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8.xml" ContentType="application/vnd.openxmlformats-officedocument.spreadsheetml.pivotTable+xml"/>
  <Override PartName="/xl/drawings/drawing3.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9.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slicers/slicer3.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5.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ml.chartshapes+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pivotTables/pivotTable10.xml" ContentType="application/vnd.openxmlformats-officedocument.spreadsheetml.pivotTable+xml"/>
  <Override PartName="/xl/drawings/drawing7.xml" ContentType="application/vnd.openxmlformats-officedocument.drawing+xml"/>
  <Override PartName="/xl/tables/table11.xml" ContentType="application/vnd.openxmlformats-officedocument.spreadsheetml.table+xml"/>
  <Override PartName="/xl/queryTables/queryTable11.xml" ContentType="application/vnd.openxmlformats-officedocument.spreadsheetml.queryTab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xl/tables/table15.xml" ContentType="application/vnd.openxmlformats-officedocument.spreadsheetml.table+xml"/>
  <Override PartName="/xl/queryTables/queryTable15.xml" ContentType="application/vnd.openxmlformats-officedocument.spreadsheetml.queryTable+xml"/>
  <Override PartName="/xl/tables/table16.xml" ContentType="application/vnd.openxmlformats-officedocument.spreadsheetml.table+xml"/>
  <Override PartName="/xl/queryTables/queryTable16.xml" ContentType="application/vnd.openxmlformats-officedocument.spreadsheetml.queryTable+xml"/>
  <Override PartName="/xl/drawings/drawing8.xml" ContentType="application/vnd.openxmlformats-officedocument.drawing+xml"/>
  <Override PartName="/xl/tables/table17.xml" ContentType="application/vnd.openxmlformats-officedocument.spreadsheetml.table+xml"/>
  <Override PartName="/xl/queryTables/queryTable17.xml" ContentType="application/vnd.openxmlformats-officedocument.spreadsheetml.queryTab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ables/table18.xml" ContentType="application/vnd.openxmlformats-officedocument.spreadsheetml.table+xml"/>
  <Override PartName="/xl/queryTables/queryTable18.xml" ContentType="application/vnd.openxmlformats-officedocument.spreadsheetml.queryTable+xml"/>
  <Override PartName="/xl/tables/table19.xml" ContentType="application/vnd.openxmlformats-officedocument.spreadsheetml.table+xml"/>
  <Override PartName="/xl/queryTables/queryTable19.xml" ContentType="application/vnd.openxmlformats-officedocument.spreadsheetml.queryTable+xml"/>
  <Override PartName="/xl/tables/table20.xml" ContentType="application/vnd.openxmlformats-officedocument.spreadsheetml.table+xml"/>
  <Override PartName="/xl/queryTables/queryTable20.xml" ContentType="application/vnd.openxmlformats-officedocument.spreadsheetml.queryTable+xml"/>
  <Override PartName="/xl/tables/table21.xml" ContentType="application/vnd.openxmlformats-officedocument.spreadsheetml.table+xml"/>
  <Override PartName="/xl/queryTables/queryTable21.xml" ContentType="application/vnd.openxmlformats-officedocument.spreadsheetml.queryTable+xml"/>
  <Override PartName="/xl/tables/table22.xml" ContentType="application/vnd.openxmlformats-officedocument.spreadsheetml.table+xml"/>
  <Override PartName="/xl/queryTables/queryTable22.xml" ContentType="application/vnd.openxmlformats-officedocument.spreadsheetml.queryTable+xml"/>
  <Override PartName="/xl/tables/table23.xml" ContentType="application/vnd.openxmlformats-officedocument.spreadsheetml.table+xml"/>
  <Override PartName="/xl/queryTables/queryTable23.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E:\Revolution Systems - Simple In$ite Projects\Lakeshore_V2\src\main\web-app\SimpleIn$iteForm\src\Documents\"/>
    </mc:Choice>
  </mc:AlternateContent>
  <bookViews>
    <workbookView xWindow="0" yWindow="0" windowWidth="20490" windowHeight="7755" activeTab="2"/>
  </bookViews>
  <sheets>
    <sheet name="Dashboard" sheetId="25" r:id="rId1"/>
    <sheet name="v2_dashboard" sheetId="28" r:id="rId2"/>
    <sheet name="Inventory" sheetId="27" r:id="rId3"/>
    <sheet name="Recycle_Rejects" sheetId="31" state="hidden" r:id="rId4"/>
    <sheet name="Fact_Inbound_Reporting" sheetId="10" state="hidden" r:id="rId5"/>
    <sheet name="Sheet5" sheetId="5" state="hidden" r:id="rId6"/>
    <sheet name="Sheet6" sheetId="6" state="hidden" r:id="rId7"/>
    <sheet name="Sheet7" sheetId="7" state="hidden" r:id="rId8"/>
    <sheet name="Sheet9" sheetId="9" state="hidden" r:id="rId9"/>
    <sheet name="Sheet12" sheetId="12" state="hidden" r:id="rId10"/>
    <sheet name="Fact_Trashout_Reporting" sheetId="22" state="hidden" r:id="rId11"/>
    <sheet name="Fact_Production_Reporting" sheetId="17" state="hidden" r:id="rId12"/>
    <sheet name="Fact_SoldMaterial_Reporting" sheetId="19" state="hidden" r:id="rId13"/>
    <sheet name="Fact_MachineHours_Reporting" sheetId="13" state="hidden" r:id="rId14"/>
    <sheet name="Sheet15" sheetId="15" state="hidden" r:id="rId15"/>
    <sheet name="Sheet16" sheetId="16" state="hidden" r:id="rId16"/>
    <sheet name="Sheet18" sheetId="18" state="hidden" r:id="rId17"/>
    <sheet name="Sheet21" sheetId="21" state="hidden" r:id="rId18"/>
    <sheet name="Fact_EmployeeTimesheet" sheetId="8" state="hidden" r:id="rId19"/>
    <sheet name="Dim_Materials" sheetId="14" state="hidden" r:id="rId20"/>
    <sheet name="Dim_Employee" sheetId="26" state="hidden" r:id="rId21"/>
    <sheet name="Dim_Suppliers" sheetId="20" state="hidden" r:id="rId22"/>
    <sheet name="Dim_Customers" sheetId="4" state="hidden" r:id="rId23"/>
    <sheet name="Dim_Landfills" sheetId="11" state="hidden" r:id="rId24"/>
    <sheet name="UserIDFK_RoleIDFK" sheetId="23" state="hidden" r:id="rId25"/>
    <sheet name="User_Name" sheetId="24" state="hidden" r:id="rId26"/>
  </sheets>
  <definedNames>
    <definedName name="_xlcn.WorksheetConnection_SimpleInsiteSteamboatprogressReport.xlsxTable_employee_dim11" hidden="1">Table_employee_dim1[]</definedName>
    <definedName name="customer_dim_sold_material_facts1" localSheetId="5" hidden="1">Sheet5!$A$1:$B$2</definedName>
    <definedName name="customer_dim1" localSheetId="22" hidden="1">Dim_Customers!$A$1:$F$6</definedName>
    <definedName name="databasesimpleinsiteaws.compoko3fbyj.us_east_2.rds.amazonaws.com_Simple_Insite_V_RECYCLE_REJECT_PERCENTAGE" localSheetId="3" hidden="1">Recycle_Rejects!$A$1:$G$9</definedName>
    <definedName name="employee_dim_employee_timesheet_facts1" localSheetId="7" hidden="1">Sheet7!$A$1:$B$2</definedName>
    <definedName name="employee_dim1" localSheetId="6" hidden="1">Sheet6!$A$1:$D$23</definedName>
    <definedName name="employee_timesheet_fact1" localSheetId="18" hidden="1">Fact_EmployeeTimesheet!$A$1:$F$2378</definedName>
    <definedName name="hibernate_sequence1" localSheetId="8" hidden="1">Sheet9!$A$1:$A$5</definedName>
    <definedName name="incoming_single_stream_fact1" localSheetId="4" hidden="1">Fact_Inbound_Reporting!$A$1:$L$1485</definedName>
    <definedName name="landfill_owner_dim_trashout_set1" localSheetId="9" hidden="1">Sheet12!$A$1:$B$2</definedName>
    <definedName name="landfill_owner_dim1" localSheetId="23" hidden="1">Dim_Landfills!$A$1:$B$3</definedName>
    <definedName name="machine_hours_fact1" localSheetId="13" hidden="1">Fact_MachineHours_Reporting!$A$1:$F$244</definedName>
    <definedName name="material_dim_production_dims1" localSheetId="14" hidden="1">Sheet15!$A$1:$B$2</definedName>
    <definedName name="material_dim_sold_material_facts1" localSheetId="15" hidden="1">Sheet16!$A$1:$B$2</definedName>
    <definedName name="material_dim1" localSheetId="19" hidden="1">Dim_Materials!$A$1:$F$10</definedName>
    <definedName name="production_dim1" localSheetId="11" hidden="1">Fact_Production_Reporting!$A$1:$F$3597</definedName>
    <definedName name="roles1" localSheetId="16" hidden="1">Sheet18!$A$1:$B$3</definedName>
    <definedName name="Slicer_Material_Type">#N/A</definedName>
    <definedName name="Slicer_single_stream_incoming_date__Month">#N/A</definedName>
    <definedName name="Slicer_Years">#N/A</definedName>
    <definedName name="soldmaterial_fact1" localSheetId="12" hidden="1">Fact_SoldMaterial_Reporting!$A$1:$J$102</definedName>
    <definedName name="supplier_dim_incoming_single_streams1" localSheetId="17" hidden="1">Sheet21!$A$1:$B$2</definedName>
    <definedName name="supplier_dim1" localSheetId="21" hidden="1">Dim_Suppliers!$A$1:$F$5</definedName>
    <definedName name="Table_employee_dim1_1" localSheetId="20" hidden="1">Dim_Employee!$A$1:$D$23</definedName>
    <definedName name="trashout_fact1" localSheetId="10" hidden="1">Fact_Trashout_Reporting!$A$1:$G$348</definedName>
    <definedName name="user_roles1" localSheetId="24" hidden="1">UserIDFK_RoleIDFK!$A$1:$B$7</definedName>
    <definedName name="users1" localSheetId="25" hidden="1">User_Name!$A$1:$E$7</definedName>
  </definedNames>
  <calcPr calcId="152511"/>
  <pivotCaches>
    <pivotCache cacheId="0" r:id="rId27"/>
    <pivotCache cacheId="1" r:id="rId28"/>
    <pivotCache cacheId="2" r:id="rId29"/>
    <pivotCache cacheId="3" r:id="rId30"/>
    <pivotCache cacheId="4" r:id="rId31"/>
    <pivotCache cacheId="5" r:id="rId32"/>
    <pivotCache cacheId="6" r:id="rId33"/>
    <pivotCache cacheId="7" r:id="rId34"/>
  </pivotCaches>
  <extLst>
    <ext xmlns:x14="http://schemas.microsoft.com/office/spreadsheetml/2009/9/main" uri="{BBE1A952-AA13-448e-AADC-164F8A28A991}">
      <x14:slicerCaches>
        <x14:slicerCache r:id="rId35"/>
        <x14:slicerCache r:id="rId36"/>
        <x14:slicerCache r:id="rId3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_dim1_b14a3762-41c4-4871-b4af-7ddd798da54b" name="customer_dim1" connection="AWS RDS - all tables1"/>
          <x15:modelTable id="customer_dim_sold_material_facts1_0dead433-ce2c-47ea-ba8e-ab01133ce419" name="customer_dim_sold_material_facts1" connection="AWS RDS - all tables1"/>
          <x15:modelTable id="employee_dim1_d78e25b6-1fcd-4512-ae1c-c36f4726c39d" name="employee_dim1" connection="AWS RDS - all tables1"/>
          <x15:modelTable id="employee_dim_employee_timesheet_facts1_62514495-3f9b-4434-9e07-9a0494503060" name="employee_dim_employee_timesheet_facts1" connection="AWS RDS - all tables1"/>
          <x15:modelTable id="employee_timesheet_fact1_2bcb9e05-f5d7-49a3-a17a-b09525655e0e" name="employee_timesheet_fact1" connection="AWS RDS - all tables1"/>
          <x15:modelTable id="hibernate_sequence1_7b6644fb-97ea-412e-b516-7f710769949b" name="hibernate_sequence1" connection="AWS RDS - all tables1"/>
          <x15:modelTable id="incoming_single_stream_fact1_36669085-293e-46f4-98c8-c2bcc88c13aa" name="incoming_single_stream_fact1" connection="AWS RDS - all tables1"/>
          <x15:modelTable id="landfill_owner_dim1_f2b733af-3688-4af2-b3e0-6b0ac583ce5b" name="landfill_owner_dim1" connection="AWS RDS - all tables1"/>
          <x15:modelTable id="landfill_owner_dim_trashout_set1_ad47939b-88d1-4a36-b090-ceb4fc2a33ba" name="landfill_owner_dim_trashout_set1" connection="AWS RDS - all tables1"/>
          <x15:modelTable id="machine_hours_fact1_7cf8c64b-166f-4ef4-924b-4aa841099ed0" name="machine_hours_fact1" connection="AWS RDS - all tables1"/>
          <x15:modelTable id="material_dim1_36a3b154-9ff1-46a7-84bd-3f549bbd135d" name="material_dim1" connection="AWS RDS - all tables1"/>
          <x15:modelTable id="material_dim_production_dims1_26d18ccd-86c2-48e6-9345-925d92815c23" name="material_dim_production_dims1" connection="AWS RDS - all tables1"/>
          <x15:modelTable id="material_dim_sold_material_facts1_a6e7bab5-7308-48db-80f1-de29df1f76e7" name="material_dim_sold_material_facts1" connection="AWS RDS - all tables1"/>
          <x15:modelTable id="production_dim1_8b049ea1-0538-49c4-ad81-da2459753308" name="production_dim1" connection="AWS RDS - all tables1"/>
          <x15:modelTable id="roles1_aaecd822-c1ca-476c-b281-3e596126242d" name="roles1" connection="AWS RDS - all tables1"/>
          <x15:modelTable id="soldmaterial_fact1_71567de1-d389-43ac-b317-e3e52777245f" name="soldmaterial_fact1" connection="AWS RDS - all tables1"/>
          <x15:modelTable id="supplier_dim1_bc7544e1-7eb3-4820-a979-cf32431bdb54" name="supplier_dim1" connection="AWS RDS - all tables1"/>
          <x15:modelTable id="supplier_dim_incoming_single_streams1_bcb2b21c-d0ca-4e7b-b446-1308fd88e9f5" name="supplier_dim_incoming_single_streams1" connection="AWS RDS - all tables1"/>
          <x15:modelTable id="trashout_fact1_930733f6-fb79-4f51-9046-550aebae2eb8" name="trashout_fact1" connection="AWS RDS - all tables1"/>
          <x15:modelTable id="user_roles1_aaca39d5-e92e-4a13-ad19-64a012876483" name="user_roles1" connection="AWS RDS - all tables1"/>
          <x15:modelTable id="users1_ff86e5c7-229b-47d3-a11c-d51248ed80e5" name="users1" connection="AWS RDS - all tables1"/>
          <x15:modelTable id="Table_employee_dim1-e5ffd551-9237-4b06-94f9-5271aa1b072c" name="Table_employee_dim1" connection="WorksheetConnection_Simple Insite Steamboat progress Report.xlsx!Table_employee_dim1"/>
        </x15:modelTables>
        <x15:modelRelationships>
          <x15:modelRelationship fromTable="customer_dim_sold_material_facts1" fromColumn="customer_dim_customer_id" toTable="customer_dim1" toColumn="customer_id"/>
          <x15:modelRelationship fromTable="customer_dim_sold_material_facts1" fromColumn="sold_material_facts_sold_material_id" toTable="soldmaterial_fact1" toColumn="sold_material_id"/>
          <x15:modelRelationship fromTable="employee_dim_employee_timesheet_facts1" fromColumn="employee_dim_employee_id" toTable="employee_dim1" toColumn="employee_id"/>
          <x15:modelRelationship fromTable="employee_dim_employee_timesheet_facts1" fromColumn="employee_timesheet_facts_timesheet_id" toTable="employee_timesheet_fact1" toColumn="timesheet_id"/>
          <x15:modelRelationship fromTable="incoming_single_stream_fact1" fromColumn="supplier_dim_supplier_id" toTable="supplier_dim1" toColumn="supplier_id"/>
          <x15:modelRelationship fromTable="landfill_owner_dim_trashout_set1" fromColumn="landfill_owner_landfill_owner_id" toTable="landfill_owner_dim1" toColumn="landfill_owner_id"/>
          <x15:modelRelationship fromTable="landfill_owner_dim_trashout_set1" fromColumn="trashout_set_trashout_id" toTable="trashout_fact1" toColumn="trashout_id"/>
          <x15:modelRelationship fromTable="material_dim_production_dims1" fromColumn="material_dim_material_id" toTable="material_dim1" toColumn="material_id"/>
          <x15:modelRelationship fromTable="material_dim_production_dims1" fromColumn="production_dims_baled_material_id" toTable="production_dim1" toColumn="baled_material_id"/>
          <x15:modelRelationship fromTable="material_dim_sold_material_facts1" fromColumn="material_dim_material_id" toTable="material_dim1" toColumn="material_id"/>
          <x15:modelRelationship fromTable="material_dim_sold_material_facts1" fromColumn="sold_material_facts_sold_material_id" toTable="soldmaterial_fact1" toColumn="sold_material_id"/>
          <x15:modelRelationship fromTable="supplier_dim_incoming_single_streams1" fromColumn="incoming_single_streams_incoming_single_stream_id" toTable="incoming_single_stream_fact1" toColumn="incoming_single_stream_id"/>
          <x15:modelRelationship fromTable="user_roles1" fromColumn="role_id" toTable="roles1" toColumn="role_id"/>
          <x15:modelRelationship fromTable="user_roles1" fromColumn="user_id" toTable="users1" toColumn="id"/>
        </x15:modelRelationships>
      </x15:dataModel>
    </ext>
  </extLst>
</workbook>
</file>

<file path=xl/calcChain.xml><?xml version="1.0" encoding="utf-8"?>
<calcChain xmlns="http://schemas.openxmlformats.org/spreadsheetml/2006/main">
  <c r="G756" i="8" l="1"/>
  <c r="G1667" i="8"/>
  <c r="G260" i="8"/>
  <c r="G1842" i="8"/>
  <c r="G83" i="8"/>
  <c r="G2316" i="8"/>
  <c r="G271" i="8"/>
  <c r="G2093" i="8"/>
  <c r="G110" i="8"/>
  <c r="G1302" i="8"/>
  <c r="G2357" i="8"/>
  <c r="G820" i="8"/>
  <c r="G725" i="8"/>
  <c r="G1878" i="8"/>
  <c r="G1410" i="8"/>
  <c r="G1282" i="8"/>
  <c r="G598" i="8"/>
  <c r="G554" i="8"/>
  <c r="G2297" i="8"/>
  <c r="G2275" i="8"/>
  <c r="G2321" i="8"/>
  <c r="G1660" i="8"/>
  <c r="G796" i="8"/>
  <c r="G1530" i="8"/>
  <c r="G327" i="8"/>
  <c r="G132" i="8"/>
  <c r="G1695" i="8"/>
  <c r="G764" i="8"/>
  <c r="G510" i="8"/>
  <c r="G1914" i="8"/>
  <c r="G2245" i="8"/>
  <c r="G153" i="8"/>
  <c r="G282" i="8"/>
  <c r="G1501" i="8"/>
  <c r="G1890" i="8"/>
  <c r="G2246" i="8"/>
  <c r="G1734" i="8"/>
  <c r="G478" i="8"/>
  <c r="G133" i="8"/>
  <c r="G38" i="8"/>
  <c r="G1489" i="8"/>
  <c r="G293" i="8"/>
  <c r="G1554" i="8"/>
  <c r="G1891" i="8"/>
  <c r="G701" i="8"/>
  <c r="G1612" i="8"/>
  <c r="G2193" i="8"/>
  <c r="G2141" i="8"/>
  <c r="G479" i="8"/>
  <c r="G2322" i="8"/>
  <c r="G90" i="8"/>
  <c r="G620" i="8"/>
  <c r="G609" i="8"/>
  <c r="G1770" i="8"/>
  <c r="G371" i="8"/>
  <c r="G2194" i="8"/>
  <c r="G163" i="8"/>
  <c r="G1908" i="8"/>
  <c r="G349" i="8"/>
  <c r="G1771" i="8"/>
  <c r="G164" i="8"/>
  <c r="G2347" i="8"/>
  <c r="G1451" i="8"/>
  <c r="G1020" i="8"/>
  <c r="G417" i="8"/>
  <c r="G1625" i="8"/>
  <c r="G19" i="8"/>
  <c r="G1366" i="8"/>
  <c r="G2075" i="8"/>
  <c r="G914" i="8"/>
  <c r="G499" i="8"/>
  <c r="G1681" i="8"/>
  <c r="G1477" i="8"/>
  <c r="G1495" i="8"/>
  <c r="G1592" i="8"/>
  <c r="G1531" i="8"/>
  <c r="G862" i="8"/>
  <c r="G1086" i="8"/>
  <c r="G184" i="8"/>
  <c r="G249" i="8"/>
  <c r="G1776" i="8"/>
  <c r="G1202" i="8"/>
  <c r="G206" i="8"/>
  <c r="G1346" i="8"/>
  <c r="G2262" i="8"/>
  <c r="G1992" i="8"/>
  <c r="G1321" i="8"/>
  <c r="G961" i="8"/>
  <c r="G439" i="8"/>
  <c r="G1661" i="8"/>
  <c r="G404" i="8"/>
  <c r="G1192" i="8"/>
  <c r="G1452" i="8"/>
  <c r="G2269" i="8"/>
  <c r="G1926" i="8"/>
  <c r="G1536" i="8"/>
  <c r="G1512" i="8"/>
  <c r="G2270" i="8"/>
  <c r="G1566" i="8"/>
  <c r="G1171" i="8"/>
  <c r="G576" i="8"/>
  <c r="G765" i="8"/>
  <c r="G834" i="8"/>
  <c r="G521" i="8"/>
  <c r="G1932" i="8"/>
  <c r="G1326" i="8"/>
  <c r="G239" i="8"/>
  <c r="G1604" i="8"/>
  <c r="G1001" i="8"/>
  <c r="G1217" i="8"/>
  <c r="G272" i="8"/>
  <c r="G1507" i="8"/>
  <c r="G2292" i="8"/>
  <c r="G1758" i="8"/>
  <c r="G1227" i="8"/>
  <c r="G228" i="8"/>
  <c r="G1044" i="8"/>
  <c r="G610" i="8"/>
  <c r="G2055" i="8"/>
  <c r="G1560" i="8"/>
  <c r="G456" i="8"/>
  <c r="G100" i="8"/>
  <c r="G1653" i="8"/>
  <c r="G1848" i="8"/>
  <c r="G1179" i="8"/>
  <c r="G2176" i="8"/>
  <c r="G2195" i="8"/>
  <c r="G1860" i="8"/>
  <c r="G1830" i="8"/>
  <c r="G261" i="8"/>
  <c r="G599" i="8"/>
  <c r="G1902" i="8"/>
  <c r="G1426" i="8"/>
  <c r="G294" i="8"/>
  <c r="G2028" i="8"/>
  <c r="G489" i="8"/>
  <c r="G1555" i="8"/>
  <c r="G2069" i="8"/>
  <c r="G393" i="8"/>
  <c r="G702" i="8"/>
  <c r="G1381" i="8"/>
  <c r="G2326" i="8"/>
  <c r="G994" i="8"/>
  <c r="G2293" i="8"/>
  <c r="G457" i="8"/>
  <c r="G2129" i="8"/>
  <c r="G2056" i="8"/>
  <c r="G1740" i="8"/>
  <c r="G2153" i="8"/>
  <c r="G1267" i="8"/>
  <c r="G1668" i="8"/>
  <c r="G1392" i="8"/>
  <c r="G467" i="8"/>
  <c r="G1303" i="8"/>
  <c r="G797" i="8"/>
  <c r="G1513" i="8"/>
  <c r="G543" i="8"/>
  <c r="G2048" i="8"/>
  <c r="G468" i="8"/>
  <c r="G121" i="8"/>
  <c r="G283" i="8"/>
  <c r="G428" i="8"/>
  <c r="G1794" i="8"/>
  <c r="G2029" i="8"/>
  <c r="G1327" i="8"/>
  <c r="G250" i="8"/>
  <c r="G2070" i="8"/>
  <c r="G967" i="8"/>
  <c r="G2305" i="8"/>
  <c r="G1933" i="8"/>
  <c r="G1741" i="8"/>
  <c r="G1998" i="8"/>
  <c r="G2049" i="8"/>
  <c r="G1436" i="8"/>
  <c r="G1909" i="8"/>
  <c r="G1471" i="8"/>
  <c r="G2352" i="8"/>
  <c r="G522" i="8"/>
  <c r="G2134" i="8"/>
  <c r="G2215" i="8"/>
  <c r="G1626" i="8"/>
  <c r="G2105" i="8"/>
  <c r="G490" i="8"/>
  <c r="G1460" i="8"/>
  <c r="G305" i="8"/>
  <c r="G2099" i="8"/>
  <c r="G372" i="8"/>
  <c r="G1116" i="8"/>
  <c r="G1938" i="8"/>
  <c r="G273" i="8"/>
  <c r="G306" i="8"/>
  <c r="G458" i="8"/>
  <c r="G2348" i="8"/>
  <c r="G1974" i="8"/>
  <c r="G2100" i="8"/>
  <c r="G995" i="8"/>
  <c r="G373" i="8"/>
  <c r="G980" i="8"/>
  <c r="G804" i="8"/>
  <c r="G1336" i="8"/>
  <c r="G532" i="8"/>
  <c r="G1556" i="8"/>
  <c r="G2135" i="8"/>
  <c r="G2263" i="8"/>
  <c r="G2057" i="8"/>
  <c r="G122" i="8"/>
  <c r="G2247" i="8"/>
  <c r="G2147" i="8"/>
  <c r="G805" i="8"/>
  <c r="G511" i="8"/>
  <c r="G726" i="8"/>
  <c r="G207" i="8"/>
  <c r="G111" i="8"/>
  <c r="G328" i="8"/>
  <c r="G251" i="8"/>
  <c r="G1993" i="8"/>
  <c r="G1238" i="8"/>
  <c r="G2087" i="8"/>
  <c r="G295" i="8"/>
  <c r="G968" i="8"/>
  <c r="G996" i="8"/>
  <c r="G798" i="8"/>
  <c r="G1386" i="8"/>
  <c r="G577" i="8"/>
  <c r="G154" i="8"/>
  <c r="G1038" i="8"/>
  <c r="G1639" i="8"/>
  <c r="G1986" i="8"/>
  <c r="G1316" i="8"/>
  <c r="G2188" i="8"/>
  <c r="G57" i="8"/>
  <c r="G394" i="8"/>
  <c r="G611" i="8"/>
  <c r="G1728" i="8"/>
  <c r="G1292" i="8"/>
  <c r="G2271" i="8"/>
  <c r="G2148" i="8"/>
  <c r="G1934" i="8"/>
  <c r="G1496" i="8"/>
  <c r="G1514" i="8"/>
  <c r="G2159" i="8"/>
  <c r="G1532" i="8"/>
  <c r="G1376" i="8"/>
  <c r="G350" i="8"/>
  <c r="G638" i="8"/>
  <c r="G947" i="8"/>
  <c r="G1110" i="8"/>
  <c r="G1759" i="8"/>
  <c r="G1050" i="8"/>
  <c r="G1716" i="8"/>
  <c r="G229" i="8"/>
  <c r="G1393" i="8"/>
  <c r="G165" i="8"/>
  <c r="G1483" i="8"/>
  <c r="G351" i="8"/>
  <c r="G741" i="8"/>
  <c r="G969" i="8"/>
  <c r="G2088" i="8"/>
  <c r="G654" i="8"/>
  <c r="G91" i="8"/>
  <c r="G1760" i="8"/>
  <c r="G1632" i="8"/>
  <c r="G491" i="8"/>
  <c r="G1062" i="8"/>
  <c r="G1654" i="8"/>
  <c r="G1987" i="8"/>
  <c r="G600" i="8"/>
  <c r="G1788" i="8"/>
  <c r="G1490" i="8"/>
  <c r="G1633" i="8"/>
  <c r="G1218" i="8"/>
  <c r="G1655" i="8"/>
  <c r="G1117" i="8"/>
  <c r="G1831" i="8"/>
  <c r="G1122" i="8"/>
  <c r="G2004" i="8"/>
  <c r="G655" i="8"/>
  <c r="G1806" i="8"/>
  <c r="G2160" i="8"/>
  <c r="G709" i="8"/>
  <c r="G1247" i="8"/>
  <c r="G1717" i="8"/>
  <c r="G405" i="8"/>
  <c r="G1367" i="8"/>
  <c r="G2221" i="8"/>
  <c r="G185" i="8"/>
  <c r="G981" i="8"/>
  <c r="G869" i="8"/>
  <c r="G2117" i="8"/>
  <c r="G2154" i="8"/>
  <c r="G155" i="8"/>
  <c r="G1118" i="8"/>
  <c r="G1268" i="8"/>
  <c r="G1789" i="8"/>
  <c r="G1669" i="8"/>
  <c r="G2058" i="8"/>
  <c r="G2227" i="8"/>
  <c r="G26" i="8"/>
  <c r="G587" i="8"/>
  <c r="G1351" i="8"/>
  <c r="G195" i="8"/>
  <c r="G43" i="8"/>
  <c r="G1670" i="8"/>
  <c r="G1002" i="8"/>
  <c r="G2294" i="8"/>
  <c r="G799" i="8"/>
  <c r="G1331" i="8"/>
  <c r="G727" i="8"/>
  <c r="G208" i="8"/>
  <c r="G2255" i="8"/>
  <c r="G440" i="8"/>
  <c r="G749" i="8"/>
  <c r="G772" i="8"/>
  <c r="G773" i="8"/>
  <c r="G418" i="8"/>
  <c r="G64" i="8"/>
  <c r="G2130" i="8"/>
  <c r="G1394" i="8"/>
  <c r="G877" i="8"/>
  <c r="G307" i="8"/>
  <c r="G1252" i="8"/>
  <c r="G523" i="8"/>
  <c r="G459" i="8"/>
  <c r="G134" i="8"/>
  <c r="G1104" i="8"/>
  <c r="G2050" i="8"/>
  <c r="G156" i="8"/>
  <c r="G2196" i="8"/>
  <c r="G2306" i="8"/>
  <c r="G262" i="8"/>
  <c r="G1008" i="8"/>
  <c r="G480" i="8"/>
  <c r="G1879" i="8"/>
  <c r="G217" i="8"/>
  <c r="G1812" i="8"/>
  <c r="G1465" i="8"/>
  <c r="G1988" i="8"/>
  <c r="G2106" i="8"/>
  <c r="G544" i="8"/>
  <c r="G1613" i="8"/>
  <c r="G230" i="8"/>
  <c r="G2177" i="8"/>
  <c r="G1297" i="8"/>
  <c r="G588" i="8"/>
  <c r="G460" i="8"/>
  <c r="G143" i="8"/>
  <c r="G1980" i="8"/>
  <c r="G1537" i="8"/>
  <c r="G1614" i="8"/>
  <c r="G1105" i="8"/>
  <c r="G728" i="8"/>
  <c r="G854" i="8"/>
  <c r="G419" i="8"/>
  <c r="G621" i="8"/>
  <c r="G12" i="8"/>
  <c r="G2101" i="8"/>
  <c r="G878" i="8"/>
  <c r="G450" i="8"/>
  <c r="G274" i="8"/>
  <c r="G2307" i="8"/>
  <c r="G1307" i="8"/>
  <c r="G1508" i="8"/>
  <c r="G2102" i="8"/>
  <c r="G1356" i="8"/>
  <c r="G1524" i="8"/>
  <c r="G1063" i="8"/>
  <c r="G686" i="8"/>
  <c r="G284" i="8"/>
  <c r="G144" i="8"/>
  <c r="G1039" i="8"/>
  <c r="G240" i="8"/>
  <c r="G806" i="8"/>
  <c r="G1561" i="8"/>
  <c r="G71" i="8"/>
  <c r="G1152" i="8"/>
  <c r="G1092" i="8"/>
  <c r="G2323" i="8"/>
  <c r="G2331" i="8"/>
  <c r="G1627" i="8"/>
  <c r="G982" i="8"/>
  <c r="G1337" i="8"/>
  <c r="G512" i="8"/>
  <c r="G1119" i="8"/>
  <c r="G1586" i="8"/>
  <c r="G2310" i="8"/>
  <c r="G441" i="8"/>
  <c r="G2189" i="8"/>
  <c r="G780" i="8"/>
  <c r="G1163" i="8"/>
  <c r="G962" i="8"/>
  <c r="G1729" i="8"/>
  <c r="G1239" i="8"/>
  <c r="G296" i="8"/>
  <c r="G50" i="8"/>
  <c r="G1502" i="8"/>
  <c r="G2298" i="8"/>
  <c r="G729" i="8"/>
  <c r="G1093" i="8"/>
  <c r="G1688" i="8"/>
  <c r="G1382" i="8"/>
  <c r="G2034" i="8"/>
  <c r="G524" i="8"/>
  <c r="G1021" i="8"/>
  <c r="G954" i="8"/>
  <c r="G1730" i="8"/>
  <c r="G1361" i="8"/>
  <c r="G1572" i="8"/>
  <c r="G2327" i="8"/>
  <c r="G1175" i="8"/>
  <c r="G863" i="8"/>
  <c r="G774" i="8"/>
  <c r="G461" i="8"/>
  <c r="G1317" i="8"/>
  <c r="G492" i="8"/>
  <c r="G1014" i="8"/>
  <c r="G693" i="8"/>
  <c r="G1542" i="8"/>
  <c r="G374" i="8"/>
  <c r="G308" i="8"/>
  <c r="G973" i="8"/>
  <c r="G1074" i="8"/>
  <c r="G1478" i="8"/>
  <c r="G2041" i="8"/>
  <c r="G885" i="8"/>
  <c r="G462" i="8"/>
  <c r="G676" i="8"/>
  <c r="G1640" i="8"/>
  <c r="G1456" i="8"/>
  <c r="G717" i="8"/>
  <c r="G2005" i="8"/>
  <c r="G1064" i="8"/>
  <c r="G2200" i="8"/>
  <c r="G1849" i="8"/>
  <c r="G879" i="8"/>
  <c r="G101" i="8"/>
  <c r="G1580" i="8"/>
  <c r="G1525" i="8"/>
  <c r="G2335" i="8"/>
  <c r="G1080" i="8"/>
  <c r="G209" i="8"/>
  <c r="G1598" i="8"/>
  <c r="G442" i="8"/>
  <c r="G1772" i="8"/>
  <c r="G1197" i="8"/>
  <c r="G166" i="8"/>
  <c r="G1562" i="8"/>
  <c r="G800" i="8"/>
  <c r="G309" i="8"/>
  <c r="G395" i="8"/>
  <c r="G2170" i="8"/>
  <c r="G77" i="8"/>
  <c r="G329" i="8"/>
  <c r="G955" i="8"/>
  <c r="G1232" i="8"/>
  <c r="G1087" i="8"/>
  <c r="G44" i="8"/>
  <c r="G1248" i="8"/>
  <c r="G469" i="8"/>
  <c r="G2161" i="8"/>
  <c r="G687" i="8"/>
  <c r="G1065" i="8"/>
  <c r="G2295" i="8"/>
  <c r="G1696" i="8"/>
  <c r="G1850" i="8"/>
  <c r="G963" i="8"/>
  <c r="G1094" i="8"/>
  <c r="G406" i="8"/>
  <c r="G807" i="8"/>
  <c r="G2210" i="8"/>
  <c r="G1056" i="8"/>
  <c r="G864" i="8"/>
  <c r="G443" i="8"/>
  <c r="G1593" i="8"/>
  <c r="G1599" i="8"/>
  <c r="G1398" i="8"/>
  <c r="G886" i="8"/>
  <c r="G2272" i="8"/>
  <c r="G123" i="8"/>
  <c r="G893" i="8"/>
  <c r="G2222" i="8"/>
  <c r="G1207" i="8"/>
  <c r="G186" i="8"/>
  <c r="G1573" i="8"/>
  <c r="G2164" i="8"/>
  <c r="G2" i="8"/>
  <c r="G1128" i="8"/>
  <c r="G656" i="8"/>
  <c r="G1818" i="8"/>
  <c r="G1328" i="8"/>
  <c r="G2311" i="8"/>
  <c r="G352" i="8"/>
  <c r="G157" i="8"/>
  <c r="G1605" i="8"/>
  <c r="G601" i="8"/>
  <c r="G420" i="8"/>
  <c r="G2281" i="8"/>
  <c r="G1662" i="8"/>
  <c r="G1843" i="8"/>
  <c r="G2349" i="8"/>
  <c r="G1228" i="8"/>
  <c r="G1880" i="8"/>
  <c r="G1702" i="8"/>
  <c r="G1872" i="8"/>
  <c r="G1861" i="8"/>
  <c r="G2136" i="8"/>
  <c r="G589" i="8"/>
  <c r="G1431" i="8"/>
  <c r="G1088" i="8"/>
  <c r="G1446" i="8"/>
  <c r="G1915" i="8"/>
  <c r="G1111" i="8"/>
  <c r="G1881" i="8"/>
  <c r="G2233" i="8"/>
  <c r="G32" i="8"/>
  <c r="G1015" i="8"/>
  <c r="G1663" i="8"/>
  <c r="G997" i="8"/>
  <c r="G2165" i="8"/>
  <c r="G908" i="8"/>
  <c r="G1916" i="8"/>
  <c r="G1862" i="8"/>
  <c r="G1819" i="8"/>
  <c r="G39" i="8"/>
  <c r="G1927" i="8"/>
  <c r="G2286" i="8"/>
  <c r="G2182" i="8"/>
  <c r="G1703" i="8"/>
  <c r="G1851" i="8"/>
  <c r="G2030" i="8"/>
  <c r="G1873" i="8"/>
  <c r="G1298" i="8"/>
  <c r="G2071" i="8"/>
  <c r="G2171" i="8"/>
  <c r="G429" i="8"/>
  <c r="G2149" i="8"/>
  <c r="G1742" i="8"/>
  <c r="G1009" i="8"/>
  <c r="G382" i="8"/>
  <c r="G1646" i="8"/>
  <c r="G2016" i="8"/>
  <c r="G210" i="8"/>
  <c r="G2273" i="8"/>
  <c r="G1533" i="8"/>
  <c r="G1928" i="8"/>
  <c r="G2076" i="8"/>
  <c r="G1697" i="8"/>
  <c r="G2332" i="8"/>
  <c r="G578" i="8"/>
  <c r="G1587" i="8"/>
  <c r="G470" i="8"/>
  <c r="G2166" i="8"/>
  <c r="G612" i="8"/>
  <c r="G2363" i="8"/>
  <c r="G1764" i="8"/>
  <c r="G964" i="8"/>
  <c r="G451" i="8"/>
  <c r="G2367" i="8"/>
  <c r="G1647" i="8"/>
  <c r="G965" i="8"/>
  <c r="G263" i="8"/>
  <c r="G2017" i="8"/>
  <c r="G894" i="8"/>
  <c r="G703" i="8"/>
  <c r="G1057" i="8"/>
  <c r="G602" i="8"/>
  <c r="G1040" i="8"/>
  <c r="G231" i="8"/>
  <c r="G1503" i="8"/>
  <c r="G1773" i="8"/>
  <c r="G1095" i="8"/>
  <c r="G2137" i="8"/>
  <c r="G639" i="8"/>
  <c r="G855" i="8"/>
  <c r="G1628" i="8"/>
  <c r="G33" i="8"/>
  <c r="G1689" i="8"/>
  <c r="G330" i="8"/>
  <c r="G662" i="8"/>
  <c r="G1557" i="8"/>
  <c r="G657" i="8"/>
  <c r="G92" i="8"/>
  <c r="G2205" i="8"/>
  <c r="G603" i="8"/>
  <c r="G8" i="8"/>
  <c r="G2223" i="8"/>
  <c r="G1765" i="8"/>
  <c r="G500" i="8"/>
  <c r="G2010" i="8"/>
  <c r="G2350" i="8"/>
  <c r="G640" i="8"/>
  <c r="G1312" i="8"/>
  <c r="G658" i="8"/>
  <c r="G167" i="8"/>
  <c r="G1146" i="8"/>
  <c r="G112" i="8"/>
  <c r="G1910" i="8"/>
  <c r="G285" i="8"/>
  <c r="G909" i="8"/>
  <c r="G316" i="8"/>
  <c r="G1548" i="8"/>
  <c r="G694" i="8"/>
  <c r="G2336" i="8"/>
  <c r="G848" i="8"/>
  <c r="G870" i="8"/>
  <c r="G679" i="8"/>
  <c r="G353" i="8"/>
  <c r="G1313" i="8"/>
  <c r="G1147" i="8"/>
  <c r="G987" i="8"/>
  <c r="G1866" i="8"/>
  <c r="G1491" i="8"/>
  <c r="G2089" i="8"/>
  <c r="G145" i="8"/>
  <c r="G1472" i="8"/>
  <c r="G1198" i="8"/>
  <c r="G1656" i="8"/>
  <c r="G1233" i="8"/>
  <c r="G2155" i="8"/>
  <c r="G3" i="8"/>
  <c r="G688" i="8"/>
  <c r="G187" i="8"/>
  <c r="G1453" i="8"/>
  <c r="G1515" i="8"/>
  <c r="G1332" i="8"/>
  <c r="G375" i="8"/>
  <c r="G338" i="8"/>
  <c r="G1058" i="8"/>
  <c r="G58" i="8"/>
  <c r="G828" i="8"/>
  <c r="G2094" i="8"/>
  <c r="G1698" i="8"/>
  <c r="G2162" i="8"/>
  <c r="G910" i="8"/>
  <c r="G1253" i="8"/>
  <c r="G525" i="8"/>
  <c r="G1718" i="8"/>
  <c r="G1994" i="8"/>
  <c r="G1606" i="8"/>
  <c r="G1322" i="8"/>
  <c r="G1867" i="8"/>
  <c r="G407" i="8"/>
  <c r="G1129" i="8"/>
  <c r="G2211" i="8"/>
  <c r="G665" i="8"/>
  <c r="G2312" i="8"/>
  <c r="G1193" i="8"/>
  <c r="G1299" i="8"/>
  <c r="G59" i="8"/>
  <c r="G1484" i="8"/>
  <c r="G360" i="8"/>
  <c r="G704" i="8"/>
  <c r="G1790" i="8"/>
  <c r="G1059" i="8"/>
  <c r="G1148" i="8"/>
  <c r="G2190" i="8"/>
  <c r="G2224" i="8"/>
  <c r="G1935" i="8"/>
  <c r="G396" i="8"/>
  <c r="G13" i="8"/>
  <c r="G1574" i="8"/>
  <c r="G2095" i="8"/>
  <c r="G775" i="8"/>
  <c r="G1863" i="8"/>
  <c r="G1269" i="8"/>
  <c r="G1761" i="8"/>
  <c r="G590" i="8"/>
  <c r="G196" i="8"/>
  <c r="G2031" i="8"/>
  <c r="G1421" i="8"/>
  <c r="G2341" i="8"/>
  <c r="G2072" i="8"/>
  <c r="G2313" i="8"/>
  <c r="G829" i="8"/>
  <c r="G2287" i="8"/>
  <c r="G1657" i="8"/>
  <c r="G1203" i="8"/>
  <c r="G974" i="8"/>
  <c r="G2032" i="8"/>
  <c r="G928" i="8"/>
  <c r="G1743" i="8"/>
  <c r="G84" i="8"/>
  <c r="G2073" i="8"/>
  <c r="G168" i="8"/>
  <c r="G1026" i="8"/>
  <c r="G1936" i="8"/>
  <c r="G1832" i="8"/>
  <c r="G1744" i="8"/>
  <c r="G1357" i="8"/>
  <c r="G146" i="8"/>
  <c r="G1427" i="8"/>
  <c r="G275" i="8"/>
  <c r="G880" i="8"/>
  <c r="G1704" i="8"/>
  <c r="G901" i="8"/>
  <c r="G211" i="8"/>
  <c r="G51" i="8"/>
  <c r="G956" i="8"/>
  <c r="G2368" i="8"/>
  <c r="G948" i="8"/>
  <c r="G218" i="8"/>
  <c r="G2178" i="8"/>
  <c r="G674" i="8"/>
  <c r="G310" i="8"/>
  <c r="G174" i="8"/>
  <c r="G1671" i="8"/>
  <c r="G2103" i="8"/>
  <c r="G988" i="8"/>
  <c r="G421" i="8"/>
  <c r="G1022" i="8"/>
  <c r="G1690" i="8"/>
  <c r="G135" i="8"/>
  <c r="G1892" i="8"/>
  <c r="G591" i="8"/>
  <c r="G188" i="8"/>
  <c r="G52" i="8"/>
  <c r="G1362" i="8"/>
  <c r="G2308" i="8"/>
  <c r="G545" i="8"/>
  <c r="G646" i="8"/>
  <c r="G2138" i="8"/>
  <c r="G2364" i="8"/>
  <c r="G966" i="8"/>
  <c r="G297" i="8"/>
  <c r="G376" i="8"/>
  <c r="G647" i="8"/>
  <c r="G1167" i="8"/>
  <c r="G2353" i="8"/>
  <c r="G949" i="8"/>
  <c r="G546" i="8"/>
  <c r="G1629" i="8"/>
  <c r="G232" i="8"/>
  <c r="G921" i="8"/>
  <c r="G835" i="8"/>
  <c r="G1648" i="8"/>
  <c r="G241" i="8"/>
  <c r="G2156" i="8"/>
  <c r="G983" i="8"/>
  <c r="G78" i="8"/>
  <c r="G613" i="8"/>
  <c r="G1399" i="8"/>
  <c r="G821" i="8"/>
  <c r="G856" i="8"/>
  <c r="G1075" i="8"/>
  <c r="G1920" i="8"/>
  <c r="G34" i="8"/>
  <c r="G1509" i="8"/>
  <c r="G311" i="8"/>
  <c r="G1939" i="8"/>
  <c r="G60" i="8"/>
  <c r="G1358" i="8"/>
  <c r="G1371" i="8"/>
  <c r="G565" i="8"/>
  <c r="G705" i="8"/>
  <c r="G1428" i="8"/>
  <c r="G998" i="8"/>
  <c r="G1691" i="8"/>
  <c r="G1461" i="8"/>
  <c r="G2123" i="8"/>
  <c r="G733" i="8"/>
  <c r="G1615" i="8"/>
  <c r="G695" i="8"/>
  <c r="G2107" i="8"/>
  <c r="G1187" i="8"/>
  <c r="G85" i="8"/>
  <c r="G999" i="8"/>
  <c r="G2090" i="8"/>
  <c r="G1473" i="8"/>
  <c r="G1600" i="8"/>
  <c r="G1674" i="8"/>
  <c r="G1045" i="8"/>
  <c r="G776" i="8"/>
  <c r="G2091" i="8"/>
  <c r="G124" i="8"/>
  <c r="G836" i="8"/>
  <c r="G1411" i="8"/>
  <c r="G2092" i="8"/>
  <c r="G1176" i="8"/>
  <c r="G857" i="8"/>
  <c r="G766" i="8"/>
  <c r="G2139" i="8"/>
  <c r="G2197" i="8"/>
  <c r="G331" i="8"/>
  <c r="G934" i="8"/>
  <c r="G264" i="8"/>
  <c r="G1383" i="8"/>
  <c r="G2124" i="8"/>
  <c r="G915" i="8"/>
  <c r="G1204" i="8"/>
  <c r="G1400" i="8"/>
  <c r="G2163" i="8"/>
  <c r="G1457" i="8"/>
  <c r="G1177" i="8"/>
  <c r="G1719" i="8"/>
  <c r="G1188" i="8"/>
  <c r="G1372" i="8"/>
  <c r="G1242" i="8"/>
  <c r="G1158" i="8"/>
  <c r="G1387" i="8"/>
  <c r="G631" i="8"/>
  <c r="G1720" i="8"/>
  <c r="G940" i="8"/>
  <c r="G1675" i="8"/>
  <c r="G1485" i="8"/>
  <c r="G1479" i="8"/>
  <c r="G911" i="8"/>
  <c r="G1504" i="8"/>
  <c r="G1422" i="8"/>
  <c r="G1791" i="8"/>
  <c r="G2212" i="8"/>
  <c r="G169" i="8"/>
  <c r="G1731" i="8"/>
  <c r="G1293" i="8"/>
  <c r="G197" i="8"/>
  <c r="G1466" i="8"/>
  <c r="G2062" i="8"/>
  <c r="G1538" i="8"/>
  <c r="G1323" i="8"/>
  <c r="G929" i="8"/>
  <c r="G1792" i="8"/>
  <c r="G1699" i="8"/>
  <c r="G1066" i="8"/>
  <c r="G354" i="8"/>
  <c r="G757" i="8"/>
  <c r="G286" i="8"/>
  <c r="G1610" i="8"/>
  <c r="G1852" i="8"/>
  <c r="G317" i="8"/>
  <c r="G102" i="8"/>
  <c r="G1229" i="8"/>
  <c r="G1800" i="8"/>
  <c r="G1486" i="8"/>
  <c r="G2302" i="8"/>
  <c r="G2274" i="8"/>
  <c r="G2256" i="8"/>
  <c r="G1836" i="8"/>
  <c r="G1254" i="8"/>
  <c r="G2172" i="8"/>
  <c r="G1180" i="8"/>
  <c r="G189" i="8"/>
  <c r="G592" i="8"/>
  <c r="G2358" i="8"/>
  <c r="G801" i="8"/>
  <c r="G1782" i="8"/>
  <c r="G1404" i="8"/>
  <c r="G865" i="8"/>
  <c r="G922" i="8"/>
  <c r="G1096" i="8"/>
  <c r="G1801" i="8"/>
  <c r="G1027" i="8"/>
  <c r="G339" i="8"/>
  <c r="G957" i="8"/>
  <c r="G1601" i="8"/>
  <c r="G1208" i="8"/>
  <c r="G1837" i="8"/>
  <c r="G1016" i="8"/>
  <c r="G361" i="8"/>
  <c r="G45" i="8"/>
  <c r="G170" i="8"/>
  <c r="G1896" i="8"/>
  <c r="G422" i="8"/>
  <c r="G1820" i="8"/>
  <c r="G579" i="8"/>
  <c r="G318" i="8"/>
  <c r="G2234" i="8"/>
  <c r="G1423" i="8"/>
  <c r="G2354" i="8"/>
  <c r="G935" i="8"/>
  <c r="G332" i="8"/>
  <c r="G1705" i="8"/>
  <c r="G2251" i="8"/>
  <c r="G1874" i="8"/>
  <c r="G1893" i="8"/>
  <c r="G526" i="8"/>
  <c r="G1134" i="8"/>
  <c r="G593" i="8"/>
  <c r="G1159" i="8"/>
  <c r="G93" i="8"/>
  <c r="G1212" i="8"/>
  <c r="G2337" i="8"/>
  <c r="G2365" i="8"/>
  <c r="G941" i="8"/>
  <c r="G1168" i="8"/>
  <c r="G2063" i="8"/>
  <c r="G383" i="8"/>
  <c r="G481" i="8"/>
  <c r="G566" i="8"/>
  <c r="G1516" i="8"/>
  <c r="G198" i="8"/>
  <c r="G340" i="8"/>
  <c r="G1183" i="8"/>
  <c r="G1921" i="8"/>
  <c r="G641" i="8"/>
  <c r="G2303" i="8"/>
  <c r="G2264" i="8"/>
  <c r="G533" i="8"/>
  <c r="G734" i="8"/>
  <c r="G1882" i="8"/>
  <c r="G171" i="8"/>
  <c r="G2288" i="8"/>
  <c r="G1467" i="8"/>
  <c r="G730" i="8"/>
  <c r="G1314" i="8"/>
  <c r="G1017" i="8"/>
  <c r="G1692" i="8"/>
  <c r="G984" i="8"/>
  <c r="G355" i="8"/>
  <c r="G1172" i="8"/>
  <c r="G113" i="8"/>
  <c r="G1917" i="8"/>
  <c r="G1304" i="8"/>
  <c r="G1539" i="8"/>
  <c r="G1526" i="8"/>
  <c r="G1649" i="8"/>
  <c r="G1563" i="8"/>
  <c r="G1540" i="8"/>
  <c r="G2018" i="8"/>
  <c r="G219" i="8"/>
  <c r="G1432" i="8"/>
  <c r="G408" i="8"/>
  <c r="G1447" i="8"/>
  <c r="G2333" i="8"/>
  <c r="G689" i="8"/>
  <c r="G220" i="8"/>
  <c r="G2157" i="8"/>
  <c r="G397" i="8"/>
  <c r="G942" i="8"/>
  <c r="G1032" i="8"/>
  <c r="G555" i="8"/>
  <c r="G190" i="8"/>
  <c r="G1911" i="8"/>
  <c r="G1766" i="8"/>
  <c r="G930" i="8"/>
  <c r="G1149" i="8"/>
  <c r="G471" i="8"/>
  <c r="G65" i="8"/>
  <c r="G2081" i="8"/>
  <c r="G1160" i="8"/>
  <c r="G319" i="8"/>
  <c r="G1377" i="8"/>
  <c r="G61" i="8"/>
  <c r="G970" i="8"/>
  <c r="G556" i="8"/>
  <c r="G1243" i="8"/>
  <c r="G1575" i="8"/>
  <c r="G1752" i="8"/>
  <c r="G812" i="8"/>
  <c r="G1588" i="8"/>
  <c r="G136" i="8"/>
  <c r="G1441" i="8"/>
  <c r="G1010" i="8"/>
  <c r="G1205" i="8"/>
  <c r="G1950" i="8"/>
  <c r="G2235" i="8"/>
  <c r="G2064" i="8"/>
  <c r="G1341" i="8"/>
  <c r="G1140" i="8"/>
  <c r="G2042" i="8"/>
  <c r="G242" i="8"/>
  <c r="G72" i="8"/>
  <c r="G1098" i="8"/>
  <c r="G1527" i="8"/>
  <c r="G2035" i="8"/>
  <c r="G1912" i="8"/>
  <c r="G1700" i="8"/>
  <c r="G27" i="8"/>
  <c r="G758" i="8"/>
  <c r="G971" i="8"/>
  <c r="G1853" i="8"/>
  <c r="G1373" i="8"/>
  <c r="G1388" i="8"/>
  <c r="G759" i="8"/>
  <c r="G493" i="8"/>
  <c r="G2082" i="8"/>
  <c r="G1676" i="8"/>
  <c r="G1543" i="8"/>
  <c r="G1746" i="8"/>
  <c r="G1294" i="8"/>
  <c r="G1753" i="8"/>
  <c r="G1272" i="8"/>
  <c r="G1046" i="8"/>
  <c r="G2173" i="8"/>
  <c r="G943" i="8"/>
  <c r="G2257" i="8"/>
  <c r="G1454" i="8"/>
  <c r="G871" i="8"/>
  <c r="G2206" i="8"/>
  <c r="G1518" i="8"/>
  <c r="G2036" i="8"/>
  <c r="G1352" i="8"/>
  <c r="G5" i="8"/>
  <c r="G1433" i="8"/>
  <c r="G1153" i="8"/>
  <c r="G1112" i="8"/>
  <c r="G333" i="8"/>
  <c r="G1868" i="8"/>
  <c r="G362" i="8"/>
  <c r="G1864" i="8"/>
  <c r="G731" i="8"/>
  <c r="G1951" i="8"/>
  <c r="G1968" i="8"/>
  <c r="G513" i="8"/>
  <c r="G1747" i="8"/>
  <c r="G2111" i="8"/>
  <c r="G2359" i="8"/>
  <c r="G902" i="8"/>
  <c r="G1602" i="8"/>
  <c r="G137" i="8"/>
  <c r="G677" i="8"/>
  <c r="G66" i="8"/>
  <c r="G2225" i="8"/>
  <c r="G2366" i="8"/>
  <c r="G534" i="8"/>
  <c r="G2096" i="8"/>
  <c r="G2369" i="8"/>
  <c r="G320" i="8"/>
  <c r="G1641" i="8"/>
  <c r="G1821" i="8"/>
  <c r="G1442" i="8"/>
  <c r="G1706" i="8"/>
  <c r="G1875" i="8"/>
  <c r="G742" i="8"/>
  <c r="G2314" i="8"/>
  <c r="G356" i="8"/>
  <c r="G472" i="8"/>
  <c r="G788" i="8"/>
  <c r="G1952" i="8"/>
  <c r="G950" i="8"/>
  <c r="G2216" i="8"/>
  <c r="G1707" i="8"/>
  <c r="G1969" i="8"/>
  <c r="G1876" i="8"/>
  <c r="G67" i="8"/>
  <c r="G951" i="8"/>
  <c r="G501" i="8"/>
  <c r="G14" i="8"/>
  <c r="G1257" i="8"/>
  <c r="G813" i="8"/>
  <c r="G1884" i="8"/>
  <c r="G1106" i="8"/>
  <c r="G1329" i="8"/>
  <c r="G1607" i="8"/>
  <c r="G1213" i="8"/>
  <c r="G1287" i="8"/>
  <c r="G1492" i="8"/>
  <c r="G557" i="8"/>
  <c r="G1455" i="8"/>
  <c r="G732" i="8"/>
  <c r="G341" i="8"/>
  <c r="G1141" i="8"/>
  <c r="G2304" i="8"/>
  <c r="G482" i="8"/>
  <c r="G1929" i="8"/>
  <c r="G931" i="8"/>
  <c r="G2360" i="8"/>
  <c r="G103" i="8"/>
  <c r="G73" i="8"/>
  <c r="G1154" i="8"/>
  <c r="G1962" i="8"/>
  <c r="G1650" i="8"/>
  <c r="G172" i="8"/>
  <c r="G2019" i="8"/>
  <c r="G2334" i="8"/>
  <c r="G1865" i="8"/>
  <c r="G1468" i="8"/>
  <c r="G1995" i="8"/>
  <c r="G1885" i="8"/>
  <c r="G1324" i="8"/>
  <c r="G1651" i="8"/>
  <c r="G1161" i="8"/>
  <c r="G1618" i="8"/>
  <c r="G147" i="8"/>
  <c r="G1120" i="8"/>
  <c r="G680" i="8"/>
  <c r="G2020" i="8"/>
  <c r="G872" i="8"/>
  <c r="G334" i="8"/>
  <c r="G952" i="8"/>
  <c r="G632" i="8"/>
  <c r="G2037" i="8"/>
  <c r="G2033" i="8"/>
  <c r="G814" i="8"/>
  <c r="G547" i="8"/>
  <c r="G1076" i="8"/>
  <c r="G2077" i="8"/>
  <c r="G1474" i="8"/>
  <c r="G1155" i="8"/>
  <c r="G1342" i="8"/>
  <c r="G363" i="8"/>
  <c r="G1416" i="8"/>
  <c r="G502" i="8"/>
  <c r="G1767" i="8"/>
  <c r="G1722" i="8"/>
  <c r="G535" i="8"/>
  <c r="G858" i="8"/>
  <c r="G1745" i="8"/>
  <c r="G398" i="8"/>
  <c r="G335" i="8"/>
  <c r="G430" i="8"/>
  <c r="G1768" i="8"/>
  <c r="G1068" i="8"/>
  <c r="G191" i="8"/>
  <c r="G2207" i="8"/>
  <c r="G53" i="8"/>
  <c r="G1164" i="8"/>
  <c r="G781" i="8"/>
  <c r="G1953" i="8"/>
  <c r="G1240" i="8"/>
  <c r="G678" i="8"/>
  <c r="G567" i="8"/>
  <c r="G808" i="8"/>
  <c r="G15" i="8"/>
  <c r="G2370" i="8"/>
  <c r="G68" i="8"/>
  <c r="G568" i="8"/>
  <c r="G104" i="8"/>
  <c r="G1089" i="8"/>
  <c r="G1833" i="8"/>
  <c r="G265" i="8"/>
  <c r="G1723" i="8"/>
  <c r="G199" i="8"/>
  <c r="G1558" i="8"/>
  <c r="G384" i="8"/>
  <c r="G2289" i="8"/>
  <c r="G94" i="8"/>
  <c r="G2338" i="8"/>
  <c r="G357" i="8"/>
  <c r="G932" i="8"/>
  <c r="G2201" i="8"/>
  <c r="G580" i="8"/>
  <c r="G989" i="8"/>
  <c r="G1630" i="8"/>
  <c r="G312" i="8"/>
  <c r="G2125" i="8"/>
  <c r="G809" i="8"/>
  <c r="G1107" i="8"/>
  <c r="G1067" i="8"/>
  <c r="G1405" i="8"/>
  <c r="G1834" i="8"/>
  <c r="G2208" i="8"/>
  <c r="G1869" i="8"/>
  <c r="G287" i="8"/>
  <c r="G622" i="8"/>
  <c r="G221" i="8"/>
  <c r="G1534" i="8"/>
  <c r="G20" i="8"/>
  <c r="G1199" i="8"/>
  <c r="G1677" i="8"/>
  <c r="G86" i="8"/>
  <c r="G1258" i="8"/>
  <c r="G1870" i="8"/>
  <c r="G2011" i="8"/>
  <c r="G1338" i="8"/>
  <c r="G743" i="8"/>
  <c r="G1113" i="8"/>
  <c r="G158" i="8"/>
  <c r="G2078" i="8"/>
  <c r="G1209" i="8"/>
  <c r="G415" i="8"/>
  <c r="G2097" i="8"/>
  <c r="G1222" i="8"/>
  <c r="G881" i="8"/>
  <c r="G2315" i="8"/>
  <c r="G830" i="8"/>
  <c r="G648" i="8"/>
  <c r="G1077" i="8"/>
  <c r="G1097" i="8"/>
  <c r="G2098" i="8"/>
  <c r="G1732" i="8"/>
  <c r="G975" i="8"/>
  <c r="G473" i="8"/>
  <c r="G1378" i="8"/>
  <c r="G958" i="8"/>
  <c r="G841" i="8"/>
  <c r="G1619" i="8"/>
  <c r="G2239" i="8"/>
  <c r="G243" i="8"/>
  <c r="G494" i="8"/>
  <c r="G1564" i="8"/>
  <c r="G527" i="8"/>
  <c r="G1333" i="8"/>
  <c r="G463" i="8"/>
  <c r="G2051" i="8"/>
  <c r="G1480" i="8"/>
  <c r="G669" i="8"/>
  <c r="G614" i="8"/>
  <c r="G1783" i="8"/>
  <c r="G1249" i="8"/>
  <c r="G252" i="8"/>
  <c r="G1255" i="8"/>
  <c r="G1721" i="8"/>
  <c r="G1802" i="8"/>
  <c r="G35" i="8"/>
  <c r="G1090" i="8"/>
  <c r="G266" i="8"/>
  <c r="G1989" i="8"/>
  <c r="G718" i="8"/>
  <c r="G1838" i="8"/>
  <c r="G1330" i="8"/>
  <c r="G1406" i="8"/>
  <c r="G244" i="8"/>
  <c r="G916" i="8"/>
  <c r="G744" i="8"/>
  <c r="G2213" i="8"/>
  <c r="G1277" i="8"/>
  <c r="G1793" i="8"/>
  <c r="G514" i="8"/>
  <c r="G1576" i="8"/>
  <c r="G2317" i="8"/>
  <c r="G1003" i="8"/>
  <c r="G1389" i="8"/>
  <c r="G114" i="8"/>
  <c r="G321" i="8"/>
  <c r="G2043" i="8"/>
  <c r="G503" i="8"/>
  <c r="G276" i="8"/>
  <c r="G1028" i="8"/>
  <c r="G1581" i="8"/>
  <c r="G789" i="8"/>
  <c r="G2083" i="8"/>
  <c r="G288" i="8"/>
  <c r="G322" i="8"/>
  <c r="G1308" i="8"/>
  <c r="G138" i="8"/>
  <c r="G1273" i="8"/>
  <c r="G706" i="8"/>
  <c r="G681" i="8"/>
  <c r="G2158" i="8"/>
  <c r="G54" i="8"/>
  <c r="G944" i="8"/>
  <c r="G767" i="8"/>
  <c r="G895" i="8"/>
  <c r="G1288" i="8"/>
  <c r="G474" i="8"/>
  <c r="G1693" i="8"/>
  <c r="G1156" i="8"/>
  <c r="G336" i="8"/>
  <c r="G2290" i="8"/>
  <c r="G1807" i="8"/>
  <c r="G342" i="8"/>
  <c r="G2191" i="8"/>
  <c r="G1135" i="8"/>
  <c r="G2079" i="8"/>
  <c r="G1589" i="8"/>
  <c r="G125" i="8"/>
  <c r="G298" i="8"/>
  <c r="G139" i="8"/>
  <c r="G976" i="8"/>
  <c r="G2112" i="8"/>
  <c r="G2252" i="8"/>
  <c r="G1608" i="8"/>
  <c r="G842" i="8"/>
  <c r="G2006" i="8"/>
  <c r="G343" i="8"/>
  <c r="G750" i="8"/>
  <c r="G1894" i="8"/>
  <c r="G2253" i="8"/>
  <c r="G1241" i="8"/>
  <c r="G569" i="8"/>
  <c r="G2183" i="8"/>
  <c r="G1363" i="8"/>
  <c r="G912" i="8"/>
  <c r="G495" i="8"/>
  <c r="G2328" i="8"/>
  <c r="G16" i="8"/>
  <c r="G682" i="8"/>
  <c r="G358" i="8"/>
  <c r="G1142" i="8"/>
  <c r="G2126" i="8"/>
  <c r="G768" i="8"/>
  <c r="G416" i="8"/>
  <c r="G1590" i="8"/>
  <c r="G1162" i="8"/>
  <c r="G873" i="8"/>
  <c r="G175" i="8"/>
  <c r="G896" i="8"/>
  <c r="G2127" i="8"/>
  <c r="G837" i="8"/>
  <c r="G2007" i="8"/>
  <c r="G515" i="8"/>
  <c r="G200" i="8"/>
  <c r="G1458" i="8"/>
  <c r="G1678" i="8"/>
  <c r="G431" i="8"/>
  <c r="G364" i="8"/>
  <c r="G1616" i="8"/>
  <c r="G1634" i="8"/>
  <c r="G1922" i="8"/>
  <c r="G1510" i="8"/>
  <c r="G866" i="8"/>
  <c r="G1359" i="8"/>
  <c r="G148" i="8"/>
  <c r="G399" i="8"/>
  <c r="G1679" i="8"/>
  <c r="G1374" i="8"/>
  <c r="G516" i="8"/>
  <c r="G2179" i="8"/>
  <c r="G1694" i="8"/>
  <c r="G887" i="8"/>
  <c r="G1041" i="8"/>
  <c r="G1565" i="8"/>
  <c r="G831" i="8"/>
  <c r="G1519" i="8"/>
  <c r="G1004" i="8"/>
  <c r="G2084" i="8"/>
  <c r="G1136" i="8"/>
  <c r="G267" i="8"/>
  <c r="G1505" i="8"/>
  <c r="G1754" i="8"/>
  <c r="G1223" i="8"/>
  <c r="G222" i="8"/>
  <c r="G1897" i="8"/>
  <c r="G1368" i="8"/>
  <c r="G423" i="8"/>
  <c r="G1443" i="8"/>
  <c r="G452" i="8"/>
  <c r="G838" i="8"/>
  <c r="G385" i="8"/>
  <c r="G1200" i="8"/>
  <c r="G1060" i="8"/>
  <c r="G2174" i="8"/>
  <c r="G1033" i="8"/>
  <c r="G40" i="8"/>
  <c r="G1384" i="8"/>
  <c r="G1401" i="8"/>
  <c r="G1784" i="8"/>
  <c r="G2276" i="8"/>
  <c r="G1854" i="8"/>
  <c r="G917" i="8"/>
  <c r="G1803" i="8"/>
  <c r="G1300" i="8"/>
  <c r="G1785" i="8"/>
  <c r="G2202" i="8"/>
  <c r="G9" i="8"/>
  <c r="G1748" i="8"/>
  <c r="G253" i="8"/>
  <c r="G2012" i="8"/>
  <c r="G2113" i="8"/>
  <c r="G1334" i="8"/>
  <c r="G1804" i="8"/>
  <c r="G1839" i="8"/>
  <c r="G289" i="8"/>
  <c r="G2022" i="8"/>
  <c r="G1481" i="8"/>
  <c r="G649" i="8"/>
  <c r="G1898" i="8"/>
  <c r="G1813" i="8"/>
  <c r="G1234" i="8"/>
  <c r="G2203" i="8"/>
  <c r="G95" i="8"/>
  <c r="G1840" i="8"/>
  <c r="G105" i="8"/>
  <c r="G149" i="8"/>
  <c r="G1256" i="8"/>
  <c r="G126" i="8"/>
  <c r="G1944" i="8"/>
  <c r="G2214" i="8"/>
  <c r="G1642" i="8"/>
  <c r="G1701" i="8"/>
  <c r="G1855" i="8"/>
  <c r="G843" i="8"/>
  <c r="G1081" i="8"/>
  <c r="G277" i="8"/>
  <c r="G615" i="8"/>
  <c r="G127" i="8"/>
  <c r="G1970" i="8"/>
  <c r="G1309" i="8"/>
  <c r="G424" i="8"/>
  <c r="G690" i="8"/>
  <c r="G675" i="8"/>
  <c r="G2361" i="8"/>
  <c r="G2023" i="8"/>
  <c r="G923" i="8"/>
  <c r="G2248" i="8"/>
  <c r="G2198" i="8"/>
  <c r="G28" i="8"/>
  <c r="G1945" i="8"/>
  <c r="G1011" i="8"/>
  <c r="G642" i="8"/>
  <c r="G1244" i="8"/>
  <c r="G769" i="8"/>
  <c r="G874" i="8"/>
  <c r="G666" i="8"/>
  <c r="G2044" i="8"/>
  <c r="G897" i="8"/>
  <c r="G46" i="8"/>
  <c r="G1235" i="8"/>
  <c r="G10" i="8"/>
  <c r="G2351" i="8"/>
  <c r="G1310" i="8"/>
  <c r="G1603" i="8"/>
  <c r="G1005" i="8"/>
  <c r="G483" i="8"/>
  <c r="G1963" i="8"/>
  <c r="G581" i="8"/>
  <c r="G299" i="8"/>
  <c r="G1137" i="8"/>
  <c r="G444" i="8"/>
  <c r="G1034" i="8"/>
  <c r="G1899" i="8"/>
  <c r="G1822" i="8"/>
  <c r="G1493" i="8"/>
  <c r="G268" i="8"/>
  <c r="G1214" i="8"/>
  <c r="G2254" i="8"/>
  <c r="G882" i="8"/>
  <c r="G365" i="8"/>
  <c r="G1708" i="8"/>
  <c r="G1877" i="8"/>
  <c r="G400" i="8"/>
  <c r="G1157" i="8"/>
  <c r="G2282" i="8"/>
  <c r="G1482" i="8"/>
  <c r="G1035" i="8"/>
  <c r="G504" i="8"/>
  <c r="G1364" i="8"/>
  <c r="G719" i="8"/>
  <c r="G201" i="8"/>
  <c r="G536" i="8"/>
  <c r="G21" i="8"/>
  <c r="G933" i="8"/>
  <c r="G633" i="8"/>
  <c r="G745" i="8"/>
  <c r="G1517" i="8"/>
  <c r="G548" i="8"/>
  <c r="G290" i="8"/>
  <c r="G634" i="8"/>
  <c r="G386" i="8"/>
  <c r="G1051" i="8"/>
  <c r="G537" i="8"/>
  <c r="G1724" i="8"/>
  <c r="G1437" i="8"/>
  <c r="G1903" i="8"/>
  <c r="G1652" i="8"/>
  <c r="G2085" i="8"/>
  <c r="G1913" i="8"/>
  <c r="G2021" i="8"/>
  <c r="G2283" i="8"/>
  <c r="G159" i="8"/>
  <c r="G1755" i="8"/>
  <c r="G2199" i="8"/>
  <c r="G735" i="8"/>
  <c r="G223" i="8"/>
  <c r="G623" i="8"/>
  <c r="G1082" i="8"/>
  <c r="G2086" i="8"/>
  <c r="G1824" i="8"/>
  <c r="G924" i="8"/>
  <c r="G844" i="8"/>
  <c r="G377" i="8"/>
  <c r="G1709" i="8"/>
  <c r="G1173" i="8"/>
  <c r="G667" i="8"/>
  <c r="G1756" i="8"/>
  <c r="G815" i="8"/>
  <c r="G1099" i="8"/>
  <c r="G977" i="8"/>
  <c r="G1395" i="8"/>
  <c r="G594" i="8"/>
  <c r="G2038" i="8"/>
  <c r="G1769" i="8"/>
  <c r="G635" i="8"/>
  <c r="G115" i="8"/>
  <c r="G624" i="8"/>
  <c r="G558" i="8"/>
  <c r="G2240" i="8"/>
  <c r="G670" i="8"/>
  <c r="G2039" i="8"/>
  <c r="G2277" i="8"/>
  <c r="G650" i="8"/>
  <c r="G1749" i="8"/>
  <c r="G2114" i="8"/>
  <c r="G2241" i="8"/>
  <c r="G1825" i="8"/>
  <c r="G1347" i="8"/>
  <c r="G2204" i="8"/>
  <c r="G432" i="8"/>
  <c r="G751" i="8"/>
  <c r="G245" i="8"/>
  <c r="G1710" i="8"/>
  <c r="G176" i="8"/>
  <c r="G1750" i="8"/>
  <c r="G1954" i="8"/>
  <c r="G128" i="8"/>
  <c r="G668" i="8"/>
  <c r="G1194" i="8"/>
  <c r="G1130" i="8"/>
  <c r="G1844" i="8"/>
  <c r="G1643" i="8"/>
  <c r="G1582" i="8"/>
  <c r="G849" i="8"/>
  <c r="G1971" i="8"/>
  <c r="G2013" i="8"/>
  <c r="G202" i="8"/>
  <c r="G1270" i="8"/>
  <c r="G445" i="8"/>
  <c r="G1955" i="8"/>
  <c r="G2065" i="8"/>
  <c r="G1972" i="8"/>
  <c r="G1735" i="8"/>
  <c r="G822" i="8"/>
  <c r="G2118" i="8"/>
  <c r="G484" i="8"/>
  <c r="G2045" i="8"/>
  <c r="G1871" i="8"/>
  <c r="G1295" i="8"/>
  <c r="G616" i="8"/>
  <c r="G549" i="8"/>
  <c r="G2299" i="8"/>
  <c r="G710" i="8"/>
  <c r="G570" i="8"/>
  <c r="G254" i="8"/>
  <c r="G212" i="8"/>
  <c r="G1594" i="8"/>
  <c r="G1023" i="8"/>
  <c r="G140" i="8"/>
  <c r="G1964" i="8"/>
  <c r="G1138" i="8"/>
  <c r="G47" i="8"/>
  <c r="G736" i="8"/>
  <c r="G224" i="8"/>
  <c r="G1886" i="8"/>
  <c r="G1083" i="8"/>
  <c r="G945" i="8"/>
  <c r="G782" i="8"/>
  <c r="G783" i="8"/>
  <c r="G1736" i="8"/>
  <c r="G582" i="8"/>
  <c r="G255" i="8"/>
  <c r="G1385" i="8"/>
  <c r="G2119" i="8"/>
  <c r="G2249" i="8"/>
  <c r="G1887" i="8"/>
  <c r="G1100" i="8"/>
  <c r="G720" i="8"/>
  <c r="G1417" i="8"/>
  <c r="G617" i="8"/>
  <c r="G62" i="8"/>
  <c r="G269" i="8"/>
  <c r="G300" i="8"/>
  <c r="G1283" i="8"/>
  <c r="G859" i="8"/>
  <c r="G1591" i="8"/>
  <c r="G1369" i="8"/>
  <c r="G278" i="8"/>
  <c r="G936" i="8"/>
  <c r="G1018" i="8"/>
  <c r="G1682" i="8"/>
  <c r="G233" i="8"/>
  <c r="G1609" i="8"/>
  <c r="G1169" i="8"/>
  <c r="G1904" i="8"/>
  <c r="G752" i="8"/>
  <c r="G1620" i="8"/>
  <c r="G246" i="8"/>
  <c r="G1528" i="8"/>
  <c r="G2236" i="8"/>
  <c r="G691" i="8"/>
  <c r="G604" i="8"/>
  <c r="G1996" i="8"/>
  <c r="G116" i="8"/>
  <c r="G1777" i="8"/>
  <c r="G1462" i="8"/>
  <c r="G505" i="8"/>
  <c r="G1621" i="8"/>
  <c r="G1131" i="8"/>
  <c r="G1583" i="8"/>
  <c r="G433" i="8"/>
  <c r="G1108" i="8"/>
  <c r="G777" i="8"/>
  <c r="G1622" i="8"/>
  <c r="G1725" i="8"/>
  <c r="G1123" i="8"/>
  <c r="G291" i="8"/>
  <c r="G1150" i="8"/>
  <c r="G323" i="8"/>
  <c r="G721" i="8"/>
  <c r="G1683" i="8"/>
  <c r="G150" i="8"/>
  <c r="G301" i="8"/>
  <c r="G1396" i="8"/>
  <c r="G106" i="8"/>
  <c r="G1726" i="8"/>
  <c r="G517" i="8"/>
  <c r="G177" i="8"/>
  <c r="G1567" i="8"/>
  <c r="G453" i="8"/>
  <c r="G401" i="8"/>
  <c r="G1315" i="8"/>
  <c r="G1189" i="8"/>
  <c r="G2237" i="8"/>
  <c r="G2329" i="8"/>
  <c r="G790" i="8"/>
  <c r="G972" i="8"/>
  <c r="G671" i="8"/>
  <c r="G366" i="8"/>
  <c r="G1778" i="8"/>
  <c r="G1424" i="8"/>
  <c r="G1012" i="8"/>
  <c r="G2278" i="8"/>
  <c r="G903" i="8"/>
  <c r="G1069" i="8"/>
  <c r="G1475" i="8"/>
  <c r="G2284" i="8"/>
  <c r="G753" i="8"/>
  <c r="G1595" i="8"/>
  <c r="G583" i="8"/>
  <c r="G55" i="8"/>
  <c r="G256" i="8"/>
  <c r="G344" i="8"/>
  <c r="G1835" i="8"/>
  <c r="G737" i="8"/>
  <c r="G1544" i="8"/>
  <c r="G1438" i="8"/>
  <c r="G1497" i="8"/>
  <c r="G1078" i="8"/>
  <c r="G2228" i="8"/>
  <c r="G1195" i="8"/>
  <c r="G2242" i="8"/>
  <c r="G79" i="8"/>
  <c r="G850" i="8"/>
  <c r="G506" i="8"/>
  <c r="G1006" i="8"/>
  <c r="G696" i="8"/>
  <c r="G387" i="8"/>
  <c r="G107" i="8"/>
  <c r="G1412" i="8"/>
  <c r="G80" i="8"/>
  <c r="G1024" i="8"/>
  <c r="G1845" i="8"/>
  <c r="G475" i="8"/>
  <c r="G2140" i="8"/>
  <c r="G791" i="8"/>
  <c r="G2279" i="8"/>
  <c r="G538" i="8"/>
  <c r="G937" i="8"/>
  <c r="G904" i="8"/>
  <c r="G1259" i="8"/>
  <c r="G1418" i="8"/>
  <c r="G2014" i="8"/>
  <c r="G1070" i="8"/>
  <c r="G87" i="8"/>
  <c r="G888" i="8"/>
  <c r="G1711" i="8"/>
  <c r="G925" i="8"/>
  <c r="G1196" i="8"/>
  <c r="G823" i="8"/>
  <c r="G959" i="8"/>
  <c r="G559" i="8"/>
  <c r="G2342" i="8"/>
  <c r="G6" i="8"/>
  <c r="G225" i="8"/>
  <c r="G1498" i="8"/>
  <c r="G2142" i="8"/>
  <c r="G178" i="8"/>
  <c r="G129" i="8"/>
  <c r="G1568" i="8"/>
  <c r="G378" i="8"/>
  <c r="G1795" i="8"/>
  <c r="G409" i="8"/>
  <c r="G746" i="8"/>
  <c r="G379" i="8"/>
  <c r="G595" i="8"/>
  <c r="G2150" i="8"/>
  <c r="G1219" i="8"/>
  <c r="G1271" i="8"/>
  <c r="G1535" i="8"/>
  <c r="G625" i="8"/>
  <c r="G1680" i="8"/>
  <c r="G1224" i="8"/>
  <c r="G476" i="8"/>
  <c r="G2258" i="8"/>
  <c r="G1047" i="8"/>
  <c r="G1999" i="8"/>
  <c r="G1278" i="8"/>
  <c r="G1296" i="8"/>
  <c r="G672" i="8"/>
  <c r="G1284" i="8"/>
  <c r="G496" i="8"/>
  <c r="G697" i="8"/>
  <c r="G2143" i="8"/>
  <c r="G707" i="8"/>
  <c r="G839" i="8"/>
  <c r="G1029" i="8"/>
  <c r="G367" i="8"/>
  <c r="G711" i="8"/>
  <c r="G2040" i="8"/>
  <c r="G1856" i="8"/>
  <c r="G1796" i="8"/>
  <c r="G905" i="8"/>
  <c r="G1360" i="8"/>
  <c r="G1030" i="8"/>
  <c r="G402" i="8"/>
  <c r="G1143" i="8"/>
  <c r="G69" i="8"/>
  <c r="G1923" i="8"/>
  <c r="G1578" i="8"/>
  <c r="G1940" i="8"/>
  <c r="G81" i="8"/>
  <c r="G1635" i="8"/>
  <c r="G17" i="8"/>
  <c r="G2318" i="8"/>
  <c r="G507" i="8"/>
  <c r="G2024" i="8"/>
  <c r="G1975" i="8"/>
  <c r="G712" i="8"/>
  <c r="G203" i="8"/>
  <c r="G2000" i="8"/>
  <c r="G1236" i="8"/>
  <c r="G1402" i="8"/>
  <c r="G425" i="8"/>
  <c r="G1946" i="8"/>
  <c r="G1289" i="8"/>
  <c r="G683" i="8"/>
  <c r="G1305" i="8"/>
  <c r="G380" i="8"/>
  <c r="G1549" i="8"/>
  <c r="G2259" i="8"/>
  <c r="G1215" i="8"/>
  <c r="G36" i="8"/>
  <c r="G1786" i="8"/>
  <c r="G851" i="8"/>
  <c r="G204" i="8"/>
  <c r="G74" i="8"/>
  <c r="G875" i="8"/>
  <c r="G388" i="8"/>
  <c r="G918" i="8"/>
  <c r="G1805" i="8"/>
  <c r="G88" i="8"/>
  <c r="G1924" i="8"/>
  <c r="G1520" i="8"/>
  <c r="G1521" i="8"/>
  <c r="G618" i="8"/>
  <c r="G1941" i="8"/>
  <c r="G1165" i="8"/>
  <c r="G1007" i="8"/>
  <c r="G1841" i="8"/>
  <c r="G1584" i="8"/>
  <c r="G1976" i="8"/>
  <c r="G454" i="8"/>
  <c r="G2330" i="8"/>
  <c r="G1577" i="8"/>
  <c r="G1318" i="8"/>
  <c r="G824" i="8"/>
  <c r="G257" i="8"/>
  <c r="G1190" i="8"/>
  <c r="G825" i="8"/>
  <c r="G1413" i="8"/>
  <c r="G446" i="8"/>
  <c r="G1956" i="8"/>
  <c r="G867" i="8"/>
  <c r="G1439" i="8"/>
  <c r="G713" i="8"/>
  <c r="G2217" i="8"/>
  <c r="G1052" i="8"/>
  <c r="G2260" i="8"/>
  <c r="G226" i="8"/>
  <c r="G2052" i="8"/>
  <c r="G1181" i="8"/>
  <c r="G770" i="8"/>
  <c r="G2285" i="8"/>
  <c r="G1623" i="8"/>
  <c r="G2066" i="8"/>
  <c r="G1569" i="8"/>
  <c r="G1684" i="8"/>
  <c r="G2151" i="8"/>
  <c r="G1550" i="8"/>
  <c r="G1551" i="8"/>
  <c r="G747" i="8"/>
  <c r="G1036" i="8"/>
  <c r="G596" i="8"/>
  <c r="G96" i="8"/>
  <c r="G75" i="8"/>
  <c r="G1596" i="8"/>
  <c r="G1191" i="8"/>
  <c r="G1262" i="8"/>
  <c r="G1762" i="8"/>
  <c r="G464" i="8"/>
  <c r="G2108" i="8"/>
  <c r="G2008" i="8"/>
  <c r="G141" i="8"/>
  <c r="G816" i="8"/>
  <c r="G1343" i="8"/>
  <c r="G651" i="8"/>
  <c r="G465" i="8"/>
  <c r="G1048" i="8"/>
  <c r="G985" i="8"/>
  <c r="G2371" i="8"/>
  <c r="G1808" i="8"/>
  <c r="G279" i="8"/>
  <c r="G1031" i="8"/>
  <c r="G1990" i="8"/>
  <c r="G1339" i="8"/>
  <c r="G2046" i="8"/>
  <c r="G434" i="8"/>
  <c r="G22" i="8"/>
  <c r="G247" i="8"/>
  <c r="G2067" i="8"/>
  <c r="G1348" i="8"/>
  <c r="G714" i="8"/>
  <c r="G652" i="8"/>
  <c r="G868" i="8"/>
  <c r="G1957" i="8"/>
  <c r="G23" i="8"/>
  <c r="G345" i="8"/>
  <c r="G2115" i="8"/>
  <c r="G1260" i="8"/>
  <c r="G1407" i="8"/>
  <c r="G2339" i="8"/>
  <c r="G1469" i="8"/>
  <c r="G518" i="8"/>
  <c r="G2053" i="8"/>
  <c r="G2355" i="8"/>
  <c r="G1353" i="8"/>
  <c r="G1981" i="8"/>
  <c r="G1319" i="8"/>
  <c r="G1809" i="8"/>
  <c r="G117" i="8"/>
  <c r="G684" i="8"/>
  <c r="G179" i="8"/>
  <c r="G1888" i="8"/>
  <c r="G70" i="8"/>
  <c r="G906" i="8"/>
  <c r="G302" i="8"/>
  <c r="G97" i="8"/>
  <c r="G368" i="8"/>
  <c r="G919" i="8"/>
  <c r="G1053" i="8"/>
  <c r="G1403" i="8"/>
  <c r="G2343" i="8"/>
  <c r="G810" i="8"/>
  <c r="G845" i="8"/>
  <c r="G1958" i="8"/>
  <c r="G802" i="8"/>
  <c r="G528" i="8"/>
  <c r="G550" i="8"/>
  <c r="G485" i="8"/>
  <c r="G160" i="8"/>
  <c r="G560" i="8"/>
  <c r="G1826" i="8"/>
  <c r="G1900" i="8"/>
  <c r="G1552" i="8"/>
  <c r="G1712" i="8"/>
  <c r="G1279" i="8"/>
  <c r="G584" i="8"/>
  <c r="G1210" i="8"/>
  <c r="G960" i="8"/>
  <c r="G1636" i="8"/>
  <c r="G1220" i="8"/>
  <c r="G1901" i="8"/>
  <c r="G2047" i="8"/>
  <c r="G1054" i="8"/>
  <c r="G1144" i="8"/>
  <c r="G1857" i="8"/>
  <c r="G1124" i="8"/>
  <c r="G389" i="8"/>
  <c r="G860" i="8"/>
  <c r="G1414" i="8"/>
  <c r="G1250" i="8"/>
  <c r="G1858" i="8"/>
  <c r="G1091" i="8"/>
  <c r="G1965" i="8"/>
  <c r="G1285" i="8"/>
  <c r="G1757" i="8"/>
  <c r="G1982" i="8"/>
  <c r="G571" i="8"/>
  <c r="G2025" i="8"/>
  <c r="G1444" i="8"/>
  <c r="G2340" i="8"/>
  <c r="G953" i="8"/>
  <c r="G24" i="8"/>
  <c r="G1947" i="8"/>
  <c r="G2026" i="8"/>
  <c r="G1306" i="8"/>
  <c r="G118" i="8"/>
  <c r="G1814" i="8"/>
  <c r="G1049" i="8"/>
  <c r="G1948" i="8"/>
  <c r="G2319" i="8"/>
  <c r="G270" i="8"/>
  <c r="G108" i="8"/>
  <c r="G410" i="8"/>
  <c r="G1751" i="8"/>
  <c r="G411" i="8"/>
  <c r="G698" i="8"/>
  <c r="G7" i="8"/>
  <c r="G1983" i="8"/>
  <c r="G447" i="8"/>
  <c r="G205" i="8"/>
  <c r="G572" i="8"/>
  <c r="G1216" i="8"/>
  <c r="G151" i="8"/>
  <c r="G213" i="8"/>
  <c r="G1084" i="8"/>
  <c r="G1737" i="8"/>
  <c r="G1434" i="8"/>
  <c r="G173" i="8"/>
  <c r="G1448" i="8"/>
  <c r="G1644" i="8"/>
  <c r="G2120" i="8"/>
  <c r="G2250" i="8"/>
  <c r="G313" i="8"/>
  <c r="G626" i="8"/>
  <c r="G1959" i="8"/>
  <c r="G18" i="8"/>
  <c r="G708" i="8"/>
  <c r="G585" i="8"/>
  <c r="G180" i="8"/>
  <c r="G2373" i="8"/>
  <c r="G2059" i="8"/>
  <c r="G619" i="8"/>
  <c r="G2218" i="8"/>
  <c r="G1973" i="8"/>
  <c r="G292" i="8"/>
  <c r="G636" i="8"/>
  <c r="G2152" i="8"/>
  <c r="G803" i="8"/>
  <c r="G978" i="8"/>
  <c r="G2344" i="8"/>
  <c r="G846" i="8"/>
  <c r="G227" i="8"/>
  <c r="G1895" i="8"/>
  <c r="G2243" i="8"/>
  <c r="G1301" i="8"/>
  <c r="G1499" i="8"/>
  <c r="G1445" i="8"/>
  <c r="G2374" i="8"/>
  <c r="G1349" i="8"/>
  <c r="G234" i="8"/>
  <c r="G76" i="8"/>
  <c r="G192" i="8"/>
  <c r="G605" i="8"/>
  <c r="G390" i="8"/>
  <c r="G435" i="8"/>
  <c r="G1071" i="8"/>
  <c r="G606" i="8"/>
  <c r="G2219" i="8"/>
  <c r="G1370" i="8"/>
  <c r="G898" i="8"/>
  <c r="G561" i="8"/>
  <c r="G659" i="8"/>
  <c r="G2372" i="8"/>
  <c r="G1966" i="8"/>
  <c r="G1685" i="8"/>
  <c r="G1774" i="8"/>
  <c r="G391" i="8"/>
  <c r="G986" i="8"/>
  <c r="G1101" i="8"/>
  <c r="G660" i="8"/>
  <c r="G1174" i="8"/>
  <c r="G1419" i="8"/>
  <c r="G1125" i="8"/>
  <c r="G1274" i="8"/>
  <c r="G248" i="8"/>
  <c r="G1449" i="8"/>
  <c r="G847" i="8"/>
  <c r="G1779" i="8"/>
  <c r="G1470" i="8"/>
  <c r="G2280" i="8"/>
  <c r="G41" i="8"/>
  <c r="G826" i="8"/>
  <c r="G448" i="8"/>
  <c r="G1930" i="8"/>
  <c r="G324" i="8"/>
  <c r="G2144" i="8"/>
  <c r="G1775" i="8"/>
  <c r="G119" i="8"/>
  <c r="G979" i="8"/>
  <c r="G852" i="8"/>
  <c r="G412" i="8"/>
  <c r="G2375" i="8"/>
  <c r="G1905" i="8"/>
  <c r="G1827" i="8"/>
  <c r="G748" i="8"/>
  <c r="G130" i="8"/>
  <c r="G1713" i="8"/>
  <c r="G1664" i="8"/>
  <c r="G1828" i="8"/>
  <c r="G1459" i="8"/>
  <c r="G1541" i="8"/>
  <c r="G1714" i="8"/>
  <c r="G2220" i="8"/>
  <c r="G784" i="8"/>
  <c r="G1121" i="8"/>
  <c r="G2209" i="8"/>
  <c r="G1727" i="8"/>
  <c r="G258" i="8"/>
  <c r="G346" i="8"/>
  <c r="G889" i="8"/>
  <c r="G280" i="8"/>
  <c r="G1013" i="8"/>
  <c r="G539" i="8"/>
  <c r="G1211" i="8"/>
  <c r="G938" i="8"/>
  <c r="G529" i="8"/>
  <c r="G63" i="8"/>
  <c r="G1225" i="8"/>
  <c r="G990" i="8"/>
  <c r="G1365" i="8"/>
  <c r="G2309" i="8"/>
  <c r="G2244" i="8"/>
  <c r="G1311" i="8"/>
  <c r="G1397" i="8"/>
  <c r="G1237" i="8"/>
  <c r="G920" i="8"/>
  <c r="G1511" i="8"/>
  <c r="G11" i="8"/>
  <c r="G181" i="8"/>
  <c r="G692" i="8"/>
  <c r="G1579" i="8"/>
  <c r="G530" i="8"/>
  <c r="G2128" i="8"/>
  <c r="G883" i="8"/>
  <c r="G792" i="8"/>
  <c r="G2261" i="8"/>
  <c r="G1263" i="8"/>
  <c r="G2362" i="8"/>
  <c r="G643" i="8"/>
  <c r="G303" i="8"/>
  <c r="G562" i="8"/>
  <c r="G1344" i="8"/>
  <c r="G1126" i="8"/>
  <c r="G793" i="8"/>
  <c r="G2291" i="8"/>
  <c r="G2145" i="8"/>
  <c r="G1738" i="8"/>
  <c r="G1206" i="8"/>
  <c r="G2265" i="8"/>
  <c r="G2121" i="8"/>
  <c r="G1846" i="8"/>
  <c r="G1797" i="8"/>
  <c r="G314" i="8"/>
  <c r="G1264" i="8"/>
  <c r="G1739" i="8"/>
  <c r="G832" i="8"/>
  <c r="G1280" i="8"/>
  <c r="G1420" i="8"/>
  <c r="G2226" i="8"/>
  <c r="G436" i="8"/>
  <c r="G2122" i="8"/>
  <c r="G2131" i="8"/>
  <c r="G1487" i="8"/>
  <c r="G2054" i="8"/>
  <c r="G1787" i="8"/>
  <c r="G2001" i="8"/>
  <c r="G161" i="8"/>
  <c r="G1139" i="8"/>
  <c r="G1450" i="8"/>
  <c r="G2320" i="8"/>
  <c r="G1506" i="8"/>
  <c r="G1184" i="8"/>
  <c r="G573" i="8"/>
  <c r="G685" i="8"/>
  <c r="G369" i="8"/>
  <c r="G381" i="8"/>
  <c r="G403" i="8"/>
  <c r="G1275" i="8"/>
  <c r="G1151" i="8"/>
  <c r="G1055" i="8"/>
  <c r="G437" i="8"/>
  <c r="G193" i="8"/>
  <c r="G1286" i="8"/>
  <c r="G337" i="8"/>
  <c r="G1290" i="8"/>
  <c r="G98" i="8"/>
  <c r="G2300" i="8"/>
  <c r="G2376" i="8"/>
  <c r="G627" i="8"/>
  <c r="G2132" i="8"/>
  <c r="G1977" i="8"/>
  <c r="G722" i="8"/>
  <c r="G1686" i="8"/>
  <c r="G1170" i="8"/>
  <c r="G890" i="8"/>
  <c r="G1019" i="8"/>
  <c r="G2377" i="8"/>
  <c r="G2238" i="8"/>
  <c r="G1918" i="8"/>
  <c r="G1340" i="8"/>
  <c r="G1687" i="8"/>
  <c r="G2345" i="8"/>
  <c r="G876" i="8"/>
  <c r="G663" i="8"/>
  <c r="G1522" i="8"/>
  <c r="G899" i="8"/>
  <c r="G653" i="8"/>
  <c r="G42" i="8"/>
  <c r="G1780" i="8"/>
  <c r="G2356" i="8"/>
  <c r="G392" i="8"/>
  <c r="G2074" i="8"/>
  <c r="G2324" i="8"/>
  <c r="G214" i="8"/>
  <c r="G2184" i="8"/>
  <c r="G1166" i="8"/>
  <c r="G1408" i="8"/>
  <c r="G1781" i="8"/>
  <c r="G1185" i="8"/>
  <c r="G215" i="8"/>
  <c r="G359" i="8"/>
  <c r="G861" i="8"/>
  <c r="G1931" i="8"/>
  <c r="G551" i="8"/>
  <c r="G182" i="8"/>
  <c r="G884" i="8"/>
  <c r="G738" i="8"/>
  <c r="G109" i="8"/>
  <c r="G1320" i="8"/>
  <c r="G120" i="8"/>
  <c r="G162" i="8"/>
  <c r="G455" i="8"/>
  <c r="G99" i="8"/>
  <c r="G1906" i="8"/>
  <c r="G833" i="8"/>
  <c r="G1529" i="8"/>
  <c r="G926" i="8"/>
  <c r="G438" i="8"/>
  <c r="G552" i="8"/>
  <c r="G152" i="8"/>
  <c r="G1570" i="8"/>
  <c r="G1585" i="8"/>
  <c r="G497" i="8"/>
  <c r="G142" i="8"/>
  <c r="G2229" i="8"/>
  <c r="G1201" i="8"/>
  <c r="G235" i="8"/>
  <c r="G29" i="8"/>
  <c r="G1907" i="8"/>
  <c r="G553" i="8"/>
  <c r="G236" i="8"/>
  <c r="G1645" i="8"/>
  <c r="G413" i="8"/>
  <c r="G574" i="8"/>
  <c r="G30" i="8"/>
  <c r="G754" i="8"/>
  <c r="G486" i="8"/>
  <c r="G1937" i="8"/>
  <c r="G56" i="8"/>
  <c r="G1545" i="8"/>
  <c r="G1261" i="8"/>
  <c r="G1559" i="8"/>
  <c r="G575" i="8"/>
  <c r="G1251" i="8"/>
  <c r="G2266" i="8"/>
  <c r="G1114" i="8"/>
  <c r="G1763" i="8"/>
  <c r="G1997" i="8"/>
  <c r="G1597" i="8"/>
  <c r="G991" i="8"/>
  <c r="G1335" i="8"/>
  <c r="G1226" i="8"/>
  <c r="G2009" i="8"/>
  <c r="G1637" i="8"/>
  <c r="G1658" i="8"/>
  <c r="G531" i="8"/>
  <c r="G699" i="8"/>
  <c r="G715" i="8"/>
  <c r="G1037" i="8"/>
  <c r="G325" i="8"/>
  <c r="G891" i="8"/>
  <c r="G1500" i="8"/>
  <c r="G1494" i="8"/>
  <c r="G1379" i="8"/>
  <c r="G723" i="8"/>
  <c r="G628" i="8"/>
  <c r="G2296" i="8"/>
  <c r="G1665" i="8"/>
  <c r="G1354" i="8"/>
  <c r="G508" i="8"/>
  <c r="G1429" i="8"/>
  <c r="G449" i="8"/>
  <c r="G540" i="8"/>
  <c r="G2167" i="8"/>
  <c r="G25" i="8"/>
  <c r="G794" i="8"/>
  <c r="G992" i="8"/>
  <c r="G2146" i="8"/>
  <c r="G1390" i="8"/>
  <c r="G817" i="8"/>
  <c r="G1415" i="8"/>
  <c r="G1798" i="8"/>
  <c r="G629" i="8"/>
  <c r="G2230" i="8"/>
  <c r="G2346" i="8"/>
  <c r="G1546" i="8"/>
  <c r="G637" i="8"/>
  <c r="G2267" i="8"/>
  <c r="G315" i="8"/>
  <c r="G2268" i="8"/>
  <c r="G1638" i="8"/>
  <c r="G1799" i="8"/>
  <c r="G2060" i="8"/>
  <c r="G771" i="8"/>
  <c r="G2231" i="8"/>
  <c r="G1325" i="8"/>
  <c r="G1672" i="8"/>
  <c r="G2002" i="8"/>
  <c r="G347" i="8"/>
  <c r="G760" i="8"/>
  <c r="G1547" i="8"/>
  <c r="G4" i="8"/>
  <c r="G1611" i="8"/>
  <c r="G785" i="8"/>
  <c r="G739" i="8"/>
  <c r="G1221" i="8"/>
  <c r="G1409" i="8"/>
  <c r="G2003" i="8"/>
  <c r="G1085" i="8"/>
  <c r="G1265" i="8"/>
  <c r="G1281" i="8"/>
  <c r="G541" i="8"/>
  <c r="G892" i="8"/>
  <c r="G1815" i="8"/>
  <c r="G811" i="8"/>
  <c r="G840" i="8"/>
  <c r="G563" i="8"/>
  <c r="G1145" i="8"/>
  <c r="G1102" i="8"/>
  <c r="G607" i="8"/>
  <c r="G1942" i="8"/>
  <c r="G1042" i="8"/>
  <c r="G2015" i="8"/>
  <c r="G2061" i="8"/>
  <c r="G2378" i="8"/>
  <c r="G724" i="8"/>
  <c r="G1245" i="8"/>
  <c r="G1673" i="8"/>
  <c r="G1925" i="8"/>
  <c r="G1978" i="8"/>
  <c r="G1943" i="8"/>
  <c r="G2185" i="8"/>
  <c r="G778" i="8"/>
  <c r="G644" i="8"/>
  <c r="G487" i="8"/>
  <c r="G1979" i="8"/>
  <c r="G1276" i="8"/>
  <c r="G2109" i="8"/>
  <c r="G755" i="8"/>
  <c r="G645" i="8"/>
  <c r="G946" i="8"/>
  <c r="G1291" i="8"/>
  <c r="G1859" i="8"/>
  <c r="G1991" i="8"/>
  <c r="G2080" i="8"/>
  <c r="G1115" i="8"/>
  <c r="G519" i="8"/>
  <c r="G1061" i="8"/>
  <c r="G664" i="8"/>
  <c r="G1617" i="8"/>
  <c r="G1132" i="8"/>
  <c r="G1823" i="8"/>
  <c r="G2186" i="8"/>
  <c r="G2180" i="8"/>
  <c r="G630" i="8"/>
  <c r="G37" i="8"/>
  <c r="G2027" i="8"/>
  <c r="G740" i="8"/>
  <c r="G1072" i="8"/>
  <c r="G1523" i="8"/>
  <c r="G700" i="8"/>
  <c r="G2104" i="8"/>
  <c r="G1133" i="8"/>
  <c r="G426" i="8"/>
  <c r="G498" i="8"/>
  <c r="G1949" i="8"/>
  <c r="G2325" i="8"/>
  <c r="G326" i="8"/>
  <c r="G427" i="8"/>
  <c r="G2110" i="8"/>
  <c r="G1109" i="8"/>
  <c r="G795" i="8"/>
  <c r="G183" i="8"/>
  <c r="G993" i="8"/>
  <c r="G1476" i="8"/>
  <c r="G194" i="8"/>
  <c r="G779" i="8"/>
  <c r="G597" i="8"/>
  <c r="G818" i="8"/>
  <c r="G2301" i="8"/>
  <c r="G2068" i="8"/>
  <c r="G564" i="8"/>
  <c r="G259" i="8"/>
  <c r="G2192" i="8"/>
  <c r="G542" i="8"/>
  <c r="G1553" i="8"/>
  <c r="G761" i="8"/>
  <c r="G1425" i="8"/>
  <c r="G520" i="8"/>
  <c r="G1733" i="8"/>
  <c r="G762" i="8"/>
  <c r="G853" i="8"/>
  <c r="G1960" i="8"/>
  <c r="G673" i="8"/>
  <c r="G1440" i="8"/>
  <c r="G348" i="8"/>
  <c r="G900" i="8"/>
  <c r="G716" i="8"/>
  <c r="G786" i="8"/>
  <c r="G1810" i="8"/>
  <c r="G1079" i="8"/>
  <c r="G1624" i="8"/>
  <c r="G2187" i="8"/>
  <c r="G1631" i="8"/>
  <c r="G1488" i="8"/>
  <c r="G1811" i="8"/>
  <c r="G1230" i="8"/>
  <c r="G1463" i="8"/>
  <c r="G1043" i="8"/>
  <c r="G2175" i="8"/>
  <c r="G1103" i="8"/>
  <c r="G370" i="8"/>
  <c r="G939" i="8"/>
  <c r="G1961" i="8"/>
  <c r="G281" i="8"/>
  <c r="G2116" i="8"/>
  <c r="G216" i="8"/>
  <c r="G2181" i="8"/>
  <c r="G82" i="8"/>
  <c r="G31" i="8"/>
  <c r="G2168" i="8"/>
  <c r="G927" i="8"/>
  <c r="G1430" i="8"/>
  <c r="G1266" i="8"/>
  <c r="G763" i="8"/>
  <c r="G1178" i="8"/>
  <c r="G1464" i="8"/>
  <c r="G2133" i="8"/>
  <c r="G89" i="8"/>
  <c r="G414" i="8"/>
  <c r="G1350" i="8"/>
  <c r="G48" i="8"/>
  <c r="G2169" i="8"/>
  <c r="G827" i="8"/>
  <c r="G1345" i="8"/>
  <c r="G819" i="8"/>
  <c r="G1073" i="8"/>
  <c r="G131" i="8"/>
  <c r="G1375" i="8"/>
  <c r="G2232" i="8"/>
  <c r="G1391" i="8"/>
  <c r="G1666" i="8"/>
  <c r="G304" i="8"/>
  <c r="G49" i="8"/>
  <c r="G237" i="8"/>
  <c r="G1186" i="8"/>
  <c r="G1889" i="8"/>
  <c r="G1816" i="8"/>
  <c r="G1435" i="8"/>
  <c r="G907" i="8"/>
  <c r="G608" i="8"/>
  <c r="G1659" i="8"/>
  <c r="G1817" i="8"/>
  <c r="G1231" i="8"/>
  <c r="G1984" i="8"/>
  <c r="G1847" i="8"/>
  <c r="G1829" i="8"/>
  <c r="G466" i="8"/>
  <c r="G1355" i="8"/>
  <c r="G661" i="8"/>
  <c r="G1715" i="8"/>
  <c r="G1127" i="8"/>
  <c r="G477" i="8"/>
  <c r="G1967" i="8"/>
  <c r="G1985" i="8"/>
  <c r="G488" i="8"/>
  <c r="G787" i="8"/>
  <c r="G1380" i="8"/>
  <c r="G1025" i="8"/>
  <c r="G238" i="8"/>
  <c r="G913" i="8"/>
  <c r="G1000" i="8"/>
  <c r="G1883" i="8"/>
  <c r="G509" i="8"/>
  <c r="G1571" i="8"/>
  <c r="G586" i="8"/>
  <c r="G1182" i="8"/>
  <c r="G1919" i="8"/>
  <c r="G1246" i="8"/>
  <c r="K26" i="19"/>
  <c r="K3" i="19"/>
  <c r="K95" i="19"/>
  <c r="K19" i="19"/>
  <c r="K73" i="19"/>
  <c r="K61" i="19"/>
  <c r="K59" i="19"/>
  <c r="K79" i="19"/>
  <c r="K74" i="19"/>
  <c r="K52" i="19"/>
  <c r="K49" i="19"/>
  <c r="K92" i="19"/>
  <c r="K5" i="19"/>
  <c r="K100" i="19"/>
  <c r="K96" i="19"/>
  <c r="K2" i="19"/>
  <c r="K28" i="19"/>
  <c r="K87" i="19"/>
  <c r="K38" i="19"/>
  <c r="K46" i="19"/>
  <c r="K99" i="19"/>
  <c r="K12" i="19"/>
  <c r="K60" i="19"/>
  <c r="K40" i="19"/>
  <c r="K80" i="19"/>
  <c r="K85" i="19"/>
  <c r="K35" i="19"/>
  <c r="K81" i="19"/>
  <c r="K39" i="19"/>
  <c r="K10" i="19"/>
  <c r="K45" i="19"/>
  <c r="K53" i="19"/>
  <c r="K11" i="19"/>
  <c r="K66" i="19"/>
  <c r="K9" i="19"/>
  <c r="K88" i="19"/>
  <c r="K17" i="19"/>
  <c r="K93" i="19"/>
  <c r="K91" i="19"/>
  <c r="K47" i="19"/>
  <c r="K33" i="19"/>
  <c r="K89" i="19"/>
  <c r="K25" i="19"/>
  <c r="K70" i="19"/>
  <c r="K50" i="19"/>
  <c r="K15" i="19"/>
  <c r="K29" i="19"/>
  <c r="K13" i="19"/>
  <c r="K94" i="19"/>
  <c r="K22" i="19"/>
  <c r="K14" i="19"/>
  <c r="K90" i="19"/>
  <c r="K69" i="19"/>
  <c r="K21" i="19"/>
  <c r="K67" i="19"/>
  <c r="K23" i="19"/>
  <c r="K75" i="19"/>
  <c r="K32" i="19"/>
  <c r="K64" i="19"/>
  <c r="K72" i="19"/>
  <c r="K30" i="19"/>
  <c r="K97" i="19"/>
  <c r="K83" i="19"/>
  <c r="K27" i="19"/>
  <c r="K34" i="19"/>
  <c r="K24" i="19"/>
  <c r="K18" i="19"/>
  <c r="K36" i="19"/>
  <c r="K62" i="19"/>
  <c r="K44" i="19"/>
  <c r="K86" i="19"/>
  <c r="K41" i="19"/>
  <c r="K43" i="19"/>
  <c r="K55" i="19"/>
  <c r="K31" i="19"/>
  <c r="K76" i="19"/>
  <c r="K84" i="19"/>
  <c r="K71" i="19"/>
  <c r="K63" i="19"/>
  <c r="K77" i="19"/>
  <c r="K8" i="19"/>
  <c r="K57" i="19"/>
  <c r="K101" i="19"/>
  <c r="K42" i="19"/>
  <c r="K54" i="19"/>
  <c r="K16" i="19"/>
  <c r="K58" i="19"/>
  <c r="K20" i="19"/>
  <c r="K37" i="19"/>
  <c r="K102" i="19"/>
  <c r="K51" i="19"/>
  <c r="K4" i="19"/>
  <c r="K82" i="19"/>
  <c r="K78" i="19"/>
  <c r="K48" i="19"/>
  <c r="K6" i="19"/>
  <c r="K68" i="19"/>
  <c r="K65" i="19"/>
  <c r="K56" i="19"/>
  <c r="K98" i="19"/>
  <c r="K7" i="19"/>
  <c r="G3571" i="17"/>
  <c r="G832" i="17"/>
  <c r="G2283" i="17"/>
  <c r="G737" i="17"/>
  <c r="G1831" i="17"/>
  <c r="G942" i="17"/>
  <c r="G550" i="17"/>
  <c r="G907" i="17"/>
  <c r="G3058" i="17"/>
  <c r="G318" i="17"/>
  <c r="G3032" i="17"/>
  <c r="G2174" i="17"/>
  <c r="G1991" i="17"/>
  <c r="G1741" i="17"/>
  <c r="G1846" i="17"/>
  <c r="G2678" i="17"/>
  <c r="G710" i="17"/>
  <c r="G2301" i="17"/>
  <c r="G1867" i="17"/>
  <c r="G3505" i="17"/>
  <c r="G3097" i="17"/>
  <c r="G257" i="17"/>
  <c r="G427" i="17"/>
  <c r="G331" i="17"/>
  <c r="G1684" i="17"/>
  <c r="G2583" i="17"/>
  <c r="G3160" i="17"/>
  <c r="G628" i="17"/>
  <c r="G2068" i="17"/>
  <c r="G2447" i="17"/>
  <c r="G1005" i="17"/>
  <c r="G1899" i="17"/>
  <c r="G1957" i="17"/>
  <c r="G3055" i="17"/>
  <c r="G2793" i="17"/>
  <c r="G1814" i="17"/>
  <c r="G1900" i="17"/>
  <c r="G811" i="17"/>
  <c r="G2175" i="17"/>
  <c r="G1258" i="17"/>
  <c r="G2756" i="17"/>
  <c r="G926" i="17"/>
  <c r="G2315" i="17"/>
  <c r="G593" i="17"/>
  <c r="G2794" i="17"/>
  <c r="G3323" i="17"/>
  <c r="G1815" i="17"/>
  <c r="G2501" i="17"/>
  <c r="G1915" i="17"/>
  <c r="G457" i="17"/>
  <c r="G1799" i="17"/>
  <c r="G759" i="17"/>
  <c r="G3242" i="17"/>
  <c r="G2190" i="17"/>
  <c r="G2009" i="17"/>
  <c r="G2129" i="17"/>
  <c r="G2482" i="17"/>
  <c r="G2717" i="17"/>
  <c r="G3589" i="17"/>
  <c r="G1538" i="17"/>
  <c r="G1714" i="17"/>
  <c r="G526" i="17"/>
  <c r="G2891" i="17"/>
  <c r="G1668" i="17"/>
  <c r="G691" i="17"/>
  <c r="G2215" i="17"/>
  <c r="G3495" i="17"/>
  <c r="G1432" i="17"/>
  <c r="G2058" i="17"/>
  <c r="G3369" i="17"/>
  <c r="G3329" i="17"/>
  <c r="G3059" i="17"/>
  <c r="G2749" i="17"/>
  <c r="G3277" i="17"/>
  <c r="G2738" i="17"/>
  <c r="G411" i="17"/>
  <c r="G3527" i="17"/>
  <c r="G1006" i="17"/>
  <c r="G1489" i="17"/>
  <c r="G3353" i="17"/>
  <c r="G2699" i="17"/>
  <c r="G2810" i="17"/>
  <c r="G345" i="17"/>
  <c r="G2191" i="17"/>
  <c r="G244" i="17"/>
  <c r="G981" i="17"/>
  <c r="G1213" i="17"/>
  <c r="G888" i="17"/>
  <c r="G2944" i="17"/>
  <c r="G2340" i="17"/>
  <c r="G2534" i="17"/>
  <c r="G1443" i="17"/>
  <c r="G2950" i="17"/>
  <c r="G791" i="17"/>
  <c r="G3279" i="17"/>
  <c r="G870" i="17"/>
  <c r="G1685" i="17"/>
  <c r="G2035" i="17"/>
  <c r="G2816" i="17"/>
  <c r="G1007" i="17"/>
  <c r="G2590" i="17"/>
  <c r="G354" i="17"/>
  <c r="G508" i="17"/>
  <c r="G527" i="17"/>
  <c r="G89" i="17"/>
  <c r="G3572" i="17"/>
  <c r="G2984" i="17"/>
  <c r="G2708" i="17"/>
  <c r="G346" i="17"/>
  <c r="G2316" i="17"/>
  <c r="G1114" i="17"/>
  <c r="G2597" i="17"/>
  <c r="G1691" i="17"/>
  <c r="G1527" i="17"/>
  <c r="G245" i="17"/>
  <c r="G2232" i="17"/>
  <c r="G2158" i="17"/>
  <c r="G1800" i="17"/>
  <c r="G458" i="17"/>
  <c r="G1706" i="17"/>
  <c r="G1233" i="17"/>
  <c r="G3219" i="17"/>
  <c r="G594" i="17"/>
  <c r="G2833" i="17"/>
  <c r="G2470" i="17"/>
  <c r="G3015" i="17"/>
  <c r="G2842" i="17"/>
  <c r="G3170" i="17"/>
  <c r="G1144" i="17"/>
  <c r="G1167" i="17"/>
  <c r="G1635" i="17"/>
  <c r="G2022" i="17"/>
  <c r="G1461" i="17"/>
  <c r="G3086" i="17"/>
  <c r="G2201" i="17"/>
  <c r="G1928" i="17"/>
  <c r="G1602" i="17"/>
  <c r="G3060" i="17"/>
  <c r="G2644" i="17"/>
  <c r="G2412" i="17"/>
  <c r="G355" i="17"/>
  <c r="G2257" i="17"/>
  <c r="G3199" i="17"/>
  <c r="G3461" i="17"/>
  <c r="G1832" i="17"/>
  <c r="G629" i="17"/>
  <c r="G3295" i="17"/>
  <c r="G2159" i="17"/>
  <c r="G3399" i="17"/>
  <c r="G2359" i="17"/>
  <c r="G3412" i="17"/>
  <c r="G263" i="17"/>
  <c r="G974" i="17"/>
  <c r="G2668" i="17"/>
  <c r="G2216" i="17"/>
  <c r="G982" i="17"/>
  <c r="G760" i="17"/>
  <c r="G1758" i="17"/>
  <c r="G2757" i="17"/>
  <c r="G528" i="17"/>
  <c r="G38" i="17"/>
  <c r="G1462" i="17"/>
  <c r="G2535" i="17"/>
  <c r="G538" i="17"/>
  <c r="G1974" i="17"/>
  <c r="G1623" i="17"/>
  <c r="G2605" i="17"/>
  <c r="G445" i="17"/>
  <c r="G226" i="17"/>
  <c r="G428" i="17"/>
  <c r="G467" i="17"/>
  <c r="G1975" i="17"/>
  <c r="G630" i="17"/>
  <c r="G761" i="17"/>
  <c r="G216" i="17"/>
  <c r="G2051" i="17"/>
  <c r="G1624" i="17"/>
  <c r="G3341" i="17"/>
  <c r="G2795" i="17"/>
  <c r="G2176" i="17"/>
  <c r="G2258" i="17"/>
  <c r="G1478" i="17"/>
  <c r="G100" i="17"/>
  <c r="G2937" i="17"/>
  <c r="G183" i="17"/>
  <c r="G762" i="17"/>
  <c r="G1259" i="17"/>
  <c r="G1625" i="17"/>
  <c r="G2877" i="17"/>
  <c r="G3565" i="17"/>
  <c r="G2598" i="17"/>
  <c r="G989" i="17"/>
  <c r="G1344" i="17"/>
  <c r="G2802" i="17"/>
  <c r="G1539" i="17"/>
  <c r="G3189" i="17"/>
  <c r="G792" i="17"/>
  <c r="G2843" i="17"/>
  <c r="G871" i="17"/>
  <c r="G2625" i="17"/>
  <c r="G1597" i="17"/>
  <c r="G2052" i="17"/>
  <c r="G3523" i="17"/>
  <c r="G304" i="17"/>
  <c r="G2776" i="17"/>
  <c r="G647" i="17"/>
  <c r="G1345" i="17"/>
  <c r="G2878" i="17"/>
  <c r="G872" i="17"/>
  <c r="G1636" i="17"/>
  <c r="G2796" i="17"/>
  <c r="G1603" i="17"/>
  <c r="G2905" i="17"/>
  <c r="G2143" i="17"/>
  <c r="G297" i="17"/>
  <c r="G148" i="17"/>
  <c r="G1650" i="17"/>
  <c r="G3149" i="17"/>
  <c r="G2233" i="17"/>
  <c r="G3485" i="17"/>
  <c r="G1474" i="17"/>
  <c r="G189" i="17"/>
  <c r="G1790" i="17"/>
  <c r="G356" i="17"/>
  <c r="G1528" i="17"/>
  <c r="G3261" i="17"/>
  <c r="G1504" i="17"/>
  <c r="G311" i="17"/>
  <c r="G2003" i="17"/>
  <c r="G2718" i="17"/>
  <c r="G1168" i="17"/>
  <c r="G2852" i="17"/>
  <c r="G101" i="17"/>
  <c r="G2360" i="17"/>
  <c r="G2130" i="17"/>
  <c r="G488" i="17"/>
  <c r="G648" i="17"/>
  <c r="G2346" i="17"/>
  <c r="G990" i="17"/>
  <c r="G711" i="17"/>
  <c r="G2556" i="17"/>
  <c r="G2879" i="17"/>
  <c r="G3200" i="17"/>
  <c r="G1692" i="17"/>
  <c r="G1272" i="17"/>
  <c r="G2361" i="17"/>
  <c r="G403" i="17"/>
  <c r="G3220" i="17"/>
  <c r="G712" i="17"/>
  <c r="G927" i="17"/>
  <c r="G2868" i="17"/>
  <c r="G3543" i="17"/>
  <c r="G23" i="17"/>
  <c r="G3061" i="17"/>
  <c r="G412" i="17"/>
  <c r="G1273" i="17"/>
  <c r="G1091" i="17"/>
  <c r="G2797" i="17"/>
  <c r="G28" i="17"/>
  <c r="G2606" i="17"/>
  <c r="G2362" i="17"/>
  <c r="G2177" i="17"/>
  <c r="G649" i="17"/>
  <c r="G2637" i="17"/>
  <c r="G3229" i="17"/>
  <c r="G3221" i="17"/>
  <c r="G1669" i="17"/>
  <c r="G2777" i="17"/>
  <c r="G3133" i="17"/>
  <c r="G2607" i="17"/>
  <c r="G1115" i="17"/>
  <c r="G371" i="17"/>
  <c r="G1929" i="17"/>
  <c r="G1552" i="17"/>
  <c r="G1179" i="17"/>
  <c r="G793" i="17"/>
  <c r="G3464" i="17"/>
  <c r="G206" i="17"/>
  <c r="G1868" i="17"/>
  <c r="G2880" i="17"/>
  <c r="G3098" i="17"/>
  <c r="G468" i="17"/>
  <c r="G1529" i="17"/>
  <c r="G2927" i="17"/>
  <c r="G2259" i="17"/>
  <c r="G1260" i="17"/>
  <c r="G3470" i="17"/>
  <c r="G1490" i="17"/>
  <c r="G1433" i="17"/>
  <c r="G975" i="17"/>
  <c r="G2502" i="17"/>
  <c r="G2217" i="17"/>
  <c r="G446" i="17"/>
  <c r="G1847" i="17"/>
  <c r="G2370" i="17"/>
  <c r="G15" i="17"/>
  <c r="G860" i="17"/>
  <c r="G3316" i="17"/>
  <c r="G1092" i="17"/>
  <c r="G2107" i="17"/>
  <c r="G3390" i="17"/>
  <c r="G489" i="17"/>
  <c r="G1444" i="17"/>
  <c r="G3423" i="17"/>
  <c r="G339" i="17"/>
  <c r="G1116" i="17"/>
  <c r="G469" i="17"/>
  <c r="G3124" i="17"/>
  <c r="G2329" i="17"/>
  <c r="G3432" i="17"/>
  <c r="G551" i="17"/>
  <c r="G3201" i="17"/>
  <c r="G1069" i="17"/>
  <c r="G763" i="17"/>
  <c r="G404" i="17"/>
  <c r="G2610" i="17"/>
  <c r="G2898" i="17"/>
  <c r="G3062" i="17"/>
  <c r="G287" i="17"/>
  <c r="G1651" i="17"/>
  <c r="G668" i="17"/>
  <c r="G3424" i="17"/>
  <c r="G2584" i="17"/>
  <c r="G1199" i="17"/>
  <c r="G1887" i="17"/>
  <c r="G2459" i="17"/>
  <c r="G1387" i="17"/>
  <c r="G1008" i="17"/>
  <c r="G246" i="17"/>
  <c r="G2768" i="17"/>
  <c r="G3213" i="17"/>
  <c r="G2889" i="17"/>
  <c r="G184" i="17"/>
  <c r="G3515" i="17"/>
  <c r="G2079" i="17"/>
  <c r="G3141" i="17"/>
  <c r="G2178" i="17"/>
  <c r="G1414" i="17"/>
  <c r="G3548" i="17"/>
  <c r="G1117" i="17"/>
  <c r="G2036" i="17"/>
  <c r="G2869" i="17"/>
  <c r="G2160" i="17"/>
  <c r="G2785" i="17"/>
  <c r="G288" i="17"/>
  <c r="G16" i="17"/>
  <c r="G928" i="17"/>
  <c r="G509" i="17"/>
  <c r="G149" i="17"/>
  <c r="G258" i="17"/>
  <c r="G2690" i="17"/>
  <c r="G1715" i="17"/>
  <c r="G2218" i="17"/>
  <c r="G908" i="17"/>
  <c r="G3073" i="17"/>
  <c r="G2658" i="17"/>
  <c r="G873" i="17"/>
  <c r="G119" i="17"/>
  <c r="G3016" i="17"/>
  <c r="G2161" i="17"/>
  <c r="G3377" i="17"/>
  <c r="G2202" i="17"/>
  <c r="G529" i="17"/>
  <c r="G2144" i="17"/>
  <c r="G3195" i="17"/>
  <c r="G1958" i="17"/>
  <c r="G2503" i="17"/>
  <c r="G1652" i="17"/>
  <c r="G1553" i="17"/>
  <c r="G1876" i="17"/>
  <c r="G1828" i="17"/>
  <c r="G650" i="17"/>
  <c r="G2957" i="17"/>
  <c r="G669" i="17"/>
  <c r="G3508" i="17"/>
  <c r="G2053" i="17"/>
  <c r="G1930" i="17"/>
  <c r="G2284" i="17"/>
  <c r="G1855" i="17"/>
  <c r="G2117" i="17"/>
  <c r="G1992" i="17"/>
  <c r="G2515" i="17"/>
  <c r="G2371" i="17"/>
  <c r="G1976" i="17"/>
  <c r="G3099" i="17"/>
  <c r="G2881" i="17"/>
  <c r="G2557" i="17"/>
  <c r="G2823" i="17"/>
  <c r="G631" i="17"/>
  <c r="G1614" i="17"/>
  <c r="G670" i="17"/>
  <c r="G1370" i="17"/>
  <c r="G3179" i="17"/>
  <c r="G957" i="17"/>
  <c r="G1180" i="17"/>
  <c r="G1491" i="17"/>
  <c r="G983" i="17"/>
  <c r="G2234" i="17"/>
  <c r="G530" i="17"/>
  <c r="G319" i="17"/>
  <c r="G2860" i="17"/>
  <c r="G3332" i="17"/>
  <c r="G3202" i="17"/>
  <c r="G3549" i="17"/>
  <c r="G3074" i="17"/>
  <c r="G2700" i="17"/>
  <c r="G459" i="17"/>
  <c r="G3112" i="17"/>
  <c r="G1181" i="17"/>
  <c r="G889" i="17"/>
  <c r="G1009" i="17"/>
  <c r="G470" i="17"/>
  <c r="G2920" i="17"/>
  <c r="G1434" i="17"/>
  <c r="G3442" i="17"/>
  <c r="G764" i="17"/>
  <c r="G2928" i="17"/>
  <c r="G1234" i="17"/>
  <c r="G3171" i="17"/>
  <c r="G2491" i="17"/>
  <c r="G2192" i="17"/>
  <c r="G1732" i="17"/>
  <c r="G2778" i="17"/>
  <c r="G1010" i="17"/>
  <c r="G1235" i="17"/>
  <c r="G565" i="17"/>
  <c r="G812" i="17"/>
  <c r="G2341" i="17"/>
  <c r="G3142" i="17"/>
  <c r="G1931" i="17"/>
  <c r="G1877" i="17"/>
  <c r="G305" i="17"/>
  <c r="G738" i="17"/>
  <c r="G1540" i="17"/>
  <c r="G1310" i="17"/>
  <c r="G2892" i="17"/>
  <c r="G1289" i="17"/>
  <c r="G632" i="17"/>
  <c r="G1742" i="17"/>
  <c r="G1888" i="17"/>
  <c r="G2724" i="17"/>
  <c r="G1236" i="17"/>
  <c r="G111" i="17"/>
  <c r="G175" i="17"/>
  <c r="G2817" i="17"/>
  <c r="G1932" i="17"/>
  <c r="G2219" i="17"/>
  <c r="G2023" i="17"/>
  <c r="G2631" i="17"/>
  <c r="G1093" i="17"/>
  <c r="G1637" i="17"/>
  <c r="G150" i="17"/>
  <c r="G312" i="17"/>
  <c r="G190" i="17"/>
  <c r="G2342" i="17"/>
  <c r="G1402" i="17"/>
  <c r="G2004" i="17"/>
  <c r="G958" i="17"/>
  <c r="G2906" i="17"/>
  <c r="G1346" i="17"/>
  <c r="G3333" i="17"/>
  <c r="G17" i="17"/>
  <c r="G2974" i="17"/>
  <c r="G3301" i="17"/>
  <c r="G264" i="17"/>
  <c r="G739" i="17"/>
  <c r="G991" i="17"/>
  <c r="G1901" i="17"/>
  <c r="G1445" i="17"/>
  <c r="G2193" i="17"/>
  <c r="G2347" i="17"/>
  <c r="G54" i="17"/>
  <c r="G2471" i="17"/>
  <c r="G3473" i="17"/>
  <c r="G1733" i="17"/>
  <c r="G3450" i="17"/>
  <c r="G2427" i="17"/>
  <c r="G3017" i="17"/>
  <c r="G976" i="17"/>
  <c r="G1011" i="17"/>
  <c r="G2691" i="17"/>
  <c r="G3230" i="17"/>
  <c r="G1274" i="17"/>
  <c r="G405" i="17"/>
  <c r="G1726" i="17"/>
  <c r="G3413" i="17"/>
  <c r="G372" i="17"/>
  <c r="G740" i="17"/>
  <c r="G2861" i="17"/>
  <c r="G3354" i="17"/>
  <c r="G1638" i="17"/>
  <c r="G671" i="17"/>
  <c r="G1415" i="17"/>
  <c r="G1933" i="17"/>
  <c r="G1070" i="17"/>
  <c r="G929" i="17"/>
  <c r="G289" i="17"/>
  <c r="G833" i="17"/>
  <c r="G2669" i="17"/>
  <c r="G1435" i="17"/>
  <c r="G959" i="17"/>
  <c r="G2059" i="17"/>
  <c r="G1581" i="17"/>
  <c r="G3231" i="17"/>
  <c r="G2386" i="17"/>
  <c r="G2348" i="17"/>
  <c r="G39" i="17"/>
  <c r="G1670" i="17"/>
  <c r="G7" i="17"/>
  <c r="G633" i="17"/>
  <c r="G2779" i="17"/>
  <c r="G2679" i="17"/>
  <c r="G977" i="17"/>
  <c r="G890" i="17"/>
  <c r="G275" i="17"/>
  <c r="G1094" i="17"/>
  <c r="G3324" i="17"/>
  <c r="G490" i="17"/>
  <c r="G2024" i="17"/>
  <c r="G2194" i="17"/>
  <c r="G1351" i="17"/>
  <c r="G1237" i="17"/>
  <c r="G992" i="17"/>
  <c r="G1027" i="17"/>
  <c r="G1379" i="17"/>
  <c r="G3443" i="17"/>
  <c r="G3425" i="17"/>
  <c r="G1589" i="17"/>
  <c r="G775" i="17"/>
  <c r="G612" i="17"/>
  <c r="G794" i="17"/>
  <c r="G2010" i="17"/>
  <c r="G776" i="17"/>
  <c r="G3480" i="17"/>
  <c r="G539" i="17"/>
  <c r="G1248" i="17"/>
  <c r="G2985" i="17"/>
  <c r="G1479" i="17"/>
  <c r="G2349" i="17"/>
  <c r="G1743" i="17"/>
  <c r="G2870" i="17"/>
  <c r="G3516" i="17"/>
  <c r="G2536" i="17"/>
  <c r="G191" i="17"/>
  <c r="G2527" i="17"/>
  <c r="G406" i="17"/>
  <c r="G1118" i="17"/>
  <c r="G2090" i="17"/>
  <c r="G1182" i="17"/>
  <c r="G491" i="17"/>
  <c r="G672" i="17"/>
  <c r="G1183" i="17"/>
  <c r="G1119" i="17"/>
  <c r="G1916" i="17"/>
  <c r="G1071" i="17"/>
  <c r="G1446" i="17"/>
  <c r="G176" i="17"/>
  <c r="G320" i="17"/>
  <c r="G1145" i="17"/>
  <c r="G552" i="17"/>
  <c r="G1604" i="17"/>
  <c r="G3087" i="17"/>
  <c r="G713" i="17"/>
  <c r="G2060" i="17"/>
  <c r="G429" i="17"/>
  <c r="G2893" i="17"/>
  <c r="G2145" i="17"/>
  <c r="G1889" i="17"/>
  <c r="G83" i="17"/>
  <c r="G874" i="17"/>
  <c r="G413" i="17"/>
  <c r="G3496" i="17"/>
  <c r="G1275" i="17"/>
  <c r="G3317" i="17"/>
  <c r="G1120" i="17"/>
  <c r="G1582" i="17"/>
  <c r="G2413" i="17"/>
  <c r="G2179" i="17"/>
  <c r="G2632" i="17"/>
  <c r="G1626" i="17"/>
  <c r="G1249" i="17"/>
  <c r="G1554" i="17"/>
  <c r="G357" i="17"/>
  <c r="G265" i="17"/>
  <c r="G2091" i="17"/>
  <c r="G553" i="17"/>
  <c r="G510" i="17"/>
  <c r="G2558" i="17"/>
  <c r="G2118" i="17"/>
  <c r="G1371" i="17"/>
  <c r="G321" i="17"/>
  <c r="G2882" i="17"/>
  <c r="G120" i="17"/>
  <c r="G3577" i="17"/>
  <c r="G2226" i="17"/>
  <c r="G834" i="17"/>
  <c r="G1890" i="17"/>
  <c r="G129" i="17"/>
  <c r="G2709" i="17"/>
  <c r="G540" i="17"/>
  <c r="G2568" i="17"/>
  <c r="G2119" i="17"/>
  <c r="G168" i="17"/>
  <c r="G2092" i="17"/>
  <c r="G1214" i="17"/>
  <c r="G2701" i="17"/>
  <c r="G2180" i="17"/>
  <c r="G1372" i="17"/>
  <c r="G1555" i="17"/>
  <c r="G2844" i="17"/>
  <c r="G373" i="17"/>
  <c r="G673" i="17"/>
  <c r="G1072" i="17"/>
  <c r="G634" i="17"/>
  <c r="G2235" i="17"/>
  <c r="G2803" i="17"/>
  <c r="G2990" i="17"/>
  <c r="G1238" i="17"/>
  <c r="G177" i="17"/>
  <c r="G3486" i="17"/>
  <c r="G2680" i="17"/>
  <c r="G2162" i="17"/>
  <c r="G2069" i="17"/>
  <c r="G2612" i="17"/>
  <c r="G109" i="17"/>
  <c r="G3180" i="17"/>
  <c r="G2387" i="17"/>
  <c r="G2991" i="17"/>
  <c r="G2414" i="17"/>
  <c r="G1390" i="17"/>
  <c r="G2460" i="17"/>
  <c r="G1012" i="17"/>
  <c r="G891" i="17"/>
  <c r="G2504" i="17"/>
  <c r="G1436" i="17"/>
  <c r="G2537" i="17"/>
  <c r="G29" i="17"/>
  <c r="G2996" i="17"/>
  <c r="G3134" i="17"/>
  <c r="G1311" i="17"/>
  <c r="G3271" i="17"/>
  <c r="G1801" i="17"/>
  <c r="G121" i="17"/>
  <c r="G2388" i="17"/>
  <c r="G217" i="17"/>
  <c r="G1423" i="17"/>
  <c r="G2294" i="17"/>
  <c r="G1121" i="17"/>
  <c r="G492" i="17"/>
  <c r="G993" i="17"/>
  <c r="G3190" i="17"/>
  <c r="G1902" i="17"/>
  <c r="G55" i="17"/>
  <c r="G2899" i="17"/>
  <c r="G554" i="17"/>
  <c r="G2054" i="17"/>
  <c r="G46" i="17"/>
  <c r="G3391" i="17"/>
  <c r="G2163" i="17"/>
  <c r="G2302" i="17"/>
  <c r="G777" i="17"/>
  <c r="G2483" i="17"/>
  <c r="G192" i="17"/>
  <c r="G1169" i="17"/>
  <c r="G3355" i="17"/>
  <c r="G674" i="17"/>
  <c r="G1220" i="17"/>
  <c r="G835" i="17"/>
  <c r="G185" i="17"/>
  <c r="G2599" i="17"/>
  <c r="G2" i="17"/>
  <c r="G430" i="17"/>
  <c r="G2061" i="17"/>
  <c r="G613" i="17"/>
  <c r="G994" i="17"/>
  <c r="G3345" i="17"/>
  <c r="G1671" i="17"/>
  <c r="G960" i="17"/>
  <c r="G984" i="17"/>
  <c r="G892" i="17"/>
  <c r="G1447" i="17"/>
  <c r="G2798" i="17"/>
  <c r="G2921" i="17"/>
  <c r="G1073" i="17"/>
  <c r="G322" i="17"/>
  <c r="G2131" i="17"/>
  <c r="G2195" i="17"/>
  <c r="G1380" i="17"/>
  <c r="G2461" i="17"/>
  <c r="G2164" i="17"/>
  <c r="G2423" i="17"/>
  <c r="G2070" i="17"/>
  <c r="G909" i="17"/>
  <c r="G875" i="17"/>
  <c r="G1782" i="17"/>
  <c r="G1463" i="17"/>
  <c r="G1013" i="17"/>
  <c r="G2181" i="17"/>
  <c r="G3135" i="17"/>
  <c r="G1541" i="17"/>
  <c r="G3302" i="17"/>
  <c r="G2285" i="17"/>
  <c r="G290" i="17"/>
  <c r="G2883" i="17"/>
  <c r="G1028" i="17"/>
  <c r="G2182" i="17"/>
  <c r="G2093" i="17"/>
  <c r="G1448" i="17"/>
  <c r="G1505" i="17"/>
  <c r="G1783" i="17"/>
  <c r="G193" i="17"/>
  <c r="G961" i="17"/>
  <c r="G531" i="17"/>
  <c r="G2829" i="17"/>
  <c r="G2080" i="17"/>
  <c r="G1239" i="17"/>
  <c r="G714" i="17"/>
  <c r="G995" i="17"/>
  <c r="G795" i="17"/>
  <c r="G675" i="17"/>
  <c r="G2670" i="17"/>
  <c r="G2081" i="17"/>
  <c r="G1514" i="17"/>
  <c r="G741" i="17"/>
  <c r="G1744" i="17"/>
  <c r="G1146" i="17"/>
  <c r="G3378" i="17"/>
  <c r="G566" i="17"/>
  <c r="G2659" i="17"/>
  <c r="G2542" i="17"/>
  <c r="G493" i="17"/>
  <c r="G2520" i="17"/>
  <c r="G63" i="17"/>
  <c r="G1583" i="17"/>
  <c r="G2799" i="17"/>
  <c r="G2732" i="17"/>
  <c r="G3063" i="17"/>
  <c r="G3356" i="17"/>
  <c r="G2055" i="17"/>
  <c r="G1663" i="17"/>
  <c r="G178" i="17"/>
  <c r="G2834" i="17"/>
  <c r="G1221" i="17"/>
  <c r="G836" i="17"/>
  <c r="G2739" i="17"/>
  <c r="G943" i="17"/>
  <c r="G1029" i="17"/>
  <c r="G1261" i="17"/>
  <c r="G1584" i="17"/>
  <c r="G1571" i="17"/>
  <c r="G2303" i="17"/>
  <c r="G3025" i="17"/>
  <c r="G1290" i="17"/>
  <c r="G2317" i="17"/>
  <c r="G3177" i="17"/>
  <c r="G347" i="17"/>
  <c r="G962" i="17"/>
  <c r="G447" i="17"/>
  <c r="G3429" i="17"/>
  <c r="G635" i="17"/>
  <c r="G1672" i="17"/>
  <c r="G2505" i="17"/>
  <c r="G3554" i="17"/>
  <c r="G2462" i="17"/>
  <c r="G3125" i="17"/>
  <c r="G3370" i="17"/>
  <c r="G3252" i="17"/>
  <c r="G3334" i="17"/>
  <c r="G1222" i="17"/>
  <c r="G2372" i="17"/>
  <c r="G1542" i="17"/>
  <c r="G1833" i="17"/>
  <c r="G2569" i="17"/>
  <c r="G2626" i="17"/>
  <c r="G2183" i="17"/>
  <c r="G2094" i="17"/>
  <c r="G1977" i="17"/>
  <c r="G3501" i="17"/>
  <c r="G3064" i="17"/>
  <c r="G2318" i="17"/>
  <c r="G1707" i="17"/>
  <c r="G2220" i="17"/>
  <c r="G3296" i="17"/>
  <c r="G3559" i="17"/>
  <c r="G2245" i="17"/>
  <c r="G778" i="17"/>
  <c r="G1492" i="17"/>
  <c r="G2845" i="17"/>
  <c r="G3379" i="17"/>
  <c r="G541" i="17"/>
  <c r="G1556" i="17"/>
  <c r="G2633" i="17"/>
  <c r="G742" i="17"/>
  <c r="G358" i="17"/>
  <c r="G3517" i="17"/>
  <c r="G2958" i="17"/>
  <c r="G2428" i="17"/>
  <c r="G2350" i="17"/>
  <c r="G179" i="17"/>
  <c r="G3371" i="17"/>
  <c r="G574" i="17"/>
  <c r="G1276" i="17"/>
  <c r="G56" i="17"/>
  <c r="G1464" i="17"/>
  <c r="G1557" i="17"/>
  <c r="G2846" i="17"/>
  <c r="G813" i="17"/>
  <c r="G3088" i="17"/>
  <c r="G2472" i="17"/>
  <c r="G779" i="17"/>
  <c r="G1074" i="17"/>
  <c r="G3136" i="17"/>
  <c r="G1328" i="17"/>
  <c r="G2862" i="17"/>
  <c r="G3387" i="17"/>
  <c r="G2363" i="17"/>
  <c r="G1530" i="17"/>
  <c r="G2132" i="17"/>
  <c r="G2627" i="17"/>
  <c r="G3263" i="17"/>
  <c r="G814" i="17"/>
  <c r="G1572" i="17"/>
  <c r="G1122" i="17"/>
  <c r="G3075" i="17"/>
  <c r="G2011" i="17"/>
  <c r="G2967" i="17"/>
  <c r="G1123" i="17"/>
  <c r="G2133" i="17"/>
  <c r="G1075" i="17"/>
  <c r="G1515" i="17"/>
  <c r="G2743" i="17"/>
  <c r="G2056" i="17"/>
  <c r="G963" i="17"/>
  <c r="G676" i="17"/>
  <c r="G1516" i="17"/>
  <c r="G3512" i="17"/>
  <c r="G893" i="17"/>
  <c r="G894" i="17"/>
  <c r="G3566" i="17"/>
  <c r="G3465" i="17"/>
  <c r="G1543" i="17"/>
  <c r="G996" i="17"/>
  <c r="G1934" i="17"/>
  <c r="G1262" i="17"/>
  <c r="G3113" i="17"/>
  <c r="G3010" i="17"/>
  <c r="G2227" i="17"/>
  <c r="G1653" i="17"/>
  <c r="G895" i="17"/>
  <c r="G2922" i="17"/>
  <c r="G1745" i="17"/>
  <c r="G896" i="17"/>
  <c r="G3518" i="17"/>
  <c r="G47" i="17"/>
  <c r="G2559" i="17"/>
  <c r="G2272" i="17"/>
  <c r="G2692" i="17"/>
  <c r="G2246" i="17"/>
  <c r="G2907" i="17"/>
  <c r="G1558" i="17"/>
  <c r="G2600" i="17"/>
  <c r="G1184" i="17"/>
  <c r="G18" i="17"/>
  <c r="G169" i="17"/>
  <c r="G2424" i="17"/>
  <c r="G542" i="17"/>
  <c r="G2710" i="17"/>
  <c r="G3264" i="17"/>
  <c r="G1605" i="17"/>
  <c r="G2574" i="17"/>
  <c r="G2286" i="17"/>
  <c r="G3487" i="17"/>
  <c r="G2134" i="17"/>
  <c r="G3089" i="17"/>
  <c r="G2351" i="17"/>
  <c r="G1993" i="17"/>
  <c r="G575" i="17"/>
  <c r="G291" i="17"/>
  <c r="G715" i="17"/>
  <c r="G494" i="17"/>
  <c r="G3197" i="17"/>
  <c r="G471" i="17"/>
  <c r="G374" i="17"/>
  <c r="G1250" i="17"/>
  <c r="G1959" i="17"/>
  <c r="G1573" i="17"/>
  <c r="G151" i="17"/>
  <c r="G1531" i="17"/>
  <c r="G1312" i="17"/>
  <c r="G3265" i="17"/>
  <c r="G3090" i="17"/>
  <c r="G196" i="17"/>
  <c r="G2853" i="17"/>
  <c r="G152" i="17"/>
  <c r="G2702" i="17"/>
  <c r="G3488" i="17"/>
  <c r="G636" i="17"/>
  <c r="G407" i="17"/>
  <c r="G3590" i="17"/>
  <c r="G3318" i="17"/>
  <c r="G3126" i="17"/>
  <c r="G40" i="17"/>
  <c r="G2095" i="17"/>
  <c r="G2760" i="17"/>
  <c r="G1686" i="17"/>
  <c r="G1559" i="17"/>
  <c r="G1050" i="17"/>
  <c r="G1223" i="17"/>
  <c r="G3400" i="17"/>
  <c r="G1480" i="17"/>
  <c r="G543" i="17"/>
  <c r="G2025" i="17"/>
  <c r="G780" i="17"/>
  <c r="G2818" i="17"/>
  <c r="G796" i="17"/>
  <c r="G90" i="17"/>
  <c r="G77" i="17"/>
  <c r="G3439" i="17"/>
  <c r="G1305" i="17"/>
  <c r="G797" i="17"/>
  <c r="G2260" i="17"/>
  <c r="G2560" i="17"/>
  <c r="G3405" i="17"/>
  <c r="G1185" i="17"/>
  <c r="G313" i="17"/>
  <c r="G3047" i="17"/>
  <c r="G765" i="17"/>
  <c r="G2082" i="17"/>
  <c r="G1124" i="17"/>
  <c r="G1215" i="17"/>
  <c r="G2484" i="17"/>
  <c r="G1856" i="17"/>
  <c r="G1627" i="17"/>
  <c r="G1994" i="17"/>
  <c r="G651" i="17"/>
  <c r="G2506" i="17"/>
  <c r="G2929" i="17"/>
  <c r="G2975" i="17"/>
  <c r="G3524" i="17"/>
  <c r="G431" i="17"/>
  <c r="G1506" i="17"/>
  <c r="G2261" i="17"/>
  <c r="G186" i="17"/>
  <c r="G2824" i="17"/>
  <c r="G815" i="17"/>
  <c r="G3580" i="17"/>
  <c r="G64" i="17"/>
  <c r="G1960" i="17"/>
  <c r="G2521" i="17"/>
  <c r="G1147" i="17"/>
  <c r="G3325" i="17"/>
  <c r="G2005" i="17"/>
  <c r="G1403" i="17"/>
  <c r="G375" i="17"/>
  <c r="G1449" i="17"/>
  <c r="G2473" i="17"/>
  <c r="G3181" i="17"/>
  <c r="G876" i="17"/>
  <c r="G30" i="17"/>
  <c r="G2343" i="17"/>
  <c r="G1381" i="17"/>
  <c r="G2900" i="17"/>
  <c r="G3161" i="17"/>
  <c r="G41" i="17"/>
  <c r="G1051" i="17"/>
  <c r="G2733" i="17"/>
  <c r="G1148" i="17"/>
  <c r="G1052" i="17"/>
  <c r="G2819" i="17"/>
  <c r="G532" i="17"/>
  <c r="G2645" i="17"/>
  <c r="G2863" i="17"/>
  <c r="G2711" i="17"/>
  <c r="G236" i="17"/>
  <c r="G781" i="17"/>
  <c r="G1560" i="17"/>
  <c r="G997" i="17"/>
  <c r="G2660" i="17"/>
  <c r="G1382" i="17"/>
  <c r="G3253" i="17"/>
  <c r="G1693" i="17"/>
  <c r="G2492" i="17"/>
  <c r="G2135" i="17"/>
  <c r="G3152" i="17"/>
  <c r="G1759" i="17"/>
  <c r="G2120" i="17"/>
  <c r="G3056" i="17"/>
  <c r="G2638" i="17"/>
  <c r="G1561" i="17"/>
  <c r="G1053" i="17"/>
  <c r="G65" i="17"/>
  <c r="G716" i="17"/>
  <c r="G3297" i="17"/>
  <c r="G3011" i="17"/>
  <c r="G798" i="17"/>
  <c r="G677" i="17"/>
  <c r="G2538" i="17"/>
  <c r="G1751" i="17"/>
  <c r="G2539" i="17"/>
  <c r="G3076" i="17"/>
  <c r="G3080" i="17"/>
  <c r="G3232" i="17"/>
  <c r="G1935" i="17"/>
  <c r="G1095" i="17"/>
  <c r="G567" i="17"/>
  <c r="G388" i="17"/>
  <c r="G3330" i="17"/>
  <c r="G3233" i="17"/>
  <c r="G2959" i="17"/>
  <c r="G2262" i="17"/>
  <c r="G3466" i="17"/>
  <c r="G2071" i="17"/>
  <c r="G3380" i="17"/>
  <c r="G1857" i="17"/>
  <c r="G1125" i="17"/>
  <c r="G944" i="17"/>
  <c r="G2522" i="17"/>
  <c r="G1030" i="17"/>
  <c r="G2811" i="17"/>
  <c r="G1517" i="17"/>
  <c r="G533" i="17"/>
  <c r="G1388" i="17"/>
  <c r="G1475" i="17"/>
  <c r="G1615" i="17"/>
  <c r="G1917" i="17"/>
  <c r="G1263" i="17"/>
  <c r="G1628" i="17"/>
  <c r="G637" i="17"/>
  <c r="G1054" i="17"/>
  <c r="G66" i="17"/>
  <c r="G1383" i="17"/>
  <c r="G1170" i="17"/>
  <c r="G2083" i="17"/>
  <c r="G2561" i="17"/>
  <c r="G1465" i="17"/>
  <c r="G3004" i="17"/>
  <c r="G1590" i="17"/>
  <c r="G8" i="17"/>
  <c r="G3222" i="17"/>
  <c r="G2012" i="17"/>
  <c r="G1224" i="17"/>
  <c r="G102" i="17"/>
  <c r="G930" i="17"/>
  <c r="G576" i="17"/>
  <c r="G2429" i="17"/>
  <c r="G2835" i="17"/>
  <c r="G1802" i="17"/>
  <c r="G2121" i="17"/>
  <c r="G1076" i="17"/>
  <c r="G743" i="17"/>
  <c r="G340" i="17"/>
  <c r="G544" i="17"/>
  <c r="G165" i="17"/>
  <c r="G598" i="17"/>
  <c r="G298" i="17"/>
  <c r="G2703" i="17"/>
  <c r="G2671" i="17"/>
  <c r="G2672" i="17"/>
  <c r="G3581" i="17"/>
  <c r="G2436" i="17"/>
  <c r="G1816" i="17"/>
  <c r="G389" i="17"/>
  <c r="G2930" i="17"/>
  <c r="G414" i="17"/>
  <c r="G1518" i="17"/>
  <c r="G3555" i="17"/>
  <c r="G3254" i="17"/>
  <c r="G3582" i="17"/>
  <c r="G945" i="17"/>
  <c r="G1616" i="17"/>
  <c r="G3203" i="17"/>
  <c r="G1391" i="17"/>
  <c r="G910" i="17"/>
  <c r="G1347" i="17"/>
  <c r="G931" i="17"/>
  <c r="G1126" i="17"/>
  <c r="G1639" i="17"/>
  <c r="G3100" i="17"/>
  <c r="G897" i="17"/>
  <c r="G472" i="17"/>
  <c r="G1031" i="17"/>
  <c r="G3162" i="17"/>
  <c r="G2493" i="17"/>
  <c r="G1200" i="17"/>
  <c r="G1858" i="17"/>
  <c r="G2744" i="17"/>
  <c r="G1629" i="17"/>
  <c r="G577" i="17"/>
  <c r="G1848" i="17"/>
  <c r="G2507" i="17"/>
  <c r="G2273" i="17"/>
  <c r="G2389" i="17"/>
  <c r="G31" i="17"/>
  <c r="G2006" i="17"/>
  <c r="G638" i="17"/>
  <c r="G2437" i="17"/>
  <c r="G306" i="17"/>
  <c r="G3182" i="17"/>
  <c r="G3418" i="17"/>
  <c r="G1978" i="17"/>
  <c r="G2146" i="17"/>
  <c r="G1903" i="17"/>
  <c r="G1773" i="17"/>
  <c r="G3105" i="17"/>
  <c r="G3509" i="17"/>
  <c r="G837" i="17"/>
  <c r="G1760" i="17"/>
  <c r="G1201" i="17"/>
  <c r="G2508" i="17"/>
  <c r="G24" i="17"/>
  <c r="G1834" i="17"/>
  <c r="G122" i="17"/>
  <c r="G1694" i="17"/>
  <c r="G2750" i="17"/>
  <c r="G227" i="17"/>
  <c r="G3392" i="17"/>
  <c r="G2474" i="17"/>
  <c r="G1918" i="17"/>
  <c r="G3223" i="17"/>
  <c r="G218" i="17"/>
  <c r="G2976" i="17"/>
  <c r="G1240" i="17"/>
  <c r="G103" i="17"/>
  <c r="G599" i="17"/>
  <c r="G2613" i="17"/>
  <c r="G3335" i="17"/>
  <c r="G3114" i="17"/>
  <c r="G1450" i="17"/>
  <c r="G314" i="17"/>
  <c r="G1640" i="17"/>
  <c r="G3388" i="17"/>
  <c r="G3115" i="17"/>
  <c r="G3313" i="17"/>
  <c r="G1127" i="17"/>
  <c r="G2236" i="17"/>
  <c r="G744" i="17"/>
  <c r="G932" i="17"/>
  <c r="G911" i="17"/>
  <c r="G1641" i="17"/>
  <c r="G2475" i="17"/>
  <c r="G1673" i="17"/>
  <c r="G408" i="17"/>
  <c r="G123" i="17"/>
  <c r="G3033" i="17"/>
  <c r="G292" i="17"/>
  <c r="G3290" i="17"/>
  <c r="G3401" i="17"/>
  <c r="G390" i="17"/>
  <c r="G2646" i="17"/>
  <c r="G78" i="17"/>
  <c r="G415" i="17"/>
  <c r="G3234" i="17"/>
  <c r="G1835" i="17"/>
  <c r="G2854" i="17"/>
  <c r="G2618" i="17"/>
  <c r="G207" i="17"/>
  <c r="G2147" i="17"/>
  <c r="G2619" i="17"/>
  <c r="G2871" i="17"/>
  <c r="G2712" i="17"/>
  <c r="G2681" i="17"/>
  <c r="G3530" i="17"/>
  <c r="G67" i="17"/>
  <c r="G3065" i="17"/>
  <c r="G180" i="17"/>
  <c r="G201" i="17"/>
  <c r="G3573" i="17"/>
  <c r="G2591" i="17"/>
  <c r="G3172" i="17"/>
  <c r="G1055" i="17"/>
  <c r="G3018" i="17"/>
  <c r="G578" i="17"/>
  <c r="G978" i="17"/>
  <c r="G460" i="17"/>
  <c r="G1476" i="17"/>
  <c r="G1849" i="17"/>
  <c r="G861" i="17"/>
  <c r="G1186" i="17"/>
  <c r="G1032" i="17"/>
  <c r="G1761" i="17"/>
  <c r="G3091" i="17"/>
  <c r="G293" i="17"/>
  <c r="G3451" i="17"/>
  <c r="G3414" i="17"/>
  <c r="G816" i="17"/>
  <c r="G1451" i="17"/>
  <c r="G799" i="17"/>
  <c r="G332" i="17"/>
  <c r="G130" i="17"/>
  <c r="G3266" i="17"/>
  <c r="G3513" i="17"/>
  <c r="G1187" i="17"/>
  <c r="G3415" i="17"/>
  <c r="G2013" i="17"/>
  <c r="G1033" i="17"/>
  <c r="G1335" i="17"/>
  <c r="G3544" i="17"/>
  <c r="G2274" i="17"/>
  <c r="G2693" i="17"/>
  <c r="G1585" i="17"/>
  <c r="G416" i="17"/>
  <c r="G1784" i="17"/>
  <c r="G2485" i="17"/>
  <c r="G1762" i="17"/>
  <c r="G3291" i="17"/>
  <c r="G912" i="17"/>
  <c r="G877" i="17"/>
  <c r="G1313" i="17"/>
  <c r="G247" i="17"/>
  <c r="G2390" i="17"/>
  <c r="G1251" i="17"/>
  <c r="G2685" i="17"/>
  <c r="G391" i="17"/>
  <c r="G3430" i="17"/>
  <c r="G1817" i="17"/>
  <c r="G2986" i="17"/>
  <c r="G2931" i="17"/>
  <c r="G1716" i="17"/>
  <c r="G2287" i="17"/>
  <c r="G461" i="17"/>
  <c r="G299" i="17"/>
  <c r="G3467" i="17"/>
  <c r="G1946" i="17"/>
  <c r="G2319" i="17"/>
  <c r="G1077" i="17"/>
  <c r="G3346" i="17"/>
  <c r="G237" i="17"/>
  <c r="G1695" i="17"/>
  <c r="G3048" i="17"/>
  <c r="G2196" i="17"/>
  <c r="G91" i="17"/>
  <c r="G276" i="17"/>
  <c r="G2136" i="17"/>
  <c r="G1878" i="17"/>
  <c r="G878" i="17"/>
  <c r="G998" i="17"/>
  <c r="G462" i="17"/>
  <c r="G25" i="17"/>
  <c r="G766" i="17"/>
  <c r="G2014" i="17"/>
  <c r="G595" i="17"/>
  <c r="G3347" i="17"/>
  <c r="G1774" i="17"/>
  <c r="G1654" i="17"/>
  <c r="G2727" i="17"/>
  <c r="G1859" i="17"/>
  <c r="G1818" i="17"/>
  <c r="G2320" i="17"/>
  <c r="G3336" i="17"/>
  <c r="G1642" i="17"/>
  <c r="G2122" i="17"/>
  <c r="G2288" i="17"/>
  <c r="G2015" i="17"/>
  <c r="G2438" i="17"/>
  <c r="G1904" i="17"/>
  <c r="G153" i="17"/>
  <c r="G979" i="17"/>
  <c r="G68" i="17"/>
  <c r="G838" i="17"/>
  <c r="G1586" i="17"/>
  <c r="G1785" i="17"/>
  <c r="G79" i="17"/>
  <c r="G1078" i="17"/>
  <c r="G1891" i="17"/>
  <c r="G3224" i="17"/>
  <c r="G2639" i="17"/>
  <c r="G2592" i="17"/>
  <c r="G2463" i="17"/>
  <c r="G1404" i="17"/>
  <c r="G2951" i="17"/>
  <c r="G228" i="17"/>
  <c r="G2923" i="17"/>
  <c r="G3026" i="17"/>
  <c r="G1701" i="17"/>
  <c r="G3440" i="17"/>
  <c r="G2908" i="17"/>
  <c r="G511" i="17"/>
  <c r="G2237" i="17"/>
  <c r="G964" i="17"/>
  <c r="G3550" i="17"/>
  <c r="G26" i="17"/>
  <c r="G614" i="17"/>
  <c r="G579" i="17"/>
  <c r="G639" i="17"/>
  <c r="G2761" i="17"/>
  <c r="G1291" i="17"/>
  <c r="G2686" i="17"/>
  <c r="G333" i="17"/>
  <c r="G2148" i="17"/>
  <c r="G1424" i="17"/>
  <c r="G1014" i="17"/>
  <c r="G2373" i="17"/>
  <c r="G2295" i="17"/>
  <c r="G1775" i="17"/>
  <c r="G2137" i="17"/>
  <c r="G2960" i="17"/>
  <c r="G208" i="17"/>
  <c r="G2263" i="17"/>
  <c r="G800" i="17"/>
  <c r="G359" i="17"/>
  <c r="G2509" i="17"/>
  <c r="G1437" i="17"/>
  <c r="G2374" i="17"/>
  <c r="G3556" i="17"/>
  <c r="G3381" i="17"/>
  <c r="G2758" i="17"/>
  <c r="G1606" i="17"/>
  <c r="G1734" i="17"/>
  <c r="G2769" i="17"/>
  <c r="G1392" i="17"/>
  <c r="G1128" i="17"/>
  <c r="G1803" i="17"/>
  <c r="G1129" i="17"/>
  <c r="G2391" i="17"/>
  <c r="G580" i="17"/>
  <c r="G2884" i="17"/>
  <c r="G1961" i="17"/>
  <c r="G801" i="17"/>
  <c r="G2694" i="17"/>
  <c r="G1362" i="17"/>
  <c r="G473" i="17"/>
  <c r="G2855" i="17"/>
  <c r="G392" i="17"/>
  <c r="G1860" i="17"/>
  <c r="G1544" i="17"/>
  <c r="G2321" i="17"/>
  <c r="G1936" i="17"/>
  <c r="G2562" i="17"/>
  <c r="G1056" i="17"/>
  <c r="G1746" i="17"/>
  <c r="G600" i="17"/>
  <c r="G2026" i="17"/>
  <c r="G3560" i="17"/>
  <c r="G69" i="17"/>
  <c r="G417" i="17"/>
  <c r="G3406" i="17"/>
  <c r="G3490" i="17"/>
  <c r="G3278" i="17"/>
  <c r="G692" i="17"/>
  <c r="G2647" i="17"/>
  <c r="G1752" i="17"/>
  <c r="G1393" i="17"/>
  <c r="G946" i="17"/>
  <c r="G2062" i="17"/>
  <c r="G170" i="17"/>
  <c r="G3474" i="17"/>
  <c r="G348" i="17"/>
  <c r="G3348" i="17"/>
  <c r="G19" i="17"/>
  <c r="G2439" i="17"/>
  <c r="G2620" i="17"/>
  <c r="G9" i="17"/>
  <c r="G2247" i="17"/>
  <c r="G1292" i="17"/>
  <c r="G745" i="17"/>
  <c r="G474" i="17"/>
  <c r="G2425" i="17"/>
  <c r="G3444" i="17"/>
  <c r="G1655" i="17"/>
  <c r="G2330" i="17"/>
  <c r="G802" i="17"/>
  <c r="G2938" i="17"/>
  <c r="G334" i="17"/>
  <c r="G2165" i="17"/>
  <c r="G1293" i="17"/>
  <c r="G393" i="17"/>
  <c r="G693" i="17"/>
  <c r="G2440" i="17"/>
  <c r="G1202" i="17"/>
  <c r="G3357" i="17"/>
  <c r="G913" i="17"/>
  <c r="G80" i="17"/>
  <c r="G495" i="17"/>
  <c r="G1962" i="17"/>
  <c r="G2203" i="17"/>
  <c r="G2296" i="17"/>
  <c r="G27" i="17"/>
  <c r="G3567" i="17"/>
  <c r="G394" i="17"/>
  <c r="G3583" i="17"/>
  <c r="G1562" i="17"/>
  <c r="G2847" i="17"/>
  <c r="G2516" i="17"/>
  <c r="G259" i="17"/>
  <c r="G848" i="17"/>
  <c r="G2448" i="17"/>
  <c r="G1664" i="17"/>
  <c r="G1861" i="17"/>
  <c r="G1466" i="17"/>
  <c r="G3584" i="17"/>
  <c r="G2204" i="17"/>
  <c r="G1786" i="17"/>
  <c r="G418" i="17"/>
  <c r="G10" i="17"/>
  <c r="G2322" i="17"/>
  <c r="G2166" i="17"/>
  <c r="G1363" i="17"/>
  <c r="G3481" i="17"/>
  <c r="G999" i="17"/>
  <c r="G1416" i="17"/>
  <c r="G512" i="17"/>
  <c r="G366" i="17"/>
  <c r="G1656" i="17"/>
  <c r="G3419" i="17"/>
  <c r="G349" i="17"/>
  <c r="G432" i="17"/>
  <c r="G1467" i="17"/>
  <c r="G1130" i="17"/>
  <c r="G154" i="17"/>
  <c r="G513" i="17"/>
  <c r="G1963" i="17"/>
  <c r="G266" i="17"/>
  <c r="G3116" i="17"/>
  <c r="G1034" i="17"/>
  <c r="G1493" i="17"/>
  <c r="G2786" i="17"/>
  <c r="G2441" i="17"/>
  <c r="G42" i="17"/>
  <c r="G2825" i="17"/>
  <c r="G2464" i="17"/>
  <c r="G817" i="17"/>
  <c r="G2523" i="17"/>
  <c r="G463" i="17"/>
  <c r="G1979" i="17"/>
  <c r="G3389" i="17"/>
  <c r="G2197" i="17"/>
  <c r="G2248" i="17"/>
  <c r="G1630" i="17"/>
  <c r="G1587" i="17"/>
  <c r="G138" i="17"/>
  <c r="G1405" i="17"/>
  <c r="G1980" i="17"/>
  <c r="G2987" i="17"/>
  <c r="G1035" i="17"/>
  <c r="G1352" i="17"/>
  <c r="G341" i="17"/>
  <c r="G3005" i="17"/>
  <c r="G3006" i="17"/>
  <c r="G1507" i="17"/>
  <c r="G2648" i="17"/>
  <c r="G1131" i="17"/>
  <c r="G2449" i="17"/>
  <c r="G914" i="17"/>
  <c r="G3043" i="17"/>
  <c r="G2392" i="17"/>
  <c r="G3568" i="17"/>
  <c r="G395" i="17"/>
  <c r="G2628" i="17"/>
  <c r="G514" i="17"/>
  <c r="G1937" i="17"/>
  <c r="G746" i="17"/>
  <c r="G601" i="17"/>
  <c r="G615" i="17"/>
  <c r="G1452" i="17"/>
  <c r="G1329" i="17"/>
  <c r="G3420" i="17"/>
  <c r="G2549" i="17"/>
  <c r="G2836" i="17"/>
  <c r="G1171" i="17"/>
  <c r="G3066" i="17"/>
  <c r="G2510" i="17"/>
  <c r="G464" i="17"/>
  <c r="G1203" i="17"/>
  <c r="G3214" i="17"/>
  <c r="G1905" i="17"/>
  <c r="G20" i="17"/>
  <c r="G1079" i="17"/>
  <c r="G3153" i="17"/>
  <c r="G376" i="17"/>
  <c r="G2961" i="17"/>
  <c r="G3283" i="17"/>
  <c r="G2096" i="17"/>
  <c r="G171" i="17"/>
  <c r="G267" i="17"/>
  <c r="G581" i="17"/>
  <c r="G1981" i="17"/>
  <c r="G1015" i="17"/>
  <c r="G2848" i="17"/>
  <c r="G1036" i="17"/>
  <c r="G3101" i="17"/>
  <c r="G2695" i="17"/>
  <c r="G294" i="17"/>
  <c r="G2304" i="17"/>
  <c r="G1763" i="17"/>
  <c r="G475" i="17"/>
  <c r="G2924" i="17"/>
  <c r="G2305" i="17"/>
  <c r="G803" i="17"/>
  <c r="G2249" i="17"/>
  <c r="G3255" i="17"/>
  <c r="G3262" i="17"/>
  <c r="G2939" i="17"/>
  <c r="G396" i="17"/>
  <c r="G1241" i="17"/>
  <c r="G818" i="17"/>
  <c r="G849" i="17"/>
  <c r="G70" i="17"/>
  <c r="G2097" i="17"/>
  <c r="G3178" i="17"/>
  <c r="G1277" i="17"/>
  <c r="G409" i="17"/>
  <c r="G3" i="17"/>
  <c r="G2704" i="17"/>
  <c r="G1294" i="17"/>
  <c r="G915" i="17"/>
  <c r="G2673" i="17"/>
  <c r="G862" i="17"/>
  <c r="G2528" i="17"/>
  <c r="G1982" i="17"/>
  <c r="G219" i="17"/>
  <c r="G3243" i="17"/>
  <c r="G3154" i="17"/>
  <c r="G433" i="17"/>
  <c r="G3034" i="17"/>
  <c r="G1295" i="17"/>
  <c r="G3117" i="17"/>
  <c r="G515" i="17"/>
  <c r="G104" i="17"/>
  <c r="G602" i="17"/>
  <c r="G2352" i="17"/>
  <c r="G616" i="17"/>
  <c r="G2608" i="17"/>
  <c r="G1735" i="17"/>
  <c r="G879" i="17"/>
  <c r="G3497" i="17"/>
  <c r="G2719" i="17"/>
  <c r="G465" i="17"/>
  <c r="G1384" i="17"/>
  <c r="G898" i="17"/>
  <c r="G1563" i="17"/>
  <c r="G1532" i="17"/>
  <c r="G2415" i="17"/>
  <c r="G1791" i="17"/>
  <c r="G2540" i="17"/>
  <c r="G582" i="17"/>
  <c r="G3462" i="17"/>
  <c r="G1631" i="17"/>
  <c r="G2323" i="17"/>
  <c r="G3102" i="17"/>
  <c r="G2375" i="17"/>
  <c r="G2442" i="17"/>
  <c r="G496" i="17"/>
  <c r="G1804" i="17"/>
  <c r="G139" i="17"/>
  <c r="G1494" i="17"/>
  <c r="G3578" i="17"/>
  <c r="G850" i="17"/>
  <c r="G3407" i="17"/>
  <c r="G2550" i="17"/>
  <c r="G197" i="17"/>
  <c r="G2770" i="17"/>
  <c r="G1132" i="17"/>
  <c r="G3244" i="17"/>
  <c r="G819" i="17"/>
  <c r="G851" i="17"/>
  <c r="G2611" i="17"/>
  <c r="G71" i="17"/>
  <c r="G2098" i="17"/>
  <c r="G1836" i="17"/>
  <c r="G434" i="17"/>
  <c r="G2198" i="17"/>
  <c r="G1508" i="17"/>
  <c r="G2205" i="17"/>
  <c r="G717" i="17"/>
  <c r="G804" i="17"/>
  <c r="G1373" i="17"/>
  <c r="G2250" i="17"/>
  <c r="G1374" i="17"/>
  <c r="G1314" i="17"/>
  <c r="G1850" i="17"/>
  <c r="G2206" i="17"/>
  <c r="G2264" i="17"/>
  <c r="G2787" i="17"/>
  <c r="G1016" i="17"/>
  <c r="G2977" i="17"/>
  <c r="G3298" i="17"/>
  <c r="G965" i="17"/>
  <c r="G3019" i="17"/>
  <c r="G2430" i="17"/>
  <c r="G2713" i="17"/>
  <c r="G2614" i="17"/>
  <c r="G1375" i="17"/>
  <c r="G248" i="17"/>
  <c r="G3499" i="17"/>
  <c r="G1983" i="17"/>
  <c r="G1736" i="17"/>
  <c r="G419" i="17"/>
  <c r="G1495" i="17"/>
  <c r="G377" i="17"/>
  <c r="G1984" i="17"/>
  <c r="G3272" i="17"/>
  <c r="G2108" i="17"/>
  <c r="G2494" i="17"/>
  <c r="G1995" i="17"/>
  <c r="G1792" i="17"/>
  <c r="G3235" i="17"/>
  <c r="G3303" i="17"/>
  <c r="G1242" i="17"/>
  <c r="G1947" i="17"/>
  <c r="G3382" i="17"/>
  <c r="G1225" i="17"/>
  <c r="G105" i="17"/>
  <c r="G1296" i="17"/>
  <c r="G2353" i="17"/>
  <c r="G1264" i="17"/>
  <c r="G2820" i="17"/>
  <c r="G1906" i="17"/>
  <c r="G3067" i="17"/>
  <c r="G476" i="17"/>
  <c r="G360" i="17"/>
  <c r="G652" i="17"/>
  <c r="G1204" i="17"/>
  <c r="G1545" i="17"/>
  <c r="G2265" i="17"/>
  <c r="G1425" i="17"/>
  <c r="G534" i="17"/>
  <c r="G3256" i="17"/>
  <c r="G2992" i="17"/>
  <c r="G140" i="17"/>
  <c r="G1096" i="17"/>
  <c r="G3081" i="17"/>
  <c r="G397" i="17"/>
  <c r="G1509" i="17"/>
  <c r="G448" i="17"/>
  <c r="G2674" i="17"/>
  <c r="G1426" i="17"/>
  <c r="G2354" i="17"/>
  <c r="G516" i="17"/>
  <c r="G2275" i="17"/>
  <c r="G1837" i="17"/>
  <c r="G1632" i="17"/>
  <c r="G603" i="17"/>
  <c r="G2207" i="17"/>
  <c r="G420" i="17"/>
  <c r="G899" i="17"/>
  <c r="G1353" i="17"/>
  <c r="G3358" i="17"/>
  <c r="G2355" i="17"/>
  <c r="G497" i="17"/>
  <c r="G1805" i="17"/>
  <c r="G124" i="17"/>
  <c r="G1687" i="17"/>
  <c r="G1948" i="17"/>
  <c r="G3150" i="17"/>
  <c r="G2621" i="17"/>
  <c r="G2945" i="17"/>
  <c r="G1133" i="17"/>
  <c r="G1696" i="17"/>
  <c r="G3106" i="17"/>
  <c r="G2063" i="17"/>
  <c r="G1674" i="17"/>
  <c r="G805" i="17"/>
  <c r="G1819" i="17"/>
  <c r="G2563" i="17"/>
  <c r="G2696" i="17"/>
  <c r="G2228" i="17"/>
  <c r="G1675" i="17"/>
  <c r="G2543" i="17"/>
  <c r="G2376" i="17"/>
  <c r="G1806" i="17"/>
  <c r="G3007" i="17"/>
  <c r="G3118" i="17"/>
  <c r="G2364" i="17"/>
  <c r="G3359" i="17"/>
  <c r="G209" i="17"/>
  <c r="G1427" i="17"/>
  <c r="G916" i="17"/>
  <c r="G1134" i="17"/>
  <c r="G210" i="17"/>
  <c r="G3173" i="17"/>
  <c r="G1820" i="17"/>
  <c r="G2912" i="17"/>
  <c r="G2486" i="17"/>
  <c r="G2745" i="17"/>
  <c r="G1919" i="17"/>
  <c r="G1510" i="17"/>
  <c r="G2251" i="17"/>
  <c r="G3431" i="17"/>
  <c r="G1807" i="17"/>
  <c r="G1149" i="17"/>
  <c r="G1591" i="17"/>
  <c r="G2465" i="17"/>
  <c r="G1869" i="17"/>
  <c r="G617" i="17"/>
  <c r="G268" i="17"/>
  <c r="G1519" i="17"/>
  <c r="G2238" i="17"/>
  <c r="G2837" i="17"/>
  <c r="G1364" i="17"/>
  <c r="G1737" i="17"/>
  <c r="G421" i="17"/>
  <c r="G1496" i="17"/>
  <c r="G1481" i="17"/>
  <c r="G694" i="17"/>
  <c r="G900" i="17"/>
  <c r="G1697" i="17"/>
  <c r="G3360" i="17"/>
  <c r="G1297" i="17"/>
  <c r="G2714" i="17"/>
  <c r="G1330" i="17"/>
  <c r="G2932" i="17"/>
  <c r="G3304" i="17"/>
  <c r="G782" i="17"/>
  <c r="G1150" i="17"/>
  <c r="G1938" i="17"/>
  <c r="G3183" i="17"/>
  <c r="G1985" i="17"/>
  <c r="G2720" i="17"/>
  <c r="G155" i="17"/>
  <c r="G361" i="17"/>
  <c r="G3035" i="17"/>
  <c r="G1306" i="17"/>
  <c r="G2138" i="17"/>
  <c r="G1702" i="17"/>
  <c r="G3491" i="17"/>
  <c r="G249" i="17"/>
  <c r="G1764" i="17"/>
  <c r="G1172" i="17"/>
  <c r="G477" i="17"/>
  <c r="G2393" i="17"/>
  <c r="G3119" i="17"/>
  <c r="G640" i="17"/>
  <c r="G933" i="17"/>
  <c r="G3361" i="17"/>
  <c r="G2640" i="17"/>
  <c r="G3204" i="17"/>
  <c r="G555" i="17"/>
  <c r="G1949" i="17"/>
  <c r="G1964" i="17"/>
  <c r="G260" i="17"/>
  <c r="G238" i="17"/>
  <c r="G1188" i="17"/>
  <c r="G1365" i="17"/>
  <c r="G901" i="17"/>
  <c r="G604" i="17"/>
  <c r="G211" i="17"/>
  <c r="G3314" i="17"/>
  <c r="G1497" i="17"/>
  <c r="G2649" i="17"/>
  <c r="G2431" i="17"/>
  <c r="G1520" i="17"/>
  <c r="G2324" i="17"/>
  <c r="G3433" i="17"/>
  <c r="G2771" i="17"/>
  <c r="G3236" i="17"/>
  <c r="G2952" i="17"/>
  <c r="G1151" i="17"/>
  <c r="G2661" i="17"/>
  <c r="G2365" i="17"/>
  <c r="G342" i="17"/>
  <c r="G2331" i="17"/>
  <c r="G3049" i="17"/>
  <c r="G498" i="17"/>
  <c r="G141" i="17"/>
  <c r="G1017" i="17"/>
  <c r="G1000" i="17"/>
  <c r="G2064" i="17"/>
  <c r="G48" i="17"/>
  <c r="G194" i="17"/>
  <c r="G3519" i="17"/>
  <c r="G2123" i="17"/>
  <c r="G2615" i="17"/>
  <c r="G839" i="17"/>
  <c r="G3319" i="17"/>
  <c r="G1986" i="17"/>
  <c r="G2149" i="17"/>
  <c r="G2804" i="17"/>
  <c r="G2751" i="17"/>
  <c r="G2099" i="17"/>
  <c r="G517" i="17"/>
  <c r="G3036" i="17"/>
  <c r="G947" i="17"/>
  <c r="G1354" i="17"/>
  <c r="G499" i="17"/>
  <c r="G2968" i="17"/>
  <c r="G1939" i="17"/>
  <c r="G1097" i="17"/>
  <c r="G49" i="17"/>
  <c r="G2443" i="17"/>
  <c r="G1468" i="17"/>
  <c r="G1080" i="17"/>
  <c r="G1717" i="17"/>
  <c r="G1574" i="17"/>
  <c r="G3163" i="17"/>
  <c r="G187" i="17"/>
  <c r="G1996" i="17"/>
  <c r="G605" i="17"/>
  <c r="G1821" i="17"/>
  <c r="G917" i="17"/>
  <c r="G1406" i="17"/>
  <c r="G1698" i="17"/>
  <c r="G1298" i="17"/>
  <c r="G840" i="17"/>
  <c r="G1965" i="17"/>
  <c r="G2394" i="17"/>
  <c r="G948" i="17"/>
  <c r="G820" i="17"/>
  <c r="G3284" i="17"/>
  <c r="G695" i="17"/>
  <c r="G1366" i="17"/>
  <c r="G1098" i="17"/>
  <c r="G2752" i="17"/>
  <c r="G3245" i="17"/>
  <c r="G1564" i="17"/>
  <c r="G1355" i="17"/>
  <c r="G3502" i="17"/>
  <c r="G156" i="17"/>
  <c r="G2978" i="17"/>
  <c r="G902" i="17"/>
  <c r="G2805" i="17"/>
  <c r="G2377" i="17"/>
  <c r="G2495" i="17"/>
  <c r="G3037" i="17"/>
  <c r="G1822" i="17"/>
  <c r="G518" i="17"/>
  <c r="G2378" i="17"/>
  <c r="G3402" i="17"/>
  <c r="G2450" i="17"/>
  <c r="G350" i="17"/>
  <c r="G3164" i="17"/>
  <c r="G2697" i="17"/>
  <c r="G3257" i="17"/>
  <c r="G1376" i="17"/>
  <c r="G1173" i="17"/>
  <c r="G72" i="17"/>
  <c r="G2184" i="17"/>
  <c r="G2016" i="17"/>
  <c r="G2564" i="17"/>
  <c r="G50" i="17"/>
  <c r="G545" i="17"/>
  <c r="G1377" i="17"/>
  <c r="G3441" i="17"/>
  <c r="G2517" i="17"/>
  <c r="G2084" i="17"/>
  <c r="G3155" i="17"/>
  <c r="G3326" i="17"/>
  <c r="G3246" i="17"/>
  <c r="G1385" i="17"/>
  <c r="G2740" i="17"/>
  <c r="G277" i="17"/>
  <c r="G1315" i="17"/>
  <c r="G2100" i="17"/>
  <c r="G1920" i="17"/>
  <c r="G378" i="17"/>
  <c r="G3143" i="17"/>
  <c r="G1407" i="17"/>
  <c r="G2585" i="17"/>
  <c r="G1356" i="17"/>
  <c r="G678" i="17"/>
  <c r="G1862" i="17"/>
  <c r="G1081" i="17"/>
  <c r="G4" i="17"/>
  <c r="G1189" i="17"/>
  <c r="G3445" i="17"/>
  <c r="G1299" i="17"/>
  <c r="G3525" i="17"/>
  <c r="G2395" i="17"/>
  <c r="G435" i="17"/>
  <c r="G747" i="17"/>
  <c r="G3535" i="17"/>
  <c r="G966" i="17"/>
  <c r="G2997" i="17"/>
  <c r="G821" i="17"/>
  <c r="G1607" i="17"/>
  <c r="G43" i="17"/>
  <c r="G1190" i="17"/>
  <c r="G2998" i="17"/>
  <c r="G1753" i="17"/>
  <c r="G2396" i="17"/>
  <c r="G131" i="17"/>
  <c r="G436" i="17"/>
  <c r="G410" i="17"/>
  <c r="G3528" i="17"/>
  <c r="G75" i="17"/>
  <c r="G44" i="17"/>
  <c r="G3184" i="17"/>
  <c r="G323" i="17"/>
  <c r="G2821" i="17"/>
  <c r="G2124" i="17"/>
  <c r="G1703" i="17"/>
  <c r="G2993" i="17"/>
  <c r="G2830" i="17"/>
  <c r="G220" i="17"/>
  <c r="G1152" i="17"/>
  <c r="G1907" i="17"/>
  <c r="G2780" i="17"/>
  <c r="G478" i="17"/>
  <c r="G1765" i="17"/>
  <c r="G653" i="17"/>
  <c r="G2208" i="17"/>
  <c r="G379" i="17"/>
  <c r="G980" i="17"/>
  <c r="G2788" i="17"/>
  <c r="G2925" i="17"/>
  <c r="G1357" i="17"/>
  <c r="G239" i="17"/>
  <c r="G2037" i="17"/>
  <c r="G3247" i="17"/>
  <c r="G2675" i="17"/>
  <c r="G2139" i="17"/>
  <c r="G2101" i="17"/>
  <c r="G3020" i="17"/>
  <c r="G654" i="17"/>
  <c r="G3299" i="17"/>
  <c r="G3191" i="17"/>
  <c r="G3107" i="17"/>
  <c r="G172" i="17"/>
  <c r="G3500" i="17"/>
  <c r="G2221" i="17"/>
  <c r="G1265" i="17"/>
  <c r="G1099" i="17"/>
  <c r="G307" i="17"/>
  <c r="G229" i="17"/>
  <c r="G3531" i="17"/>
  <c r="G2511" i="17"/>
  <c r="G1776" i="17"/>
  <c r="G2641" i="17"/>
  <c r="G583" i="17"/>
  <c r="G2276" i="17"/>
  <c r="G3489" i="17"/>
  <c r="G3331" i="17"/>
  <c r="G696" i="17"/>
  <c r="G1592" i="17"/>
  <c r="G1838" i="17"/>
  <c r="G1598" i="17"/>
  <c r="G142" i="17"/>
  <c r="G2838" i="17"/>
  <c r="G1940" i="17"/>
  <c r="G2496" i="17"/>
  <c r="G1153" i="17"/>
  <c r="G2356" i="17"/>
  <c r="G2856" i="17"/>
  <c r="G1879" i="17"/>
  <c r="G3532" i="17"/>
  <c r="G132" i="17"/>
  <c r="G422" i="17"/>
  <c r="G3452" i="17"/>
  <c r="G221" i="17"/>
  <c r="G3280" i="17"/>
  <c r="G2746" i="17"/>
  <c r="G546" i="17"/>
  <c r="G2946" i="17"/>
  <c r="G880" i="17"/>
  <c r="G3421" i="17"/>
  <c r="G2222" i="17"/>
  <c r="G112" i="17"/>
  <c r="G1787" i="17"/>
  <c r="G1191" i="17"/>
  <c r="G479" i="17"/>
  <c r="G2366" i="17"/>
  <c r="G2444" i="17"/>
  <c r="G2593" i="17"/>
  <c r="G1908" i="17"/>
  <c r="G1018" i="17"/>
  <c r="G3536" i="17"/>
  <c r="G1278" i="17"/>
  <c r="G3108" i="17"/>
  <c r="G3305" i="17"/>
  <c r="G1252" i="17"/>
  <c r="G2057" i="17"/>
  <c r="G718" i="17"/>
  <c r="G3027" i="17"/>
  <c r="G3137" i="17"/>
  <c r="G1575" i="17"/>
  <c r="G2038" i="17"/>
  <c r="G3215" i="17"/>
  <c r="G2728" i="17"/>
  <c r="G1300" i="17"/>
  <c r="G2872" i="17"/>
  <c r="G2999" i="17"/>
  <c r="G2065" i="17"/>
  <c r="G2451" i="17"/>
  <c r="G1546" i="17"/>
  <c r="G1082" i="17"/>
  <c r="G2167" i="17"/>
  <c r="G1676" i="17"/>
  <c r="G2252" i="17"/>
  <c r="G568" i="17"/>
  <c r="G852" i="17"/>
  <c r="G1829" i="17"/>
  <c r="G3468" i="17"/>
  <c r="G655" i="17"/>
  <c r="G1839" i="17"/>
  <c r="G1135" i="17"/>
  <c r="G3306" i="17"/>
  <c r="G1192" i="17"/>
  <c r="G1037" i="17"/>
  <c r="G324" i="17"/>
  <c r="G1154" i="17"/>
  <c r="G2239" i="17"/>
  <c r="G719" i="17"/>
  <c r="G3165" i="17"/>
  <c r="G92" i="17"/>
  <c r="G2953" i="17"/>
  <c r="G2812" i="17"/>
  <c r="G1909" i="17"/>
  <c r="G1921" i="17"/>
  <c r="G3127" i="17"/>
  <c r="G2306" i="17"/>
  <c r="G2397" i="17"/>
  <c r="G2367" i="17"/>
  <c r="G449" i="17"/>
  <c r="G1498" i="17"/>
  <c r="G2307" i="17"/>
  <c r="G3540" i="17"/>
  <c r="G3185" i="17"/>
  <c r="G1336" i="17"/>
  <c r="G2634" i="17"/>
  <c r="G584" i="17"/>
  <c r="G767" i="17"/>
  <c r="G2962" i="17"/>
  <c r="G519" i="17"/>
  <c r="G1438" i="17"/>
  <c r="G1428" i="17"/>
  <c r="G2253" i="17"/>
  <c r="G2913" i="17"/>
  <c r="G2963" i="17"/>
  <c r="G2466" i="17"/>
  <c r="G3456" i="17"/>
  <c r="G188" i="17"/>
  <c r="G250" i="17"/>
  <c r="G697" i="17"/>
  <c r="G2947" i="17"/>
  <c r="G3021" i="17"/>
  <c r="G2229" i="17"/>
  <c r="G1766" i="17"/>
  <c r="G2601" i="17"/>
  <c r="G1316" i="17"/>
  <c r="G133" i="17"/>
  <c r="G3434" i="17"/>
  <c r="G1155" i="17"/>
  <c r="G2551" i="17"/>
  <c r="G806" i="17"/>
  <c r="G679" i="17"/>
  <c r="G934" i="17"/>
  <c r="G2857" i="17"/>
  <c r="G3591" i="17"/>
  <c r="G822" i="17"/>
  <c r="G698" i="17"/>
  <c r="G1100" i="17"/>
  <c r="G2254" i="17"/>
  <c r="G3237" i="17"/>
  <c r="G1593" i="17"/>
  <c r="G32" i="17"/>
  <c r="G278" i="17"/>
  <c r="G1594" i="17"/>
  <c r="G33" i="17"/>
  <c r="G1417" i="17"/>
  <c r="G2662" i="17"/>
  <c r="G618" i="17"/>
  <c r="G1193" i="17"/>
  <c r="G1499" i="17"/>
  <c r="G325" i="17"/>
  <c r="G1708" i="17"/>
  <c r="G2416" i="17"/>
  <c r="G1001" i="17"/>
  <c r="G93" i="17"/>
  <c r="G2289" i="17"/>
  <c r="G3574" i="17"/>
  <c r="G2565" i="17"/>
  <c r="G3403" i="17"/>
  <c r="G2277" i="17"/>
  <c r="G450" i="17"/>
  <c r="G2017" i="17"/>
  <c r="G1205" i="17"/>
  <c r="G520" i="17"/>
  <c r="G3186" i="17"/>
  <c r="G73" i="17"/>
  <c r="G3393" i="17"/>
  <c r="G2575" i="17"/>
  <c r="G3349" i="17"/>
  <c r="G2308" i="17"/>
  <c r="G2027" i="17"/>
  <c r="G585" i="17"/>
  <c r="G3307" i="17"/>
  <c r="G3225" i="17"/>
  <c r="G198" i="17"/>
  <c r="G3435" i="17"/>
  <c r="G699" i="17"/>
  <c r="G351" i="17"/>
  <c r="G1870" i="17"/>
  <c r="G3267" i="17"/>
  <c r="G1910" i="17"/>
  <c r="G1317" i="17"/>
  <c r="G720" i="17"/>
  <c r="G721" i="17"/>
  <c r="G2209" i="17"/>
  <c r="G1922" i="17"/>
  <c r="G1156" i="17"/>
  <c r="G2432" i="17"/>
  <c r="G1157" i="17"/>
  <c r="G335" i="17"/>
  <c r="G279" i="17"/>
  <c r="G881" i="17"/>
  <c r="G2529" i="17"/>
  <c r="G251" i="17"/>
  <c r="G3422" i="17"/>
  <c r="G2570" i="17"/>
  <c r="G1101" i="17"/>
  <c r="G3446" i="17"/>
  <c r="G2914" i="17"/>
  <c r="G1331" i="17"/>
  <c r="G3510" i="17"/>
  <c r="G2734" i="17"/>
  <c r="G3545" i="17"/>
  <c r="G3372" i="17"/>
  <c r="G1500" i="17"/>
  <c r="G2979" i="17"/>
  <c r="G1216" i="17"/>
  <c r="G2576" i="17"/>
  <c r="G1332" i="17"/>
  <c r="G967" i="17"/>
  <c r="G3077" i="17"/>
  <c r="G1453" i="17"/>
  <c r="G3561" i="17"/>
  <c r="G2544" i="17"/>
  <c r="G2800" i="17"/>
  <c r="G2806" i="17"/>
  <c r="G1851" i="17"/>
  <c r="G619" i="17"/>
  <c r="G1484" i="17"/>
  <c r="G2735" i="17"/>
  <c r="G1911" i="17"/>
  <c r="G3471" i="17"/>
  <c r="G352" i="17"/>
  <c r="G143" i="17"/>
  <c r="G2379" i="17"/>
  <c r="G1337" i="17"/>
  <c r="G3308" i="17"/>
  <c r="G3453" i="17"/>
  <c r="G2325" i="17"/>
  <c r="G748" i="17"/>
  <c r="G3109" i="17"/>
  <c r="G1019" i="17"/>
  <c r="G3138" i="17"/>
  <c r="G807" i="17"/>
  <c r="G3457" i="17"/>
  <c r="G1747" i="17"/>
  <c r="G1880" i="17"/>
  <c r="G1194" i="17"/>
  <c r="G620" i="17"/>
  <c r="G700" i="17"/>
  <c r="G841" i="17"/>
  <c r="G2007" i="17"/>
  <c r="G1793" i="17"/>
  <c r="G134" i="17"/>
  <c r="G113" i="17"/>
  <c r="G3044" i="17"/>
  <c r="G173" i="17"/>
  <c r="G1617" i="17"/>
  <c r="G2894" i="17"/>
  <c r="G2969" i="17"/>
  <c r="G3103" i="17"/>
  <c r="G280" i="17"/>
  <c r="G3226" i="17"/>
  <c r="G641" i="17"/>
  <c r="G1754" i="17"/>
  <c r="G1718" i="17"/>
  <c r="G680" i="17"/>
  <c r="G2909" i="17"/>
  <c r="G3273" i="17"/>
  <c r="G2772" i="17"/>
  <c r="G2085" i="17"/>
  <c r="G2616" i="17"/>
  <c r="G3078" i="17"/>
  <c r="G3327" i="17"/>
  <c r="G261" i="17"/>
  <c r="G3248" i="17"/>
  <c r="G3038" i="17"/>
  <c r="G1038" i="17"/>
  <c r="G2150" i="17"/>
  <c r="G596" i="17"/>
  <c r="G2368" i="17"/>
  <c r="G437" i="17"/>
  <c r="G110" i="17"/>
  <c r="G1020" i="17"/>
  <c r="G3551" i="17"/>
  <c r="G3482" i="17"/>
  <c r="G2781" i="17"/>
  <c r="G2873" i="17"/>
  <c r="G1709" i="17"/>
  <c r="G985" i="17"/>
  <c r="G3373" i="17"/>
  <c r="G2086" i="17"/>
  <c r="G3144" i="17"/>
  <c r="G2622" i="17"/>
  <c r="G1477" i="17"/>
  <c r="G2398" i="17"/>
  <c r="G2512" i="17"/>
  <c r="G1253" i="17"/>
  <c r="G3557" i="17"/>
  <c r="G222" i="17"/>
  <c r="G2729" i="17"/>
  <c r="G1333" i="17"/>
  <c r="G2629" i="17"/>
  <c r="G1279" i="17"/>
  <c r="G2650" i="17"/>
  <c r="G918" i="17"/>
  <c r="G1358" i="17"/>
  <c r="G2151" i="17"/>
  <c r="G2762" i="17"/>
  <c r="G2087" i="17"/>
  <c r="G2676" i="17"/>
  <c r="G1083" i="17"/>
  <c r="G2109" i="17"/>
  <c r="G569" i="17"/>
  <c r="G3426" i="17"/>
  <c r="G81" i="17"/>
  <c r="G2552" i="17"/>
  <c r="G2635" i="17"/>
  <c r="G853" i="17"/>
  <c r="G2831" i="17"/>
  <c r="G1677" i="17"/>
  <c r="G882" i="17"/>
  <c r="G1454" i="17"/>
  <c r="G2223" i="17"/>
  <c r="G1408" i="17"/>
  <c r="G1521" i="17"/>
  <c r="G1439" i="17"/>
  <c r="G1039" i="17"/>
  <c r="G1678" i="17"/>
  <c r="G3309" i="17"/>
  <c r="G949" i="17"/>
  <c r="G919" i="17"/>
  <c r="G262" i="17"/>
  <c r="G2102" i="17"/>
  <c r="G2309" i="17"/>
  <c r="G823" i="17"/>
  <c r="G2152" i="17"/>
  <c r="G230" i="17"/>
  <c r="G1084" i="17"/>
  <c r="G3475" i="17"/>
  <c r="G2066" i="17"/>
  <c r="G1547" i="17"/>
  <c r="G3575" i="17"/>
  <c r="G968" i="17"/>
  <c r="G451" i="17"/>
  <c r="G2417" i="17"/>
  <c r="G223" i="17"/>
  <c r="G1136" i="17"/>
  <c r="G1367" i="17"/>
  <c r="G3139" i="17"/>
  <c r="G3238" i="17"/>
  <c r="G2630" i="17"/>
  <c r="G2964" i="17"/>
  <c r="G521" i="17"/>
  <c r="G2110" i="17"/>
  <c r="G3187" i="17"/>
  <c r="G1599" i="17"/>
  <c r="G1565" i="17"/>
  <c r="G1710" i="17"/>
  <c r="G2980" i="17"/>
  <c r="G2140" i="17"/>
  <c r="G1266" i="17"/>
  <c r="G3285" i="17"/>
  <c r="G1440" i="17"/>
  <c r="G1767" i="17"/>
  <c r="G1301" i="17"/>
  <c r="G3362" i="17"/>
  <c r="G854" i="17"/>
  <c r="G701" i="17"/>
  <c r="G1950" i="17"/>
  <c r="G969" i="17"/>
  <c r="G1280" i="17"/>
  <c r="G2849" i="17"/>
  <c r="G2545" i="17"/>
  <c r="G1823" i="17"/>
  <c r="G3533" i="17"/>
  <c r="G1719" i="17"/>
  <c r="G863" i="17"/>
  <c r="G2072" i="17"/>
  <c r="G681" i="17"/>
  <c r="G3478" i="17"/>
  <c r="G2513" i="17"/>
  <c r="G2418" i="17"/>
  <c r="G2240" i="17"/>
  <c r="G2677" i="17"/>
  <c r="G224" i="17"/>
  <c r="G2399" i="17"/>
  <c r="G1941" i="17"/>
  <c r="G1871" i="17"/>
  <c r="G586" i="17"/>
  <c r="G1057" i="17"/>
  <c r="G74" i="17"/>
  <c r="G51" i="17"/>
  <c r="G1824" i="17"/>
  <c r="G2858" i="17"/>
  <c r="G367" i="17"/>
  <c r="G824" i="17"/>
  <c r="G2822" i="17"/>
  <c r="G702" i="17"/>
  <c r="G3592" i="17"/>
  <c r="G3483" i="17"/>
  <c r="G94" i="17"/>
  <c r="G2141" i="17"/>
  <c r="G2168" i="17"/>
  <c r="G1808" i="17"/>
  <c r="G2467" i="17"/>
  <c r="G2885" i="17"/>
  <c r="G2747" i="17"/>
  <c r="G452" i="17"/>
  <c r="G3205" i="17"/>
  <c r="G3196" i="17"/>
  <c r="G269" i="17"/>
  <c r="G3427" i="17"/>
  <c r="G84" i="17"/>
  <c r="G3174" i="17"/>
  <c r="G2530" i="17"/>
  <c r="G1409" i="17"/>
  <c r="G2901" i="17"/>
  <c r="G2826" i="17"/>
  <c r="G3092" i="17"/>
  <c r="G1794" i="17"/>
  <c r="G2487" i="17"/>
  <c r="G3268" i="17"/>
  <c r="G2241" i="17"/>
  <c r="G336" i="17"/>
  <c r="G749" i="17"/>
  <c r="G682" i="17"/>
  <c r="G1338" i="17"/>
  <c r="G1318" i="17"/>
  <c r="G2380" i="17"/>
  <c r="G2332" i="17"/>
  <c r="G2381" i="17"/>
  <c r="G2910" i="17"/>
  <c r="G570" i="17"/>
  <c r="G855" i="17"/>
  <c r="G315" i="17"/>
  <c r="G842" i="17"/>
  <c r="G1281" i="17"/>
  <c r="G1254" i="17"/>
  <c r="G1595" i="17"/>
  <c r="G1102" i="17"/>
  <c r="G587" i="17"/>
  <c r="G3050" i="17"/>
  <c r="G1720" i="17"/>
  <c r="G2278" i="17"/>
  <c r="G2531" i="17"/>
  <c r="G3337" i="17"/>
  <c r="G1633" i="17"/>
  <c r="G1608" i="17"/>
  <c r="G3394" i="17"/>
  <c r="G11" i="17"/>
  <c r="G3342" i="17"/>
  <c r="G1158" i="17"/>
  <c r="G1643" i="17"/>
  <c r="G1795" i="17"/>
  <c r="G2970" i="17"/>
  <c r="G1618" i="17"/>
  <c r="G3239" i="17"/>
  <c r="G57" i="17"/>
  <c r="G1872" i="17"/>
  <c r="G1319" i="17"/>
  <c r="G621" i="17"/>
  <c r="G2326" i="17"/>
  <c r="G270" i="17"/>
  <c r="G2419" i="17"/>
  <c r="G3458" i="17"/>
  <c r="G3039" i="17"/>
  <c r="G2111" i="17"/>
  <c r="G380" i="17"/>
  <c r="G970" i="17"/>
  <c r="G1058" i="17"/>
  <c r="G1657" i="17"/>
  <c r="G1429" i="17"/>
  <c r="G2721" i="17"/>
  <c r="G3166" i="17"/>
  <c r="G2895" i="17"/>
  <c r="G2971" i="17"/>
  <c r="G1103" i="17"/>
  <c r="G3008" i="17"/>
  <c r="G1085" i="17"/>
  <c r="G45" i="17"/>
  <c r="G2018" i="17"/>
  <c r="G231" i="17"/>
  <c r="G58" i="17"/>
  <c r="G2940" i="17"/>
  <c r="G2594" i="17"/>
  <c r="G843" i="17"/>
  <c r="G2859" i="17"/>
  <c r="G2452" i="17"/>
  <c r="G3082" i="17"/>
  <c r="G2112" i="17"/>
  <c r="G1840" i="17"/>
  <c r="G1137" i="17"/>
  <c r="G622" i="17"/>
  <c r="G825" i="17"/>
  <c r="G3363" i="17"/>
  <c r="G656" i="17"/>
  <c r="G3395" i="17"/>
  <c r="G2832" i="17"/>
  <c r="G683" i="17"/>
  <c r="G1721" i="17"/>
  <c r="G480" i="17"/>
  <c r="G1748" i="17"/>
  <c r="G642" i="17"/>
  <c r="G1378" i="17"/>
  <c r="G2994" i="17"/>
  <c r="G2142" i="17"/>
  <c r="G2420" i="17"/>
  <c r="G2864" i="17"/>
  <c r="G3206" i="17"/>
  <c r="G971" i="17"/>
  <c r="G2782" i="17"/>
  <c r="G240" i="17"/>
  <c r="G1830" i="17"/>
  <c r="G1104" i="17"/>
  <c r="G2789" i="17"/>
  <c r="G453" i="17"/>
  <c r="G2663" i="17"/>
  <c r="G381" i="17"/>
  <c r="G1441" i="17"/>
  <c r="G2039" i="17"/>
  <c r="G1912" i="17"/>
  <c r="G2896" i="17"/>
  <c r="G2874" i="17"/>
  <c r="G3120" i="17"/>
  <c r="G1951" i="17"/>
  <c r="G2040" i="17"/>
  <c r="G556" i="17"/>
  <c r="G808" i="17"/>
  <c r="G5" i="17"/>
  <c r="G557" i="17"/>
  <c r="G1105" i="17"/>
  <c r="G571" i="17"/>
  <c r="G1021" i="17"/>
  <c r="G2577" i="17"/>
  <c r="G181" i="17"/>
  <c r="G2310" i="17"/>
  <c r="G1086" i="17"/>
  <c r="G481" i="17"/>
  <c r="G2290" i="17"/>
  <c r="G3110" i="17"/>
  <c r="G2041" i="17"/>
  <c r="G2865" i="17"/>
  <c r="G199" i="17"/>
  <c r="G547" i="17"/>
  <c r="G3593" i="17"/>
  <c r="G2433" i="17"/>
  <c r="G2886" i="17"/>
  <c r="G920" i="17"/>
  <c r="G1138" i="17"/>
  <c r="G1755" i="17"/>
  <c r="G3022" i="17"/>
  <c r="G1022" i="17"/>
  <c r="G202" i="17"/>
  <c r="G1087" i="17"/>
  <c r="G1727" i="17"/>
  <c r="G1040" i="17"/>
  <c r="G606" i="17"/>
  <c r="G657" i="17"/>
  <c r="G2578" i="17"/>
  <c r="G1825" i="17"/>
  <c r="G1195" i="17"/>
  <c r="G2730" i="17"/>
  <c r="G972" i="17"/>
  <c r="G1511" i="17"/>
  <c r="G3121" i="17"/>
  <c r="G2333" i="17"/>
  <c r="G3585" i="17"/>
  <c r="G856" i="17"/>
  <c r="G722" i="17"/>
  <c r="G1394" i="17"/>
  <c r="G438" i="17"/>
  <c r="G1966" i="17"/>
  <c r="G2382" i="17"/>
  <c r="G203" i="17"/>
  <c r="G2954" i="17"/>
  <c r="G883" i="17"/>
  <c r="G3408" i="17"/>
  <c r="G1206" i="17"/>
  <c r="G1942" i="17"/>
  <c r="G2972" i="17"/>
  <c r="G1501" i="17"/>
  <c r="G2169" i="17"/>
  <c r="G2897" i="17"/>
  <c r="G295" i="17"/>
  <c r="G3520" i="17"/>
  <c r="G114" i="17"/>
  <c r="G1226" i="17"/>
  <c r="G500" i="17"/>
  <c r="G783" i="17"/>
  <c r="G1059" i="17"/>
  <c r="G3310" i="17"/>
  <c r="G2722" i="17"/>
  <c r="G3274" i="17"/>
  <c r="G3068" i="17"/>
  <c r="G281" i="17"/>
  <c r="G558" i="17"/>
  <c r="G1395" i="17"/>
  <c r="G703" i="17"/>
  <c r="G3338" i="17"/>
  <c r="G3503" i="17"/>
  <c r="G3383" i="17"/>
  <c r="G1841" i="17"/>
  <c r="G1952" i="17"/>
  <c r="G1512" i="17"/>
  <c r="G2902" i="17"/>
  <c r="G2546" i="17"/>
  <c r="G1596" i="17"/>
  <c r="G2311" i="17"/>
  <c r="G482" i="17"/>
  <c r="G2850" i="17"/>
  <c r="G2210" i="17"/>
  <c r="G2042" i="17"/>
  <c r="G1665" i="17"/>
  <c r="G1227" i="17"/>
  <c r="G921" i="17"/>
  <c r="G3339" i="17"/>
  <c r="G1282" i="17"/>
  <c r="G1658" i="17"/>
  <c r="G95" i="17"/>
  <c r="G2915" i="17"/>
  <c r="G1788" i="17"/>
  <c r="G1913" i="17"/>
  <c r="G1842" i="17"/>
  <c r="G1139" i="17"/>
  <c r="G2651" i="17"/>
  <c r="G2911" i="17"/>
  <c r="G2851" i="17"/>
  <c r="G1522" i="17"/>
  <c r="G2524" i="17"/>
  <c r="G658" i="17"/>
  <c r="G684" i="17"/>
  <c r="G115" i="17"/>
  <c r="G204" i="17"/>
  <c r="G1339" i="17"/>
  <c r="G643" i="17"/>
  <c r="G2266" i="17"/>
  <c r="G1873" i="17"/>
  <c r="G1768" i="17"/>
  <c r="G2242" i="17"/>
  <c r="G3227" i="17"/>
  <c r="G3459" i="17"/>
  <c r="G950" i="17"/>
  <c r="G2827" i="17"/>
  <c r="G3594" i="17"/>
  <c r="G1738" i="17"/>
  <c r="G1863" i="17"/>
  <c r="G3595" i="17"/>
  <c r="G2211" i="17"/>
  <c r="G1430" i="17"/>
  <c r="G2468" i="17"/>
  <c r="G2664" i="17"/>
  <c r="G308" i="17"/>
  <c r="G52" i="17"/>
  <c r="G2073" i="17"/>
  <c r="G723" i="17"/>
  <c r="G986" i="17"/>
  <c r="G3240" i="17"/>
  <c r="G1769" i="17"/>
  <c r="G2887" i="17"/>
  <c r="G535" i="17"/>
  <c r="G1166" i="17"/>
  <c r="G1002" i="17"/>
  <c r="G2327" i="17"/>
  <c r="G3156" i="17"/>
  <c r="G1320" i="17"/>
  <c r="G588" i="17"/>
  <c r="G1396" i="17"/>
  <c r="G1749" i="17"/>
  <c r="G3384" i="17"/>
  <c r="G2445" i="17"/>
  <c r="G1770" i="17"/>
  <c r="G1410" i="17"/>
  <c r="G704" i="17"/>
  <c r="G368" i="17"/>
  <c r="G3140" i="17"/>
  <c r="G3476" i="17"/>
  <c r="G3145" i="17"/>
  <c r="G1359" i="17"/>
  <c r="G2043" i="17"/>
  <c r="G623" i="17"/>
  <c r="G1666" i="17"/>
  <c r="G1243" i="17"/>
  <c r="G2652" i="17"/>
  <c r="G1892" i="17"/>
  <c r="G1967" i="17"/>
  <c r="G2763" i="17"/>
  <c r="G1140" i="17"/>
  <c r="G826" i="17"/>
  <c r="G1893" i="17"/>
  <c r="G705" i="17"/>
  <c r="G3192" i="17"/>
  <c r="G241" i="17"/>
  <c r="G3477" i="17"/>
  <c r="G300" i="17"/>
  <c r="G232" i="17"/>
  <c r="G724" i="17"/>
  <c r="G3320" i="17"/>
  <c r="G903" i="17"/>
  <c r="G607" i="17"/>
  <c r="G2497" i="17"/>
  <c r="G423" i="17"/>
  <c r="G2653" i="17"/>
  <c r="G1609" i="17"/>
  <c r="G2498" i="17"/>
  <c r="G3514" i="17"/>
  <c r="G644" i="17"/>
  <c r="G1610" i="17"/>
  <c r="G1060" i="17"/>
  <c r="G3040" i="17"/>
  <c r="G398" i="17"/>
  <c r="G12" i="17"/>
  <c r="G1418" i="17"/>
  <c r="G1023" i="17"/>
  <c r="G1321" i="17"/>
  <c r="G3157" i="17"/>
  <c r="G1923" i="17"/>
  <c r="G2541" i="17"/>
  <c r="G3479" i="17"/>
  <c r="G2267" i="17"/>
  <c r="G1777" i="17"/>
  <c r="G784" i="17"/>
  <c r="G2571" i="17"/>
  <c r="G2185" i="17"/>
  <c r="G1283" i="17"/>
  <c r="G2579" i="17"/>
  <c r="G2400" i="17"/>
  <c r="G3587" i="17"/>
  <c r="G3541" i="17"/>
  <c r="G659" i="17"/>
  <c r="G951" i="17"/>
  <c r="G3374" i="17"/>
  <c r="G1455" i="17"/>
  <c r="G2170" i="17"/>
  <c r="G2773" i="17"/>
  <c r="G2499" i="17"/>
  <c r="G1722" i="17"/>
  <c r="G1667" i="17"/>
  <c r="G3193" i="17"/>
  <c r="G1644" i="17"/>
  <c r="G1699" i="17"/>
  <c r="G1419" i="17"/>
  <c r="G1141" i="17"/>
  <c r="G1894" i="17"/>
  <c r="G3300" i="17"/>
  <c r="G252" i="17"/>
  <c r="G935" i="17"/>
  <c r="G2705" i="17"/>
  <c r="G904" i="17"/>
  <c r="G1106" i="17"/>
  <c r="G2916" i="17"/>
  <c r="G864" i="17"/>
  <c r="G2553" i="17"/>
  <c r="G2554" i="17"/>
  <c r="G2028" i="17"/>
  <c r="G3404" i="17"/>
  <c r="G2476" i="17"/>
  <c r="G1041" i="17"/>
  <c r="G2453" i="17"/>
  <c r="G2636" i="17"/>
  <c r="G2725" i="17"/>
  <c r="G1061" i="17"/>
  <c r="G212" i="17"/>
  <c r="G3328" i="17"/>
  <c r="G2532" i="17"/>
  <c r="G1796" i="17"/>
  <c r="G1852" i="17"/>
  <c r="G1389" i="17"/>
  <c r="G2866" i="17"/>
  <c r="G309" i="17"/>
  <c r="G96" i="17"/>
  <c r="G2566" i="17"/>
  <c r="G2334" i="17"/>
  <c r="G559" i="17"/>
  <c r="G3364" i="17"/>
  <c r="G301" i="17"/>
  <c r="G3562" i="17"/>
  <c r="G144" i="17"/>
  <c r="G466" i="17"/>
  <c r="G125" i="17"/>
  <c r="G2454" i="17"/>
  <c r="G195" i="17"/>
  <c r="G3534" i="17"/>
  <c r="G660" i="17"/>
  <c r="G157" i="17"/>
  <c r="G1881" i="17"/>
  <c r="G3028" i="17"/>
  <c r="G3104" i="17"/>
  <c r="G1217" i="17"/>
  <c r="G1853" i="17"/>
  <c r="G661" i="17"/>
  <c r="G589" i="17"/>
  <c r="G597" i="17"/>
  <c r="G2186" i="17"/>
  <c r="G1107" i="17"/>
  <c r="G2995" i="17"/>
  <c r="G725" i="17"/>
  <c r="G3416" i="17"/>
  <c r="G2401" i="17"/>
  <c r="G1174" i="17"/>
  <c r="G1789" i="17"/>
  <c r="G483" i="17"/>
  <c r="G662" i="17"/>
  <c r="G750" i="17"/>
  <c r="G1700" i="17"/>
  <c r="G85" i="17"/>
  <c r="G884" i="17"/>
  <c r="G624" i="17"/>
  <c r="G2434" i="17"/>
  <c r="G3539" i="17"/>
  <c r="G3269" i="17"/>
  <c r="G2402" i="17"/>
  <c r="G3041" i="17"/>
  <c r="G3275" i="17"/>
  <c r="G2790" i="17"/>
  <c r="G3000" i="17"/>
  <c r="G2586" i="17"/>
  <c r="G2723" i="17"/>
  <c r="G1159" i="17"/>
  <c r="G2741" i="17"/>
  <c r="G1485" i="17"/>
  <c r="G726" i="17"/>
  <c r="G1728" i="17"/>
  <c r="G424" i="17"/>
  <c r="G3001" i="17"/>
  <c r="G13" i="17"/>
  <c r="G3529" i="17"/>
  <c r="G3375" i="17"/>
  <c r="G253" i="17"/>
  <c r="G2642" i="17"/>
  <c r="G2187" i="17"/>
  <c r="G2477" i="17"/>
  <c r="G439" i="17"/>
  <c r="G484" i="17"/>
  <c r="G1340" i="17"/>
  <c r="G1348" i="17"/>
  <c r="G952" i="17"/>
  <c r="G1756" i="17"/>
  <c r="G1228" i="17"/>
  <c r="G3069" i="17"/>
  <c r="G1284" i="17"/>
  <c r="G785" i="17"/>
  <c r="G809" i="17"/>
  <c r="G3436" i="17"/>
  <c r="G3350" i="17"/>
  <c r="G2335" i="17"/>
  <c r="G560" i="17"/>
  <c r="G905" i="17"/>
  <c r="G326" i="17"/>
  <c r="G3365" i="17"/>
  <c r="G485" i="17"/>
  <c r="G59" i="17"/>
  <c r="G2103" i="17"/>
  <c r="G2199" i="17"/>
  <c r="G3207" i="17"/>
  <c r="G786" i="17"/>
  <c r="G3051" i="17"/>
  <c r="G2941" i="17"/>
  <c r="G3409" i="17"/>
  <c r="G2518" i="17"/>
  <c r="G1142" i="17"/>
  <c r="G857" i="17"/>
  <c r="G1244" i="17"/>
  <c r="G1469" i="17"/>
  <c r="G1997" i="17"/>
  <c r="G936" i="17"/>
  <c r="G2113" i="17"/>
  <c r="G501" i="17"/>
  <c r="G2044" i="17"/>
  <c r="G1943" i="17"/>
  <c r="G2890" i="17"/>
  <c r="G3447" i="17"/>
  <c r="G1757" i="17"/>
  <c r="G2279" i="17"/>
  <c r="G166" i="17"/>
  <c r="G2753" i="17"/>
  <c r="G787" i="17"/>
  <c r="G953" i="17"/>
  <c r="G2369" i="17"/>
  <c r="G3281" i="17"/>
  <c r="G2403" i="17"/>
  <c r="G1968" i="17"/>
  <c r="G1843" i="17"/>
  <c r="G2435" i="17"/>
  <c r="G1411" i="17"/>
  <c r="G3340" i="17"/>
  <c r="G205" i="17"/>
  <c r="G1513" i="17"/>
  <c r="G3437" i="17"/>
  <c r="G2019" i="17"/>
  <c r="G865" i="17"/>
  <c r="G1924" i="17"/>
  <c r="G2759" i="17"/>
  <c r="G1619" i="17"/>
  <c r="G369" i="17"/>
  <c r="G2114" i="17"/>
  <c r="G1207" i="17"/>
  <c r="G706" i="17"/>
  <c r="G1987" i="17"/>
  <c r="G3276" i="17"/>
  <c r="G1062" i="17"/>
  <c r="G522" i="17"/>
  <c r="G502" i="17"/>
  <c r="G1208" i="17"/>
  <c r="G1882" i="17"/>
  <c r="G3122" i="17"/>
  <c r="G1566" i="17"/>
  <c r="G3167" i="17"/>
  <c r="G1322" i="17"/>
  <c r="G3376" i="17"/>
  <c r="G34" i="17"/>
  <c r="G1925" i="17"/>
  <c r="G1533" i="17"/>
  <c r="G1334" i="17"/>
  <c r="G2029" i="17"/>
  <c r="G2383" i="17"/>
  <c r="G2297" i="17"/>
  <c r="G1456" i="17"/>
  <c r="G937" i="17"/>
  <c r="G3258" i="17"/>
  <c r="G2764" i="17"/>
  <c r="G2555" i="17"/>
  <c r="G2153" i="17"/>
  <c r="G707" i="17"/>
  <c r="G3175" i="17"/>
  <c r="G3093" i="17"/>
  <c r="G727" i="17"/>
  <c r="G1729" i="17"/>
  <c r="G1302" i="17"/>
  <c r="G1548" i="17"/>
  <c r="G2336" i="17"/>
  <c r="G2813" i="17"/>
  <c r="G3259" i="17"/>
  <c r="G440" i="17"/>
  <c r="G35" i="17"/>
  <c r="G1209" i="17"/>
  <c r="G2224" i="17"/>
  <c r="G922" i="17"/>
  <c r="G1645" i="17"/>
  <c r="G1088" i="17"/>
  <c r="G2404" i="17"/>
  <c r="G1778" i="17"/>
  <c r="G3083" i="17"/>
  <c r="G3351" i="17"/>
  <c r="G2783" i="17"/>
  <c r="G2344" i="17"/>
  <c r="G2839" i="17"/>
  <c r="G3454" i="17"/>
  <c r="G3385" i="17"/>
  <c r="G810" i="17"/>
  <c r="G1457" i="17"/>
  <c r="G1688" i="17"/>
  <c r="G1063" i="17"/>
  <c r="G1267" i="17"/>
  <c r="G2104" i="17"/>
  <c r="G1611" i="17"/>
  <c r="G3146" i="17"/>
  <c r="G2736" i="17"/>
  <c r="G76" i="17"/>
  <c r="G1646" i="17"/>
  <c r="G827" i="17"/>
  <c r="G1779" i="17"/>
  <c r="G523" i="17"/>
  <c r="G3079" i="17"/>
  <c r="G3521" i="17"/>
  <c r="G1883" i="17"/>
  <c r="G2357" i="17"/>
  <c r="G213" i="17"/>
  <c r="G200" i="17"/>
  <c r="G1826" i="17"/>
  <c r="G2602" i="17"/>
  <c r="G828" i="17"/>
  <c r="G829" i="17"/>
  <c r="G486" i="17"/>
  <c r="G1196" i="17"/>
  <c r="G343" i="17"/>
  <c r="G2888" i="17"/>
  <c r="G2801" i="17"/>
  <c r="G728" i="17"/>
  <c r="G1245" i="17"/>
  <c r="G3492" i="17"/>
  <c r="G751" i="17"/>
  <c r="G362" i="17"/>
  <c r="G3012" i="17"/>
  <c r="G1042" i="17"/>
  <c r="G2981" i="17"/>
  <c r="G1160" i="17"/>
  <c r="G2807" i="17"/>
  <c r="G2982" i="17"/>
  <c r="G685" i="17"/>
  <c r="G302" i="17"/>
  <c r="G1268" i="17"/>
  <c r="G1809" i="17"/>
  <c r="G830" i="17"/>
  <c r="G1523" i="17"/>
  <c r="G1704" i="17"/>
  <c r="G2074" i="17"/>
  <c r="G3176" i="17"/>
  <c r="G1341" i="17"/>
  <c r="G1108" i="17"/>
  <c r="G1844" i="17"/>
  <c r="G399" i="17"/>
  <c r="G3052" i="17"/>
  <c r="G3586" i="17"/>
  <c r="G2384" i="17"/>
  <c r="G2212" i="17"/>
  <c r="G3158" i="17"/>
  <c r="G2225" i="17"/>
  <c r="G1944" i="17"/>
  <c r="G1043" i="17"/>
  <c r="G2255" i="17"/>
  <c r="G1044" i="17"/>
  <c r="G158" i="17"/>
  <c r="G6" i="17"/>
  <c r="G2268" i="17"/>
  <c r="G2715" i="17"/>
  <c r="G987" i="17"/>
  <c r="G1953" i="17"/>
  <c r="G2875" i="17"/>
  <c r="G752" i="17"/>
  <c r="G363" i="17"/>
  <c r="G1470" i="17"/>
  <c r="G1634" i="17"/>
  <c r="G1342" i="17"/>
  <c r="G3542" i="17"/>
  <c r="G2269" i="17"/>
  <c r="G1471" i="17"/>
  <c r="G1045" i="17"/>
  <c r="G1771" i="17"/>
  <c r="G768" i="17"/>
  <c r="G831" i="17"/>
  <c r="G2514" i="17"/>
  <c r="G753" i="17"/>
  <c r="G1003" i="17"/>
  <c r="G2256" i="17"/>
  <c r="G1229" i="17"/>
  <c r="G1431" i="17"/>
  <c r="G1323" i="17"/>
  <c r="G3292" i="17"/>
  <c r="G2455" i="17"/>
  <c r="G3460" i="17"/>
  <c r="G2867" i="17"/>
  <c r="G590" i="17"/>
  <c r="G2154" i="17"/>
  <c r="G2765" i="17"/>
  <c r="G353" i="17"/>
  <c r="G1874" i="17"/>
  <c r="G2547" i="17"/>
  <c r="G988" i="17"/>
  <c r="G1730" i="17"/>
  <c r="G938" i="17"/>
  <c r="G3216" i="17"/>
  <c r="G729" i="17"/>
  <c r="G754" i="17"/>
  <c r="G182" i="17"/>
  <c r="G344" i="17"/>
  <c r="G1210" i="17"/>
  <c r="G3552" i="17"/>
  <c r="G1895" i="17"/>
  <c r="G1620" i="17"/>
  <c r="G1175" i="17"/>
  <c r="G2533" i="17"/>
  <c r="G2067" i="17"/>
  <c r="G3343" i="17"/>
  <c r="G645" i="17"/>
  <c r="G126" i="17"/>
  <c r="G1679" i="17"/>
  <c r="G2654" i="17"/>
  <c r="G866" i="17"/>
  <c r="G82" i="17"/>
  <c r="G3159" i="17"/>
  <c r="G3366" i="17"/>
  <c r="G625" i="17"/>
  <c r="G2623" i="17"/>
  <c r="G2784" i="17"/>
  <c r="G3596" i="17"/>
  <c r="G1324" i="17"/>
  <c r="G939" i="17"/>
  <c r="G3511" i="17"/>
  <c r="G425" i="17"/>
  <c r="G1046" i="17"/>
  <c r="G1647" i="17"/>
  <c r="G524" i="17"/>
  <c r="G1458" i="17"/>
  <c r="G3448" i="17"/>
  <c r="G730" i="17"/>
  <c r="G2933" i="17"/>
  <c r="G1161" i="17"/>
  <c r="G2405" i="17"/>
  <c r="G2754" i="17"/>
  <c r="G2665" i="17"/>
  <c r="G1797" i="17"/>
  <c r="G1064" i="17"/>
  <c r="G316" i="17"/>
  <c r="G591" i="17"/>
  <c r="G1397" i="17"/>
  <c r="G317" i="17"/>
  <c r="G3315" i="17"/>
  <c r="G3023" i="17"/>
  <c r="G1368" i="17"/>
  <c r="G282" i="17"/>
  <c r="G3013" i="17"/>
  <c r="G3128" i="17"/>
  <c r="G1621" i="17"/>
  <c r="G663" i="17"/>
  <c r="G769" i="17"/>
  <c r="G1780" i="17"/>
  <c r="G1230" i="17"/>
  <c r="G233" i="17"/>
  <c r="G2580" i="17"/>
  <c r="G2624" i="17"/>
  <c r="G1349" i="17"/>
  <c r="G1482" i="17"/>
  <c r="G2188" i="17"/>
  <c r="G2766" i="17"/>
  <c r="G3506" i="17"/>
  <c r="G2666" i="17"/>
  <c r="G2291" i="17"/>
  <c r="G1255" i="17"/>
  <c r="G1343" i="17"/>
  <c r="G2456" i="17"/>
  <c r="G1549" i="17"/>
  <c r="G2189" i="17"/>
  <c r="G2603" i="17"/>
  <c r="G3546" i="17"/>
  <c r="G867" i="17"/>
  <c r="G2903" i="17"/>
  <c r="G1998" i="17"/>
  <c r="G1398" i="17"/>
  <c r="G1162" i="17"/>
  <c r="G1109" i="17"/>
  <c r="G283" i="17"/>
  <c r="G1307" i="17"/>
  <c r="G2988" i="17"/>
  <c r="G3249" i="17"/>
  <c r="G2948" i="17"/>
  <c r="G254" i="17"/>
  <c r="G2716" i="17"/>
  <c r="G2774" i="17"/>
  <c r="G1705" i="17"/>
  <c r="G2457" i="17"/>
  <c r="G86" i="17"/>
  <c r="G3168" i="17"/>
  <c r="G53" i="17"/>
  <c r="G2488" i="17"/>
  <c r="G2298" i="17"/>
  <c r="G2609" i="17"/>
  <c r="G2989" i="17"/>
  <c r="G731" i="17"/>
  <c r="G3260" i="17"/>
  <c r="G1399" i="17"/>
  <c r="G2687" i="17"/>
  <c r="G2075" i="17"/>
  <c r="G1810" i="17"/>
  <c r="G2299" i="17"/>
  <c r="G1472" i="17"/>
  <c r="G1711" i="17"/>
  <c r="G770" i="17"/>
  <c r="G2345" i="17"/>
  <c r="G1576" i="17"/>
  <c r="G2808" i="17"/>
  <c r="G106" i="17"/>
  <c r="G1550" i="17"/>
  <c r="G592" i="17"/>
  <c r="G3367" i="17"/>
  <c r="G1612" i="17"/>
  <c r="G1954" i="17"/>
  <c r="G1781" i="17"/>
  <c r="G3472" i="17"/>
  <c r="G2171" i="17"/>
  <c r="G788" i="17"/>
  <c r="G2030" i="17"/>
  <c r="G3368" i="17"/>
  <c r="G503" i="17"/>
  <c r="G1723" i="17"/>
  <c r="G2587" i="17"/>
  <c r="G1969" i="17"/>
  <c r="G271" i="17"/>
  <c r="G145" i="17"/>
  <c r="G1896" i="17"/>
  <c r="G561" i="17"/>
  <c r="G2312" i="17"/>
  <c r="G1285" i="17"/>
  <c r="G1648" i="17"/>
  <c r="G868" i="17"/>
  <c r="G732" i="17"/>
  <c r="G858" i="17"/>
  <c r="G1926" i="17"/>
  <c r="G426" i="17"/>
  <c r="G1163" i="17"/>
  <c r="G234" i="17"/>
  <c r="G2280" i="17"/>
  <c r="G2525" i="17"/>
  <c r="G1024" i="17"/>
  <c r="G2588" i="17"/>
  <c r="G272" i="17"/>
  <c r="G327" i="17"/>
  <c r="G525" i="17"/>
  <c r="G1360" i="17"/>
  <c r="G382" i="17"/>
  <c r="G1256" i="17"/>
  <c r="G87" i="17"/>
  <c r="G1731" i="17"/>
  <c r="G2791" i="17"/>
  <c r="G310" i="17"/>
  <c r="G646" i="17"/>
  <c r="G2172" i="17"/>
  <c r="G60" i="17"/>
  <c r="G2421" i="17"/>
  <c r="G3228" i="17"/>
  <c r="G225" i="17"/>
  <c r="G21" i="17"/>
  <c r="G97" i="17"/>
  <c r="G3563" i="17"/>
  <c r="G383" i="17"/>
  <c r="G3002" i="17"/>
  <c r="G2595" i="17"/>
  <c r="G2076" i="17"/>
  <c r="G384" i="17"/>
  <c r="G1567" i="17"/>
  <c r="G2775" i="17"/>
  <c r="G2489" i="17"/>
  <c r="G686" i="17"/>
  <c r="G127" i="17"/>
  <c r="G400" i="17"/>
  <c r="G1325" i="17"/>
  <c r="G3129" i="17"/>
  <c r="G2983" i="17"/>
  <c r="G2655" i="17"/>
  <c r="G1110" i="17"/>
  <c r="G159" i="17"/>
  <c r="G135" i="17"/>
  <c r="G2155" i="17"/>
  <c r="G1089" i="17"/>
  <c r="G146" i="17"/>
  <c r="G401" i="17"/>
  <c r="G844" i="17"/>
  <c r="G562" i="17"/>
  <c r="G2519" i="17"/>
  <c r="G1845" i="17"/>
  <c r="G1164" i="17"/>
  <c r="G2406" i="17"/>
  <c r="G1999" i="17"/>
  <c r="G2426" i="17"/>
  <c r="G755" i="17"/>
  <c r="G454" i="17"/>
  <c r="G1111" i="17"/>
  <c r="G1420" i="17"/>
  <c r="G2045" i="17"/>
  <c r="G2243" i="17"/>
  <c r="G273" i="17"/>
  <c r="G98" i="17"/>
  <c r="G2031" i="17"/>
  <c r="G572" i="17"/>
  <c r="G536" i="17"/>
  <c r="G1739" i="17"/>
  <c r="G869" i="17"/>
  <c r="G2748" i="17"/>
  <c r="G3493" i="17"/>
  <c r="G3504" i="17"/>
  <c r="G3311" i="17"/>
  <c r="G2814" i="17"/>
  <c r="G1988" i="17"/>
  <c r="G2656" i="17"/>
  <c r="G3282" i="17"/>
  <c r="G1112" i="17"/>
  <c r="G608" i="17"/>
  <c r="G2596" i="17"/>
  <c r="G1369" i="17"/>
  <c r="G771" i="17"/>
  <c r="G1246" i="17"/>
  <c r="G1864" i="17"/>
  <c r="G3070" i="17"/>
  <c r="G687" i="17"/>
  <c r="G548" i="17"/>
  <c r="G1442" i="17"/>
  <c r="G3250" i="17"/>
  <c r="G2125" i="17"/>
  <c r="G3084" i="17"/>
  <c r="G2682" i="17"/>
  <c r="G1970" i="17"/>
  <c r="G2604" i="17"/>
  <c r="G2088" i="17"/>
  <c r="G923" i="17"/>
  <c r="G924" i="17"/>
  <c r="G1269" i="17"/>
  <c r="G504" i="17"/>
  <c r="G3449" i="17"/>
  <c r="G3569" i="17"/>
  <c r="G3396" i="17"/>
  <c r="G3286" i="17"/>
  <c r="G284" i="17"/>
  <c r="G14" i="17"/>
  <c r="G2281" i="17"/>
  <c r="G3045" i="17"/>
  <c r="G3029" i="17"/>
  <c r="G2828" i="17"/>
  <c r="G107" i="17"/>
  <c r="G1971" i="17"/>
  <c r="G609" i="17"/>
  <c r="G2572" i="17"/>
  <c r="G3208" i="17"/>
  <c r="G626" i="17"/>
  <c r="G2567" i="17"/>
  <c r="G1047" i="17"/>
  <c r="G2156" i="17"/>
  <c r="G2407" i="17"/>
  <c r="G214" i="17"/>
  <c r="G1897" i="17"/>
  <c r="G2213" i="17"/>
  <c r="G2313" i="17"/>
  <c r="G370" i="17"/>
  <c r="G2408" i="17"/>
  <c r="G3484" i="17"/>
  <c r="G3188" i="17"/>
  <c r="G328" i="17"/>
  <c r="G1486" i="17"/>
  <c r="G2292" i="17"/>
  <c r="G3085" i="17"/>
  <c r="G2008" i="17"/>
  <c r="G2840" i="17"/>
  <c r="G2200" i="17"/>
  <c r="G3507" i="17"/>
  <c r="G337" i="17"/>
  <c r="G160" i="17"/>
  <c r="G3579" i="17"/>
  <c r="G3209" i="17"/>
  <c r="G441" i="17"/>
  <c r="G1798" i="17"/>
  <c r="G1680" i="17"/>
  <c r="G2458" i="17"/>
  <c r="G1502" i="17"/>
  <c r="G2020" i="17"/>
  <c r="G1503" i="17"/>
  <c r="G1065" i="17"/>
  <c r="G136" i="17"/>
  <c r="G137" i="17"/>
  <c r="G2792" i="17"/>
  <c r="G2230" i="17"/>
  <c r="G925" i="17"/>
  <c r="G3537" i="17"/>
  <c r="G2358" i="17"/>
  <c r="G1524" i="17"/>
  <c r="G3130" i="17"/>
  <c r="G3003" i="17"/>
  <c r="G573" i="17"/>
  <c r="G3030" i="17"/>
  <c r="G3494" i="17"/>
  <c r="G664" i="17"/>
  <c r="G3053" i="17"/>
  <c r="G1724" i="17"/>
  <c r="G3553" i="17"/>
  <c r="G2173" i="17"/>
  <c r="G1884" i="17"/>
  <c r="G1577" i="17"/>
  <c r="G3094" i="17"/>
  <c r="G1231" i="17"/>
  <c r="G1945" i="17"/>
  <c r="G1025" i="17"/>
  <c r="G1066" i="17"/>
  <c r="G756" i="17"/>
  <c r="G627" i="17"/>
  <c r="G3014" i="17"/>
  <c r="G2500" i="17"/>
  <c r="G2526" i="17"/>
  <c r="G1568" i="17"/>
  <c r="G3498" i="17"/>
  <c r="G1989" i="17"/>
  <c r="G3558" i="17"/>
  <c r="G1197" i="17"/>
  <c r="G3576" i="17"/>
  <c r="G954" i="17"/>
  <c r="G2478" i="17"/>
  <c r="G1659" i="17"/>
  <c r="G1865" i="17"/>
  <c r="G2706" i="17"/>
  <c r="G2841" i="17"/>
  <c r="G2046" i="17"/>
  <c r="G116" i="17"/>
  <c r="G215" i="17"/>
  <c r="G2737" i="17"/>
  <c r="G2657" i="17"/>
  <c r="G2409" i="17"/>
  <c r="G2934" i="17"/>
  <c r="G2337" i="17"/>
  <c r="G3194" i="17"/>
  <c r="G505" i="17"/>
  <c r="G364" i="17"/>
  <c r="G3344" i="17"/>
  <c r="G2667" i="17"/>
  <c r="G167" i="17"/>
  <c r="G2105" i="17"/>
  <c r="G3046" i="17"/>
  <c r="G708" i="17"/>
  <c r="G2021" i="17"/>
  <c r="G1270" i="17"/>
  <c r="G688" i="17"/>
  <c r="G285" i="17"/>
  <c r="G563" i="17"/>
  <c r="G174" i="17"/>
  <c r="G3293" i="17"/>
  <c r="G1811" i="17"/>
  <c r="G2338" i="17"/>
  <c r="G2955" i="17"/>
  <c r="G338" i="17"/>
  <c r="G61" i="17"/>
  <c r="G2126" i="17"/>
  <c r="G733" i="17"/>
  <c r="G1487" i="17"/>
  <c r="G161" i="17"/>
  <c r="G2270" i="17"/>
  <c r="G2917" i="17"/>
  <c r="G1257" i="17"/>
  <c r="G2214" i="17"/>
  <c r="G329" i="17"/>
  <c r="G1488" i="17"/>
  <c r="G1247" i="17"/>
  <c r="G955" i="17"/>
  <c r="G973" i="17"/>
  <c r="G3024" i="17"/>
  <c r="G1972" i="17"/>
  <c r="G455" i="17"/>
  <c r="G757" i="17"/>
  <c r="G2707" i="17"/>
  <c r="G1578" i="17"/>
  <c r="G1875" i="17"/>
  <c r="G2755" i="17"/>
  <c r="G3564" i="17"/>
  <c r="G1898" i="17"/>
  <c r="G1176" i="17"/>
  <c r="G1551" i="17"/>
  <c r="G128" i="17"/>
  <c r="G1143" i="17"/>
  <c r="G1955" i="17"/>
  <c r="G506" i="17"/>
  <c r="G1421" i="17"/>
  <c r="G242" i="17"/>
  <c r="G3547" i="17"/>
  <c r="G1286" i="17"/>
  <c r="G2815" i="17"/>
  <c r="G1885" i="17"/>
  <c r="G2688" i="17"/>
  <c r="G1681" i="17"/>
  <c r="G689" i="17"/>
  <c r="G162" i="17"/>
  <c r="G402" i="17"/>
  <c r="G2643" i="17"/>
  <c r="G3321" i="17"/>
  <c r="G1588" i="17"/>
  <c r="G3428" i="17"/>
  <c r="G2106" i="17"/>
  <c r="G1067" i="17"/>
  <c r="G2032" i="17"/>
  <c r="G3410" i="17"/>
  <c r="G2422" i="17"/>
  <c r="G2942" i="17"/>
  <c r="G1534" i="17"/>
  <c r="G3169" i="17"/>
  <c r="G564" i="17"/>
  <c r="G2589" i="17"/>
  <c r="G3251" i="17"/>
  <c r="G1827" i="17"/>
  <c r="G1218" i="17"/>
  <c r="G2918" i="17"/>
  <c r="G99" i="17"/>
  <c r="G3469" i="17"/>
  <c r="G1579" i="17"/>
  <c r="G1326" i="17"/>
  <c r="G1350" i="17"/>
  <c r="G3123" i="17"/>
  <c r="G2490" i="17"/>
  <c r="G3352" i="17"/>
  <c r="G845" i="17"/>
  <c r="G3417" i="17"/>
  <c r="G456" i="17"/>
  <c r="G3054" i="17"/>
  <c r="G1327" i="17"/>
  <c r="G940" i="17"/>
  <c r="G2157" i="17"/>
  <c r="G2385" i="17"/>
  <c r="G2244" i="17"/>
  <c r="G2726" i="17"/>
  <c r="G1600" i="17"/>
  <c r="G2479" i="17"/>
  <c r="G1535" i="17"/>
  <c r="G1725" i="17"/>
  <c r="G385" i="17"/>
  <c r="G2115" i="17"/>
  <c r="G3287" i="17"/>
  <c r="G2689" i="17"/>
  <c r="G386" i="17"/>
  <c r="G88" i="17"/>
  <c r="G2127" i="17"/>
  <c r="G296" i="17"/>
  <c r="G1622" i="17"/>
  <c r="G36" i="17"/>
  <c r="G3071" i="17"/>
  <c r="G1483" i="17"/>
  <c r="G1660" i="17"/>
  <c r="G1048" i="17"/>
  <c r="G3312" i="17"/>
  <c r="G1601" i="17"/>
  <c r="G1956" i="17"/>
  <c r="G2446" i="17"/>
  <c r="G1990" i="17"/>
  <c r="G1303" i="17"/>
  <c r="G1886" i="17"/>
  <c r="G1682" i="17"/>
  <c r="G846" i="17"/>
  <c r="G1914" i="17"/>
  <c r="G2617" i="17"/>
  <c r="G1569" i="17"/>
  <c r="G2698" i="17"/>
  <c r="G2328" i="17"/>
  <c r="G255" i="17"/>
  <c r="G772" i="17"/>
  <c r="G1308" i="17"/>
  <c r="G3131" i="17"/>
  <c r="G1090" i="17"/>
  <c r="G147" i="17"/>
  <c r="G1661" i="17"/>
  <c r="G1473" i="17"/>
  <c r="G906" i="17"/>
  <c r="G2271" i="17"/>
  <c r="G2965" i="17"/>
  <c r="G3597" i="17"/>
  <c r="G1812" i="17"/>
  <c r="G3463" i="17"/>
  <c r="G1361" i="17"/>
  <c r="G2904" i="17"/>
  <c r="G734" i="17"/>
  <c r="G163" i="17"/>
  <c r="G2956" i="17"/>
  <c r="G3095" i="17"/>
  <c r="G3147" i="17"/>
  <c r="G442" i="17"/>
  <c r="G3057" i="17"/>
  <c r="G1049" i="17"/>
  <c r="G3588" i="17"/>
  <c r="G2033" i="17"/>
  <c r="G3386" i="17"/>
  <c r="G3132" i="17"/>
  <c r="G2077" i="17"/>
  <c r="G3455" i="17"/>
  <c r="G2573" i="17"/>
  <c r="G2926" i="17"/>
  <c r="G2410" i="17"/>
  <c r="G3538" i="17"/>
  <c r="G2966" i="17"/>
  <c r="G610" i="17"/>
  <c r="G1740" i="17"/>
  <c r="G1026" i="17"/>
  <c r="G243" i="17"/>
  <c r="G2742" i="17"/>
  <c r="G3096" i="17"/>
  <c r="G773" i="17"/>
  <c r="G330" i="17"/>
  <c r="G789" i="17"/>
  <c r="G1683" i="17"/>
  <c r="G3241" i="17"/>
  <c r="G1400" i="17"/>
  <c r="G1525" i="17"/>
  <c r="G1689" i="17"/>
  <c r="G3111" i="17"/>
  <c r="G1211" i="17"/>
  <c r="G108" i="17"/>
  <c r="G62" i="17"/>
  <c r="G1177" i="17"/>
  <c r="G2000" i="17"/>
  <c r="G1422" i="17"/>
  <c r="G1304" i="17"/>
  <c r="G164" i="17"/>
  <c r="G2548" i="17"/>
  <c r="G859" i="17"/>
  <c r="G665" i="17"/>
  <c r="G3148" i="17"/>
  <c r="G2128" i="17"/>
  <c r="G3151" i="17"/>
  <c r="G1536" i="17"/>
  <c r="G3210" i="17"/>
  <c r="G3042" i="17"/>
  <c r="G256" i="17"/>
  <c r="G3270" i="17"/>
  <c r="G2231" i="17"/>
  <c r="G3397" i="17"/>
  <c r="G1526" i="17"/>
  <c r="G3211" i="17"/>
  <c r="G1412" i="17"/>
  <c r="G2282" i="17"/>
  <c r="G1570" i="17"/>
  <c r="G885" i="17"/>
  <c r="G303" i="17"/>
  <c r="G2876" i="17"/>
  <c r="G2047" i="17"/>
  <c r="G2034" i="17"/>
  <c r="G1165" i="17"/>
  <c r="G1459" i="17"/>
  <c r="G2949" i="17"/>
  <c r="G117" i="17"/>
  <c r="G1813" i="17"/>
  <c r="G3198" i="17"/>
  <c r="G1232" i="17"/>
  <c r="G3009" i="17"/>
  <c r="G1712" i="17"/>
  <c r="G2480" i="17"/>
  <c r="G1113" i="17"/>
  <c r="G3288" i="17"/>
  <c r="G790" i="17"/>
  <c r="G886" i="17"/>
  <c r="G3072" i="17"/>
  <c r="G3031" i="17"/>
  <c r="G2973" i="17"/>
  <c r="G3570" i="17"/>
  <c r="G2300" i="17"/>
  <c r="G2116" i="17"/>
  <c r="G847" i="17"/>
  <c r="G735" i="17"/>
  <c r="G507" i="17"/>
  <c r="G2935" i="17"/>
  <c r="G2293" i="17"/>
  <c r="G887" i="17"/>
  <c r="G666" i="17"/>
  <c r="G537" i="17"/>
  <c r="G2809" i="17"/>
  <c r="G1413" i="17"/>
  <c r="G1613" i="17"/>
  <c r="G443" i="17"/>
  <c r="G2936" i="17"/>
  <c r="G2089" i="17"/>
  <c r="G2581" i="17"/>
  <c r="G3289" i="17"/>
  <c r="G690" i="17"/>
  <c r="G1386" i="17"/>
  <c r="G1178" i="17"/>
  <c r="G1309" i="17"/>
  <c r="G274" i="17"/>
  <c r="G2048" i="17"/>
  <c r="G2001" i="17"/>
  <c r="G611" i="17"/>
  <c r="G774" i="17"/>
  <c r="G1649" i="17"/>
  <c r="G3217" i="17"/>
  <c r="G1580" i="17"/>
  <c r="G667" i="17"/>
  <c r="G2411" i="17"/>
  <c r="G444" i="17"/>
  <c r="G1212" i="17"/>
  <c r="G758" i="17"/>
  <c r="G37" i="17"/>
  <c r="G2919" i="17"/>
  <c r="G1973" i="17"/>
  <c r="G2943" i="17"/>
  <c r="G941" i="17"/>
  <c r="G2078" i="17"/>
  <c r="G709" i="17"/>
  <c r="G956" i="17"/>
  <c r="G3398" i="17"/>
  <c r="G2683" i="17"/>
  <c r="G387" i="17"/>
  <c r="G1198" i="17"/>
  <c r="G736" i="17"/>
  <c r="G1460" i="17"/>
  <c r="G1287" i="17"/>
  <c r="G1690" i="17"/>
  <c r="G1662" i="17"/>
  <c r="G2314" i="17"/>
  <c r="G3438" i="17"/>
  <c r="G1271" i="17"/>
  <c r="G2049" i="17"/>
  <c r="G286" i="17"/>
  <c r="G3322" i="17"/>
  <c r="G2481" i="17"/>
  <c r="G365" i="17"/>
  <c r="G3212" i="17"/>
  <c r="G1713" i="17"/>
  <c r="G118" i="17"/>
  <c r="G1537" i="17"/>
  <c r="G2767" i="17"/>
  <c r="G1854" i="17"/>
  <c r="G1927" i="17"/>
  <c r="G3218" i="17"/>
  <c r="G1219" i="17"/>
  <c r="G2582" i="17"/>
  <c r="G1004" i="17"/>
  <c r="G1288" i="17"/>
  <c r="G549" i="17"/>
  <c r="G3522" i="17"/>
  <c r="G487" i="17"/>
  <c r="G1772" i="17"/>
  <c r="G2050" i="17"/>
  <c r="G2339" i="17"/>
  <c r="G2469" i="17"/>
  <c r="G235" i="17"/>
  <c r="G2002" i="17"/>
  <c r="G22" i="17"/>
  <c r="G1068" i="17"/>
  <c r="G2731" i="17"/>
  <c r="G2684" i="17"/>
  <c r="G1866" i="17"/>
  <c r="G3294" i="17"/>
  <c r="G3411" i="17"/>
  <c r="G1750" i="17"/>
  <c r="G1401" i="17"/>
  <c r="G3526" i="17"/>
  <c r="H3571" i="17"/>
  <c r="H832" i="17"/>
  <c r="H2283" i="17"/>
  <c r="H737" i="17"/>
  <c r="H1831" i="17"/>
  <c r="H942" i="17"/>
  <c r="H550" i="17"/>
  <c r="H907" i="17"/>
  <c r="H3058" i="17"/>
  <c r="H318" i="17"/>
  <c r="H3032" i="17"/>
  <c r="H2174" i="17"/>
  <c r="H1991" i="17"/>
  <c r="H1741" i="17"/>
  <c r="H1846" i="17"/>
  <c r="H2678" i="17"/>
  <c r="H710" i="17"/>
  <c r="H2301" i="17"/>
  <c r="H1867" i="17"/>
  <c r="H3505" i="17"/>
  <c r="H3097" i="17"/>
  <c r="H257" i="17"/>
  <c r="H427" i="17"/>
  <c r="H331" i="17"/>
  <c r="H1684" i="17"/>
  <c r="H2583" i="17"/>
  <c r="H3160" i="17"/>
  <c r="H628" i="17"/>
  <c r="H2068" i="17"/>
  <c r="H2447" i="17"/>
  <c r="H1005" i="17"/>
  <c r="H1899" i="17"/>
  <c r="H1957" i="17"/>
  <c r="H3055" i="17"/>
  <c r="H2793" i="17"/>
  <c r="H1814" i="17"/>
  <c r="H1900" i="17"/>
  <c r="H811" i="17"/>
  <c r="H2175" i="17"/>
  <c r="H1258" i="17"/>
  <c r="H2756" i="17"/>
  <c r="H926" i="17"/>
  <c r="H2315" i="17"/>
  <c r="H593" i="17"/>
  <c r="H2794" i="17"/>
  <c r="H3323" i="17"/>
  <c r="H1815" i="17"/>
  <c r="H2501" i="17"/>
  <c r="H1915" i="17"/>
  <c r="H457" i="17"/>
  <c r="H1799" i="17"/>
  <c r="H759" i="17"/>
  <c r="H3242" i="17"/>
  <c r="H2190" i="17"/>
  <c r="H2009" i="17"/>
  <c r="H2129" i="17"/>
  <c r="H2482" i="17"/>
  <c r="H2717" i="17"/>
  <c r="H3589" i="17"/>
  <c r="H1538" i="17"/>
  <c r="H1714" i="17"/>
  <c r="H526" i="17"/>
  <c r="H2891" i="17"/>
  <c r="H1668" i="17"/>
  <c r="H691" i="17"/>
  <c r="H2215" i="17"/>
  <c r="H3495" i="17"/>
  <c r="H1432" i="17"/>
  <c r="H2058" i="17"/>
  <c r="H3369" i="17"/>
  <c r="H3329" i="17"/>
  <c r="H3059" i="17"/>
  <c r="H2749" i="17"/>
  <c r="H3277" i="17"/>
  <c r="H2738" i="17"/>
  <c r="H411" i="17"/>
  <c r="H3527" i="17"/>
  <c r="H1006" i="17"/>
  <c r="H1489" i="17"/>
  <c r="H3353" i="17"/>
  <c r="H2699" i="17"/>
  <c r="H2810" i="17"/>
  <c r="H345" i="17"/>
  <c r="H2191" i="17"/>
  <c r="H244" i="17"/>
  <c r="H981" i="17"/>
  <c r="H1213" i="17"/>
  <c r="H888" i="17"/>
  <c r="H2944" i="17"/>
  <c r="H2340" i="17"/>
  <c r="H2534" i="17"/>
  <c r="H1443" i="17"/>
  <c r="H2950" i="17"/>
  <c r="H791" i="17"/>
  <c r="H3279" i="17"/>
  <c r="H870" i="17"/>
  <c r="H1685" i="17"/>
  <c r="H2035" i="17"/>
  <c r="H2816" i="17"/>
  <c r="H1007" i="17"/>
  <c r="H2590" i="17"/>
  <c r="H354" i="17"/>
  <c r="H508" i="17"/>
  <c r="H527" i="17"/>
  <c r="H89" i="17"/>
  <c r="H3572" i="17"/>
  <c r="H2984" i="17"/>
  <c r="H2708" i="17"/>
  <c r="H346" i="17"/>
  <c r="H2316" i="17"/>
  <c r="H1114" i="17"/>
  <c r="H2597" i="17"/>
  <c r="H1691" i="17"/>
  <c r="H1527" i="17"/>
  <c r="H245" i="17"/>
  <c r="H2232" i="17"/>
  <c r="H2158" i="17"/>
  <c r="H1800" i="17"/>
  <c r="H458" i="17"/>
  <c r="H1706" i="17"/>
  <c r="H1233" i="17"/>
  <c r="H3219" i="17"/>
  <c r="H594" i="17"/>
  <c r="H2833" i="17"/>
  <c r="H2470" i="17"/>
  <c r="H3015" i="17"/>
  <c r="H2842" i="17"/>
  <c r="H3170" i="17"/>
  <c r="H1144" i="17"/>
  <c r="H1167" i="17"/>
  <c r="H1635" i="17"/>
  <c r="H2022" i="17"/>
  <c r="H1461" i="17"/>
  <c r="H3086" i="17"/>
  <c r="H2201" i="17"/>
  <c r="H1928" i="17"/>
  <c r="H1602" i="17"/>
  <c r="H3060" i="17"/>
  <c r="H2644" i="17"/>
  <c r="H2412" i="17"/>
  <c r="H355" i="17"/>
  <c r="H2257" i="17"/>
  <c r="H3199" i="17"/>
  <c r="H3461" i="17"/>
  <c r="H1832" i="17"/>
  <c r="H629" i="17"/>
  <c r="H3295" i="17"/>
  <c r="H2159" i="17"/>
  <c r="H3399" i="17"/>
  <c r="H2359" i="17"/>
  <c r="H3412" i="17"/>
  <c r="H263" i="17"/>
  <c r="H974" i="17"/>
  <c r="H2668" i="17"/>
  <c r="H2216" i="17"/>
  <c r="H982" i="17"/>
  <c r="H760" i="17"/>
  <c r="H1758" i="17"/>
  <c r="H2757" i="17"/>
  <c r="H528" i="17"/>
  <c r="H38" i="17"/>
  <c r="H1462" i="17"/>
  <c r="H2535" i="17"/>
  <c r="H538" i="17"/>
  <c r="H1974" i="17"/>
  <c r="H1623" i="17"/>
  <c r="H2605" i="17"/>
  <c r="H445" i="17"/>
  <c r="H226" i="17"/>
  <c r="H428" i="17"/>
  <c r="H467" i="17"/>
  <c r="H1975" i="17"/>
  <c r="H630" i="17"/>
  <c r="H761" i="17"/>
  <c r="H216" i="17"/>
  <c r="H2051" i="17"/>
  <c r="H1624" i="17"/>
  <c r="H3341" i="17"/>
  <c r="H2795" i="17"/>
  <c r="H2176" i="17"/>
  <c r="H2258" i="17"/>
  <c r="H1478" i="17"/>
  <c r="H100" i="17"/>
  <c r="H2937" i="17"/>
  <c r="H183" i="17"/>
  <c r="H762" i="17"/>
  <c r="H1259" i="17"/>
  <c r="H1625" i="17"/>
  <c r="H2877" i="17"/>
  <c r="H3565" i="17"/>
  <c r="H2598" i="17"/>
  <c r="H989" i="17"/>
  <c r="H1344" i="17"/>
  <c r="H2802" i="17"/>
  <c r="H1539" i="17"/>
  <c r="H3189" i="17"/>
  <c r="H792" i="17"/>
  <c r="H2843" i="17"/>
  <c r="H871" i="17"/>
  <c r="H2625" i="17"/>
  <c r="H1597" i="17"/>
  <c r="H2052" i="17"/>
  <c r="H3523" i="17"/>
  <c r="H304" i="17"/>
  <c r="H2776" i="17"/>
  <c r="H647" i="17"/>
  <c r="H1345" i="17"/>
  <c r="H2878" i="17"/>
  <c r="H872" i="17"/>
  <c r="H1636" i="17"/>
  <c r="H2796" i="17"/>
  <c r="H1603" i="17"/>
  <c r="H2905" i="17"/>
  <c r="H2143" i="17"/>
  <c r="H297" i="17"/>
  <c r="H148" i="17"/>
  <c r="H1650" i="17"/>
  <c r="H3149" i="17"/>
  <c r="H2233" i="17"/>
  <c r="H3485" i="17"/>
  <c r="H1474" i="17"/>
  <c r="H189" i="17"/>
  <c r="H1790" i="17"/>
  <c r="H356" i="17"/>
  <c r="H1528" i="17"/>
  <c r="H3261" i="17"/>
  <c r="H1504" i="17"/>
  <c r="H311" i="17"/>
  <c r="H2003" i="17"/>
  <c r="H2718" i="17"/>
  <c r="H1168" i="17"/>
  <c r="H2852" i="17"/>
  <c r="H101" i="17"/>
  <c r="H2360" i="17"/>
  <c r="H2130" i="17"/>
  <c r="H488" i="17"/>
  <c r="H648" i="17"/>
  <c r="H2346" i="17"/>
  <c r="H990" i="17"/>
  <c r="H711" i="17"/>
  <c r="H2556" i="17"/>
  <c r="H2879" i="17"/>
  <c r="H3200" i="17"/>
  <c r="H1692" i="17"/>
  <c r="H1272" i="17"/>
  <c r="H2361" i="17"/>
  <c r="H403" i="17"/>
  <c r="H3220" i="17"/>
  <c r="H712" i="17"/>
  <c r="H927" i="17"/>
  <c r="H2868" i="17"/>
  <c r="H3543" i="17"/>
  <c r="H23" i="17"/>
  <c r="H3061" i="17"/>
  <c r="H412" i="17"/>
  <c r="H1273" i="17"/>
  <c r="H1091" i="17"/>
  <c r="H2797" i="17"/>
  <c r="H28" i="17"/>
  <c r="H2606" i="17"/>
  <c r="H2362" i="17"/>
  <c r="H2177" i="17"/>
  <c r="H649" i="17"/>
  <c r="H2637" i="17"/>
  <c r="H3229" i="17"/>
  <c r="H3221" i="17"/>
  <c r="H1669" i="17"/>
  <c r="H2777" i="17"/>
  <c r="H3133" i="17"/>
  <c r="H2607" i="17"/>
  <c r="H1115" i="17"/>
  <c r="H371" i="17"/>
  <c r="H1929" i="17"/>
  <c r="H1552" i="17"/>
  <c r="H1179" i="17"/>
  <c r="H793" i="17"/>
  <c r="H3464" i="17"/>
  <c r="H206" i="17"/>
  <c r="H1868" i="17"/>
  <c r="H2880" i="17"/>
  <c r="H3098" i="17"/>
  <c r="H468" i="17"/>
  <c r="H1529" i="17"/>
  <c r="H2927" i="17"/>
  <c r="H2259" i="17"/>
  <c r="H1260" i="17"/>
  <c r="H3470" i="17"/>
  <c r="H1490" i="17"/>
  <c r="H1433" i="17"/>
  <c r="H975" i="17"/>
  <c r="H2502" i="17"/>
  <c r="H2217" i="17"/>
  <c r="H446" i="17"/>
  <c r="H1847" i="17"/>
  <c r="H2370" i="17"/>
  <c r="H15" i="17"/>
  <c r="H860" i="17"/>
  <c r="H3316" i="17"/>
  <c r="H1092" i="17"/>
  <c r="H2107" i="17"/>
  <c r="H3390" i="17"/>
  <c r="H489" i="17"/>
  <c r="H1444" i="17"/>
  <c r="H3423" i="17"/>
  <c r="H339" i="17"/>
  <c r="H1116" i="17"/>
  <c r="H469" i="17"/>
  <c r="H3124" i="17"/>
  <c r="H2329" i="17"/>
  <c r="H3432" i="17"/>
  <c r="H551" i="17"/>
  <c r="H3201" i="17"/>
  <c r="H1069" i="17"/>
  <c r="H763" i="17"/>
  <c r="H404" i="17"/>
  <c r="H2610" i="17"/>
  <c r="H2898" i="17"/>
  <c r="H3062" i="17"/>
  <c r="H287" i="17"/>
  <c r="H1651" i="17"/>
  <c r="H668" i="17"/>
  <c r="H3424" i="17"/>
  <c r="H2584" i="17"/>
  <c r="H1199" i="17"/>
  <c r="H1887" i="17"/>
  <c r="H2459" i="17"/>
  <c r="H1387" i="17"/>
  <c r="H1008" i="17"/>
  <c r="H246" i="17"/>
  <c r="H2768" i="17"/>
  <c r="H3213" i="17"/>
  <c r="H2889" i="17"/>
  <c r="H184" i="17"/>
  <c r="H3515" i="17"/>
  <c r="H2079" i="17"/>
  <c r="H3141" i="17"/>
  <c r="H2178" i="17"/>
  <c r="H1414" i="17"/>
  <c r="H3548" i="17"/>
  <c r="H1117" i="17"/>
  <c r="H2036" i="17"/>
  <c r="H2869" i="17"/>
  <c r="H2160" i="17"/>
  <c r="H2785" i="17"/>
  <c r="H288" i="17"/>
  <c r="H16" i="17"/>
  <c r="H928" i="17"/>
  <c r="H509" i="17"/>
  <c r="H149" i="17"/>
  <c r="H258" i="17"/>
  <c r="H2690" i="17"/>
  <c r="H1715" i="17"/>
  <c r="H2218" i="17"/>
  <c r="H908" i="17"/>
  <c r="H3073" i="17"/>
  <c r="H2658" i="17"/>
  <c r="H873" i="17"/>
  <c r="H119" i="17"/>
  <c r="H3016" i="17"/>
  <c r="H2161" i="17"/>
  <c r="H3377" i="17"/>
  <c r="H2202" i="17"/>
  <c r="H529" i="17"/>
  <c r="H2144" i="17"/>
  <c r="H3195" i="17"/>
  <c r="H1958" i="17"/>
  <c r="H2503" i="17"/>
  <c r="H1652" i="17"/>
  <c r="H1553" i="17"/>
  <c r="H1876" i="17"/>
  <c r="H1828" i="17"/>
  <c r="H650" i="17"/>
  <c r="H2957" i="17"/>
  <c r="H669" i="17"/>
  <c r="H3508" i="17"/>
  <c r="H2053" i="17"/>
  <c r="H1930" i="17"/>
  <c r="H2284" i="17"/>
  <c r="H1855" i="17"/>
  <c r="H2117" i="17"/>
  <c r="H1992" i="17"/>
  <c r="H2515" i="17"/>
  <c r="H2371" i="17"/>
  <c r="H1976" i="17"/>
  <c r="H3099" i="17"/>
  <c r="H2881" i="17"/>
  <c r="H2557" i="17"/>
  <c r="H2823" i="17"/>
  <c r="H631" i="17"/>
  <c r="H1614" i="17"/>
  <c r="H670" i="17"/>
  <c r="H1370" i="17"/>
  <c r="H3179" i="17"/>
  <c r="H957" i="17"/>
  <c r="H1180" i="17"/>
  <c r="H1491" i="17"/>
  <c r="H983" i="17"/>
  <c r="H2234" i="17"/>
  <c r="H530" i="17"/>
  <c r="H319" i="17"/>
  <c r="H2860" i="17"/>
  <c r="H3332" i="17"/>
  <c r="H3202" i="17"/>
  <c r="H3549" i="17"/>
  <c r="H3074" i="17"/>
  <c r="H2700" i="17"/>
  <c r="H459" i="17"/>
  <c r="H3112" i="17"/>
  <c r="H1181" i="17"/>
  <c r="H889" i="17"/>
  <c r="H1009" i="17"/>
  <c r="H470" i="17"/>
  <c r="H2920" i="17"/>
  <c r="H1434" i="17"/>
  <c r="H3442" i="17"/>
  <c r="H764" i="17"/>
  <c r="H2928" i="17"/>
  <c r="H1234" i="17"/>
  <c r="H3171" i="17"/>
  <c r="H2491" i="17"/>
  <c r="H2192" i="17"/>
  <c r="H1732" i="17"/>
  <c r="H2778" i="17"/>
  <c r="H1010" i="17"/>
  <c r="H1235" i="17"/>
  <c r="H565" i="17"/>
  <c r="H812" i="17"/>
  <c r="H2341" i="17"/>
  <c r="H3142" i="17"/>
  <c r="H1931" i="17"/>
  <c r="H1877" i="17"/>
  <c r="H305" i="17"/>
  <c r="H738" i="17"/>
  <c r="H1540" i="17"/>
  <c r="H1310" i="17"/>
  <c r="H2892" i="17"/>
  <c r="H1289" i="17"/>
  <c r="H632" i="17"/>
  <c r="H1742" i="17"/>
  <c r="H1888" i="17"/>
  <c r="H2724" i="17"/>
  <c r="H1236" i="17"/>
  <c r="H111" i="17"/>
  <c r="H175" i="17"/>
  <c r="H2817" i="17"/>
  <c r="H1932" i="17"/>
  <c r="H2219" i="17"/>
  <c r="H2023" i="17"/>
  <c r="H2631" i="17"/>
  <c r="H1093" i="17"/>
  <c r="H1637" i="17"/>
  <c r="H150" i="17"/>
  <c r="H312" i="17"/>
  <c r="H190" i="17"/>
  <c r="H2342" i="17"/>
  <c r="H1402" i="17"/>
  <c r="H2004" i="17"/>
  <c r="H958" i="17"/>
  <c r="H2906" i="17"/>
  <c r="H1346" i="17"/>
  <c r="H3333" i="17"/>
  <c r="H17" i="17"/>
  <c r="H2974" i="17"/>
  <c r="H3301" i="17"/>
  <c r="H264" i="17"/>
  <c r="H739" i="17"/>
  <c r="H991" i="17"/>
  <c r="H1901" i="17"/>
  <c r="H1445" i="17"/>
  <c r="H2193" i="17"/>
  <c r="H2347" i="17"/>
  <c r="H54" i="17"/>
  <c r="H2471" i="17"/>
  <c r="H3473" i="17"/>
  <c r="H1733" i="17"/>
  <c r="H3450" i="17"/>
  <c r="H2427" i="17"/>
  <c r="H3017" i="17"/>
  <c r="H976" i="17"/>
  <c r="H1011" i="17"/>
  <c r="H2691" i="17"/>
  <c r="H3230" i="17"/>
  <c r="H1274" i="17"/>
  <c r="H405" i="17"/>
  <c r="H1726" i="17"/>
  <c r="H3413" i="17"/>
  <c r="H372" i="17"/>
  <c r="H740" i="17"/>
  <c r="H2861" i="17"/>
  <c r="H3354" i="17"/>
  <c r="H1638" i="17"/>
  <c r="H671" i="17"/>
  <c r="H1415" i="17"/>
  <c r="H1933" i="17"/>
  <c r="H1070" i="17"/>
  <c r="H929" i="17"/>
  <c r="H289" i="17"/>
  <c r="H833" i="17"/>
  <c r="H2669" i="17"/>
  <c r="H1435" i="17"/>
  <c r="H959" i="17"/>
  <c r="H2059" i="17"/>
  <c r="H1581" i="17"/>
  <c r="H3231" i="17"/>
  <c r="H2386" i="17"/>
  <c r="H2348" i="17"/>
  <c r="H39" i="17"/>
  <c r="H1670" i="17"/>
  <c r="H7" i="17"/>
  <c r="H633" i="17"/>
  <c r="H2779" i="17"/>
  <c r="H2679" i="17"/>
  <c r="H977" i="17"/>
  <c r="H890" i="17"/>
  <c r="H275" i="17"/>
  <c r="H1094" i="17"/>
  <c r="H3324" i="17"/>
  <c r="H490" i="17"/>
  <c r="H2024" i="17"/>
  <c r="H2194" i="17"/>
  <c r="H1351" i="17"/>
  <c r="H1237" i="17"/>
  <c r="H992" i="17"/>
  <c r="H1027" i="17"/>
  <c r="H1379" i="17"/>
  <c r="H3443" i="17"/>
  <c r="H3425" i="17"/>
  <c r="H1589" i="17"/>
  <c r="H775" i="17"/>
  <c r="H612" i="17"/>
  <c r="H794" i="17"/>
  <c r="H2010" i="17"/>
  <c r="H776" i="17"/>
  <c r="H3480" i="17"/>
  <c r="H539" i="17"/>
  <c r="H1248" i="17"/>
  <c r="H2985" i="17"/>
  <c r="H1479" i="17"/>
  <c r="H2349" i="17"/>
  <c r="H1743" i="17"/>
  <c r="H2870" i="17"/>
  <c r="H3516" i="17"/>
  <c r="H2536" i="17"/>
  <c r="H191" i="17"/>
  <c r="H2527" i="17"/>
  <c r="H406" i="17"/>
  <c r="H1118" i="17"/>
  <c r="H2090" i="17"/>
  <c r="H1182" i="17"/>
  <c r="H491" i="17"/>
  <c r="H672" i="17"/>
  <c r="H1183" i="17"/>
  <c r="H1119" i="17"/>
  <c r="H1916" i="17"/>
  <c r="H1071" i="17"/>
  <c r="H1446" i="17"/>
  <c r="H176" i="17"/>
  <c r="H320" i="17"/>
  <c r="H1145" i="17"/>
  <c r="H552" i="17"/>
  <c r="H1604" i="17"/>
  <c r="H3087" i="17"/>
  <c r="H713" i="17"/>
  <c r="H2060" i="17"/>
  <c r="H429" i="17"/>
  <c r="H2893" i="17"/>
  <c r="H2145" i="17"/>
  <c r="H1889" i="17"/>
  <c r="H83" i="17"/>
  <c r="H874" i="17"/>
  <c r="H413" i="17"/>
  <c r="H3496" i="17"/>
  <c r="H1275" i="17"/>
  <c r="H3317" i="17"/>
  <c r="H1120" i="17"/>
  <c r="H1582" i="17"/>
  <c r="H2413" i="17"/>
  <c r="H2179" i="17"/>
  <c r="H2632" i="17"/>
  <c r="H1626" i="17"/>
  <c r="H1249" i="17"/>
  <c r="H1554" i="17"/>
  <c r="H357" i="17"/>
  <c r="H265" i="17"/>
  <c r="H2091" i="17"/>
  <c r="H553" i="17"/>
  <c r="H510" i="17"/>
  <c r="H2558" i="17"/>
  <c r="H2118" i="17"/>
  <c r="H1371" i="17"/>
  <c r="H321" i="17"/>
  <c r="H2882" i="17"/>
  <c r="H120" i="17"/>
  <c r="H3577" i="17"/>
  <c r="H2226" i="17"/>
  <c r="H834" i="17"/>
  <c r="H1890" i="17"/>
  <c r="H129" i="17"/>
  <c r="H2709" i="17"/>
  <c r="H540" i="17"/>
  <c r="H2568" i="17"/>
  <c r="H2119" i="17"/>
  <c r="H168" i="17"/>
  <c r="H2092" i="17"/>
  <c r="H1214" i="17"/>
  <c r="H2701" i="17"/>
  <c r="H2180" i="17"/>
  <c r="H1372" i="17"/>
  <c r="H1555" i="17"/>
  <c r="H2844" i="17"/>
  <c r="H373" i="17"/>
  <c r="H673" i="17"/>
  <c r="H1072" i="17"/>
  <c r="H634" i="17"/>
  <c r="H2235" i="17"/>
  <c r="H2803" i="17"/>
  <c r="H2990" i="17"/>
  <c r="H1238" i="17"/>
  <c r="H177" i="17"/>
  <c r="H3486" i="17"/>
  <c r="H2680" i="17"/>
  <c r="H2162" i="17"/>
  <c r="H2069" i="17"/>
  <c r="H2612" i="17"/>
  <c r="H109" i="17"/>
  <c r="H3180" i="17"/>
  <c r="H2387" i="17"/>
  <c r="H2991" i="17"/>
  <c r="H2414" i="17"/>
  <c r="H1390" i="17"/>
  <c r="H2460" i="17"/>
  <c r="H1012" i="17"/>
  <c r="H891" i="17"/>
  <c r="H2504" i="17"/>
  <c r="H1436" i="17"/>
  <c r="H2537" i="17"/>
  <c r="H29" i="17"/>
  <c r="H2996" i="17"/>
  <c r="H3134" i="17"/>
  <c r="H1311" i="17"/>
  <c r="H3271" i="17"/>
  <c r="H1801" i="17"/>
  <c r="H121" i="17"/>
  <c r="H2388" i="17"/>
  <c r="H217" i="17"/>
  <c r="H1423" i="17"/>
  <c r="H2294" i="17"/>
  <c r="H1121" i="17"/>
  <c r="H492" i="17"/>
  <c r="H993" i="17"/>
  <c r="H3190" i="17"/>
  <c r="H1902" i="17"/>
  <c r="H55" i="17"/>
  <c r="H2899" i="17"/>
  <c r="H554" i="17"/>
  <c r="H2054" i="17"/>
  <c r="H46" i="17"/>
  <c r="H3391" i="17"/>
  <c r="H2163" i="17"/>
  <c r="H2302" i="17"/>
  <c r="H777" i="17"/>
  <c r="H2483" i="17"/>
  <c r="H192" i="17"/>
  <c r="H1169" i="17"/>
  <c r="H3355" i="17"/>
  <c r="H674" i="17"/>
  <c r="H1220" i="17"/>
  <c r="H835" i="17"/>
  <c r="H185" i="17"/>
  <c r="H2599" i="17"/>
  <c r="H2" i="17"/>
  <c r="H430" i="17"/>
  <c r="H2061" i="17"/>
  <c r="H613" i="17"/>
  <c r="H994" i="17"/>
  <c r="H3345" i="17"/>
  <c r="H1671" i="17"/>
  <c r="H960" i="17"/>
  <c r="H984" i="17"/>
  <c r="H892" i="17"/>
  <c r="H1447" i="17"/>
  <c r="H2798" i="17"/>
  <c r="H2921" i="17"/>
  <c r="H1073" i="17"/>
  <c r="H322" i="17"/>
  <c r="H2131" i="17"/>
  <c r="H2195" i="17"/>
  <c r="H1380" i="17"/>
  <c r="H2461" i="17"/>
  <c r="H2164" i="17"/>
  <c r="H2423" i="17"/>
  <c r="H2070" i="17"/>
  <c r="H909" i="17"/>
  <c r="H875" i="17"/>
  <c r="H1782" i="17"/>
  <c r="H1463" i="17"/>
  <c r="H1013" i="17"/>
  <c r="H2181" i="17"/>
  <c r="H3135" i="17"/>
  <c r="H1541" i="17"/>
  <c r="H3302" i="17"/>
  <c r="H2285" i="17"/>
  <c r="H290" i="17"/>
  <c r="H2883" i="17"/>
  <c r="H1028" i="17"/>
  <c r="H2182" i="17"/>
  <c r="H2093" i="17"/>
  <c r="H1448" i="17"/>
  <c r="H1505" i="17"/>
  <c r="H1783" i="17"/>
  <c r="H193" i="17"/>
  <c r="H961" i="17"/>
  <c r="H531" i="17"/>
  <c r="H2829" i="17"/>
  <c r="H2080" i="17"/>
  <c r="H1239" i="17"/>
  <c r="H714" i="17"/>
  <c r="H995" i="17"/>
  <c r="H795" i="17"/>
  <c r="H675" i="17"/>
  <c r="H2670" i="17"/>
  <c r="H2081" i="17"/>
  <c r="H1514" i="17"/>
  <c r="H741" i="17"/>
  <c r="H1744" i="17"/>
  <c r="H1146" i="17"/>
  <c r="H3378" i="17"/>
  <c r="H566" i="17"/>
  <c r="H2659" i="17"/>
  <c r="H2542" i="17"/>
  <c r="H493" i="17"/>
  <c r="H2520" i="17"/>
  <c r="H63" i="17"/>
  <c r="H1583" i="17"/>
  <c r="H2799" i="17"/>
  <c r="H2732" i="17"/>
  <c r="H3063" i="17"/>
  <c r="H3356" i="17"/>
  <c r="H2055" i="17"/>
  <c r="H1663" i="17"/>
  <c r="H178" i="17"/>
  <c r="H2834" i="17"/>
  <c r="H1221" i="17"/>
  <c r="H836" i="17"/>
  <c r="H2739" i="17"/>
  <c r="H943" i="17"/>
  <c r="H1029" i="17"/>
  <c r="H1261" i="17"/>
  <c r="H1584" i="17"/>
  <c r="H1571" i="17"/>
  <c r="H2303" i="17"/>
  <c r="H3025" i="17"/>
  <c r="H1290" i="17"/>
  <c r="H2317" i="17"/>
  <c r="H3177" i="17"/>
  <c r="H347" i="17"/>
  <c r="H962" i="17"/>
  <c r="H447" i="17"/>
  <c r="H3429" i="17"/>
  <c r="H635" i="17"/>
  <c r="H1672" i="17"/>
  <c r="H2505" i="17"/>
  <c r="H3554" i="17"/>
  <c r="H2462" i="17"/>
  <c r="H3125" i="17"/>
  <c r="H3370" i="17"/>
  <c r="H3252" i="17"/>
  <c r="H3334" i="17"/>
  <c r="H1222" i="17"/>
  <c r="H2372" i="17"/>
  <c r="H1542" i="17"/>
  <c r="H1833" i="17"/>
  <c r="H2569" i="17"/>
  <c r="H2626" i="17"/>
  <c r="H2183" i="17"/>
  <c r="H2094" i="17"/>
  <c r="H1977" i="17"/>
  <c r="H3501" i="17"/>
  <c r="H3064" i="17"/>
  <c r="H2318" i="17"/>
  <c r="H1707" i="17"/>
  <c r="H2220" i="17"/>
  <c r="H3296" i="17"/>
  <c r="H3559" i="17"/>
  <c r="H2245" i="17"/>
  <c r="H778" i="17"/>
  <c r="H1492" i="17"/>
  <c r="H2845" i="17"/>
  <c r="H3379" i="17"/>
  <c r="H541" i="17"/>
  <c r="H1556" i="17"/>
  <c r="H2633" i="17"/>
  <c r="H742" i="17"/>
  <c r="H358" i="17"/>
  <c r="H3517" i="17"/>
  <c r="H2958" i="17"/>
  <c r="H2428" i="17"/>
  <c r="H2350" i="17"/>
  <c r="H179" i="17"/>
  <c r="H3371" i="17"/>
  <c r="H574" i="17"/>
  <c r="H1276" i="17"/>
  <c r="H56" i="17"/>
  <c r="H1464" i="17"/>
  <c r="H1557" i="17"/>
  <c r="H2846" i="17"/>
  <c r="H813" i="17"/>
  <c r="H3088" i="17"/>
  <c r="H2472" i="17"/>
  <c r="H779" i="17"/>
  <c r="H1074" i="17"/>
  <c r="H3136" i="17"/>
  <c r="H1328" i="17"/>
  <c r="H2862" i="17"/>
  <c r="H3387" i="17"/>
  <c r="H2363" i="17"/>
  <c r="H1530" i="17"/>
  <c r="H2132" i="17"/>
  <c r="H2627" i="17"/>
  <c r="H3263" i="17"/>
  <c r="H814" i="17"/>
  <c r="H1572" i="17"/>
  <c r="H1122" i="17"/>
  <c r="H3075" i="17"/>
  <c r="H2011" i="17"/>
  <c r="H2967" i="17"/>
  <c r="H1123" i="17"/>
  <c r="H2133" i="17"/>
  <c r="H1075" i="17"/>
  <c r="H1515" i="17"/>
  <c r="H2743" i="17"/>
  <c r="H2056" i="17"/>
  <c r="H963" i="17"/>
  <c r="H676" i="17"/>
  <c r="H1516" i="17"/>
  <c r="H3512" i="17"/>
  <c r="H893" i="17"/>
  <c r="H894" i="17"/>
  <c r="H3566" i="17"/>
  <c r="H3465" i="17"/>
  <c r="H1543" i="17"/>
  <c r="H996" i="17"/>
  <c r="H1934" i="17"/>
  <c r="H1262" i="17"/>
  <c r="H3113" i="17"/>
  <c r="H3010" i="17"/>
  <c r="H2227" i="17"/>
  <c r="H1653" i="17"/>
  <c r="H895" i="17"/>
  <c r="H2922" i="17"/>
  <c r="H1745" i="17"/>
  <c r="H896" i="17"/>
  <c r="H3518" i="17"/>
  <c r="H47" i="17"/>
  <c r="H2559" i="17"/>
  <c r="H2272" i="17"/>
  <c r="H2692" i="17"/>
  <c r="H2246" i="17"/>
  <c r="H2907" i="17"/>
  <c r="H1558" i="17"/>
  <c r="H2600" i="17"/>
  <c r="H1184" i="17"/>
  <c r="H18" i="17"/>
  <c r="H169" i="17"/>
  <c r="H2424" i="17"/>
  <c r="H542" i="17"/>
  <c r="H2710" i="17"/>
  <c r="H3264" i="17"/>
  <c r="H1605" i="17"/>
  <c r="H2574" i="17"/>
  <c r="H2286" i="17"/>
  <c r="H3487" i="17"/>
  <c r="H2134" i="17"/>
  <c r="H3089" i="17"/>
  <c r="H2351" i="17"/>
  <c r="H1993" i="17"/>
  <c r="H575" i="17"/>
  <c r="H291" i="17"/>
  <c r="H715" i="17"/>
  <c r="H494" i="17"/>
  <c r="H3197" i="17"/>
  <c r="H471" i="17"/>
  <c r="H374" i="17"/>
  <c r="H1250" i="17"/>
  <c r="H1959" i="17"/>
  <c r="H1573" i="17"/>
  <c r="H151" i="17"/>
  <c r="H1531" i="17"/>
  <c r="H1312" i="17"/>
  <c r="H3265" i="17"/>
  <c r="H3090" i="17"/>
  <c r="H196" i="17"/>
  <c r="H2853" i="17"/>
  <c r="H152" i="17"/>
  <c r="H2702" i="17"/>
  <c r="H3488" i="17"/>
  <c r="H636" i="17"/>
  <c r="H407" i="17"/>
  <c r="H3590" i="17"/>
  <c r="H3318" i="17"/>
  <c r="H3126" i="17"/>
  <c r="H40" i="17"/>
  <c r="H2095" i="17"/>
  <c r="H2760" i="17"/>
  <c r="H1686" i="17"/>
  <c r="H1559" i="17"/>
  <c r="H1050" i="17"/>
  <c r="H1223" i="17"/>
  <c r="H3400" i="17"/>
  <c r="H1480" i="17"/>
  <c r="H543" i="17"/>
  <c r="H2025" i="17"/>
  <c r="H780" i="17"/>
  <c r="H2818" i="17"/>
  <c r="H796" i="17"/>
  <c r="H90" i="17"/>
  <c r="H77" i="17"/>
  <c r="H3439" i="17"/>
  <c r="H1305" i="17"/>
  <c r="H797" i="17"/>
  <c r="H2260" i="17"/>
  <c r="H2560" i="17"/>
  <c r="H3405" i="17"/>
  <c r="H1185" i="17"/>
  <c r="H313" i="17"/>
  <c r="H3047" i="17"/>
  <c r="H765" i="17"/>
  <c r="H2082" i="17"/>
  <c r="H1124" i="17"/>
  <c r="H1215" i="17"/>
  <c r="H2484" i="17"/>
  <c r="H1856" i="17"/>
  <c r="H1627" i="17"/>
  <c r="H1994" i="17"/>
  <c r="H651" i="17"/>
  <c r="H2506" i="17"/>
  <c r="H2929" i="17"/>
  <c r="H2975" i="17"/>
  <c r="H3524" i="17"/>
  <c r="H431" i="17"/>
  <c r="H1506" i="17"/>
  <c r="H2261" i="17"/>
  <c r="H186" i="17"/>
  <c r="H2824" i="17"/>
  <c r="H815" i="17"/>
  <c r="H3580" i="17"/>
  <c r="H64" i="17"/>
  <c r="H1960" i="17"/>
  <c r="H2521" i="17"/>
  <c r="H1147" i="17"/>
  <c r="H3325" i="17"/>
  <c r="H2005" i="17"/>
  <c r="H1403" i="17"/>
  <c r="H375" i="17"/>
  <c r="H1449" i="17"/>
  <c r="H2473" i="17"/>
  <c r="H3181" i="17"/>
  <c r="H876" i="17"/>
  <c r="H30" i="17"/>
  <c r="H2343" i="17"/>
  <c r="H1381" i="17"/>
  <c r="H2900" i="17"/>
  <c r="H3161" i="17"/>
  <c r="H41" i="17"/>
  <c r="H1051" i="17"/>
  <c r="H2733" i="17"/>
  <c r="H1148" i="17"/>
  <c r="H1052" i="17"/>
  <c r="H2819" i="17"/>
  <c r="H532" i="17"/>
  <c r="H2645" i="17"/>
  <c r="H2863" i="17"/>
  <c r="H2711" i="17"/>
  <c r="H236" i="17"/>
  <c r="H781" i="17"/>
  <c r="H1560" i="17"/>
  <c r="H997" i="17"/>
  <c r="H2660" i="17"/>
  <c r="H1382" i="17"/>
  <c r="H3253" i="17"/>
  <c r="H1693" i="17"/>
  <c r="H2492" i="17"/>
  <c r="H2135" i="17"/>
  <c r="H3152" i="17"/>
  <c r="H1759" i="17"/>
  <c r="H2120" i="17"/>
  <c r="H3056" i="17"/>
  <c r="H2638" i="17"/>
  <c r="H1561" i="17"/>
  <c r="H1053" i="17"/>
  <c r="H65" i="17"/>
  <c r="H716" i="17"/>
  <c r="H3297" i="17"/>
  <c r="H3011" i="17"/>
  <c r="H798" i="17"/>
  <c r="H677" i="17"/>
  <c r="H2538" i="17"/>
  <c r="H1751" i="17"/>
  <c r="H2539" i="17"/>
  <c r="H3076" i="17"/>
  <c r="H3080" i="17"/>
  <c r="H3232" i="17"/>
  <c r="H1935" i="17"/>
  <c r="H1095" i="17"/>
  <c r="H567" i="17"/>
  <c r="H388" i="17"/>
  <c r="H3330" i="17"/>
  <c r="H3233" i="17"/>
  <c r="H2959" i="17"/>
  <c r="H2262" i="17"/>
  <c r="H3466" i="17"/>
  <c r="H2071" i="17"/>
  <c r="H3380" i="17"/>
  <c r="H1857" i="17"/>
  <c r="H1125" i="17"/>
  <c r="H944" i="17"/>
  <c r="H2522" i="17"/>
  <c r="H1030" i="17"/>
  <c r="H2811" i="17"/>
  <c r="H1517" i="17"/>
  <c r="H533" i="17"/>
  <c r="H1388" i="17"/>
  <c r="H1475" i="17"/>
  <c r="H1615" i="17"/>
  <c r="H1917" i="17"/>
  <c r="H1263" i="17"/>
  <c r="H1628" i="17"/>
  <c r="H637" i="17"/>
  <c r="H1054" i="17"/>
  <c r="H66" i="17"/>
  <c r="H1383" i="17"/>
  <c r="H1170" i="17"/>
  <c r="H2083" i="17"/>
  <c r="H2561" i="17"/>
  <c r="H1465" i="17"/>
  <c r="H3004" i="17"/>
  <c r="H1590" i="17"/>
  <c r="H8" i="17"/>
  <c r="H3222" i="17"/>
  <c r="H2012" i="17"/>
  <c r="H1224" i="17"/>
  <c r="H102" i="17"/>
  <c r="H930" i="17"/>
  <c r="H576" i="17"/>
  <c r="H2429" i="17"/>
  <c r="H2835" i="17"/>
  <c r="H1802" i="17"/>
  <c r="H2121" i="17"/>
  <c r="H1076" i="17"/>
  <c r="H743" i="17"/>
  <c r="H340" i="17"/>
  <c r="H544" i="17"/>
  <c r="H165" i="17"/>
  <c r="H598" i="17"/>
  <c r="H298" i="17"/>
  <c r="H2703" i="17"/>
  <c r="H2671" i="17"/>
  <c r="H2672" i="17"/>
  <c r="H3581" i="17"/>
  <c r="H2436" i="17"/>
  <c r="H1816" i="17"/>
  <c r="H389" i="17"/>
  <c r="H2930" i="17"/>
  <c r="H414" i="17"/>
  <c r="H1518" i="17"/>
  <c r="H3555" i="17"/>
  <c r="H3254" i="17"/>
  <c r="H3582" i="17"/>
  <c r="H945" i="17"/>
  <c r="H1616" i="17"/>
  <c r="H3203" i="17"/>
  <c r="H1391" i="17"/>
  <c r="H910" i="17"/>
  <c r="H1347" i="17"/>
  <c r="H931" i="17"/>
  <c r="H1126" i="17"/>
  <c r="H1639" i="17"/>
  <c r="H3100" i="17"/>
  <c r="H897" i="17"/>
  <c r="H472" i="17"/>
  <c r="H1031" i="17"/>
  <c r="H3162" i="17"/>
  <c r="H2493" i="17"/>
  <c r="H1200" i="17"/>
  <c r="H1858" i="17"/>
  <c r="H2744" i="17"/>
  <c r="H1629" i="17"/>
  <c r="H577" i="17"/>
  <c r="H1848" i="17"/>
  <c r="H2507" i="17"/>
  <c r="H2273" i="17"/>
  <c r="H2389" i="17"/>
  <c r="H31" i="17"/>
  <c r="H2006" i="17"/>
  <c r="H638" i="17"/>
  <c r="H2437" i="17"/>
  <c r="H306" i="17"/>
  <c r="H3182" i="17"/>
  <c r="H3418" i="17"/>
  <c r="H1978" i="17"/>
  <c r="H2146" i="17"/>
  <c r="H1903" i="17"/>
  <c r="H1773" i="17"/>
  <c r="H3105" i="17"/>
  <c r="H3509" i="17"/>
  <c r="H837" i="17"/>
  <c r="H1760" i="17"/>
  <c r="H1201" i="17"/>
  <c r="H2508" i="17"/>
  <c r="H24" i="17"/>
  <c r="H1834" i="17"/>
  <c r="H122" i="17"/>
  <c r="H1694" i="17"/>
  <c r="H2750" i="17"/>
  <c r="H227" i="17"/>
  <c r="H3392" i="17"/>
  <c r="H2474" i="17"/>
  <c r="H1918" i="17"/>
  <c r="H3223" i="17"/>
  <c r="H218" i="17"/>
  <c r="H2976" i="17"/>
  <c r="H1240" i="17"/>
  <c r="H103" i="17"/>
  <c r="H599" i="17"/>
  <c r="H2613" i="17"/>
  <c r="H3335" i="17"/>
  <c r="H3114" i="17"/>
  <c r="H1450" i="17"/>
  <c r="H314" i="17"/>
  <c r="H1640" i="17"/>
  <c r="H3388" i="17"/>
  <c r="H3115" i="17"/>
  <c r="H3313" i="17"/>
  <c r="H1127" i="17"/>
  <c r="H2236" i="17"/>
  <c r="H744" i="17"/>
  <c r="H932" i="17"/>
  <c r="H911" i="17"/>
  <c r="H1641" i="17"/>
  <c r="H2475" i="17"/>
  <c r="H1673" i="17"/>
  <c r="H408" i="17"/>
  <c r="H123" i="17"/>
  <c r="H3033" i="17"/>
  <c r="H292" i="17"/>
  <c r="H3290" i="17"/>
  <c r="H3401" i="17"/>
  <c r="H390" i="17"/>
  <c r="H2646" i="17"/>
  <c r="H78" i="17"/>
  <c r="H415" i="17"/>
  <c r="H3234" i="17"/>
  <c r="H1835" i="17"/>
  <c r="H2854" i="17"/>
  <c r="H2618" i="17"/>
  <c r="H207" i="17"/>
  <c r="H2147" i="17"/>
  <c r="H2619" i="17"/>
  <c r="H2871" i="17"/>
  <c r="H2712" i="17"/>
  <c r="H2681" i="17"/>
  <c r="H3530" i="17"/>
  <c r="H67" i="17"/>
  <c r="H3065" i="17"/>
  <c r="H180" i="17"/>
  <c r="H201" i="17"/>
  <c r="H3573" i="17"/>
  <c r="H2591" i="17"/>
  <c r="H3172" i="17"/>
  <c r="H1055" i="17"/>
  <c r="H3018" i="17"/>
  <c r="H578" i="17"/>
  <c r="H978" i="17"/>
  <c r="H460" i="17"/>
  <c r="H1476" i="17"/>
  <c r="H1849" i="17"/>
  <c r="H861" i="17"/>
  <c r="H1186" i="17"/>
  <c r="H1032" i="17"/>
  <c r="H1761" i="17"/>
  <c r="H3091" i="17"/>
  <c r="H293" i="17"/>
  <c r="H3451" i="17"/>
  <c r="H3414" i="17"/>
  <c r="H816" i="17"/>
  <c r="H1451" i="17"/>
  <c r="H799" i="17"/>
  <c r="H332" i="17"/>
  <c r="H130" i="17"/>
  <c r="H3266" i="17"/>
  <c r="H3513" i="17"/>
  <c r="H1187" i="17"/>
  <c r="H3415" i="17"/>
  <c r="H2013" i="17"/>
  <c r="H1033" i="17"/>
  <c r="H1335" i="17"/>
  <c r="H3544" i="17"/>
  <c r="H2274" i="17"/>
  <c r="H2693" i="17"/>
  <c r="H1585" i="17"/>
  <c r="H416" i="17"/>
  <c r="H1784" i="17"/>
  <c r="H2485" i="17"/>
  <c r="H1762" i="17"/>
  <c r="H3291" i="17"/>
  <c r="H912" i="17"/>
  <c r="H877" i="17"/>
  <c r="H1313" i="17"/>
  <c r="H247" i="17"/>
  <c r="H2390" i="17"/>
  <c r="H1251" i="17"/>
  <c r="H2685" i="17"/>
  <c r="H391" i="17"/>
  <c r="H3430" i="17"/>
  <c r="H1817" i="17"/>
  <c r="H2986" i="17"/>
  <c r="H2931" i="17"/>
  <c r="H1716" i="17"/>
  <c r="H2287" i="17"/>
  <c r="H461" i="17"/>
  <c r="H299" i="17"/>
  <c r="H3467" i="17"/>
  <c r="H1946" i="17"/>
  <c r="H2319" i="17"/>
  <c r="H1077" i="17"/>
  <c r="H3346" i="17"/>
  <c r="H237" i="17"/>
  <c r="H1695" i="17"/>
  <c r="H3048" i="17"/>
  <c r="H2196" i="17"/>
  <c r="H91" i="17"/>
  <c r="H276" i="17"/>
  <c r="H2136" i="17"/>
  <c r="H1878" i="17"/>
  <c r="H878" i="17"/>
  <c r="H998" i="17"/>
  <c r="H462" i="17"/>
  <c r="H25" i="17"/>
  <c r="H766" i="17"/>
  <c r="H2014" i="17"/>
  <c r="H595" i="17"/>
  <c r="H3347" i="17"/>
  <c r="H1774" i="17"/>
  <c r="H1654" i="17"/>
  <c r="H2727" i="17"/>
  <c r="H1859" i="17"/>
  <c r="H1818" i="17"/>
  <c r="H2320" i="17"/>
  <c r="H3336" i="17"/>
  <c r="H1642" i="17"/>
  <c r="H2122" i="17"/>
  <c r="H2288" i="17"/>
  <c r="H2015" i="17"/>
  <c r="H2438" i="17"/>
  <c r="H1904" i="17"/>
  <c r="H153" i="17"/>
  <c r="H979" i="17"/>
  <c r="H68" i="17"/>
  <c r="H838" i="17"/>
  <c r="H1586" i="17"/>
  <c r="H1785" i="17"/>
  <c r="H79" i="17"/>
  <c r="H1078" i="17"/>
  <c r="H1891" i="17"/>
  <c r="H3224" i="17"/>
  <c r="H2639" i="17"/>
  <c r="H2592" i="17"/>
  <c r="H2463" i="17"/>
  <c r="H1404" i="17"/>
  <c r="H2951" i="17"/>
  <c r="H228" i="17"/>
  <c r="H2923" i="17"/>
  <c r="H3026" i="17"/>
  <c r="H1701" i="17"/>
  <c r="H3440" i="17"/>
  <c r="H2908" i="17"/>
  <c r="H511" i="17"/>
  <c r="H2237" i="17"/>
  <c r="H964" i="17"/>
  <c r="H3550" i="17"/>
  <c r="H26" i="17"/>
  <c r="H614" i="17"/>
  <c r="H579" i="17"/>
  <c r="H639" i="17"/>
  <c r="H2761" i="17"/>
  <c r="H1291" i="17"/>
  <c r="H2686" i="17"/>
  <c r="H333" i="17"/>
  <c r="H2148" i="17"/>
  <c r="H1424" i="17"/>
  <c r="H1014" i="17"/>
  <c r="H2373" i="17"/>
  <c r="H2295" i="17"/>
  <c r="H1775" i="17"/>
  <c r="H2137" i="17"/>
  <c r="H2960" i="17"/>
  <c r="H208" i="17"/>
  <c r="H2263" i="17"/>
  <c r="H800" i="17"/>
  <c r="H359" i="17"/>
  <c r="H2509" i="17"/>
  <c r="H1437" i="17"/>
  <c r="H2374" i="17"/>
  <c r="H3556" i="17"/>
  <c r="H3381" i="17"/>
  <c r="H2758" i="17"/>
  <c r="H1606" i="17"/>
  <c r="H1734" i="17"/>
  <c r="H2769" i="17"/>
  <c r="H1392" i="17"/>
  <c r="H1128" i="17"/>
  <c r="H1803" i="17"/>
  <c r="H1129" i="17"/>
  <c r="H2391" i="17"/>
  <c r="H580" i="17"/>
  <c r="H2884" i="17"/>
  <c r="H1961" i="17"/>
  <c r="H801" i="17"/>
  <c r="H2694" i="17"/>
  <c r="H1362" i="17"/>
  <c r="H473" i="17"/>
  <c r="H2855" i="17"/>
  <c r="H392" i="17"/>
  <c r="H1860" i="17"/>
  <c r="H1544" i="17"/>
  <c r="H2321" i="17"/>
  <c r="H1936" i="17"/>
  <c r="H2562" i="17"/>
  <c r="H1056" i="17"/>
  <c r="H1746" i="17"/>
  <c r="H600" i="17"/>
  <c r="H2026" i="17"/>
  <c r="H3560" i="17"/>
  <c r="H69" i="17"/>
  <c r="H417" i="17"/>
  <c r="H3406" i="17"/>
  <c r="H3490" i="17"/>
  <c r="H3278" i="17"/>
  <c r="H692" i="17"/>
  <c r="H2647" i="17"/>
  <c r="H1752" i="17"/>
  <c r="H1393" i="17"/>
  <c r="H946" i="17"/>
  <c r="H2062" i="17"/>
  <c r="H170" i="17"/>
  <c r="H3474" i="17"/>
  <c r="H348" i="17"/>
  <c r="H3348" i="17"/>
  <c r="H19" i="17"/>
  <c r="H2439" i="17"/>
  <c r="H2620" i="17"/>
  <c r="H9" i="17"/>
  <c r="H2247" i="17"/>
  <c r="H1292" i="17"/>
  <c r="H745" i="17"/>
  <c r="H474" i="17"/>
  <c r="H2425" i="17"/>
  <c r="H3444" i="17"/>
  <c r="H1655" i="17"/>
  <c r="H2330" i="17"/>
  <c r="H802" i="17"/>
  <c r="H2938" i="17"/>
  <c r="H334" i="17"/>
  <c r="H2165" i="17"/>
  <c r="H1293" i="17"/>
  <c r="H393" i="17"/>
  <c r="H693" i="17"/>
  <c r="H2440" i="17"/>
  <c r="H1202" i="17"/>
  <c r="H3357" i="17"/>
  <c r="H913" i="17"/>
  <c r="H80" i="17"/>
  <c r="H495" i="17"/>
  <c r="H1962" i="17"/>
  <c r="H2203" i="17"/>
  <c r="H2296" i="17"/>
  <c r="H27" i="17"/>
  <c r="H3567" i="17"/>
  <c r="H394" i="17"/>
  <c r="H3583" i="17"/>
  <c r="H1562" i="17"/>
  <c r="H2847" i="17"/>
  <c r="H2516" i="17"/>
  <c r="H259" i="17"/>
  <c r="H848" i="17"/>
  <c r="H2448" i="17"/>
  <c r="H1664" i="17"/>
  <c r="H1861" i="17"/>
  <c r="H1466" i="17"/>
  <c r="H3584" i="17"/>
  <c r="H2204" i="17"/>
  <c r="H1786" i="17"/>
  <c r="H418" i="17"/>
  <c r="H10" i="17"/>
  <c r="H2322" i="17"/>
  <c r="H2166" i="17"/>
  <c r="H1363" i="17"/>
  <c r="H3481" i="17"/>
  <c r="H999" i="17"/>
  <c r="H1416" i="17"/>
  <c r="H512" i="17"/>
  <c r="H366" i="17"/>
  <c r="H1656" i="17"/>
  <c r="H3419" i="17"/>
  <c r="H349" i="17"/>
  <c r="H432" i="17"/>
  <c r="H1467" i="17"/>
  <c r="H1130" i="17"/>
  <c r="H154" i="17"/>
  <c r="H513" i="17"/>
  <c r="H1963" i="17"/>
  <c r="H266" i="17"/>
  <c r="H3116" i="17"/>
  <c r="H1034" i="17"/>
  <c r="H1493" i="17"/>
  <c r="H2786" i="17"/>
  <c r="H2441" i="17"/>
  <c r="H42" i="17"/>
  <c r="H2825" i="17"/>
  <c r="H2464" i="17"/>
  <c r="H817" i="17"/>
  <c r="H2523" i="17"/>
  <c r="H463" i="17"/>
  <c r="H1979" i="17"/>
  <c r="H3389" i="17"/>
  <c r="H2197" i="17"/>
  <c r="H2248" i="17"/>
  <c r="H1630" i="17"/>
  <c r="H1587" i="17"/>
  <c r="H138" i="17"/>
  <c r="H1405" i="17"/>
  <c r="H1980" i="17"/>
  <c r="H2987" i="17"/>
  <c r="H1035" i="17"/>
  <c r="H1352" i="17"/>
  <c r="H341" i="17"/>
  <c r="H3005" i="17"/>
  <c r="H3006" i="17"/>
  <c r="H1507" i="17"/>
  <c r="H2648" i="17"/>
  <c r="H1131" i="17"/>
  <c r="H2449" i="17"/>
  <c r="H914" i="17"/>
  <c r="H3043" i="17"/>
  <c r="H2392" i="17"/>
  <c r="H3568" i="17"/>
  <c r="H395" i="17"/>
  <c r="H2628" i="17"/>
  <c r="H514" i="17"/>
  <c r="H1937" i="17"/>
  <c r="H746" i="17"/>
  <c r="H601" i="17"/>
  <c r="H615" i="17"/>
  <c r="H1452" i="17"/>
  <c r="H1329" i="17"/>
  <c r="H3420" i="17"/>
  <c r="H2549" i="17"/>
  <c r="H2836" i="17"/>
  <c r="H1171" i="17"/>
  <c r="H3066" i="17"/>
  <c r="H2510" i="17"/>
  <c r="H464" i="17"/>
  <c r="H1203" i="17"/>
  <c r="H3214" i="17"/>
  <c r="H1905" i="17"/>
  <c r="H20" i="17"/>
  <c r="H1079" i="17"/>
  <c r="H3153" i="17"/>
  <c r="H376" i="17"/>
  <c r="H2961" i="17"/>
  <c r="H3283" i="17"/>
  <c r="H2096" i="17"/>
  <c r="H171" i="17"/>
  <c r="H267" i="17"/>
  <c r="H581" i="17"/>
  <c r="H1981" i="17"/>
  <c r="H1015" i="17"/>
  <c r="H2848" i="17"/>
  <c r="H1036" i="17"/>
  <c r="H3101" i="17"/>
  <c r="H2695" i="17"/>
  <c r="H294" i="17"/>
  <c r="H2304" i="17"/>
  <c r="H1763" i="17"/>
  <c r="H475" i="17"/>
  <c r="H2924" i="17"/>
  <c r="H2305" i="17"/>
  <c r="H803" i="17"/>
  <c r="H2249" i="17"/>
  <c r="H3255" i="17"/>
  <c r="H3262" i="17"/>
  <c r="H2939" i="17"/>
  <c r="H396" i="17"/>
  <c r="H1241" i="17"/>
  <c r="H818" i="17"/>
  <c r="H849" i="17"/>
  <c r="H70" i="17"/>
  <c r="H2097" i="17"/>
  <c r="H3178" i="17"/>
  <c r="H1277" i="17"/>
  <c r="H409" i="17"/>
  <c r="H3" i="17"/>
  <c r="H2704" i="17"/>
  <c r="H1294" i="17"/>
  <c r="H915" i="17"/>
  <c r="H2673" i="17"/>
  <c r="H862" i="17"/>
  <c r="H2528" i="17"/>
  <c r="H1982" i="17"/>
  <c r="H219" i="17"/>
  <c r="H3243" i="17"/>
  <c r="H3154" i="17"/>
  <c r="H433" i="17"/>
  <c r="H3034" i="17"/>
  <c r="H1295" i="17"/>
  <c r="H3117" i="17"/>
  <c r="H515" i="17"/>
  <c r="H104" i="17"/>
  <c r="H602" i="17"/>
  <c r="H2352" i="17"/>
  <c r="H616" i="17"/>
  <c r="H2608" i="17"/>
  <c r="H1735" i="17"/>
  <c r="H879" i="17"/>
  <c r="H3497" i="17"/>
  <c r="H2719" i="17"/>
  <c r="H465" i="17"/>
  <c r="H1384" i="17"/>
  <c r="H898" i="17"/>
  <c r="H1563" i="17"/>
  <c r="H1532" i="17"/>
  <c r="H2415" i="17"/>
  <c r="H1791" i="17"/>
  <c r="H2540" i="17"/>
  <c r="H582" i="17"/>
  <c r="H3462" i="17"/>
  <c r="H1631" i="17"/>
  <c r="H2323" i="17"/>
  <c r="H3102" i="17"/>
  <c r="H2375" i="17"/>
  <c r="H2442" i="17"/>
  <c r="H496" i="17"/>
  <c r="H1804" i="17"/>
  <c r="H139" i="17"/>
  <c r="H1494" i="17"/>
  <c r="H3578" i="17"/>
  <c r="H850" i="17"/>
  <c r="H3407" i="17"/>
  <c r="H2550" i="17"/>
  <c r="H197" i="17"/>
  <c r="H2770" i="17"/>
  <c r="H1132" i="17"/>
  <c r="H3244" i="17"/>
  <c r="H819" i="17"/>
  <c r="H851" i="17"/>
  <c r="H2611" i="17"/>
  <c r="H71" i="17"/>
  <c r="H2098" i="17"/>
  <c r="H1836" i="17"/>
  <c r="H434" i="17"/>
  <c r="H2198" i="17"/>
  <c r="H1508" i="17"/>
  <c r="H2205" i="17"/>
  <c r="H717" i="17"/>
  <c r="H804" i="17"/>
  <c r="H1373" i="17"/>
  <c r="H2250" i="17"/>
  <c r="H1374" i="17"/>
  <c r="H1314" i="17"/>
  <c r="H1850" i="17"/>
  <c r="H2206" i="17"/>
  <c r="H2264" i="17"/>
  <c r="H2787" i="17"/>
  <c r="H1016" i="17"/>
  <c r="H2977" i="17"/>
  <c r="H3298" i="17"/>
  <c r="H965" i="17"/>
  <c r="H3019" i="17"/>
  <c r="H2430" i="17"/>
  <c r="H2713" i="17"/>
  <c r="H2614" i="17"/>
  <c r="H1375" i="17"/>
  <c r="H248" i="17"/>
  <c r="H3499" i="17"/>
  <c r="H1983" i="17"/>
  <c r="H1736" i="17"/>
  <c r="H419" i="17"/>
  <c r="H1495" i="17"/>
  <c r="H377" i="17"/>
  <c r="H1984" i="17"/>
  <c r="H3272" i="17"/>
  <c r="H2108" i="17"/>
  <c r="H2494" i="17"/>
  <c r="H1995" i="17"/>
  <c r="H1792" i="17"/>
  <c r="H3235" i="17"/>
  <c r="H3303" i="17"/>
  <c r="H1242" i="17"/>
  <c r="H1947" i="17"/>
  <c r="H3382" i="17"/>
  <c r="H1225" i="17"/>
  <c r="H105" i="17"/>
  <c r="H1296" i="17"/>
  <c r="H2353" i="17"/>
  <c r="H1264" i="17"/>
  <c r="H2820" i="17"/>
  <c r="H1906" i="17"/>
  <c r="H3067" i="17"/>
  <c r="H476" i="17"/>
  <c r="H360" i="17"/>
  <c r="H652" i="17"/>
  <c r="H1204" i="17"/>
  <c r="H1545" i="17"/>
  <c r="H2265" i="17"/>
  <c r="H1425" i="17"/>
  <c r="H534" i="17"/>
  <c r="H3256" i="17"/>
  <c r="H2992" i="17"/>
  <c r="H140" i="17"/>
  <c r="H1096" i="17"/>
  <c r="H3081" i="17"/>
  <c r="H397" i="17"/>
  <c r="H1509" i="17"/>
  <c r="H448" i="17"/>
  <c r="H2674" i="17"/>
  <c r="H1426" i="17"/>
  <c r="H2354" i="17"/>
  <c r="H516" i="17"/>
  <c r="H2275" i="17"/>
  <c r="H1837" i="17"/>
  <c r="H1632" i="17"/>
  <c r="H603" i="17"/>
  <c r="H2207" i="17"/>
  <c r="H420" i="17"/>
  <c r="H899" i="17"/>
  <c r="H1353" i="17"/>
  <c r="H3358" i="17"/>
  <c r="H2355" i="17"/>
  <c r="H497" i="17"/>
  <c r="H1805" i="17"/>
  <c r="H124" i="17"/>
  <c r="H1687" i="17"/>
  <c r="H1948" i="17"/>
  <c r="H3150" i="17"/>
  <c r="H2621" i="17"/>
  <c r="H2945" i="17"/>
  <c r="H1133" i="17"/>
  <c r="H1696" i="17"/>
  <c r="H3106" i="17"/>
  <c r="H2063" i="17"/>
  <c r="H1674" i="17"/>
  <c r="H805" i="17"/>
  <c r="H1819" i="17"/>
  <c r="H2563" i="17"/>
  <c r="H2696" i="17"/>
  <c r="H2228" i="17"/>
  <c r="H1675" i="17"/>
  <c r="H2543" i="17"/>
  <c r="H2376" i="17"/>
  <c r="H1806" i="17"/>
  <c r="H3007" i="17"/>
  <c r="H3118" i="17"/>
  <c r="H2364" i="17"/>
  <c r="H3359" i="17"/>
  <c r="H209" i="17"/>
  <c r="H1427" i="17"/>
  <c r="H916" i="17"/>
  <c r="H1134" i="17"/>
  <c r="H210" i="17"/>
  <c r="H3173" i="17"/>
  <c r="H1820" i="17"/>
  <c r="H2912" i="17"/>
  <c r="H2486" i="17"/>
  <c r="H2745" i="17"/>
  <c r="H1919" i="17"/>
  <c r="H1510" i="17"/>
  <c r="H2251" i="17"/>
  <c r="H3431" i="17"/>
  <c r="H1807" i="17"/>
  <c r="H1149" i="17"/>
  <c r="H1591" i="17"/>
  <c r="H2465" i="17"/>
  <c r="H1869" i="17"/>
  <c r="H617" i="17"/>
  <c r="H268" i="17"/>
  <c r="H1519" i="17"/>
  <c r="H2238" i="17"/>
  <c r="H2837" i="17"/>
  <c r="H1364" i="17"/>
  <c r="H1737" i="17"/>
  <c r="H421" i="17"/>
  <c r="H1496" i="17"/>
  <c r="H1481" i="17"/>
  <c r="H694" i="17"/>
  <c r="H900" i="17"/>
  <c r="H1697" i="17"/>
  <c r="H3360" i="17"/>
  <c r="H1297" i="17"/>
  <c r="H2714" i="17"/>
  <c r="H1330" i="17"/>
  <c r="H2932" i="17"/>
  <c r="H3304" i="17"/>
  <c r="H782" i="17"/>
  <c r="H1150" i="17"/>
  <c r="H1938" i="17"/>
  <c r="H3183" i="17"/>
  <c r="H1985" i="17"/>
  <c r="H2720" i="17"/>
  <c r="H155" i="17"/>
  <c r="H361" i="17"/>
  <c r="H3035" i="17"/>
  <c r="H1306" i="17"/>
  <c r="H2138" i="17"/>
  <c r="H1702" i="17"/>
  <c r="H3491" i="17"/>
  <c r="H249" i="17"/>
  <c r="H1764" i="17"/>
  <c r="H1172" i="17"/>
  <c r="H477" i="17"/>
  <c r="H2393" i="17"/>
  <c r="H3119" i="17"/>
  <c r="H640" i="17"/>
  <c r="H933" i="17"/>
  <c r="H3361" i="17"/>
  <c r="H2640" i="17"/>
  <c r="H3204" i="17"/>
  <c r="H555" i="17"/>
  <c r="H1949" i="17"/>
  <c r="H1964" i="17"/>
  <c r="H260" i="17"/>
  <c r="H238" i="17"/>
  <c r="H1188" i="17"/>
  <c r="H1365" i="17"/>
  <c r="H901" i="17"/>
  <c r="H604" i="17"/>
  <c r="H211" i="17"/>
  <c r="H3314" i="17"/>
  <c r="H1497" i="17"/>
  <c r="H2649" i="17"/>
  <c r="H2431" i="17"/>
  <c r="H1520" i="17"/>
  <c r="H2324" i="17"/>
  <c r="H3433" i="17"/>
  <c r="H2771" i="17"/>
  <c r="H3236" i="17"/>
  <c r="H2952" i="17"/>
  <c r="H1151" i="17"/>
  <c r="H2661" i="17"/>
  <c r="H2365" i="17"/>
  <c r="H342" i="17"/>
  <c r="H2331" i="17"/>
  <c r="H3049" i="17"/>
  <c r="H498" i="17"/>
  <c r="H141" i="17"/>
  <c r="H1017" i="17"/>
  <c r="H1000" i="17"/>
  <c r="H2064" i="17"/>
  <c r="H48" i="17"/>
  <c r="H194" i="17"/>
  <c r="H3519" i="17"/>
  <c r="H2123" i="17"/>
  <c r="H2615" i="17"/>
  <c r="H839" i="17"/>
  <c r="H3319" i="17"/>
  <c r="H1986" i="17"/>
  <c r="H2149" i="17"/>
  <c r="H2804" i="17"/>
  <c r="H2751" i="17"/>
  <c r="H2099" i="17"/>
  <c r="H517" i="17"/>
  <c r="H3036" i="17"/>
  <c r="H947" i="17"/>
  <c r="H1354" i="17"/>
  <c r="H499" i="17"/>
  <c r="H2968" i="17"/>
  <c r="H1939" i="17"/>
  <c r="H1097" i="17"/>
  <c r="H49" i="17"/>
  <c r="H2443" i="17"/>
  <c r="H1468" i="17"/>
  <c r="H1080" i="17"/>
  <c r="H1717" i="17"/>
  <c r="H1574" i="17"/>
  <c r="H3163" i="17"/>
  <c r="H187" i="17"/>
  <c r="H1996" i="17"/>
  <c r="H605" i="17"/>
  <c r="H1821" i="17"/>
  <c r="H917" i="17"/>
  <c r="H1406" i="17"/>
  <c r="H1698" i="17"/>
  <c r="H1298" i="17"/>
  <c r="H840" i="17"/>
  <c r="H1965" i="17"/>
  <c r="H2394" i="17"/>
  <c r="H948" i="17"/>
  <c r="H820" i="17"/>
  <c r="H3284" i="17"/>
  <c r="H695" i="17"/>
  <c r="H1366" i="17"/>
  <c r="H1098" i="17"/>
  <c r="H2752" i="17"/>
  <c r="H3245" i="17"/>
  <c r="H1564" i="17"/>
  <c r="H1355" i="17"/>
  <c r="H3502" i="17"/>
  <c r="H156" i="17"/>
  <c r="H2978" i="17"/>
  <c r="H902" i="17"/>
  <c r="H2805" i="17"/>
  <c r="H2377" i="17"/>
  <c r="H2495" i="17"/>
  <c r="H3037" i="17"/>
  <c r="H1822" i="17"/>
  <c r="H518" i="17"/>
  <c r="H2378" i="17"/>
  <c r="H3402" i="17"/>
  <c r="H2450" i="17"/>
  <c r="H350" i="17"/>
  <c r="H3164" i="17"/>
  <c r="H2697" i="17"/>
  <c r="H3257" i="17"/>
  <c r="H1376" i="17"/>
  <c r="H1173" i="17"/>
  <c r="H72" i="17"/>
  <c r="H2184" i="17"/>
  <c r="H2016" i="17"/>
  <c r="H2564" i="17"/>
  <c r="H50" i="17"/>
  <c r="H545" i="17"/>
  <c r="H1377" i="17"/>
  <c r="H3441" i="17"/>
  <c r="H2517" i="17"/>
  <c r="H2084" i="17"/>
  <c r="H3155" i="17"/>
  <c r="H3326" i="17"/>
  <c r="H3246" i="17"/>
  <c r="H1385" i="17"/>
  <c r="H2740" i="17"/>
  <c r="H277" i="17"/>
  <c r="H1315" i="17"/>
  <c r="H2100" i="17"/>
  <c r="H1920" i="17"/>
  <c r="H378" i="17"/>
  <c r="H3143" i="17"/>
  <c r="H1407" i="17"/>
  <c r="H2585" i="17"/>
  <c r="H1356" i="17"/>
  <c r="H678" i="17"/>
  <c r="H1862" i="17"/>
  <c r="H1081" i="17"/>
  <c r="H4" i="17"/>
  <c r="H1189" i="17"/>
  <c r="H3445" i="17"/>
  <c r="H1299" i="17"/>
  <c r="H3525" i="17"/>
  <c r="H2395" i="17"/>
  <c r="H435" i="17"/>
  <c r="H747" i="17"/>
  <c r="H3535" i="17"/>
  <c r="H966" i="17"/>
  <c r="H2997" i="17"/>
  <c r="H821" i="17"/>
  <c r="H1607" i="17"/>
  <c r="H43" i="17"/>
  <c r="H1190" i="17"/>
  <c r="H2998" i="17"/>
  <c r="H1753" i="17"/>
  <c r="H2396" i="17"/>
  <c r="H131" i="17"/>
  <c r="H436" i="17"/>
  <c r="H410" i="17"/>
  <c r="H3528" i="17"/>
  <c r="H75" i="17"/>
  <c r="H44" i="17"/>
  <c r="H3184" i="17"/>
  <c r="H323" i="17"/>
  <c r="H2821" i="17"/>
  <c r="H2124" i="17"/>
  <c r="H1703" i="17"/>
  <c r="H2993" i="17"/>
  <c r="H2830" i="17"/>
  <c r="H220" i="17"/>
  <c r="H1152" i="17"/>
  <c r="H1907" i="17"/>
  <c r="H2780" i="17"/>
  <c r="H478" i="17"/>
  <c r="H1765" i="17"/>
  <c r="H653" i="17"/>
  <c r="H2208" i="17"/>
  <c r="H379" i="17"/>
  <c r="H980" i="17"/>
  <c r="H2788" i="17"/>
  <c r="H2925" i="17"/>
  <c r="H1357" i="17"/>
  <c r="H239" i="17"/>
  <c r="H2037" i="17"/>
  <c r="H3247" i="17"/>
  <c r="H2675" i="17"/>
  <c r="H2139" i="17"/>
  <c r="H2101" i="17"/>
  <c r="H3020" i="17"/>
  <c r="H654" i="17"/>
  <c r="H3299" i="17"/>
  <c r="H3191" i="17"/>
  <c r="H3107" i="17"/>
  <c r="H172" i="17"/>
  <c r="H3500" i="17"/>
  <c r="H2221" i="17"/>
  <c r="H1265" i="17"/>
  <c r="H1099" i="17"/>
  <c r="H307" i="17"/>
  <c r="H229" i="17"/>
  <c r="H3531" i="17"/>
  <c r="H2511" i="17"/>
  <c r="H1776" i="17"/>
  <c r="H2641" i="17"/>
  <c r="H583" i="17"/>
  <c r="H2276" i="17"/>
  <c r="H3489" i="17"/>
  <c r="H3331" i="17"/>
  <c r="H696" i="17"/>
  <c r="H1592" i="17"/>
  <c r="H1838" i="17"/>
  <c r="H1598" i="17"/>
  <c r="H142" i="17"/>
  <c r="H2838" i="17"/>
  <c r="H1940" i="17"/>
  <c r="H2496" i="17"/>
  <c r="H1153" i="17"/>
  <c r="H2356" i="17"/>
  <c r="H2856" i="17"/>
  <c r="H1879" i="17"/>
  <c r="H3532" i="17"/>
  <c r="H132" i="17"/>
  <c r="H422" i="17"/>
  <c r="H3452" i="17"/>
  <c r="H221" i="17"/>
  <c r="H3280" i="17"/>
  <c r="H2746" i="17"/>
  <c r="H546" i="17"/>
  <c r="H2946" i="17"/>
  <c r="H880" i="17"/>
  <c r="H3421" i="17"/>
  <c r="H2222" i="17"/>
  <c r="H112" i="17"/>
  <c r="H1787" i="17"/>
  <c r="H1191" i="17"/>
  <c r="H479" i="17"/>
  <c r="H2366" i="17"/>
  <c r="H2444" i="17"/>
  <c r="H2593" i="17"/>
  <c r="H1908" i="17"/>
  <c r="H1018" i="17"/>
  <c r="H3536" i="17"/>
  <c r="H1278" i="17"/>
  <c r="H3108" i="17"/>
  <c r="H3305" i="17"/>
  <c r="H1252" i="17"/>
  <c r="H2057" i="17"/>
  <c r="H718" i="17"/>
  <c r="H3027" i="17"/>
  <c r="H3137" i="17"/>
  <c r="H1575" i="17"/>
  <c r="H2038" i="17"/>
  <c r="H3215" i="17"/>
  <c r="H2728" i="17"/>
  <c r="H1300" i="17"/>
  <c r="H2872" i="17"/>
  <c r="H2999" i="17"/>
  <c r="H2065" i="17"/>
  <c r="H2451" i="17"/>
  <c r="H1546" i="17"/>
  <c r="H1082" i="17"/>
  <c r="H2167" i="17"/>
  <c r="H1676" i="17"/>
  <c r="H2252" i="17"/>
  <c r="H568" i="17"/>
  <c r="H852" i="17"/>
  <c r="H1829" i="17"/>
  <c r="H3468" i="17"/>
  <c r="H655" i="17"/>
  <c r="H1839" i="17"/>
  <c r="H1135" i="17"/>
  <c r="H3306" i="17"/>
  <c r="H1192" i="17"/>
  <c r="H1037" i="17"/>
  <c r="H324" i="17"/>
  <c r="H1154" i="17"/>
  <c r="H2239" i="17"/>
  <c r="H719" i="17"/>
  <c r="H3165" i="17"/>
  <c r="H92" i="17"/>
  <c r="H2953" i="17"/>
  <c r="H2812" i="17"/>
  <c r="H1909" i="17"/>
  <c r="H1921" i="17"/>
  <c r="H3127" i="17"/>
  <c r="H2306" i="17"/>
  <c r="H2397" i="17"/>
  <c r="H2367" i="17"/>
  <c r="H449" i="17"/>
  <c r="H1498" i="17"/>
  <c r="H2307" i="17"/>
  <c r="H3540" i="17"/>
  <c r="H3185" i="17"/>
  <c r="H1336" i="17"/>
  <c r="H2634" i="17"/>
  <c r="H584" i="17"/>
  <c r="H767" i="17"/>
  <c r="H2962" i="17"/>
  <c r="H519" i="17"/>
  <c r="H1438" i="17"/>
  <c r="H1428" i="17"/>
  <c r="H2253" i="17"/>
  <c r="H2913" i="17"/>
  <c r="H2963" i="17"/>
  <c r="H2466" i="17"/>
  <c r="H3456" i="17"/>
  <c r="H188" i="17"/>
  <c r="H250" i="17"/>
  <c r="H697" i="17"/>
  <c r="H2947" i="17"/>
  <c r="H3021" i="17"/>
  <c r="H2229" i="17"/>
  <c r="H1766" i="17"/>
  <c r="H2601" i="17"/>
  <c r="H1316" i="17"/>
  <c r="H133" i="17"/>
  <c r="H3434" i="17"/>
  <c r="H1155" i="17"/>
  <c r="H2551" i="17"/>
  <c r="H806" i="17"/>
  <c r="H679" i="17"/>
  <c r="H934" i="17"/>
  <c r="H2857" i="17"/>
  <c r="H3591" i="17"/>
  <c r="H822" i="17"/>
  <c r="H698" i="17"/>
  <c r="H1100" i="17"/>
  <c r="H2254" i="17"/>
  <c r="H3237" i="17"/>
  <c r="H1593" i="17"/>
  <c r="H32" i="17"/>
  <c r="H278" i="17"/>
  <c r="H1594" i="17"/>
  <c r="H33" i="17"/>
  <c r="H1417" i="17"/>
  <c r="H2662" i="17"/>
  <c r="H618" i="17"/>
  <c r="H1193" i="17"/>
  <c r="H1499" i="17"/>
  <c r="H325" i="17"/>
  <c r="H1708" i="17"/>
  <c r="H2416" i="17"/>
  <c r="H1001" i="17"/>
  <c r="H93" i="17"/>
  <c r="H2289" i="17"/>
  <c r="H3574" i="17"/>
  <c r="H2565" i="17"/>
  <c r="H3403" i="17"/>
  <c r="H2277" i="17"/>
  <c r="H450" i="17"/>
  <c r="H2017" i="17"/>
  <c r="H1205" i="17"/>
  <c r="H520" i="17"/>
  <c r="H3186" i="17"/>
  <c r="H73" i="17"/>
  <c r="H3393" i="17"/>
  <c r="H2575" i="17"/>
  <c r="H3349" i="17"/>
  <c r="H2308" i="17"/>
  <c r="H2027" i="17"/>
  <c r="H585" i="17"/>
  <c r="H3307" i="17"/>
  <c r="H3225" i="17"/>
  <c r="H198" i="17"/>
  <c r="H3435" i="17"/>
  <c r="H699" i="17"/>
  <c r="H351" i="17"/>
  <c r="H1870" i="17"/>
  <c r="H3267" i="17"/>
  <c r="H1910" i="17"/>
  <c r="H1317" i="17"/>
  <c r="H720" i="17"/>
  <c r="H721" i="17"/>
  <c r="H2209" i="17"/>
  <c r="H1922" i="17"/>
  <c r="H1156" i="17"/>
  <c r="H2432" i="17"/>
  <c r="H1157" i="17"/>
  <c r="H335" i="17"/>
  <c r="H279" i="17"/>
  <c r="H881" i="17"/>
  <c r="H2529" i="17"/>
  <c r="H251" i="17"/>
  <c r="H3422" i="17"/>
  <c r="H2570" i="17"/>
  <c r="H1101" i="17"/>
  <c r="H3446" i="17"/>
  <c r="H2914" i="17"/>
  <c r="H1331" i="17"/>
  <c r="H3510" i="17"/>
  <c r="H2734" i="17"/>
  <c r="H3545" i="17"/>
  <c r="H3372" i="17"/>
  <c r="H1500" i="17"/>
  <c r="H2979" i="17"/>
  <c r="H1216" i="17"/>
  <c r="H2576" i="17"/>
  <c r="H1332" i="17"/>
  <c r="H967" i="17"/>
  <c r="H3077" i="17"/>
  <c r="H1453" i="17"/>
  <c r="H3561" i="17"/>
  <c r="H2544" i="17"/>
  <c r="H2800" i="17"/>
  <c r="H2806" i="17"/>
  <c r="H1851" i="17"/>
  <c r="H619" i="17"/>
  <c r="H1484" i="17"/>
  <c r="H2735" i="17"/>
  <c r="H1911" i="17"/>
  <c r="H3471" i="17"/>
  <c r="H352" i="17"/>
  <c r="H143" i="17"/>
  <c r="H2379" i="17"/>
  <c r="H1337" i="17"/>
  <c r="H3308" i="17"/>
  <c r="H3453" i="17"/>
  <c r="H2325" i="17"/>
  <c r="H748" i="17"/>
  <c r="H3109" i="17"/>
  <c r="H1019" i="17"/>
  <c r="H3138" i="17"/>
  <c r="H807" i="17"/>
  <c r="H3457" i="17"/>
  <c r="H1747" i="17"/>
  <c r="H1880" i="17"/>
  <c r="H1194" i="17"/>
  <c r="H620" i="17"/>
  <c r="H700" i="17"/>
  <c r="H841" i="17"/>
  <c r="H2007" i="17"/>
  <c r="H1793" i="17"/>
  <c r="H134" i="17"/>
  <c r="H113" i="17"/>
  <c r="H3044" i="17"/>
  <c r="H173" i="17"/>
  <c r="H1617" i="17"/>
  <c r="H2894" i="17"/>
  <c r="H2969" i="17"/>
  <c r="H3103" i="17"/>
  <c r="H280" i="17"/>
  <c r="H3226" i="17"/>
  <c r="H641" i="17"/>
  <c r="H1754" i="17"/>
  <c r="H1718" i="17"/>
  <c r="H680" i="17"/>
  <c r="H2909" i="17"/>
  <c r="H3273" i="17"/>
  <c r="H2772" i="17"/>
  <c r="H2085" i="17"/>
  <c r="H2616" i="17"/>
  <c r="H3078" i="17"/>
  <c r="H3327" i="17"/>
  <c r="H261" i="17"/>
  <c r="H3248" i="17"/>
  <c r="H3038" i="17"/>
  <c r="H1038" i="17"/>
  <c r="H2150" i="17"/>
  <c r="H596" i="17"/>
  <c r="H2368" i="17"/>
  <c r="H437" i="17"/>
  <c r="H110" i="17"/>
  <c r="H1020" i="17"/>
  <c r="H3551" i="17"/>
  <c r="H3482" i="17"/>
  <c r="H2781" i="17"/>
  <c r="H2873" i="17"/>
  <c r="H1709" i="17"/>
  <c r="H985" i="17"/>
  <c r="H3373" i="17"/>
  <c r="H2086" i="17"/>
  <c r="H3144" i="17"/>
  <c r="H2622" i="17"/>
  <c r="H1477" i="17"/>
  <c r="H2398" i="17"/>
  <c r="H2512" i="17"/>
  <c r="H1253" i="17"/>
  <c r="H3557" i="17"/>
  <c r="H222" i="17"/>
  <c r="H2729" i="17"/>
  <c r="H1333" i="17"/>
  <c r="H2629" i="17"/>
  <c r="H1279" i="17"/>
  <c r="H2650" i="17"/>
  <c r="H918" i="17"/>
  <c r="H1358" i="17"/>
  <c r="H2151" i="17"/>
  <c r="H2762" i="17"/>
  <c r="H2087" i="17"/>
  <c r="H2676" i="17"/>
  <c r="H1083" i="17"/>
  <c r="H2109" i="17"/>
  <c r="H569" i="17"/>
  <c r="H3426" i="17"/>
  <c r="H81" i="17"/>
  <c r="H2552" i="17"/>
  <c r="H2635" i="17"/>
  <c r="H853" i="17"/>
  <c r="H2831" i="17"/>
  <c r="H1677" i="17"/>
  <c r="H882" i="17"/>
  <c r="H1454" i="17"/>
  <c r="H2223" i="17"/>
  <c r="H1408" i="17"/>
  <c r="H1521" i="17"/>
  <c r="H1439" i="17"/>
  <c r="H1039" i="17"/>
  <c r="H1678" i="17"/>
  <c r="H3309" i="17"/>
  <c r="H949" i="17"/>
  <c r="H919" i="17"/>
  <c r="H262" i="17"/>
  <c r="H2102" i="17"/>
  <c r="H2309" i="17"/>
  <c r="H823" i="17"/>
  <c r="H2152" i="17"/>
  <c r="H230" i="17"/>
  <c r="H1084" i="17"/>
  <c r="H3475" i="17"/>
  <c r="H2066" i="17"/>
  <c r="H1547" i="17"/>
  <c r="H3575" i="17"/>
  <c r="H968" i="17"/>
  <c r="H451" i="17"/>
  <c r="H2417" i="17"/>
  <c r="H223" i="17"/>
  <c r="H1136" i="17"/>
  <c r="H1367" i="17"/>
  <c r="H3139" i="17"/>
  <c r="H3238" i="17"/>
  <c r="H2630" i="17"/>
  <c r="H2964" i="17"/>
  <c r="H521" i="17"/>
  <c r="H2110" i="17"/>
  <c r="H3187" i="17"/>
  <c r="H1599" i="17"/>
  <c r="H1565" i="17"/>
  <c r="H1710" i="17"/>
  <c r="H2980" i="17"/>
  <c r="H2140" i="17"/>
  <c r="H1266" i="17"/>
  <c r="H3285" i="17"/>
  <c r="H1440" i="17"/>
  <c r="H1767" i="17"/>
  <c r="H1301" i="17"/>
  <c r="H3362" i="17"/>
  <c r="H854" i="17"/>
  <c r="H701" i="17"/>
  <c r="H1950" i="17"/>
  <c r="H969" i="17"/>
  <c r="H1280" i="17"/>
  <c r="H2849" i="17"/>
  <c r="H2545" i="17"/>
  <c r="H1823" i="17"/>
  <c r="H3533" i="17"/>
  <c r="H1719" i="17"/>
  <c r="H863" i="17"/>
  <c r="H2072" i="17"/>
  <c r="H681" i="17"/>
  <c r="H3478" i="17"/>
  <c r="H2513" i="17"/>
  <c r="H2418" i="17"/>
  <c r="H2240" i="17"/>
  <c r="H2677" i="17"/>
  <c r="H224" i="17"/>
  <c r="H2399" i="17"/>
  <c r="H1941" i="17"/>
  <c r="H1871" i="17"/>
  <c r="H586" i="17"/>
  <c r="H1057" i="17"/>
  <c r="H74" i="17"/>
  <c r="H51" i="17"/>
  <c r="H1824" i="17"/>
  <c r="H2858" i="17"/>
  <c r="H367" i="17"/>
  <c r="H824" i="17"/>
  <c r="H2822" i="17"/>
  <c r="H702" i="17"/>
  <c r="H3592" i="17"/>
  <c r="H3483" i="17"/>
  <c r="H94" i="17"/>
  <c r="H2141" i="17"/>
  <c r="H2168" i="17"/>
  <c r="H1808" i="17"/>
  <c r="H2467" i="17"/>
  <c r="H2885" i="17"/>
  <c r="H2747" i="17"/>
  <c r="H452" i="17"/>
  <c r="H3205" i="17"/>
  <c r="H3196" i="17"/>
  <c r="H269" i="17"/>
  <c r="H3427" i="17"/>
  <c r="H84" i="17"/>
  <c r="H3174" i="17"/>
  <c r="H2530" i="17"/>
  <c r="H1409" i="17"/>
  <c r="H2901" i="17"/>
  <c r="H2826" i="17"/>
  <c r="H3092" i="17"/>
  <c r="H1794" i="17"/>
  <c r="H2487" i="17"/>
  <c r="H3268" i="17"/>
  <c r="H2241" i="17"/>
  <c r="H336" i="17"/>
  <c r="H749" i="17"/>
  <c r="H682" i="17"/>
  <c r="H1338" i="17"/>
  <c r="H1318" i="17"/>
  <c r="H2380" i="17"/>
  <c r="H2332" i="17"/>
  <c r="H2381" i="17"/>
  <c r="H2910" i="17"/>
  <c r="H570" i="17"/>
  <c r="H855" i="17"/>
  <c r="H315" i="17"/>
  <c r="H842" i="17"/>
  <c r="H1281" i="17"/>
  <c r="H1254" i="17"/>
  <c r="H1595" i="17"/>
  <c r="H1102" i="17"/>
  <c r="H587" i="17"/>
  <c r="H3050" i="17"/>
  <c r="H1720" i="17"/>
  <c r="H2278" i="17"/>
  <c r="H2531" i="17"/>
  <c r="H3337" i="17"/>
  <c r="H1633" i="17"/>
  <c r="H1608" i="17"/>
  <c r="H3394" i="17"/>
  <c r="H11" i="17"/>
  <c r="H3342" i="17"/>
  <c r="H1158" i="17"/>
  <c r="H1643" i="17"/>
  <c r="H1795" i="17"/>
  <c r="H2970" i="17"/>
  <c r="H1618" i="17"/>
  <c r="H3239" i="17"/>
  <c r="H57" i="17"/>
  <c r="H1872" i="17"/>
  <c r="H1319" i="17"/>
  <c r="H621" i="17"/>
  <c r="H2326" i="17"/>
  <c r="H270" i="17"/>
  <c r="H2419" i="17"/>
  <c r="H3458" i="17"/>
  <c r="H3039" i="17"/>
  <c r="H2111" i="17"/>
  <c r="H380" i="17"/>
  <c r="H970" i="17"/>
  <c r="H1058" i="17"/>
  <c r="H1657" i="17"/>
  <c r="H1429" i="17"/>
  <c r="H2721" i="17"/>
  <c r="H3166" i="17"/>
  <c r="H2895" i="17"/>
  <c r="H2971" i="17"/>
  <c r="H1103" i="17"/>
  <c r="H3008" i="17"/>
  <c r="H1085" i="17"/>
  <c r="H45" i="17"/>
  <c r="H2018" i="17"/>
  <c r="H231" i="17"/>
  <c r="H58" i="17"/>
  <c r="H2940" i="17"/>
  <c r="H2594" i="17"/>
  <c r="H843" i="17"/>
  <c r="H2859" i="17"/>
  <c r="H2452" i="17"/>
  <c r="H3082" i="17"/>
  <c r="H2112" i="17"/>
  <c r="H1840" i="17"/>
  <c r="H1137" i="17"/>
  <c r="H622" i="17"/>
  <c r="H825" i="17"/>
  <c r="H3363" i="17"/>
  <c r="H656" i="17"/>
  <c r="H3395" i="17"/>
  <c r="H2832" i="17"/>
  <c r="H683" i="17"/>
  <c r="H1721" i="17"/>
  <c r="H480" i="17"/>
  <c r="H1748" i="17"/>
  <c r="H642" i="17"/>
  <c r="H1378" i="17"/>
  <c r="H2994" i="17"/>
  <c r="H2142" i="17"/>
  <c r="H2420" i="17"/>
  <c r="H2864" i="17"/>
  <c r="H3206" i="17"/>
  <c r="H971" i="17"/>
  <c r="H2782" i="17"/>
  <c r="H240" i="17"/>
  <c r="H1830" i="17"/>
  <c r="H1104" i="17"/>
  <c r="H2789" i="17"/>
  <c r="H453" i="17"/>
  <c r="H2663" i="17"/>
  <c r="H381" i="17"/>
  <c r="H1441" i="17"/>
  <c r="H2039" i="17"/>
  <c r="H1912" i="17"/>
  <c r="H2896" i="17"/>
  <c r="H2874" i="17"/>
  <c r="H3120" i="17"/>
  <c r="H1951" i="17"/>
  <c r="H2040" i="17"/>
  <c r="H556" i="17"/>
  <c r="H808" i="17"/>
  <c r="H5" i="17"/>
  <c r="H557" i="17"/>
  <c r="H1105" i="17"/>
  <c r="H571" i="17"/>
  <c r="H1021" i="17"/>
  <c r="H2577" i="17"/>
  <c r="H181" i="17"/>
  <c r="H2310" i="17"/>
  <c r="H1086" i="17"/>
  <c r="H481" i="17"/>
  <c r="H2290" i="17"/>
  <c r="H3110" i="17"/>
  <c r="H2041" i="17"/>
  <c r="H2865" i="17"/>
  <c r="H199" i="17"/>
  <c r="H547" i="17"/>
  <c r="H3593" i="17"/>
  <c r="H2433" i="17"/>
  <c r="H2886" i="17"/>
  <c r="H920" i="17"/>
  <c r="H1138" i="17"/>
  <c r="H1755" i="17"/>
  <c r="H3022" i="17"/>
  <c r="H1022" i="17"/>
  <c r="H202" i="17"/>
  <c r="H1087" i="17"/>
  <c r="H1727" i="17"/>
  <c r="H1040" i="17"/>
  <c r="H606" i="17"/>
  <c r="H657" i="17"/>
  <c r="H2578" i="17"/>
  <c r="H1825" i="17"/>
  <c r="H1195" i="17"/>
  <c r="H2730" i="17"/>
  <c r="H972" i="17"/>
  <c r="H1511" i="17"/>
  <c r="H3121" i="17"/>
  <c r="H2333" i="17"/>
  <c r="H3585" i="17"/>
  <c r="H856" i="17"/>
  <c r="H722" i="17"/>
  <c r="H1394" i="17"/>
  <c r="H438" i="17"/>
  <c r="H1966" i="17"/>
  <c r="H2382" i="17"/>
  <c r="H203" i="17"/>
  <c r="H2954" i="17"/>
  <c r="H883" i="17"/>
  <c r="H3408" i="17"/>
  <c r="H1206" i="17"/>
  <c r="H1942" i="17"/>
  <c r="H2972" i="17"/>
  <c r="H1501" i="17"/>
  <c r="H2169" i="17"/>
  <c r="H2897" i="17"/>
  <c r="H295" i="17"/>
  <c r="H3520" i="17"/>
  <c r="H114" i="17"/>
  <c r="H1226" i="17"/>
  <c r="H500" i="17"/>
  <c r="H783" i="17"/>
  <c r="H1059" i="17"/>
  <c r="H3310" i="17"/>
  <c r="H2722" i="17"/>
  <c r="H3274" i="17"/>
  <c r="H3068" i="17"/>
  <c r="H281" i="17"/>
  <c r="H558" i="17"/>
  <c r="H1395" i="17"/>
  <c r="H703" i="17"/>
  <c r="H3338" i="17"/>
  <c r="H3503" i="17"/>
  <c r="H3383" i="17"/>
  <c r="H1841" i="17"/>
  <c r="H1952" i="17"/>
  <c r="H1512" i="17"/>
  <c r="H2902" i="17"/>
  <c r="H2546" i="17"/>
  <c r="H1596" i="17"/>
  <c r="H2311" i="17"/>
  <c r="H482" i="17"/>
  <c r="H2850" i="17"/>
  <c r="H2210" i="17"/>
  <c r="H2042" i="17"/>
  <c r="H1665" i="17"/>
  <c r="H1227" i="17"/>
  <c r="H921" i="17"/>
  <c r="H3339" i="17"/>
  <c r="H1282" i="17"/>
  <c r="H1658" i="17"/>
  <c r="H95" i="17"/>
  <c r="H2915" i="17"/>
  <c r="H1788" i="17"/>
  <c r="H1913" i="17"/>
  <c r="H1842" i="17"/>
  <c r="H1139" i="17"/>
  <c r="H2651" i="17"/>
  <c r="H2911" i="17"/>
  <c r="H2851" i="17"/>
  <c r="H1522" i="17"/>
  <c r="H2524" i="17"/>
  <c r="H658" i="17"/>
  <c r="H684" i="17"/>
  <c r="H115" i="17"/>
  <c r="H204" i="17"/>
  <c r="H1339" i="17"/>
  <c r="H643" i="17"/>
  <c r="H2266" i="17"/>
  <c r="H1873" i="17"/>
  <c r="H1768" i="17"/>
  <c r="H2242" i="17"/>
  <c r="H3227" i="17"/>
  <c r="H3459" i="17"/>
  <c r="H950" i="17"/>
  <c r="H2827" i="17"/>
  <c r="H3594" i="17"/>
  <c r="H1738" i="17"/>
  <c r="H1863" i="17"/>
  <c r="H3595" i="17"/>
  <c r="H2211" i="17"/>
  <c r="H1430" i="17"/>
  <c r="H2468" i="17"/>
  <c r="H2664" i="17"/>
  <c r="H308" i="17"/>
  <c r="H52" i="17"/>
  <c r="H2073" i="17"/>
  <c r="H723" i="17"/>
  <c r="H986" i="17"/>
  <c r="H3240" i="17"/>
  <c r="H1769" i="17"/>
  <c r="H2887" i="17"/>
  <c r="H535" i="17"/>
  <c r="H1166" i="17"/>
  <c r="H1002" i="17"/>
  <c r="H2327" i="17"/>
  <c r="H3156" i="17"/>
  <c r="H1320" i="17"/>
  <c r="H588" i="17"/>
  <c r="H1396" i="17"/>
  <c r="H1749" i="17"/>
  <c r="H3384" i="17"/>
  <c r="H2445" i="17"/>
  <c r="H1770" i="17"/>
  <c r="H1410" i="17"/>
  <c r="H704" i="17"/>
  <c r="H368" i="17"/>
  <c r="H3140" i="17"/>
  <c r="H3476" i="17"/>
  <c r="H3145" i="17"/>
  <c r="H1359" i="17"/>
  <c r="H2043" i="17"/>
  <c r="H623" i="17"/>
  <c r="H1666" i="17"/>
  <c r="H1243" i="17"/>
  <c r="H2652" i="17"/>
  <c r="H1892" i="17"/>
  <c r="H1967" i="17"/>
  <c r="H2763" i="17"/>
  <c r="H1140" i="17"/>
  <c r="H826" i="17"/>
  <c r="H1893" i="17"/>
  <c r="H705" i="17"/>
  <c r="H3192" i="17"/>
  <c r="H241" i="17"/>
  <c r="H3477" i="17"/>
  <c r="H300" i="17"/>
  <c r="H232" i="17"/>
  <c r="H724" i="17"/>
  <c r="H3320" i="17"/>
  <c r="H903" i="17"/>
  <c r="H607" i="17"/>
  <c r="H2497" i="17"/>
  <c r="H423" i="17"/>
  <c r="H2653" i="17"/>
  <c r="H1609" i="17"/>
  <c r="H2498" i="17"/>
  <c r="H3514" i="17"/>
  <c r="H644" i="17"/>
  <c r="H1610" i="17"/>
  <c r="H1060" i="17"/>
  <c r="H3040" i="17"/>
  <c r="H398" i="17"/>
  <c r="H12" i="17"/>
  <c r="H1418" i="17"/>
  <c r="H1023" i="17"/>
  <c r="H1321" i="17"/>
  <c r="H3157" i="17"/>
  <c r="H1923" i="17"/>
  <c r="H2541" i="17"/>
  <c r="H3479" i="17"/>
  <c r="H2267" i="17"/>
  <c r="H1777" i="17"/>
  <c r="H784" i="17"/>
  <c r="H2571" i="17"/>
  <c r="H2185" i="17"/>
  <c r="H1283" i="17"/>
  <c r="H2579" i="17"/>
  <c r="H2400" i="17"/>
  <c r="H3587" i="17"/>
  <c r="H3541" i="17"/>
  <c r="H659" i="17"/>
  <c r="H951" i="17"/>
  <c r="H3374" i="17"/>
  <c r="H1455" i="17"/>
  <c r="H2170" i="17"/>
  <c r="H2773" i="17"/>
  <c r="H2499" i="17"/>
  <c r="H1722" i="17"/>
  <c r="H1667" i="17"/>
  <c r="H3193" i="17"/>
  <c r="H1644" i="17"/>
  <c r="H1699" i="17"/>
  <c r="H1419" i="17"/>
  <c r="H1141" i="17"/>
  <c r="H1894" i="17"/>
  <c r="H3300" i="17"/>
  <c r="H252" i="17"/>
  <c r="H935" i="17"/>
  <c r="H2705" i="17"/>
  <c r="H904" i="17"/>
  <c r="H1106" i="17"/>
  <c r="H2916" i="17"/>
  <c r="H864" i="17"/>
  <c r="H2553" i="17"/>
  <c r="H2554" i="17"/>
  <c r="H2028" i="17"/>
  <c r="H3404" i="17"/>
  <c r="H2476" i="17"/>
  <c r="H1041" i="17"/>
  <c r="H2453" i="17"/>
  <c r="H2636" i="17"/>
  <c r="H2725" i="17"/>
  <c r="H1061" i="17"/>
  <c r="H212" i="17"/>
  <c r="H3328" i="17"/>
  <c r="H2532" i="17"/>
  <c r="H1796" i="17"/>
  <c r="H1852" i="17"/>
  <c r="H1389" i="17"/>
  <c r="H2866" i="17"/>
  <c r="H309" i="17"/>
  <c r="H96" i="17"/>
  <c r="H2566" i="17"/>
  <c r="H2334" i="17"/>
  <c r="H559" i="17"/>
  <c r="H3364" i="17"/>
  <c r="H301" i="17"/>
  <c r="H3562" i="17"/>
  <c r="H144" i="17"/>
  <c r="H466" i="17"/>
  <c r="H125" i="17"/>
  <c r="H2454" i="17"/>
  <c r="H195" i="17"/>
  <c r="H3534" i="17"/>
  <c r="H660" i="17"/>
  <c r="H157" i="17"/>
  <c r="H1881" i="17"/>
  <c r="H3028" i="17"/>
  <c r="H3104" i="17"/>
  <c r="H1217" i="17"/>
  <c r="H1853" i="17"/>
  <c r="H661" i="17"/>
  <c r="H589" i="17"/>
  <c r="H597" i="17"/>
  <c r="H2186" i="17"/>
  <c r="H1107" i="17"/>
  <c r="H2995" i="17"/>
  <c r="H725" i="17"/>
  <c r="H3416" i="17"/>
  <c r="H2401" i="17"/>
  <c r="H1174" i="17"/>
  <c r="H1789" i="17"/>
  <c r="H483" i="17"/>
  <c r="H662" i="17"/>
  <c r="H750" i="17"/>
  <c r="H1700" i="17"/>
  <c r="H85" i="17"/>
  <c r="H884" i="17"/>
  <c r="H624" i="17"/>
  <c r="H2434" i="17"/>
  <c r="H3539" i="17"/>
  <c r="H3269" i="17"/>
  <c r="H2402" i="17"/>
  <c r="H3041" i="17"/>
  <c r="H3275" i="17"/>
  <c r="H2790" i="17"/>
  <c r="H3000" i="17"/>
  <c r="H2586" i="17"/>
  <c r="H2723" i="17"/>
  <c r="H1159" i="17"/>
  <c r="H2741" i="17"/>
  <c r="H1485" i="17"/>
  <c r="H726" i="17"/>
  <c r="H1728" i="17"/>
  <c r="H424" i="17"/>
  <c r="H3001" i="17"/>
  <c r="H13" i="17"/>
  <c r="H3529" i="17"/>
  <c r="H3375" i="17"/>
  <c r="H253" i="17"/>
  <c r="H2642" i="17"/>
  <c r="H2187" i="17"/>
  <c r="H2477" i="17"/>
  <c r="H439" i="17"/>
  <c r="H484" i="17"/>
  <c r="H1340" i="17"/>
  <c r="H1348" i="17"/>
  <c r="H952" i="17"/>
  <c r="H1756" i="17"/>
  <c r="H1228" i="17"/>
  <c r="H3069" i="17"/>
  <c r="H1284" i="17"/>
  <c r="H785" i="17"/>
  <c r="H809" i="17"/>
  <c r="H3436" i="17"/>
  <c r="H3350" i="17"/>
  <c r="H2335" i="17"/>
  <c r="H560" i="17"/>
  <c r="H905" i="17"/>
  <c r="H326" i="17"/>
  <c r="H3365" i="17"/>
  <c r="H485" i="17"/>
  <c r="H59" i="17"/>
  <c r="H2103" i="17"/>
  <c r="H2199" i="17"/>
  <c r="H3207" i="17"/>
  <c r="H786" i="17"/>
  <c r="H3051" i="17"/>
  <c r="H2941" i="17"/>
  <c r="H3409" i="17"/>
  <c r="H2518" i="17"/>
  <c r="H1142" i="17"/>
  <c r="H857" i="17"/>
  <c r="H1244" i="17"/>
  <c r="H1469" i="17"/>
  <c r="H1997" i="17"/>
  <c r="H936" i="17"/>
  <c r="H2113" i="17"/>
  <c r="H501" i="17"/>
  <c r="H2044" i="17"/>
  <c r="H1943" i="17"/>
  <c r="H2890" i="17"/>
  <c r="H3447" i="17"/>
  <c r="H1757" i="17"/>
  <c r="H2279" i="17"/>
  <c r="H166" i="17"/>
  <c r="H2753" i="17"/>
  <c r="H787" i="17"/>
  <c r="H953" i="17"/>
  <c r="H2369" i="17"/>
  <c r="H3281" i="17"/>
  <c r="H2403" i="17"/>
  <c r="H1968" i="17"/>
  <c r="H1843" i="17"/>
  <c r="H2435" i="17"/>
  <c r="H1411" i="17"/>
  <c r="H3340" i="17"/>
  <c r="H205" i="17"/>
  <c r="H1513" i="17"/>
  <c r="H3437" i="17"/>
  <c r="H2019" i="17"/>
  <c r="H865" i="17"/>
  <c r="H1924" i="17"/>
  <c r="H2759" i="17"/>
  <c r="H1619" i="17"/>
  <c r="H369" i="17"/>
  <c r="H2114" i="17"/>
  <c r="H1207" i="17"/>
  <c r="H706" i="17"/>
  <c r="H1987" i="17"/>
  <c r="H3276" i="17"/>
  <c r="H1062" i="17"/>
  <c r="H522" i="17"/>
  <c r="H502" i="17"/>
  <c r="H1208" i="17"/>
  <c r="H1882" i="17"/>
  <c r="H3122" i="17"/>
  <c r="H1566" i="17"/>
  <c r="H3167" i="17"/>
  <c r="H1322" i="17"/>
  <c r="H3376" i="17"/>
  <c r="H34" i="17"/>
  <c r="H1925" i="17"/>
  <c r="H1533" i="17"/>
  <c r="H1334" i="17"/>
  <c r="H2029" i="17"/>
  <c r="H2383" i="17"/>
  <c r="H2297" i="17"/>
  <c r="H1456" i="17"/>
  <c r="H937" i="17"/>
  <c r="H3258" i="17"/>
  <c r="H2764" i="17"/>
  <c r="H2555" i="17"/>
  <c r="H2153" i="17"/>
  <c r="H707" i="17"/>
  <c r="H3175" i="17"/>
  <c r="H3093" i="17"/>
  <c r="H727" i="17"/>
  <c r="H1729" i="17"/>
  <c r="H1302" i="17"/>
  <c r="H1548" i="17"/>
  <c r="H2336" i="17"/>
  <c r="H2813" i="17"/>
  <c r="H3259" i="17"/>
  <c r="H440" i="17"/>
  <c r="H35" i="17"/>
  <c r="H1209" i="17"/>
  <c r="H2224" i="17"/>
  <c r="H922" i="17"/>
  <c r="H1645" i="17"/>
  <c r="H1088" i="17"/>
  <c r="H2404" i="17"/>
  <c r="H1778" i="17"/>
  <c r="H3083" i="17"/>
  <c r="H3351" i="17"/>
  <c r="H2783" i="17"/>
  <c r="H2344" i="17"/>
  <c r="H2839" i="17"/>
  <c r="H3454" i="17"/>
  <c r="H3385" i="17"/>
  <c r="H810" i="17"/>
  <c r="H1457" i="17"/>
  <c r="H1688" i="17"/>
  <c r="H1063" i="17"/>
  <c r="H1267" i="17"/>
  <c r="H2104" i="17"/>
  <c r="H1611" i="17"/>
  <c r="H3146" i="17"/>
  <c r="H2736" i="17"/>
  <c r="H76" i="17"/>
  <c r="H1646" i="17"/>
  <c r="H827" i="17"/>
  <c r="H1779" i="17"/>
  <c r="H523" i="17"/>
  <c r="H3079" i="17"/>
  <c r="H3521" i="17"/>
  <c r="H1883" i="17"/>
  <c r="H2357" i="17"/>
  <c r="H213" i="17"/>
  <c r="H200" i="17"/>
  <c r="H1826" i="17"/>
  <c r="H2602" i="17"/>
  <c r="H828" i="17"/>
  <c r="H829" i="17"/>
  <c r="H486" i="17"/>
  <c r="H1196" i="17"/>
  <c r="H343" i="17"/>
  <c r="H2888" i="17"/>
  <c r="H2801" i="17"/>
  <c r="H728" i="17"/>
  <c r="H1245" i="17"/>
  <c r="H3492" i="17"/>
  <c r="H751" i="17"/>
  <c r="H362" i="17"/>
  <c r="H3012" i="17"/>
  <c r="H1042" i="17"/>
  <c r="H2981" i="17"/>
  <c r="H1160" i="17"/>
  <c r="H2807" i="17"/>
  <c r="H2982" i="17"/>
  <c r="H685" i="17"/>
  <c r="H302" i="17"/>
  <c r="H1268" i="17"/>
  <c r="H1809" i="17"/>
  <c r="H830" i="17"/>
  <c r="H1523" i="17"/>
  <c r="H1704" i="17"/>
  <c r="H2074" i="17"/>
  <c r="H3176" i="17"/>
  <c r="H1341" i="17"/>
  <c r="H1108" i="17"/>
  <c r="H1844" i="17"/>
  <c r="H399" i="17"/>
  <c r="H3052" i="17"/>
  <c r="H3586" i="17"/>
  <c r="H2384" i="17"/>
  <c r="H2212" i="17"/>
  <c r="H3158" i="17"/>
  <c r="H2225" i="17"/>
  <c r="H1944" i="17"/>
  <c r="H1043" i="17"/>
  <c r="H2255" i="17"/>
  <c r="H1044" i="17"/>
  <c r="H158" i="17"/>
  <c r="H6" i="17"/>
  <c r="H2268" i="17"/>
  <c r="H2715" i="17"/>
  <c r="H987" i="17"/>
  <c r="H1953" i="17"/>
  <c r="H2875" i="17"/>
  <c r="H752" i="17"/>
  <c r="H363" i="17"/>
  <c r="H1470" i="17"/>
  <c r="H1634" i="17"/>
  <c r="H1342" i="17"/>
  <c r="H3542" i="17"/>
  <c r="H2269" i="17"/>
  <c r="H1471" i="17"/>
  <c r="H1045" i="17"/>
  <c r="H1771" i="17"/>
  <c r="H768" i="17"/>
  <c r="H831" i="17"/>
  <c r="H2514" i="17"/>
  <c r="H753" i="17"/>
  <c r="H1003" i="17"/>
  <c r="H2256" i="17"/>
  <c r="H1229" i="17"/>
  <c r="H1431" i="17"/>
  <c r="H1323" i="17"/>
  <c r="H3292" i="17"/>
  <c r="H2455" i="17"/>
  <c r="H3460" i="17"/>
  <c r="H2867" i="17"/>
  <c r="H590" i="17"/>
  <c r="H2154" i="17"/>
  <c r="H2765" i="17"/>
  <c r="H353" i="17"/>
  <c r="H1874" i="17"/>
  <c r="H2547" i="17"/>
  <c r="H988" i="17"/>
  <c r="H1730" i="17"/>
  <c r="H938" i="17"/>
  <c r="H3216" i="17"/>
  <c r="H729" i="17"/>
  <c r="H754" i="17"/>
  <c r="H182" i="17"/>
  <c r="H344" i="17"/>
  <c r="H1210" i="17"/>
  <c r="H3552" i="17"/>
  <c r="H1895" i="17"/>
  <c r="H1620" i="17"/>
  <c r="H1175" i="17"/>
  <c r="H2533" i="17"/>
  <c r="H2067" i="17"/>
  <c r="H3343" i="17"/>
  <c r="H645" i="17"/>
  <c r="H126" i="17"/>
  <c r="H1679" i="17"/>
  <c r="H2654" i="17"/>
  <c r="H866" i="17"/>
  <c r="H82" i="17"/>
  <c r="H3159" i="17"/>
  <c r="H3366" i="17"/>
  <c r="H625" i="17"/>
  <c r="H2623" i="17"/>
  <c r="H2784" i="17"/>
  <c r="H3596" i="17"/>
  <c r="H1324" i="17"/>
  <c r="H939" i="17"/>
  <c r="H3511" i="17"/>
  <c r="H425" i="17"/>
  <c r="H1046" i="17"/>
  <c r="H1647" i="17"/>
  <c r="H524" i="17"/>
  <c r="H1458" i="17"/>
  <c r="H3448" i="17"/>
  <c r="H730" i="17"/>
  <c r="H2933" i="17"/>
  <c r="H1161" i="17"/>
  <c r="H2405" i="17"/>
  <c r="H2754" i="17"/>
  <c r="H2665" i="17"/>
  <c r="H1797" i="17"/>
  <c r="H1064" i="17"/>
  <c r="H316" i="17"/>
  <c r="H591" i="17"/>
  <c r="H1397" i="17"/>
  <c r="H317" i="17"/>
  <c r="H3315" i="17"/>
  <c r="H3023" i="17"/>
  <c r="H1368" i="17"/>
  <c r="H282" i="17"/>
  <c r="H3013" i="17"/>
  <c r="H3128" i="17"/>
  <c r="H1621" i="17"/>
  <c r="H663" i="17"/>
  <c r="H769" i="17"/>
  <c r="H1780" i="17"/>
  <c r="H1230" i="17"/>
  <c r="H233" i="17"/>
  <c r="H2580" i="17"/>
  <c r="H2624" i="17"/>
  <c r="H1349" i="17"/>
  <c r="H1482" i="17"/>
  <c r="H2188" i="17"/>
  <c r="H2766" i="17"/>
  <c r="H3506" i="17"/>
  <c r="H2666" i="17"/>
  <c r="H2291" i="17"/>
  <c r="H1255" i="17"/>
  <c r="H1343" i="17"/>
  <c r="H2456" i="17"/>
  <c r="H1549" i="17"/>
  <c r="H2189" i="17"/>
  <c r="H2603" i="17"/>
  <c r="H3546" i="17"/>
  <c r="H867" i="17"/>
  <c r="H2903" i="17"/>
  <c r="H1998" i="17"/>
  <c r="H1398" i="17"/>
  <c r="H1162" i="17"/>
  <c r="H1109" i="17"/>
  <c r="H283" i="17"/>
  <c r="H1307" i="17"/>
  <c r="H2988" i="17"/>
  <c r="H3249" i="17"/>
  <c r="H2948" i="17"/>
  <c r="H254" i="17"/>
  <c r="H2716" i="17"/>
  <c r="H2774" i="17"/>
  <c r="H1705" i="17"/>
  <c r="H2457" i="17"/>
  <c r="H86" i="17"/>
  <c r="H3168" i="17"/>
  <c r="H53" i="17"/>
  <c r="H2488" i="17"/>
  <c r="H2298" i="17"/>
  <c r="H2609" i="17"/>
  <c r="H2989" i="17"/>
  <c r="H731" i="17"/>
  <c r="H3260" i="17"/>
  <c r="H1399" i="17"/>
  <c r="H2687" i="17"/>
  <c r="H2075" i="17"/>
  <c r="H1810" i="17"/>
  <c r="H2299" i="17"/>
  <c r="H1472" i="17"/>
  <c r="H1711" i="17"/>
  <c r="H770" i="17"/>
  <c r="H2345" i="17"/>
  <c r="H1576" i="17"/>
  <c r="H2808" i="17"/>
  <c r="H106" i="17"/>
  <c r="H1550" i="17"/>
  <c r="H592" i="17"/>
  <c r="H3367" i="17"/>
  <c r="H1612" i="17"/>
  <c r="H1954" i="17"/>
  <c r="H1781" i="17"/>
  <c r="H3472" i="17"/>
  <c r="H2171" i="17"/>
  <c r="H788" i="17"/>
  <c r="H2030" i="17"/>
  <c r="H3368" i="17"/>
  <c r="H503" i="17"/>
  <c r="H1723" i="17"/>
  <c r="H2587" i="17"/>
  <c r="H1969" i="17"/>
  <c r="H271" i="17"/>
  <c r="H145" i="17"/>
  <c r="H1896" i="17"/>
  <c r="H561" i="17"/>
  <c r="H2312" i="17"/>
  <c r="H1285" i="17"/>
  <c r="H1648" i="17"/>
  <c r="H868" i="17"/>
  <c r="H732" i="17"/>
  <c r="H858" i="17"/>
  <c r="H1926" i="17"/>
  <c r="H426" i="17"/>
  <c r="H1163" i="17"/>
  <c r="H234" i="17"/>
  <c r="H2280" i="17"/>
  <c r="H2525" i="17"/>
  <c r="H1024" i="17"/>
  <c r="H2588" i="17"/>
  <c r="H272" i="17"/>
  <c r="H327" i="17"/>
  <c r="H525" i="17"/>
  <c r="H1360" i="17"/>
  <c r="H382" i="17"/>
  <c r="H1256" i="17"/>
  <c r="H87" i="17"/>
  <c r="H1731" i="17"/>
  <c r="H2791" i="17"/>
  <c r="H310" i="17"/>
  <c r="H646" i="17"/>
  <c r="H2172" i="17"/>
  <c r="H60" i="17"/>
  <c r="H2421" i="17"/>
  <c r="H3228" i="17"/>
  <c r="H225" i="17"/>
  <c r="H21" i="17"/>
  <c r="H97" i="17"/>
  <c r="H3563" i="17"/>
  <c r="H383" i="17"/>
  <c r="H3002" i="17"/>
  <c r="H2595" i="17"/>
  <c r="H2076" i="17"/>
  <c r="H384" i="17"/>
  <c r="H1567" i="17"/>
  <c r="H2775" i="17"/>
  <c r="H2489" i="17"/>
  <c r="H686" i="17"/>
  <c r="H127" i="17"/>
  <c r="H400" i="17"/>
  <c r="H1325" i="17"/>
  <c r="H3129" i="17"/>
  <c r="H2983" i="17"/>
  <c r="H2655" i="17"/>
  <c r="H1110" i="17"/>
  <c r="H159" i="17"/>
  <c r="H135" i="17"/>
  <c r="H2155" i="17"/>
  <c r="H1089" i="17"/>
  <c r="H146" i="17"/>
  <c r="H401" i="17"/>
  <c r="H844" i="17"/>
  <c r="H562" i="17"/>
  <c r="H2519" i="17"/>
  <c r="H1845" i="17"/>
  <c r="H1164" i="17"/>
  <c r="H2406" i="17"/>
  <c r="H1999" i="17"/>
  <c r="H2426" i="17"/>
  <c r="H755" i="17"/>
  <c r="H454" i="17"/>
  <c r="H1111" i="17"/>
  <c r="H1420" i="17"/>
  <c r="H2045" i="17"/>
  <c r="H2243" i="17"/>
  <c r="H273" i="17"/>
  <c r="H98" i="17"/>
  <c r="H2031" i="17"/>
  <c r="H572" i="17"/>
  <c r="H536" i="17"/>
  <c r="H1739" i="17"/>
  <c r="H869" i="17"/>
  <c r="H2748" i="17"/>
  <c r="H3493" i="17"/>
  <c r="H3504" i="17"/>
  <c r="H3311" i="17"/>
  <c r="H2814" i="17"/>
  <c r="H1988" i="17"/>
  <c r="H2656" i="17"/>
  <c r="H3282" i="17"/>
  <c r="H1112" i="17"/>
  <c r="H608" i="17"/>
  <c r="H2596" i="17"/>
  <c r="H1369" i="17"/>
  <c r="H771" i="17"/>
  <c r="H1246" i="17"/>
  <c r="H1864" i="17"/>
  <c r="H3070" i="17"/>
  <c r="H687" i="17"/>
  <c r="H548" i="17"/>
  <c r="H1442" i="17"/>
  <c r="H3250" i="17"/>
  <c r="H2125" i="17"/>
  <c r="H3084" i="17"/>
  <c r="H2682" i="17"/>
  <c r="H1970" i="17"/>
  <c r="H2604" i="17"/>
  <c r="H2088" i="17"/>
  <c r="H923" i="17"/>
  <c r="H924" i="17"/>
  <c r="H1269" i="17"/>
  <c r="H504" i="17"/>
  <c r="H3449" i="17"/>
  <c r="H3569" i="17"/>
  <c r="H3396" i="17"/>
  <c r="H3286" i="17"/>
  <c r="H284" i="17"/>
  <c r="H14" i="17"/>
  <c r="H2281" i="17"/>
  <c r="H3045" i="17"/>
  <c r="H3029" i="17"/>
  <c r="H2828" i="17"/>
  <c r="H107" i="17"/>
  <c r="H1971" i="17"/>
  <c r="H609" i="17"/>
  <c r="H2572" i="17"/>
  <c r="H3208" i="17"/>
  <c r="H626" i="17"/>
  <c r="H2567" i="17"/>
  <c r="H1047" i="17"/>
  <c r="H2156" i="17"/>
  <c r="H2407" i="17"/>
  <c r="H214" i="17"/>
  <c r="H1897" i="17"/>
  <c r="H2213" i="17"/>
  <c r="H2313" i="17"/>
  <c r="H370" i="17"/>
  <c r="H2408" i="17"/>
  <c r="H3484" i="17"/>
  <c r="H3188" i="17"/>
  <c r="H328" i="17"/>
  <c r="H1486" i="17"/>
  <c r="H2292" i="17"/>
  <c r="H3085" i="17"/>
  <c r="H2008" i="17"/>
  <c r="H2840" i="17"/>
  <c r="H2200" i="17"/>
  <c r="H3507" i="17"/>
  <c r="H337" i="17"/>
  <c r="H160" i="17"/>
  <c r="H3579" i="17"/>
  <c r="H3209" i="17"/>
  <c r="H441" i="17"/>
  <c r="H1798" i="17"/>
  <c r="H1680" i="17"/>
  <c r="H2458" i="17"/>
  <c r="H1502" i="17"/>
  <c r="H2020" i="17"/>
  <c r="H1503" i="17"/>
  <c r="H1065" i="17"/>
  <c r="H136" i="17"/>
  <c r="H137" i="17"/>
  <c r="H2792" i="17"/>
  <c r="H2230" i="17"/>
  <c r="H925" i="17"/>
  <c r="H3537" i="17"/>
  <c r="H2358" i="17"/>
  <c r="H1524" i="17"/>
  <c r="H3130" i="17"/>
  <c r="H3003" i="17"/>
  <c r="H573" i="17"/>
  <c r="H3030" i="17"/>
  <c r="H3494" i="17"/>
  <c r="H664" i="17"/>
  <c r="H3053" i="17"/>
  <c r="H1724" i="17"/>
  <c r="H3553" i="17"/>
  <c r="H2173" i="17"/>
  <c r="H1884" i="17"/>
  <c r="H1577" i="17"/>
  <c r="H3094" i="17"/>
  <c r="H1231" i="17"/>
  <c r="H1945" i="17"/>
  <c r="H1025" i="17"/>
  <c r="H1066" i="17"/>
  <c r="H756" i="17"/>
  <c r="H627" i="17"/>
  <c r="H3014" i="17"/>
  <c r="H2500" i="17"/>
  <c r="H2526" i="17"/>
  <c r="H1568" i="17"/>
  <c r="H3498" i="17"/>
  <c r="H1989" i="17"/>
  <c r="H3558" i="17"/>
  <c r="H1197" i="17"/>
  <c r="H3576" i="17"/>
  <c r="H954" i="17"/>
  <c r="H2478" i="17"/>
  <c r="H1659" i="17"/>
  <c r="H1865" i="17"/>
  <c r="H2706" i="17"/>
  <c r="H2841" i="17"/>
  <c r="H2046" i="17"/>
  <c r="H116" i="17"/>
  <c r="H215" i="17"/>
  <c r="H2737" i="17"/>
  <c r="H2657" i="17"/>
  <c r="H2409" i="17"/>
  <c r="H2934" i="17"/>
  <c r="H2337" i="17"/>
  <c r="H3194" i="17"/>
  <c r="H505" i="17"/>
  <c r="H364" i="17"/>
  <c r="H3344" i="17"/>
  <c r="H2667" i="17"/>
  <c r="H167" i="17"/>
  <c r="H2105" i="17"/>
  <c r="H3046" i="17"/>
  <c r="H708" i="17"/>
  <c r="H2021" i="17"/>
  <c r="H1270" i="17"/>
  <c r="H688" i="17"/>
  <c r="H285" i="17"/>
  <c r="H563" i="17"/>
  <c r="H174" i="17"/>
  <c r="H3293" i="17"/>
  <c r="H1811" i="17"/>
  <c r="H2338" i="17"/>
  <c r="H2955" i="17"/>
  <c r="H338" i="17"/>
  <c r="H61" i="17"/>
  <c r="H2126" i="17"/>
  <c r="H733" i="17"/>
  <c r="H1487" i="17"/>
  <c r="H161" i="17"/>
  <c r="H2270" i="17"/>
  <c r="H2917" i="17"/>
  <c r="H1257" i="17"/>
  <c r="H2214" i="17"/>
  <c r="H329" i="17"/>
  <c r="H1488" i="17"/>
  <c r="H1247" i="17"/>
  <c r="H955" i="17"/>
  <c r="H973" i="17"/>
  <c r="H3024" i="17"/>
  <c r="H1972" i="17"/>
  <c r="H455" i="17"/>
  <c r="H757" i="17"/>
  <c r="H2707" i="17"/>
  <c r="H1578" i="17"/>
  <c r="H1875" i="17"/>
  <c r="H2755" i="17"/>
  <c r="H3564" i="17"/>
  <c r="H1898" i="17"/>
  <c r="H1176" i="17"/>
  <c r="H1551" i="17"/>
  <c r="H128" i="17"/>
  <c r="H1143" i="17"/>
  <c r="H1955" i="17"/>
  <c r="H506" i="17"/>
  <c r="H1421" i="17"/>
  <c r="H242" i="17"/>
  <c r="H3547" i="17"/>
  <c r="H1286" i="17"/>
  <c r="H2815" i="17"/>
  <c r="H1885" i="17"/>
  <c r="H2688" i="17"/>
  <c r="H1681" i="17"/>
  <c r="H689" i="17"/>
  <c r="H162" i="17"/>
  <c r="H402" i="17"/>
  <c r="H2643" i="17"/>
  <c r="H3321" i="17"/>
  <c r="H1588" i="17"/>
  <c r="H3428" i="17"/>
  <c r="H2106" i="17"/>
  <c r="H1067" i="17"/>
  <c r="H2032" i="17"/>
  <c r="H3410" i="17"/>
  <c r="H2422" i="17"/>
  <c r="H2942" i="17"/>
  <c r="H1534" i="17"/>
  <c r="H3169" i="17"/>
  <c r="H564" i="17"/>
  <c r="H2589" i="17"/>
  <c r="H3251" i="17"/>
  <c r="H1827" i="17"/>
  <c r="H1218" i="17"/>
  <c r="H2918" i="17"/>
  <c r="H99" i="17"/>
  <c r="H3469" i="17"/>
  <c r="H1579" i="17"/>
  <c r="H1326" i="17"/>
  <c r="H1350" i="17"/>
  <c r="H3123" i="17"/>
  <c r="H2490" i="17"/>
  <c r="H3352" i="17"/>
  <c r="H845" i="17"/>
  <c r="H3417" i="17"/>
  <c r="H456" i="17"/>
  <c r="H3054" i="17"/>
  <c r="H1327" i="17"/>
  <c r="H940" i="17"/>
  <c r="H2157" i="17"/>
  <c r="H2385" i="17"/>
  <c r="H2244" i="17"/>
  <c r="H2726" i="17"/>
  <c r="H1600" i="17"/>
  <c r="H2479" i="17"/>
  <c r="H1535" i="17"/>
  <c r="H1725" i="17"/>
  <c r="H385" i="17"/>
  <c r="H2115" i="17"/>
  <c r="H3287" i="17"/>
  <c r="H2689" i="17"/>
  <c r="H386" i="17"/>
  <c r="H88" i="17"/>
  <c r="H2127" i="17"/>
  <c r="H296" i="17"/>
  <c r="H1622" i="17"/>
  <c r="H36" i="17"/>
  <c r="H3071" i="17"/>
  <c r="H1483" i="17"/>
  <c r="H1660" i="17"/>
  <c r="H1048" i="17"/>
  <c r="H3312" i="17"/>
  <c r="H1601" i="17"/>
  <c r="H1956" i="17"/>
  <c r="H2446" i="17"/>
  <c r="H1990" i="17"/>
  <c r="H1303" i="17"/>
  <c r="H1886" i="17"/>
  <c r="H1682" i="17"/>
  <c r="H846" i="17"/>
  <c r="H1914" i="17"/>
  <c r="H2617" i="17"/>
  <c r="H1569" i="17"/>
  <c r="H2698" i="17"/>
  <c r="H2328" i="17"/>
  <c r="H255" i="17"/>
  <c r="H772" i="17"/>
  <c r="H1308" i="17"/>
  <c r="H3131" i="17"/>
  <c r="H1090" i="17"/>
  <c r="H147" i="17"/>
  <c r="H1661" i="17"/>
  <c r="H1473" i="17"/>
  <c r="H906" i="17"/>
  <c r="H2271" i="17"/>
  <c r="H2965" i="17"/>
  <c r="H3597" i="17"/>
  <c r="H1812" i="17"/>
  <c r="H3463" i="17"/>
  <c r="H1361" i="17"/>
  <c r="H2904" i="17"/>
  <c r="H734" i="17"/>
  <c r="H163" i="17"/>
  <c r="H2956" i="17"/>
  <c r="H3095" i="17"/>
  <c r="H3147" i="17"/>
  <c r="H442" i="17"/>
  <c r="H3057" i="17"/>
  <c r="H1049" i="17"/>
  <c r="H3588" i="17"/>
  <c r="H2033" i="17"/>
  <c r="H3386" i="17"/>
  <c r="H3132" i="17"/>
  <c r="H2077" i="17"/>
  <c r="H3455" i="17"/>
  <c r="H2573" i="17"/>
  <c r="H2926" i="17"/>
  <c r="H2410" i="17"/>
  <c r="H3538" i="17"/>
  <c r="H2966" i="17"/>
  <c r="H610" i="17"/>
  <c r="H1740" i="17"/>
  <c r="H1026" i="17"/>
  <c r="H243" i="17"/>
  <c r="H2742" i="17"/>
  <c r="H3096" i="17"/>
  <c r="H773" i="17"/>
  <c r="H330" i="17"/>
  <c r="H789" i="17"/>
  <c r="H1683" i="17"/>
  <c r="H3241" i="17"/>
  <c r="H1400" i="17"/>
  <c r="H1525" i="17"/>
  <c r="H1689" i="17"/>
  <c r="H3111" i="17"/>
  <c r="H1211" i="17"/>
  <c r="H108" i="17"/>
  <c r="H62" i="17"/>
  <c r="H1177" i="17"/>
  <c r="H2000" i="17"/>
  <c r="H1422" i="17"/>
  <c r="H1304" i="17"/>
  <c r="H164" i="17"/>
  <c r="H2548" i="17"/>
  <c r="H859" i="17"/>
  <c r="H665" i="17"/>
  <c r="H3148" i="17"/>
  <c r="H2128" i="17"/>
  <c r="H3151" i="17"/>
  <c r="H1536" i="17"/>
  <c r="H3210" i="17"/>
  <c r="H3042" i="17"/>
  <c r="H256" i="17"/>
  <c r="H3270" i="17"/>
  <c r="H2231" i="17"/>
  <c r="H3397" i="17"/>
  <c r="H1526" i="17"/>
  <c r="H3211" i="17"/>
  <c r="H1412" i="17"/>
  <c r="H2282" i="17"/>
  <c r="H1570" i="17"/>
  <c r="H885" i="17"/>
  <c r="H303" i="17"/>
  <c r="H2876" i="17"/>
  <c r="H2047" i="17"/>
  <c r="H2034" i="17"/>
  <c r="H1165" i="17"/>
  <c r="H1459" i="17"/>
  <c r="H2949" i="17"/>
  <c r="H117" i="17"/>
  <c r="H1813" i="17"/>
  <c r="H3198" i="17"/>
  <c r="H1232" i="17"/>
  <c r="H3009" i="17"/>
  <c r="H1712" i="17"/>
  <c r="H2480" i="17"/>
  <c r="H1113" i="17"/>
  <c r="H3288" i="17"/>
  <c r="H790" i="17"/>
  <c r="H886" i="17"/>
  <c r="H3072" i="17"/>
  <c r="H3031" i="17"/>
  <c r="H2973" i="17"/>
  <c r="H3570" i="17"/>
  <c r="H2300" i="17"/>
  <c r="H2116" i="17"/>
  <c r="H847" i="17"/>
  <c r="H735" i="17"/>
  <c r="H507" i="17"/>
  <c r="H2935" i="17"/>
  <c r="H2293" i="17"/>
  <c r="H887" i="17"/>
  <c r="H666" i="17"/>
  <c r="H537" i="17"/>
  <c r="H2809" i="17"/>
  <c r="H1413" i="17"/>
  <c r="H1613" i="17"/>
  <c r="H443" i="17"/>
  <c r="H2936" i="17"/>
  <c r="H2089" i="17"/>
  <c r="H2581" i="17"/>
  <c r="H3289" i="17"/>
  <c r="H690" i="17"/>
  <c r="H1386" i="17"/>
  <c r="H1178" i="17"/>
  <c r="H1309" i="17"/>
  <c r="H274" i="17"/>
  <c r="H2048" i="17"/>
  <c r="H2001" i="17"/>
  <c r="H611" i="17"/>
  <c r="H774" i="17"/>
  <c r="H1649" i="17"/>
  <c r="H3217" i="17"/>
  <c r="H1580" i="17"/>
  <c r="H667" i="17"/>
  <c r="H2411" i="17"/>
  <c r="H444" i="17"/>
  <c r="H1212" i="17"/>
  <c r="H758" i="17"/>
  <c r="H37" i="17"/>
  <c r="H2919" i="17"/>
  <c r="H1973" i="17"/>
  <c r="H2943" i="17"/>
  <c r="H941" i="17"/>
  <c r="H2078" i="17"/>
  <c r="H709" i="17"/>
  <c r="H956" i="17"/>
  <c r="H3398" i="17"/>
  <c r="H2683" i="17"/>
  <c r="H387" i="17"/>
  <c r="H1198" i="17"/>
  <c r="H736" i="17"/>
  <c r="H1460" i="17"/>
  <c r="H1287" i="17"/>
  <c r="H1690" i="17"/>
  <c r="H1662" i="17"/>
  <c r="H2314" i="17"/>
  <c r="H3438" i="17"/>
  <c r="H1271" i="17"/>
  <c r="H2049" i="17"/>
  <c r="H286" i="17"/>
  <c r="H3322" i="17"/>
  <c r="H2481" i="17"/>
  <c r="H365" i="17"/>
  <c r="H3212" i="17"/>
  <c r="H1713" i="17"/>
  <c r="H118" i="17"/>
  <c r="H1537" i="17"/>
  <c r="H2767" i="17"/>
  <c r="H1854" i="17"/>
  <c r="H1927" i="17"/>
  <c r="H3218" i="17"/>
  <c r="H1219" i="17"/>
  <c r="H2582" i="17"/>
  <c r="H1004" i="17"/>
  <c r="H1288" i="17"/>
  <c r="H549" i="17"/>
  <c r="H3522" i="17"/>
  <c r="H487" i="17"/>
  <c r="H1772" i="17"/>
  <c r="H2050" i="17"/>
  <c r="H2339" i="17"/>
  <c r="H2469" i="17"/>
  <c r="H235" i="17"/>
  <c r="H2002" i="17"/>
  <c r="H22" i="17"/>
  <c r="H1068" i="17"/>
  <c r="H2731" i="17"/>
  <c r="H2684" i="17"/>
  <c r="H1866" i="17"/>
  <c r="H3294" i="17"/>
  <c r="H3411" i="17"/>
  <c r="H1750" i="17"/>
  <c r="H1401" i="17"/>
  <c r="H3526" i="17"/>
  <c r="H192" i="22"/>
  <c r="H273" i="22"/>
  <c r="H147" i="22"/>
  <c r="H24" i="22"/>
  <c r="H258" i="22"/>
  <c r="H321" i="22"/>
  <c r="H23" i="22"/>
  <c r="H118" i="22"/>
  <c r="H210" i="22"/>
  <c r="H296" i="22"/>
  <c r="H322" i="22"/>
  <c r="H141" i="22"/>
  <c r="H313" i="22"/>
  <c r="H18" i="22"/>
  <c r="H189" i="22"/>
  <c r="H99" i="22"/>
  <c r="H10" i="22"/>
  <c r="H122" i="22"/>
  <c r="H335" i="22"/>
  <c r="H60" i="22"/>
  <c r="H55" i="22"/>
  <c r="H69" i="22"/>
  <c r="H53" i="22"/>
  <c r="H176" i="22"/>
  <c r="H287" i="22"/>
  <c r="H145" i="22"/>
  <c r="H11" i="22"/>
  <c r="H80" i="22"/>
  <c r="H160" i="22"/>
  <c r="H181" i="22"/>
  <c r="H106" i="22"/>
  <c r="H232" i="22"/>
  <c r="H217" i="22"/>
  <c r="H142" i="22"/>
  <c r="H50" i="22"/>
  <c r="H27" i="22"/>
  <c r="H280" i="22"/>
  <c r="H100" i="22"/>
  <c r="H154" i="22"/>
  <c r="H262" i="22"/>
  <c r="H310" i="22"/>
  <c r="H76" i="22"/>
  <c r="H306" i="22"/>
  <c r="H225" i="22"/>
  <c r="H59" i="22"/>
  <c r="H132" i="22"/>
  <c r="H163" i="22"/>
  <c r="H17" i="22"/>
  <c r="H234" i="22"/>
  <c r="H107" i="22"/>
  <c r="H162" i="22"/>
  <c r="H226" i="22"/>
  <c r="H152" i="22"/>
  <c r="H336" i="22"/>
  <c r="H221" i="22"/>
  <c r="H14" i="22"/>
  <c r="H43" i="22"/>
  <c r="H272" i="22"/>
  <c r="H86" i="22"/>
  <c r="H82" i="22"/>
  <c r="H42" i="22"/>
  <c r="H297" i="22"/>
  <c r="H285" i="22"/>
  <c r="H191" i="22"/>
  <c r="H211" i="22"/>
  <c r="H206" i="22"/>
  <c r="H161" i="22"/>
  <c r="H309" i="22"/>
  <c r="H224" i="22"/>
  <c r="H202" i="22"/>
  <c r="H146" i="22"/>
  <c r="H25" i="22"/>
  <c r="H214" i="22"/>
  <c r="H215" i="22"/>
  <c r="H21" i="22"/>
  <c r="H300" i="22"/>
  <c r="H133" i="22"/>
  <c r="H172" i="22"/>
  <c r="H44" i="22"/>
  <c r="H19" i="22"/>
  <c r="H269" i="22"/>
  <c r="H6" i="22"/>
  <c r="H71" i="22"/>
  <c r="H223" i="22"/>
  <c r="H74" i="22"/>
  <c r="H203" i="22"/>
  <c r="H290" i="22"/>
  <c r="H127" i="22"/>
  <c r="H8" i="22"/>
  <c r="H47" i="22"/>
  <c r="H255" i="22"/>
  <c r="H155" i="22"/>
  <c r="H66" i="22"/>
  <c r="H317" i="22"/>
  <c r="H45" i="22"/>
  <c r="H72" i="22"/>
  <c r="H323" i="22"/>
  <c r="H102" i="22"/>
  <c r="H319" i="22"/>
  <c r="H121" i="22"/>
  <c r="H301" i="22"/>
  <c r="H135" i="22"/>
  <c r="H37" i="22"/>
  <c r="H90" i="22"/>
  <c r="H68" i="22"/>
  <c r="H188" i="22"/>
  <c r="H83" i="22"/>
  <c r="H16" i="22"/>
  <c r="H29" i="22"/>
  <c r="H51" i="22"/>
  <c r="H207" i="22"/>
  <c r="H75" i="22"/>
  <c r="H201" i="22"/>
  <c r="H129" i="22"/>
  <c r="H148" i="22"/>
  <c r="H32" i="22"/>
  <c r="H333" i="22"/>
  <c r="H46" i="22"/>
  <c r="H33" i="22"/>
  <c r="H231" i="22"/>
  <c r="H139" i="22"/>
  <c r="H193" i="22"/>
  <c r="H305" i="22"/>
  <c r="H292" i="22"/>
  <c r="H3" i="22"/>
  <c r="H337" i="22"/>
  <c r="H247" i="22"/>
  <c r="H165" i="22"/>
  <c r="H282" i="22"/>
  <c r="H242" i="22"/>
  <c r="H70" i="22"/>
  <c r="H28" i="22"/>
  <c r="H329" i="22"/>
  <c r="H316" i="22"/>
  <c r="H108" i="22"/>
  <c r="H98" i="22"/>
  <c r="H326" i="22"/>
  <c r="H22" i="22"/>
  <c r="H330" i="22"/>
  <c r="H347" i="22"/>
  <c r="H218" i="22"/>
  <c r="H131" i="22"/>
  <c r="H92" i="22"/>
  <c r="H168" i="22"/>
  <c r="H73" i="22"/>
  <c r="H303" i="22"/>
  <c r="H245" i="22"/>
  <c r="H208" i="22"/>
  <c r="H238" i="22"/>
  <c r="H114" i="22"/>
  <c r="H184" i="22"/>
  <c r="H13" i="22"/>
  <c r="H81" i="22"/>
  <c r="H254" i="22"/>
  <c r="H125" i="22"/>
  <c r="H276" i="22"/>
  <c r="H237" i="22"/>
  <c r="H110" i="22"/>
  <c r="H266" i="22"/>
  <c r="H52" i="22"/>
  <c r="H183" i="22"/>
  <c r="H179" i="22"/>
  <c r="H177" i="22"/>
  <c r="H228" i="22"/>
  <c r="H39" i="22"/>
  <c r="H180" i="22"/>
  <c r="H314" i="22"/>
  <c r="H209" i="22"/>
  <c r="H229" i="22"/>
  <c r="H277" i="22"/>
  <c r="H87" i="22"/>
  <c r="H251" i="22"/>
  <c r="H318" i="22"/>
  <c r="H94" i="22"/>
  <c r="H233" i="22"/>
  <c r="H250" i="22"/>
  <c r="H57" i="22"/>
  <c r="H332" i="22"/>
  <c r="H227" i="22"/>
  <c r="H158" i="22"/>
  <c r="H200" i="22"/>
  <c r="H30" i="22"/>
  <c r="H338" i="22"/>
  <c r="H62" i="22"/>
  <c r="H212" i="22"/>
  <c r="H58" i="22"/>
  <c r="H344" i="22"/>
  <c r="H173" i="22"/>
  <c r="H339" i="22"/>
  <c r="H194" i="22"/>
  <c r="H97" i="22"/>
  <c r="H241" i="22"/>
  <c r="H78" i="22"/>
  <c r="H261" i="22"/>
  <c r="H115" i="22"/>
  <c r="H36" i="22"/>
  <c r="H96" i="22"/>
  <c r="H166" i="22"/>
  <c r="H291" i="22"/>
  <c r="H63" i="22"/>
  <c r="H302" i="22"/>
  <c r="H205" i="22"/>
  <c r="H174" i="22"/>
  <c r="H199" i="22"/>
  <c r="H136" i="22"/>
  <c r="H93" i="22"/>
  <c r="H213" i="22"/>
  <c r="H123" i="22"/>
  <c r="H182" i="22"/>
  <c r="H274" i="22"/>
  <c r="H289" i="22"/>
  <c r="H311" i="22"/>
  <c r="H298" i="22"/>
  <c r="H324" i="22"/>
  <c r="H130" i="22"/>
  <c r="H156" i="22"/>
  <c r="H325" i="22"/>
  <c r="H235" i="22"/>
  <c r="H4" i="22"/>
  <c r="H187" i="22"/>
  <c r="H307" i="22"/>
  <c r="H64" i="22"/>
  <c r="H308" i="22"/>
  <c r="H239" i="22"/>
  <c r="H299" i="22"/>
  <c r="H246" i="22"/>
  <c r="H315" i="22"/>
  <c r="H112" i="22"/>
  <c r="H195" i="22"/>
  <c r="H119" i="22"/>
  <c r="H304" i="22"/>
  <c r="H248" i="22"/>
  <c r="H153" i="22"/>
  <c r="H67" i="22"/>
  <c r="H283" i="22"/>
  <c r="H120" i="22"/>
  <c r="H216" i="22"/>
  <c r="H348" i="22"/>
  <c r="H294" i="22"/>
  <c r="H26" i="22"/>
  <c r="H79" i="22"/>
  <c r="H281" i="22"/>
  <c r="H88" i="22"/>
  <c r="H113" i="22"/>
  <c r="H328" i="22"/>
  <c r="H249" i="22"/>
  <c r="H137" i="22"/>
  <c r="H116" i="22"/>
  <c r="H150" i="22"/>
  <c r="H7" i="22"/>
  <c r="H138" i="22"/>
  <c r="H144" i="22"/>
  <c r="H143" i="22"/>
  <c r="H343" i="22"/>
  <c r="H124" i="22"/>
  <c r="H312" i="22"/>
  <c r="H31" i="22"/>
  <c r="H240" i="22"/>
  <c r="H331" i="22"/>
  <c r="H61" i="22"/>
  <c r="H196" i="22"/>
  <c r="H268" i="22"/>
  <c r="H9" i="22"/>
  <c r="H256" i="22"/>
  <c r="H167" i="22"/>
  <c r="H134" i="22"/>
  <c r="H288" i="22"/>
  <c r="H260" i="22"/>
  <c r="H91" i="22"/>
  <c r="H219" i="22"/>
  <c r="H38" i="22"/>
  <c r="H109" i="22"/>
  <c r="H169" i="22"/>
  <c r="H222" i="22"/>
  <c r="H284" i="22"/>
  <c r="H197" i="22"/>
  <c r="H236" i="22"/>
  <c r="H341" i="22"/>
  <c r="H15" i="22"/>
  <c r="H151" i="22"/>
  <c r="H278" i="22"/>
  <c r="H257" i="22"/>
  <c r="H149" i="22"/>
  <c r="H198" i="22"/>
  <c r="H128" i="22"/>
  <c r="H220" i="22"/>
  <c r="H243" i="22"/>
  <c r="H267" i="22"/>
  <c r="H117" i="22"/>
  <c r="H320" i="22"/>
  <c r="H54" i="22"/>
  <c r="H244" i="22"/>
  <c r="H252" i="22"/>
  <c r="H89" i="22"/>
  <c r="H164" i="22"/>
  <c r="H65" i="22"/>
  <c r="H204" i="22"/>
  <c r="H279" i="22"/>
  <c r="H345" i="22"/>
  <c r="H171" i="22"/>
  <c r="H170" i="22"/>
  <c r="H105" i="22"/>
  <c r="H346" i="22"/>
  <c r="H264" i="22"/>
  <c r="H178" i="22"/>
  <c r="H253" i="22"/>
  <c r="H56" i="22"/>
  <c r="H271" i="22"/>
  <c r="H265" i="22"/>
  <c r="H159" i="22"/>
  <c r="H259" i="22"/>
  <c r="H41" i="22"/>
  <c r="H84" i="22"/>
  <c r="H340" i="22"/>
  <c r="H157" i="22"/>
  <c r="H327" i="22"/>
  <c r="H104" i="22"/>
  <c r="H186" i="22"/>
  <c r="H185" i="22"/>
  <c r="H286" i="22"/>
  <c r="H103" i="22"/>
  <c r="H342" i="22"/>
  <c r="H20" i="22"/>
  <c r="H95" i="22"/>
  <c r="H77" i="22"/>
  <c r="H126" i="22"/>
  <c r="H275" i="22"/>
  <c r="H270" i="22"/>
  <c r="H35" i="22"/>
  <c r="H49" i="22"/>
  <c r="H48" i="22"/>
  <c r="H190" i="22"/>
  <c r="H111" i="22"/>
  <c r="H85" i="22"/>
  <c r="H140" i="22"/>
  <c r="H175" i="22"/>
  <c r="H34" i="22"/>
  <c r="H2" i="22"/>
  <c r="H295" i="22"/>
  <c r="H263" i="22"/>
  <c r="H230" i="22"/>
  <c r="H5" i="22"/>
  <c r="H101" i="22"/>
  <c r="H334" i="22"/>
  <c r="H12" i="22"/>
  <c r="H40" i="22"/>
  <c r="H293" i="22"/>
  <c r="M263" i="10"/>
  <c r="M1343" i="10"/>
  <c r="M1096" i="10"/>
  <c r="M73" i="10"/>
  <c r="M1223" i="10"/>
  <c r="M1444" i="10"/>
  <c r="M819" i="10"/>
  <c r="M1098" i="10"/>
  <c r="M971" i="10"/>
  <c r="M991" i="10"/>
  <c r="M448" i="10"/>
  <c r="M1019" i="10"/>
  <c r="M560" i="10"/>
  <c r="M1244" i="10"/>
  <c r="M1089" i="10"/>
  <c r="M840" i="10"/>
  <c r="M783" i="10"/>
  <c r="M751" i="10"/>
  <c r="M920" i="10"/>
  <c r="M1109" i="10"/>
  <c r="M1425" i="10"/>
  <c r="M456" i="10"/>
  <c r="M1474" i="10"/>
  <c r="M1337" i="10"/>
  <c r="M639" i="10"/>
  <c r="M1142" i="10"/>
  <c r="M3" i="10"/>
  <c r="M95" i="10"/>
  <c r="M1148" i="10"/>
  <c r="M1016" i="10"/>
  <c r="M154" i="10"/>
  <c r="M214" i="10"/>
  <c r="M293" i="10"/>
  <c r="M38" i="10"/>
  <c r="M509" i="10"/>
  <c r="M412" i="10"/>
  <c r="M587" i="10"/>
  <c r="M904" i="10"/>
  <c r="M369" i="10"/>
  <c r="M170" i="10"/>
  <c r="M972" i="10"/>
  <c r="M256" i="10"/>
  <c r="M516" i="10"/>
  <c r="M727" i="10"/>
  <c r="M927" i="10"/>
  <c r="M1159" i="10"/>
  <c r="M116" i="10"/>
  <c r="M774" i="10"/>
  <c r="M534" i="10"/>
  <c r="M112" i="10"/>
  <c r="M1252" i="10"/>
  <c r="M887" i="10"/>
  <c r="M863" i="10"/>
  <c r="M208" i="10"/>
  <c r="M298" i="10"/>
  <c r="M1106" i="10"/>
  <c r="M1381" i="10"/>
  <c r="M89" i="10"/>
  <c r="M1233" i="10"/>
  <c r="M350" i="10"/>
  <c r="M955" i="10"/>
  <c r="M311" i="10"/>
  <c r="M408" i="10"/>
  <c r="M425" i="10"/>
  <c r="M1062" i="10"/>
  <c r="M1405" i="10"/>
  <c r="M137" i="10"/>
  <c r="M1124" i="10"/>
  <c r="M426" i="10"/>
  <c r="M640" i="10"/>
  <c r="M75" i="10"/>
  <c r="M351" i="10"/>
  <c r="M852" i="10"/>
  <c r="M500" i="10"/>
  <c r="M393" i="10"/>
  <c r="M943" i="10"/>
  <c r="M1477" i="10"/>
  <c r="M1229" i="10"/>
  <c r="M13" i="10"/>
  <c r="M51" i="10"/>
  <c r="M834" i="10"/>
  <c r="M4" i="10"/>
  <c r="M668" i="10"/>
  <c r="M1342" i="10"/>
  <c r="M1468" i="10"/>
  <c r="M1315" i="10"/>
  <c r="M1116" i="10"/>
  <c r="M760" i="10"/>
  <c r="M1049" i="10"/>
  <c r="M234" i="10"/>
  <c r="M619" i="10"/>
  <c r="M740" i="10"/>
  <c r="M915" i="10"/>
  <c r="M1068" i="10"/>
  <c r="M328" i="10"/>
  <c r="M286" i="10"/>
  <c r="M1427" i="10"/>
  <c r="M52" i="10"/>
  <c r="M413" i="10"/>
  <c r="M686" i="10"/>
  <c r="M854" i="10"/>
  <c r="M697" i="10"/>
  <c r="M687" i="10"/>
  <c r="M92" i="10"/>
  <c r="M198" i="10"/>
  <c r="M1280" i="10"/>
  <c r="M58" i="10"/>
  <c r="M548" i="10"/>
  <c r="M375" i="10"/>
  <c r="M1086" i="10"/>
  <c r="M958" i="10"/>
  <c r="M1379" i="10"/>
  <c r="M787" i="10"/>
  <c r="M736" i="10"/>
  <c r="M251" i="10"/>
  <c r="M814" i="10"/>
  <c r="M96" i="10"/>
  <c r="M27" i="10"/>
  <c r="M1430" i="10"/>
  <c r="M294" i="10"/>
  <c r="M792" i="10"/>
  <c r="M479" i="10"/>
  <c r="M1023" i="10"/>
  <c r="M828" i="10"/>
  <c r="M502" i="10"/>
  <c r="M588" i="10"/>
  <c r="M1090" i="10"/>
  <c r="M549" i="10"/>
  <c r="M1192" i="10"/>
  <c r="M537" i="10"/>
  <c r="M847" i="10"/>
  <c r="M860" i="10"/>
  <c r="M1241" i="10"/>
  <c r="M641" i="10"/>
  <c r="M799" i="10"/>
  <c r="M483" i="10"/>
  <c r="M921" i="10"/>
  <c r="M1152" i="10"/>
  <c r="M1276" i="10"/>
  <c r="M312" i="10"/>
  <c r="M807" i="10"/>
  <c r="M855" i="10"/>
  <c r="M647" i="10"/>
  <c r="M1083" i="10"/>
  <c r="M922" i="10"/>
  <c r="M1162" i="10"/>
  <c r="M429" i="10"/>
  <c r="M902" i="10"/>
  <c r="M1348" i="10"/>
  <c r="M1307" i="10"/>
  <c r="M145" i="10"/>
  <c r="M354" i="10"/>
  <c r="M1001" i="10"/>
  <c r="M1338" i="10"/>
  <c r="M651" i="10"/>
  <c r="M474" i="10"/>
  <c r="M175" i="10"/>
  <c r="M629" i="10"/>
  <c r="M397" i="10"/>
  <c r="M68" i="10"/>
  <c r="M848" i="10"/>
  <c r="M1294" i="10"/>
  <c r="M267" i="10"/>
  <c r="M79" i="10"/>
  <c r="M719" i="10"/>
  <c r="M914" i="10"/>
  <c r="M138" i="10"/>
  <c r="M252" i="10"/>
  <c r="M18" i="10"/>
  <c r="M120" i="10"/>
  <c r="M1063" i="10"/>
  <c r="M370" i="10"/>
  <c r="M162" i="10"/>
  <c r="M422" i="10"/>
  <c r="M589" i="10"/>
  <c r="M1034" i="10"/>
  <c r="M1319" i="10"/>
  <c r="M157" i="10"/>
  <c r="M28" i="10"/>
  <c r="M522" i="10"/>
  <c r="M544" i="10"/>
  <c r="M1110" i="10"/>
  <c r="M449" i="10"/>
  <c r="M1262" i="10"/>
  <c r="M635" i="10"/>
  <c r="M1052" i="10"/>
  <c r="M187" i="10"/>
  <c r="M223" i="10"/>
  <c r="M1004" i="10"/>
  <c r="M931" i="10"/>
  <c r="M22" i="10"/>
  <c r="M1129" i="10"/>
  <c r="M330" i="10"/>
  <c r="M488" i="10"/>
  <c r="M1248" i="10"/>
  <c r="M856" i="10"/>
  <c r="M1190" i="10"/>
  <c r="M1299" i="10"/>
  <c r="M1452" i="10"/>
  <c r="M295" i="10"/>
  <c r="M1372" i="10"/>
  <c r="M788" i="10"/>
  <c r="M973" i="10"/>
  <c r="M334" i="10"/>
  <c r="M181" i="10"/>
  <c r="M65" i="10"/>
  <c r="M900" i="10"/>
  <c r="M126" i="10"/>
  <c r="M583" i="10"/>
  <c r="M761" i="10"/>
  <c r="M1441" i="10"/>
  <c r="M1070" i="10"/>
  <c r="M1475" i="10"/>
  <c r="M33" i="10"/>
  <c r="M843" i="10"/>
  <c r="M767" i="10"/>
  <c r="M469" i="10"/>
  <c r="M309" i="10"/>
  <c r="M299" i="10"/>
  <c r="M147" i="10"/>
  <c r="M331" i="10"/>
  <c r="M893" i="10"/>
  <c r="M778" i="10"/>
  <c r="M1414" i="10"/>
  <c r="M1404" i="10"/>
  <c r="M224" i="10"/>
  <c r="M1408" i="10"/>
  <c r="M793" i="10"/>
  <c r="M1261" i="10"/>
  <c r="M1352" i="10"/>
  <c r="M323" i="10"/>
  <c r="M630" i="10"/>
  <c r="M484" i="10"/>
  <c r="M844" i="10"/>
  <c r="M1238" i="10"/>
  <c r="M888" i="10"/>
  <c r="M829" i="10"/>
  <c r="M5" i="10"/>
  <c r="M692" i="10"/>
  <c r="M409" i="10"/>
  <c r="M800" i="10"/>
  <c r="M1029" i="10"/>
  <c r="M567" i="10"/>
  <c r="M550" i="10"/>
  <c r="M163" i="10"/>
  <c r="M815" i="10"/>
  <c r="M134" i="10"/>
  <c r="M820" i="10"/>
  <c r="M394" i="10"/>
  <c r="M244" i="10"/>
  <c r="M804" i="10"/>
  <c r="M1099" i="10"/>
  <c r="M708" i="10"/>
  <c r="M746" i="10"/>
  <c r="M1472" i="10"/>
  <c r="M1181" i="10"/>
  <c r="M938" i="10"/>
  <c r="M1481" i="10"/>
  <c r="M1482" i="10"/>
  <c r="M457" i="10"/>
  <c r="M1156" i="10"/>
  <c r="M1036" i="10"/>
  <c r="M470" i="10"/>
  <c r="M551" i="10"/>
  <c r="M1182" i="10"/>
  <c r="M1227" i="10"/>
  <c r="M1382" i="10"/>
  <c r="M866" i="10"/>
  <c r="M1153" i="10"/>
  <c r="M381" i="10"/>
  <c r="M766" i="10"/>
  <c r="M553" i="10"/>
  <c r="M355" i="10"/>
  <c r="M579" i="10"/>
  <c r="M173" i="10"/>
  <c r="M416" i="10"/>
  <c r="M857" i="10"/>
  <c r="M480" i="10"/>
  <c r="M503" i="10"/>
  <c r="M188" i="10"/>
  <c r="M542" i="10"/>
  <c r="M229" i="10"/>
  <c r="M432" i="10"/>
  <c r="M121" i="10"/>
  <c r="M1134" i="10"/>
  <c r="M1202" i="10"/>
  <c r="M728" i="10"/>
  <c r="M729" i="10"/>
  <c r="M1426" i="10"/>
  <c r="M356" i="10"/>
  <c r="M148" i="10"/>
  <c r="M816" i="10"/>
  <c r="M167" i="10"/>
  <c r="M310" i="10"/>
  <c r="M1138" i="10"/>
  <c r="M1195" i="10"/>
  <c r="M923" i="10"/>
  <c r="M1242" i="10"/>
  <c r="M523" i="10"/>
  <c r="M257" i="10"/>
  <c r="M1391" i="10"/>
  <c r="M768" i="10"/>
  <c r="M1483" i="10"/>
  <c r="M1087" i="10"/>
  <c r="M235" i="10"/>
  <c r="M489" i="10"/>
  <c r="M338" i="10"/>
  <c r="M183" i="10"/>
  <c r="M281" i="10"/>
  <c r="M805" i="10"/>
  <c r="M752" i="10"/>
  <c r="M335" i="10"/>
  <c r="M1278" i="10"/>
  <c r="M435" i="10"/>
  <c r="M907" i="10"/>
  <c r="M287" i="10"/>
  <c r="M324" i="10"/>
  <c r="M510" i="10"/>
  <c r="M688" i="10"/>
  <c r="M1224" i="10"/>
  <c r="M129" i="10"/>
  <c r="M703" i="10"/>
  <c r="M1303" i="10"/>
  <c r="M1253" i="10"/>
  <c r="M1387" i="10"/>
  <c r="M376" i="10"/>
  <c r="M62" i="10"/>
  <c r="M870" i="10"/>
  <c r="M6" i="10"/>
  <c r="M1453" i="10"/>
  <c r="M1285" i="10"/>
  <c r="M103" i="10"/>
  <c r="M731" i="10"/>
  <c r="M545" i="10"/>
  <c r="M747" i="10"/>
  <c r="M944" i="10"/>
  <c r="M1410" i="10"/>
  <c r="M122" i="10"/>
  <c r="M371" i="10"/>
  <c r="M905" i="10"/>
  <c r="M517" i="10"/>
  <c r="M123" i="10"/>
  <c r="M238" i="10"/>
  <c r="M418" i="10"/>
  <c r="M275" i="10"/>
  <c r="M877" i="10"/>
  <c r="M97" i="10"/>
  <c r="M41" i="10"/>
  <c r="M885" i="10"/>
  <c r="M90" i="10"/>
  <c r="M47" i="10"/>
  <c r="M1220" i="10"/>
  <c r="M1368" i="10"/>
  <c r="M1160" i="10"/>
  <c r="M253" i="10"/>
  <c r="M910" i="10"/>
  <c r="M824" i="10"/>
  <c r="M966" i="10"/>
  <c r="M254" i="10"/>
  <c r="M648" i="10"/>
  <c r="M139" i="10"/>
  <c r="M1100" i="10"/>
  <c r="M1339" i="10"/>
  <c r="M1331" i="10"/>
  <c r="M1057" i="10"/>
  <c r="M171" i="10"/>
  <c r="M737" i="10"/>
  <c r="M1037" i="10"/>
  <c r="M1193" i="10"/>
  <c r="M1230" i="10"/>
  <c r="M1165" i="10"/>
  <c r="M853" i="10"/>
  <c r="M332" i="10"/>
  <c r="M1362" i="10"/>
  <c r="M282" i="10"/>
  <c r="M1272" i="10"/>
  <c r="M511" i="10"/>
  <c r="M974" i="10"/>
  <c r="M939" i="10"/>
  <c r="M481" i="10"/>
  <c r="M1394" i="10"/>
  <c r="M775" i="10"/>
  <c r="M313" i="10"/>
  <c r="M1442" i="10"/>
  <c r="M1392" i="10"/>
  <c r="M444" i="10"/>
  <c r="M1263" i="10"/>
  <c r="M1125" i="10"/>
  <c r="M164" i="10"/>
  <c r="M504" i="10"/>
  <c r="M1121" i="10"/>
  <c r="M649" i="10"/>
  <c r="M1221" i="10"/>
  <c r="M230" i="10"/>
  <c r="M1463" i="10"/>
  <c r="M1445" i="10"/>
  <c r="M372" i="10"/>
  <c r="M1293" i="10"/>
  <c r="M168" i="10"/>
  <c r="M245" i="10"/>
  <c r="M1355" i="10"/>
  <c r="M693" i="10"/>
  <c r="M652" i="10"/>
  <c r="M382" i="10"/>
  <c r="M127" i="10"/>
  <c r="M1239" i="10"/>
  <c r="M339" i="10"/>
  <c r="M889" i="10"/>
  <c r="M24" i="10"/>
  <c r="M835" i="10"/>
  <c r="M878" i="10"/>
  <c r="M482" i="10"/>
  <c r="M276" i="10"/>
  <c r="M433" i="10"/>
  <c r="M1084" i="10"/>
  <c r="M1031" i="10"/>
  <c r="M925" i="10"/>
  <c r="M87" i="10"/>
  <c r="M340" i="10"/>
  <c r="M698" i="10"/>
  <c r="M1438" i="10"/>
  <c r="M48" i="10"/>
  <c r="M561" i="10"/>
  <c r="M176" i="10"/>
  <c r="M755" i="10"/>
  <c r="M459" i="10"/>
  <c r="M1420" i="10"/>
  <c r="M1369" i="10"/>
  <c r="M1178" i="10"/>
  <c r="M1174" i="10"/>
  <c r="M1050" i="10"/>
  <c r="M779" i="10"/>
  <c r="M303" i="10"/>
  <c r="M82" i="10"/>
  <c r="M836" i="10"/>
  <c r="M341" i="10"/>
  <c r="M908" i="10"/>
  <c r="M1225" i="10"/>
  <c r="M333" i="10"/>
  <c r="M1356" i="10"/>
  <c r="M344" i="10"/>
  <c r="M1175" i="10"/>
  <c r="M1256" i="10"/>
  <c r="M681" i="10"/>
  <c r="M612" i="10"/>
  <c r="M704" i="10"/>
  <c r="M903" i="10"/>
  <c r="M377" i="10"/>
  <c r="M598" i="10"/>
  <c r="M264" i="10"/>
  <c r="M573" i="10"/>
  <c r="M1215" i="10"/>
  <c r="M1388" i="10"/>
  <c r="M599" i="10"/>
  <c r="M886" i="10"/>
  <c r="M1325" i="10"/>
  <c r="M658" i="10"/>
  <c r="M725" i="10"/>
  <c r="M568" i="10"/>
  <c r="M1166" i="10"/>
  <c r="M714" i="10"/>
  <c r="M288" i="10"/>
  <c r="M336" i="10"/>
  <c r="M732" i="10"/>
  <c r="M715" i="10"/>
  <c r="M445" i="10"/>
  <c r="M395" i="10"/>
  <c r="M1344" i="10"/>
  <c r="M66" i="10"/>
  <c r="M1130" i="10"/>
  <c r="M1334" i="10"/>
  <c r="M1308" i="10"/>
  <c r="M209" i="10"/>
  <c r="M1370" i="10"/>
  <c r="M631" i="10"/>
  <c r="M210" i="10"/>
  <c r="M485" i="10"/>
  <c r="M1478" i="10"/>
  <c r="M219" i="10"/>
  <c r="M784" i="10"/>
  <c r="M1187" i="10"/>
  <c r="M769" i="10"/>
  <c r="M936" i="10"/>
  <c r="M314" i="10"/>
  <c r="M916" i="10"/>
  <c r="M1399" i="10"/>
  <c r="M1107" i="10"/>
  <c r="M475" i="10"/>
  <c r="M845" i="10"/>
  <c r="M864" i="10"/>
  <c r="M940" i="10"/>
  <c r="M569" i="10"/>
  <c r="M1043" i="10"/>
  <c r="M1139" i="10"/>
  <c r="M124" i="10"/>
  <c r="M1024" i="10"/>
  <c r="M1377" i="10"/>
  <c r="M202" i="10"/>
  <c r="M296" i="10"/>
  <c r="M357" i="10"/>
  <c r="M1111" i="10"/>
  <c r="M762" i="10"/>
  <c r="M1065" i="10"/>
  <c r="M1295" i="10"/>
  <c r="M1290" i="10"/>
  <c r="M1396" i="10"/>
  <c r="M342" i="10"/>
  <c r="M1035" i="10"/>
  <c r="M1446" i="10"/>
  <c r="M25" i="10"/>
  <c r="M1264" i="10"/>
  <c r="M104" i="10"/>
  <c r="M554" i="10"/>
  <c r="M1091" i="10"/>
  <c r="M192" i="10"/>
  <c r="M1005" i="10"/>
  <c r="M873" i="10"/>
  <c r="M770" i="10"/>
  <c r="M26" i="10"/>
  <c r="M439" i="10"/>
  <c r="M362" i="10"/>
  <c r="M682" i="10"/>
  <c r="M130" i="10"/>
  <c r="M748" i="10"/>
  <c r="M538" i="10"/>
  <c r="M947" i="10"/>
  <c r="M1257" i="10"/>
  <c r="M1140" i="10"/>
  <c r="M623" i="10"/>
  <c r="M430" i="10"/>
  <c r="M1183" i="10"/>
  <c r="M165" i="10"/>
  <c r="M423" i="10"/>
  <c r="M1484" i="10"/>
  <c r="M726" i="10"/>
  <c r="M1203" i="10"/>
  <c r="M277" i="10"/>
  <c r="M636" i="10"/>
  <c r="M86" i="10"/>
  <c r="M1322" i="10"/>
  <c r="M518" i="10"/>
  <c r="M1365" i="10"/>
  <c r="M830" i="10"/>
  <c r="M1310" i="10"/>
  <c r="M613" i="10"/>
  <c r="M403" i="10"/>
  <c r="M1383" i="10"/>
  <c r="M1240" i="10"/>
  <c r="M600" i="10"/>
  <c r="M490" i="10"/>
  <c r="M177" i="10"/>
  <c r="M491" i="10"/>
  <c r="M1273" i="10"/>
  <c r="M1421" i="10"/>
  <c r="M1258" i="10"/>
  <c r="M808" i="10"/>
  <c r="M410" i="10"/>
  <c r="M563" i="10"/>
  <c r="M1311" i="10"/>
  <c r="M809" i="10"/>
  <c r="M911" i="10"/>
  <c r="M614" i="10"/>
  <c r="M1412" i="10"/>
  <c r="M753" i="10"/>
  <c r="M662" i="10"/>
  <c r="M315" i="10"/>
  <c r="M975" i="10"/>
  <c r="M653" i="10"/>
  <c r="M961" i="10"/>
  <c r="M513" i="10"/>
  <c r="M986" i="10"/>
  <c r="M776" i="10"/>
  <c r="M763" i="10"/>
  <c r="M343" i="10"/>
  <c r="M976" i="10"/>
  <c r="M1402" i="10"/>
  <c r="M841" i="10"/>
  <c r="M105" i="10"/>
  <c r="M1012" i="10"/>
  <c r="M669" i="10"/>
  <c r="M316" i="10"/>
  <c r="M831" i="10"/>
  <c r="M1340" i="10"/>
  <c r="M512" i="10"/>
  <c r="M951" i="10"/>
  <c r="M352" i="10"/>
  <c r="M801" i="10"/>
  <c r="M53" i="10"/>
  <c r="M932" i="10"/>
  <c r="M325" i="10"/>
  <c r="M705" i="10"/>
  <c r="M1143" i="10"/>
  <c r="M471" i="10"/>
  <c r="M236" i="10"/>
  <c r="M93" i="10"/>
  <c r="M912" i="10"/>
  <c r="M604" i="10"/>
  <c r="M69" i="10"/>
  <c r="M300" i="10"/>
  <c r="M140" i="10"/>
  <c r="M874" i="10"/>
  <c r="M564" i="10"/>
  <c r="M1131" i="10"/>
  <c r="M1176" i="10"/>
  <c r="M1101" i="10"/>
  <c r="M959" i="10"/>
  <c r="M892" i="10"/>
  <c r="M663" i="10"/>
  <c r="M211" i="10"/>
  <c r="M1069" i="10"/>
  <c r="M689" i="10"/>
  <c r="M1126" i="10"/>
  <c r="M1074" i="10"/>
  <c r="M720" i="10"/>
  <c r="M493" i="10"/>
  <c r="M1249" i="10"/>
  <c r="M865" i="10"/>
  <c r="M446" i="10"/>
  <c r="M709" i="10"/>
  <c r="M1265" i="10"/>
  <c r="M738" i="10"/>
  <c r="M1395" i="10"/>
  <c r="M472" i="10"/>
  <c r="M1415" i="10"/>
  <c r="M80" i="10"/>
  <c r="M1071" i="10"/>
  <c r="M321" i="10"/>
  <c r="M1329" i="10"/>
  <c r="M109" i="10"/>
  <c r="M506" i="10"/>
  <c r="M10" i="10"/>
  <c r="M389" i="10"/>
  <c r="M535" i="10"/>
  <c r="M297" i="10"/>
  <c r="M76" i="10"/>
  <c r="M225" i="10"/>
  <c r="M398" i="10"/>
  <c r="M265" i="10"/>
  <c r="M1009" i="10"/>
  <c r="M63" i="10"/>
  <c r="M1039" i="10"/>
  <c r="M1216" i="10"/>
  <c r="M1038" i="10"/>
  <c r="M1217" i="10"/>
  <c r="M962" i="10"/>
  <c r="M494" i="10"/>
  <c r="M514" i="10"/>
  <c r="M580" i="10"/>
  <c r="M721" i="10"/>
  <c r="M348" i="10"/>
  <c r="M1450" i="10"/>
  <c r="M113" i="10"/>
  <c r="M450" i="10"/>
  <c r="M620" i="10"/>
  <c r="M182" i="10"/>
  <c r="M1268" i="10"/>
  <c r="M158" i="10"/>
  <c r="M952" i="10"/>
  <c r="M557" i="10"/>
  <c r="M690" i="10"/>
  <c r="M1447" i="10"/>
  <c r="M1072" i="10"/>
  <c r="M1323" i="10"/>
  <c r="M659" i="10"/>
  <c r="M825" i="10"/>
  <c r="M19" i="10"/>
  <c r="M399" i="10"/>
  <c r="M1161" i="10"/>
  <c r="M246" i="10"/>
  <c r="M673" i="10"/>
  <c r="M193" i="10"/>
  <c r="M683" i="10"/>
  <c r="M1281" i="10"/>
  <c r="M722" i="10"/>
  <c r="M83" i="10"/>
  <c r="M802" i="10"/>
  <c r="M996" i="10"/>
  <c r="M597" i="10"/>
  <c r="M1222" i="10"/>
  <c r="M141" i="10"/>
  <c r="M1432" i="10"/>
  <c r="M172" i="10"/>
  <c r="M837" i="10"/>
  <c r="M98" i="10"/>
  <c r="M1170" i="10"/>
  <c r="M749" i="10"/>
  <c r="M539" i="10"/>
  <c r="M212" i="10"/>
  <c r="M1013" i="10"/>
  <c r="M558" i="10"/>
  <c r="M1092" i="10"/>
  <c r="M1465" i="10"/>
  <c r="M948" i="10"/>
  <c r="M1014" i="10"/>
  <c r="M741" i="10"/>
  <c r="M1114" i="10"/>
  <c r="M1017" i="10"/>
  <c r="M742" i="10"/>
  <c r="M46" i="10"/>
  <c r="M247" i="10"/>
  <c r="M1135" i="10"/>
  <c r="M70" i="10"/>
  <c r="M400" i="10"/>
  <c r="M203" i="10"/>
  <c r="M654" i="10"/>
  <c r="M520" i="10"/>
  <c r="M1076" i="10"/>
  <c r="M278" i="10"/>
  <c r="M1345" i="10"/>
  <c r="M199" i="10"/>
  <c r="M453" i="10"/>
  <c r="M981" i="10"/>
  <c r="M832" i="10"/>
  <c r="M1209" i="10"/>
  <c r="M1198" i="10"/>
  <c r="M1435" i="10"/>
  <c r="M674" i="10"/>
  <c r="M460" i="10"/>
  <c r="M1243" i="10"/>
  <c r="M637" i="10"/>
  <c r="M739" i="10"/>
  <c r="M1266" i="10"/>
  <c r="M54" i="10"/>
  <c r="M670" i="10"/>
  <c r="M803" i="10"/>
  <c r="M601" i="10"/>
  <c r="M524" i="10"/>
  <c r="M59" i="10"/>
  <c r="M194" i="10"/>
  <c r="M84" i="10"/>
  <c r="M1025" i="10"/>
  <c r="M248" i="10"/>
  <c r="M632" i="10"/>
  <c r="M1204" i="10"/>
  <c r="M326" i="10"/>
  <c r="M317" i="10"/>
  <c r="M1454" i="10"/>
  <c r="M220" i="10"/>
  <c r="M451" i="10"/>
  <c r="M436" i="10"/>
  <c r="M1179" i="10"/>
  <c r="M289" i="10"/>
  <c r="M1422" i="10"/>
  <c r="M1380" i="10"/>
  <c r="M1428" i="10"/>
  <c r="M543" i="10"/>
  <c r="M570" i="10"/>
  <c r="M1304" i="10"/>
  <c r="M495" i="10"/>
  <c r="M1332" i="10"/>
  <c r="M427" i="10"/>
  <c r="M1136" i="10"/>
  <c r="M1360" i="10"/>
  <c r="M1149" i="10"/>
  <c r="M982" i="10"/>
  <c r="M525" i="10"/>
  <c r="M710" i="10"/>
  <c r="M1309" i="10"/>
  <c r="M967" i="10"/>
  <c r="M1397" i="10"/>
  <c r="M1132" i="10"/>
  <c r="M675" i="10"/>
  <c r="M42" i="10"/>
  <c r="M101" i="10"/>
  <c r="M615" i="10"/>
  <c r="M1250" i="10"/>
  <c r="M993" i="10"/>
  <c r="M1112" i="10"/>
  <c r="M1234" i="10"/>
  <c r="M842" i="10"/>
  <c r="M1094" i="10"/>
  <c r="M114" i="10"/>
  <c r="M1194" i="10"/>
  <c r="M383" i="10"/>
  <c r="M909" i="10"/>
  <c r="M929" i="10"/>
  <c r="M461" i="10"/>
  <c r="M1330" i="10"/>
  <c r="M743" i="10"/>
  <c r="M1300" i="10"/>
  <c r="M1080" i="10"/>
  <c r="M1113" i="10"/>
  <c r="M1188" i="10"/>
  <c r="M987" i="10"/>
  <c r="M77" i="10"/>
  <c r="M131" i="10"/>
  <c r="M571" i="10"/>
  <c r="M997" i="10"/>
  <c r="M1058" i="10"/>
  <c r="M178" i="10"/>
  <c r="M756" i="10"/>
  <c r="M384" i="10"/>
  <c r="M867" i="10"/>
  <c r="M875" i="10"/>
  <c r="M1291" i="10"/>
  <c r="M458" i="10"/>
  <c r="M572" i="10"/>
  <c r="M11" i="10"/>
  <c r="M529" i="10"/>
  <c r="M949" i="10"/>
  <c r="M1073" i="10"/>
  <c r="M1458" i="10"/>
  <c r="M868" i="10"/>
  <c r="M57" i="10"/>
  <c r="M945" i="10"/>
  <c r="M1473" i="10"/>
  <c r="M43" i="10"/>
  <c r="M200" i="10"/>
  <c r="M694" i="10"/>
  <c r="M268" i="10"/>
  <c r="M624" i="10"/>
  <c r="M465" i="10"/>
  <c r="M733" i="10"/>
  <c r="M1357" i="10"/>
  <c r="M279" i="10"/>
  <c r="M1245" i="10"/>
  <c r="M519" i="10"/>
  <c r="M1006" i="10"/>
  <c r="M642" i="10"/>
  <c r="M1122" i="10"/>
  <c r="M1282" i="10"/>
  <c r="M271" i="10"/>
  <c r="M699" i="10"/>
  <c r="M1464" i="10"/>
  <c r="M1144" i="10"/>
  <c r="M1093" i="10"/>
  <c r="M184" i="10"/>
  <c r="M894" i="10"/>
  <c r="M64" i="10"/>
  <c r="M849" i="10"/>
  <c r="M1320" i="10"/>
  <c r="M1254" i="10"/>
  <c r="M576" i="10"/>
  <c r="M754" i="10"/>
  <c r="M1423" i="10"/>
  <c r="M1059" i="10"/>
  <c r="M1267" i="10"/>
  <c r="M1371" i="10"/>
  <c r="M530" i="10"/>
  <c r="M992" i="10"/>
  <c r="M638" i="10"/>
  <c r="M269" i="10"/>
  <c r="M1212" i="10"/>
  <c r="M169" i="10"/>
  <c r="M968" i="10"/>
  <c r="M655" i="10"/>
  <c r="M660" i="10"/>
  <c r="M895" i="10"/>
  <c r="M1206" i="10"/>
  <c r="M404" i="10"/>
  <c r="M467" i="10"/>
  <c r="M1167" i="10"/>
  <c r="M283" i="10"/>
  <c r="M691" i="10"/>
  <c r="M794" i="10"/>
  <c r="M1199" i="10"/>
  <c r="M49" i="10"/>
  <c r="M39" i="10"/>
  <c r="M1375" i="10"/>
  <c r="M401" i="10"/>
  <c r="M1353" i="10"/>
  <c r="M1030" i="10"/>
  <c r="M272" i="10"/>
  <c r="M700" i="10"/>
  <c r="M135" i="10"/>
  <c r="M1119" i="10"/>
  <c r="M150" i="10"/>
  <c r="M94" i="10"/>
  <c r="M505" i="10"/>
  <c r="M590" i="10"/>
  <c r="M1145" i="10"/>
  <c r="M531" i="10"/>
  <c r="M301" i="10"/>
  <c r="M496" i="10"/>
  <c r="M1312" i="10"/>
  <c r="M988" i="10"/>
  <c r="M664" i="10"/>
  <c r="M363" i="10"/>
  <c r="M189" i="10"/>
  <c r="M7" i="10"/>
  <c r="M593" i="10"/>
  <c r="M364" i="10"/>
  <c r="M706" i="10"/>
  <c r="M1326" i="10"/>
  <c r="M1385" i="10"/>
  <c r="M998" i="10"/>
  <c r="M226" i="10"/>
  <c r="M227" i="10"/>
  <c r="M468" i="10"/>
  <c r="M1305" i="10"/>
  <c r="M621" i="10"/>
  <c r="M771" i="10"/>
  <c r="M540" i="10"/>
  <c r="M977" i="10"/>
  <c r="M273" i="10"/>
  <c r="M956" i="10"/>
  <c r="M858" i="10"/>
  <c r="M969" i="10"/>
  <c r="M1177" i="10"/>
  <c r="M159" i="10"/>
  <c r="M373" i="10"/>
  <c r="M810" i="10"/>
  <c r="M785" i="10"/>
  <c r="M643" i="10"/>
  <c r="M44" i="10"/>
  <c r="M970" i="10"/>
  <c r="M71" i="10"/>
  <c r="M786" i="10"/>
  <c r="M440" i="10"/>
  <c r="M106" i="10"/>
  <c r="M676" i="10"/>
  <c r="M386" i="10"/>
  <c r="M1406" i="10"/>
  <c r="M1200" i="10"/>
  <c r="M55" i="10"/>
  <c r="M1055" i="10"/>
  <c r="M99" i="10"/>
  <c r="M941" i="10"/>
  <c r="M552" i="10"/>
  <c r="M1417" i="10"/>
  <c r="M1359" i="10"/>
  <c r="M1053" i="10"/>
  <c r="M239" i="10"/>
  <c r="M1103" i="10"/>
  <c r="M602" i="10"/>
  <c r="M486" i="10"/>
  <c r="M1077" i="10"/>
  <c r="M441" i="10"/>
  <c r="M1032" i="10"/>
  <c r="M259" i="10"/>
  <c r="M1433" i="10"/>
  <c r="M431" i="10"/>
  <c r="M777" i="10"/>
  <c r="M240" i="10"/>
  <c r="M1346" i="10"/>
  <c r="M1286" i="10"/>
  <c r="M757" i="10"/>
  <c r="M31" i="10"/>
  <c r="M1347" i="10"/>
  <c r="M983" i="10"/>
  <c r="M50" i="10"/>
  <c r="M1127" i="10"/>
  <c r="M882" i="10"/>
  <c r="M1316" i="10"/>
  <c r="M1393" i="10"/>
  <c r="M1416" i="10"/>
  <c r="M942" i="10"/>
  <c r="M12" i="10"/>
  <c r="M1085" i="10"/>
  <c r="M1137" i="10"/>
  <c r="M817" i="10"/>
  <c r="M1341" i="10"/>
  <c r="M695" i="10"/>
  <c r="M1287" i="10"/>
  <c r="M1018" i="10"/>
  <c r="M811" i="10"/>
  <c r="M20" i="10"/>
  <c r="M34" i="10"/>
  <c r="M1363" i="10"/>
  <c r="M1251" i="10"/>
  <c r="M546" i="10"/>
  <c r="M1333" i="10"/>
  <c r="M497" i="10"/>
  <c r="M437" i="10"/>
  <c r="M396" i="10"/>
  <c r="M1191" i="10"/>
  <c r="M890" i="10"/>
  <c r="M304" i="10"/>
  <c r="M241" i="10"/>
  <c r="M1269" i="10"/>
  <c r="M716" i="10"/>
  <c r="M1400" i="10"/>
  <c r="M387" i="10"/>
  <c r="M1054" i="10"/>
  <c r="M896" i="10"/>
  <c r="M215" i="10"/>
  <c r="M204" i="10"/>
  <c r="M1060" i="10"/>
  <c r="M656" i="10"/>
  <c r="M1033" i="10"/>
  <c r="M205" i="10"/>
  <c r="M789" i="10"/>
  <c r="M142" i="10"/>
  <c r="M795" i="10"/>
  <c r="M1407" i="10"/>
  <c r="M85" i="10"/>
  <c r="M149" i="10"/>
  <c r="M1196" i="10"/>
  <c r="M772" i="10"/>
  <c r="M160" i="10"/>
  <c r="M290" i="10"/>
  <c r="M821" i="10"/>
  <c r="M405" i="10"/>
  <c r="M195" i="10"/>
  <c r="M1270" i="10"/>
  <c r="M1459" i="10"/>
  <c r="M1075" i="10"/>
  <c r="M1141" i="10"/>
  <c r="M476" i="10"/>
  <c r="M665" i="10"/>
  <c r="M1213" i="10"/>
  <c r="M1349" i="10"/>
  <c r="M734" i="10"/>
  <c r="M291" i="10"/>
  <c r="M532" i="10"/>
  <c r="M1104" i="10"/>
  <c r="M498" i="10"/>
  <c r="M1002" i="10"/>
  <c r="M1364" i="10"/>
  <c r="M616" i="10"/>
  <c r="M318" i="10"/>
  <c r="M1095" i="10"/>
  <c r="M1424" i="10"/>
  <c r="M419" i="10"/>
  <c r="M1466" i="10"/>
  <c r="M466" i="10"/>
  <c r="M1403" i="10"/>
  <c r="M1277" i="10"/>
  <c r="M1184" i="10"/>
  <c r="M964" i="10"/>
  <c r="M953" i="10"/>
  <c r="M677" i="10"/>
  <c r="M179" i="10"/>
  <c r="M1088" i="10"/>
  <c r="M249" i="10"/>
  <c r="M1327" i="10"/>
  <c r="M473" i="10"/>
  <c r="M744" i="10"/>
  <c r="M879" i="10"/>
  <c r="M1460" i="10"/>
  <c r="M1235" i="10"/>
  <c r="M1461" i="10"/>
  <c r="M1154" i="10"/>
  <c r="M1469" i="10"/>
  <c r="M185" i="10"/>
  <c r="M242" i="10"/>
  <c r="M345" i="10"/>
  <c r="M180" i="10"/>
  <c r="M346" i="10"/>
  <c r="M758" i="10"/>
  <c r="M1117" i="10"/>
  <c r="M1439" i="10"/>
  <c r="M1296" i="10"/>
  <c r="M255" i="10"/>
  <c r="M1146" i="10"/>
  <c r="M14" i="10"/>
  <c r="M833" i="10"/>
  <c r="M1081" i="10"/>
  <c r="M329" i="10"/>
  <c r="M477" i="10"/>
  <c r="M1078" i="10"/>
  <c r="M541" i="10"/>
  <c r="M1358" i="10"/>
  <c r="M1409" i="10"/>
  <c r="M1040" i="10"/>
  <c r="M115" i="10"/>
  <c r="M883" i="10"/>
  <c r="M1228" i="10"/>
  <c r="M859" i="10"/>
  <c r="M562" i="10"/>
  <c r="M1246" i="10"/>
  <c r="M319" i="10"/>
  <c r="M60" i="10"/>
  <c r="M1301" i="10"/>
  <c r="M454" i="10"/>
  <c r="M1317" i="10"/>
  <c r="M1324" i="10"/>
  <c r="M871" i="10"/>
  <c r="M358" i="10"/>
  <c r="M16" i="10"/>
  <c r="M1440" i="10"/>
  <c r="M684" i="10"/>
  <c r="M1118" i="10"/>
  <c r="M994" i="10"/>
  <c r="M1026" i="10"/>
  <c r="M989" i="10"/>
  <c r="M1010" i="10"/>
  <c r="M1436" i="10"/>
  <c r="M56" i="10"/>
  <c r="M414" i="10"/>
  <c r="M918" i="10"/>
  <c r="M1274" i="10"/>
  <c r="M388" i="10"/>
  <c r="M644" i="10"/>
  <c r="M1214" i="10"/>
  <c r="M723" i="10"/>
  <c r="M780" i="10"/>
  <c r="M1321" i="10"/>
  <c r="M442" i="10"/>
  <c r="M2" i="10"/>
  <c r="M701" i="10"/>
  <c r="M1318" i="10"/>
  <c r="M1275" i="10"/>
  <c r="M1470" i="10"/>
  <c r="M1205" i="10"/>
  <c r="M125" i="10"/>
  <c r="M23" i="10"/>
  <c r="M1120" i="10"/>
  <c r="M884" i="10"/>
  <c r="M796" i="10"/>
  <c r="M305" i="10"/>
  <c r="M1462" i="10"/>
  <c r="M764" i="10"/>
  <c r="M1401" i="10"/>
  <c r="M1123" i="10"/>
  <c r="M1056" i="10"/>
  <c r="M1064" i="10"/>
  <c r="M577" i="10"/>
  <c r="M1045" i="10"/>
  <c r="M978" i="10"/>
  <c r="M1418" i="10"/>
  <c r="M302" i="10"/>
  <c r="M999" i="10"/>
  <c r="M1449" i="10"/>
  <c r="M132" i="10"/>
  <c r="M666" i="10"/>
  <c r="M1335" i="10"/>
  <c r="M81" i="10"/>
  <c r="M359" i="10"/>
  <c r="M1419" i="10"/>
  <c r="M111" i="10"/>
  <c r="M367" i="10"/>
  <c r="M1185" i="10"/>
  <c r="M1061" i="10"/>
  <c r="M717" i="10"/>
  <c r="M292" i="10"/>
  <c r="M990" i="10"/>
  <c r="M1168" i="10"/>
  <c r="M645" i="10"/>
  <c r="M933" i="10"/>
  <c r="M591" i="10"/>
  <c r="M1046" i="10"/>
  <c r="M21" i="10"/>
  <c r="M462" i="10"/>
  <c r="M979" i="10"/>
  <c r="M1437" i="10"/>
  <c r="M790" i="10"/>
  <c r="M390" i="10"/>
  <c r="M1218" i="10"/>
  <c r="M501" i="10"/>
  <c r="M266" i="10"/>
  <c r="M1000" i="10"/>
  <c r="M822" i="10"/>
  <c r="M322" i="10"/>
  <c r="M320" i="10"/>
  <c r="M869" i="10"/>
  <c r="M625" i="10"/>
  <c r="M228" i="10"/>
  <c r="M965" i="10"/>
  <c r="M1434" i="10"/>
  <c r="M1336" i="10"/>
  <c r="M1471" i="10"/>
  <c r="M1108" i="10"/>
  <c r="M724" i="10"/>
  <c r="M420" i="10"/>
  <c r="M607" i="10"/>
  <c r="M861" i="10"/>
  <c r="M1041" i="10"/>
  <c r="M650" i="10"/>
  <c r="M406" i="10"/>
  <c r="M1236" i="10"/>
  <c r="M603" i="10"/>
  <c r="M1210" i="10"/>
  <c r="M1292" i="10"/>
  <c r="M1413" i="10"/>
  <c r="M306" i="10"/>
  <c r="M206" i="10"/>
  <c r="M995" i="10"/>
  <c r="M196" i="10"/>
  <c r="M29" i="10"/>
  <c r="M781" i="10"/>
  <c r="M91" i="10"/>
  <c r="M447" i="10"/>
  <c r="M934" i="10"/>
  <c r="M1455" i="10"/>
  <c r="M574" i="10"/>
  <c r="M1051" i="10"/>
  <c r="M260" i="10"/>
  <c r="M221" i="10"/>
  <c r="M424" i="10"/>
  <c r="M605" i="10"/>
  <c r="M378" i="10"/>
  <c r="M455" i="10"/>
  <c r="M1197" i="10"/>
  <c r="M347" i="10"/>
  <c r="M750" i="10"/>
  <c r="M1283" i="10"/>
  <c r="M646" i="10"/>
  <c r="M385" i="10"/>
  <c r="M901" i="10"/>
  <c r="M72" i="10"/>
  <c r="M536" i="10"/>
  <c r="M110" i="10"/>
  <c r="M258" i="10"/>
  <c r="M411" i="10"/>
  <c r="M421" i="10"/>
  <c r="M1467" i="10"/>
  <c r="M1479" i="10"/>
  <c r="M806" i="10"/>
  <c r="M515" i="10"/>
  <c r="M1027" i="10"/>
  <c r="M201" i="10"/>
  <c r="M812" i="10"/>
  <c r="M765" i="10"/>
  <c r="M913" i="10"/>
  <c r="M823" i="10"/>
  <c r="M1476" i="10"/>
  <c r="M1247" i="10"/>
  <c r="M231" i="10"/>
  <c r="M78" i="10"/>
  <c r="M526" i="10"/>
  <c r="M407" i="10"/>
  <c r="M417" i="10"/>
  <c r="M349" i="10"/>
  <c r="M391" i="10"/>
  <c r="M797" i="10"/>
  <c r="M88" i="10"/>
  <c r="M980" i="10"/>
  <c r="M216" i="10"/>
  <c r="M1378" i="10"/>
  <c r="M1022" i="10"/>
  <c r="M499" i="10"/>
  <c r="M846" i="10"/>
  <c r="M1485" i="10"/>
  <c r="M555" i="10"/>
  <c r="M1328" i="10"/>
  <c r="M1366" i="10"/>
  <c r="M661" i="10"/>
  <c r="M463" i="10"/>
  <c r="M547" i="10"/>
  <c r="M353" i="10"/>
  <c r="M1157" i="10"/>
  <c r="M1354" i="10"/>
  <c r="M1102" i="10"/>
  <c r="M1219" i="10"/>
  <c r="M261" i="10"/>
  <c r="M745" i="10"/>
  <c r="M128" i="10"/>
  <c r="M937" i="10"/>
  <c r="M718" i="10"/>
  <c r="M1389" i="10"/>
  <c r="M119" i="10"/>
  <c r="M1288" i="10"/>
  <c r="M274" i="10"/>
  <c r="M1150" i="10"/>
  <c r="M594" i="10"/>
  <c r="M1237" i="10"/>
  <c r="M1011" i="10"/>
  <c r="M166" i="10"/>
  <c r="M917" i="10"/>
  <c r="M1448" i="10"/>
  <c r="M1207" i="10"/>
  <c r="M284" i="10"/>
  <c r="M1115" i="10"/>
  <c r="M633" i="10"/>
  <c r="M1297" i="10"/>
  <c r="M507" i="10"/>
  <c r="M151" i="10"/>
  <c r="M1374" i="10"/>
  <c r="M759" i="10"/>
  <c r="M492" i="10"/>
  <c r="M190" i="10"/>
  <c r="M222" i="10"/>
  <c r="M1411" i="10"/>
  <c r="M1066" i="10"/>
  <c r="M838" i="10"/>
  <c r="M32" i="10"/>
  <c r="M17" i="10"/>
  <c r="M926" i="10"/>
  <c r="M1015" i="10"/>
  <c r="M950" i="10"/>
  <c r="M595" i="10"/>
  <c r="M575" i="10"/>
  <c r="M1171" i="10"/>
  <c r="M671" i="10"/>
  <c r="M527" i="10"/>
  <c r="M1456" i="10"/>
  <c r="M464" i="10"/>
  <c r="M1147" i="10"/>
  <c r="M678" i="10"/>
  <c r="M906" i="10"/>
  <c r="M876" i="10"/>
  <c r="M107" i="10"/>
  <c r="M40" i="10"/>
  <c r="M707" i="10"/>
  <c r="M1133" i="10"/>
  <c r="M1259" i="10"/>
  <c r="M839" i="10"/>
  <c r="M880" i="10"/>
  <c r="M1007" i="10"/>
  <c r="M657" i="10"/>
  <c r="M1376" i="10"/>
  <c r="M1284" i="10"/>
  <c r="M1350" i="10"/>
  <c r="M924" i="10"/>
  <c r="M626" i="10"/>
  <c r="M919" i="10"/>
  <c r="M711" i="10"/>
  <c r="M685" i="10"/>
  <c r="M578" i="10"/>
  <c r="M826" i="10"/>
  <c r="M146" i="10"/>
  <c r="M1260" i="10"/>
  <c r="M872" i="10"/>
  <c r="M35" i="10"/>
  <c r="M679" i="10"/>
  <c r="M1028" i="10"/>
  <c r="M379" i="10"/>
  <c r="M565" i="10"/>
  <c r="M1302" i="10"/>
  <c r="M1279" i="10"/>
  <c r="M1313" i="10"/>
  <c r="M307" i="10"/>
  <c r="M117" i="10"/>
  <c r="M365" i="10"/>
  <c r="M1351" i="10"/>
  <c r="M1384" i="10"/>
  <c r="M617" i="10"/>
  <c r="M702" i="10"/>
  <c r="M984" i="10"/>
  <c r="M627" i="10"/>
  <c r="M143" i="10"/>
  <c r="M1105" i="10"/>
  <c r="M102" i="10"/>
  <c r="M634" i="10"/>
  <c r="M1306" i="10"/>
  <c r="M891" i="10"/>
  <c r="M773" i="10"/>
  <c r="M1289" i="10"/>
  <c r="M1097" i="10"/>
  <c r="M584" i="10"/>
  <c r="M213" i="10"/>
  <c r="M556" i="10"/>
  <c r="M622" i="10"/>
  <c r="M528" i="10"/>
  <c r="M581" i="10"/>
  <c r="M1480" i="10"/>
  <c r="M928" i="10"/>
  <c r="M1155" i="10"/>
  <c r="M232" i="10"/>
  <c r="M197" i="10"/>
  <c r="M608" i="10"/>
  <c r="M850" i="10"/>
  <c r="M533" i="10"/>
  <c r="M960" i="10"/>
  <c r="M438" i="10"/>
  <c r="M628" i="10"/>
  <c r="M15" i="10"/>
  <c r="M897" i="10"/>
  <c r="M217" i="10"/>
  <c r="M791" i="10"/>
  <c r="M730" i="10"/>
  <c r="M280" i="10"/>
  <c r="M478" i="10"/>
  <c r="M1172" i="10"/>
  <c r="M1173" i="10"/>
  <c r="M1008" i="10"/>
  <c r="M74" i="10"/>
  <c r="M1361" i="10"/>
  <c r="M428" i="10"/>
  <c r="M1231" i="10"/>
  <c r="M585" i="10"/>
  <c r="M1003" i="10"/>
  <c r="M813" i="10"/>
  <c r="M1386" i="10"/>
  <c r="M963" i="10"/>
  <c r="M957" i="10"/>
  <c r="M1232" i="10"/>
  <c r="M144" i="10"/>
  <c r="M133" i="10"/>
  <c r="M851" i="10"/>
  <c r="M618" i="10"/>
  <c r="M374" i="10"/>
  <c r="M818" i="10"/>
  <c r="M45" i="10"/>
  <c r="M1044" i="10"/>
  <c r="M155" i="10"/>
  <c r="M100" i="10"/>
  <c r="M174" i="10"/>
  <c r="M327" i="10"/>
  <c r="M596" i="10"/>
  <c r="M1443" i="10"/>
  <c r="M1151" i="10"/>
  <c r="M1255" i="10"/>
  <c r="M191" i="10"/>
  <c r="M712" i="10"/>
  <c r="M402" i="10"/>
  <c r="M1158" i="10"/>
  <c r="M308" i="10"/>
  <c r="M443" i="10"/>
  <c r="M415" i="10"/>
  <c r="M136" i="10"/>
  <c r="M161" i="10"/>
  <c r="M559" i="10"/>
  <c r="M285" i="10"/>
  <c r="M606" i="10"/>
  <c r="M610" i="10"/>
  <c r="M898" i="10"/>
  <c r="M899" i="10"/>
  <c r="M1457" i="10"/>
  <c r="M434" i="10"/>
  <c r="M152" i="10"/>
  <c r="M337" i="10"/>
  <c r="M1451" i="10"/>
  <c r="M1211" i="10"/>
  <c r="M508" i="10"/>
  <c r="M1226" i="10"/>
  <c r="M954" i="10"/>
  <c r="M156" i="10"/>
  <c r="M36" i="10"/>
  <c r="M1163" i="10"/>
  <c r="M985" i="10"/>
  <c r="M1373" i="10"/>
  <c r="M1431" i="10"/>
  <c r="M243" i="10"/>
  <c r="M713" i="10"/>
  <c r="M798" i="10"/>
  <c r="M108" i="10"/>
  <c r="M452" i="10"/>
  <c r="M1180" i="10"/>
  <c r="M1067" i="10"/>
  <c r="M1298" i="10"/>
  <c r="M233" i="10"/>
  <c r="M366" i="10"/>
  <c r="M218" i="10"/>
  <c r="M935" i="10"/>
  <c r="M881" i="10"/>
  <c r="M186" i="10"/>
  <c r="M380" i="10"/>
  <c r="M1367" i="10"/>
  <c r="M8" i="10"/>
  <c r="M118" i="10"/>
  <c r="M1128" i="10"/>
  <c r="M1429" i="10"/>
  <c r="M360" i="10"/>
  <c r="M1201" i="10"/>
  <c r="M1020" i="10"/>
  <c r="M1169" i="10"/>
  <c r="M1021" i="10"/>
  <c r="M1047" i="10"/>
  <c r="M696" i="10"/>
  <c r="M368" i="10"/>
  <c r="M361" i="10"/>
  <c r="M1042" i="10"/>
  <c r="M566" i="10"/>
  <c r="M609" i="10"/>
  <c r="M782" i="10"/>
  <c r="M1186" i="10"/>
  <c r="M9" i="10"/>
  <c r="M1208" i="10"/>
  <c r="M37" i="10"/>
  <c r="M1189" i="10"/>
  <c r="M237" i="10"/>
  <c r="M392" i="10"/>
  <c r="M862" i="10"/>
  <c r="M667" i="10"/>
  <c r="M270" i="10"/>
  <c r="M30" i="10"/>
  <c r="M61" i="10"/>
  <c r="M946" i="10"/>
  <c r="M67" i="10"/>
  <c r="M1314" i="10"/>
  <c r="M1271" i="10"/>
  <c r="M611" i="10"/>
  <c r="M672" i="10"/>
  <c r="M1082" i="10"/>
  <c r="M1390" i="10"/>
  <c r="M262" i="10"/>
  <c r="M1079" i="10"/>
  <c r="M586" i="10"/>
  <c r="M680" i="10"/>
  <c r="M582" i="10"/>
  <c r="M1048" i="10"/>
  <c r="M153" i="10"/>
  <c r="M1164" i="10"/>
  <c r="M592" i="10"/>
  <c r="M207" i="10"/>
  <c r="M827" i="10"/>
  <c r="M1398" i="10"/>
  <c r="M521" i="10"/>
  <c r="M735" i="10"/>
  <c r="M930" i="10"/>
  <c r="M487" i="10"/>
  <c r="M250" i="10"/>
  <c r="N263" i="10"/>
  <c r="N1343" i="10"/>
  <c r="N1096" i="10"/>
  <c r="N73" i="10"/>
  <c r="N1223" i="10"/>
  <c r="N1444" i="10"/>
  <c r="N819" i="10"/>
  <c r="N1098" i="10"/>
  <c r="N971" i="10"/>
  <c r="N991" i="10"/>
  <c r="N448" i="10"/>
  <c r="N1019" i="10"/>
  <c r="N560" i="10"/>
  <c r="N1244" i="10"/>
  <c r="N1089" i="10"/>
  <c r="N840" i="10"/>
  <c r="N783" i="10"/>
  <c r="N751" i="10"/>
  <c r="N920" i="10"/>
  <c r="N1109" i="10"/>
  <c r="N1425" i="10"/>
  <c r="N456" i="10"/>
  <c r="N1474" i="10"/>
  <c r="N1337" i="10"/>
  <c r="N639" i="10"/>
  <c r="N1142" i="10"/>
  <c r="N3" i="10"/>
  <c r="N95" i="10"/>
  <c r="N1148" i="10"/>
  <c r="N1016" i="10"/>
  <c r="N154" i="10"/>
  <c r="N214" i="10"/>
  <c r="N293" i="10"/>
  <c r="N38" i="10"/>
  <c r="N509" i="10"/>
  <c r="N412" i="10"/>
  <c r="N587" i="10"/>
  <c r="N904" i="10"/>
  <c r="N369" i="10"/>
  <c r="N170" i="10"/>
  <c r="N972" i="10"/>
  <c r="N256" i="10"/>
  <c r="N516" i="10"/>
  <c r="N727" i="10"/>
  <c r="N927" i="10"/>
  <c r="N1159" i="10"/>
  <c r="N116" i="10"/>
  <c r="N774" i="10"/>
  <c r="N534" i="10"/>
  <c r="N112" i="10"/>
  <c r="N1252" i="10"/>
  <c r="N887" i="10"/>
  <c r="N863" i="10"/>
  <c r="N208" i="10"/>
  <c r="N298" i="10"/>
  <c r="N1106" i="10"/>
  <c r="N1381" i="10"/>
  <c r="N89" i="10"/>
  <c r="N1233" i="10"/>
  <c r="N350" i="10"/>
  <c r="N955" i="10"/>
  <c r="N311" i="10"/>
  <c r="N408" i="10"/>
  <c r="N425" i="10"/>
  <c r="N1062" i="10"/>
  <c r="N1405" i="10"/>
  <c r="N137" i="10"/>
  <c r="N1124" i="10"/>
  <c r="N426" i="10"/>
  <c r="N640" i="10"/>
  <c r="N75" i="10"/>
  <c r="N351" i="10"/>
  <c r="N852" i="10"/>
  <c r="N500" i="10"/>
  <c r="N393" i="10"/>
  <c r="N943" i="10"/>
  <c r="N1477" i="10"/>
  <c r="N1229" i="10"/>
  <c r="N13" i="10"/>
  <c r="N51" i="10"/>
  <c r="N834" i="10"/>
  <c r="N4" i="10"/>
  <c r="N668" i="10"/>
  <c r="N1342" i="10"/>
  <c r="N1468" i="10"/>
  <c r="N1315" i="10"/>
  <c r="N1116" i="10"/>
  <c r="N760" i="10"/>
  <c r="N1049" i="10"/>
  <c r="N234" i="10"/>
  <c r="N619" i="10"/>
  <c r="N740" i="10"/>
  <c r="N915" i="10"/>
  <c r="N1068" i="10"/>
  <c r="N328" i="10"/>
  <c r="N286" i="10"/>
  <c r="N1427" i="10"/>
  <c r="N52" i="10"/>
  <c r="N413" i="10"/>
  <c r="N686" i="10"/>
  <c r="N854" i="10"/>
  <c r="N697" i="10"/>
  <c r="N687" i="10"/>
  <c r="N92" i="10"/>
  <c r="N198" i="10"/>
  <c r="N1280" i="10"/>
  <c r="N58" i="10"/>
  <c r="N548" i="10"/>
  <c r="N375" i="10"/>
  <c r="N1086" i="10"/>
  <c r="N958" i="10"/>
  <c r="N1379" i="10"/>
  <c r="N787" i="10"/>
  <c r="N736" i="10"/>
  <c r="N251" i="10"/>
  <c r="N814" i="10"/>
  <c r="N96" i="10"/>
  <c r="N27" i="10"/>
  <c r="N1430" i="10"/>
  <c r="N294" i="10"/>
  <c r="N792" i="10"/>
  <c r="N479" i="10"/>
  <c r="N1023" i="10"/>
  <c r="N828" i="10"/>
  <c r="N502" i="10"/>
  <c r="N588" i="10"/>
  <c r="N1090" i="10"/>
  <c r="N549" i="10"/>
  <c r="N1192" i="10"/>
  <c r="N537" i="10"/>
  <c r="N847" i="10"/>
  <c r="N860" i="10"/>
  <c r="N1241" i="10"/>
  <c r="N641" i="10"/>
  <c r="N799" i="10"/>
  <c r="N483" i="10"/>
  <c r="N921" i="10"/>
  <c r="N1152" i="10"/>
  <c r="N1276" i="10"/>
  <c r="N312" i="10"/>
  <c r="N807" i="10"/>
  <c r="N855" i="10"/>
  <c r="N647" i="10"/>
  <c r="N1083" i="10"/>
  <c r="N922" i="10"/>
  <c r="N1162" i="10"/>
  <c r="N429" i="10"/>
  <c r="N902" i="10"/>
  <c r="N1348" i="10"/>
  <c r="N1307" i="10"/>
  <c r="N145" i="10"/>
  <c r="N354" i="10"/>
  <c r="N1001" i="10"/>
  <c r="N1338" i="10"/>
  <c r="N651" i="10"/>
  <c r="N474" i="10"/>
  <c r="N175" i="10"/>
  <c r="N629" i="10"/>
  <c r="N397" i="10"/>
  <c r="N68" i="10"/>
  <c r="N848" i="10"/>
  <c r="N1294" i="10"/>
  <c r="N267" i="10"/>
  <c r="N79" i="10"/>
  <c r="N719" i="10"/>
  <c r="N914" i="10"/>
  <c r="N138" i="10"/>
  <c r="N252" i="10"/>
  <c r="N18" i="10"/>
  <c r="N120" i="10"/>
  <c r="N1063" i="10"/>
  <c r="N370" i="10"/>
  <c r="N162" i="10"/>
  <c r="N422" i="10"/>
  <c r="N589" i="10"/>
  <c r="N1034" i="10"/>
  <c r="N1319" i="10"/>
  <c r="N157" i="10"/>
  <c r="N28" i="10"/>
  <c r="N522" i="10"/>
  <c r="N544" i="10"/>
  <c r="N1110" i="10"/>
  <c r="N449" i="10"/>
  <c r="N1262" i="10"/>
  <c r="N635" i="10"/>
  <c r="N1052" i="10"/>
  <c r="N187" i="10"/>
  <c r="N223" i="10"/>
  <c r="N1004" i="10"/>
  <c r="N931" i="10"/>
  <c r="N22" i="10"/>
  <c r="N1129" i="10"/>
  <c r="N330" i="10"/>
  <c r="N488" i="10"/>
  <c r="N1248" i="10"/>
  <c r="N856" i="10"/>
  <c r="N1190" i="10"/>
  <c r="N1299" i="10"/>
  <c r="N1452" i="10"/>
  <c r="N295" i="10"/>
  <c r="N1372" i="10"/>
  <c r="N788" i="10"/>
  <c r="N973" i="10"/>
  <c r="N334" i="10"/>
  <c r="N181" i="10"/>
  <c r="N65" i="10"/>
  <c r="N900" i="10"/>
  <c r="N126" i="10"/>
  <c r="N583" i="10"/>
  <c r="N761" i="10"/>
  <c r="N1441" i="10"/>
  <c r="N1070" i="10"/>
  <c r="N1475" i="10"/>
  <c r="N33" i="10"/>
  <c r="N843" i="10"/>
  <c r="N767" i="10"/>
  <c r="N469" i="10"/>
  <c r="N309" i="10"/>
  <c r="N299" i="10"/>
  <c r="N147" i="10"/>
  <c r="N331" i="10"/>
  <c r="N893" i="10"/>
  <c r="N778" i="10"/>
  <c r="N1414" i="10"/>
  <c r="N1404" i="10"/>
  <c r="N224" i="10"/>
  <c r="N1408" i="10"/>
  <c r="N793" i="10"/>
  <c r="N1261" i="10"/>
  <c r="N1352" i="10"/>
  <c r="N323" i="10"/>
  <c r="N630" i="10"/>
  <c r="N484" i="10"/>
  <c r="N844" i="10"/>
  <c r="N1238" i="10"/>
  <c r="N888" i="10"/>
  <c r="N829" i="10"/>
  <c r="N5" i="10"/>
  <c r="N692" i="10"/>
  <c r="N409" i="10"/>
  <c r="N800" i="10"/>
  <c r="N1029" i="10"/>
  <c r="N567" i="10"/>
  <c r="N550" i="10"/>
  <c r="N163" i="10"/>
  <c r="N815" i="10"/>
  <c r="N134" i="10"/>
  <c r="N820" i="10"/>
  <c r="N394" i="10"/>
  <c r="N244" i="10"/>
  <c r="N804" i="10"/>
  <c r="N1099" i="10"/>
  <c r="N708" i="10"/>
  <c r="N746" i="10"/>
  <c r="N1472" i="10"/>
  <c r="N1181" i="10"/>
  <c r="N938" i="10"/>
  <c r="N1481" i="10"/>
  <c r="N1482" i="10"/>
  <c r="N457" i="10"/>
  <c r="N1156" i="10"/>
  <c r="N1036" i="10"/>
  <c r="N470" i="10"/>
  <c r="N551" i="10"/>
  <c r="N1182" i="10"/>
  <c r="N1227" i="10"/>
  <c r="N1382" i="10"/>
  <c r="N866" i="10"/>
  <c r="N1153" i="10"/>
  <c r="N381" i="10"/>
  <c r="N766" i="10"/>
  <c r="N553" i="10"/>
  <c r="N355" i="10"/>
  <c r="N579" i="10"/>
  <c r="N173" i="10"/>
  <c r="N416" i="10"/>
  <c r="N857" i="10"/>
  <c r="N480" i="10"/>
  <c r="N503" i="10"/>
  <c r="N188" i="10"/>
  <c r="N542" i="10"/>
  <c r="N229" i="10"/>
  <c r="N432" i="10"/>
  <c r="N121" i="10"/>
  <c r="N1134" i="10"/>
  <c r="N1202" i="10"/>
  <c r="N728" i="10"/>
  <c r="N729" i="10"/>
  <c r="N1426" i="10"/>
  <c r="N356" i="10"/>
  <c r="N148" i="10"/>
  <c r="N816" i="10"/>
  <c r="N167" i="10"/>
  <c r="N310" i="10"/>
  <c r="N1138" i="10"/>
  <c r="N1195" i="10"/>
  <c r="N923" i="10"/>
  <c r="N1242" i="10"/>
  <c r="N523" i="10"/>
  <c r="N257" i="10"/>
  <c r="N1391" i="10"/>
  <c r="N768" i="10"/>
  <c r="N1483" i="10"/>
  <c r="N1087" i="10"/>
  <c r="N235" i="10"/>
  <c r="N489" i="10"/>
  <c r="N338" i="10"/>
  <c r="N183" i="10"/>
  <c r="N281" i="10"/>
  <c r="N805" i="10"/>
  <c r="N752" i="10"/>
  <c r="N335" i="10"/>
  <c r="N1278" i="10"/>
  <c r="N435" i="10"/>
  <c r="N907" i="10"/>
  <c r="N287" i="10"/>
  <c r="N324" i="10"/>
  <c r="N510" i="10"/>
  <c r="N688" i="10"/>
  <c r="N1224" i="10"/>
  <c r="N129" i="10"/>
  <c r="N703" i="10"/>
  <c r="N1303" i="10"/>
  <c r="N1253" i="10"/>
  <c r="N1387" i="10"/>
  <c r="N376" i="10"/>
  <c r="N62" i="10"/>
  <c r="N870" i="10"/>
  <c r="N6" i="10"/>
  <c r="N1453" i="10"/>
  <c r="N1285" i="10"/>
  <c r="N103" i="10"/>
  <c r="N731" i="10"/>
  <c r="N545" i="10"/>
  <c r="N747" i="10"/>
  <c r="N944" i="10"/>
  <c r="N1410" i="10"/>
  <c r="N122" i="10"/>
  <c r="N371" i="10"/>
  <c r="N905" i="10"/>
  <c r="N517" i="10"/>
  <c r="N123" i="10"/>
  <c r="N238" i="10"/>
  <c r="N418" i="10"/>
  <c r="N275" i="10"/>
  <c r="N877" i="10"/>
  <c r="N97" i="10"/>
  <c r="N41" i="10"/>
  <c r="N885" i="10"/>
  <c r="N90" i="10"/>
  <c r="N47" i="10"/>
  <c r="N1220" i="10"/>
  <c r="N1368" i="10"/>
  <c r="N1160" i="10"/>
  <c r="N253" i="10"/>
  <c r="N910" i="10"/>
  <c r="N824" i="10"/>
  <c r="N966" i="10"/>
  <c r="N254" i="10"/>
  <c r="N648" i="10"/>
  <c r="N139" i="10"/>
  <c r="N1100" i="10"/>
  <c r="N1339" i="10"/>
  <c r="N1331" i="10"/>
  <c r="N1057" i="10"/>
  <c r="N171" i="10"/>
  <c r="N737" i="10"/>
  <c r="N1037" i="10"/>
  <c r="N1193" i="10"/>
  <c r="N1230" i="10"/>
  <c r="N1165" i="10"/>
  <c r="N853" i="10"/>
  <c r="N332" i="10"/>
  <c r="N1362" i="10"/>
  <c r="N282" i="10"/>
  <c r="N1272" i="10"/>
  <c r="N511" i="10"/>
  <c r="N974" i="10"/>
  <c r="N939" i="10"/>
  <c r="N481" i="10"/>
  <c r="N1394" i="10"/>
  <c r="N775" i="10"/>
  <c r="N313" i="10"/>
  <c r="N1442" i="10"/>
  <c r="N1392" i="10"/>
  <c r="N444" i="10"/>
  <c r="N1263" i="10"/>
  <c r="N1125" i="10"/>
  <c r="N164" i="10"/>
  <c r="N504" i="10"/>
  <c r="N1121" i="10"/>
  <c r="N649" i="10"/>
  <c r="N1221" i="10"/>
  <c r="N230" i="10"/>
  <c r="N1463" i="10"/>
  <c r="N1445" i="10"/>
  <c r="N372" i="10"/>
  <c r="N1293" i="10"/>
  <c r="N168" i="10"/>
  <c r="N245" i="10"/>
  <c r="N1355" i="10"/>
  <c r="N693" i="10"/>
  <c r="N652" i="10"/>
  <c r="N382" i="10"/>
  <c r="N127" i="10"/>
  <c r="N1239" i="10"/>
  <c r="N339" i="10"/>
  <c r="N889" i="10"/>
  <c r="N24" i="10"/>
  <c r="N835" i="10"/>
  <c r="N878" i="10"/>
  <c r="N482" i="10"/>
  <c r="N276" i="10"/>
  <c r="N433" i="10"/>
  <c r="N1084" i="10"/>
  <c r="N1031" i="10"/>
  <c r="N925" i="10"/>
  <c r="N87" i="10"/>
  <c r="N340" i="10"/>
  <c r="N698" i="10"/>
  <c r="N1438" i="10"/>
  <c r="N48" i="10"/>
  <c r="N561" i="10"/>
  <c r="N176" i="10"/>
  <c r="N755" i="10"/>
  <c r="N459" i="10"/>
  <c r="N1420" i="10"/>
  <c r="N1369" i="10"/>
  <c r="N1178" i="10"/>
  <c r="N1174" i="10"/>
  <c r="N1050" i="10"/>
  <c r="N779" i="10"/>
  <c r="N303" i="10"/>
  <c r="N82" i="10"/>
  <c r="N836" i="10"/>
  <c r="N341" i="10"/>
  <c r="N908" i="10"/>
  <c r="N1225" i="10"/>
  <c r="N333" i="10"/>
  <c r="N1356" i="10"/>
  <c r="N344" i="10"/>
  <c r="N1175" i="10"/>
  <c r="N1256" i="10"/>
  <c r="N681" i="10"/>
  <c r="N612" i="10"/>
  <c r="N704" i="10"/>
  <c r="N903" i="10"/>
  <c r="N377" i="10"/>
  <c r="N598" i="10"/>
  <c r="N264" i="10"/>
  <c r="N573" i="10"/>
  <c r="N1215" i="10"/>
  <c r="N1388" i="10"/>
  <c r="N599" i="10"/>
  <c r="N886" i="10"/>
  <c r="N1325" i="10"/>
  <c r="N658" i="10"/>
  <c r="N725" i="10"/>
  <c r="N568" i="10"/>
  <c r="N1166" i="10"/>
  <c r="N714" i="10"/>
  <c r="N288" i="10"/>
  <c r="N336" i="10"/>
  <c r="N732" i="10"/>
  <c r="N715" i="10"/>
  <c r="N445" i="10"/>
  <c r="N395" i="10"/>
  <c r="N1344" i="10"/>
  <c r="N66" i="10"/>
  <c r="N1130" i="10"/>
  <c r="N1334" i="10"/>
  <c r="N1308" i="10"/>
  <c r="N209" i="10"/>
  <c r="N1370" i="10"/>
  <c r="N631" i="10"/>
  <c r="N210" i="10"/>
  <c r="N485" i="10"/>
  <c r="N1478" i="10"/>
  <c r="N219" i="10"/>
  <c r="N784" i="10"/>
  <c r="N1187" i="10"/>
  <c r="N769" i="10"/>
  <c r="N936" i="10"/>
  <c r="N314" i="10"/>
  <c r="N916" i="10"/>
  <c r="N1399" i="10"/>
  <c r="N1107" i="10"/>
  <c r="N475" i="10"/>
  <c r="N845" i="10"/>
  <c r="N864" i="10"/>
  <c r="N940" i="10"/>
  <c r="N569" i="10"/>
  <c r="N1043" i="10"/>
  <c r="N1139" i="10"/>
  <c r="N124" i="10"/>
  <c r="N1024" i="10"/>
  <c r="N1377" i="10"/>
  <c r="N202" i="10"/>
  <c r="N296" i="10"/>
  <c r="N357" i="10"/>
  <c r="N1111" i="10"/>
  <c r="N762" i="10"/>
  <c r="N1065" i="10"/>
  <c r="N1295" i="10"/>
  <c r="N1290" i="10"/>
  <c r="N1396" i="10"/>
  <c r="N342" i="10"/>
  <c r="N1035" i="10"/>
  <c r="N1446" i="10"/>
  <c r="N25" i="10"/>
  <c r="N1264" i="10"/>
  <c r="N104" i="10"/>
  <c r="N554" i="10"/>
  <c r="N1091" i="10"/>
  <c r="N192" i="10"/>
  <c r="N1005" i="10"/>
  <c r="N873" i="10"/>
  <c r="N770" i="10"/>
  <c r="N26" i="10"/>
  <c r="N439" i="10"/>
  <c r="N362" i="10"/>
  <c r="N682" i="10"/>
  <c r="N130" i="10"/>
  <c r="N748" i="10"/>
  <c r="N538" i="10"/>
  <c r="N947" i="10"/>
  <c r="N1257" i="10"/>
  <c r="N1140" i="10"/>
  <c r="N623" i="10"/>
  <c r="N430" i="10"/>
  <c r="N1183" i="10"/>
  <c r="N165" i="10"/>
  <c r="N423" i="10"/>
  <c r="N1484" i="10"/>
  <c r="N726" i="10"/>
  <c r="N1203" i="10"/>
  <c r="N277" i="10"/>
  <c r="N636" i="10"/>
  <c r="N86" i="10"/>
  <c r="N1322" i="10"/>
  <c r="N518" i="10"/>
  <c r="N1365" i="10"/>
  <c r="N830" i="10"/>
  <c r="N1310" i="10"/>
  <c r="N613" i="10"/>
  <c r="N403" i="10"/>
  <c r="N1383" i="10"/>
  <c r="N1240" i="10"/>
  <c r="N600" i="10"/>
  <c r="N490" i="10"/>
  <c r="N177" i="10"/>
  <c r="N491" i="10"/>
  <c r="N1273" i="10"/>
  <c r="N1421" i="10"/>
  <c r="N1258" i="10"/>
  <c r="N808" i="10"/>
  <c r="N410" i="10"/>
  <c r="N563" i="10"/>
  <c r="N1311" i="10"/>
  <c r="N809" i="10"/>
  <c r="N911" i="10"/>
  <c r="N614" i="10"/>
  <c r="N1412" i="10"/>
  <c r="N753" i="10"/>
  <c r="N662" i="10"/>
  <c r="N315" i="10"/>
  <c r="N975" i="10"/>
  <c r="N653" i="10"/>
  <c r="N961" i="10"/>
  <c r="N513" i="10"/>
  <c r="N986" i="10"/>
  <c r="N776" i="10"/>
  <c r="N763" i="10"/>
  <c r="N343" i="10"/>
  <c r="N976" i="10"/>
  <c r="N1402" i="10"/>
  <c r="N841" i="10"/>
  <c r="N105" i="10"/>
  <c r="N1012" i="10"/>
  <c r="N669" i="10"/>
  <c r="N316" i="10"/>
  <c r="N831" i="10"/>
  <c r="N1340" i="10"/>
  <c r="N512" i="10"/>
  <c r="N951" i="10"/>
  <c r="N352" i="10"/>
  <c r="N801" i="10"/>
  <c r="N53" i="10"/>
  <c r="N932" i="10"/>
  <c r="N325" i="10"/>
  <c r="N705" i="10"/>
  <c r="N1143" i="10"/>
  <c r="N471" i="10"/>
  <c r="N236" i="10"/>
  <c r="N93" i="10"/>
  <c r="N912" i="10"/>
  <c r="N604" i="10"/>
  <c r="N69" i="10"/>
  <c r="N300" i="10"/>
  <c r="N140" i="10"/>
  <c r="N874" i="10"/>
  <c r="N564" i="10"/>
  <c r="N1131" i="10"/>
  <c r="N1176" i="10"/>
  <c r="N1101" i="10"/>
  <c r="N959" i="10"/>
  <c r="N892" i="10"/>
  <c r="N663" i="10"/>
  <c r="N211" i="10"/>
  <c r="N1069" i="10"/>
  <c r="N689" i="10"/>
  <c r="N1126" i="10"/>
  <c r="N1074" i="10"/>
  <c r="N720" i="10"/>
  <c r="N493" i="10"/>
  <c r="N1249" i="10"/>
  <c r="N865" i="10"/>
  <c r="N446" i="10"/>
  <c r="N709" i="10"/>
  <c r="N1265" i="10"/>
  <c r="N738" i="10"/>
  <c r="N1395" i="10"/>
  <c r="N472" i="10"/>
  <c r="N1415" i="10"/>
  <c r="N80" i="10"/>
  <c r="N1071" i="10"/>
  <c r="N321" i="10"/>
  <c r="N1329" i="10"/>
  <c r="N109" i="10"/>
  <c r="N506" i="10"/>
  <c r="N10" i="10"/>
  <c r="N389" i="10"/>
  <c r="N535" i="10"/>
  <c r="N297" i="10"/>
  <c r="N76" i="10"/>
  <c r="N225" i="10"/>
  <c r="N398" i="10"/>
  <c r="N265" i="10"/>
  <c r="N1009" i="10"/>
  <c r="N63" i="10"/>
  <c r="N1039" i="10"/>
  <c r="N1216" i="10"/>
  <c r="N1038" i="10"/>
  <c r="N1217" i="10"/>
  <c r="N962" i="10"/>
  <c r="N494" i="10"/>
  <c r="N514" i="10"/>
  <c r="N580" i="10"/>
  <c r="N721" i="10"/>
  <c r="N348" i="10"/>
  <c r="N1450" i="10"/>
  <c r="N113" i="10"/>
  <c r="N450" i="10"/>
  <c r="N620" i="10"/>
  <c r="N182" i="10"/>
  <c r="N1268" i="10"/>
  <c r="N158" i="10"/>
  <c r="N952" i="10"/>
  <c r="N557" i="10"/>
  <c r="N690" i="10"/>
  <c r="N1447" i="10"/>
  <c r="N1072" i="10"/>
  <c r="N1323" i="10"/>
  <c r="N659" i="10"/>
  <c r="N825" i="10"/>
  <c r="N19" i="10"/>
  <c r="N399" i="10"/>
  <c r="N1161" i="10"/>
  <c r="N246" i="10"/>
  <c r="N673" i="10"/>
  <c r="N193" i="10"/>
  <c r="N683" i="10"/>
  <c r="N1281" i="10"/>
  <c r="N722" i="10"/>
  <c r="N83" i="10"/>
  <c r="N802" i="10"/>
  <c r="N996" i="10"/>
  <c r="N597" i="10"/>
  <c r="N1222" i="10"/>
  <c r="N141" i="10"/>
  <c r="N1432" i="10"/>
  <c r="N172" i="10"/>
  <c r="N837" i="10"/>
  <c r="N98" i="10"/>
  <c r="N1170" i="10"/>
  <c r="N749" i="10"/>
  <c r="N539" i="10"/>
  <c r="N212" i="10"/>
  <c r="N1013" i="10"/>
  <c r="N558" i="10"/>
  <c r="N1092" i="10"/>
  <c r="N1465" i="10"/>
  <c r="N948" i="10"/>
  <c r="N1014" i="10"/>
  <c r="N741" i="10"/>
  <c r="N1114" i="10"/>
  <c r="N1017" i="10"/>
  <c r="N742" i="10"/>
  <c r="N46" i="10"/>
  <c r="N247" i="10"/>
  <c r="N1135" i="10"/>
  <c r="N70" i="10"/>
  <c r="N400" i="10"/>
  <c r="N203" i="10"/>
  <c r="N654" i="10"/>
  <c r="N520" i="10"/>
  <c r="N1076" i="10"/>
  <c r="N278" i="10"/>
  <c r="N1345" i="10"/>
  <c r="N199" i="10"/>
  <c r="N453" i="10"/>
  <c r="N981" i="10"/>
  <c r="N832" i="10"/>
  <c r="N1209" i="10"/>
  <c r="N1198" i="10"/>
  <c r="N1435" i="10"/>
  <c r="N674" i="10"/>
  <c r="N460" i="10"/>
  <c r="N1243" i="10"/>
  <c r="N637" i="10"/>
  <c r="N739" i="10"/>
  <c r="N1266" i="10"/>
  <c r="N54" i="10"/>
  <c r="N670" i="10"/>
  <c r="N803" i="10"/>
  <c r="N601" i="10"/>
  <c r="N524" i="10"/>
  <c r="N59" i="10"/>
  <c r="N194" i="10"/>
  <c r="N84" i="10"/>
  <c r="N1025" i="10"/>
  <c r="N248" i="10"/>
  <c r="N632" i="10"/>
  <c r="N1204" i="10"/>
  <c r="N326" i="10"/>
  <c r="N317" i="10"/>
  <c r="N1454" i="10"/>
  <c r="N220" i="10"/>
  <c r="N451" i="10"/>
  <c r="N436" i="10"/>
  <c r="N1179" i="10"/>
  <c r="N289" i="10"/>
  <c r="N1422" i="10"/>
  <c r="N1380" i="10"/>
  <c r="N1428" i="10"/>
  <c r="N543" i="10"/>
  <c r="N570" i="10"/>
  <c r="N1304" i="10"/>
  <c r="N495" i="10"/>
  <c r="N1332" i="10"/>
  <c r="N427" i="10"/>
  <c r="N1136" i="10"/>
  <c r="N1360" i="10"/>
  <c r="N1149" i="10"/>
  <c r="N982" i="10"/>
  <c r="N525" i="10"/>
  <c r="N710" i="10"/>
  <c r="N1309" i="10"/>
  <c r="N967" i="10"/>
  <c r="N1397" i="10"/>
  <c r="N1132" i="10"/>
  <c r="N675" i="10"/>
  <c r="N42" i="10"/>
  <c r="N101" i="10"/>
  <c r="N615" i="10"/>
  <c r="N1250" i="10"/>
  <c r="N993" i="10"/>
  <c r="N1112" i="10"/>
  <c r="N1234" i="10"/>
  <c r="N842" i="10"/>
  <c r="N1094" i="10"/>
  <c r="N114" i="10"/>
  <c r="N1194" i="10"/>
  <c r="N383" i="10"/>
  <c r="N909" i="10"/>
  <c r="N929" i="10"/>
  <c r="N461" i="10"/>
  <c r="N1330" i="10"/>
  <c r="N743" i="10"/>
  <c r="N1300" i="10"/>
  <c r="N1080" i="10"/>
  <c r="N1113" i="10"/>
  <c r="N1188" i="10"/>
  <c r="N987" i="10"/>
  <c r="N77" i="10"/>
  <c r="N131" i="10"/>
  <c r="N571" i="10"/>
  <c r="N997" i="10"/>
  <c r="N1058" i="10"/>
  <c r="N178" i="10"/>
  <c r="N756" i="10"/>
  <c r="N384" i="10"/>
  <c r="N867" i="10"/>
  <c r="N875" i="10"/>
  <c r="N1291" i="10"/>
  <c r="N458" i="10"/>
  <c r="N572" i="10"/>
  <c r="N11" i="10"/>
  <c r="N529" i="10"/>
  <c r="N949" i="10"/>
  <c r="N1073" i="10"/>
  <c r="N1458" i="10"/>
  <c r="N868" i="10"/>
  <c r="N57" i="10"/>
  <c r="N945" i="10"/>
  <c r="N1473" i="10"/>
  <c r="N43" i="10"/>
  <c r="N200" i="10"/>
  <c r="N694" i="10"/>
  <c r="N268" i="10"/>
  <c r="N624" i="10"/>
  <c r="N465" i="10"/>
  <c r="N733" i="10"/>
  <c r="N1357" i="10"/>
  <c r="N279" i="10"/>
  <c r="N1245" i="10"/>
  <c r="N519" i="10"/>
  <c r="N1006" i="10"/>
  <c r="N642" i="10"/>
  <c r="N1122" i="10"/>
  <c r="N1282" i="10"/>
  <c r="N271" i="10"/>
  <c r="N699" i="10"/>
  <c r="N1464" i="10"/>
  <c r="N1144" i="10"/>
  <c r="N1093" i="10"/>
  <c r="N184" i="10"/>
  <c r="N894" i="10"/>
  <c r="N64" i="10"/>
  <c r="N849" i="10"/>
  <c r="N1320" i="10"/>
  <c r="N1254" i="10"/>
  <c r="N576" i="10"/>
  <c r="N754" i="10"/>
  <c r="N1423" i="10"/>
  <c r="N1059" i="10"/>
  <c r="N1267" i="10"/>
  <c r="N1371" i="10"/>
  <c r="N530" i="10"/>
  <c r="N992" i="10"/>
  <c r="N638" i="10"/>
  <c r="N269" i="10"/>
  <c r="N1212" i="10"/>
  <c r="N169" i="10"/>
  <c r="N968" i="10"/>
  <c r="N655" i="10"/>
  <c r="N660" i="10"/>
  <c r="N895" i="10"/>
  <c r="N1206" i="10"/>
  <c r="N404" i="10"/>
  <c r="N467" i="10"/>
  <c r="N1167" i="10"/>
  <c r="N283" i="10"/>
  <c r="N691" i="10"/>
  <c r="N794" i="10"/>
  <c r="N1199" i="10"/>
  <c r="N49" i="10"/>
  <c r="N39" i="10"/>
  <c r="N1375" i="10"/>
  <c r="N401" i="10"/>
  <c r="N1353" i="10"/>
  <c r="N1030" i="10"/>
  <c r="N272" i="10"/>
  <c r="N700" i="10"/>
  <c r="N135" i="10"/>
  <c r="N1119" i="10"/>
  <c r="N150" i="10"/>
  <c r="N94" i="10"/>
  <c r="N505" i="10"/>
  <c r="N590" i="10"/>
  <c r="N1145" i="10"/>
  <c r="N531" i="10"/>
  <c r="N301" i="10"/>
  <c r="N496" i="10"/>
  <c r="N1312" i="10"/>
  <c r="N988" i="10"/>
  <c r="N664" i="10"/>
  <c r="N363" i="10"/>
  <c r="N189" i="10"/>
  <c r="N7" i="10"/>
  <c r="N593" i="10"/>
  <c r="N364" i="10"/>
  <c r="N706" i="10"/>
  <c r="N1326" i="10"/>
  <c r="N1385" i="10"/>
  <c r="N998" i="10"/>
  <c r="N226" i="10"/>
  <c r="N227" i="10"/>
  <c r="N468" i="10"/>
  <c r="N1305" i="10"/>
  <c r="N621" i="10"/>
  <c r="N771" i="10"/>
  <c r="N540" i="10"/>
  <c r="N977" i="10"/>
  <c r="N273" i="10"/>
  <c r="N956" i="10"/>
  <c r="N858" i="10"/>
  <c r="N969" i="10"/>
  <c r="N1177" i="10"/>
  <c r="N159" i="10"/>
  <c r="N373" i="10"/>
  <c r="N810" i="10"/>
  <c r="N785" i="10"/>
  <c r="N643" i="10"/>
  <c r="N44" i="10"/>
  <c r="N970" i="10"/>
  <c r="N71" i="10"/>
  <c r="N786" i="10"/>
  <c r="N440" i="10"/>
  <c r="N106" i="10"/>
  <c r="N676" i="10"/>
  <c r="N386" i="10"/>
  <c r="N1406" i="10"/>
  <c r="N1200" i="10"/>
  <c r="N55" i="10"/>
  <c r="N1055" i="10"/>
  <c r="N99" i="10"/>
  <c r="N941" i="10"/>
  <c r="N552" i="10"/>
  <c r="N1417" i="10"/>
  <c r="N1359" i="10"/>
  <c r="N1053" i="10"/>
  <c r="N239" i="10"/>
  <c r="N1103" i="10"/>
  <c r="N602" i="10"/>
  <c r="N486" i="10"/>
  <c r="N1077" i="10"/>
  <c r="N441" i="10"/>
  <c r="N1032" i="10"/>
  <c r="N259" i="10"/>
  <c r="N1433" i="10"/>
  <c r="N431" i="10"/>
  <c r="N777" i="10"/>
  <c r="N240" i="10"/>
  <c r="N1346" i="10"/>
  <c r="N1286" i="10"/>
  <c r="N757" i="10"/>
  <c r="N31" i="10"/>
  <c r="N1347" i="10"/>
  <c r="N983" i="10"/>
  <c r="N50" i="10"/>
  <c r="N1127" i="10"/>
  <c r="N882" i="10"/>
  <c r="N1316" i="10"/>
  <c r="N1393" i="10"/>
  <c r="N1416" i="10"/>
  <c r="N942" i="10"/>
  <c r="N12" i="10"/>
  <c r="N1085" i="10"/>
  <c r="N1137" i="10"/>
  <c r="N817" i="10"/>
  <c r="N1341" i="10"/>
  <c r="N695" i="10"/>
  <c r="N1287" i="10"/>
  <c r="N1018" i="10"/>
  <c r="N811" i="10"/>
  <c r="N20" i="10"/>
  <c r="N34" i="10"/>
  <c r="N1363" i="10"/>
  <c r="N1251" i="10"/>
  <c r="N546" i="10"/>
  <c r="N1333" i="10"/>
  <c r="N497" i="10"/>
  <c r="N437" i="10"/>
  <c r="N396" i="10"/>
  <c r="N1191" i="10"/>
  <c r="N890" i="10"/>
  <c r="N304" i="10"/>
  <c r="N241" i="10"/>
  <c r="N1269" i="10"/>
  <c r="N716" i="10"/>
  <c r="N1400" i="10"/>
  <c r="N387" i="10"/>
  <c r="N1054" i="10"/>
  <c r="N896" i="10"/>
  <c r="N215" i="10"/>
  <c r="N204" i="10"/>
  <c r="N1060" i="10"/>
  <c r="N656" i="10"/>
  <c r="N1033" i="10"/>
  <c r="N205" i="10"/>
  <c r="N789" i="10"/>
  <c r="N142" i="10"/>
  <c r="N795" i="10"/>
  <c r="N1407" i="10"/>
  <c r="N85" i="10"/>
  <c r="N149" i="10"/>
  <c r="N1196" i="10"/>
  <c r="N772" i="10"/>
  <c r="N160" i="10"/>
  <c r="N290" i="10"/>
  <c r="N821" i="10"/>
  <c r="N405" i="10"/>
  <c r="N195" i="10"/>
  <c r="N1270" i="10"/>
  <c r="N1459" i="10"/>
  <c r="N1075" i="10"/>
  <c r="N1141" i="10"/>
  <c r="N476" i="10"/>
  <c r="N665" i="10"/>
  <c r="N1213" i="10"/>
  <c r="N1349" i="10"/>
  <c r="N734" i="10"/>
  <c r="N291" i="10"/>
  <c r="N532" i="10"/>
  <c r="N1104" i="10"/>
  <c r="N498" i="10"/>
  <c r="N1002" i="10"/>
  <c r="N1364" i="10"/>
  <c r="N616" i="10"/>
  <c r="N318" i="10"/>
  <c r="N1095" i="10"/>
  <c r="N1424" i="10"/>
  <c r="N419" i="10"/>
  <c r="N1466" i="10"/>
  <c r="N466" i="10"/>
  <c r="N1403" i="10"/>
  <c r="N1277" i="10"/>
  <c r="N1184" i="10"/>
  <c r="N964" i="10"/>
  <c r="N953" i="10"/>
  <c r="N677" i="10"/>
  <c r="N179" i="10"/>
  <c r="N1088" i="10"/>
  <c r="N249" i="10"/>
  <c r="N1327" i="10"/>
  <c r="N473" i="10"/>
  <c r="N744" i="10"/>
  <c r="N879" i="10"/>
  <c r="N1460" i="10"/>
  <c r="N1235" i="10"/>
  <c r="N1461" i="10"/>
  <c r="N1154" i="10"/>
  <c r="N1469" i="10"/>
  <c r="N185" i="10"/>
  <c r="N242" i="10"/>
  <c r="N345" i="10"/>
  <c r="N180" i="10"/>
  <c r="N346" i="10"/>
  <c r="N758" i="10"/>
  <c r="N1117" i="10"/>
  <c r="N1439" i="10"/>
  <c r="N1296" i="10"/>
  <c r="N255" i="10"/>
  <c r="N1146" i="10"/>
  <c r="N14" i="10"/>
  <c r="N833" i="10"/>
  <c r="N1081" i="10"/>
  <c r="N329" i="10"/>
  <c r="N477" i="10"/>
  <c r="N1078" i="10"/>
  <c r="N541" i="10"/>
  <c r="N1358" i="10"/>
  <c r="N1409" i="10"/>
  <c r="N1040" i="10"/>
  <c r="N115" i="10"/>
  <c r="N883" i="10"/>
  <c r="N1228" i="10"/>
  <c r="N859" i="10"/>
  <c r="N562" i="10"/>
  <c r="N1246" i="10"/>
  <c r="N319" i="10"/>
  <c r="N60" i="10"/>
  <c r="N1301" i="10"/>
  <c r="N454" i="10"/>
  <c r="N1317" i="10"/>
  <c r="N1324" i="10"/>
  <c r="N871" i="10"/>
  <c r="N358" i="10"/>
  <c r="N16" i="10"/>
  <c r="N1440" i="10"/>
  <c r="N684" i="10"/>
  <c r="N1118" i="10"/>
  <c r="N994" i="10"/>
  <c r="N1026" i="10"/>
  <c r="N989" i="10"/>
  <c r="N1010" i="10"/>
  <c r="N1436" i="10"/>
  <c r="N56" i="10"/>
  <c r="N414" i="10"/>
  <c r="N918" i="10"/>
  <c r="N1274" i="10"/>
  <c r="N388" i="10"/>
  <c r="N644" i="10"/>
  <c r="N1214" i="10"/>
  <c r="N723" i="10"/>
  <c r="N780" i="10"/>
  <c r="N1321" i="10"/>
  <c r="N442" i="10"/>
  <c r="N2" i="10"/>
  <c r="N701" i="10"/>
  <c r="N1318" i="10"/>
  <c r="N1275" i="10"/>
  <c r="N1470" i="10"/>
  <c r="N1205" i="10"/>
  <c r="N125" i="10"/>
  <c r="N23" i="10"/>
  <c r="N1120" i="10"/>
  <c r="N884" i="10"/>
  <c r="N796" i="10"/>
  <c r="N305" i="10"/>
  <c r="N1462" i="10"/>
  <c r="N764" i="10"/>
  <c r="N1401" i="10"/>
  <c r="N1123" i="10"/>
  <c r="N1056" i="10"/>
  <c r="N1064" i="10"/>
  <c r="N577" i="10"/>
  <c r="N1045" i="10"/>
  <c r="N978" i="10"/>
  <c r="N1418" i="10"/>
  <c r="N302" i="10"/>
  <c r="N999" i="10"/>
  <c r="N1449" i="10"/>
  <c r="N132" i="10"/>
  <c r="N666" i="10"/>
  <c r="N1335" i="10"/>
  <c r="N81" i="10"/>
  <c r="N359" i="10"/>
  <c r="N1419" i="10"/>
  <c r="N111" i="10"/>
  <c r="N367" i="10"/>
  <c r="N1185" i="10"/>
  <c r="N1061" i="10"/>
  <c r="N717" i="10"/>
  <c r="N292" i="10"/>
  <c r="N990" i="10"/>
  <c r="N1168" i="10"/>
  <c r="N645" i="10"/>
  <c r="N933" i="10"/>
  <c r="N591" i="10"/>
  <c r="N1046" i="10"/>
  <c r="N21" i="10"/>
  <c r="N462" i="10"/>
  <c r="N979" i="10"/>
  <c r="N1437" i="10"/>
  <c r="N790" i="10"/>
  <c r="N390" i="10"/>
  <c r="N1218" i="10"/>
  <c r="N501" i="10"/>
  <c r="N266" i="10"/>
  <c r="N1000" i="10"/>
  <c r="N822" i="10"/>
  <c r="N322" i="10"/>
  <c r="N320" i="10"/>
  <c r="N869" i="10"/>
  <c r="N625" i="10"/>
  <c r="N228" i="10"/>
  <c r="N965" i="10"/>
  <c r="N1434" i="10"/>
  <c r="N1336" i="10"/>
  <c r="N1471" i="10"/>
  <c r="N1108" i="10"/>
  <c r="N724" i="10"/>
  <c r="N420" i="10"/>
  <c r="N607" i="10"/>
  <c r="N861" i="10"/>
  <c r="N1041" i="10"/>
  <c r="N650" i="10"/>
  <c r="N406" i="10"/>
  <c r="N1236" i="10"/>
  <c r="N603" i="10"/>
  <c r="N1210" i="10"/>
  <c r="N1292" i="10"/>
  <c r="N1413" i="10"/>
  <c r="N306" i="10"/>
  <c r="N206" i="10"/>
  <c r="N995" i="10"/>
  <c r="N196" i="10"/>
  <c r="N29" i="10"/>
  <c r="N781" i="10"/>
  <c r="N91" i="10"/>
  <c r="N447" i="10"/>
  <c r="N934" i="10"/>
  <c r="N1455" i="10"/>
  <c r="N574" i="10"/>
  <c r="N1051" i="10"/>
  <c r="N260" i="10"/>
  <c r="N221" i="10"/>
  <c r="N424" i="10"/>
  <c r="N605" i="10"/>
  <c r="N378" i="10"/>
  <c r="N455" i="10"/>
  <c r="N1197" i="10"/>
  <c r="N347" i="10"/>
  <c r="N750" i="10"/>
  <c r="N1283" i="10"/>
  <c r="N646" i="10"/>
  <c r="N385" i="10"/>
  <c r="N901" i="10"/>
  <c r="N72" i="10"/>
  <c r="N536" i="10"/>
  <c r="N110" i="10"/>
  <c r="N258" i="10"/>
  <c r="N411" i="10"/>
  <c r="N421" i="10"/>
  <c r="N1467" i="10"/>
  <c r="N1479" i="10"/>
  <c r="N806" i="10"/>
  <c r="N515" i="10"/>
  <c r="N1027" i="10"/>
  <c r="N201" i="10"/>
  <c r="N812" i="10"/>
  <c r="N765" i="10"/>
  <c r="N913" i="10"/>
  <c r="N823" i="10"/>
  <c r="N1476" i="10"/>
  <c r="N1247" i="10"/>
  <c r="N231" i="10"/>
  <c r="N78" i="10"/>
  <c r="N526" i="10"/>
  <c r="N407" i="10"/>
  <c r="N417" i="10"/>
  <c r="N349" i="10"/>
  <c r="N391" i="10"/>
  <c r="N797" i="10"/>
  <c r="N88" i="10"/>
  <c r="N980" i="10"/>
  <c r="N216" i="10"/>
  <c r="N1378" i="10"/>
  <c r="N1022" i="10"/>
  <c r="N499" i="10"/>
  <c r="N846" i="10"/>
  <c r="N1485" i="10"/>
  <c r="N555" i="10"/>
  <c r="N1328" i="10"/>
  <c r="N1366" i="10"/>
  <c r="N661" i="10"/>
  <c r="N463" i="10"/>
  <c r="N547" i="10"/>
  <c r="N353" i="10"/>
  <c r="N1157" i="10"/>
  <c r="N1354" i="10"/>
  <c r="N1102" i="10"/>
  <c r="N1219" i="10"/>
  <c r="N261" i="10"/>
  <c r="N745" i="10"/>
  <c r="N128" i="10"/>
  <c r="N937" i="10"/>
  <c r="N718" i="10"/>
  <c r="N1389" i="10"/>
  <c r="N119" i="10"/>
  <c r="N1288" i="10"/>
  <c r="N274" i="10"/>
  <c r="N1150" i="10"/>
  <c r="N594" i="10"/>
  <c r="N1237" i="10"/>
  <c r="N1011" i="10"/>
  <c r="N166" i="10"/>
  <c r="N917" i="10"/>
  <c r="N1448" i="10"/>
  <c r="N1207" i="10"/>
  <c r="N284" i="10"/>
  <c r="N1115" i="10"/>
  <c r="N633" i="10"/>
  <c r="N1297" i="10"/>
  <c r="N507" i="10"/>
  <c r="N151" i="10"/>
  <c r="N1374" i="10"/>
  <c r="N759" i="10"/>
  <c r="N492" i="10"/>
  <c r="N190" i="10"/>
  <c r="N222" i="10"/>
  <c r="N1411" i="10"/>
  <c r="N1066" i="10"/>
  <c r="N838" i="10"/>
  <c r="N32" i="10"/>
  <c r="N17" i="10"/>
  <c r="N926" i="10"/>
  <c r="N1015" i="10"/>
  <c r="N950" i="10"/>
  <c r="N595" i="10"/>
  <c r="N575" i="10"/>
  <c r="N1171" i="10"/>
  <c r="N671" i="10"/>
  <c r="N527" i="10"/>
  <c r="N1456" i="10"/>
  <c r="N464" i="10"/>
  <c r="N1147" i="10"/>
  <c r="N678" i="10"/>
  <c r="N906" i="10"/>
  <c r="N876" i="10"/>
  <c r="N107" i="10"/>
  <c r="N40" i="10"/>
  <c r="N707" i="10"/>
  <c r="N1133" i="10"/>
  <c r="N1259" i="10"/>
  <c r="N839" i="10"/>
  <c r="N880" i="10"/>
  <c r="N1007" i="10"/>
  <c r="N657" i="10"/>
  <c r="N1376" i="10"/>
  <c r="N1284" i="10"/>
  <c r="N1350" i="10"/>
  <c r="N924" i="10"/>
  <c r="N626" i="10"/>
  <c r="N919" i="10"/>
  <c r="N711" i="10"/>
  <c r="N685" i="10"/>
  <c r="N578" i="10"/>
  <c r="N826" i="10"/>
  <c r="N146" i="10"/>
  <c r="N1260" i="10"/>
  <c r="N872" i="10"/>
  <c r="N35" i="10"/>
  <c r="N679" i="10"/>
  <c r="N1028" i="10"/>
  <c r="N379" i="10"/>
  <c r="N565" i="10"/>
  <c r="N1302" i="10"/>
  <c r="N1279" i="10"/>
  <c r="N1313" i="10"/>
  <c r="N307" i="10"/>
  <c r="N117" i="10"/>
  <c r="N365" i="10"/>
  <c r="N1351" i="10"/>
  <c r="N1384" i="10"/>
  <c r="N617" i="10"/>
  <c r="N702" i="10"/>
  <c r="N984" i="10"/>
  <c r="N627" i="10"/>
  <c r="N143" i="10"/>
  <c r="N1105" i="10"/>
  <c r="N102" i="10"/>
  <c r="N634" i="10"/>
  <c r="N1306" i="10"/>
  <c r="N891" i="10"/>
  <c r="N773" i="10"/>
  <c r="N1289" i="10"/>
  <c r="N1097" i="10"/>
  <c r="N584" i="10"/>
  <c r="N213" i="10"/>
  <c r="N556" i="10"/>
  <c r="N622" i="10"/>
  <c r="N528" i="10"/>
  <c r="N581" i="10"/>
  <c r="N1480" i="10"/>
  <c r="N928" i="10"/>
  <c r="N1155" i="10"/>
  <c r="N232" i="10"/>
  <c r="N197" i="10"/>
  <c r="N608" i="10"/>
  <c r="N850" i="10"/>
  <c r="N533" i="10"/>
  <c r="N960" i="10"/>
  <c r="N438" i="10"/>
  <c r="N628" i="10"/>
  <c r="N15" i="10"/>
  <c r="N897" i="10"/>
  <c r="N217" i="10"/>
  <c r="N791" i="10"/>
  <c r="N730" i="10"/>
  <c r="N280" i="10"/>
  <c r="N478" i="10"/>
  <c r="N1172" i="10"/>
  <c r="N1173" i="10"/>
  <c r="N1008" i="10"/>
  <c r="N74" i="10"/>
  <c r="N1361" i="10"/>
  <c r="N428" i="10"/>
  <c r="N1231" i="10"/>
  <c r="N585" i="10"/>
  <c r="N1003" i="10"/>
  <c r="N813" i="10"/>
  <c r="N1386" i="10"/>
  <c r="N963" i="10"/>
  <c r="N957" i="10"/>
  <c r="N1232" i="10"/>
  <c r="N144" i="10"/>
  <c r="N133" i="10"/>
  <c r="N851" i="10"/>
  <c r="N618" i="10"/>
  <c r="N374" i="10"/>
  <c r="N818" i="10"/>
  <c r="N45" i="10"/>
  <c r="N1044" i="10"/>
  <c r="N155" i="10"/>
  <c r="N100" i="10"/>
  <c r="N174" i="10"/>
  <c r="N327" i="10"/>
  <c r="N596" i="10"/>
  <c r="N1443" i="10"/>
  <c r="N1151" i="10"/>
  <c r="N1255" i="10"/>
  <c r="N191" i="10"/>
  <c r="N712" i="10"/>
  <c r="N402" i="10"/>
  <c r="N1158" i="10"/>
  <c r="N308" i="10"/>
  <c r="N443" i="10"/>
  <c r="N415" i="10"/>
  <c r="N136" i="10"/>
  <c r="N161" i="10"/>
  <c r="N559" i="10"/>
  <c r="N285" i="10"/>
  <c r="N606" i="10"/>
  <c r="N610" i="10"/>
  <c r="N898" i="10"/>
  <c r="N899" i="10"/>
  <c r="N1457" i="10"/>
  <c r="N434" i="10"/>
  <c r="N152" i="10"/>
  <c r="N337" i="10"/>
  <c r="N1451" i="10"/>
  <c r="N1211" i="10"/>
  <c r="N508" i="10"/>
  <c r="N1226" i="10"/>
  <c r="N954" i="10"/>
  <c r="N156" i="10"/>
  <c r="N36" i="10"/>
  <c r="N1163" i="10"/>
  <c r="N985" i="10"/>
  <c r="N1373" i="10"/>
  <c r="N1431" i="10"/>
  <c r="N243" i="10"/>
  <c r="N713" i="10"/>
  <c r="N798" i="10"/>
  <c r="N108" i="10"/>
  <c r="N452" i="10"/>
  <c r="N1180" i="10"/>
  <c r="N1067" i="10"/>
  <c r="N1298" i="10"/>
  <c r="N233" i="10"/>
  <c r="N366" i="10"/>
  <c r="N218" i="10"/>
  <c r="N935" i="10"/>
  <c r="N881" i="10"/>
  <c r="N186" i="10"/>
  <c r="N380" i="10"/>
  <c r="N1367" i="10"/>
  <c r="N8" i="10"/>
  <c r="N118" i="10"/>
  <c r="N1128" i="10"/>
  <c r="N1429" i="10"/>
  <c r="N360" i="10"/>
  <c r="N1201" i="10"/>
  <c r="N1020" i="10"/>
  <c r="N1169" i="10"/>
  <c r="N1021" i="10"/>
  <c r="N1047" i="10"/>
  <c r="N696" i="10"/>
  <c r="N368" i="10"/>
  <c r="N361" i="10"/>
  <c r="N1042" i="10"/>
  <c r="N566" i="10"/>
  <c r="N609" i="10"/>
  <c r="N782" i="10"/>
  <c r="N1186" i="10"/>
  <c r="N9" i="10"/>
  <c r="N1208" i="10"/>
  <c r="N37" i="10"/>
  <c r="N1189" i="10"/>
  <c r="N237" i="10"/>
  <c r="N392" i="10"/>
  <c r="N862" i="10"/>
  <c r="N667" i="10"/>
  <c r="N270" i="10"/>
  <c r="N30" i="10"/>
  <c r="N61" i="10"/>
  <c r="N946" i="10"/>
  <c r="N67" i="10"/>
  <c r="N1314" i="10"/>
  <c r="N1271" i="10"/>
  <c r="N611" i="10"/>
  <c r="N672" i="10"/>
  <c r="N1082" i="10"/>
  <c r="N1390" i="10"/>
  <c r="N262" i="10"/>
  <c r="N1079" i="10"/>
  <c r="N586" i="10"/>
  <c r="N680" i="10"/>
  <c r="N582" i="10"/>
  <c r="N1048" i="10"/>
  <c r="N153" i="10"/>
  <c r="N1164" i="10"/>
  <c r="N592" i="10"/>
  <c r="N207" i="10"/>
  <c r="N827" i="10"/>
  <c r="N1398" i="10"/>
  <c r="N521" i="10"/>
  <c r="N735" i="10"/>
  <c r="N930" i="10"/>
  <c r="N487" i="10"/>
  <c r="N250" i="10"/>
  <c r="O263" i="10"/>
  <c r="O1343" i="10"/>
  <c r="O1096" i="10"/>
  <c r="O73" i="10"/>
  <c r="O1223" i="10"/>
  <c r="O1444" i="10"/>
  <c r="O819" i="10"/>
  <c r="O1098" i="10"/>
  <c r="O971" i="10"/>
  <c r="O991" i="10"/>
  <c r="O448" i="10"/>
  <c r="O1019" i="10"/>
  <c r="O560" i="10"/>
  <c r="O1244" i="10"/>
  <c r="O1089" i="10"/>
  <c r="O840" i="10"/>
  <c r="O783" i="10"/>
  <c r="O751" i="10"/>
  <c r="O920" i="10"/>
  <c r="O1109" i="10"/>
  <c r="O1425" i="10"/>
  <c r="O456" i="10"/>
  <c r="O1474" i="10"/>
  <c r="O1337" i="10"/>
  <c r="O639" i="10"/>
  <c r="O1142" i="10"/>
  <c r="O3" i="10"/>
  <c r="O95" i="10"/>
  <c r="O1148" i="10"/>
  <c r="O1016" i="10"/>
  <c r="O154" i="10"/>
  <c r="O214" i="10"/>
  <c r="O293" i="10"/>
  <c r="O38" i="10"/>
  <c r="O509" i="10"/>
  <c r="O412" i="10"/>
  <c r="O587" i="10"/>
  <c r="O904" i="10"/>
  <c r="O369" i="10"/>
  <c r="O170" i="10"/>
  <c r="O972" i="10"/>
  <c r="O256" i="10"/>
  <c r="O516" i="10"/>
  <c r="O727" i="10"/>
  <c r="O927" i="10"/>
  <c r="O1159" i="10"/>
  <c r="O116" i="10"/>
  <c r="O774" i="10"/>
  <c r="O534" i="10"/>
  <c r="O112" i="10"/>
  <c r="O1252" i="10"/>
  <c r="O887" i="10"/>
  <c r="O863" i="10"/>
  <c r="O208" i="10"/>
  <c r="O298" i="10"/>
  <c r="O1106" i="10"/>
  <c r="O1381" i="10"/>
  <c r="O89" i="10"/>
  <c r="O1233" i="10"/>
  <c r="O350" i="10"/>
  <c r="O955" i="10"/>
  <c r="O311" i="10"/>
  <c r="O408" i="10"/>
  <c r="O425" i="10"/>
  <c r="O1062" i="10"/>
  <c r="O1405" i="10"/>
  <c r="O137" i="10"/>
  <c r="O1124" i="10"/>
  <c r="O426" i="10"/>
  <c r="O640" i="10"/>
  <c r="O75" i="10"/>
  <c r="O351" i="10"/>
  <c r="O852" i="10"/>
  <c r="O500" i="10"/>
  <c r="O393" i="10"/>
  <c r="O943" i="10"/>
  <c r="O1477" i="10"/>
  <c r="O1229" i="10"/>
  <c r="O13" i="10"/>
  <c r="O51" i="10"/>
  <c r="O834" i="10"/>
  <c r="O4" i="10"/>
  <c r="O668" i="10"/>
  <c r="O1342" i="10"/>
  <c r="O1468" i="10"/>
  <c r="O1315" i="10"/>
  <c r="O1116" i="10"/>
  <c r="O760" i="10"/>
  <c r="O1049" i="10"/>
  <c r="O234" i="10"/>
  <c r="O619" i="10"/>
  <c r="O740" i="10"/>
  <c r="O915" i="10"/>
  <c r="O1068" i="10"/>
  <c r="O328" i="10"/>
  <c r="O286" i="10"/>
  <c r="O1427" i="10"/>
  <c r="O52" i="10"/>
  <c r="O413" i="10"/>
  <c r="O686" i="10"/>
  <c r="O854" i="10"/>
  <c r="O697" i="10"/>
  <c r="O687" i="10"/>
  <c r="O92" i="10"/>
  <c r="O198" i="10"/>
  <c r="O1280" i="10"/>
  <c r="O58" i="10"/>
  <c r="O548" i="10"/>
  <c r="O375" i="10"/>
  <c r="O1086" i="10"/>
  <c r="O958" i="10"/>
  <c r="O1379" i="10"/>
  <c r="O787" i="10"/>
  <c r="O736" i="10"/>
  <c r="O251" i="10"/>
  <c r="O814" i="10"/>
  <c r="O96" i="10"/>
  <c r="O27" i="10"/>
  <c r="O1430" i="10"/>
  <c r="O294" i="10"/>
  <c r="O792" i="10"/>
  <c r="O479" i="10"/>
  <c r="O1023" i="10"/>
  <c r="O828" i="10"/>
  <c r="O502" i="10"/>
  <c r="O588" i="10"/>
  <c r="O1090" i="10"/>
  <c r="O549" i="10"/>
  <c r="O1192" i="10"/>
  <c r="O537" i="10"/>
  <c r="O847" i="10"/>
  <c r="O860" i="10"/>
  <c r="O1241" i="10"/>
  <c r="O641" i="10"/>
  <c r="O799" i="10"/>
  <c r="O483" i="10"/>
  <c r="O921" i="10"/>
  <c r="O1152" i="10"/>
  <c r="O1276" i="10"/>
  <c r="O312" i="10"/>
  <c r="O807" i="10"/>
  <c r="O855" i="10"/>
  <c r="O647" i="10"/>
  <c r="O1083" i="10"/>
  <c r="O922" i="10"/>
  <c r="O1162" i="10"/>
  <c r="O429" i="10"/>
  <c r="O902" i="10"/>
  <c r="O1348" i="10"/>
  <c r="O1307" i="10"/>
  <c r="O145" i="10"/>
  <c r="O354" i="10"/>
  <c r="O1001" i="10"/>
  <c r="O1338" i="10"/>
  <c r="O651" i="10"/>
  <c r="O474" i="10"/>
  <c r="O175" i="10"/>
  <c r="O629" i="10"/>
  <c r="O397" i="10"/>
  <c r="O68" i="10"/>
  <c r="O848" i="10"/>
  <c r="O1294" i="10"/>
  <c r="O267" i="10"/>
  <c r="O79" i="10"/>
  <c r="O719" i="10"/>
  <c r="O914" i="10"/>
  <c r="O138" i="10"/>
  <c r="O252" i="10"/>
  <c r="O18" i="10"/>
  <c r="O120" i="10"/>
  <c r="O1063" i="10"/>
  <c r="O370" i="10"/>
  <c r="O162" i="10"/>
  <c r="O422" i="10"/>
  <c r="O589" i="10"/>
  <c r="O1034" i="10"/>
  <c r="O1319" i="10"/>
  <c r="O157" i="10"/>
  <c r="O28" i="10"/>
  <c r="O522" i="10"/>
  <c r="O544" i="10"/>
  <c r="O1110" i="10"/>
  <c r="O449" i="10"/>
  <c r="O1262" i="10"/>
  <c r="O635" i="10"/>
  <c r="O1052" i="10"/>
  <c r="O187" i="10"/>
  <c r="O223" i="10"/>
  <c r="O1004" i="10"/>
  <c r="O931" i="10"/>
  <c r="O22" i="10"/>
  <c r="O1129" i="10"/>
  <c r="O330" i="10"/>
  <c r="O488" i="10"/>
  <c r="O1248" i="10"/>
  <c r="O856" i="10"/>
  <c r="O1190" i="10"/>
  <c r="O1299" i="10"/>
  <c r="O1452" i="10"/>
  <c r="O295" i="10"/>
  <c r="O1372" i="10"/>
  <c r="O788" i="10"/>
  <c r="O973" i="10"/>
  <c r="O334" i="10"/>
  <c r="O181" i="10"/>
  <c r="O65" i="10"/>
  <c r="O900" i="10"/>
  <c r="O126" i="10"/>
  <c r="O583" i="10"/>
  <c r="O761" i="10"/>
  <c r="O1441" i="10"/>
  <c r="O1070" i="10"/>
  <c r="O1475" i="10"/>
  <c r="O33" i="10"/>
  <c r="O843" i="10"/>
  <c r="O767" i="10"/>
  <c r="O469" i="10"/>
  <c r="O309" i="10"/>
  <c r="O299" i="10"/>
  <c r="O147" i="10"/>
  <c r="O331" i="10"/>
  <c r="O893" i="10"/>
  <c r="O778" i="10"/>
  <c r="O1414" i="10"/>
  <c r="O1404" i="10"/>
  <c r="O224" i="10"/>
  <c r="O1408" i="10"/>
  <c r="O793" i="10"/>
  <c r="O1261" i="10"/>
  <c r="O1352" i="10"/>
  <c r="O323" i="10"/>
  <c r="O630" i="10"/>
  <c r="O484" i="10"/>
  <c r="O844" i="10"/>
  <c r="O1238" i="10"/>
  <c r="O888" i="10"/>
  <c r="O829" i="10"/>
  <c r="O5" i="10"/>
  <c r="O692" i="10"/>
  <c r="O409" i="10"/>
  <c r="O800" i="10"/>
  <c r="O1029" i="10"/>
  <c r="O567" i="10"/>
  <c r="O550" i="10"/>
  <c r="O163" i="10"/>
  <c r="O815" i="10"/>
  <c r="O134" i="10"/>
  <c r="O820" i="10"/>
  <c r="O394" i="10"/>
  <c r="O244" i="10"/>
  <c r="O804" i="10"/>
  <c r="O1099" i="10"/>
  <c r="O708" i="10"/>
  <c r="O746" i="10"/>
  <c r="O1472" i="10"/>
  <c r="O1181" i="10"/>
  <c r="O938" i="10"/>
  <c r="O1481" i="10"/>
  <c r="O1482" i="10"/>
  <c r="O457" i="10"/>
  <c r="O1156" i="10"/>
  <c r="O1036" i="10"/>
  <c r="O470" i="10"/>
  <c r="O551" i="10"/>
  <c r="O1182" i="10"/>
  <c r="O1227" i="10"/>
  <c r="O1382" i="10"/>
  <c r="O866" i="10"/>
  <c r="O1153" i="10"/>
  <c r="O381" i="10"/>
  <c r="O766" i="10"/>
  <c r="O553" i="10"/>
  <c r="O355" i="10"/>
  <c r="O579" i="10"/>
  <c r="O173" i="10"/>
  <c r="O416" i="10"/>
  <c r="O857" i="10"/>
  <c r="O480" i="10"/>
  <c r="O503" i="10"/>
  <c r="O188" i="10"/>
  <c r="O542" i="10"/>
  <c r="O229" i="10"/>
  <c r="O432" i="10"/>
  <c r="O121" i="10"/>
  <c r="O1134" i="10"/>
  <c r="O1202" i="10"/>
  <c r="O728" i="10"/>
  <c r="O729" i="10"/>
  <c r="O1426" i="10"/>
  <c r="O356" i="10"/>
  <c r="O148" i="10"/>
  <c r="O816" i="10"/>
  <c r="O167" i="10"/>
  <c r="O310" i="10"/>
  <c r="O1138" i="10"/>
  <c r="O1195" i="10"/>
  <c r="O923" i="10"/>
  <c r="O1242" i="10"/>
  <c r="O523" i="10"/>
  <c r="O257" i="10"/>
  <c r="O1391" i="10"/>
  <c r="O768" i="10"/>
  <c r="O1483" i="10"/>
  <c r="O1087" i="10"/>
  <c r="O235" i="10"/>
  <c r="O489" i="10"/>
  <c r="O338" i="10"/>
  <c r="O183" i="10"/>
  <c r="O281" i="10"/>
  <c r="O805" i="10"/>
  <c r="O752" i="10"/>
  <c r="O335" i="10"/>
  <c r="O1278" i="10"/>
  <c r="O435" i="10"/>
  <c r="O907" i="10"/>
  <c r="O287" i="10"/>
  <c r="O324" i="10"/>
  <c r="O510" i="10"/>
  <c r="O688" i="10"/>
  <c r="O1224" i="10"/>
  <c r="O129" i="10"/>
  <c r="O703" i="10"/>
  <c r="O1303" i="10"/>
  <c r="O1253" i="10"/>
  <c r="O1387" i="10"/>
  <c r="O376" i="10"/>
  <c r="O62" i="10"/>
  <c r="O870" i="10"/>
  <c r="O6" i="10"/>
  <c r="O1453" i="10"/>
  <c r="O1285" i="10"/>
  <c r="O103" i="10"/>
  <c r="O731" i="10"/>
  <c r="O545" i="10"/>
  <c r="O747" i="10"/>
  <c r="O944" i="10"/>
  <c r="O1410" i="10"/>
  <c r="O122" i="10"/>
  <c r="O371" i="10"/>
  <c r="O905" i="10"/>
  <c r="O517" i="10"/>
  <c r="O123" i="10"/>
  <c r="O238" i="10"/>
  <c r="O418" i="10"/>
  <c r="O275" i="10"/>
  <c r="O877" i="10"/>
  <c r="O97" i="10"/>
  <c r="O41" i="10"/>
  <c r="O885" i="10"/>
  <c r="O90" i="10"/>
  <c r="O47" i="10"/>
  <c r="O1220" i="10"/>
  <c r="O1368" i="10"/>
  <c r="O1160" i="10"/>
  <c r="O253" i="10"/>
  <c r="O910" i="10"/>
  <c r="O824" i="10"/>
  <c r="O966" i="10"/>
  <c r="O254" i="10"/>
  <c r="O648" i="10"/>
  <c r="O139" i="10"/>
  <c r="O1100" i="10"/>
  <c r="O1339" i="10"/>
  <c r="O1331" i="10"/>
  <c r="O1057" i="10"/>
  <c r="O171" i="10"/>
  <c r="O737" i="10"/>
  <c r="O1037" i="10"/>
  <c r="O1193" i="10"/>
  <c r="O1230" i="10"/>
  <c r="O1165" i="10"/>
  <c r="O853" i="10"/>
  <c r="O332" i="10"/>
  <c r="O1362" i="10"/>
  <c r="O282" i="10"/>
  <c r="O1272" i="10"/>
  <c r="O511" i="10"/>
  <c r="O974" i="10"/>
  <c r="O939" i="10"/>
  <c r="O481" i="10"/>
  <c r="O1394" i="10"/>
  <c r="O775" i="10"/>
  <c r="O313" i="10"/>
  <c r="O1442" i="10"/>
  <c r="O1392" i="10"/>
  <c r="O444" i="10"/>
  <c r="O1263" i="10"/>
  <c r="O1125" i="10"/>
  <c r="O164" i="10"/>
  <c r="O504" i="10"/>
  <c r="O1121" i="10"/>
  <c r="O649" i="10"/>
  <c r="O1221" i="10"/>
  <c r="O230" i="10"/>
  <c r="O1463" i="10"/>
  <c r="O1445" i="10"/>
  <c r="O372" i="10"/>
  <c r="O1293" i="10"/>
  <c r="O168" i="10"/>
  <c r="O245" i="10"/>
  <c r="O1355" i="10"/>
  <c r="O693" i="10"/>
  <c r="O652" i="10"/>
  <c r="O382" i="10"/>
  <c r="O127" i="10"/>
  <c r="O1239" i="10"/>
  <c r="O339" i="10"/>
  <c r="O889" i="10"/>
  <c r="O24" i="10"/>
  <c r="O835" i="10"/>
  <c r="O878" i="10"/>
  <c r="O482" i="10"/>
  <c r="O276" i="10"/>
  <c r="O433" i="10"/>
  <c r="O1084" i="10"/>
  <c r="O1031" i="10"/>
  <c r="O925" i="10"/>
  <c r="O87" i="10"/>
  <c r="O340" i="10"/>
  <c r="O698" i="10"/>
  <c r="O1438" i="10"/>
  <c r="O48" i="10"/>
  <c r="O561" i="10"/>
  <c r="O176" i="10"/>
  <c r="O755" i="10"/>
  <c r="O459" i="10"/>
  <c r="O1420" i="10"/>
  <c r="O1369" i="10"/>
  <c r="O1178" i="10"/>
  <c r="O1174" i="10"/>
  <c r="O1050" i="10"/>
  <c r="O779" i="10"/>
  <c r="O303" i="10"/>
  <c r="O82" i="10"/>
  <c r="O836" i="10"/>
  <c r="O341" i="10"/>
  <c r="O908" i="10"/>
  <c r="O1225" i="10"/>
  <c r="O333" i="10"/>
  <c r="O1356" i="10"/>
  <c r="O344" i="10"/>
  <c r="O1175" i="10"/>
  <c r="O1256" i="10"/>
  <c r="O681" i="10"/>
  <c r="O612" i="10"/>
  <c r="O704" i="10"/>
  <c r="O903" i="10"/>
  <c r="O377" i="10"/>
  <c r="O598" i="10"/>
  <c r="O264" i="10"/>
  <c r="O573" i="10"/>
  <c r="O1215" i="10"/>
  <c r="O1388" i="10"/>
  <c r="O599" i="10"/>
  <c r="O886" i="10"/>
  <c r="O1325" i="10"/>
  <c r="O658" i="10"/>
  <c r="O725" i="10"/>
  <c r="O568" i="10"/>
  <c r="O1166" i="10"/>
  <c r="O714" i="10"/>
  <c r="O288" i="10"/>
  <c r="O336" i="10"/>
  <c r="O732" i="10"/>
  <c r="O715" i="10"/>
  <c r="O445" i="10"/>
  <c r="O395" i="10"/>
  <c r="O1344" i="10"/>
  <c r="O66" i="10"/>
  <c r="O1130" i="10"/>
  <c r="O1334" i="10"/>
  <c r="O1308" i="10"/>
  <c r="O209" i="10"/>
  <c r="O1370" i="10"/>
  <c r="O631" i="10"/>
  <c r="O210" i="10"/>
  <c r="O485" i="10"/>
  <c r="O1478" i="10"/>
  <c r="O219" i="10"/>
  <c r="O784" i="10"/>
  <c r="O1187" i="10"/>
  <c r="O769" i="10"/>
  <c r="O936" i="10"/>
  <c r="O314" i="10"/>
  <c r="O916" i="10"/>
  <c r="O1399" i="10"/>
  <c r="O1107" i="10"/>
  <c r="O475" i="10"/>
  <c r="O845" i="10"/>
  <c r="O864" i="10"/>
  <c r="O940" i="10"/>
  <c r="O569" i="10"/>
  <c r="O1043" i="10"/>
  <c r="O1139" i="10"/>
  <c r="O124" i="10"/>
  <c r="O1024" i="10"/>
  <c r="O1377" i="10"/>
  <c r="O202" i="10"/>
  <c r="O296" i="10"/>
  <c r="O357" i="10"/>
  <c r="O1111" i="10"/>
  <c r="O762" i="10"/>
  <c r="O1065" i="10"/>
  <c r="O1295" i="10"/>
  <c r="O1290" i="10"/>
  <c r="O1396" i="10"/>
  <c r="O342" i="10"/>
  <c r="O1035" i="10"/>
  <c r="O1446" i="10"/>
  <c r="O25" i="10"/>
  <c r="O1264" i="10"/>
  <c r="O104" i="10"/>
  <c r="O554" i="10"/>
  <c r="O1091" i="10"/>
  <c r="O192" i="10"/>
  <c r="O1005" i="10"/>
  <c r="O873" i="10"/>
  <c r="O770" i="10"/>
  <c r="O26" i="10"/>
  <c r="O439" i="10"/>
  <c r="O362" i="10"/>
  <c r="O682" i="10"/>
  <c r="O130" i="10"/>
  <c r="O748" i="10"/>
  <c r="O538" i="10"/>
  <c r="O947" i="10"/>
  <c r="O1257" i="10"/>
  <c r="O1140" i="10"/>
  <c r="O623" i="10"/>
  <c r="O430" i="10"/>
  <c r="O1183" i="10"/>
  <c r="O165" i="10"/>
  <c r="O423" i="10"/>
  <c r="O1484" i="10"/>
  <c r="O726" i="10"/>
  <c r="O1203" i="10"/>
  <c r="O277" i="10"/>
  <c r="O636" i="10"/>
  <c r="O86" i="10"/>
  <c r="O1322" i="10"/>
  <c r="O518" i="10"/>
  <c r="O1365" i="10"/>
  <c r="O830" i="10"/>
  <c r="O1310" i="10"/>
  <c r="O613" i="10"/>
  <c r="O403" i="10"/>
  <c r="O1383" i="10"/>
  <c r="O1240" i="10"/>
  <c r="O600" i="10"/>
  <c r="O490" i="10"/>
  <c r="O177" i="10"/>
  <c r="O491" i="10"/>
  <c r="O1273" i="10"/>
  <c r="O1421" i="10"/>
  <c r="O1258" i="10"/>
  <c r="O808" i="10"/>
  <c r="O410" i="10"/>
  <c r="O563" i="10"/>
  <c r="O1311" i="10"/>
  <c r="O809" i="10"/>
  <c r="O911" i="10"/>
  <c r="O614" i="10"/>
  <c r="O1412" i="10"/>
  <c r="O753" i="10"/>
  <c r="O662" i="10"/>
  <c r="O315" i="10"/>
  <c r="O975" i="10"/>
  <c r="O653" i="10"/>
  <c r="O961" i="10"/>
  <c r="O513" i="10"/>
  <c r="O986" i="10"/>
  <c r="O776" i="10"/>
  <c r="O763" i="10"/>
  <c r="O343" i="10"/>
  <c r="O976" i="10"/>
  <c r="O1402" i="10"/>
  <c r="O841" i="10"/>
  <c r="O105" i="10"/>
  <c r="O1012" i="10"/>
  <c r="O669" i="10"/>
  <c r="O316" i="10"/>
  <c r="O831" i="10"/>
  <c r="O1340" i="10"/>
  <c r="O512" i="10"/>
  <c r="O951" i="10"/>
  <c r="O352" i="10"/>
  <c r="O801" i="10"/>
  <c r="O53" i="10"/>
  <c r="O932" i="10"/>
  <c r="O325" i="10"/>
  <c r="O705" i="10"/>
  <c r="O1143" i="10"/>
  <c r="O471" i="10"/>
  <c r="O236" i="10"/>
  <c r="O93" i="10"/>
  <c r="O912" i="10"/>
  <c r="O604" i="10"/>
  <c r="O69" i="10"/>
  <c r="O300" i="10"/>
  <c r="O140" i="10"/>
  <c r="O874" i="10"/>
  <c r="O564" i="10"/>
  <c r="O1131" i="10"/>
  <c r="O1176" i="10"/>
  <c r="O1101" i="10"/>
  <c r="O959" i="10"/>
  <c r="O892" i="10"/>
  <c r="O663" i="10"/>
  <c r="O211" i="10"/>
  <c r="O1069" i="10"/>
  <c r="O689" i="10"/>
  <c r="O1126" i="10"/>
  <c r="O1074" i="10"/>
  <c r="O720" i="10"/>
  <c r="O493" i="10"/>
  <c r="O1249" i="10"/>
  <c r="O865" i="10"/>
  <c r="O446" i="10"/>
  <c r="O709" i="10"/>
  <c r="O1265" i="10"/>
  <c r="O738" i="10"/>
  <c r="O1395" i="10"/>
  <c r="O472" i="10"/>
  <c r="O1415" i="10"/>
  <c r="O80" i="10"/>
  <c r="O1071" i="10"/>
  <c r="O321" i="10"/>
  <c r="O1329" i="10"/>
  <c r="O109" i="10"/>
  <c r="O506" i="10"/>
  <c r="O10" i="10"/>
  <c r="O389" i="10"/>
  <c r="O535" i="10"/>
  <c r="O297" i="10"/>
  <c r="O76" i="10"/>
  <c r="O225" i="10"/>
  <c r="O398" i="10"/>
  <c r="O265" i="10"/>
  <c r="O1009" i="10"/>
  <c r="O63" i="10"/>
  <c r="O1039" i="10"/>
  <c r="O1216" i="10"/>
  <c r="O1038" i="10"/>
  <c r="O1217" i="10"/>
  <c r="O962" i="10"/>
  <c r="O494" i="10"/>
  <c r="O514" i="10"/>
  <c r="O580" i="10"/>
  <c r="O721" i="10"/>
  <c r="O348" i="10"/>
  <c r="O1450" i="10"/>
  <c r="O113" i="10"/>
  <c r="O450" i="10"/>
  <c r="O620" i="10"/>
  <c r="O182" i="10"/>
  <c r="O1268" i="10"/>
  <c r="O158" i="10"/>
  <c r="O952" i="10"/>
  <c r="O557" i="10"/>
  <c r="O690" i="10"/>
  <c r="O1447" i="10"/>
  <c r="O1072" i="10"/>
  <c r="O1323" i="10"/>
  <c r="O659" i="10"/>
  <c r="O825" i="10"/>
  <c r="O19" i="10"/>
  <c r="O399" i="10"/>
  <c r="O1161" i="10"/>
  <c r="O246" i="10"/>
  <c r="O673" i="10"/>
  <c r="O193" i="10"/>
  <c r="O683" i="10"/>
  <c r="O1281" i="10"/>
  <c r="O722" i="10"/>
  <c r="O83" i="10"/>
  <c r="O802" i="10"/>
  <c r="O996" i="10"/>
  <c r="O597" i="10"/>
  <c r="O1222" i="10"/>
  <c r="O141" i="10"/>
  <c r="O1432" i="10"/>
  <c r="O172" i="10"/>
  <c r="O837" i="10"/>
  <c r="O98" i="10"/>
  <c r="O1170" i="10"/>
  <c r="O749" i="10"/>
  <c r="O539" i="10"/>
  <c r="O212" i="10"/>
  <c r="O1013" i="10"/>
  <c r="O558" i="10"/>
  <c r="O1092" i="10"/>
  <c r="O1465" i="10"/>
  <c r="O948" i="10"/>
  <c r="O1014" i="10"/>
  <c r="O741" i="10"/>
  <c r="O1114" i="10"/>
  <c r="O1017" i="10"/>
  <c r="O742" i="10"/>
  <c r="O46" i="10"/>
  <c r="O247" i="10"/>
  <c r="O1135" i="10"/>
  <c r="O70" i="10"/>
  <c r="O400" i="10"/>
  <c r="O203" i="10"/>
  <c r="O654" i="10"/>
  <c r="O520" i="10"/>
  <c r="O1076" i="10"/>
  <c r="O278" i="10"/>
  <c r="O1345" i="10"/>
  <c r="O199" i="10"/>
  <c r="O453" i="10"/>
  <c r="O981" i="10"/>
  <c r="O832" i="10"/>
  <c r="O1209" i="10"/>
  <c r="O1198" i="10"/>
  <c r="O1435" i="10"/>
  <c r="O674" i="10"/>
  <c r="O460" i="10"/>
  <c r="O1243" i="10"/>
  <c r="O637" i="10"/>
  <c r="O739" i="10"/>
  <c r="O1266" i="10"/>
  <c r="O54" i="10"/>
  <c r="O670" i="10"/>
  <c r="O803" i="10"/>
  <c r="O601" i="10"/>
  <c r="O524" i="10"/>
  <c r="O59" i="10"/>
  <c r="O194" i="10"/>
  <c r="O84" i="10"/>
  <c r="O1025" i="10"/>
  <c r="O248" i="10"/>
  <c r="O632" i="10"/>
  <c r="O1204" i="10"/>
  <c r="O326" i="10"/>
  <c r="O317" i="10"/>
  <c r="O1454" i="10"/>
  <c r="O220" i="10"/>
  <c r="O451" i="10"/>
  <c r="O436" i="10"/>
  <c r="O1179" i="10"/>
  <c r="O289" i="10"/>
  <c r="O1422" i="10"/>
  <c r="O1380" i="10"/>
  <c r="O1428" i="10"/>
  <c r="O543" i="10"/>
  <c r="O570" i="10"/>
  <c r="O1304" i="10"/>
  <c r="O495" i="10"/>
  <c r="O1332" i="10"/>
  <c r="O427" i="10"/>
  <c r="O1136" i="10"/>
  <c r="O1360" i="10"/>
  <c r="O1149" i="10"/>
  <c r="O982" i="10"/>
  <c r="O525" i="10"/>
  <c r="O710" i="10"/>
  <c r="O1309" i="10"/>
  <c r="O967" i="10"/>
  <c r="O1397" i="10"/>
  <c r="O1132" i="10"/>
  <c r="O675" i="10"/>
  <c r="O42" i="10"/>
  <c r="O101" i="10"/>
  <c r="O615" i="10"/>
  <c r="O1250" i="10"/>
  <c r="O993" i="10"/>
  <c r="O1112" i="10"/>
  <c r="O1234" i="10"/>
  <c r="O842" i="10"/>
  <c r="O1094" i="10"/>
  <c r="O114" i="10"/>
  <c r="O1194" i="10"/>
  <c r="O383" i="10"/>
  <c r="O909" i="10"/>
  <c r="O929" i="10"/>
  <c r="O461" i="10"/>
  <c r="O1330" i="10"/>
  <c r="O743" i="10"/>
  <c r="O1300" i="10"/>
  <c r="O1080" i="10"/>
  <c r="O1113" i="10"/>
  <c r="O1188" i="10"/>
  <c r="O987" i="10"/>
  <c r="O77" i="10"/>
  <c r="O131" i="10"/>
  <c r="O571" i="10"/>
  <c r="O997" i="10"/>
  <c r="O1058" i="10"/>
  <c r="O178" i="10"/>
  <c r="O756" i="10"/>
  <c r="O384" i="10"/>
  <c r="O867" i="10"/>
  <c r="O875" i="10"/>
  <c r="O1291" i="10"/>
  <c r="O458" i="10"/>
  <c r="O572" i="10"/>
  <c r="O11" i="10"/>
  <c r="O529" i="10"/>
  <c r="O949" i="10"/>
  <c r="O1073" i="10"/>
  <c r="O1458" i="10"/>
  <c r="O868" i="10"/>
  <c r="O57" i="10"/>
  <c r="O945" i="10"/>
  <c r="O1473" i="10"/>
  <c r="O43" i="10"/>
  <c r="O200" i="10"/>
  <c r="O694" i="10"/>
  <c r="O268" i="10"/>
  <c r="O624" i="10"/>
  <c r="O465" i="10"/>
  <c r="O733" i="10"/>
  <c r="O1357" i="10"/>
  <c r="O279" i="10"/>
  <c r="O1245" i="10"/>
  <c r="O519" i="10"/>
  <c r="O1006" i="10"/>
  <c r="O642" i="10"/>
  <c r="O1122" i="10"/>
  <c r="O1282" i="10"/>
  <c r="O271" i="10"/>
  <c r="O699" i="10"/>
  <c r="O1464" i="10"/>
  <c r="O1144" i="10"/>
  <c r="O1093" i="10"/>
  <c r="O184" i="10"/>
  <c r="O894" i="10"/>
  <c r="O64" i="10"/>
  <c r="O849" i="10"/>
  <c r="O1320" i="10"/>
  <c r="O1254" i="10"/>
  <c r="O576" i="10"/>
  <c r="O754" i="10"/>
  <c r="O1423" i="10"/>
  <c r="O1059" i="10"/>
  <c r="O1267" i="10"/>
  <c r="O1371" i="10"/>
  <c r="O530" i="10"/>
  <c r="O992" i="10"/>
  <c r="O638" i="10"/>
  <c r="O269" i="10"/>
  <c r="O1212" i="10"/>
  <c r="O169" i="10"/>
  <c r="O968" i="10"/>
  <c r="O655" i="10"/>
  <c r="O660" i="10"/>
  <c r="O895" i="10"/>
  <c r="O1206" i="10"/>
  <c r="O404" i="10"/>
  <c r="O467" i="10"/>
  <c r="O1167" i="10"/>
  <c r="O283" i="10"/>
  <c r="O691" i="10"/>
  <c r="O794" i="10"/>
  <c r="O1199" i="10"/>
  <c r="O49" i="10"/>
  <c r="O39" i="10"/>
  <c r="O1375" i="10"/>
  <c r="O401" i="10"/>
  <c r="O1353" i="10"/>
  <c r="O1030" i="10"/>
  <c r="O272" i="10"/>
  <c r="O700" i="10"/>
  <c r="O135" i="10"/>
  <c r="O1119" i="10"/>
  <c r="O150" i="10"/>
  <c r="O94" i="10"/>
  <c r="O505" i="10"/>
  <c r="O590" i="10"/>
  <c r="O1145" i="10"/>
  <c r="O531" i="10"/>
  <c r="O301" i="10"/>
  <c r="O496" i="10"/>
  <c r="O1312" i="10"/>
  <c r="O988" i="10"/>
  <c r="O664" i="10"/>
  <c r="O363" i="10"/>
  <c r="O189" i="10"/>
  <c r="O7" i="10"/>
  <c r="O593" i="10"/>
  <c r="O364" i="10"/>
  <c r="O706" i="10"/>
  <c r="O1326" i="10"/>
  <c r="O1385" i="10"/>
  <c r="O998" i="10"/>
  <c r="O226" i="10"/>
  <c r="O227" i="10"/>
  <c r="O468" i="10"/>
  <c r="O1305" i="10"/>
  <c r="O621" i="10"/>
  <c r="O771" i="10"/>
  <c r="O540" i="10"/>
  <c r="O977" i="10"/>
  <c r="O273" i="10"/>
  <c r="O956" i="10"/>
  <c r="O858" i="10"/>
  <c r="O969" i="10"/>
  <c r="O1177" i="10"/>
  <c r="O159" i="10"/>
  <c r="O373" i="10"/>
  <c r="O810" i="10"/>
  <c r="O785" i="10"/>
  <c r="O643" i="10"/>
  <c r="O44" i="10"/>
  <c r="O970" i="10"/>
  <c r="O71" i="10"/>
  <c r="O786" i="10"/>
  <c r="O440" i="10"/>
  <c r="O106" i="10"/>
  <c r="O676" i="10"/>
  <c r="O386" i="10"/>
  <c r="O1406" i="10"/>
  <c r="O1200" i="10"/>
  <c r="O55" i="10"/>
  <c r="O1055" i="10"/>
  <c r="O99" i="10"/>
  <c r="O941" i="10"/>
  <c r="O552" i="10"/>
  <c r="O1417" i="10"/>
  <c r="O1359" i="10"/>
  <c r="O1053" i="10"/>
  <c r="O239" i="10"/>
  <c r="O1103" i="10"/>
  <c r="O602" i="10"/>
  <c r="O486" i="10"/>
  <c r="O1077" i="10"/>
  <c r="O441" i="10"/>
  <c r="O1032" i="10"/>
  <c r="O259" i="10"/>
  <c r="O1433" i="10"/>
  <c r="O431" i="10"/>
  <c r="O777" i="10"/>
  <c r="O240" i="10"/>
  <c r="O1346" i="10"/>
  <c r="O1286" i="10"/>
  <c r="O757" i="10"/>
  <c r="O31" i="10"/>
  <c r="O1347" i="10"/>
  <c r="O983" i="10"/>
  <c r="O50" i="10"/>
  <c r="O1127" i="10"/>
  <c r="O882" i="10"/>
  <c r="O1316" i="10"/>
  <c r="O1393" i="10"/>
  <c r="O1416" i="10"/>
  <c r="O942" i="10"/>
  <c r="O12" i="10"/>
  <c r="O1085" i="10"/>
  <c r="O1137" i="10"/>
  <c r="O817" i="10"/>
  <c r="O1341" i="10"/>
  <c r="O695" i="10"/>
  <c r="O1287" i="10"/>
  <c r="O1018" i="10"/>
  <c r="O811" i="10"/>
  <c r="O20" i="10"/>
  <c r="O34" i="10"/>
  <c r="O1363" i="10"/>
  <c r="O1251" i="10"/>
  <c r="O546" i="10"/>
  <c r="O1333" i="10"/>
  <c r="O497" i="10"/>
  <c r="O437" i="10"/>
  <c r="O396" i="10"/>
  <c r="O1191" i="10"/>
  <c r="O890" i="10"/>
  <c r="O304" i="10"/>
  <c r="O241" i="10"/>
  <c r="O1269" i="10"/>
  <c r="O716" i="10"/>
  <c r="O1400" i="10"/>
  <c r="O387" i="10"/>
  <c r="O1054" i="10"/>
  <c r="O896" i="10"/>
  <c r="O215" i="10"/>
  <c r="O204" i="10"/>
  <c r="O1060" i="10"/>
  <c r="O656" i="10"/>
  <c r="O1033" i="10"/>
  <c r="O205" i="10"/>
  <c r="O789" i="10"/>
  <c r="O142" i="10"/>
  <c r="O795" i="10"/>
  <c r="O1407" i="10"/>
  <c r="O85" i="10"/>
  <c r="O149" i="10"/>
  <c r="O1196" i="10"/>
  <c r="O772" i="10"/>
  <c r="O160" i="10"/>
  <c r="O290" i="10"/>
  <c r="O821" i="10"/>
  <c r="O405" i="10"/>
  <c r="O195" i="10"/>
  <c r="O1270" i="10"/>
  <c r="O1459" i="10"/>
  <c r="O1075" i="10"/>
  <c r="O1141" i="10"/>
  <c r="O476" i="10"/>
  <c r="O665" i="10"/>
  <c r="O1213" i="10"/>
  <c r="O1349" i="10"/>
  <c r="O734" i="10"/>
  <c r="O291" i="10"/>
  <c r="O532" i="10"/>
  <c r="O1104" i="10"/>
  <c r="O498" i="10"/>
  <c r="O1002" i="10"/>
  <c r="O1364" i="10"/>
  <c r="O616" i="10"/>
  <c r="O318" i="10"/>
  <c r="O1095" i="10"/>
  <c r="O1424" i="10"/>
  <c r="O419" i="10"/>
  <c r="O1466" i="10"/>
  <c r="O466" i="10"/>
  <c r="O1403" i="10"/>
  <c r="O1277" i="10"/>
  <c r="O1184" i="10"/>
  <c r="O964" i="10"/>
  <c r="O953" i="10"/>
  <c r="O677" i="10"/>
  <c r="O179" i="10"/>
  <c r="O1088" i="10"/>
  <c r="O249" i="10"/>
  <c r="O1327" i="10"/>
  <c r="O473" i="10"/>
  <c r="O744" i="10"/>
  <c r="O879" i="10"/>
  <c r="O1460" i="10"/>
  <c r="O1235" i="10"/>
  <c r="O1461" i="10"/>
  <c r="O1154" i="10"/>
  <c r="O1469" i="10"/>
  <c r="O185" i="10"/>
  <c r="O242" i="10"/>
  <c r="O345" i="10"/>
  <c r="O180" i="10"/>
  <c r="O346" i="10"/>
  <c r="O758" i="10"/>
  <c r="O1117" i="10"/>
  <c r="O1439" i="10"/>
  <c r="O1296" i="10"/>
  <c r="O255" i="10"/>
  <c r="O1146" i="10"/>
  <c r="O14" i="10"/>
  <c r="O833" i="10"/>
  <c r="O1081" i="10"/>
  <c r="O329" i="10"/>
  <c r="O477" i="10"/>
  <c r="O1078" i="10"/>
  <c r="O541" i="10"/>
  <c r="O1358" i="10"/>
  <c r="O1409" i="10"/>
  <c r="O1040" i="10"/>
  <c r="O115" i="10"/>
  <c r="O883" i="10"/>
  <c r="O1228" i="10"/>
  <c r="O859" i="10"/>
  <c r="O562" i="10"/>
  <c r="O1246" i="10"/>
  <c r="O319" i="10"/>
  <c r="O60" i="10"/>
  <c r="O1301" i="10"/>
  <c r="O454" i="10"/>
  <c r="O1317" i="10"/>
  <c r="O1324" i="10"/>
  <c r="O871" i="10"/>
  <c r="O358" i="10"/>
  <c r="O16" i="10"/>
  <c r="O1440" i="10"/>
  <c r="O684" i="10"/>
  <c r="O1118" i="10"/>
  <c r="O994" i="10"/>
  <c r="O1026" i="10"/>
  <c r="O989" i="10"/>
  <c r="O1010" i="10"/>
  <c r="O1436" i="10"/>
  <c r="O56" i="10"/>
  <c r="O414" i="10"/>
  <c r="O918" i="10"/>
  <c r="O1274" i="10"/>
  <c r="O388" i="10"/>
  <c r="O644" i="10"/>
  <c r="O1214" i="10"/>
  <c r="O723" i="10"/>
  <c r="O780" i="10"/>
  <c r="O1321" i="10"/>
  <c r="O442" i="10"/>
  <c r="O2" i="10"/>
  <c r="O701" i="10"/>
  <c r="O1318" i="10"/>
  <c r="O1275" i="10"/>
  <c r="O1470" i="10"/>
  <c r="O1205" i="10"/>
  <c r="O125" i="10"/>
  <c r="O23" i="10"/>
  <c r="O1120" i="10"/>
  <c r="O884" i="10"/>
  <c r="O796" i="10"/>
  <c r="O305" i="10"/>
  <c r="O1462" i="10"/>
  <c r="O764" i="10"/>
  <c r="O1401" i="10"/>
  <c r="O1123" i="10"/>
  <c r="O1056" i="10"/>
  <c r="O1064" i="10"/>
  <c r="O577" i="10"/>
  <c r="O1045" i="10"/>
  <c r="O978" i="10"/>
  <c r="O1418" i="10"/>
  <c r="O302" i="10"/>
  <c r="O999" i="10"/>
  <c r="O1449" i="10"/>
  <c r="O132" i="10"/>
  <c r="O666" i="10"/>
  <c r="O1335" i="10"/>
  <c r="O81" i="10"/>
  <c r="O359" i="10"/>
  <c r="O1419" i="10"/>
  <c r="O111" i="10"/>
  <c r="O367" i="10"/>
  <c r="O1185" i="10"/>
  <c r="O1061" i="10"/>
  <c r="O717" i="10"/>
  <c r="O292" i="10"/>
  <c r="O990" i="10"/>
  <c r="O1168" i="10"/>
  <c r="O645" i="10"/>
  <c r="O933" i="10"/>
  <c r="O591" i="10"/>
  <c r="O1046" i="10"/>
  <c r="O21" i="10"/>
  <c r="O462" i="10"/>
  <c r="O979" i="10"/>
  <c r="O1437" i="10"/>
  <c r="O790" i="10"/>
  <c r="O390" i="10"/>
  <c r="O1218" i="10"/>
  <c r="O501" i="10"/>
  <c r="O266" i="10"/>
  <c r="O1000" i="10"/>
  <c r="O822" i="10"/>
  <c r="O322" i="10"/>
  <c r="O320" i="10"/>
  <c r="O869" i="10"/>
  <c r="O625" i="10"/>
  <c r="O228" i="10"/>
  <c r="O965" i="10"/>
  <c r="O1434" i="10"/>
  <c r="O1336" i="10"/>
  <c r="O1471" i="10"/>
  <c r="O1108" i="10"/>
  <c r="O724" i="10"/>
  <c r="O420" i="10"/>
  <c r="O607" i="10"/>
  <c r="O861" i="10"/>
  <c r="O1041" i="10"/>
  <c r="O650" i="10"/>
  <c r="O406" i="10"/>
  <c r="O1236" i="10"/>
  <c r="O603" i="10"/>
  <c r="O1210" i="10"/>
  <c r="O1292" i="10"/>
  <c r="O1413" i="10"/>
  <c r="O306" i="10"/>
  <c r="O206" i="10"/>
  <c r="O995" i="10"/>
  <c r="O196" i="10"/>
  <c r="O29" i="10"/>
  <c r="O781" i="10"/>
  <c r="O91" i="10"/>
  <c r="O447" i="10"/>
  <c r="O934" i="10"/>
  <c r="O1455" i="10"/>
  <c r="O574" i="10"/>
  <c r="O1051" i="10"/>
  <c r="O260" i="10"/>
  <c r="O221" i="10"/>
  <c r="O424" i="10"/>
  <c r="O605" i="10"/>
  <c r="O378" i="10"/>
  <c r="O455" i="10"/>
  <c r="O1197" i="10"/>
  <c r="O347" i="10"/>
  <c r="O750" i="10"/>
  <c r="O1283" i="10"/>
  <c r="O646" i="10"/>
  <c r="O385" i="10"/>
  <c r="O901" i="10"/>
  <c r="O72" i="10"/>
  <c r="O536" i="10"/>
  <c r="O110" i="10"/>
  <c r="O258" i="10"/>
  <c r="O411" i="10"/>
  <c r="O421" i="10"/>
  <c r="O1467" i="10"/>
  <c r="O1479" i="10"/>
  <c r="O806" i="10"/>
  <c r="O515" i="10"/>
  <c r="O1027" i="10"/>
  <c r="O201" i="10"/>
  <c r="O812" i="10"/>
  <c r="O765" i="10"/>
  <c r="O913" i="10"/>
  <c r="O823" i="10"/>
  <c r="O1476" i="10"/>
  <c r="O1247" i="10"/>
  <c r="O231" i="10"/>
  <c r="O78" i="10"/>
  <c r="O526" i="10"/>
  <c r="O407" i="10"/>
  <c r="O417" i="10"/>
  <c r="O349" i="10"/>
  <c r="O391" i="10"/>
  <c r="O797" i="10"/>
  <c r="O88" i="10"/>
  <c r="O980" i="10"/>
  <c r="O216" i="10"/>
  <c r="O1378" i="10"/>
  <c r="O1022" i="10"/>
  <c r="O499" i="10"/>
  <c r="O846" i="10"/>
  <c r="O1485" i="10"/>
  <c r="O555" i="10"/>
  <c r="O1328" i="10"/>
  <c r="O1366" i="10"/>
  <c r="O661" i="10"/>
  <c r="O463" i="10"/>
  <c r="O547" i="10"/>
  <c r="O353" i="10"/>
  <c r="O1157" i="10"/>
  <c r="O1354" i="10"/>
  <c r="O1102" i="10"/>
  <c r="O1219" i="10"/>
  <c r="O261" i="10"/>
  <c r="O745" i="10"/>
  <c r="O128" i="10"/>
  <c r="O937" i="10"/>
  <c r="O718" i="10"/>
  <c r="O1389" i="10"/>
  <c r="O119" i="10"/>
  <c r="O1288" i="10"/>
  <c r="O274" i="10"/>
  <c r="O1150" i="10"/>
  <c r="O594" i="10"/>
  <c r="O1237" i="10"/>
  <c r="O1011" i="10"/>
  <c r="O166" i="10"/>
  <c r="O917" i="10"/>
  <c r="O1448" i="10"/>
  <c r="O1207" i="10"/>
  <c r="O284" i="10"/>
  <c r="O1115" i="10"/>
  <c r="O633" i="10"/>
  <c r="O1297" i="10"/>
  <c r="O507" i="10"/>
  <c r="O151" i="10"/>
  <c r="O1374" i="10"/>
  <c r="O759" i="10"/>
  <c r="O492" i="10"/>
  <c r="O190" i="10"/>
  <c r="O222" i="10"/>
  <c r="O1411" i="10"/>
  <c r="O1066" i="10"/>
  <c r="O838" i="10"/>
  <c r="O32" i="10"/>
  <c r="O17" i="10"/>
  <c r="O926" i="10"/>
  <c r="O1015" i="10"/>
  <c r="O950" i="10"/>
  <c r="O595" i="10"/>
  <c r="O575" i="10"/>
  <c r="O1171" i="10"/>
  <c r="O671" i="10"/>
  <c r="O527" i="10"/>
  <c r="O1456" i="10"/>
  <c r="O464" i="10"/>
  <c r="O1147" i="10"/>
  <c r="O678" i="10"/>
  <c r="O906" i="10"/>
  <c r="O876" i="10"/>
  <c r="O107" i="10"/>
  <c r="O40" i="10"/>
  <c r="O707" i="10"/>
  <c r="O1133" i="10"/>
  <c r="O1259" i="10"/>
  <c r="O839" i="10"/>
  <c r="O880" i="10"/>
  <c r="O1007" i="10"/>
  <c r="O657" i="10"/>
  <c r="O1376" i="10"/>
  <c r="O1284" i="10"/>
  <c r="O1350" i="10"/>
  <c r="O924" i="10"/>
  <c r="O626" i="10"/>
  <c r="O919" i="10"/>
  <c r="O711" i="10"/>
  <c r="O685" i="10"/>
  <c r="O578" i="10"/>
  <c r="O826" i="10"/>
  <c r="O146" i="10"/>
  <c r="O1260" i="10"/>
  <c r="O872" i="10"/>
  <c r="O35" i="10"/>
  <c r="O679" i="10"/>
  <c r="O1028" i="10"/>
  <c r="O379" i="10"/>
  <c r="O565" i="10"/>
  <c r="O1302" i="10"/>
  <c r="O1279" i="10"/>
  <c r="O1313" i="10"/>
  <c r="O307" i="10"/>
  <c r="O117" i="10"/>
  <c r="O365" i="10"/>
  <c r="O1351" i="10"/>
  <c r="O1384" i="10"/>
  <c r="O617" i="10"/>
  <c r="O702" i="10"/>
  <c r="O984" i="10"/>
  <c r="O627" i="10"/>
  <c r="O143" i="10"/>
  <c r="O1105" i="10"/>
  <c r="O102" i="10"/>
  <c r="O634" i="10"/>
  <c r="O1306" i="10"/>
  <c r="O891" i="10"/>
  <c r="O773" i="10"/>
  <c r="O1289" i="10"/>
  <c r="O1097" i="10"/>
  <c r="O584" i="10"/>
  <c r="O213" i="10"/>
  <c r="O556" i="10"/>
  <c r="O622" i="10"/>
  <c r="O528" i="10"/>
  <c r="O581" i="10"/>
  <c r="O1480" i="10"/>
  <c r="O928" i="10"/>
  <c r="O1155" i="10"/>
  <c r="O232" i="10"/>
  <c r="O197" i="10"/>
  <c r="O608" i="10"/>
  <c r="O850" i="10"/>
  <c r="O533" i="10"/>
  <c r="O960" i="10"/>
  <c r="O438" i="10"/>
  <c r="O628" i="10"/>
  <c r="O15" i="10"/>
  <c r="O897" i="10"/>
  <c r="O217" i="10"/>
  <c r="O791" i="10"/>
  <c r="O730" i="10"/>
  <c r="O280" i="10"/>
  <c r="O478" i="10"/>
  <c r="O1172" i="10"/>
  <c r="O1173" i="10"/>
  <c r="O1008" i="10"/>
  <c r="O74" i="10"/>
  <c r="O1361" i="10"/>
  <c r="O428" i="10"/>
  <c r="O1231" i="10"/>
  <c r="O585" i="10"/>
  <c r="O1003" i="10"/>
  <c r="O813" i="10"/>
  <c r="O1386" i="10"/>
  <c r="O963" i="10"/>
  <c r="O957" i="10"/>
  <c r="O1232" i="10"/>
  <c r="O144" i="10"/>
  <c r="O133" i="10"/>
  <c r="O851" i="10"/>
  <c r="O618" i="10"/>
  <c r="O374" i="10"/>
  <c r="O818" i="10"/>
  <c r="O45" i="10"/>
  <c r="O1044" i="10"/>
  <c r="O155" i="10"/>
  <c r="O100" i="10"/>
  <c r="O174" i="10"/>
  <c r="O327" i="10"/>
  <c r="O596" i="10"/>
  <c r="O1443" i="10"/>
  <c r="O1151" i="10"/>
  <c r="O1255" i="10"/>
  <c r="O191" i="10"/>
  <c r="O712" i="10"/>
  <c r="O402" i="10"/>
  <c r="O1158" i="10"/>
  <c r="O308" i="10"/>
  <c r="O443" i="10"/>
  <c r="O415" i="10"/>
  <c r="O136" i="10"/>
  <c r="O161" i="10"/>
  <c r="O559" i="10"/>
  <c r="O285" i="10"/>
  <c r="O606" i="10"/>
  <c r="O610" i="10"/>
  <c r="O898" i="10"/>
  <c r="O899" i="10"/>
  <c r="O1457" i="10"/>
  <c r="O434" i="10"/>
  <c r="O152" i="10"/>
  <c r="O337" i="10"/>
  <c r="O1451" i="10"/>
  <c r="O1211" i="10"/>
  <c r="O508" i="10"/>
  <c r="O1226" i="10"/>
  <c r="O954" i="10"/>
  <c r="O156" i="10"/>
  <c r="O36" i="10"/>
  <c r="O1163" i="10"/>
  <c r="O985" i="10"/>
  <c r="O1373" i="10"/>
  <c r="O1431" i="10"/>
  <c r="O243" i="10"/>
  <c r="O713" i="10"/>
  <c r="O798" i="10"/>
  <c r="O108" i="10"/>
  <c r="O452" i="10"/>
  <c r="O1180" i="10"/>
  <c r="O1067" i="10"/>
  <c r="O1298" i="10"/>
  <c r="O233" i="10"/>
  <c r="O366" i="10"/>
  <c r="O218" i="10"/>
  <c r="O935" i="10"/>
  <c r="O881" i="10"/>
  <c r="O186" i="10"/>
  <c r="O380" i="10"/>
  <c r="O1367" i="10"/>
  <c r="O8" i="10"/>
  <c r="O118" i="10"/>
  <c r="O1128" i="10"/>
  <c r="O1429" i="10"/>
  <c r="O360" i="10"/>
  <c r="O1201" i="10"/>
  <c r="O1020" i="10"/>
  <c r="O1169" i="10"/>
  <c r="O1021" i="10"/>
  <c r="O1047" i="10"/>
  <c r="O696" i="10"/>
  <c r="O368" i="10"/>
  <c r="O361" i="10"/>
  <c r="O1042" i="10"/>
  <c r="O566" i="10"/>
  <c r="O609" i="10"/>
  <c r="O782" i="10"/>
  <c r="O1186" i="10"/>
  <c r="O9" i="10"/>
  <c r="O1208" i="10"/>
  <c r="O37" i="10"/>
  <c r="O1189" i="10"/>
  <c r="O237" i="10"/>
  <c r="O392" i="10"/>
  <c r="O862" i="10"/>
  <c r="O667" i="10"/>
  <c r="O270" i="10"/>
  <c r="O30" i="10"/>
  <c r="O61" i="10"/>
  <c r="O946" i="10"/>
  <c r="O67" i="10"/>
  <c r="O1314" i="10"/>
  <c r="O1271" i="10"/>
  <c r="O611" i="10"/>
  <c r="O672" i="10"/>
  <c r="O1082" i="10"/>
  <c r="O1390" i="10"/>
  <c r="O262" i="10"/>
  <c r="O1079" i="10"/>
  <c r="O586" i="10"/>
  <c r="O680" i="10"/>
  <c r="O582" i="10"/>
  <c r="O1048" i="10"/>
  <c r="O153" i="10"/>
  <c r="O1164" i="10"/>
  <c r="O592" i="10"/>
  <c r="O207" i="10"/>
  <c r="O827" i="10"/>
  <c r="O1398" i="10"/>
  <c r="O521" i="10"/>
  <c r="O735" i="10"/>
  <c r="O930" i="10"/>
  <c r="O487" i="10"/>
  <c r="O250" i="10"/>
  <c r="P263" i="10"/>
  <c r="P1343" i="10"/>
  <c r="P1096" i="10"/>
  <c r="P73" i="10"/>
  <c r="P1223" i="10"/>
  <c r="P1444" i="10"/>
  <c r="P819" i="10"/>
  <c r="P1098" i="10"/>
  <c r="P971" i="10"/>
  <c r="P991" i="10"/>
  <c r="P448" i="10"/>
  <c r="P1019" i="10"/>
  <c r="P560" i="10"/>
  <c r="P1244" i="10"/>
  <c r="P1089" i="10"/>
  <c r="P840" i="10"/>
  <c r="P783" i="10"/>
  <c r="P751" i="10"/>
  <c r="P920" i="10"/>
  <c r="P1109" i="10"/>
  <c r="P1425" i="10"/>
  <c r="P456" i="10"/>
  <c r="P1474" i="10"/>
  <c r="P1337" i="10"/>
  <c r="P639" i="10"/>
  <c r="P1142" i="10"/>
  <c r="P3" i="10"/>
  <c r="P95" i="10"/>
  <c r="P1148" i="10"/>
  <c r="P1016" i="10"/>
  <c r="P154" i="10"/>
  <c r="P214" i="10"/>
  <c r="P293" i="10"/>
  <c r="P38" i="10"/>
  <c r="P509" i="10"/>
  <c r="P412" i="10"/>
  <c r="P587" i="10"/>
  <c r="P904" i="10"/>
  <c r="P369" i="10"/>
  <c r="P170" i="10"/>
  <c r="P972" i="10"/>
  <c r="P256" i="10"/>
  <c r="P516" i="10"/>
  <c r="P727" i="10"/>
  <c r="P927" i="10"/>
  <c r="P1159" i="10"/>
  <c r="P116" i="10"/>
  <c r="P774" i="10"/>
  <c r="P534" i="10"/>
  <c r="P112" i="10"/>
  <c r="P1252" i="10"/>
  <c r="P887" i="10"/>
  <c r="P863" i="10"/>
  <c r="P208" i="10"/>
  <c r="P298" i="10"/>
  <c r="P1106" i="10"/>
  <c r="P1381" i="10"/>
  <c r="P89" i="10"/>
  <c r="P1233" i="10"/>
  <c r="P350" i="10"/>
  <c r="P955" i="10"/>
  <c r="P311" i="10"/>
  <c r="P408" i="10"/>
  <c r="P425" i="10"/>
  <c r="P1062" i="10"/>
  <c r="P1405" i="10"/>
  <c r="P137" i="10"/>
  <c r="P1124" i="10"/>
  <c r="P426" i="10"/>
  <c r="P640" i="10"/>
  <c r="P75" i="10"/>
  <c r="P351" i="10"/>
  <c r="P852" i="10"/>
  <c r="P500" i="10"/>
  <c r="P393" i="10"/>
  <c r="P943" i="10"/>
  <c r="P1477" i="10"/>
  <c r="P1229" i="10"/>
  <c r="P13" i="10"/>
  <c r="P51" i="10"/>
  <c r="P834" i="10"/>
  <c r="P4" i="10"/>
  <c r="P668" i="10"/>
  <c r="P1342" i="10"/>
  <c r="P1468" i="10"/>
  <c r="P1315" i="10"/>
  <c r="P1116" i="10"/>
  <c r="P760" i="10"/>
  <c r="P1049" i="10"/>
  <c r="P234" i="10"/>
  <c r="P619" i="10"/>
  <c r="P740" i="10"/>
  <c r="P915" i="10"/>
  <c r="P1068" i="10"/>
  <c r="P328" i="10"/>
  <c r="P286" i="10"/>
  <c r="P1427" i="10"/>
  <c r="P52" i="10"/>
  <c r="P413" i="10"/>
  <c r="P686" i="10"/>
  <c r="P854" i="10"/>
  <c r="P697" i="10"/>
  <c r="P687" i="10"/>
  <c r="P92" i="10"/>
  <c r="P198" i="10"/>
  <c r="P1280" i="10"/>
  <c r="P58" i="10"/>
  <c r="P548" i="10"/>
  <c r="P375" i="10"/>
  <c r="P1086" i="10"/>
  <c r="P958" i="10"/>
  <c r="P1379" i="10"/>
  <c r="P787" i="10"/>
  <c r="P736" i="10"/>
  <c r="P251" i="10"/>
  <c r="P814" i="10"/>
  <c r="P96" i="10"/>
  <c r="P27" i="10"/>
  <c r="P1430" i="10"/>
  <c r="P294" i="10"/>
  <c r="P792" i="10"/>
  <c r="P479" i="10"/>
  <c r="P1023" i="10"/>
  <c r="P828" i="10"/>
  <c r="P502" i="10"/>
  <c r="P588" i="10"/>
  <c r="P1090" i="10"/>
  <c r="P549" i="10"/>
  <c r="P1192" i="10"/>
  <c r="P537" i="10"/>
  <c r="P847" i="10"/>
  <c r="P860" i="10"/>
  <c r="P1241" i="10"/>
  <c r="P641" i="10"/>
  <c r="P799" i="10"/>
  <c r="P483" i="10"/>
  <c r="P921" i="10"/>
  <c r="P1152" i="10"/>
  <c r="P1276" i="10"/>
  <c r="P312" i="10"/>
  <c r="P807" i="10"/>
  <c r="P855" i="10"/>
  <c r="P647" i="10"/>
  <c r="P1083" i="10"/>
  <c r="P922" i="10"/>
  <c r="P1162" i="10"/>
  <c r="P429" i="10"/>
  <c r="P902" i="10"/>
  <c r="P1348" i="10"/>
  <c r="P1307" i="10"/>
  <c r="P145" i="10"/>
  <c r="P354" i="10"/>
  <c r="P1001" i="10"/>
  <c r="P1338" i="10"/>
  <c r="P651" i="10"/>
  <c r="P474" i="10"/>
  <c r="P175" i="10"/>
  <c r="P629" i="10"/>
  <c r="P397" i="10"/>
  <c r="P68" i="10"/>
  <c r="P848" i="10"/>
  <c r="P1294" i="10"/>
  <c r="P267" i="10"/>
  <c r="P79" i="10"/>
  <c r="P719" i="10"/>
  <c r="P914" i="10"/>
  <c r="P138" i="10"/>
  <c r="P252" i="10"/>
  <c r="P18" i="10"/>
  <c r="P120" i="10"/>
  <c r="P1063" i="10"/>
  <c r="P370" i="10"/>
  <c r="P162" i="10"/>
  <c r="P422" i="10"/>
  <c r="P589" i="10"/>
  <c r="P1034" i="10"/>
  <c r="P1319" i="10"/>
  <c r="P157" i="10"/>
  <c r="P28" i="10"/>
  <c r="P522" i="10"/>
  <c r="P544" i="10"/>
  <c r="P1110" i="10"/>
  <c r="P449" i="10"/>
  <c r="P1262" i="10"/>
  <c r="P635" i="10"/>
  <c r="P1052" i="10"/>
  <c r="P187" i="10"/>
  <c r="P223" i="10"/>
  <c r="P1004" i="10"/>
  <c r="P931" i="10"/>
  <c r="P22" i="10"/>
  <c r="P1129" i="10"/>
  <c r="P330" i="10"/>
  <c r="P488" i="10"/>
  <c r="P1248" i="10"/>
  <c r="P856" i="10"/>
  <c r="P1190" i="10"/>
  <c r="P1299" i="10"/>
  <c r="P1452" i="10"/>
  <c r="P295" i="10"/>
  <c r="P1372" i="10"/>
  <c r="P788" i="10"/>
  <c r="P973" i="10"/>
  <c r="P334" i="10"/>
  <c r="P181" i="10"/>
  <c r="P65" i="10"/>
  <c r="P900" i="10"/>
  <c r="P126" i="10"/>
  <c r="P583" i="10"/>
  <c r="P761" i="10"/>
  <c r="P1441" i="10"/>
  <c r="P1070" i="10"/>
  <c r="P1475" i="10"/>
  <c r="P33" i="10"/>
  <c r="P843" i="10"/>
  <c r="P767" i="10"/>
  <c r="P469" i="10"/>
  <c r="P309" i="10"/>
  <c r="P299" i="10"/>
  <c r="P147" i="10"/>
  <c r="P331" i="10"/>
  <c r="P893" i="10"/>
  <c r="P778" i="10"/>
  <c r="P1414" i="10"/>
  <c r="P1404" i="10"/>
  <c r="P224" i="10"/>
  <c r="P1408" i="10"/>
  <c r="P793" i="10"/>
  <c r="P1261" i="10"/>
  <c r="P1352" i="10"/>
  <c r="P323" i="10"/>
  <c r="P630" i="10"/>
  <c r="P484" i="10"/>
  <c r="P844" i="10"/>
  <c r="P1238" i="10"/>
  <c r="P888" i="10"/>
  <c r="P829" i="10"/>
  <c r="P5" i="10"/>
  <c r="P692" i="10"/>
  <c r="P409" i="10"/>
  <c r="P800" i="10"/>
  <c r="P1029" i="10"/>
  <c r="P567" i="10"/>
  <c r="P550" i="10"/>
  <c r="P163" i="10"/>
  <c r="P815" i="10"/>
  <c r="P134" i="10"/>
  <c r="P820" i="10"/>
  <c r="P394" i="10"/>
  <c r="P244" i="10"/>
  <c r="P804" i="10"/>
  <c r="P1099" i="10"/>
  <c r="P708" i="10"/>
  <c r="P746" i="10"/>
  <c r="P1472" i="10"/>
  <c r="P1181" i="10"/>
  <c r="P938" i="10"/>
  <c r="P1481" i="10"/>
  <c r="P1482" i="10"/>
  <c r="P457" i="10"/>
  <c r="P1156" i="10"/>
  <c r="P1036" i="10"/>
  <c r="P470" i="10"/>
  <c r="P551" i="10"/>
  <c r="P1182" i="10"/>
  <c r="P1227" i="10"/>
  <c r="P1382" i="10"/>
  <c r="P866" i="10"/>
  <c r="P1153" i="10"/>
  <c r="P381" i="10"/>
  <c r="P766" i="10"/>
  <c r="P553" i="10"/>
  <c r="P355" i="10"/>
  <c r="P579" i="10"/>
  <c r="P173" i="10"/>
  <c r="P416" i="10"/>
  <c r="P857" i="10"/>
  <c r="P480" i="10"/>
  <c r="P503" i="10"/>
  <c r="P188" i="10"/>
  <c r="P542" i="10"/>
  <c r="P229" i="10"/>
  <c r="P432" i="10"/>
  <c r="P121" i="10"/>
  <c r="P1134" i="10"/>
  <c r="P1202" i="10"/>
  <c r="P728" i="10"/>
  <c r="P729" i="10"/>
  <c r="P1426" i="10"/>
  <c r="P356" i="10"/>
  <c r="P148" i="10"/>
  <c r="P816" i="10"/>
  <c r="P167" i="10"/>
  <c r="P310" i="10"/>
  <c r="P1138" i="10"/>
  <c r="P1195" i="10"/>
  <c r="P923" i="10"/>
  <c r="P1242" i="10"/>
  <c r="P523" i="10"/>
  <c r="P257" i="10"/>
  <c r="P1391" i="10"/>
  <c r="P768" i="10"/>
  <c r="P1483" i="10"/>
  <c r="P1087" i="10"/>
  <c r="P235" i="10"/>
  <c r="P489" i="10"/>
  <c r="P338" i="10"/>
  <c r="P183" i="10"/>
  <c r="P281" i="10"/>
  <c r="P805" i="10"/>
  <c r="P752" i="10"/>
  <c r="P335" i="10"/>
  <c r="P1278" i="10"/>
  <c r="P435" i="10"/>
  <c r="P907" i="10"/>
  <c r="P287" i="10"/>
  <c r="P324" i="10"/>
  <c r="P510" i="10"/>
  <c r="P688" i="10"/>
  <c r="P1224" i="10"/>
  <c r="P129" i="10"/>
  <c r="P703" i="10"/>
  <c r="P1303" i="10"/>
  <c r="P1253" i="10"/>
  <c r="P1387" i="10"/>
  <c r="P376" i="10"/>
  <c r="P62" i="10"/>
  <c r="P870" i="10"/>
  <c r="P6" i="10"/>
  <c r="P1453" i="10"/>
  <c r="P1285" i="10"/>
  <c r="P103" i="10"/>
  <c r="P731" i="10"/>
  <c r="P545" i="10"/>
  <c r="P747" i="10"/>
  <c r="P944" i="10"/>
  <c r="P1410" i="10"/>
  <c r="P122" i="10"/>
  <c r="P371" i="10"/>
  <c r="P905" i="10"/>
  <c r="P517" i="10"/>
  <c r="P123" i="10"/>
  <c r="P238" i="10"/>
  <c r="P418" i="10"/>
  <c r="P275" i="10"/>
  <c r="P877" i="10"/>
  <c r="P97" i="10"/>
  <c r="P41" i="10"/>
  <c r="P885" i="10"/>
  <c r="P90" i="10"/>
  <c r="P47" i="10"/>
  <c r="P1220" i="10"/>
  <c r="P1368" i="10"/>
  <c r="P1160" i="10"/>
  <c r="P253" i="10"/>
  <c r="P910" i="10"/>
  <c r="P824" i="10"/>
  <c r="P966" i="10"/>
  <c r="P254" i="10"/>
  <c r="P648" i="10"/>
  <c r="P139" i="10"/>
  <c r="P1100" i="10"/>
  <c r="P1339" i="10"/>
  <c r="P1331" i="10"/>
  <c r="P1057" i="10"/>
  <c r="P171" i="10"/>
  <c r="P737" i="10"/>
  <c r="P1037" i="10"/>
  <c r="P1193" i="10"/>
  <c r="P1230" i="10"/>
  <c r="P1165" i="10"/>
  <c r="P853" i="10"/>
  <c r="P332" i="10"/>
  <c r="P1362" i="10"/>
  <c r="P282" i="10"/>
  <c r="P1272" i="10"/>
  <c r="P511" i="10"/>
  <c r="P974" i="10"/>
  <c r="P939" i="10"/>
  <c r="P481" i="10"/>
  <c r="P1394" i="10"/>
  <c r="P775" i="10"/>
  <c r="P313" i="10"/>
  <c r="P1442" i="10"/>
  <c r="P1392" i="10"/>
  <c r="P444" i="10"/>
  <c r="P1263" i="10"/>
  <c r="P1125" i="10"/>
  <c r="P164" i="10"/>
  <c r="P504" i="10"/>
  <c r="P1121" i="10"/>
  <c r="P649" i="10"/>
  <c r="P1221" i="10"/>
  <c r="P230" i="10"/>
  <c r="P1463" i="10"/>
  <c r="P1445" i="10"/>
  <c r="P372" i="10"/>
  <c r="P1293" i="10"/>
  <c r="P168" i="10"/>
  <c r="P245" i="10"/>
  <c r="P1355" i="10"/>
  <c r="P693" i="10"/>
  <c r="P652" i="10"/>
  <c r="P382" i="10"/>
  <c r="P127" i="10"/>
  <c r="P1239" i="10"/>
  <c r="P339" i="10"/>
  <c r="P889" i="10"/>
  <c r="P24" i="10"/>
  <c r="P835" i="10"/>
  <c r="P878" i="10"/>
  <c r="P482" i="10"/>
  <c r="P276" i="10"/>
  <c r="P433" i="10"/>
  <c r="P1084" i="10"/>
  <c r="P1031" i="10"/>
  <c r="P925" i="10"/>
  <c r="P87" i="10"/>
  <c r="P340" i="10"/>
  <c r="P698" i="10"/>
  <c r="P1438" i="10"/>
  <c r="P48" i="10"/>
  <c r="P561" i="10"/>
  <c r="P176" i="10"/>
  <c r="P755" i="10"/>
  <c r="P459" i="10"/>
  <c r="P1420" i="10"/>
  <c r="P1369" i="10"/>
  <c r="P1178" i="10"/>
  <c r="P1174" i="10"/>
  <c r="P1050" i="10"/>
  <c r="P779" i="10"/>
  <c r="P303" i="10"/>
  <c r="P82" i="10"/>
  <c r="P836" i="10"/>
  <c r="P341" i="10"/>
  <c r="P908" i="10"/>
  <c r="P1225" i="10"/>
  <c r="P333" i="10"/>
  <c r="P1356" i="10"/>
  <c r="P344" i="10"/>
  <c r="P1175" i="10"/>
  <c r="P1256" i="10"/>
  <c r="P681" i="10"/>
  <c r="P612" i="10"/>
  <c r="P704" i="10"/>
  <c r="P903" i="10"/>
  <c r="P377" i="10"/>
  <c r="P598" i="10"/>
  <c r="P264" i="10"/>
  <c r="P573" i="10"/>
  <c r="P1215" i="10"/>
  <c r="P1388" i="10"/>
  <c r="P599" i="10"/>
  <c r="P886" i="10"/>
  <c r="P1325" i="10"/>
  <c r="P658" i="10"/>
  <c r="P725" i="10"/>
  <c r="P568" i="10"/>
  <c r="P1166" i="10"/>
  <c r="P714" i="10"/>
  <c r="P288" i="10"/>
  <c r="P336" i="10"/>
  <c r="P732" i="10"/>
  <c r="P715" i="10"/>
  <c r="P445" i="10"/>
  <c r="P395" i="10"/>
  <c r="P1344" i="10"/>
  <c r="P66" i="10"/>
  <c r="P1130" i="10"/>
  <c r="P1334" i="10"/>
  <c r="P1308" i="10"/>
  <c r="P209" i="10"/>
  <c r="P1370" i="10"/>
  <c r="P631" i="10"/>
  <c r="P210" i="10"/>
  <c r="P485" i="10"/>
  <c r="P1478" i="10"/>
  <c r="P219" i="10"/>
  <c r="P784" i="10"/>
  <c r="P1187" i="10"/>
  <c r="P769" i="10"/>
  <c r="P936" i="10"/>
  <c r="P314" i="10"/>
  <c r="P916" i="10"/>
  <c r="P1399" i="10"/>
  <c r="P1107" i="10"/>
  <c r="P475" i="10"/>
  <c r="P845" i="10"/>
  <c r="P864" i="10"/>
  <c r="P940" i="10"/>
  <c r="P569" i="10"/>
  <c r="P1043" i="10"/>
  <c r="P1139" i="10"/>
  <c r="P124" i="10"/>
  <c r="P1024" i="10"/>
  <c r="P1377" i="10"/>
  <c r="P202" i="10"/>
  <c r="P296" i="10"/>
  <c r="P357" i="10"/>
  <c r="P1111" i="10"/>
  <c r="P762" i="10"/>
  <c r="P1065" i="10"/>
  <c r="P1295" i="10"/>
  <c r="P1290" i="10"/>
  <c r="P1396" i="10"/>
  <c r="P342" i="10"/>
  <c r="P1035" i="10"/>
  <c r="P1446" i="10"/>
  <c r="P25" i="10"/>
  <c r="P1264" i="10"/>
  <c r="P104" i="10"/>
  <c r="P554" i="10"/>
  <c r="P1091" i="10"/>
  <c r="P192" i="10"/>
  <c r="P1005" i="10"/>
  <c r="P873" i="10"/>
  <c r="P770" i="10"/>
  <c r="P26" i="10"/>
  <c r="P439" i="10"/>
  <c r="P362" i="10"/>
  <c r="P682" i="10"/>
  <c r="P130" i="10"/>
  <c r="P748" i="10"/>
  <c r="P538" i="10"/>
  <c r="P947" i="10"/>
  <c r="P1257" i="10"/>
  <c r="P1140" i="10"/>
  <c r="P623" i="10"/>
  <c r="P430" i="10"/>
  <c r="P1183" i="10"/>
  <c r="P165" i="10"/>
  <c r="P423" i="10"/>
  <c r="P1484" i="10"/>
  <c r="P726" i="10"/>
  <c r="P1203" i="10"/>
  <c r="P277" i="10"/>
  <c r="P636" i="10"/>
  <c r="P86" i="10"/>
  <c r="P1322" i="10"/>
  <c r="P518" i="10"/>
  <c r="P1365" i="10"/>
  <c r="P830" i="10"/>
  <c r="P1310" i="10"/>
  <c r="P613" i="10"/>
  <c r="P403" i="10"/>
  <c r="P1383" i="10"/>
  <c r="P1240" i="10"/>
  <c r="P600" i="10"/>
  <c r="P490" i="10"/>
  <c r="P177" i="10"/>
  <c r="P491" i="10"/>
  <c r="P1273" i="10"/>
  <c r="P1421" i="10"/>
  <c r="P1258" i="10"/>
  <c r="P808" i="10"/>
  <c r="P410" i="10"/>
  <c r="P563" i="10"/>
  <c r="P1311" i="10"/>
  <c r="P809" i="10"/>
  <c r="P911" i="10"/>
  <c r="P614" i="10"/>
  <c r="P1412" i="10"/>
  <c r="P753" i="10"/>
  <c r="P662" i="10"/>
  <c r="P315" i="10"/>
  <c r="P975" i="10"/>
  <c r="P653" i="10"/>
  <c r="P961" i="10"/>
  <c r="P513" i="10"/>
  <c r="P986" i="10"/>
  <c r="P776" i="10"/>
  <c r="P763" i="10"/>
  <c r="P343" i="10"/>
  <c r="P976" i="10"/>
  <c r="P1402" i="10"/>
  <c r="P841" i="10"/>
  <c r="P105" i="10"/>
  <c r="P1012" i="10"/>
  <c r="P669" i="10"/>
  <c r="P316" i="10"/>
  <c r="P831" i="10"/>
  <c r="P1340" i="10"/>
  <c r="P512" i="10"/>
  <c r="P951" i="10"/>
  <c r="P352" i="10"/>
  <c r="P801" i="10"/>
  <c r="P53" i="10"/>
  <c r="P932" i="10"/>
  <c r="P325" i="10"/>
  <c r="P705" i="10"/>
  <c r="P1143" i="10"/>
  <c r="P471" i="10"/>
  <c r="P236" i="10"/>
  <c r="P93" i="10"/>
  <c r="P912" i="10"/>
  <c r="P604" i="10"/>
  <c r="P69" i="10"/>
  <c r="P300" i="10"/>
  <c r="P140" i="10"/>
  <c r="P874" i="10"/>
  <c r="P564" i="10"/>
  <c r="P1131" i="10"/>
  <c r="P1176" i="10"/>
  <c r="P1101" i="10"/>
  <c r="P959" i="10"/>
  <c r="P892" i="10"/>
  <c r="P663" i="10"/>
  <c r="P211" i="10"/>
  <c r="P1069" i="10"/>
  <c r="P689" i="10"/>
  <c r="P1126" i="10"/>
  <c r="P1074" i="10"/>
  <c r="P720" i="10"/>
  <c r="P493" i="10"/>
  <c r="P1249" i="10"/>
  <c r="P865" i="10"/>
  <c r="P446" i="10"/>
  <c r="P709" i="10"/>
  <c r="P1265" i="10"/>
  <c r="P738" i="10"/>
  <c r="P1395" i="10"/>
  <c r="P472" i="10"/>
  <c r="P1415" i="10"/>
  <c r="P80" i="10"/>
  <c r="P1071" i="10"/>
  <c r="P321" i="10"/>
  <c r="P1329" i="10"/>
  <c r="P109" i="10"/>
  <c r="P506" i="10"/>
  <c r="P10" i="10"/>
  <c r="P389" i="10"/>
  <c r="P535" i="10"/>
  <c r="P297" i="10"/>
  <c r="P76" i="10"/>
  <c r="P225" i="10"/>
  <c r="P398" i="10"/>
  <c r="P265" i="10"/>
  <c r="P1009" i="10"/>
  <c r="P63" i="10"/>
  <c r="P1039" i="10"/>
  <c r="P1216" i="10"/>
  <c r="P1038" i="10"/>
  <c r="P1217" i="10"/>
  <c r="P962" i="10"/>
  <c r="P494" i="10"/>
  <c r="P514" i="10"/>
  <c r="P580" i="10"/>
  <c r="P721" i="10"/>
  <c r="P348" i="10"/>
  <c r="P1450" i="10"/>
  <c r="P113" i="10"/>
  <c r="P450" i="10"/>
  <c r="P620" i="10"/>
  <c r="P182" i="10"/>
  <c r="P1268" i="10"/>
  <c r="P158" i="10"/>
  <c r="P952" i="10"/>
  <c r="P557" i="10"/>
  <c r="P690" i="10"/>
  <c r="P1447" i="10"/>
  <c r="P1072" i="10"/>
  <c r="P1323" i="10"/>
  <c r="P659" i="10"/>
  <c r="P825" i="10"/>
  <c r="P19" i="10"/>
  <c r="P399" i="10"/>
  <c r="P1161" i="10"/>
  <c r="P246" i="10"/>
  <c r="P673" i="10"/>
  <c r="P193" i="10"/>
  <c r="P683" i="10"/>
  <c r="P1281" i="10"/>
  <c r="P722" i="10"/>
  <c r="P83" i="10"/>
  <c r="P802" i="10"/>
  <c r="P996" i="10"/>
  <c r="P597" i="10"/>
  <c r="P1222" i="10"/>
  <c r="P141" i="10"/>
  <c r="P1432" i="10"/>
  <c r="P172" i="10"/>
  <c r="P837" i="10"/>
  <c r="P98" i="10"/>
  <c r="P1170" i="10"/>
  <c r="P749" i="10"/>
  <c r="P539" i="10"/>
  <c r="P212" i="10"/>
  <c r="P1013" i="10"/>
  <c r="P558" i="10"/>
  <c r="P1092" i="10"/>
  <c r="P1465" i="10"/>
  <c r="P948" i="10"/>
  <c r="P1014" i="10"/>
  <c r="P741" i="10"/>
  <c r="P1114" i="10"/>
  <c r="P1017" i="10"/>
  <c r="P742" i="10"/>
  <c r="P46" i="10"/>
  <c r="P247" i="10"/>
  <c r="P1135" i="10"/>
  <c r="P70" i="10"/>
  <c r="P400" i="10"/>
  <c r="P203" i="10"/>
  <c r="P654" i="10"/>
  <c r="P520" i="10"/>
  <c r="P1076" i="10"/>
  <c r="P278" i="10"/>
  <c r="P1345" i="10"/>
  <c r="P199" i="10"/>
  <c r="P453" i="10"/>
  <c r="P981" i="10"/>
  <c r="P832" i="10"/>
  <c r="P1209" i="10"/>
  <c r="P1198" i="10"/>
  <c r="P1435" i="10"/>
  <c r="P674" i="10"/>
  <c r="P460" i="10"/>
  <c r="P1243" i="10"/>
  <c r="P637" i="10"/>
  <c r="P739" i="10"/>
  <c r="P1266" i="10"/>
  <c r="P54" i="10"/>
  <c r="P670" i="10"/>
  <c r="P803" i="10"/>
  <c r="P601" i="10"/>
  <c r="P524" i="10"/>
  <c r="P59" i="10"/>
  <c r="P194" i="10"/>
  <c r="P84" i="10"/>
  <c r="P1025" i="10"/>
  <c r="P248" i="10"/>
  <c r="P632" i="10"/>
  <c r="P1204" i="10"/>
  <c r="P326" i="10"/>
  <c r="P317" i="10"/>
  <c r="P1454" i="10"/>
  <c r="P220" i="10"/>
  <c r="P451" i="10"/>
  <c r="P436" i="10"/>
  <c r="P1179" i="10"/>
  <c r="P289" i="10"/>
  <c r="P1422" i="10"/>
  <c r="P1380" i="10"/>
  <c r="P1428" i="10"/>
  <c r="P543" i="10"/>
  <c r="P570" i="10"/>
  <c r="P1304" i="10"/>
  <c r="P495" i="10"/>
  <c r="P1332" i="10"/>
  <c r="P427" i="10"/>
  <c r="P1136" i="10"/>
  <c r="P1360" i="10"/>
  <c r="P1149" i="10"/>
  <c r="P982" i="10"/>
  <c r="P525" i="10"/>
  <c r="P710" i="10"/>
  <c r="P1309" i="10"/>
  <c r="P967" i="10"/>
  <c r="P1397" i="10"/>
  <c r="P1132" i="10"/>
  <c r="P675" i="10"/>
  <c r="P42" i="10"/>
  <c r="P101" i="10"/>
  <c r="P615" i="10"/>
  <c r="P1250" i="10"/>
  <c r="P993" i="10"/>
  <c r="P1112" i="10"/>
  <c r="P1234" i="10"/>
  <c r="P842" i="10"/>
  <c r="P1094" i="10"/>
  <c r="P114" i="10"/>
  <c r="P1194" i="10"/>
  <c r="P383" i="10"/>
  <c r="P909" i="10"/>
  <c r="P929" i="10"/>
  <c r="P461" i="10"/>
  <c r="P1330" i="10"/>
  <c r="P743" i="10"/>
  <c r="P1300" i="10"/>
  <c r="P1080" i="10"/>
  <c r="P1113" i="10"/>
  <c r="P1188" i="10"/>
  <c r="P987" i="10"/>
  <c r="P77" i="10"/>
  <c r="P131" i="10"/>
  <c r="P571" i="10"/>
  <c r="P997" i="10"/>
  <c r="P1058" i="10"/>
  <c r="P178" i="10"/>
  <c r="P756" i="10"/>
  <c r="P384" i="10"/>
  <c r="P867" i="10"/>
  <c r="P875" i="10"/>
  <c r="P1291" i="10"/>
  <c r="P458" i="10"/>
  <c r="P572" i="10"/>
  <c r="P11" i="10"/>
  <c r="P529" i="10"/>
  <c r="P949" i="10"/>
  <c r="P1073" i="10"/>
  <c r="P1458" i="10"/>
  <c r="P868" i="10"/>
  <c r="P57" i="10"/>
  <c r="P945" i="10"/>
  <c r="P1473" i="10"/>
  <c r="P43" i="10"/>
  <c r="P200" i="10"/>
  <c r="P694" i="10"/>
  <c r="P268" i="10"/>
  <c r="P624" i="10"/>
  <c r="P465" i="10"/>
  <c r="P733" i="10"/>
  <c r="P1357" i="10"/>
  <c r="P279" i="10"/>
  <c r="P1245" i="10"/>
  <c r="P519" i="10"/>
  <c r="P1006" i="10"/>
  <c r="P642" i="10"/>
  <c r="P1122" i="10"/>
  <c r="P1282" i="10"/>
  <c r="P271" i="10"/>
  <c r="P699" i="10"/>
  <c r="P1464" i="10"/>
  <c r="P1144" i="10"/>
  <c r="P1093" i="10"/>
  <c r="P184" i="10"/>
  <c r="P894" i="10"/>
  <c r="P64" i="10"/>
  <c r="P849" i="10"/>
  <c r="P1320" i="10"/>
  <c r="P1254" i="10"/>
  <c r="P576" i="10"/>
  <c r="P754" i="10"/>
  <c r="P1423" i="10"/>
  <c r="P1059" i="10"/>
  <c r="P1267" i="10"/>
  <c r="P1371" i="10"/>
  <c r="P530" i="10"/>
  <c r="P992" i="10"/>
  <c r="P638" i="10"/>
  <c r="P269" i="10"/>
  <c r="P1212" i="10"/>
  <c r="P169" i="10"/>
  <c r="P968" i="10"/>
  <c r="P655" i="10"/>
  <c r="P660" i="10"/>
  <c r="P895" i="10"/>
  <c r="P1206" i="10"/>
  <c r="P404" i="10"/>
  <c r="P467" i="10"/>
  <c r="P1167" i="10"/>
  <c r="P283" i="10"/>
  <c r="P691" i="10"/>
  <c r="P794" i="10"/>
  <c r="P1199" i="10"/>
  <c r="P49" i="10"/>
  <c r="P39" i="10"/>
  <c r="P1375" i="10"/>
  <c r="P401" i="10"/>
  <c r="P1353" i="10"/>
  <c r="P1030" i="10"/>
  <c r="P272" i="10"/>
  <c r="P700" i="10"/>
  <c r="P135" i="10"/>
  <c r="P1119" i="10"/>
  <c r="P150" i="10"/>
  <c r="P94" i="10"/>
  <c r="P505" i="10"/>
  <c r="P590" i="10"/>
  <c r="P1145" i="10"/>
  <c r="P531" i="10"/>
  <c r="P301" i="10"/>
  <c r="P496" i="10"/>
  <c r="P1312" i="10"/>
  <c r="P988" i="10"/>
  <c r="P664" i="10"/>
  <c r="P363" i="10"/>
  <c r="P189" i="10"/>
  <c r="P7" i="10"/>
  <c r="P593" i="10"/>
  <c r="P364" i="10"/>
  <c r="P706" i="10"/>
  <c r="P1326" i="10"/>
  <c r="P1385" i="10"/>
  <c r="P998" i="10"/>
  <c r="P226" i="10"/>
  <c r="P227" i="10"/>
  <c r="P468" i="10"/>
  <c r="P1305" i="10"/>
  <c r="P621" i="10"/>
  <c r="P771" i="10"/>
  <c r="P540" i="10"/>
  <c r="P977" i="10"/>
  <c r="P273" i="10"/>
  <c r="P956" i="10"/>
  <c r="P858" i="10"/>
  <c r="P969" i="10"/>
  <c r="P1177" i="10"/>
  <c r="P159" i="10"/>
  <c r="P373" i="10"/>
  <c r="P810" i="10"/>
  <c r="P785" i="10"/>
  <c r="P643" i="10"/>
  <c r="P44" i="10"/>
  <c r="P970" i="10"/>
  <c r="P71" i="10"/>
  <c r="P786" i="10"/>
  <c r="P440" i="10"/>
  <c r="P106" i="10"/>
  <c r="P676" i="10"/>
  <c r="P386" i="10"/>
  <c r="P1406" i="10"/>
  <c r="P1200" i="10"/>
  <c r="P55" i="10"/>
  <c r="P1055" i="10"/>
  <c r="P99" i="10"/>
  <c r="P941" i="10"/>
  <c r="P552" i="10"/>
  <c r="P1417" i="10"/>
  <c r="P1359" i="10"/>
  <c r="P1053" i="10"/>
  <c r="P239" i="10"/>
  <c r="P1103" i="10"/>
  <c r="P602" i="10"/>
  <c r="P486" i="10"/>
  <c r="P1077" i="10"/>
  <c r="P441" i="10"/>
  <c r="P1032" i="10"/>
  <c r="P259" i="10"/>
  <c r="P1433" i="10"/>
  <c r="P431" i="10"/>
  <c r="P777" i="10"/>
  <c r="P240" i="10"/>
  <c r="P1346" i="10"/>
  <c r="P1286" i="10"/>
  <c r="P757" i="10"/>
  <c r="P31" i="10"/>
  <c r="P1347" i="10"/>
  <c r="P983" i="10"/>
  <c r="P50" i="10"/>
  <c r="P1127" i="10"/>
  <c r="P882" i="10"/>
  <c r="P1316" i="10"/>
  <c r="P1393" i="10"/>
  <c r="P1416" i="10"/>
  <c r="P942" i="10"/>
  <c r="P12" i="10"/>
  <c r="P1085" i="10"/>
  <c r="P1137" i="10"/>
  <c r="P817" i="10"/>
  <c r="P1341" i="10"/>
  <c r="P695" i="10"/>
  <c r="P1287" i="10"/>
  <c r="P1018" i="10"/>
  <c r="P811" i="10"/>
  <c r="P20" i="10"/>
  <c r="P34" i="10"/>
  <c r="P1363" i="10"/>
  <c r="P1251" i="10"/>
  <c r="P546" i="10"/>
  <c r="P1333" i="10"/>
  <c r="P497" i="10"/>
  <c r="P437" i="10"/>
  <c r="P396" i="10"/>
  <c r="P1191" i="10"/>
  <c r="P890" i="10"/>
  <c r="P304" i="10"/>
  <c r="P241" i="10"/>
  <c r="P1269" i="10"/>
  <c r="P716" i="10"/>
  <c r="P1400" i="10"/>
  <c r="P387" i="10"/>
  <c r="P1054" i="10"/>
  <c r="P896" i="10"/>
  <c r="P215" i="10"/>
  <c r="P204" i="10"/>
  <c r="P1060" i="10"/>
  <c r="P656" i="10"/>
  <c r="P1033" i="10"/>
  <c r="P205" i="10"/>
  <c r="P789" i="10"/>
  <c r="P142" i="10"/>
  <c r="P795" i="10"/>
  <c r="P1407" i="10"/>
  <c r="P85" i="10"/>
  <c r="P149" i="10"/>
  <c r="P1196" i="10"/>
  <c r="P772" i="10"/>
  <c r="P160" i="10"/>
  <c r="P290" i="10"/>
  <c r="P821" i="10"/>
  <c r="P405" i="10"/>
  <c r="P195" i="10"/>
  <c r="P1270" i="10"/>
  <c r="P1459" i="10"/>
  <c r="P1075" i="10"/>
  <c r="P1141" i="10"/>
  <c r="P476" i="10"/>
  <c r="P665" i="10"/>
  <c r="P1213" i="10"/>
  <c r="P1349" i="10"/>
  <c r="P734" i="10"/>
  <c r="P291" i="10"/>
  <c r="P532" i="10"/>
  <c r="P1104" i="10"/>
  <c r="P498" i="10"/>
  <c r="P1002" i="10"/>
  <c r="P1364" i="10"/>
  <c r="P616" i="10"/>
  <c r="P318" i="10"/>
  <c r="P1095" i="10"/>
  <c r="P1424" i="10"/>
  <c r="P419" i="10"/>
  <c r="P1466" i="10"/>
  <c r="P466" i="10"/>
  <c r="P1403" i="10"/>
  <c r="P1277" i="10"/>
  <c r="P1184" i="10"/>
  <c r="P964" i="10"/>
  <c r="P953" i="10"/>
  <c r="P677" i="10"/>
  <c r="P179" i="10"/>
  <c r="P1088" i="10"/>
  <c r="P249" i="10"/>
  <c r="P1327" i="10"/>
  <c r="P473" i="10"/>
  <c r="P744" i="10"/>
  <c r="P879" i="10"/>
  <c r="P1460" i="10"/>
  <c r="P1235" i="10"/>
  <c r="P1461" i="10"/>
  <c r="P1154" i="10"/>
  <c r="P1469" i="10"/>
  <c r="P185" i="10"/>
  <c r="P242" i="10"/>
  <c r="P345" i="10"/>
  <c r="P180" i="10"/>
  <c r="P346" i="10"/>
  <c r="P758" i="10"/>
  <c r="P1117" i="10"/>
  <c r="P1439" i="10"/>
  <c r="P1296" i="10"/>
  <c r="P255" i="10"/>
  <c r="P1146" i="10"/>
  <c r="P14" i="10"/>
  <c r="P833" i="10"/>
  <c r="P1081" i="10"/>
  <c r="P329" i="10"/>
  <c r="P477" i="10"/>
  <c r="P1078" i="10"/>
  <c r="P541" i="10"/>
  <c r="P1358" i="10"/>
  <c r="P1409" i="10"/>
  <c r="P1040" i="10"/>
  <c r="P115" i="10"/>
  <c r="P883" i="10"/>
  <c r="P1228" i="10"/>
  <c r="P859" i="10"/>
  <c r="P562" i="10"/>
  <c r="P1246" i="10"/>
  <c r="P319" i="10"/>
  <c r="P60" i="10"/>
  <c r="P1301" i="10"/>
  <c r="P454" i="10"/>
  <c r="P1317" i="10"/>
  <c r="P1324" i="10"/>
  <c r="P871" i="10"/>
  <c r="P358" i="10"/>
  <c r="P16" i="10"/>
  <c r="P1440" i="10"/>
  <c r="P684" i="10"/>
  <c r="P1118" i="10"/>
  <c r="P994" i="10"/>
  <c r="P1026" i="10"/>
  <c r="P989" i="10"/>
  <c r="P1010" i="10"/>
  <c r="P1436" i="10"/>
  <c r="P56" i="10"/>
  <c r="P414" i="10"/>
  <c r="P918" i="10"/>
  <c r="P1274" i="10"/>
  <c r="P388" i="10"/>
  <c r="P644" i="10"/>
  <c r="P1214" i="10"/>
  <c r="P723" i="10"/>
  <c r="P780" i="10"/>
  <c r="P1321" i="10"/>
  <c r="P442" i="10"/>
  <c r="P2" i="10"/>
  <c r="P701" i="10"/>
  <c r="P1318" i="10"/>
  <c r="P1275" i="10"/>
  <c r="P1470" i="10"/>
  <c r="P1205" i="10"/>
  <c r="P125" i="10"/>
  <c r="P23" i="10"/>
  <c r="P1120" i="10"/>
  <c r="P884" i="10"/>
  <c r="P796" i="10"/>
  <c r="P305" i="10"/>
  <c r="P1462" i="10"/>
  <c r="P764" i="10"/>
  <c r="P1401" i="10"/>
  <c r="P1123" i="10"/>
  <c r="P1056" i="10"/>
  <c r="P1064" i="10"/>
  <c r="P577" i="10"/>
  <c r="P1045" i="10"/>
  <c r="P978" i="10"/>
  <c r="P1418" i="10"/>
  <c r="P302" i="10"/>
  <c r="P999" i="10"/>
  <c r="P1449" i="10"/>
  <c r="P132" i="10"/>
  <c r="P666" i="10"/>
  <c r="P1335" i="10"/>
  <c r="P81" i="10"/>
  <c r="P359" i="10"/>
  <c r="P1419" i="10"/>
  <c r="P111" i="10"/>
  <c r="P367" i="10"/>
  <c r="P1185" i="10"/>
  <c r="P1061" i="10"/>
  <c r="P717" i="10"/>
  <c r="P292" i="10"/>
  <c r="P990" i="10"/>
  <c r="P1168" i="10"/>
  <c r="P645" i="10"/>
  <c r="P933" i="10"/>
  <c r="P591" i="10"/>
  <c r="P1046" i="10"/>
  <c r="P21" i="10"/>
  <c r="P462" i="10"/>
  <c r="P979" i="10"/>
  <c r="P1437" i="10"/>
  <c r="P790" i="10"/>
  <c r="P390" i="10"/>
  <c r="P1218" i="10"/>
  <c r="P501" i="10"/>
  <c r="P266" i="10"/>
  <c r="P1000" i="10"/>
  <c r="P822" i="10"/>
  <c r="P322" i="10"/>
  <c r="P320" i="10"/>
  <c r="P869" i="10"/>
  <c r="P625" i="10"/>
  <c r="P228" i="10"/>
  <c r="P965" i="10"/>
  <c r="P1434" i="10"/>
  <c r="P1336" i="10"/>
  <c r="P1471" i="10"/>
  <c r="P1108" i="10"/>
  <c r="P724" i="10"/>
  <c r="P420" i="10"/>
  <c r="P607" i="10"/>
  <c r="P861" i="10"/>
  <c r="P1041" i="10"/>
  <c r="P650" i="10"/>
  <c r="P406" i="10"/>
  <c r="P1236" i="10"/>
  <c r="P603" i="10"/>
  <c r="P1210" i="10"/>
  <c r="P1292" i="10"/>
  <c r="P1413" i="10"/>
  <c r="P306" i="10"/>
  <c r="P206" i="10"/>
  <c r="P995" i="10"/>
  <c r="P196" i="10"/>
  <c r="P29" i="10"/>
  <c r="P781" i="10"/>
  <c r="P91" i="10"/>
  <c r="P447" i="10"/>
  <c r="P934" i="10"/>
  <c r="P1455" i="10"/>
  <c r="P574" i="10"/>
  <c r="P1051" i="10"/>
  <c r="P260" i="10"/>
  <c r="P221" i="10"/>
  <c r="P424" i="10"/>
  <c r="P605" i="10"/>
  <c r="P378" i="10"/>
  <c r="P455" i="10"/>
  <c r="P1197" i="10"/>
  <c r="P347" i="10"/>
  <c r="P750" i="10"/>
  <c r="P1283" i="10"/>
  <c r="P646" i="10"/>
  <c r="P385" i="10"/>
  <c r="P901" i="10"/>
  <c r="P72" i="10"/>
  <c r="P536" i="10"/>
  <c r="P110" i="10"/>
  <c r="P258" i="10"/>
  <c r="P411" i="10"/>
  <c r="P421" i="10"/>
  <c r="P1467" i="10"/>
  <c r="P1479" i="10"/>
  <c r="P806" i="10"/>
  <c r="P515" i="10"/>
  <c r="P1027" i="10"/>
  <c r="P201" i="10"/>
  <c r="P812" i="10"/>
  <c r="P765" i="10"/>
  <c r="P913" i="10"/>
  <c r="P823" i="10"/>
  <c r="P1476" i="10"/>
  <c r="P1247" i="10"/>
  <c r="P231" i="10"/>
  <c r="P78" i="10"/>
  <c r="P526" i="10"/>
  <c r="P407" i="10"/>
  <c r="P417" i="10"/>
  <c r="P349" i="10"/>
  <c r="P391" i="10"/>
  <c r="P797" i="10"/>
  <c r="P88" i="10"/>
  <c r="P980" i="10"/>
  <c r="P216" i="10"/>
  <c r="P1378" i="10"/>
  <c r="P1022" i="10"/>
  <c r="P499" i="10"/>
  <c r="P846" i="10"/>
  <c r="P1485" i="10"/>
  <c r="P555" i="10"/>
  <c r="P1328" i="10"/>
  <c r="P1366" i="10"/>
  <c r="P661" i="10"/>
  <c r="P463" i="10"/>
  <c r="P547" i="10"/>
  <c r="P353" i="10"/>
  <c r="P1157" i="10"/>
  <c r="P1354" i="10"/>
  <c r="P1102" i="10"/>
  <c r="P1219" i="10"/>
  <c r="P261" i="10"/>
  <c r="P745" i="10"/>
  <c r="P128" i="10"/>
  <c r="P937" i="10"/>
  <c r="P718" i="10"/>
  <c r="P1389" i="10"/>
  <c r="P119" i="10"/>
  <c r="P1288" i="10"/>
  <c r="P274" i="10"/>
  <c r="P1150" i="10"/>
  <c r="P594" i="10"/>
  <c r="P1237" i="10"/>
  <c r="P1011" i="10"/>
  <c r="P166" i="10"/>
  <c r="P917" i="10"/>
  <c r="P1448" i="10"/>
  <c r="P1207" i="10"/>
  <c r="P284" i="10"/>
  <c r="P1115" i="10"/>
  <c r="P633" i="10"/>
  <c r="P1297" i="10"/>
  <c r="P507" i="10"/>
  <c r="P151" i="10"/>
  <c r="P1374" i="10"/>
  <c r="P759" i="10"/>
  <c r="P492" i="10"/>
  <c r="P190" i="10"/>
  <c r="P222" i="10"/>
  <c r="P1411" i="10"/>
  <c r="P1066" i="10"/>
  <c r="P838" i="10"/>
  <c r="P32" i="10"/>
  <c r="P17" i="10"/>
  <c r="P926" i="10"/>
  <c r="P1015" i="10"/>
  <c r="P950" i="10"/>
  <c r="P595" i="10"/>
  <c r="P575" i="10"/>
  <c r="P1171" i="10"/>
  <c r="P671" i="10"/>
  <c r="P527" i="10"/>
  <c r="P1456" i="10"/>
  <c r="P464" i="10"/>
  <c r="P1147" i="10"/>
  <c r="P678" i="10"/>
  <c r="P906" i="10"/>
  <c r="P876" i="10"/>
  <c r="P107" i="10"/>
  <c r="P40" i="10"/>
  <c r="P707" i="10"/>
  <c r="P1133" i="10"/>
  <c r="P1259" i="10"/>
  <c r="P839" i="10"/>
  <c r="P880" i="10"/>
  <c r="P1007" i="10"/>
  <c r="P657" i="10"/>
  <c r="P1376" i="10"/>
  <c r="P1284" i="10"/>
  <c r="P1350" i="10"/>
  <c r="P924" i="10"/>
  <c r="P626" i="10"/>
  <c r="P919" i="10"/>
  <c r="P711" i="10"/>
  <c r="P685" i="10"/>
  <c r="P578" i="10"/>
  <c r="P826" i="10"/>
  <c r="P146" i="10"/>
  <c r="P1260" i="10"/>
  <c r="P872" i="10"/>
  <c r="P35" i="10"/>
  <c r="P679" i="10"/>
  <c r="P1028" i="10"/>
  <c r="P379" i="10"/>
  <c r="P565" i="10"/>
  <c r="P1302" i="10"/>
  <c r="P1279" i="10"/>
  <c r="P1313" i="10"/>
  <c r="P307" i="10"/>
  <c r="P117" i="10"/>
  <c r="P365" i="10"/>
  <c r="P1351" i="10"/>
  <c r="P1384" i="10"/>
  <c r="P617" i="10"/>
  <c r="P702" i="10"/>
  <c r="P984" i="10"/>
  <c r="P627" i="10"/>
  <c r="P143" i="10"/>
  <c r="P1105" i="10"/>
  <c r="P102" i="10"/>
  <c r="P634" i="10"/>
  <c r="P1306" i="10"/>
  <c r="P891" i="10"/>
  <c r="P773" i="10"/>
  <c r="P1289" i="10"/>
  <c r="P1097" i="10"/>
  <c r="P584" i="10"/>
  <c r="P213" i="10"/>
  <c r="P556" i="10"/>
  <c r="P622" i="10"/>
  <c r="P528" i="10"/>
  <c r="P581" i="10"/>
  <c r="P1480" i="10"/>
  <c r="P928" i="10"/>
  <c r="P1155" i="10"/>
  <c r="P232" i="10"/>
  <c r="P197" i="10"/>
  <c r="P608" i="10"/>
  <c r="P850" i="10"/>
  <c r="P533" i="10"/>
  <c r="P960" i="10"/>
  <c r="P438" i="10"/>
  <c r="P628" i="10"/>
  <c r="P15" i="10"/>
  <c r="P897" i="10"/>
  <c r="P217" i="10"/>
  <c r="P791" i="10"/>
  <c r="P730" i="10"/>
  <c r="P280" i="10"/>
  <c r="P478" i="10"/>
  <c r="P1172" i="10"/>
  <c r="P1173" i="10"/>
  <c r="P1008" i="10"/>
  <c r="P74" i="10"/>
  <c r="P1361" i="10"/>
  <c r="P428" i="10"/>
  <c r="P1231" i="10"/>
  <c r="P585" i="10"/>
  <c r="P1003" i="10"/>
  <c r="P813" i="10"/>
  <c r="P1386" i="10"/>
  <c r="P963" i="10"/>
  <c r="P957" i="10"/>
  <c r="P1232" i="10"/>
  <c r="P144" i="10"/>
  <c r="P133" i="10"/>
  <c r="P851" i="10"/>
  <c r="P618" i="10"/>
  <c r="P374" i="10"/>
  <c r="P818" i="10"/>
  <c r="P45" i="10"/>
  <c r="P1044" i="10"/>
  <c r="P155" i="10"/>
  <c r="P100" i="10"/>
  <c r="P174" i="10"/>
  <c r="P327" i="10"/>
  <c r="P596" i="10"/>
  <c r="P1443" i="10"/>
  <c r="P1151" i="10"/>
  <c r="P1255" i="10"/>
  <c r="P191" i="10"/>
  <c r="P712" i="10"/>
  <c r="P402" i="10"/>
  <c r="P1158" i="10"/>
  <c r="P308" i="10"/>
  <c r="P443" i="10"/>
  <c r="P415" i="10"/>
  <c r="P136" i="10"/>
  <c r="P161" i="10"/>
  <c r="P559" i="10"/>
  <c r="P285" i="10"/>
  <c r="P606" i="10"/>
  <c r="P610" i="10"/>
  <c r="P898" i="10"/>
  <c r="P899" i="10"/>
  <c r="P1457" i="10"/>
  <c r="P434" i="10"/>
  <c r="P152" i="10"/>
  <c r="P337" i="10"/>
  <c r="P1451" i="10"/>
  <c r="P1211" i="10"/>
  <c r="P508" i="10"/>
  <c r="P1226" i="10"/>
  <c r="P954" i="10"/>
  <c r="P156" i="10"/>
  <c r="P36" i="10"/>
  <c r="P1163" i="10"/>
  <c r="P985" i="10"/>
  <c r="P1373" i="10"/>
  <c r="P1431" i="10"/>
  <c r="P243" i="10"/>
  <c r="P713" i="10"/>
  <c r="P798" i="10"/>
  <c r="P108" i="10"/>
  <c r="P452" i="10"/>
  <c r="P1180" i="10"/>
  <c r="P1067" i="10"/>
  <c r="P1298" i="10"/>
  <c r="P233" i="10"/>
  <c r="P366" i="10"/>
  <c r="P218" i="10"/>
  <c r="P935" i="10"/>
  <c r="P881" i="10"/>
  <c r="P186" i="10"/>
  <c r="P380" i="10"/>
  <c r="P1367" i="10"/>
  <c r="P8" i="10"/>
  <c r="P118" i="10"/>
  <c r="P1128" i="10"/>
  <c r="P1429" i="10"/>
  <c r="P360" i="10"/>
  <c r="P1201" i="10"/>
  <c r="P1020" i="10"/>
  <c r="P1169" i="10"/>
  <c r="P1021" i="10"/>
  <c r="P1047" i="10"/>
  <c r="P696" i="10"/>
  <c r="P368" i="10"/>
  <c r="P361" i="10"/>
  <c r="P1042" i="10"/>
  <c r="P566" i="10"/>
  <c r="P609" i="10"/>
  <c r="P782" i="10"/>
  <c r="P1186" i="10"/>
  <c r="P9" i="10"/>
  <c r="P1208" i="10"/>
  <c r="P37" i="10"/>
  <c r="P1189" i="10"/>
  <c r="P237" i="10"/>
  <c r="P392" i="10"/>
  <c r="P862" i="10"/>
  <c r="P667" i="10"/>
  <c r="P270" i="10"/>
  <c r="P30" i="10"/>
  <c r="P61" i="10"/>
  <c r="P946" i="10"/>
  <c r="P67" i="10"/>
  <c r="P1314" i="10"/>
  <c r="P1271" i="10"/>
  <c r="P611" i="10"/>
  <c r="P672" i="10"/>
  <c r="P1082" i="10"/>
  <c r="P1390" i="10"/>
  <c r="P262" i="10"/>
  <c r="P1079" i="10"/>
  <c r="P586" i="10"/>
  <c r="P680" i="10"/>
  <c r="P582" i="10"/>
  <c r="P1048" i="10"/>
  <c r="P153" i="10"/>
  <c r="P1164" i="10"/>
  <c r="P592" i="10"/>
  <c r="P207" i="10"/>
  <c r="P827" i="10"/>
  <c r="P1398" i="10"/>
  <c r="P521" i="10"/>
  <c r="P735" i="10"/>
  <c r="P930" i="10"/>
  <c r="P487" i="10"/>
  <c r="P250" i="10"/>
  <c r="Q263" i="10"/>
  <c r="Q1343" i="10"/>
  <c r="Q1096" i="10"/>
  <c r="Q73" i="10"/>
  <c r="Q1223" i="10"/>
  <c r="Q1444" i="10"/>
  <c r="Q819" i="10"/>
  <c r="Q1098" i="10"/>
  <c r="Q971" i="10"/>
  <c r="Q991" i="10"/>
  <c r="Q448" i="10"/>
  <c r="Q1019" i="10"/>
  <c r="Q560" i="10"/>
  <c r="Q1244" i="10"/>
  <c r="Q1089" i="10"/>
  <c r="Q840" i="10"/>
  <c r="Q783" i="10"/>
  <c r="Q751" i="10"/>
  <c r="Q920" i="10"/>
  <c r="Q1109" i="10"/>
  <c r="Q1425" i="10"/>
  <c r="Q456" i="10"/>
  <c r="Q1474" i="10"/>
  <c r="Q1337" i="10"/>
  <c r="Q639" i="10"/>
  <c r="Q1142" i="10"/>
  <c r="Q3" i="10"/>
  <c r="Q95" i="10"/>
  <c r="Q1148" i="10"/>
  <c r="Q1016" i="10"/>
  <c r="Q154" i="10"/>
  <c r="Q214" i="10"/>
  <c r="Q293" i="10"/>
  <c r="Q38" i="10"/>
  <c r="Q509" i="10"/>
  <c r="Q412" i="10"/>
  <c r="Q587" i="10"/>
  <c r="Q904" i="10"/>
  <c r="Q369" i="10"/>
  <c r="Q170" i="10"/>
  <c r="Q972" i="10"/>
  <c r="Q256" i="10"/>
  <c r="Q516" i="10"/>
  <c r="Q727" i="10"/>
  <c r="Q927" i="10"/>
  <c r="Q1159" i="10"/>
  <c r="Q116" i="10"/>
  <c r="Q774" i="10"/>
  <c r="Q534" i="10"/>
  <c r="Q112" i="10"/>
  <c r="Q1252" i="10"/>
  <c r="Q887" i="10"/>
  <c r="Q863" i="10"/>
  <c r="Q208" i="10"/>
  <c r="Q298" i="10"/>
  <c r="Q1106" i="10"/>
  <c r="Q1381" i="10"/>
  <c r="Q89" i="10"/>
  <c r="Q1233" i="10"/>
  <c r="Q350" i="10"/>
  <c r="Q955" i="10"/>
  <c r="Q311" i="10"/>
  <c r="Q408" i="10"/>
  <c r="Q425" i="10"/>
  <c r="Q1062" i="10"/>
  <c r="Q1405" i="10"/>
  <c r="Q137" i="10"/>
  <c r="Q1124" i="10"/>
  <c r="Q426" i="10"/>
  <c r="Q640" i="10"/>
  <c r="Q75" i="10"/>
  <c r="Q351" i="10"/>
  <c r="Q852" i="10"/>
  <c r="Q500" i="10"/>
  <c r="Q393" i="10"/>
  <c r="Q943" i="10"/>
  <c r="Q1477" i="10"/>
  <c r="Q1229" i="10"/>
  <c r="Q13" i="10"/>
  <c r="Q51" i="10"/>
  <c r="Q834" i="10"/>
  <c r="Q4" i="10"/>
  <c r="Q668" i="10"/>
  <c r="Q1342" i="10"/>
  <c r="Q1468" i="10"/>
  <c r="Q1315" i="10"/>
  <c r="Q1116" i="10"/>
  <c r="Q760" i="10"/>
  <c r="Q1049" i="10"/>
  <c r="Q234" i="10"/>
  <c r="Q619" i="10"/>
  <c r="Q740" i="10"/>
  <c r="Q915" i="10"/>
  <c r="Q1068" i="10"/>
  <c r="Q328" i="10"/>
  <c r="Q286" i="10"/>
  <c r="Q1427" i="10"/>
  <c r="Q52" i="10"/>
  <c r="Q413" i="10"/>
  <c r="Q686" i="10"/>
  <c r="Q854" i="10"/>
  <c r="Q697" i="10"/>
  <c r="Q687" i="10"/>
  <c r="Q92" i="10"/>
  <c r="Q198" i="10"/>
  <c r="Q1280" i="10"/>
  <c r="Q58" i="10"/>
  <c r="Q548" i="10"/>
  <c r="Q375" i="10"/>
  <c r="Q1086" i="10"/>
  <c r="Q958" i="10"/>
  <c r="Q1379" i="10"/>
  <c r="Q787" i="10"/>
  <c r="Q736" i="10"/>
  <c r="Q251" i="10"/>
  <c r="Q814" i="10"/>
  <c r="Q96" i="10"/>
  <c r="Q27" i="10"/>
  <c r="Q1430" i="10"/>
  <c r="Q294" i="10"/>
  <c r="Q792" i="10"/>
  <c r="Q479" i="10"/>
  <c r="Q1023" i="10"/>
  <c r="Q828" i="10"/>
  <c r="Q502" i="10"/>
  <c r="Q588" i="10"/>
  <c r="Q1090" i="10"/>
  <c r="Q549" i="10"/>
  <c r="Q1192" i="10"/>
  <c r="Q537" i="10"/>
  <c r="Q847" i="10"/>
  <c r="Q860" i="10"/>
  <c r="Q1241" i="10"/>
  <c r="Q641" i="10"/>
  <c r="Q799" i="10"/>
  <c r="Q483" i="10"/>
  <c r="Q921" i="10"/>
  <c r="Q1152" i="10"/>
  <c r="Q1276" i="10"/>
  <c r="Q312" i="10"/>
  <c r="Q807" i="10"/>
  <c r="Q855" i="10"/>
  <c r="Q647" i="10"/>
  <c r="Q1083" i="10"/>
  <c r="Q922" i="10"/>
  <c r="Q1162" i="10"/>
  <c r="Q429" i="10"/>
  <c r="Q902" i="10"/>
  <c r="Q1348" i="10"/>
  <c r="Q1307" i="10"/>
  <c r="Q145" i="10"/>
  <c r="Q354" i="10"/>
  <c r="Q1001" i="10"/>
  <c r="Q1338" i="10"/>
  <c r="Q651" i="10"/>
  <c r="Q474" i="10"/>
  <c r="Q175" i="10"/>
  <c r="Q629" i="10"/>
  <c r="Q397" i="10"/>
  <c r="Q68" i="10"/>
  <c r="Q848" i="10"/>
  <c r="Q1294" i="10"/>
  <c r="Q267" i="10"/>
  <c r="Q79" i="10"/>
  <c r="Q719" i="10"/>
  <c r="Q914" i="10"/>
  <c r="Q138" i="10"/>
  <c r="Q252" i="10"/>
  <c r="Q18" i="10"/>
  <c r="Q120" i="10"/>
  <c r="Q1063" i="10"/>
  <c r="Q370" i="10"/>
  <c r="Q162" i="10"/>
  <c r="Q422" i="10"/>
  <c r="Q589" i="10"/>
  <c r="Q1034" i="10"/>
  <c r="Q1319" i="10"/>
  <c r="Q157" i="10"/>
  <c r="Q28" i="10"/>
  <c r="Q522" i="10"/>
  <c r="Q544" i="10"/>
  <c r="Q1110" i="10"/>
  <c r="Q449" i="10"/>
  <c r="Q1262" i="10"/>
  <c r="Q635" i="10"/>
  <c r="Q1052" i="10"/>
  <c r="Q187" i="10"/>
  <c r="Q223" i="10"/>
  <c r="Q1004" i="10"/>
  <c r="Q931" i="10"/>
  <c r="Q22" i="10"/>
  <c r="Q1129" i="10"/>
  <c r="Q330" i="10"/>
  <c r="Q488" i="10"/>
  <c r="Q1248" i="10"/>
  <c r="Q856" i="10"/>
  <c r="Q1190" i="10"/>
  <c r="Q1299" i="10"/>
  <c r="Q1452" i="10"/>
  <c r="Q295" i="10"/>
  <c r="Q1372" i="10"/>
  <c r="Q788" i="10"/>
  <c r="Q973" i="10"/>
  <c r="Q334" i="10"/>
  <c r="Q181" i="10"/>
  <c r="Q65" i="10"/>
  <c r="Q900" i="10"/>
  <c r="Q126" i="10"/>
  <c r="Q583" i="10"/>
  <c r="Q761" i="10"/>
  <c r="Q1441" i="10"/>
  <c r="Q1070" i="10"/>
  <c r="Q1475" i="10"/>
  <c r="Q33" i="10"/>
  <c r="Q843" i="10"/>
  <c r="Q767" i="10"/>
  <c r="Q469" i="10"/>
  <c r="Q309" i="10"/>
  <c r="Q299" i="10"/>
  <c r="Q147" i="10"/>
  <c r="Q331" i="10"/>
  <c r="Q893" i="10"/>
  <c r="Q778" i="10"/>
  <c r="Q1414" i="10"/>
  <c r="Q1404" i="10"/>
  <c r="Q224" i="10"/>
  <c r="Q1408" i="10"/>
  <c r="Q793" i="10"/>
  <c r="Q1261" i="10"/>
  <c r="Q1352" i="10"/>
  <c r="Q323" i="10"/>
  <c r="Q630" i="10"/>
  <c r="Q484" i="10"/>
  <c r="Q844" i="10"/>
  <c r="Q1238" i="10"/>
  <c r="Q888" i="10"/>
  <c r="Q829" i="10"/>
  <c r="Q5" i="10"/>
  <c r="Q692" i="10"/>
  <c r="Q409" i="10"/>
  <c r="Q800" i="10"/>
  <c r="Q1029" i="10"/>
  <c r="Q567" i="10"/>
  <c r="Q550" i="10"/>
  <c r="Q163" i="10"/>
  <c r="Q815" i="10"/>
  <c r="Q134" i="10"/>
  <c r="Q820" i="10"/>
  <c r="Q394" i="10"/>
  <c r="Q244" i="10"/>
  <c r="Q804" i="10"/>
  <c r="Q1099" i="10"/>
  <c r="Q708" i="10"/>
  <c r="Q746" i="10"/>
  <c r="Q1472" i="10"/>
  <c r="Q1181" i="10"/>
  <c r="Q938" i="10"/>
  <c r="Q1481" i="10"/>
  <c r="Q1482" i="10"/>
  <c r="Q457" i="10"/>
  <c r="Q1156" i="10"/>
  <c r="Q1036" i="10"/>
  <c r="Q470" i="10"/>
  <c r="Q551" i="10"/>
  <c r="Q1182" i="10"/>
  <c r="Q1227" i="10"/>
  <c r="Q1382" i="10"/>
  <c r="Q866" i="10"/>
  <c r="Q1153" i="10"/>
  <c r="Q381" i="10"/>
  <c r="Q766" i="10"/>
  <c r="Q553" i="10"/>
  <c r="Q355" i="10"/>
  <c r="Q579" i="10"/>
  <c r="Q173" i="10"/>
  <c r="Q416" i="10"/>
  <c r="Q857" i="10"/>
  <c r="Q480" i="10"/>
  <c r="Q503" i="10"/>
  <c r="Q188" i="10"/>
  <c r="Q542" i="10"/>
  <c r="Q229" i="10"/>
  <c r="Q432" i="10"/>
  <c r="Q121" i="10"/>
  <c r="Q1134" i="10"/>
  <c r="Q1202" i="10"/>
  <c r="Q728" i="10"/>
  <c r="Q729" i="10"/>
  <c r="Q1426" i="10"/>
  <c r="Q356" i="10"/>
  <c r="Q148" i="10"/>
  <c r="Q816" i="10"/>
  <c r="Q167" i="10"/>
  <c r="Q310" i="10"/>
  <c r="Q1138" i="10"/>
  <c r="Q1195" i="10"/>
  <c r="Q923" i="10"/>
  <c r="Q1242" i="10"/>
  <c r="Q523" i="10"/>
  <c r="Q257" i="10"/>
  <c r="Q1391" i="10"/>
  <c r="Q768" i="10"/>
  <c r="Q1483" i="10"/>
  <c r="Q1087" i="10"/>
  <c r="Q235" i="10"/>
  <c r="Q489" i="10"/>
  <c r="Q338" i="10"/>
  <c r="Q183" i="10"/>
  <c r="Q281" i="10"/>
  <c r="Q805" i="10"/>
  <c r="Q752" i="10"/>
  <c r="Q335" i="10"/>
  <c r="Q1278" i="10"/>
  <c r="Q435" i="10"/>
  <c r="Q907" i="10"/>
  <c r="Q287" i="10"/>
  <c r="Q324" i="10"/>
  <c r="Q510" i="10"/>
  <c r="Q688" i="10"/>
  <c r="Q1224" i="10"/>
  <c r="Q129" i="10"/>
  <c r="Q703" i="10"/>
  <c r="Q1303" i="10"/>
  <c r="Q1253" i="10"/>
  <c r="Q1387" i="10"/>
  <c r="Q376" i="10"/>
  <c r="Q62" i="10"/>
  <c r="Q870" i="10"/>
  <c r="Q6" i="10"/>
  <c r="Q1453" i="10"/>
  <c r="Q1285" i="10"/>
  <c r="Q103" i="10"/>
  <c r="Q731" i="10"/>
  <c r="Q545" i="10"/>
  <c r="Q747" i="10"/>
  <c r="Q944" i="10"/>
  <c r="Q1410" i="10"/>
  <c r="Q122" i="10"/>
  <c r="Q371" i="10"/>
  <c r="Q905" i="10"/>
  <c r="Q517" i="10"/>
  <c r="Q123" i="10"/>
  <c r="Q238" i="10"/>
  <c r="Q418" i="10"/>
  <c r="Q275" i="10"/>
  <c r="Q877" i="10"/>
  <c r="Q97" i="10"/>
  <c r="Q41" i="10"/>
  <c r="Q885" i="10"/>
  <c r="Q90" i="10"/>
  <c r="Q47" i="10"/>
  <c r="Q1220" i="10"/>
  <c r="Q1368" i="10"/>
  <c r="Q1160" i="10"/>
  <c r="Q253" i="10"/>
  <c r="Q910" i="10"/>
  <c r="Q824" i="10"/>
  <c r="Q966" i="10"/>
  <c r="Q254" i="10"/>
  <c r="Q648" i="10"/>
  <c r="Q139" i="10"/>
  <c r="Q1100" i="10"/>
  <c r="Q1339" i="10"/>
  <c r="Q1331" i="10"/>
  <c r="Q1057" i="10"/>
  <c r="Q171" i="10"/>
  <c r="Q737" i="10"/>
  <c r="Q1037" i="10"/>
  <c r="Q1193" i="10"/>
  <c r="Q1230" i="10"/>
  <c r="Q1165" i="10"/>
  <c r="Q853" i="10"/>
  <c r="Q332" i="10"/>
  <c r="Q1362" i="10"/>
  <c r="Q282" i="10"/>
  <c r="Q1272" i="10"/>
  <c r="Q511" i="10"/>
  <c r="Q974" i="10"/>
  <c r="Q939" i="10"/>
  <c r="Q481" i="10"/>
  <c r="Q1394" i="10"/>
  <c r="Q775" i="10"/>
  <c r="Q313" i="10"/>
  <c r="Q1442" i="10"/>
  <c r="Q1392" i="10"/>
  <c r="Q444" i="10"/>
  <c r="Q1263" i="10"/>
  <c r="Q1125" i="10"/>
  <c r="Q164" i="10"/>
  <c r="Q504" i="10"/>
  <c r="Q1121" i="10"/>
  <c r="Q649" i="10"/>
  <c r="Q1221" i="10"/>
  <c r="Q230" i="10"/>
  <c r="Q1463" i="10"/>
  <c r="Q1445" i="10"/>
  <c r="Q372" i="10"/>
  <c r="Q1293" i="10"/>
  <c r="Q168" i="10"/>
  <c r="Q245" i="10"/>
  <c r="Q1355" i="10"/>
  <c r="Q693" i="10"/>
  <c r="Q652" i="10"/>
  <c r="Q382" i="10"/>
  <c r="Q127" i="10"/>
  <c r="Q1239" i="10"/>
  <c r="Q339" i="10"/>
  <c r="Q889" i="10"/>
  <c r="Q24" i="10"/>
  <c r="Q835" i="10"/>
  <c r="Q878" i="10"/>
  <c r="Q482" i="10"/>
  <c r="Q276" i="10"/>
  <c r="Q433" i="10"/>
  <c r="Q1084" i="10"/>
  <c r="Q1031" i="10"/>
  <c r="Q925" i="10"/>
  <c r="Q87" i="10"/>
  <c r="Q340" i="10"/>
  <c r="Q698" i="10"/>
  <c r="Q1438" i="10"/>
  <c r="Q48" i="10"/>
  <c r="Q561" i="10"/>
  <c r="Q176" i="10"/>
  <c r="Q755" i="10"/>
  <c r="Q459" i="10"/>
  <c r="Q1420" i="10"/>
  <c r="Q1369" i="10"/>
  <c r="Q1178" i="10"/>
  <c r="Q1174" i="10"/>
  <c r="Q1050" i="10"/>
  <c r="Q779" i="10"/>
  <c r="Q303" i="10"/>
  <c r="Q82" i="10"/>
  <c r="Q836" i="10"/>
  <c r="Q341" i="10"/>
  <c r="Q908" i="10"/>
  <c r="Q1225" i="10"/>
  <c r="Q333" i="10"/>
  <c r="Q1356" i="10"/>
  <c r="Q344" i="10"/>
  <c r="Q1175" i="10"/>
  <c r="Q1256" i="10"/>
  <c r="Q681" i="10"/>
  <c r="Q612" i="10"/>
  <c r="Q704" i="10"/>
  <c r="Q903" i="10"/>
  <c r="Q377" i="10"/>
  <c r="Q598" i="10"/>
  <c r="Q264" i="10"/>
  <c r="Q573" i="10"/>
  <c r="Q1215" i="10"/>
  <c r="Q1388" i="10"/>
  <c r="Q599" i="10"/>
  <c r="Q886" i="10"/>
  <c r="Q1325" i="10"/>
  <c r="Q658" i="10"/>
  <c r="Q725" i="10"/>
  <c r="Q568" i="10"/>
  <c r="Q1166" i="10"/>
  <c r="Q714" i="10"/>
  <c r="Q288" i="10"/>
  <c r="Q336" i="10"/>
  <c r="Q732" i="10"/>
  <c r="Q715" i="10"/>
  <c r="Q445" i="10"/>
  <c r="Q395" i="10"/>
  <c r="Q1344" i="10"/>
  <c r="Q66" i="10"/>
  <c r="Q1130" i="10"/>
  <c r="Q1334" i="10"/>
  <c r="Q1308" i="10"/>
  <c r="Q209" i="10"/>
  <c r="Q1370" i="10"/>
  <c r="Q631" i="10"/>
  <c r="Q210" i="10"/>
  <c r="Q485" i="10"/>
  <c r="Q1478" i="10"/>
  <c r="Q219" i="10"/>
  <c r="Q784" i="10"/>
  <c r="Q1187" i="10"/>
  <c r="Q769" i="10"/>
  <c r="Q936" i="10"/>
  <c r="Q314" i="10"/>
  <c r="Q916" i="10"/>
  <c r="Q1399" i="10"/>
  <c r="Q1107" i="10"/>
  <c r="Q475" i="10"/>
  <c r="Q845" i="10"/>
  <c r="Q864" i="10"/>
  <c r="Q940" i="10"/>
  <c r="Q569" i="10"/>
  <c r="Q1043" i="10"/>
  <c r="Q1139" i="10"/>
  <c r="Q124" i="10"/>
  <c r="Q1024" i="10"/>
  <c r="Q1377" i="10"/>
  <c r="Q202" i="10"/>
  <c r="Q296" i="10"/>
  <c r="Q357" i="10"/>
  <c r="Q1111" i="10"/>
  <c r="Q762" i="10"/>
  <c r="Q1065" i="10"/>
  <c r="Q1295" i="10"/>
  <c r="Q1290" i="10"/>
  <c r="Q1396" i="10"/>
  <c r="Q342" i="10"/>
  <c r="Q1035" i="10"/>
  <c r="Q1446" i="10"/>
  <c r="Q25" i="10"/>
  <c r="Q1264" i="10"/>
  <c r="Q104" i="10"/>
  <c r="Q554" i="10"/>
  <c r="Q1091" i="10"/>
  <c r="Q192" i="10"/>
  <c r="Q1005" i="10"/>
  <c r="Q873" i="10"/>
  <c r="Q770" i="10"/>
  <c r="Q26" i="10"/>
  <c r="Q439" i="10"/>
  <c r="Q362" i="10"/>
  <c r="Q682" i="10"/>
  <c r="Q130" i="10"/>
  <c r="Q748" i="10"/>
  <c r="Q538" i="10"/>
  <c r="Q947" i="10"/>
  <c r="Q1257" i="10"/>
  <c r="Q1140" i="10"/>
  <c r="Q623" i="10"/>
  <c r="Q430" i="10"/>
  <c r="Q1183" i="10"/>
  <c r="Q165" i="10"/>
  <c r="Q423" i="10"/>
  <c r="Q1484" i="10"/>
  <c r="Q726" i="10"/>
  <c r="Q1203" i="10"/>
  <c r="Q277" i="10"/>
  <c r="Q636" i="10"/>
  <c r="Q86" i="10"/>
  <c r="Q1322" i="10"/>
  <c r="Q518" i="10"/>
  <c r="Q1365" i="10"/>
  <c r="Q830" i="10"/>
  <c r="Q1310" i="10"/>
  <c r="Q613" i="10"/>
  <c r="Q403" i="10"/>
  <c r="Q1383" i="10"/>
  <c r="Q1240" i="10"/>
  <c r="Q600" i="10"/>
  <c r="Q490" i="10"/>
  <c r="Q177" i="10"/>
  <c r="Q491" i="10"/>
  <c r="Q1273" i="10"/>
  <c r="Q1421" i="10"/>
  <c r="Q1258" i="10"/>
  <c r="Q808" i="10"/>
  <c r="Q410" i="10"/>
  <c r="Q563" i="10"/>
  <c r="Q1311" i="10"/>
  <c r="Q809" i="10"/>
  <c r="Q911" i="10"/>
  <c r="Q614" i="10"/>
  <c r="Q1412" i="10"/>
  <c r="Q753" i="10"/>
  <c r="Q662" i="10"/>
  <c r="Q315" i="10"/>
  <c r="Q975" i="10"/>
  <c r="Q653" i="10"/>
  <c r="Q961" i="10"/>
  <c r="Q513" i="10"/>
  <c r="Q986" i="10"/>
  <c r="Q776" i="10"/>
  <c r="Q763" i="10"/>
  <c r="Q343" i="10"/>
  <c r="Q976" i="10"/>
  <c r="Q1402" i="10"/>
  <c r="Q841" i="10"/>
  <c r="Q105" i="10"/>
  <c r="Q1012" i="10"/>
  <c r="Q669" i="10"/>
  <c r="Q316" i="10"/>
  <c r="Q831" i="10"/>
  <c r="Q1340" i="10"/>
  <c r="Q512" i="10"/>
  <c r="Q951" i="10"/>
  <c r="Q352" i="10"/>
  <c r="Q801" i="10"/>
  <c r="Q53" i="10"/>
  <c r="Q932" i="10"/>
  <c r="Q325" i="10"/>
  <c r="Q705" i="10"/>
  <c r="Q1143" i="10"/>
  <c r="Q471" i="10"/>
  <c r="Q236" i="10"/>
  <c r="Q93" i="10"/>
  <c r="Q912" i="10"/>
  <c r="Q604" i="10"/>
  <c r="Q69" i="10"/>
  <c r="Q300" i="10"/>
  <c r="Q140" i="10"/>
  <c r="Q874" i="10"/>
  <c r="Q564" i="10"/>
  <c r="Q1131" i="10"/>
  <c r="Q1176" i="10"/>
  <c r="Q1101" i="10"/>
  <c r="Q959" i="10"/>
  <c r="Q892" i="10"/>
  <c r="Q663" i="10"/>
  <c r="Q211" i="10"/>
  <c r="Q1069" i="10"/>
  <c r="Q689" i="10"/>
  <c r="Q1126" i="10"/>
  <c r="Q1074" i="10"/>
  <c r="Q720" i="10"/>
  <c r="Q493" i="10"/>
  <c r="Q1249" i="10"/>
  <c r="Q865" i="10"/>
  <c r="Q446" i="10"/>
  <c r="Q709" i="10"/>
  <c r="Q1265" i="10"/>
  <c r="Q738" i="10"/>
  <c r="Q1395" i="10"/>
  <c r="Q472" i="10"/>
  <c r="Q1415" i="10"/>
  <c r="Q80" i="10"/>
  <c r="Q1071" i="10"/>
  <c r="Q321" i="10"/>
  <c r="Q1329" i="10"/>
  <c r="Q109" i="10"/>
  <c r="Q506" i="10"/>
  <c r="Q10" i="10"/>
  <c r="Q389" i="10"/>
  <c r="Q535" i="10"/>
  <c r="Q297" i="10"/>
  <c r="Q76" i="10"/>
  <c r="Q225" i="10"/>
  <c r="Q398" i="10"/>
  <c r="Q265" i="10"/>
  <c r="Q1009" i="10"/>
  <c r="Q63" i="10"/>
  <c r="Q1039" i="10"/>
  <c r="Q1216" i="10"/>
  <c r="Q1038" i="10"/>
  <c r="Q1217" i="10"/>
  <c r="Q962" i="10"/>
  <c r="Q494" i="10"/>
  <c r="Q514" i="10"/>
  <c r="Q580" i="10"/>
  <c r="Q721" i="10"/>
  <c r="Q348" i="10"/>
  <c r="Q1450" i="10"/>
  <c r="Q113" i="10"/>
  <c r="Q450" i="10"/>
  <c r="Q620" i="10"/>
  <c r="Q182" i="10"/>
  <c r="Q1268" i="10"/>
  <c r="Q158" i="10"/>
  <c r="Q952" i="10"/>
  <c r="Q557" i="10"/>
  <c r="Q690" i="10"/>
  <c r="Q1447" i="10"/>
  <c r="Q1072" i="10"/>
  <c r="Q1323" i="10"/>
  <c r="Q659" i="10"/>
  <c r="Q825" i="10"/>
  <c r="Q19" i="10"/>
  <c r="Q399" i="10"/>
  <c r="Q1161" i="10"/>
  <c r="Q246" i="10"/>
  <c r="Q673" i="10"/>
  <c r="Q193" i="10"/>
  <c r="Q683" i="10"/>
  <c r="Q1281" i="10"/>
  <c r="Q722" i="10"/>
  <c r="Q83" i="10"/>
  <c r="Q802" i="10"/>
  <c r="Q996" i="10"/>
  <c r="Q597" i="10"/>
  <c r="Q1222" i="10"/>
  <c r="Q141" i="10"/>
  <c r="Q1432" i="10"/>
  <c r="Q172" i="10"/>
  <c r="Q837" i="10"/>
  <c r="Q98" i="10"/>
  <c r="Q1170" i="10"/>
  <c r="Q749" i="10"/>
  <c r="Q539" i="10"/>
  <c r="Q212" i="10"/>
  <c r="Q1013" i="10"/>
  <c r="Q558" i="10"/>
  <c r="Q1092" i="10"/>
  <c r="Q1465" i="10"/>
  <c r="Q948" i="10"/>
  <c r="Q1014" i="10"/>
  <c r="Q741" i="10"/>
  <c r="Q1114" i="10"/>
  <c r="Q1017" i="10"/>
  <c r="Q742" i="10"/>
  <c r="Q46" i="10"/>
  <c r="Q247" i="10"/>
  <c r="Q1135" i="10"/>
  <c r="Q70" i="10"/>
  <c r="Q400" i="10"/>
  <c r="Q203" i="10"/>
  <c r="Q654" i="10"/>
  <c r="Q520" i="10"/>
  <c r="Q1076" i="10"/>
  <c r="Q278" i="10"/>
  <c r="Q1345" i="10"/>
  <c r="Q199" i="10"/>
  <c r="Q453" i="10"/>
  <c r="Q981" i="10"/>
  <c r="Q832" i="10"/>
  <c r="Q1209" i="10"/>
  <c r="Q1198" i="10"/>
  <c r="Q1435" i="10"/>
  <c r="Q674" i="10"/>
  <c r="Q460" i="10"/>
  <c r="Q1243" i="10"/>
  <c r="Q637" i="10"/>
  <c r="Q739" i="10"/>
  <c r="Q1266" i="10"/>
  <c r="Q54" i="10"/>
  <c r="Q670" i="10"/>
  <c r="Q803" i="10"/>
  <c r="Q601" i="10"/>
  <c r="Q524" i="10"/>
  <c r="Q59" i="10"/>
  <c r="Q194" i="10"/>
  <c r="Q84" i="10"/>
  <c r="Q1025" i="10"/>
  <c r="Q248" i="10"/>
  <c r="Q632" i="10"/>
  <c r="Q1204" i="10"/>
  <c r="Q326" i="10"/>
  <c r="Q317" i="10"/>
  <c r="Q1454" i="10"/>
  <c r="Q220" i="10"/>
  <c r="Q451" i="10"/>
  <c r="Q436" i="10"/>
  <c r="Q1179" i="10"/>
  <c r="Q289" i="10"/>
  <c r="Q1422" i="10"/>
  <c r="Q1380" i="10"/>
  <c r="Q1428" i="10"/>
  <c r="Q543" i="10"/>
  <c r="Q570" i="10"/>
  <c r="Q1304" i="10"/>
  <c r="Q495" i="10"/>
  <c r="Q1332" i="10"/>
  <c r="Q427" i="10"/>
  <c r="Q1136" i="10"/>
  <c r="Q1360" i="10"/>
  <c r="Q1149" i="10"/>
  <c r="Q982" i="10"/>
  <c r="Q525" i="10"/>
  <c r="Q710" i="10"/>
  <c r="Q1309" i="10"/>
  <c r="Q967" i="10"/>
  <c r="Q1397" i="10"/>
  <c r="Q1132" i="10"/>
  <c r="Q675" i="10"/>
  <c r="Q42" i="10"/>
  <c r="Q101" i="10"/>
  <c r="Q615" i="10"/>
  <c r="Q1250" i="10"/>
  <c r="Q993" i="10"/>
  <c r="Q1112" i="10"/>
  <c r="Q1234" i="10"/>
  <c r="Q842" i="10"/>
  <c r="Q1094" i="10"/>
  <c r="Q114" i="10"/>
  <c r="Q1194" i="10"/>
  <c r="Q383" i="10"/>
  <c r="Q909" i="10"/>
  <c r="Q929" i="10"/>
  <c r="Q461" i="10"/>
  <c r="Q1330" i="10"/>
  <c r="Q743" i="10"/>
  <c r="Q1300" i="10"/>
  <c r="Q1080" i="10"/>
  <c r="Q1113" i="10"/>
  <c r="Q1188" i="10"/>
  <c r="Q987" i="10"/>
  <c r="Q77" i="10"/>
  <c r="Q131" i="10"/>
  <c r="Q571" i="10"/>
  <c r="Q997" i="10"/>
  <c r="Q1058" i="10"/>
  <c r="Q178" i="10"/>
  <c r="Q756" i="10"/>
  <c r="Q384" i="10"/>
  <c r="Q867" i="10"/>
  <c r="Q875" i="10"/>
  <c r="Q1291" i="10"/>
  <c r="Q458" i="10"/>
  <c r="Q572" i="10"/>
  <c r="Q11" i="10"/>
  <c r="Q529" i="10"/>
  <c r="Q949" i="10"/>
  <c r="Q1073" i="10"/>
  <c r="Q1458" i="10"/>
  <c r="Q868" i="10"/>
  <c r="Q57" i="10"/>
  <c r="Q945" i="10"/>
  <c r="Q1473" i="10"/>
  <c r="Q43" i="10"/>
  <c r="Q200" i="10"/>
  <c r="Q694" i="10"/>
  <c r="Q268" i="10"/>
  <c r="Q624" i="10"/>
  <c r="Q465" i="10"/>
  <c r="Q733" i="10"/>
  <c r="Q1357" i="10"/>
  <c r="Q279" i="10"/>
  <c r="Q1245" i="10"/>
  <c r="Q519" i="10"/>
  <c r="Q1006" i="10"/>
  <c r="Q642" i="10"/>
  <c r="Q1122" i="10"/>
  <c r="Q1282" i="10"/>
  <c r="Q271" i="10"/>
  <c r="Q699" i="10"/>
  <c r="Q1464" i="10"/>
  <c r="Q1144" i="10"/>
  <c r="Q1093" i="10"/>
  <c r="Q184" i="10"/>
  <c r="Q894" i="10"/>
  <c r="Q64" i="10"/>
  <c r="Q849" i="10"/>
  <c r="Q1320" i="10"/>
  <c r="Q1254" i="10"/>
  <c r="Q576" i="10"/>
  <c r="Q754" i="10"/>
  <c r="Q1423" i="10"/>
  <c r="Q1059" i="10"/>
  <c r="Q1267" i="10"/>
  <c r="Q1371" i="10"/>
  <c r="Q530" i="10"/>
  <c r="Q992" i="10"/>
  <c r="Q638" i="10"/>
  <c r="Q269" i="10"/>
  <c r="Q1212" i="10"/>
  <c r="Q169" i="10"/>
  <c r="Q968" i="10"/>
  <c r="Q655" i="10"/>
  <c r="Q660" i="10"/>
  <c r="Q895" i="10"/>
  <c r="Q1206" i="10"/>
  <c r="Q404" i="10"/>
  <c r="Q467" i="10"/>
  <c r="Q1167" i="10"/>
  <c r="Q283" i="10"/>
  <c r="Q691" i="10"/>
  <c r="Q794" i="10"/>
  <c r="Q1199" i="10"/>
  <c r="Q49" i="10"/>
  <c r="Q39" i="10"/>
  <c r="Q1375" i="10"/>
  <c r="Q401" i="10"/>
  <c r="Q1353" i="10"/>
  <c r="Q1030" i="10"/>
  <c r="Q272" i="10"/>
  <c r="Q700" i="10"/>
  <c r="Q135" i="10"/>
  <c r="Q1119" i="10"/>
  <c r="Q150" i="10"/>
  <c r="Q94" i="10"/>
  <c r="Q505" i="10"/>
  <c r="Q590" i="10"/>
  <c r="Q1145" i="10"/>
  <c r="Q531" i="10"/>
  <c r="Q301" i="10"/>
  <c r="Q496" i="10"/>
  <c r="Q1312" i="10"/>
  <c r="Q988" i="10"/>
  <c r="Q664" i="10"/>
  <c r="Q363" i="10"/>
  <c r="Q189" i="10"/>
  <c r="Q7" i="10"/>
  <c r="Q593" i="10"/>
  <c r="Q364" i="10"/>
  <c r="Q706" i="10"/>
  <c r="Q1326" i="10"/>
  <c r="Q1385" i="10"/>
  <c r="Q998" i="10"/>
  <c r="Q226" i="10"/>
  <c r="Q227" i="10"/>
  <c r="Q468" i="10"/>
  <c r="Q1305" i="10"/>
  <c r="Q621" i="10"/>
  <c r="Q771" i="10"/>
  <c r="Q540" i="10"/>
  <c r="Q977" i="10"/>
  <c r="Q273" i="10"/>
  <c r="Q956" i="10"/>
  <c r="Q858" i="10"/>
  <c r="Q969" i="10"/>
  <c r="Q1177" i="10"/>
  <c r="Q159" i="10"/>
  <c r="Q373" i="10"/>
  <c r="Q810" i="10"/>
  <c r="Q785" i="10"/>
  <c r="Q643" i="10"/>
  <c r="Q44" i="10"/>
  <c r="Q970" i="10"/>
  <c r="Q71" i="10"/>
  <c r="Q786" i="10"/>
  <c r="Q440" i="10"/>
  <c r="Q106" i="10"/>
  <c r="Q676" i="10"/>
  <c r="Q386" i="10"/>
  <c r="Q1406" i="10"/>
  <c r="Q1200" i="10"/>
  <c r="Q55" i="10"/>
  <c r="Q1055" i="10"/>
  <c r="Q99" i="10"/>
  <c r="Q941" i="10"/>
  <c r="Q552" i="10"/>
  <c r="Q1417" i="10"/>
  <c r="Q1359" i="10"/>
  <c r="Q1053" i="10"/>
  <c r="Q239" i="10"/>
  <c r="Q1103" i="10"/>
  <c r="Q602" i="10"/>
  <c r="Q486" i="10"/>
  <c r="Q1077" i="10"/>
  <c r="Q441" i="10"/>
  <c r="Q1032" i="10"/>
  <c r="Q259" i="10"/>
  <c r="Q1433" i="10"/>
  <c r="Q431" i="10"/>
  <c r="Q777" i="10"/>
  <c r="Q240" i="10"/>
  <c r="Q1346" i="10"/>
  <c r="Q1286" i="10"/>
  <c r="Q757" i="10"/>
  <c r="Q31" i="10"/>
  <c r="Q1347" i="10"/>
  <c r="Q983" i="10"/>
  <c r="Q50" i="10"/>
  <c r="Q1127" i="10"/>
  <c r="Q882" i="10"/>
  <c r="Q1316" i="10"/>
  <c r="Q1393" i="10"/>
  <c r="Q1416" i="10"/>
  <c r="Q942" i="10"/>
  <c r="Q12" i="10"/>
  <c r="Q1085" i="10"/>
  <c r="Q1137" i="10"/>
  <c r="Q817" i="10"/>
  <c r="Q1341" i="10"/>
  <c r="Q695" i="10"/>
  <c r="Q1287" i="10"/>
  <c r="Q1018" i="10"/>
  <c r="Q811" i="10"/>
  <c r="Q20" i="10"/>
  <c r="Q34" i="10"/>
  <c r="Q1363" i="10"/>
  <c r="Q1251" i="10"/>
  <c r="Q546" i="10"/>
  <c r="Q1333" i="10"/>
  <c r="Q497" i="10"/>
  <c r="Q437" i="10"/>
  <c r="Q396" i="10"/>
  <c r="Q1191" i="10"/>
  <c r="Q890" i="10"/>
  <c r="Q304" i="10"/>
  <c r="Q241" i="10"/>
  <c r="Q1269" i="10"/>
  <c r="Q716" i="10"/>
  <c r="Q1400" i="10"/>
  <c r="Q387" i="10"/>
  <c r="Q1054" i="10"/>
  <c r="Q896" i="10"/>
  <c r="Q215" i="10"/>
  <c r="Q204" i="10"/>
  <c r="Q1060" i="10"/>
  <c r="Q656" i="10"/>
  <c r="Q1033" i="10"/>
  <c r="Q205" i="10"/>
  <c r="Q789" i="10"/>
  <c r="Q142" i="10"/>
  <c r="Q795" i="10"/>
  <c r="Q1407" i="10"/>
  <c r="Q85" i="10"/>
  <c r="Q149" i="10"/>
  <c r="Q1196" i="10"/>
  <c r="Q772" i="10"/>
  <c r="Q160" i="10"/>
  <c r="Q290" i="10"/>
  <c r="Q821" i="10"/>
  <c r="Q405" i="10"/>
  <c r="Q195" i="10"/>
  <c r="Q1270" i="10"/>
  <c r="Q1459" i="10"/>
  <c r="Q1075" i="10"/>
  <c r="Q1141" i="10"/>
  <c r="Q476" i="10"/>
  <c r="Q665" i="10"/>
  <c r="Q1213" i="10"/>
  <c r="Q1349" i="10"/>
  <c r="Q734" i="10"/>
  <c r="Q291" i="10"/>
  <c r="Q532" i="10"/>
  <c r="Q1104" i="10"/>
  <c r="Q498" i="10"/>
  <c r="Q1002" i="10"/>
  <c r="Q1364" i="10"/>
  <c r="Q616" i="10"/>
  <c r="Q318" i="10"/>
  <c r="Q1095" i="10"/>
  <c r="Q1424" i="10"/>
  <c r="Q419" i="10"/>
  <c r="Q1466" i="10"/>
  <c r="Q466" i="10"/>
  <c r="Q1403" i="10"/>
  <c r="Q1277" i="10"/>
  <c r="Q1184" i="10"/>
  <c r="Q964" i="10"/>
  <c r="Q953" i="10"/>
  <c r="Q677" i="10"/>
  <c r="Q179" i="10"/>
  <c r="Q1088" i="10"/>
  <c r="Q249" i="10"/>
  <c r="Q1327" i="10"/>
  <c r="Q473" i="10"/>
  <c r="Q744" i="10"/>
  <c r="Q879" i="10"/>
  <c r="Q1460" i="10"/>
  <c r="Q1235" i="10"/>
  <c r="Q1461" i="10"/>
  <c r="Q1154" i="10"/>
  <c r="Q1469" i="10"/>
  <c r="Q185" i="10"/>
  <c r="Q242" i="10"/>
  <c r="Q345" i="10"/>
  <c r="Q180" i="10"/>
  <c r="Q346" i="10"/>
  <c r="Q758" i="10"/>
  <c r="Q1117" i="10"/>
  <c r="Q1439" i="10"/>
  <c r="Q1296" i="10"/>
  <c r="Q255" i="10"/>
  <c r="Q1146" i="10"/>
  <c r="Q14" i="10"/>
  <c r="Q833" i="10"/>
  <c r="Q1081" i="10"/>
  <c r="Q329" i="10"/>
  <c r="Q477" i="10"/>
  <c r="Q1078" i="10"/>
  <c r="Q541" i="10"/>
  <c r="Q1358" i="10"/>
  <c r="Q1409" i="10"/>
  <c r="Q1040" i="10"/>
  <c r="Q115" i="10"/>
  <c r="Q883" i="10"/>
  <c r="Q1228" i="10"/>
  <c r="Q859" i="10"/>
  <c r="Q562" i="10"/>
  <c r="Q1246" i="10"/>
  <c r="Q319" i="10"/>
  <c r="Q60" i="10"/>
  <c r="Q1301" i="10"/>
  <c r="Q454" i="10"/>
  <c r="Q1317" i="10"/>
  <c r="Q1324" i="10"/>
  <c r="Q871" i="10"/>
  <c r="Q358" i="10"/>
  <c r="Q16" i="10"/>
  <c r="Q1440" i="10"/>
  <c r="Q684" i="10"/>
  <c r="Q1118" i="10"/>
  <c r="Q994" i="10"/>
  <c r="Q1026" i="10"/>
  <c r="Q989" i="10"/>
  <c r="Q1010" i="10"/>
  <c r="Q1436" i="10"/>
  <c r="Q56" i="10"/>
  <c r="Q414" i="10"/>
  <c r="Q918" i="10"/>
  <c r="Q1274" i="10"/>
  <c r="Q388" i="10"/>
  <c r="Q644" i="10"/>
  <c r="Q1214" i="10"/>
  <c r="Q723" i="10"/>
  <c r="Q780" i="10"/>
  <c r="Q1321" i="10"/>
  <c r="Q442" i="10"/>
  <c r="Q2" i="10"/>
  <c r="R1008" i="10" s="1"/>
  <c r="Q701" i="10"/>
  <c r="Q1318" i="10"/>
  <c r="Q1275" i="10"/>
  <c r="Q1470" i="10"/>
  <c r="Q1205" i="10"/>
  <c r="Q125" i="10"/>
  <c r="Q23" i="10"/>
  <c r="Q1120" i="10"/>
  <c r="Q884" i="10"/>
  <c r="Q796" i="10"/>
  <c r="Q305" i="10"/>
  <c r="Q1462" i="10"/>
  <c r="Q764" i="10"/>
  <c r="Q1401" i="10"/>
  <c r="Q1123" i="10"/>
  <c r="Q1056" i="10"/>
  <c r="Q1064" i="10"/>
  <c r="Q577" i="10"/>
  <c r="Q1045" i="10"/>
  <c r="Q978" i="10"/>
  <c r="Q1418" i="10"/>
  <c r="Q302" i="10"/>
  <c r="Q999" i="10"/>
  <c r="Q1449" i="10"/>
  <c r="Q132" i="10"/>
  <c r="Q666" i="10"/>
  <c r="Q1335" i="10"/>
  <c r="Q81" i="10"/>
  <c r="Q359" i="10"/>
  <c r="Q1419" i="10"/>
  <c r="Q111" i="10"/>
  <c r="Q367" i="10"/>
  <c r="Q1185" i="10"/>
  <c r="Q1061" i="10"/>
  <c r="Q717" i="10"/>
  <c r="Q292" i="10"/>
  <c r="Q990" i="10"/>
  <c r="Q1168" i="10"/>
  <c r="Q645" i="10"/>
  <c r="Q933" i="10"/>
  <c r="Q591" i="10"/>
  <c r="Q1046" i="10"/>
  <c r="Q21" i="10"/>
  <c r="Q462" i="10"/>
  <c r="Q979" i="10"/>
  <c r="Q1437" i="10"/>
  <c r="Q790" i="10"/>
  <c r="Q390" i="10"/>
  <c r="Q1218" i="10"/>
  <c r="Q501" i="10"/>
  <c r="Q266" i="10"/>
  <c r="Q1000" i="10"/>
  <c r="Q822" i="10"/>
  <c r="Q322" i="10"/>
  <c r="Q320" i="10"/>
  <c r="Q869" i="10"/>
  <c r="Q625" i="10"/>
  <c r="Q228" i="10"/>
  <c r="Q965" i="10"/>
  <c r="Q1434" i="10"/>
  <c r="Q1336" i="10"/>
  <c r="Q1471" i="10"/>
  <c r="Q1108" i="10"/>
  <c r="Q724" i="10"/>
  <c r="Q420" i="10"/>
  <c r="Q607" i="10"/>
  <c r="Q861" i="10"/>
  <c r="Q1041" i="10"/>
  <c r="Q650" i="10"/>
  <c r="Q406" i="10"/>
  <c r="Q1236" i="10"/>
  <c r="Q603" i="10"/>
  <c r="Q1210" i="10"/>
  <c r="Q1292" i="10"/>
  <c r="Q1413" i="10"/>
  <c r="Q306" i="10"/>
  <c r="Q206" i="10"/>
  <c r="Q995" i="10"/>
  <c r="Q196" i="10"/>
  <c r="Q29" i="10"/>
  <c r="Q781" i="10"/>
  <c r="Q91" i="10"/>
  <c r="Q447" i="10"/>
  <c r="Q934" i="10"/>
  <c r="Q1455" i="10"/>
  <c r="Q574" i="10"/>
  <c r="Q1051" i="10"/>
  <c r="Q260" i="10"/>
  <c r="Q221" i="10"/>
  <c r="Q424" i="10"/>
  <c r="Q605" i="10"/>
  <c r="Q378" i="10"/>
  <c r="Q455" i="10"/>
  <c r="Q1197" i="10"/>
  <c r="Q347" i="10"/>
  <c r="Q750" i="10"/>
  <c r="Q1283" i="10"/>
  <c r="Q646" i="10"/>
  <c r="Q385" i="10"/>
  <c r="Q901" i="10"/>
  <c r="Q72" i="10"/>
  <c r="Q536" i="10"/>
  <c r="Q110" i="10"/>
  <c r="Q258" i="10"/>
  <c r="Q411" i="10"/>
  <c r="Q421" i="10"/>
  <c r="Q1467" i="10"/>
  <c r="Q1479" i="10"/>
  <c r="Q806" i="10"/>
  <c r="Q515" i="10"/>
  <c r="Q1027" i="10"/>
  <c r="Q201" i="10"/>
  <c r="Q812" i="10"/>
  <c r="Q765" i="10"/>
  <c r="Q913" i="10"/>
  <c r="Q823" i="10"/>
  <c r="Q1476" i="10"/>
  <c r="Q1247" i="10"/>
  <c r="Q231" i="10"/>
  <c r="Q78" i="10"/>
  <c r="Q526" i="10"/>
  <c r="Q407" i="10"/>
  <c r="Q417" i="10"/>
  <c r="Q349" i="10"/>
  <c r="Q391" i="10"/>
  <c r="Q797" i="10"/>
  <c r="Q88" i="10"/>
  <c r="Q980" i="10"/>
  <c r="Q216" i="10"/>
  <c r="Q1378" i="10"/>
  <c r="Q1022" i="10"/>
  <c r="Q499" i="10"/>
  <c r="Q846" i="10"/>
  <c r="Q1485" i="10"/>
  <c r="Q555" i="10"/>
  <c r="Q1328" i="10"/>
  <c r="Q1366" i="10"/>
  <c r="Q661" i="10"/>
  <c r="Q463" i="10"/>
  <c r="Q547" i="10"/>
  <c r="Q353" i="10"/>
  <c r="Q1157" i="10"/>
  <c r="Q1354" i="10"/>
  <c r="Q1102" i="10"/>
  <c r="Q1219" i="10"/>
  <c r="Q261" i="10"/>
  <c r="Q745" i="10"/>
  <c r="Q128" i="10"/>
  <c r="Q937" i="10"/>
  <c r="Q718" i="10"/>
  <c r="Q1389" i="10"/>
  <c r="Q119" i="10"/>
  <c r="Q1288" i="10"/>
  <c r="Q274" i="10"/>
  <c r="Q1150" i="10"/>
  <c r="Q594" i="10"/>
  <c r="Q1237" i="10"/>
  <c r="Q1011" i="10"/>
  <c r="Q166" i="10"/>
  <c r="Q917" i="10"/>
  <c r="Q1448" i="10"/>
  <c r="Q1207" i="10"/>
  <c r="Q284" i="10"/>
  <c r="Q1115" i="10"/>
  <c r="Q633" i="10"/>
  <c r="Q1297" i="10"/>
  <c r="Q507" i="10"/>
  <c r="Q151" i="10"/>
  <c r="Q1374" i="10"/>
  <c r="Q759" i="10"/>
  <c r="Q492" i="10"/>
  <c r="Q190" i="10"/>
  <c r="Q222" i="10"/>
  <c r="Q1411" i="10"/>
  <c r="Q1066" i="10"/>
  <c r="Q838" i="10"/>
  <c r="Q32" i="10"/>
  <c r="Q17" i="10"/>
  <c r="Q926" i="10"/>
  <c r="Q1015" i="10"/>
  <c r="Q950" i="10"/>
  <c r="Q595" i="10"/>
  <c r="Q575" i="10"/>
  <c r="Q1171" i="10"/>
  <c r="Q671" i="10"/>
  <c r="Q527" i="10"/>
  <c r="Q1456" i="10"/>
  <c r="Q464" i="10"/>
  <c r="Q1147" i="10"/>
  <c r="Q678" i="10"/>
  <c r="Q906" i="10"/>
  <c r="Q876" i="10"/>
  <c r="Q107" i="10"/>
  <c r="Q40" i="10"/>
  <c r="Q707" i="10"/>
  <c r="Q1133" i="10"/>
  <c r="Q1259" i="10"/>
  <c r="Q839" i="10"/>
  <c r="Q880" i="10"/>
  <c r="Q1007" i="10"/>
  <c r="Q657" i="10"/>
  <c r="Q1376" i="10"/>
  <c r="Q1284" i="10"/>
  <c r="Q1350" i="10"/>
  <c r="Q924" i="10"/>
  <c r="Q626" i="10"/>
  <c r="Q919" i="10"/>
  <c r="Q711" i="10"/>
  <c r="Q685" i="10"/>
  <c r="Q578" i="10"/>
  <c r="Q826" i="10"/>
  <c r="Q146" i="10"/>
  <c r="Q1260" i="10"/>
  <c r="Q872" i="10"/>
  <c r="Q35" i="10"/>
  <c r="Q679" i="10"/>
  <c r="Q1028" i="10"/>
  <c r="Q379" i="10"/>
  <c r="Q565" i="10"/>
  <c r="Q1302" i="10"/>
  <c r="Q1279" i="10"/>
  <c r="Q1313" i="10"/>
  <c r="Q307" i="10"/>
  <c r="Q117" i="10"/>
  <c r="Q365" i="10"/>
  <c r="Q1351" i="10"/>
  <c r="Q1384" i="10"/>
  <c r="Q617" i="10"/>
  <c r="Q702" i="10"/>
  <c r="Q984" i="10"/>
  <c r="Q627" i="10"/>
  <c r="Q143" i="10"/>
  <c r="Q1105" i="10"/>
  <c r="Q102" i="10"/>
  <c r="Q634" i="10"/>
  <c r="Q1306" i="10"/>
  <c r="Q891" i="10"/>
  <c r="Q773" i="10"/>
  <c r="Q1289" i="10"/>
  <c r="Q1097" i="10"/>
  <c r="Q584" i="10"/>
  <c r="Q213" i="10"/>
  <c r="Q556" i="10"/>
  <c r="Q622" i="10"/>
  <c r="Q528" i="10"/>
  <c r="Q581" i="10"/>
  <c r="Q1480" i="10"/>
  <c r="Q928" i="10"/>
  <c r="Q1155" i="10"/>
  <c r="Q232" i="10"/>
  <c r="Q197" i="10"/>
  <c r="Q608" i="10"/>
  <c r="Q850" i="10"/>
  <c r="Q533" i="10"/>
  <c r="Q960" i="10"/>
  <c r="Q438" i="10"/>
  <c r="Q628" i="10"/>
  <c r="Q15" i="10"/>
  <c r="Q897" i="10"/>
  <c r="Q217" i="10"/>
  <c r="Q791" i="10"/>
  <c r="Q730" i="10"/>
  <c r="Q280" i="10"/>
  <c r="Q478" i="10"/>
  <c r="Q1172" i="10"/>
  <c r="Q1173" i="10"/>
  <c r="Q1008" i="10"/>
  <c r="Q74" i="10"/>
  <c r="Q1361" i="10"/>
  <c r="Q428" i="10"/>
  <c r="Q1231" i="10"/>
  <c r="Q585" i="10"/>
  <c r="Q1003" i="10"/>
  <c r="Q813" i="10"/>
  <c r="Q1386" i="10"/>
  <c r="Q963" i="10"/>
  <c r="Q957" i="10"/>
  <c r="Q1232" i="10"/>
  <c r="Q144" i="10"/>
  <c r="Q133" i="10"/>
  <c r="Q851" i="10"/>
  <c r="Q618" i="10"/>
  <c r="Q374" i="10"/>
  <c r="Q818" i="10"/>
  <c r="Q45" i="10"/>
  <c r="Q1044" i="10"/>
  <c r="Q155" i="10"/>
  <c r="Q100" i="10"/>
  <c r="Q174" i="10"/>
  <c r="Q327" i="10"/>
  <c r="Q596" i="10"/>
  <c r="Q1443" i="10"/>
  <c r="Q1151" i="10"/>
  <c r="Q1255" i="10"/>
  <c r="Q191" i="10"/>
  <c r="Q712" i="10"/>
  <c r="Q402" i="10"/>
  <c r="Q1158" i="10"/>
  <c r="Q308" i="10"/>
  <c r="Q443" i="10"/>
  <c r="Q415" i="10"/>
  <c r="Q136" i="10"/>
  <c r="Q161" i="10"/>
  <c r="Q559" i="10"/>
  <c r="Q285" i="10"/>
  <c r="Q606" i="10"/>
  <c r="Q610" i="10"/>
  <c r="Q898" i="10"/>
  <c r="Q899" i="10"/>
  <c r="Q1457" i="10"/>
  <c r="Q434" i="10"/>
  <c r="Q152" i="10"/>
  <c r="Q337" i="10"/>
  <c r="Q1451" i="10"/>
  <c r="Q1211" i="10"/>
  <c r="Q508" i="10"/>
  <c r="Q1226" i="10"/>
  <c r="Q954" i="10"/>
  <c r="Q156" i="10"/>
  <c r="Q36" i="10"/>
  <c r="Q1163" i="10"/>
  <c r="Q985" i="10"/>
  <c r="Q1373" i="10"/>
  <c r="Q1431" i="10"/>
  <c r="Q243" i="10"/>
  <c r="Q713" i="10"/>
  <c r="Q798" i="10"/>
  <c r="Q108" i="10"/>
  <c r="Q452" i="10"/>
  <c r="Q1180" i="10"/>
  <c r="Q1067" i="10"/>
  <c r="Q1298" i="10"/>
  <c r="Q233" i="10"/>
  <c r="Q366" i="10"/>
  <c r="Q218" i="10"/>
  <c r="Q935" i="10"/>
  <c r="Q881" i="10"/>
  <c r="Q186" i="10"/>
  <c r="Q380" i="10"/>
  <c r="Q1367" i="10"/>
  <c r="Q8" i="10"/>
  <c r="Q118" i="10"/>
  <c r="Q1128" i="10"/>
  <c r="Q1429" i="10"/>
  <c r="Q360" i="10"/>
  <c r="Q1201" i="10"/>
  <c r="Q1020" i="10"/>
  <c r="Q1169" i="10"/>
  <c r="Q1021" i="10"/>
  <c r="Q1047" i="10"/>
  <c r="Q696" i="10"/>
  <c r="Q368" i="10"/>
  <c r="Q361" i="10"/>
  <c r="Q1042" i="10"/>
  <c r="Q566" i="10"/>
  <c r="Q609" i="10"/>
  <c r="Q782" i="10"/>
  <c r="Q1186" i="10"/>
  <c r="Q9" i="10"/>
  <c r="Q1208" i="10"/>
  <c r="Q37" i="10"/>
  <c r="Q1189" i="10"/>
  <c r="Q237" i="10"/>
  <c r="Q392" i="10"/>
  <c r="Q862" i="10"/>
  <c r="Q667" i="10"/>
  <c r="Q270" i="10"/>
  <c r="Q30" i="10"/>
  <c r="Q61" i="10"/>
  <c r="Q946" i="10"/>
  <c r="Q67" i="10"/>
  <c r="Q1314" i="10"/>
  <c r="Q1271" i="10"/>
  <c r="Q611" i="10"/>
  <c r="Q672" i="10"/>
  <c r="Q1082" i="10"/>
  <c r="Q1390" i="10"/>
  <c r="Q262" i="10"/>
  <c r="Q1079" i="10"/>
  <c r="Q586" i="10"/>
  <c r="Q680" i="10"/>
  <c r="Q582" i="10"/>
  <c r="Q1048" i="10"/>
  <c r="Q153" i="10"/>
  <c r="Q1164" i="10"/>
  <c r="Q592" i="10"/>
  <c r="Q207" i="10"/>
  <c r="Q827" i="10"/>
  <c r="Q1398" i="10"/>
  <c r="Q521" i="10"/>
  <c r="Q735" i="10"/>
  <c r="Q930" i="10"/>
  <c r="Q487" i="10"/>
  <c r="Q250" i="10"/>
  <c r="R1283" i="10" l="1"/>
  <c r="R66" i="10"/>
  <c r="R831" i="10"/>
  <c r="R1326" i="10"/>
  <c r="R1457" i="10"/>
  <c r="R463" i="10"/>
  <c r="R241" i="10"/>
  <c r="R783" i="10"/>
  <c r="R500" i="10"/>
  <c r="R365" i="10"/>
  <c r="R501" i="10"/>
  <c r="R529" i="10"/>
  <c r="R1160" i="10"/>
  <c r="R361" i="10"/>
  <c r="R595" i="10"/>
  <c r="R1040" i="10"/>
  <c r="R741" i="10"/>
  <c r="R223" i="10"/>
  <c r="R129" i="10"/>
  <c r="R1164" i="10"/>
  <c r="R308" i="10"/>
  <c r="R872" i="10"/>
  <c r="R216" i="10"/>
  <c r="R359" i="10"/>
  <c r="R12" i="10"/>
  <c r="R461" i="10"/>
  <c r="R1421" i="10"/>
  <c r="R537" i="10"/>
  <c r="R118" i="10"/>
  <c r="R628" i="10"/>
  <c r="R492" i="10"/>
  <c r="R574" i="10"/>
  <c r="R1154" i="10"/>
  <c r="R272" i="10"/>
  <c r="R399" i="10"/>
  <c r="R333" i="10"/>
  <c r="R611" i="10"/>
  <c r="R1067" i="10"/>
  <c r="R174" i="10"/>
  <c r="R581" i="10"/>
  <c r="R1284" i="10"/>
  <c r="R1448" i="10"/>
  <c r="R1247" i="10"/>
  <c r="R1413" i="10"/>
  <c r="R23" i="10"/>
  <c r="R1095" i="10"/>
  <c r="R1077" i="10"/>
  <c r="R638" i="10"/>
  <c r="R1360" i="10"/>
  <c r="R1009" i="10"/>
  <c r="R538" i="10"/>
  <c r="R878" i="10"/>
  <c r="R121" i="10"/>
  <c r="R237" i="10"/>
  <c r="R1163" i="10"/>
  <c r="R1232" i="10"/>
  <c r="R634" i="10"/>
  <c r="R107" i="10"/>
  <c r="R718" i="10"/>
  <c r="R1467" i="10"/>
  <c r="R420" i="10"/>
  <c r="R989" i="10"/>
  <c r="R290" i="10"/>
  <c r="R44" i="10"/>
  <c r="R1122" i="10"/>
  <c r="R803" i="10"/>
  <c r="R1069" i="10"/>
  <c r="R1377" i="10"/>
  <c r="R313" i="10"/>
  <c r="R163" i="10"/>
  <c r="R840" i="10"/>
  <c r="R727" i="10"/>
  <c r="R351" i="10"/>
  <c r="R854" i="10"/>
  <c r="R1192" i="10"/>
  <c r="R175" i="10"/>
  <c r="R1052" i="10"/>
  <c r="R33" i="10"/>
  <c r="R1029" i="10"/>
  <c r="R1036" i="10"/>
  <c r="R188" i="10"/>
  <c r="R257" i="10"/>
  <c r="R1224" i="10"/>
  <c r="R1410" i="10"/>
  <c r="R1368" i="10"/>
  <c r="R737" i="10"/>
  <c r="R1394" i="10"/>
  <c r="R1463" i="10"/>
  <c r="R835" i="10"/>
  <c r="R925" i="10"/>
  <c r="R1050" i="10"/>
  <c r="R612" i="10"/>
  <c r="R568" i="10"/>
  <c r="R1370" i="10"/>
  <c r="R1107" i="10"/>
  <c r="R762" i="10"/>
  <c r="R873" i="10"/>
  <c r="R430" i="10"/>
  <c r="R613" i="10"/>
  <c r="R1311" i="10"/>
  <c r="R763" i="10"/>
  <c r="R801" i="10"/>
  <c r="R564" i="10"/>
  <c r="R493" i="10"/>
  <c r="R506" i="10"/>
  <c r="R962" i="10"/>
  <c r="R952" i="10"/>
  <c r="R1281" i="10"/>
  <c r="R539" i="10"/>
  <c r="R1135" i="10"/>
  <c r="R1198" i="10"/>
  <c r="R84" i="10"/>
  <c r="R1422" i="10"/>
  <c r="R1309" i="10"/>
  <c r="R1094" i="10"/>
  <c r="R1080" i="10"/>
  <c r="R384" i="10"/>
  <c r="R868" i="10"/>
  <c r="R733" i="10"/>
  <c r="R1464" i="10"/>
  <c r="R1423" i="10"/>
  <c r="R968" i="10"/>
  <c r="R1199" i="10"/>
  <c r="R150" i="10"/>
  <c r="R664" i="10"/>
  <c r="R706" i="10"/>
  <c r="R227" i="10"/>
  <c r="R540" i="10"/>
  <c r="R1177" i="10"/>
  <c r="R643" i="10"/>
  <c r="R440" i="10"/>
  <c r="R55" i="10"/>
  <c r="R1417" i="10"/>
  <c r="R602" i="10"/>
  <c r="R1433" i="10"/>
  <c r="R1286" i="10"/>
  <c r="R942" i="10"/>
  <c r="R20" i="10"/>
  <c r="R304" i="10"/>
  <c r="R656" i="10"/>
  <c r="R772" i="10"/>
  <c r="R665" i="10"/>
  <c r="R318" i="10"/>
  <c r="R953" i="10"/>
  <c r="R1461" i="10"/>
  <c r="R1296" i="10"/>
  <c r="R1358" i="10"/>
  <c r="R1301" i="10"/>
  <c r="R1026" i="10"/>
  <c r="R1214" i="10"/>
  <c r="R125" i="10"/>
  <c r="R1064" i="10"/>
  <c r="R1335" i="10"/>
  <c r="R1168" i="10"/>
  <c r="R1218" i="10"/>
  <c r="R1260" i="10"/>
  <c r="R379" i="10"/>
  <c r="R307" i="10"/>
  <c r="R702" i="10"/>
  <c r="R102" i="10"/>
  <c r="R1289" i="10"/>
  <c r="R528" i="10"/>
  <c r="R232" i="10"/>
  <c r="R960" i="10"/>
  <c r="R791" i="10"/>
  <c r="R1173" i="10"/>
  <c r="R1231" i="10"/>
  <c r="R957" i="10"/>
  <c r="R618" i="10"/>
  <c r="R155" i="10"/>
  <c r="R1151" i="10"/>
  <c r="R1158" i="10"/>
  <c r="R161" i="10"/>
  <c r="R899" i="10"/>
  <c r="R1451" i="10"/>
  <c r="R156" i="10"/>
  <c r="R243" i="10"/>
  <c r="R1180" i="10"/>
  <c r="R218" i="10"/>
  <c r="R8" i="10"/>
  <c r="R1201" i="10"/>
  <c r="R696" i="10"/>
  <c r="R782" i="10"/>
  <c r="R1189" i="10"/>
  <c r="R270" i="10"/>
  <c r="R1271" i="10"/>
  <c r="R262" i="10"/>
  <c r="R1048" i="10"/>
  <c r="R1398" i="10"/>
  <c r="R250" i="10"/>
  <c r="R263" i="10"/>
  <c r="R1148" i="10"/>
  <c r="R89" i="10"/>
  <c r="R1315" i="10"/>
  <c r="R736" i="10"/>
  <c r="R1083" i="10"/>
  <c r="R370" i="10"/>
  <c r="R295" i="10"/>
  <c r="R1261" i="10"/>
  <c r="R1099" i="10"/>
  <c r="R553" i="10"/>
  <c r="R356" i="10"/>
  <c r="R281" i="10"/>
  <c r="R870" i="10"/>
  <c r="R877" i="10"/>
  <c r="R254" i="10"/>
  <c r="R1362" i="10"/>
  <c r="R164" i="10"/>
  <c r="R693" i="10"/>
  <c r="R561" i="10"/>
  <c r="R1225" i="10"/>
  <c r="R1388" i="10"/>
  <c r="R445" i="10"/>
  <c r="R1187" i="10"/>
  <c r="R124" i="10"/>
  <c r="R1446" i="10"/>
  <c r="R130" i="10"/>
  <c r="R636" i="10"/>
  <c r="R177" i="10"/>
  <c r="R315" i="10"/>
  <c r="R316" i="10"/>
  <c r="R236" i="10"/>
  <c r="R211" i="10"/>
  <c r="R472" i="10"/>
  <c r="R398" i="10"/>
  <c r="R1450" i="10"/>
  <c r="R19" i="10"/>
  <c r="R1222" i="10"/>
  <c r="R1014" i="10"/>
  <c r="R1345" i="10"/>
  <c r="R1266" i="10"/>
  <c r="R1454" i="10"/>
  <c r="R427" i="10"/>
  <c r="R615" i="10"/>
  <c r="R929" i="10"/>
  <c r="R571" i="10"/>
  <c r="R572" i="10"/>
  <c r="R200" i="10"/>
  <c r="R642" i="10"/>
  <c r="R64" i="10"/>
  <c r="R992" i="10"/>
  <c r="R467" i="10"/>
  <c r="R1353" i="10"/>
  <c r="R531" i="10"/>
  <c r="R50" i="10"/>
  <c r="R1341" i="10"/>
  <c r="R497" i="10"/>
  <c r="R387" i="10"/>
  <c r="R795" i="10"/>
  <c r="R1270" i="10"/>
  <c r="R532" i="10"/>
  <c r="R466" i="10"/>
  <c r="R473" i="10"/>
  <c r="R345" i="10"/>
  <c r="R1081" i="10"/>
  <c r="R859" i="10"/>
  <c r="R358" i="10"/>
  <c r="R414" i="10"/>
  <c r="R701" i="10"/>
  <c r="R305" i="10"/>
  <c r="R302" i="10"/>
  <c r="R1185" i="10"/>
  <c r="R21" i="10"/>
  <c r="R322" i="10"/>
  <c r="R521" i="10"/>
  <c r="R1079" i="10"/>
  <c r="R61" i="10"/>
  <c r="R1186" i="10"/>
  <c r="R1020" i="10"/>
  <c r="R881" i="10"/>
  <c r="R713" i="10"/>
  <c r="R1211" i="10"/>
  <c r="R285" i="10"/>
  <c r="R1255" i="10"/>
  <c r="R374" i="10"/>
  <c r="R1003" i="10"/>
  <c r="R730" i="10"/>
  <c r="R197" i="10"/>
  <c r="R584" i="10"/>
  <c r="R984" i="10"/>
  <c r="R565" i="10"/>
  <c r="R685" i="10"/>
  <c r="R839" i="10"/>
  <c r="R1456" i="10"/>
  <c r="R32" i="10"/>
  <c r="R1297" i="10"/>
  <c r="R1150" i="10"/>
  <c r="R1219" i="10"/>
  <c r="R1485" i="10"/>
  <c r="R417" i="10"/>
  <c r="R812" i="10"/>
  <c r="R536" i="10"/>
  <c r="R605" i="10"/>
  <c r="R781" i="10"/>
  <c r="R406" i="10"/>
  <c r="R965" i="10"/>
  <c r="R645" i="10"/>
  <c r="R577" i="10"/>
  <c r="R780" i="10"/>
  <c r="R454" i="10"/>
  <c r="R255" i="10"/>
  <c r="R179" i="10"/>
  <c r="R1213" i="10"/>
  <c r="R1033" i="10"/>
  <c r="R1363" i="10"/>
  <c r="R757" i="10"/>
  <c r="R1055" i="10"/>
  <c r="R273" i="10"/>
  <c r="R301" i="10"/>
  <c r="R1167" i="10"/>
  <c r="R1320" i="10"/>
  <c r="R694" i="10"/>
  <c r="R997" i="10"/>
  <c r="R993" i="10"/>
  <c r="R220" i="10"/>
  <c r="R199" i="10"/>
  <c r="R172" i="10"/>
  <c r="R450" i="10"/>
  <c r="R80" i="10"/>
  <c r="R604" i="10"/>
  <c r="R975" i="10"/>
  <c r="R86" i="10"/>
  <c r="R1264" i="10"/>
  <c r="R769" i="10"/>
  <c r="R599" i="10"/>
  <c r="R459" i="10"/>
  <c r="R372" i="10"/>
  <c r="R1193" i="10"/>
  <c r="R517" i="10"/>
  <c r="R1391" i="10"/>
  <c r="R551" i="10"/>
  <c r="R767" i="10"/>
  <c r="R68" i="10"/>
  <c r="R697" i="10"/>
  <c r="R927" i="10"/>
  <c r="R592" i="10"/>
  <c r="R672" i="10"/>
  <c r="R862" i="10"/>
  <c r="R1042" i="10"/>
  <c r="R1128" i="10"/>
  <c r="R233" i="10"/>
  <c r="R985" i="10"/>
  <c r="R434" i="10"/>
  <c r="R415" i="10"/>
  <c r="R327" i="10"/>
  <c r="R144" i="10"/>
  <c r="R1361" i="10"/>
  <c r="R15" i="10"/>
  <c r="R1480" i="10"/>
  <c r="R891" i="10"/>
  <c r="R1351" i="10"/>
  <c r="R35" i="10"/>
  <c r="R924" i="10"/>
  <c r="R40" i="10"/>
  <c r="R575" i="10"/>
  <c r="R222" i="10"/>
  <c r="R1207" i="10"/>
  <c r="R1389" i="10"/>
  <c r="R353" i="10"/>
  <c r="R1378" i="10"/>
  <c r="R231" i="10"/>
  <c r="R806" i="10"/>
  <c r="R646" i="10"/>
  <c r="R1051" i="10"/>
  <c r="R206" i="10"/>
  <c r="R607" i="10"/>
  <c r="R320" i="10"/>
  <c r="R1061" i="10"/>
  <c r="R764" i="10"/>
  <c r="R918" i="10"/>
  <c r="R562" i="10"/>
  <c r="R346" i="10"/>
  <c r="R1403" i="10"/>
  <c r="R1459" i="10"/>
  <c r="R896" i="10"/>
  <c r="R695" i="10"/>
  <c r="R431" i="10"/>
  <c r="R676" i="10"/>
  <c r="R468" i="10"/>
  <c r="R94" i="10"/>
  <c r="R660" i="10"/>
  <c r="R1144" i="10"/>
  <c r="R57" i="10"/>
  <c r="R1188" i="10"/>
  <c r="R967" i="10"/>
  <c r="R1025" i="10"/>
  <c r="R400" i="10"/>
  <c r="R722" i="10"/>
  <c r="R494" i="10"/>
  <c r="R446" i="10"/>
  <c r="R932" i="10"/>
  <c r="R911" i="10"/>
  <c r="R423" i="10"/>
  <c r="R1065" i="10"/>
  <c r="R631" i="10"/>
  <c r="R903" i="10"/>
  <c r="R87" i="10"/>
  <c r="R504" i="10"/>
  <c r="R1100" i="10"/>
  <c r="R1453" i="10"/>
  <c r="R167" i="10"/>
  <c r="R1181" i="10"/>
  <c r="R788" i="10"/>
  <c r="R922" i="10"/>
  <c r="R760" i="10"/>
  <c r="R214" i="10"/>
  <c r="R735" i="10"/>
  <c r="R680" i="10"/>
  <c r="R946" i="10"/>
  <c r="R9" i="10"/>
  <c r="R1021" i="10"/>
  <c r="R186" i="10"/>
  <c r="R798" i="10"/>
  <c r="R1226" i="10"/>
  <c r="R606" i="10"/>
  <c r="R191" i="10"/>
  <c r="R45" i="10"/>
  <c r="R813" i="10"/>
  <c r="R280" i="10"/>
  <c r="R850" i="10"/>
  <c r="R213" i="10"/>
  <c r="R627" i="10"/>
  <c r="R1279" i="10"/>
  <c r="R578" i="10"/>
  <c r="R880" i="10"/>
  <c r="R1147" i="10"/>
  <c r="R17" i="10"/>
  <c r="R507" i="10"/>
  <c r="R1237" i="10"/>
  <c r="R261" i="10"/>
  <c r="R555" i="10"/>
  <c r="R391" i="10"/>
  <c r="R765" i="10"/>
  <c r="R110" i="10"/>
  <c r="R455" i="10"/>
  <c r="R91" i="10"/>
  <c r="R1236" i="10"/>
  <c r="R1336" i="10"/>
  <c r="R979" i="10"/>
  <c r="R999" i="10"/>
  <c r="R1318" i="10"/>
  <c r="R1440" i="10"/>
  <c r="R329" i="10"/>
  <c r="R744" i="10"/>
  <c r="R498" i="10"/>
  <c r="R1407" i="10"/>
  <c r="R437" i="10"/>
  <c r="R882" i="10"/>
  <c r="R1359" i="10"/>
  <c r="R159" i="10"/>
  <c r="R189" i="10"/>
  <c r="R49" i="10"/>
  <c r="R1059" i="10"/>
  <c r="R279" i="10"/>
  <c r="R867" i="10"/>
  <c r="R114" i="10"/>
  <c r="R543" i="10"/>
  <c r="R674" i="10"/>
  <c r="R1013" i="10"/>
  <c r="R1447" i="10"/>
  <c r="R10" i="10"/>
  <c r="R1131" i="10"/>
  <c r="R976" i="10"/>
  <c r="R403" i="10"/>
  <c r="R770" i="10"/>
  <c r="R864" i="10"/>
  <c r="R714" i="10"/>
  <c r="R303" i="10"/>
  <c r="R127" i="10"/>
  <c r="R282" i="10"/>
  <c r="R97" i="10"/>
  <c r="R335" i="10"/>
  <c r="R355" i="10"/>
  <c r="R1352" i="10"/>
  <c r="R162" i="10"/>
  <c r="R96" i="10"/>
  <c r="R350" i="10"/>
  <c r="R1343" i="10"/>
  <c r="R1098" i="10"/>
  <c r="R919" i="10"/>
  <c r="R1376" i="10"/>
  <c r="R1259" i="10"/>
  <c r="R906" i="10"/>
  <c r="R527" i="10"/>
  <c r="R950" i="10"/>
  <c r="R1066" i="10"/>
  <c r="R759" i="10"/>
  <c r="R633" i="10"/>
  <c r="R166" i="10"/>
  <c r="R274" i="10"/>
  <c r="R937" i="10"/>
  <c r="R1354" i="10"/>
  <c r="R661" i="10"/>
  <c r="R846" i="10"/>
  <c r="R88" i="10"/>
  <c r="R407" i="10"/>
  <c r="R1476" i="10"/>
  <c r="R1027" i="10"/>
  <c r="R421" i="10"/>
  <c r="R72" i="10"/>
  <c r="R347" i="10"/>
  <c r="R424" i="10"/>
  <c r="R1455" i="10"/>
  <c r="R196" i="10"/>
  <c r="R1292" i="10"/>
  <c r="R650" i="10"/>
  <c r="R1108" i="10"/>
  <c r="R228" i="10"/>
  <c r="R822" i="10"/>
  <c r="R790" i="10"/>
  <c r="R1046" i="10"/>
  <c r="R990" i="10"/>
  <c r="R111" i="10"/>
  <c r="R666" i="10"/>
  <c r="R1418" i="10"/>
  <c r="R1123" i="10"/>
  <c r="R796" i="10"/>
  <c r="R1205" i="10"/>
  <c r="R442" i="10"/>
  <c r="R644" i="10"/>
  <c r="R56" i="10"/>
  <c r="R1118" i="10"/>
  <c r="R871" i="10"/>
  <c r="R60" i="10"/>
  <c r="R883" i="10"/>
  <c r="R541" i="10"/>
  <c r="R833" i="10"/>
  <c r="R1117" i="10"/>
  <c r="R242" i="10"/>
  <c r="R1235" i="10"/>
  <c r="R249" i="10"/>
  <c r="R964" i="10"/>
  <c r="R1466" i="10"/>
  <c r="R1364" i="10"/>
  <c r="R291" i="10"/>
  <c r="R476" i="10"/>
  <c r="R405" i="10"/>
  <c r="R1196" i="10"/>
  <c r="R142" i="10"/>
  <c r="R204" i="10"/>
  <c r="R1400" i="10"/>
  <c r="R890" i="10"/>
  <c r="R546" i="10"/>
  <c r="R811" i="10"/>
  <c r="R817" i="10"/>
  <c r="R1393" i="10"/>
  <c r="R983" i="10"/>
  <c r="R1346" i="10"/>
  <c r="R1032" i="10"/>
  <c r="R1103" i="10"/>
  <c r="R552" i="10"/>
  <c r="R1406" i="10"/>
  <c r="R786" i="10"/>
  <c r="R785" i="10"/>
  <c r="R858" i="10"/>
  <c r="R771" i="10"/>
  <c r="R226" i="10"/>
  <c r="R593" i="10"/>
  <c r="R988" i="10"/>
  <c r="R1145" i="10"/>
  <c r="R135" i="10"/>
  <c r="R401" i="10"/>
  <c r="R794" i="10"/>
  <c r="R1206" i="10"/>
  <c r="R169" i="10"/>
  <c r="R530" i="10"/>
  <c r="R576" i="10"/>
  <c r="R894" i="10"/>
  <c r="R699" i="10"/>
  <c r="R519" i="10"/>
  <c r="R465" i="10"/>
  <c r="R43" i="10"/>
  <c r="R1073" i="10"/>
  <c r="R458" i="10"/>
  <c r="R756" i="10"/>
  <c r="R77" i="10"/>
  <c r="R1300" i="10"/>
  <c r="R909" i="10"/>
  <c r="R1234" i="10"/>
  <c r="R42" i="10"/>
  <c r="R710" i="10"/>
  <c r="R495" i="10"/>
  <c r="R289" i="10"/>
  <c r="R326" i="10"/>
  <c r="R524" i="10"/>
  <c r="R739" i="10"/>
  <c r="R1209" i="10"/>
  <c r="R520" i="10"/>
  <c r="R46" i="10"/>
  <c r="R948" i="10"/>
  <c r="R1170" i="10"/>
  <c r="R597" i="10"/>
  <c r="R193" i="10"/>
  <c r="R1323" i="10"/>
  <c r="R158" i="10"/>
  <c r="R348" i="10"/>
  <c r="R1216" i="10"/>
  <c r="R76" i="10"/>
  <c r="R109" i="10"/>
  <c r="R738" i="10"/>
  <c r="R720" i="10"/>
  <c r="R892" i="10"/>
  <c r="R300" i="10"/>
  <c r="R471" i="10"/>
  <c r="R352" i="10"/>
  <c r="R105" i="10"/>
  <c r="R986" i="10"/>
  <c r="R662" i="10"/>
  <c r="R410" i="10"/>
  <c r="R490" i="10"/>
  <c r="R830" i="10"/>
  <c r="R726" i="10"/>
  <c r="R623" i="10"/>
  <c r="R682" i="10"/>
  <c r="R1091" i="10"/>
  <c r="R342" i="10"/>
  <c r="R1111" i="10"/>
  <c r="R1043" i="10"/>
  <c r="R1399" i="10"/>
  <c r="R219" i="10"/>
  <c r="R1334" i="10"/>
  <c r="R715" i="10"/>
  <c r="R725" i="10"/>
  <c r="R264" i="10"/>
  <c r="R1256" i="10"/>
  <c r="R908" i="10"/>
  <c r="R1178" i="10"/>
  <c r="R48" i="10"/>
  <c r="R1084" i="10"/>
  <c r="R339" i="10"/>
  <c r="R1355" i="10"/>
  <c r="R230" i="10"/>
  <c r="R444" i="10"/>
  <c r="R939" i="10"/>
  <c r="R332" i="10"/>
  <c r="R1057" i="10"/>
  <c r="R966" i="10"/>
  <c r="R47" i="10"/>
  <c r="R238" i="10"/>
  <c r="R944" i="10"/>
  <c r="R376" i="10"/>
  <c r="R287" i="10"/>
  <c r="R489" i="10"/>
  <c r="R1242" i="10"/>
  <c r="R729" i="10"/>
  <c r="R480" i="10"/>
  <c r="R1153" i="10"/>
  <c r="R1481" i="10"/>
  <c r="R244" i="10"/>
  <c r="R829" i="10"/>
  <c r="R1414" i="10"/>
  <c r="R583" i="10"/>
  <c r="R488" i="10"/>
  <c r="R544" i="10"/>
  <c r="R914" i="10"/>
  <c r="R354" i="10"/>
  <c r="R1152" i="10"/>
  <c r="R828" i="10"/>
  <c r="R375" i="10"/>
  <c r="R286" i="10"/>
  <c r="R834" i="10"/>
  <c r="R1405" i="10"/>
  <c r="R863" i="10"/>
  <c r="R904" i="10"/>
  <c r="R1337" i="10"/>
  <c r="R991" i="10"/>
  <c r="R487" i="10"/>
  <c r="R207" i="10"/>
  <c r="R582" i="10"/>
  <c r="R1390" i="10"/>
  <c r="R67" i="10"/>
  <c r="R667" i="10"/>
  <c r="R37" i="10"/>
  <c r="R566" i="10"/>
  <c r="R1047" i="10"/>
  <c r="R360" i="10"/>
  <c r="R380" i="10"/>
  <c r="R366" i="10"/>
  <c r="R452" i="10"/>
  <c r="R1373" i="10"/>
  <c r="R954" i="10"/>
  <c r="R337" i="10"/>
  <c r="R610" i="10"/>
  <c r="R136" i="10"/>
  <c r="R402" i="10"/>
  <c r="R596" i="10"/>
  <c r="R1044" i="10"/>
  <c r="R851" i="10"/>
  <c r="R1386" i="10"/>
  <c r="R428" i="10"/>
  <c r="R1172" i="10"/>
  <c r="R897" i="10"/>
  <c r="R533" i="10"/>
  <c r="R1155" i="10"/>
  <c r="R556" i="10"/>
  <c r="R773" i="10"/>
  <c r="R1105" i="10"/>
  <c r="R1384" i="10"/>
  <c r="R1313" i="10"/>
  <c r="R1028" i="10"/>
  <c r="R826" i="10"/>
  <c r="R626" i="10"/>
  <c r="R657" i="10"/>
  <c r="R707" i="10"/>
  <c r="R678" i="10"/>
  <c r="R671" i="10"/>
  <c r="R926" i="10"/>
  <c r="R1411" i="10"/>
  <c r="R1374" i="10"/>
  <c r="R284" i="10"/>
  <c r="R1011" i="10"/>
  <c r="R1288" i="10"/>
  <c r="R745" i="10"/>
  <c r="R1157" i="10"/>
  <c r="R1366" i="10"/>
  <c r="R1022" i="10"/>
  <c r="R797" i="10"/>
  <c r="R526" i="10"/>
  <c r="R913" i="10"/>
  <c r="R515" i="10"/>
  <c r="R411" i="10"/>
  <c r="R385" i="10"/>
  <c r="R1197" i="10"/>
  <c r="R221" i="10"/>
  <c r="R447" i="10"/>
  <c r="R995" i="10"/>
  <c r="R1210" i="10"/>
  <c r="R861" i="10"/>
  <c r="R1471" i="10"/>
  <c r="R625" i="10"/>
  <c r="R266" i="10"/>
  <c r="R1437" i="10"/>
  <c r="R591" i="10"/>
  <c r="R717" i="10"/>
  <c r="R1419" i="10"/>
  <c r="R132" i="10"/>
  <c r="R1045" i="10"/>
  <c r="R1401" i="10"/>
  <c r="R884" i="10"/>
  <c r="R1275" i="10"/>
  <c r="R1321" i="10"/>
  <c r="R388" i="10"/>
  <c r="R1010" i="10"/>
  <c r="R684" i="10"/>
  <c r="R1324" i="10"/>
  <c r="R1246" i="10"/>
  <c r="R115" i="10"/>
  <c r="R1078" i="10"/>
  <c r="R1146" i="10"/>
  <c r="R758" i="10"/>
  <c r="R185" i="10"/>
  <c r="R879" i="10"/>
  <c r="R1088" i="10"/>
  <c r="R1184" i="10"/>
  <c r="R1424" i="10"/>
  <c r="R1002" i="10"/>
  <c r="R734" i="10"/>
  <c r="R1075" i="10"/>
  <c r="R821" i="10"/>
  <c r="R149" i="10"/>
  <c r="R205" i="10"/>
  <c r="R215" i="10"/>
  <c r="R716" i="10"/>
  <c r="R396" i="10"/>
  <c r="R1251" i="10"/>
  <c r="R1018" i="10"/>
  <c r="R1085" i="10"/>
  <c r="R1316" i="10"/>
  <c r="R1347" i="10"/>
  <c r="R777" i="10"/>
  <c r="R441" i="10"/>
  <c r="R239" i="10"/>
  <c r="R99" i="10"/>
  <c r="R386" i="10"/>
  <c r="R71" i="10"/>
  <c r="R373" i="10"/>
  <c r="R956" i="10"/>
  <c r="R621" i="10"/>
  <c r="R1385" i="10"/>
  <c r="R7" i="10"/>
  <c r="R1312" i="10"/>
  <c r="R505" i="10"/>
  <c r="R700" i="10"/>
  <c r="R1375" i="10"/>
  <c r="R283" i="10"/>
  <c r="R895" i="10"/>
  <c r="R1212" i="10"/>
  <c r="R1267" i="10"/>
  <c r="R1254" i="10"/>
  <c r="R184" i="10"/>
  <c r="R1282" i="10"/>
  <c r="R1245" i="10"/>
  <c r="R624" i="10"/>
  <c r="R945" i="10"/>
  <c r="R949" i="10"/>
  <c r="R1291" i="10"/>
  <c r="R1058" i="10"/>
  <c r="R987" i="10"/>
  <c r="R743" i="10"/>
  <c r="R1194" i="10"/>
  <c r="R1112" i="10"/>
  <c r="R675" i="10"/>
  <c r="R1149" i="10"/>
  <c r="R570" i="10"/>
  <c r="R1179" i="10"/>
  <c r="R632" i="10"/>
  <c r="R601" i="10"/>
  <c r="R1243" i="10"/>
  <c r="R453" i="10"/>
  <c r="R654" i="10"/>
  <c r="R742" i="10"/>
  <c r="R558" i="10"/>
  <c r="R837" i="10"/>
  <c r="R996" i="10"/>
  <c r="R246" i="10"/>
  <c r="R1072" i="10"/>
  <c r="R182" i="10"/>
  <c r="R514" i="10"/>
  <c r="R1039" i="10"/>
  <c r="R297" i="10"/>
  <c r="R1071" i="10"/>
  <c r="R709" i="10"/>
  <c r="R1074" i="10"/>
  <c r="R1101" i="10"/>
  <c r="R69" i="10"/>
  <c r="R705" i="10"/>
  <c r="R1340" i="10"/>
  <c r="R841" i="10"/>
  <c r="R513" i="10"/>
  <c r="R614" i="10"/>
  <c r="R1258" i="10"/>
  <c r="R600" i="10"/>
  <c r="R518" i="10"/>
  <c r="R1484" i="10"/>
  <c r="R1257" i="10"/>
  <c r="R26" i="10"/>
  <c r="R554" i="10"/>
  <c r="R1396" i="10"/>
  <c r="R202" i="10"/>
  <c r="R940" i="10"/>
  <c r="R916" i="10"/>
  <c r="R485" i="10"/>
  <c r="R1130" i="10"/>
  <c r="R336" i="10"/>
  <c r="R886" i="10"/>
  <c r="R598" i="10"/>
  <c r="R1175" i="10"/>
  <c r="R82" i="10"/>
  <c r="R1420" i="10"/>
  <c r="R1438" i="10"/>
  <c r="R276" i="10"/>
  <c r="R1239" i="10"/>
  <c r="R168" i="10"/>
  <c r="R1121" i="10"/>
  <c r="R1392" i="10"/>
  <c r="R974" i="10"/>
  <c r="R1230" i="10"/>
  <c r="R1339" i="10"/>
  <c r="R824" i="10"/>
  <c r="R885" i="10"/>
  <c r="R123" i="10"/>
  <c r="R731" i="10"/>
  <c r="R703" i="10"/>
  <c r="R435" i="10"/>
  <c r="R235" i="10"/>
  <c r="R310" i="10"/>
  <c r="R1134" i="10"/>
  <c r="R857" i="10"/>
  <c r="R1227" i="10"/>
  <c r="R938" i="10"/>
  <c r="R820" i="10"/>
  <c r="R888" i="10"/>
  <c r="R331" i="10"/>
  <c r="R126" i="10"/>
  <c r="R330" i="10"/>
  <c r="R157" i="10"/>
  <c r="R719" i="10"/>
  <c r="R1307" i="10"/>
  <c r="R483" i="10"/>
  <c r="R479" i="10"/>
  <c r="R548" i="10"/>
  <c r="R915" i="10"/>
  <c r="R51" i="10"/>
  <c r="R1062" i="10"/>
  <c r="R112" i="10"/>
  <c r="R587" i="10"/>
  <c r="R456" i="10"/>
  <c r="R1096" i="10"/>
  <c r="R819" i="10"/>
  <c r="R448" i="10"/>
  <c r="R1089" i="10"/>
  <c r="R920" i="10"/>
  <c r="R1474" i="10"/>
  <c r="R3" i="10"/>
  <c r="R154" i="10"/>
  <c r="R509" i="10"/>
  <c r="R369" i="10"/>
  <c r="R516" i="10"/>
  <c r="R116" i="10"/>
  <c r="R1252" i="10"/>
  <c r="R298" i="10"/>
  <c r="R1233" i="10"/>
  <c r="R408" i="10"/>
  <c r="R137" i="10"/>
  <c r="R75" i="10"/>
  <c r="R393" i="10"/>
  <c r="R13" i="10"/>
  <c r="R668" i="10"/>
  <c r="R1116" i="10"/>
  <c r="R619" i="10"/>
  <c r="R328" i="10"/>
  <c r="R413" i="10"/>
  <c r="R687" i="10"/>
  <c r="R58" i="10"/>
  <c r="R958" i="10"/>
  <c r="R251" i="10"/>
  <c r="R1430" i="10"/>
  <c r="R1023" i="10"/>
  <c r="R1090" i="10"/>
  <c r="R847" i="10"/>
  <c r="R799" i="10"/>
  <c r="R1276" i="10"/>
  <c r="R647" i="10"/>
  <c r="R429" i="10"/>
  <c r="R145" i="10"/>
  <c r="R651" i="10"/>
  <c r="R397" i="10"/>
  <c r="R267" i="10"/>
  <c r="R138" i="10"/>
  <c r="R1063" i="10"/>
  <c r="R589" i="10"/>
  <c r="R28" i="10"/>
  <c r="R449" i="10"/>
  <c r="R187" i="10"/>
  <c r="R22" i="10"/>
  <c r="R1248" i="10"/>
  <c r="R1452" i="10"/>
  <c r="R973" i="10"/>
  <c r="R900" i="10"/>
  <c r="R1441" i="10"/>
  <c r="R843" i="10"/>
  <c r="R299" i="10"/>
  <c r="R778" i="10"/>
  <c r="R1408" i="10"/>
  <c r="R323" i="10"/>
  <c r="R1238" i="10"/>
  <c r="R692" i="10"/>
  <c r="R567" i="10"/>
  <c r="R134" i="10"/>
  <c r="R804" i="10"/>
  <c r="R1472" i="10"/>
  <c r="R1482" i="10"/>
  <c r="R470" i="10"/>
  <c r="R1382" i="10"/>
  <c r="R766" i="10"/>
  <c r="R173" i="10"/>
  <c r="R503" i="10"/>
  <c r="R432" i="10"/>
  <c r="R728" i="10"/>
  <c r="R148" i="10"/>
  <c r="R1138" i="10"/>
  <c r="R523" i="10"/>
  <c r="R1483" i="10"/>
  <c r="R338" i="10"/>
  <c r="R752" i="10"/>
  <c r="R907" i="10"/>
  <c r="R688" i="10"/>
  <c r="R1303" i="10"/>
  <c r="R62" i="10"/>
  <c r="R1285" i="10"/>
  <c r="R747" i="10"/>
  <c r="R371" i="10"/>
  <c r="R73" i="10"/>
  <c r="R971" i="10"/>
  <c r="R1244" i="10"/>
  <c r="R1109" i="10"/>
  <c r="R639" i="10"/>
  <c r="R1016" i="10"/>
  <c r="R412" i="10"/>
  <c r="R972" i="10"/>
  <c r="R1159" i="10"/>
  <c r="R887" i="10"/>
  <c r="R1381" i="10"/>
  <c r="R311" i="10"/>
  <c r="R1124" i="10"/>
  <c r="R852" i="10"/>
  <c r="R1229" i="10"/>
  <c r="R1342" i="10"/>
  <c r="R1049" i="10"/>
  <c r="R1068" i="10"/>
  <c r="R686" i="10"/>
  <c r="R198" i="10"/>
  <c r="R1086" i="10"/>
  <c r="R814" i="10"/>
  <c r="R792" i="10"/>
  <c r="R588" i="10"/>
  <c r="R860" i="10"/>
  <c r="R921" i="10"/>
  <c r="R855" i="10"/>
  <c r="R902" i="10"/>
  <c r="R1001" i="10"/>
  <c r="R629" i="10"/>
  <c r="R79" i="10"/>
  <c r="R18" i="10"/>
  <c r="R422" i="10"/>
  <c r="R522" i="10"/>
  <c r="R635" i="10"/>
  <c r="R931" i="10"/>
  <c r="R856" i="10"/>
  <c r="R1372" i="10"/>
  <c r="R65" i="10"/>
  <c r="R1070" i="10"/>
  <c r="R469" i="10"/>
  <c r="R893" i="10"/>
  <c r="R793" i="10"/>
  <c r="R484" i="10"/>
  <c r="R5" i="10"/>
  <c r="R550" i="10"/>
  <c r="R394" i="10"/>
  <c r="R746" i="10"/>
  <c r="R457" i="10"/>
  <c r="R1182" i="10"/>
  <c r="R381" i="10"/>
  <c r="R416" i="10"/>
  <c r="R542" i="10"/>
  <c r="R1202" i="10"/>
  <c r="R816" i="10"/>
  <c r="R923" i="10"/>
  <c r="R768" i="10"/>
  <c r="R183" i="10"/>
  <c r="R1278" i="10"/>
  <c r="R510" i="10"/>
  <c r="R1253" i="10"/>
  <c r="R6" i="10"/>
  <c r="R545" i="10"/>
  <c r="R905" i="10"/>
  <c r="R418" i="10"/>
  <c r="R41" i="10"/>
  <c r="R1220" i="10"/>
  <c r="R910" i="10"/>
  <c r="R648" i="10"/>
  <c r="R1331" i="10"/>
  <c r="R1037" i="10"/>
  <c r="R853" i="10"/>
  <c r="R1272" i="10"/>
  <c r="R481" i="10"/>
  <c r="R1442" i="10"/>
  <c r="R1125" i="10"/>
  <c r="R649" i="10"/>
  <c r="R1445" i="10"/>
  <c r="R245" i="10"/>
  <c r="R382" i="10"/>
  <c r="R889" i="10"/>
  <c r="R482" i="10"/>
  <c r="R1031" i="10"/>
  <c r="R698" i="10"/>
  <c r="R176" i="10"/>
  <c r="R1369" i="10"/>
  <c r="R779" i="10"/>
  <c r="R341" i="10"/>
  <c r="R1356" i="10"/>
  <c r="R681" i="10"/>
  <c r="R377" i="10"/>
  <c r="R1215" i="10"/>
  <c r="R1325" i="10"/>
  <c r="R1166" i="10"/>
  <c r="R732" i="10"/>
  <c r="R1344" i="10"/>
  <c r="R1308" i="10"/>
  <c r="R210" i="10"/>
  <c r="R784" i="10"/>
  <c r="R314" i="10"/>
  <c r="R475" i="10"/>
  <c r="R569" i="10"/>
  <c r="R1024" i="10"/>
  <c r="R357" i="10"/>
  <c r="R1295" i="10"/>
  <c r="R1035" i="10"/>
  <c r="R104" i="10"/>
  <c r="R1005" i="10"/>
  <c r="R439" i="10"/>
  <c r="R748" i="10"/>
  <c r="R1140" i="10"/>
  <c r="R165" i="10"/>
  <c r="R1203" i="10"/>
  <c r="R1322" i="10"/>
  <c r="R1310" i="10"/>
  <c r="R1240" i="10"/>
  <c r="R491" i="10"/>
  <c r="R808" i="10"/>
  <c r="R809" i="10"/>
  <c r="R753" i="10"/>
  <c r="R653" i="10"/>
  <c r="R776" i="10"/>
  <c r="R1402" i="10"/>
  <c r="R669" i="10"/>
  <c r="R512" i="10"/>
  <c r="R53" i="10"/>
  <c r="R1143" i="10"/>
  <c r="R912" i="10"/>
  <c r="R140" i="10"/>
  <c r="R1176" i="10"/>
  <c r="R663" i="10"/>
  <c r="R1126" i="10"/>
  <c r="R1249" i="10"/>
  <c r="R1265" i="10"/>
  <c r="R1415" i="10"/>
  <c r="R1329" i="10"/>
  <c r="R389" i="10"/>
  <c r="R225" i="10"/>
  <c r="R63" i="10"/>
  <c r="R1217" i="10"/>
  <c r="R580" i="10"/>
  <c r="R113" i="10"/>
  <c r="R1268" i="10"/>
  <c r="R690" i="10"/>
  <c r="R659" i="10"/>
  <c r="R1161" i="10"/>
  <c r="R683" i="10"/>
  <c r="R802" i="10"/>
  <c r="R141" i="10"/>
  <c r="R98" i="10"/>
  <c r="R212" i="10"/>
  <c r="R1465" i="10"/>
  <c r="R1114" i="10"/>
  <c r="R247" i="10"/>
  <c r="R203" i="10"/>
  <c r="R278" i="10"/>
  <c r="R981" i="10"/>
  <c r="R1435" i="10"/>
  <c r="R637" i="10"/>
  <c r="R670" i="10"/>
  <c r="R59" i="10"/>
  <c r="R248" i="10"/>
  <c r="R317" i="10"/>
  <c r="R436" i="10"/>
  <c r="R1380" i="10"/>
  <c r="R1304" i="10"/>
  <c r="R1136" i="10"/>
  <c r="R525" i="10"/>
  <c r="R1397" i="10"/>
  <c r="R101" i="10"/>
  <c r="R1223" i="10"/>
  <c r="R1019" i="10"/>
  <c r="R751" i="10"/>
  <c r="R1142" i="10"/>
  <c r="R293" i="10"/>
  <c r="R170" i="10"/>
  <c r="R774" i="10"/>
  <c r="R208" i="10"/>
  <c r="R955" i="10"/>
  <c r="R426" i="10"/>
  <c r="R943" i="10"/>
  <c r="R4" i="10"/>
  <c r="R234" i="10"/>
  <c r="R1427" i="10"/>
  <c r="R92" i="10"/>
  <c r="R1379" i="10"/>
  <c r="R27" i="10"/>
  <c r="R502" i="10"/>
  <c r="R1241" i="10"/>
  <c r="R312" i="10"/>
  <c r="R1162" i="10"/>
  <c r="R1338" i="10"/>
  <c r="R848" i="10"/>
  <c r="R252" i="10"/>
  <c r="R1034" i="10"/>
  <c r="R1110" i="10"/>
  <c r="R1004" i="10"/>
  <c r="R1190" i="10"/>
  <c r="R334" i="10"/>
  <c r="R761" i="10"/>
  <c r="R309" i="10"/>
  <c r="R1404" i="10"/>
  <c r="R630" i="10"/>
  <c r="R409" i="10"/>
  <c r="R815" i="10"/>
  <c r="R708" i="10"/>
  <c r="R1156" i="10"/>
  <c r="R866" i="10"/>
  <c r="R579" i="10"/>
  <c r="R229" i="10"/>
  <c r="R1426" i="10"/>
  <c r="R1195" i="10"/>
  <c r="R1087" i="10"/>
  <c r="R805" i="10"/>
  <c r="R324" i="10"/>
  <c r="R1387" i="10"/>
  <c r="R103" i="10"/>
  <c r="R122" i="10"/>
  <c r="R275" i="10"/>
  <c r="R90" i="10"/>
  <c r="R253" i="10"/>
  <c r="R139" i="10"/>
  <c r="R171" i="10"/>
  <c r="R1165" i="10"/>
  <c r="R511" i="10"/>
  <c r="R775" i="10"/>
  <c r="R1263" i="10"/>
  <c r="R1221" i="10"/>
  <c r="R1293" i="10"/>
  <c r="R652" i="10"/>
  <c r="R24" i="10"/>
  <c r="R433" i="10"/>
  <c r="R340" i="10"/>
  <c r="R755" i="10"/>
  <c r="R1174" i="10"/>
  <c r="R836" i="10"/>
  <c r="R344" i="10"/>
  <c r="R704" i="10"/>
  <c r="R573" i="10"/>
  <c r="R658" i="10"/>
  <c r="R288" i="10"/>
  <c r="R395" i="10"/>
  <c r="R209" i="10"/>
  <c r="R1478" i="10"/>
  <c r="R936" i="10"/>
  <c r="R845" i="10"/>
  <c r="R1139" i="10"/>
  <c r="R296" i="10"/>
  <c r="R1290" i="10"/>
  <c r="R25" i="10"/>
  <c r="R192" i="10"/>
  <c r="R362" i="10"/>
  <c r="R947" i="10"/>
  <c r="R1183" i="10"/>
  <c r="R277" i="10"/>
  <c r="R1365" i="10"/>
  <c r="R1383" i="10"/>
  <c r="R1273" i="10"/>
  <c r="R563" i="10"/>
  <c r="R1412" i="10"/>
  <c r="R961" i="10"/>
  <c r="R343" i="10"/>
  <c r="R1012" i="10"/>
  <c r="R951" i="10"/>
  <c r="R325" i="10"/>
  <c r="R93" i="10"/>
  <c r="R874" i="10"/>
  <c r="R959" i="10"/>
  <c r="R689" i="10"/>
  <c r="R865" i="10"/>
  <c r="R1395" i="10"/>
  <c r="R321" i="10"/>
  <c r="R535" i="10"/>
  <c r="R265" i="10"/>
  <c r="R1038" i="10"/>
  <c r="R721" i="10"/>
  <c r="R620" i="10"/>
  <c r="R557" i="10"/>
  <c r="R825" i="10"/>
  <c r="R673" i="10"/>
  <c r="R83" i="10"/>
  <c r="R1432" i="10"/>
  <c r="R749" i="10"/>
  <c r="R1092" i="10"/>
  <c r="R1017" i="10"/>
  <c r="R70" i="10"/>
  <c r="R1076" i="10"/>
  <c r="R832" i="10"/>
  <c r="R460" i="10"/>
  <c r="R54" i="10"/>
  <c r="R194" i="10"/>
  <c r="R1204" i="10"/>
  <c r="R451" i="10"/>
  <c r="R1428" i="10"/>
  <c r="R1332" i="10"/>
  <c r="R982" i="10"/>
  <c r="R1132" i="10"/>
  <c r="R1250" i="10"/>
  <c r="R842" i="10"/>
  <c r="R383" i="10"/>
  <c r="R1330" i="10"/>
  <c r="R1113" i="10"/>
  <c r="R131" i="10"/>
  <c r="R178" i="10"/>
  <c r="R875" i="10"/>
  <c r="R11" i="10"/>
  <c r="R1458" i="10"/>
  <c r="R1473" i="10"/>
  <c r="R268" i="10"/>
  <c r="R1357" i="10"/>
  <c r="R1006" i="10"/>
  <c r="R271" i="10"/>
  <c r="R1093" i="10"/>
  <c r="R849" i="10"/>
  <c r="R754" i="10"/>
  <c r="R1371" i="10"/>
  <c r="R269" i="10"/>
  <c r="R655" i="10"/>
  <c r="R404" i="10"/>
  <c r="R691" i="10"/>
  <c r="R39" i="10"/>
  <c r="R1030" i="10"/>
  <c r="R1119" i="10"/>
  <c r="R590" i="10"/>
  <c r="R496" i="10"/>
  <c r="R363" i="10"/>
  <c r="R364" i="10"/>
  <c r="R998" i="10"/>
  <c r="R1305" i="10"/>
  <c r="R977" i="10"/>
  <c r="R969" i="10"/>
  <c r="R810" i="10"/>
  <c r="R970" i="10"/>
  <c r="R106" i="10"/>
  <c r="R1200" i="10"/>
  <c r="R941" i="10"/>
  <c r="R1053" i="10"/>
  <c r="R486" i="10"/>
  <c r="R259" i="10"/>
  <c r="R240" i="10"/>
  <c r="R31" i="10"/>
  <c r="R1127" i="10"/>
  <c r="R1416" i="10"/>
  <c r="R1137" i="10"/>
  <c r="R1287" i="10"/>
  <c r="R34" i="10"/>
  <c r="R1333" i="10"/>
  <c r="R1191" i="10"/>
  <c r="R1269" i="10"/>
  <c r="R1054" i="10"/>
  <c r="R1060" i="10"/>
  <c r="R789" i="10"/>
  <c r="R85" i="10"/>
  <c r="R160" i="10"/>
  <c r="R195" i="10"/>
  <c r="R1141" i="10"/>
  <c r="R1349" i="10"/>
  <c r="R1104" i="10"/>
  <c r="R616" i="10"/>
  <c r="R419" i="10"/>
  <c r="R1277" i="10"/>
  <c r="R677" i="10"/>
  <c r="R1327" i="10"/>
  <c r="R1460" i="10"/>
  <c r="R1469" i="10"/>
  <c r="R180" i="10"/>
  <c r="R1439" i="10"/>
  <c r="R14" i="10"/>
  <c r="R477" i="10"/>
  <c r="R1409" i="10"/>
  <c r="R1228" i="10"/>
  <c r="R319" i="10"/>
  <c r="R1317" i="10"/>
  <c r="R16" i="10"/>
  <c r="R994" i="10"/>
  <c r="R1436" i="10"/>
  <c r="R1274" i="10"/>
  <c r="R723" i="10"/>
  <c r="R2" i="10"/>
  <c r="R1470" i="10"/>
  <c r="R1120" i="10"/>
  <c r="R1462" i="10"/>
  <c r="R1056" i="10"/>
  <c r="R978" i="10"/>
  <c r="R1449" i="10"/>
  <c r="R81" i="10"/>
  <c r="R367" i="10"/>
  <c r="R292" i="10"/>
  <c r="R933" i="10"/>
  <c r="R462" i="10"/>
  <c r="R390" i="10"/>
  <c r="R1000" i="10"/>
  <c r="R869" i="10"/>
  <c r="R1434" i="10"/>
  <c r="R724" i="10"/>
  <c r="R1041" i="10"/>
  <c r="R603" i="10"/>
  <c r="R306" i="10"/>
  <c r="R29" i="10"/>
  <c r="R934" i="10"/>
  <c r="R260" i="10"/>
  <c r="R378" i="10"/>
  <c r="R750" i="10"/>
  <c r="R901" i="10"/>
  <c r="R258" i="10"/>
  <c r="R1479" i="10"/>
  <c r="R201" i="10"/>
  <c r="R823" i="10"/>
  <c r="R78" i="10"/>
  <c r="R349" i="10"/>
  <c r="R980" i="10"/>
  <c r="R499" i="10"/>
  <c r="R1328" i="10"/>
  <c r="R547" i="10"/>
  <c r="R1102" i="10"/>
  <c r="R128" i="10"/>
  <c r="R119" i="10"/>
  <c r="R594" i="10"/>
  <c r="R917" i="10"/>
  <c r="R1115" i="10"/>
  <c r="R151" i="10"/>
  <c r="R190" i="10"/>
  <c r="R838" i="10"/>
  <c r="R1015" i="10"/>
  <c r="R1171" i="10"/>
  <c r="R464" i="10"/>
  <c r="R876" i="10"/>
  <c r="R1133" i="10"/>
  <c r="R1007" i="10"/>
  <c r="R1350" i="10"/>
  <c r="R711" i="10"/>
  <c r="R146" i="10"/>
  <c r="R679" i="10"/>
  <c r="R1302" i="10"/>
  <c r="R117" i="10"/>
  <c r="R617" i="10"/>
  <c r="R143" i="10"/>
  <c r="R1306" i="10"/>
  <c r="R1097" i="10"/>
  <c r="R622" i="10"/>
  <c r="R928" i="10"/>
  <c r="R608" i="10"/>
  <c r="R438" i="10"/>
  <c r="R217" i="10"/>
  <c r="R478" i="10"/>
  <c r="R74" i="10"/>
  <c r="R585" i="10"/>
  <c r="R963" i="10"/>
  <c r="R133" i="10"/>
  <c r="R818" i="10"/>
  <c r="R100" i="10"/>
  <c r="R1443" i="10"/>
  <c r="R712" i="10"/>
  <c r="R443" i="10"/>
  <c r="R559" i="10"/>
  <c r="R898" i="10"/>
  <c r="R152" i="10"/>
  <c r="R508" i="10"/>
  <c r="R36" i="10"/>
  <c r="R1431" i="10"/>
  <c r="R108" i="10"/>
  <c r="R1298" i="10"/>
  <c r="R935" i="10"/>
  <c r="R1367" i="10"/>
  <c r="R1429" i="10"/>
  <c r="R1169" i="10"/>
  <c r="R368" i="10"/>
  <c r="R609" i="10"/>
  <c r="R1208" i="10"/>
  <c r="R392" i="10"/>
  <c r="R30" i="10"/>
  <c r="R1314" i="10"/>
  <c r="R1082" i="10"/>
  <c r="R586" i="10"/>
  <c r="R153" i="10"/>
  <c r="R827" i="10"/>
  <c r="R930" i="10"/>
  <c r="R1444" i="10"/>
  <c r="R560" i="10"/>
  <c r="R1425" i="10"/>
  <c r="R95" i="10"/>
  <c r="R38" i="10"/>
  <c r="R256" i="10"/>
  <c r="R534" i="10"/>
  <c r="R1106" i="10"/>
  <c r="R425" i="10"/>
  <c r="R640" i="10"/>
  <c r="R1477" i="10"/>
  <c r="R1468" i="10"/>
  <c r="R740" i="10"/>
  <c r="R52" i="10"/>
  <c r="R1280" i="10"/>
  <c r="R787" i="10"/>
  <c r="R294" i="10"/>
  <c r="R549" i="10"/>
  <c r="R641" i="10"/>
  <c r="R807" i="10"/>
  <c r="R1348" i="10"/>
  <c r="R474" i="10"/>
  <c r="R1294" i="10"/>
  <c r="R120" i="10"/>
  <c r="R1319" i="10"/>
  <c r="R1262" i="10"/>
  <c r="R1129" i="10"/>
  <c r="R1299" i="10"/>
  <c r="R181" i="10"/>
  <c r="R1475" i="10"/>
  <c r="R147" i="10"/>
  <c r="R224" i="10"/>
  <c r="R844" i="10"/>
  <c r="R800" i="10"/>
  <c r="AK44" i="10" l="1"/>
  <c r="AK27" i="10"/>
  <c r="AK21" i="10"/>
  <c r="C9" i="27"/>
  <c r="E9" i="27" s="1"/>
  <c r="D8" i="27"/>
  <c r="C8" i="27"/>
  <c r="A8" i="27"/>
  <c r="D7" i="27"/>
  <c r="C7" i="27"/>
  <c r="A7" i="27"/>
  <c r="D6" i="27"/>
  <c r="C6" i="27"/>
  <c r="A6" i="27"/>
  <c r="D5" i="27"/>
  <c r="C5" i="27"/>
  <c r="A5" i="27"/>
  <c r="D4" i="27"/>
  <c r="C4" i="27"/>
  <c r="A4" i="27"/>
  <c r="D3" i="27"/>
  <c r="C3" i="27"/>
  <c r="A3" i="27"/>
  <c r="D2" i="27"/>
  <c r="C2" i="27"/>
  <c r="A2" i="27"/>
  <c r="D1" i="27"/>
  <c r="C1" i="27"/>
  <c r="A1" i="27"/>
  <c r="BJ23" i="28"/>
  <c r="BJ22" i="28"/>
  <c r="BF23" i="28"/>
  <c r="AZ7" i="28"/>
  <c r="E5" i="27" l="1"/>
  <c r="E2" i="27"/>
  <c r="E3" i="27"/>
  <c r="E7" i="27"/>
  <c r="E6" i="27"/>
  <c r="E4" i="27"/>
  <c r="E8" i="27"/>
  <c r="BJ24" i="28"/>
  <c r="AL27" i="10"/>
  <c r="AM36" i="10"/>
</calcChain>
</file>

<file path=xl/connections.xml><?xml version="1.0" encoding="utf-8"?>
<connections xmlns="http://schemas.openxmlformats.org/spreadsheetml/2006/main">
  <connection id="1" odcFile="C:\Users\Freeware Sys\OneDrive\Documents\My Data Sources\databasesimpleinsiteaws.compoko3fbyj.us-east-2.rds.amazonaws.com Simple_Insite Multiple Tables.odc" name="AWS RDS - all tables1" type="100" refreshedVersion="5" minRefreshableVersion="5" background="1" saveData="1">
    <extLst>
      <ext xmlns:x15="http://schemas.microsoft.com/office/spreadsheetml/2010/11/main" uri="{DE250136-89BD-433C-8126-D09CA5730AF9}">
        <x15:connection id="ecc04186-cc94-4e90-81f2-97370ad484e0" autoDelete="1"/>
      </ext>
    </extLst>
  </connection>
  <connection id="2" odcFile="C:\Users\Freeware Sys\OneDrive\Documents\My Data Sources\databasesimpleinsiteaws.compoko3fbyj.us-east-2.rds.amazonaws.com Simple_Insite V_RECYCLE_REJECT_PERCENTAGE.odc" keepAlive="1" name="databasesimpleinsiteaws.compoko3fbyj.us-east-2.rds.amazonaws.com Simple_Insite V_RECYCLE_REJECT_PERCENTAGE" type="5" refreshedVersion="5" background="1" saveData="1">
    <dbPr connection="Provider=SQLOLEDB.1;Persist Security Info=True;User ID=awsSimpleInsite;Initial Catalog=Simple_Insite;Data Source=databasesimpleinsiteaws.compoko3fbyj.us-east-2.rds.amazonaws.com;Use Procedure for Prepare=1;Auto Translate=True;Packet Size=4096;Workstation ID=SAGAR_BHATT;Use Encryption for Data=False;Tag with column collation when possible=False" command="&quot;Simple_Insite&quot;.&quot;dbo&quot;.&quot;V_RECYCLE_REJECT_PERCENTAGE&quot;" commandType="3"/>
  </connection>
  <connection id="3" keepAlive="1" name="ModelConnection_customer_dim_sold_material_facts1" description="Data Model" type="5" refreshedVersion="5" minRefreshableVersion="5" saveData="1">
    <dbPr connection="Data Model Connection" command="customer_dim_sold_material_facts1" commandType="3"/>
    <extLst>
      <ext xmlns:x15="http://schemas.microsoft.com/office/spreadsheetml/2010/11/main" uri="{DE250136-89BD-433C-8126-D09CA5730AF9}">
        <x15:connection id="" model="1"/>
      </ext>
    </extLst>
  </connection>
  <connection id="4" keepAlive="1" name="ModelConnection_customer_dim1" description="Data Model" type="5" refreshedVersion="5" minRefreshableVersion="5" saveData="1">
    <dbPr connection="Data Model Connection" command="customer_dim1" commandType="3"/>
    <extLst>
      <ext xmlns:x15="http://schemas.microsoft.com/office/spreadsheetml/2010/11/main" uri="{DE250136-89BD-433C-8126-D09CA5730AF9}">
        <x15:connection id="" model="1"/>
      </ext>
    </extLst>
  </connection>
  <connection id="5" keepAlive="1" name="ModelConnection_employee_dim_employee_timesheet_facts1" description="Data Model" type="5" refreshedVersion="5" minRefreshableVersion="5" saveData="1">
    <dbPr connection="Data Model Connection" command="employee_dim_employee_timesheet_facts1" commandType="3"/>
    <extLst>
      <ext xmlns:x15="http://schemas.microsoft.com/office/spreadsheetml/2010/11/main" uri="{DE250136-89BD-433C-8126-D09CA5730AF9}">
        <x15:connection id="" model="1"/>
      </ext>
    </extLst>
  </connection>
  <connection id="6" keepAlive="1" name="ModelConnection_employee_dim1" description="Data Model" type="5" refreshedVersion="5" minRefreshableVersion="5" saveData="1">
    <dbPr connection="Data Model Connection" command="employee_dim1" commandType="3"/>
    <extLst>
      <ext xmlns:x15="http://schemas.microsoft.com/office/spreadsheetml/2010/11/main" uri="{DE250136-89BD-433C-8126-D09CA5730AF9}">
        <x15:connection id="" model="1"/>
      </ext>
    </extLst>
  </connection>
  <connection id="7" keepAlive="1" name="ModelConnection_employee_timesheet_fact1" description="Data Model" type="5" refreshedVersion="5" minRefreshableVersion="5" saveData="1">
    <dbPr connection="Data Model Connection" command="employee_timesheet_fact1" commandType="3"/>
    <extLst>
      <ext xmlns:x15="http://schemas.microsoft.com/office/spreadsheetml/2010/11/main" uri="{DE250136-89BD-433C-8126-D09CA5730AF9}">
        <x15:connection id="" model="1"/>
      </ext>
    </extLst>
  </connection>
  <connection id="8" keepAlive="1" name="ModelConnection_hibernate_sequence1" description="Data Model" type="5" refreshedVersion="5" minRefreshableVersion="5" saveData="1">
    <dbPr connection="Data Model Connection" command="hibernate_sequence1" commandType="3"/>
    <extLst>
      <ext xmlns:x15="http://schemas.microsoft.com/office/spreadsheetml/2010/11/main" uri="{DE250136-89BD-433C-8126-D09CA5730AF9}">
        <x15:connection id="" model="1"/>
      </ext>
    </extLst>
  </connection>
  <connection id="9" keepAlive="1" name="ModelConnection_incoming_single_stream_fact1" description="Data Model" type="5" refreshedVersion="5" minRefreshableVersion="5" saveData="1">
    <dbPr connection="Data Model Connection" command="incoming_single_stream_fact1" commandType="3"/>
    <extLst>
      <ext xmlns:x15="http://schemas.microsoft.com/office/spreadsheetml/2010/11/main" uri="{DE250136-89BD-433C-8126-D09CA5730AF9}">
        <x15:connection id="" model="1"/>
      </ext>
    </extLst>
  </connection>
  <connection id="10" keepAlive="1" name="ModelConnection_landfill_owner_dim_trashout_set1" description="Data Model" type="5" refreshedVersion="5" minRefreshableVersion="5" saveData="1">
    <dbPr connection="Data Model Connection" command="landfill_owner_dim_trashout_set1" commandType="3"/>
    <extLst>
      <ext xmlns:x15="http://schemas.microsoft.com/office/spreadsheetml/2010/11/main" uri="{DE250136-89BD-433C-8126-D09CA5730AF9}">
        <x15:connection id="" model="1"/>
      </ext>
    </extLst>
  </connection>
  <connection id="11" keepAlive="1" name="ModelConnection_landfill_owner_dim1" description="Data Model" type="5" refreshedVersion="5" minRefreshableVersion="5" saveData="1">
    <dbPr connection="Data Model Connection" command="landfill_owner_dim1" commandType="3"/>
    <extLst>
      <ext xmlns:x15="http://schemas.microsoft.com/office/spreadsheetml/2010/11/main" uri="{DE250136-89BD-433C-8126-D09CA5730AF9}">
        <x15:connection id="" model="1"/>
      </ext>
    </extLst>
  </connection>
  <connection id="12" keepAlive="1" name="ModelConnection_machine_hours_fact1" description="Data Model" type="5" refreshedVersion="5" minRefreshableVersion="5" saveData="1">
    <dbPr connection="Data Model Connection" command="machine_hours_fact1" commandType="3"/>
    <extLst>
      <ext xmlns:x15="http://schemas.microsoft.com/office/spreadsheetml/2010/11/main" uri="{DE250136-89BD-433C-8126-D09CA5730AF9}">
        <x15:connection id="" model="1"/>
      </ext>
    </extLst>
  </connection>
  <connection id="13" keepAlive="1" name="ModelConnection_material_dim_production_dims1" description="Data Model" type="5" refreshedVersion="5" minRefreshableVersion="5" saveData="1">
    <dbPr connection="Data Model Connection" command="material_dim_production_dims1" commandType="3"/>
    <extLst>
      <ext xmlns:x15="http://schemas.microsoft.com/office/spreadsheetml/2010/11/main" uri="{DE250136-89BD-433C-8126-D09CA5730AF9}">
        <x15:connection id="" model="1"/>
      </ext>
    </extLst>
  </connection>
  <connection id="14" keepAlive="1" name="ModelConnection_material_dim_sold_material_facts1" description="Data Model" type="5" refreshedVersion="5" minRefreshableVersion="5" saveData="1">
    <dbPr connection="Data Model Connection" command="material_dim_sold_material_facts1" commandType="3"/>
    <extLst>
      <ext xmlns:x15="http://schemas.microsoft.com/office/spreadsheetml/2010/11/main" uri="{DE250136-89BD-433C-8126-D09CA5730AF9}">
        <x15:connection id="" model="1"/>
      </ext>
    </extLst>
  </connection>
  <connection id="15" keepAlive="1" name="ModelConnection_material_dim1" description="Data Model" type="5" refreshedVersion="5" minRefreshableVersion="5" saveData="1">
    <dbPr connection="Data Model Connection" command="material_dim1" commandType="3"/>
    <extLst>
      <ext xmlns:x15="http://schemas.microsoft.com/office/spreadsheetml/2010/11/main" uri="{DE250136-89BD-433C-8126-D09CA5730AF9}">
        <x15:connection id="" model="1"/>
      </ext>
    </extLst>
  </connection>
  <connection id="16" keepAlive="1" name="ModelConnection_production_dim1" description="Data Model" type="5" refreshedVersion="5" minRefreshableVersion="5" saveData="1">
    <dbPr connection="Data Model Connection" command="production_dim1" commandType="3"/>
    <extLst>
      <ext xmlns:x15="http://schemas.microsoft.com/office/spreadsheetml/2010/11/main" uri="{DE250136-89BD-433C-8126-D09CA5730AF9}">
        <x15:connection id="" model="1"/>
      </ext>
    </extLst>
  </connection>
  <connection id="17" keepAlive="1" name="ModelConnection_roles1" description="Data Model" type="5" refreshedVersion="5" minRefreshableVersion="5" saveData="1">
    <dbPr connection="Data Model Connection" command="roles1" commandType="3"/>
    <extLst>
      <ext xmlns:x15="http://schemas.microsoft.com/office/spreadsheetml/2010/11/main" uri="{DE250136-89BD-433C-8126-D09CA5730AF9}">
        <x15:connection id="" model="1"/>
      </ext>
    </extLst>
  </connection>
  <connection id="18" keepAlive="1" name="ModelConnection_soldmaterial_fact1" description="Data Model" type="5" refreshedVersion="5" minRefreshableVersion="5" saveData="1">
    <dbPr connection="Data Model Connection" command="soldmaterial_fact1" commandType="3"/>
    <extLst>
      <ext xmlns:x15="http://schemas.microsoft.com/office/spreadsheetml/2010/11/main" uri="{DE250136-89BD-433C-8126-D09CA5730AF9}">
        <x15:connection id="" model="1"/>
      </ext>
    </extLst>
  </connection>
  <connection id="19" keepAlive="1" name="ModelConnection_supplier_dim_incoming_single_streams1" description="Data Model" type="5" refreshedVersion="5" minRefreshableVersion="5" saveData="1">
    <dbPr connection="Data Model Connection" command="supplier_dim_incoming_single_streams1" commandType="3"/>
    <extLst>
      <ext xmlns:x15="http://schemas.microsoft.com/office/spreadsheetml/2010/11/main" uri="{DE250136-89BD-433C-8126-D09CA5730AF9}">
        <x15:connection id="" model="1"/>
      </ext>
    </extLst>
  </connection>
  <connection id="20" keepAlive="1" name="ModelConnection_supplier_dim1" description="Data Model" type="5" refreshedVersion="5" minRefreshableVersion="5" saveData="1">
    <dbPr connection="Data Model Connection" command="supplier_dim1" commandType="3"/>
    <extLst>
      <ext xmlns:x15="http://schemas.microsoft.com/office/spreadsheetml/2010/11/main" uri="{DE250136-89BD-433C-8126-D09CA5730AF9}">
        <x15:connection id="" model="1"/>
      </ext>
    </extLst>
  </connection>
  <connection id="21" keepAlive="1" name="ModelConnection_Table_employee_dim1_1" description="Data Model" type="5" refreshedVersion="5" minRefreshableVersion="5" saveData="1">
    <dbPr connection="Data Model Connection" command="Table_employee_dim1" commandType="3"/>
    <extLst>
      <ext xmlns:x15="http://schemas.microsoft.com/office/spreadsheetml/2010/11/main" uri="{DE250136-89BD-433C-8126-D09CA5730AF9}">
        <x15:connection id="" model="1"/>
      </ext>
    </extLst>
  </connection>
  <connection id="22" keepAlive="1" name="ModelConnection_trashout_fact1" description="Data Model" type="5" refreshedVersion="5" minRefreshableVersion="5" saveData="1">
    <dbPr connection="Data Model Connection" command="trashout_fact1" commandType="3"/>
    <extLst>
      <ext xmlns:x15="http://schemas.microsoft.com/office/spreadsheetml/2010/11/main" uri="{DE250136-89BD-433C-8126-D09CA5730AF9}">
        <x15:connection id="" model="1"/>
      </ext>
    </extLst>
  </connection>
  <connection id="23" keepAlive="1" name="ModelConnection_user_roles1" description="Data Model" type="5" refreshedVersion="5" minRefreshableVersion="5" saveData="1">
    <dbPr connection="Data Model Connection" command="user_roles1" commandType="3"/>
    <extLst>
      <ext xmlns:x15="http://schemas.microsoft.com/office/spreadsheetml/2010/11/main" uri="{DE250136-89BD-433C-8126-D09CA5730AF9}">
        <x15:connection id="" model="1"/>
      </ext>
    </extLst>
  </connection>
  <connection id="24" keepAlive="1" name="ModelConnection_users1" description="Data Model" type="5" refreshedVersion="5" minRefreshableVersion="5" saveData="1">
    <dbPr connection="Data Model Connection" command="users1" commandType="3"/>
    <extLst>
      <ext xmlns:x15="http://schemas.microsoft.com/office/spreadsheetml/2010/11/main" uri="{DE250136-89BD-433C-8126-D09CA5730AF9}">
        <x15:connection id="" model="1"/>
      </ext>
    </extLst>
  </connection>
  <connection id="25"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6" name="WorksheetConnection_Simple Insite Steamboat progress Report.xlsx!Table_employee_dim1" type="102" refreshedVersion="5" minRefreshableVersion="5">
    <extLst>
      <ext xmlns:x15="http://schemas.microsoft.com/office/spreadsheetml/2010/11/main" uri="{DE250136-89BD-433C-8126-D09CA5730AF9}">
        <x15:connection id="Table_employee_dim1-e5ffd551-9237-4b06-94f9-5271aa1b072c" autoDelete="1">
          <x15:rangePr sourceName="_xlcn.WorksheetConnection_SimpleInsiteSteamboatprogressReport.xlsxTable_employee_dim11"/>
        </x15:connection>
      </ext>
    </extLst>
  </connection>
</connections>
</file>

<file path=xl/sharedStrings.xml><?xml version="1.0" encoding="utf-8"?>
<sst xmlns="http://schemas.openxmlformats.org/spreadsheetml/2006/main" count="6736" uniqueCount="404">
  <si>
    <t>incoming_single_stream_id</t>
  </si>
  <si>
    <t>single_stream_incoming_date</t>
  </si>
  <si>
    <t>single_stream_incoming_material_type</t>
  </si>
  <si>
    <t>single_stream_incoming_weight_ticket_number</t>
  </si>
  <si>
    <t>system_updated_date</t>
  </si>
  <si>
    <t>total_weight_lb</t>
  </si>
  <si>
    <t>total_weight_tons</t>
  </si>
  <si>
    <t>supplier_dim_supplier_id</t>
  </si>
  <si>
    <t>Overton</t>
  </si>
  <si>
    <t>Twin Enviro</t>
  </si>
  <si>
    <t>Waste Management</t>
  </si>
  <si>
    <t>YVSC</t>
  </si>
  <si>
    <t>customer_id</t>
  </si>
  <si>
    <t>contact_person_name</t>
  </si>
  <si>
    <t>customer_name</t>
  </si>
  <si>
    <t>email_address</t>
  </si>
  <si>
    <t>phone_number</t>
  </si>
  <si>
    <t>system_update_date</t>
  </si>
  <si>
    <t>A</t>
  </si>
  <si>
    <t>Republic Papers</t>
  </si>
  <si>
    <t>a@a.com</t>
  </si>
  <si>
    <t>1234123412</t>
  </si>
  <si>
    <t>B</t>
  </si>
  <si>
    <t>Denver Metals</t>
  </si>
  <si>
    <t>b@b.com</t>
  </si>
  <si>
    <t>c</t>
  </si>
  <si>
    <t>Oklahoma Papers</t>
  </si>
  <si>
    <t>c@c.com</t>
  </si>
  <si>
    <t>customer_dim_customer_id</t>
  </si>
  <si>
    <t>sold_material_facts_sold_material_id</t>
  </si>
  <si>
    <t>employee_id</t>
  </si>
  <si>
    <t>employee_email</t>
  </si>
  <si>
    <t>employee_name</t>
  </si>
  <si>
    <t>employee_number</t>
  </si>
  <si>
    <t>employee_dim_employee_id</t>
  </si>
  <si>
    <t>employee_timesheet_facts_timesheet_id</t>
  </si>
  <si>
    <t>timesheet_id</t>
  </si>
  <si>
    <t>break_hours</t>
  </si>
  <si>
    <t>daily_hours_worked</t>
  </si>
  <si>
    <t>system_created_date</t>
  </si>
  <si>
    <t>date</t>
  </si>
  <si>
    <t>next_val</t>
  </si>
  <si>
    <t xml:space="preserve"> Single Stream</t>
  </si>
  <si>
    <t>landfill_owner_id</t>
  </si>
  <si>
    <t>landfill_owner_name</t>
  </si>
  <si>
    <t>Twin Enviro Landfill</t>
  </si>
  <si>
    <t>Yampa Valley Landfill</t>
  </si>
  <si>
    <t>landfill_owner_landfill_owner_id</t>
  </si>
  <si>
    <t>trashout_set_trashout_id</t>
  </si>
  <si>
    <t>machine_hours_id</t>
  </si>
  <si>
    <t>clock_hours</t>
  </si>
  <si>
    <t>comments</t>
  </si>
  <si>
    <t>daily_running_hours</t>
  </si>
  <si>
    <t>material_id</t>
  </si>
  <si>
    <t>material_system_updated_date</t>
  </si>
  <si>
    <t>material_type</t>
  </si>
  <si>
    <t>material_type_description</t>
  </si>
  <si>
    <t>ONP</t>
  </si>
  <si>
    <t>Old News Print</t>
  </si>
  <si>
    <t>HDPEN</t>
  </si>
  <si>
    <t>HDPE Natural</t>
  </si>
  <si>
    <t>UBC</t>
  </si>
  <si>
    <t>Universal Beverage Cans</t>
  </si>
  <si>
    <t>TIN</t>
  </si>
  <si>
    <t>PET</t>
  </si>
  <si>
    <t>Polyethylene Terephthalate</t>
  </si>
  <si>
    <t>HDPEC</t>
  </si>
  <si>
    <t>HDPE Color</t>
  </si>
  <si>
    <t>OCC</t>
  </si>
  <si>
    <t>Old Corrugated Cardboard</t>
  </si>
  <si>
    <t>Glass</t>
  </si>
  <si>
    <t>material_dim_material_id</t>
  </si>
  <si>
    <t>production_dims_baled_material_id</t>
  </si>
  <si>
    <t>baled_material_id</t>
  </si>
  <si>
    <t>role_id</t>
  </si>
  <si>
    <t>name</t>
  </si>
  <si>
    <t>ROLE_ADMIN</t>
  </si>
  <si>
    <t>ROLE_USER</t>
  </si>
  <si>
    <t>sold_material_id</t>
  </si>
  <si>
    <t>number_of_sold_bales</t>
  </si>
  <si>
    <t>sold_bol_number</t>
  </si>
  <si>
    <t>sold_material_date</t>
  </si>
  <si>
    <t>sold_weight_lb</t>
  </si>
  <si>
    <t>sold_weight_ticket_number</t>
  </si>
  <si>
    <t>sold_weight_tons</t>
  </si>
  <si>
    <t>supplier_id</t>
  </si>
  <si>
    <t>contact_name</t>
  </si>
  <si>
    <t>supplier_name</t>
  </si>
  <si>
    <t>ddd</t>
  </si>
  <si>
    <t>d@d.com</t>
  </si>
  <si>
    <t>2128106034</t>
  </si>
  <si>
    <t>BBC</t>
  </si>
  <si>
    <t>a@b.com</t>
  </si>
  <si>
    <t>CCC</t>
  </si>
  <si>
    <t>c@d.com</t>
  </si>
  <si>
    <t>ABC</t>
  </si>
  <si>
    <t>incoming_single_streams_incoming_single_stream_id</t>
  </si>
  <si>
    <t>trashout_id</t>
  </si>
  <si>
    <t>trashout_date</t>
  </si>
  <si>
    <t>trashout_weight_lb</t>
  </si>
  <si>
    <t>trashout_weight_ticket_number</t>
  </si>
  <si>
    <t>trashout_weight_tons</t>
  </si>
  <si>
    <t>user_id</t>
  </si>
  <si>
    <t>id</t>
  </si>
  <si>
    <t>email</t>
  </si>
  <si>
    <t>password</t>
  </si>
  <si>
    <t>username</t>
  </si>
  <si>
    <t>ptierney@revolutionsystems.net</t>
  </si>
  <si>
    <t>Patrick Tierney</t>
  </si>
  <si>
    <t>$2a$10$k797k/dwD1rG0blAm2pLseJncnrkzrJrfOaXWnQs90r04IAZ7POEG</t>
  </si>
  <si>
    <t>Sbhatt@revolutionsystems.net</t>
  </si>
  <si>
    <t>Sagar Bhatt</t>
  </si>
  <si>
    <t>$2a$10$gfoSw3Ryn2qZ7EaMR.G8C..aN9EvF.fQFMwJ.GLRvlW4XpIGLjnbm</t>
  </si>
  <si>
    <t>Sbhattd@revolutionsystems.net</t>
  </si>
  <si>
    <t>kandresen@revolutionsystems.net</t>
  </si>
  <si>
    <t>Kevin Andresen</t>
  </si>
  <si>
    <t>$2a$10$fP5KZnOTkqljjhpPOYDgnu0LMSd4DLnusXfbajoocoUXJYTqLffJa</t>
  </si>
  <si>
    <t>dmcdonald@revolutionsystems.net</t>
  </si>
  <si>
    <t>Duane McDonald</t>
  </si>
  <si>
    <t>$2a$10$nga/RTXNDHNm5I8DPQzP5u2CjyMI7sOsunhXJCpv/my4dRLvOF.9S</t>
  </si>
  <si>
    <t>Single Stream</t>
  </si>
  <si>
    <t>302-OCC</t>
  </si>
  <si>
    <t xml:space="preserve"> 302-OCC</t>
  </si>
  <si>
    <t>D</t>
  </si>
  <si>
    <t>Sage Recycling</t>
  </si>
  <si>
    <t>123456789</t>
  </si>
  <si>
    <t>E</t>
  </si>
  <si>
    <t>Overland</t>
  </si>
  <si>
    <t>E@E.com</t>
  </si>
  <si>
    <t>steamboat@revolutionsystems.net</t>
  </si>
  <si>
    <t>Ruth Alcantar</t>
  </si>
  <si>
    <t>$2a$10$IPoIqorhxJIlc/vEsRdWbObjeZj0I7TRlXbAc82Rup4XrHkCNbTdS</t>
  </si>
  <si>
    <t/>
  </si>
  <si>
    <t>contaminated recycling</t>
  </si>
  <si>
    <t>the machine stopped 30 minutes to fix where the recycling fell</t>
  </si>
  <si>
    <t>Walt onsite for aluminium load</t>
  </si>
  <si>
    <t>work stopped 20minutes because machine fuses were damaged</t>
  </si>
  <si>
    <t>we started work at seven because they fixed the drum</t>
  </si>
  <si>
    <t>general cleaning was done</t>
  </si>
  <si>
    <t>meeting Dan</t>
  </si>
  <si>
    <t>Forklift hose broke</t>
  </si>
  <si>
    <t>heavily polluted  recycling</t>
  </si>
  <si>
    <t>Stopped working at One because Lynn fixed the hose</t>
  </si>
  <si>
    <t>problems with the band that takes out the garbage</t>
  </si>
  <si>
    <t>it   stopped working 11:30 because  the bale machine  broke down did a deep  clean while it was repaired but did not start</t>
  </si>
  <si>
    <t>Forklift down Hyd hose</t>
  </si>
  <si>
    <t>stopped working 40  minutes to fix the drum chain</t>
  </si>
  <si>
    <t>Lynn on site</t>
  </si>
  <si>
    <t>problems outside band</t>
  </si>
  <si>
    <t>we were stopping work because i had problems with the bale machine,they started cleaning while they were fixing it</t>
  </si>
  <si>
    <t>Revolution Systems - Steamboat Springs Dashboard</t>
  </si>
  <si>
    <t>Row Labels</t>
  </si>
  <si>
    <t>Grand Total</t>
  </si>
  <si>
    <t>single_stream_incoming_date (Year)</t>
  </si>
  <si>
    <t>single_stream_incoming_date (Quarter)</t>
  </si>
  <si>
    <t>single_stream_incoming_date (Month Index)</t>
  </si>
  <si>
    <t>single_stream_incoming_date (Month)</t>
  </si>
  <si>
    <t>2021</t>
  </si>
  <si>
    <t>Qtr1</t>
  </si>
  <si>
    <t>Mar</t>
  </si>
  <si>
    <t>Feb</t>
  </si>
  <si>
    <t>Jan</t>
  </si>
  <si>
    <t>2020</t>
  </si>
  <si>
    <t>Qtr4</t>
  </si>
  <si>
    <t>Dec</t>
  </si>
  <si>
    <t>Nov</t>
  </si>
  <si>
    <t>Oct</t>
  </si>
  <si>
    <t>Qtr3</t>
  </si>
  <si>
    <t>Sep</t>
  </si>
  <si>
    <t>Aug</t>
  </si>
  <si>
    <t>Jul</t>
  </si>
  <si>
    <t>Qtr2</t>
  </si>
  <si>
    <t>Jun</t>
  </si>
  <si>
    <t>May</t>
  </si>
  <si>
    <t>Apr</t>
  </si>
  <si>
    <t>SupplierName</t>
  </si>
  <si>
    <t>CustomerName</t>
  </si>
  <si>
    <t>Sum_GroupBy_Date</t>
  </si>
  <si>
    <t>Group_Trash_Weight_Tons</t>
  </si>
  <si>
    <t>Group_Production_Weight_Tons</t>
  </si>
  <si>
    <t>Group_Inbound_Weight_Tons</t>
  </si>
  <si>
    <t>Trash_Weight</t>
  </si>
  <si>
    <t>Production_Weight</t>
  </si>
  <si>
    <t>Latest Reporting</t>
  </si>
  <si>
    <t>Inbound Reporting</t>
  </si>
  <si>
    <t>Production Reporting</t>
  </si>
  <si>
    <t>Outbound Reporting</t>
  </si>
  <si>
    <t>Trashout Reporting</t>
  </si>
  <si>
    <t>Current Date</t>
  </si>
  <si>
    <t>Poor</t>
  </si>
  <si>
    <t>Fair</t>
  </si>
  <si>
    <t>Good</t>
  </si>
  <si>
    <t>Target</t>
  </si>
  <si>
    <t xml:space="preserve"> </t>
  </si>
  <si>
    <t>302C - OCC</t>
  </si>
  <si>
    <t>2021-04-01T21:40:18.000Z</t>
  </si>
  <si>
    <t>2021-04-02T21:43:40.530Z</t>
  </si>
  <si>
    <t>inventory_count</t>
  </si>
  <si>
    <t>kris@usrecyclingequipment.com</t>
  </si>
  <si>
    <t>Kris Ortiz</t>
  </si>
  <si>
    <t>$2a$10$Ztqfh3WhMjkZW1KIuO4wNucbvi.rCrYEJ4dazUMuPrabMiLsVnqbC</t>
  </si>
  <si>
    <t>a</t>
  </si>
  <si>
    <t>Kevin Hernandez</t>
  </si>
  <si>
    <t>Yahaira Cordero Alcantar</t>
  </si>
  <si>
    <t>Alsides Rugama</t>
  </si>
  <si>
    <t>Jose D. Hernandez Garcia</t>
  </si>
  <si>
    <t>Heidy Alcantar</t>
  </si>
  <si>
    <t>Jorge H. Machuca Aquino</t>
  </si>
  <si>
    <t>Jose Luis Aguilar Gutierrez</t>
  </si>
  <si>
    <t>Maynor Galeano Martinez</t>
  </si>
  <si>
    <t>Wilmer Sevilla</t>
  </si>
  <si>
    <t>Hector Sevilla-Hernandez</t>
  </si>
  <si>
    <t>Danir Hernandez</t>
  </si>
  <si>
    <t>Nelsin Estrada-Mejia</t>
  </si>
  <si>
    <t>Luis Tarango</t>
  </si>
  <si>
    <t>Vicente Zepeda Landaverde</t>
  </si>
  <si>
    <t>Deivis Zepeda Baires</t>
  </si>
  <si>
    <t>Darwin Casco-Escorcia</t>
  </si>
  <si>
    <t>Jaime Sevilla Hernandez</t>
  </si>
  <si>
    <t>Lorenzo Medina</t>
  </si>
  <si>
    <t>Darwin Zepeda Reyes</t>
  </si>
  <si>
    <t>Holvin Ali Casco Escorsia</t>
  </si>
  <si>
    <t>2021-04-06T20:58:55.589Z</t>
  </si>
  <si>
    <t>2021-04-05T20:55:30.000Z</t>
  </si>
  <si>
    <t>Employee_Name</t>
  </si>
  <si>
    <t>2021-04-07T22:10:55.310Z</t>
  </si>
  <si>
    <t>2021-04-08T21:30:01.000Z</t>
  </si>
  <si>
    <t>2021-04-09T22:23:25.000Z</t>
  </si>
  <si>
    <t>2021-04-12T22:33:12.000Z</t>
  </si>
  <si>
    <t>2021-04-08T21:36:03.788Z</t>
  </si>
  <si>
    <t>Material_Name</t>
  </si>
  <si>
    <t>286485</t>
  </si>
  <si>
    <t>102120</t>
  </si>
  <si>
    <t>121420</t>
  </si>
  <si>
    <t>122820</t>
  </si>
  <si>
    <t>90320</t>
  </si>
  <si>
    <t>93667</t>
  </si>
  <si>
    <t>11821</t>
  </si>
  <si>
    <t>21021</t>
  </si>
  <si>
    <t>60420</t>
  </si>
  <si>
    <t>30</t>
  </si>
  <si>
    <t>290843</t>
  </si>
  <si>
    <t>71720</t>
  </si>
  <si>
    <t>22621</t>
  </si>
  <si>
    <t>26</t>
  </si>
  <si>
    <t>83120</t>
  </si>
  <si>
    <t>292898</t>
  </si>
  <si>
    <t>041221A</t>
  </si>
  <si>
    <t>30221</t>
  </si>
  <si>
    <t>11521</t>
  </si>
  <si>
    <t>94263</t>
  </si>
  <si>
    <t>7082</t>
  </si>
  <si>
    <t>60820</t>
  </si>
  <si>
    <t>21621</t>
  </si>
  <si>
    <t>286486</t>
  </si>
  <si>
    <t>103020</t>
  </si>
  <si>
    <t>20121</t>
  </si>
  <si>
    <t>290845</t>
  </si>
  <si>
    <t>94091</t>
  </si>
  <si>
    <t>94251</t>
  </si>
  <si>
    <t>91520</t>
  </si>
  <si>
    <t>94371</t>
  </si>
  <si>
    <t>33</t>
  </si>
  <si>
    <t>294786</t>
  </si>
  <si>
    <t>032621A</t>
  </si>
  <si>
    <t>30821</t>
  </si>
  <si>
    <t>292897</t>
  </si>
  <si>
    <t>31821</t>
  </si>
  <si>
    <t>31621</t>
  </si>
  <si>
    <t>11321</t>
  </si>
  <si>
    <t>72920</t>
  </si>
  <si>
    <t>10421</t>
  </si>
  <si>
    <t>50</t>
  </si>
  <si>
    <t>32</t>
  </si>
  <si>
    <t>294787</t>
  </si>
  <si>
    <t>296995</t>
  </si>
  <si>
    <t>112320</t>
  </si>
  <si>
    <t>94382</t>
  </si>
  <si>
    <t>Material_Type</t>
  </si>
  <si>
    <t>041621B</t>
  </si>
  <si>
    <t>041621C</t>
  </si>
  <si>
    <t>Sum of daily_running_hours</t>
  </si>
  <si>
    <t>Years</t>
  </si>
  <si>
    <t>Months</t>
  </si>
  <si>
    <t>042121C</t>
  </si>
  <si>
    <t>042221B</t>
  </si>
  <si>
    <t>2021-04-19T19:18:08.000Z</t>
  </si>
  <si>
    <t>2021-04-22T19:48:10.000Z</t>
  </si>
  <si>
    <t>2021-04-16T16:59:41.000Z</t>
  </si>
  <si>
    <t>2021-04-20T19:16:34.000Z</t>
  </si>
  <si>
    <t>2021-04-23T20:08:10.000Z</t>
  </si>
  <si>
    <t>042721A</t>
  </si>
  <si>
    <t>042521A</t>
  </si>
  <si>
    <t>042621A</t>
  </si>
  <si>
    <t>2021-04-27T16:14:32.000Z</t>
  </si>
  <si>
    <t>032521A</t>
  </si>
  <si>
    <t>032521C</t>
  </si>
  <si>
    <t>031821B</t>
  </si>
  <si>
    <t>050421A</t>
  </si>
  <si>
    <t>Single Stream Bales</t>
  </si>
  <si>
    <t>051421A</t>
  </si>
  <si>
    <t>,</t>
  </si>
  <si>
    <t>.</t>
  </si>
  <si>
    <t>conveyor belt broken</t>
  </si>
  <si>
    <t>;</t>
  </si>
  <si>
    <t>cnveyor belt broken</t>
  </si>
  <si>
    <t>060121B</t>
  </si>
  <si>
    <t>060721A</t>
  </si>
  <si>
    <t>060921A</t>
  </si>
  <si>
    <t>Sum of total_weight_tons</t>
  </si>
  <si>
    <t>SS</t>
  </si>
  <si>
    <t>Sum of inventory_count</t>
  </si>
  <si>
    <t>Sum of sold_weight_tons</t>
  </si>
  <si>
    <t>Average of Group_Trash_Weight_Tons</t>
  </si>
  <si>
    <t>Inbound_Weight_Tons</t>
  </si>
  <si>
    <t>Average of Group_Inbound_Weight_Tons</t>
  </si>
  <si>
    <t>Residue Rate (%)</t>
  </si>
  <si>
    <t>Sum of Target</t>
  </si>
  <si>
    <t>062221A</t>
  </si>
  <si>
    <t>Pedro A Zepeda Landaverde</t>
  </si>
  <si>
    <t>Residue Rate</t>
  </si>
  <si>
    <t>Total Production</t>
  </si>
  <si>
    <t>Total Manhours</t>
  </si>
  <si>
    <t>Production/manhous</t>
  </si>
  <si>
    <t>Inbound pivot</t>
  </si>
  <si>
    <t>Sold pivot</t>
  </si>
  <si>
    <t>Machine hours pivot</t>
  </si>
  <si>
    <t>Inventory</t>
  </si>
  <si>
    <t>Production / machine hr</t>
  </si>
  <si>
    <t>Production</t>
  </si>
  <si>
    <t>Prod / machine hr</t>
  </si>
  <si>
    <t>Inbound_weight</t>
  </si>
  <si>
    <t>Inbound Graph</t>
  </si>
  <si>
    <t>Truck Loads</t>
  </si>
  <si>
    <t>062821A</t>
  </si>
  <si>
    <t>062821B</t>
  </si>
  <si>
    <t>070621A</t>
  </si>
  <si>
    <t>070621C</t>
  </si>
  <si>
    <t>070921A</t>
  </si>
  <si>
    <t>(blank)</t>
  </si>
  <si>
    <t>072621A</t>
  </si>
  <si>
    <t>072721A</t>
  </si>
  <si>
    <t>Reject Level / Residue</t>
  </si>
  <si>
    <t>Column1</t>
  </si>
  <si>
    <t>INBOUND</t>
  </si>
  <si>
    <t>TRASHOUT</t>
  </si>
  <si>
    <t>RECYCLE</t>
  </si>
  <si>
    <t>REJECT PERCENTAGE</t>
  </si>
  <si>
    <t>MONTH_NAME</t>
  </si>
  <si>
    <t>MONTH_INDEX</t>
  </si>
  <si>
    <t>YEAR</t>
  </si>
  <si>
    <t>April</t>
  </si>
  <si>
    <t>February</t>
  </si>
  <si>
    <t>January</t>
  </si>
  <si>
    <t>July</t>
  </si>
  <si>
    <t>June</t>
  </si>
  <si>
    <t>March</t>
  </si>
  <si>
    <t>RECYCLED</t>
  </si>
  <si>
    <t>REJECTED</t>
  </si>
  <si>
    <t>REJECT PERCENTAGE (%)</t>
  </si>
  <si>
    <t>August</t>
  </si>
  <si>
    <t>2-Aug</t>
  </si>
  <si>
    <t>3-Aug</t>
  </si>
  <si>
    <t>080221B</t>
  </si>
  <si>
    <t>080421A</t>
  </si>
  <si>
    <t>080221A</t>
  </si>
  <si>
    <t>target_inventory_truckload</t>
  </si>
  <si>
    <t>080421B</t>
  </si>
  <si>
    <t>10-Aug</t>
  </si>
  <si>
    <t>073021A</t>
  </si>
  <si>
    <t>correction</t>
  </si>
  <si>
    <t>4-Aug</t>
  </si>
  <si>
    <t>5-Aug</t>
  </si>
  <si>
    <t>6-Aug</t>
  </si>
  <si>
    <t>7-Aug</t>
  </si>
  <si>
    <t>9-Aug</t>
  </si>
  <si>
    <t>11-Aug</t>
  </si>
  <si>
    <t>080421C</t>
  </si>
  <si>
    <t>Feed conveyor down for repairs</t>
  </si>
  <si>
    <t>Baler feed conveyor repaired, resumed sorting today.</t>
  </si>
  <si>
    <t>...</t>
  </si>
  <si>
    <t>12-Aug</t>
  </si>
  <si>
    <t>''</t>
  </si>
  <si>
    <t>..</t>
  </si>
  <si>
    <t>13-Aug</t>
  </si>
  <si>
    <t>14-Aug</t>
  </si>
  <si>
    <t>081321B</t>
  </si>
  <si>
    <t>16-Aug</t>
  </si>
  <si>
    <t>17-Aug</t>
  </si>
  <si>
    <t>18-Aug</t>
  </si>
  <si>
    <t>La máquina de cartón no quiso prender y se dejó de trabajar se hizo limpieza general</t>
  </si>
  <si>
    <t>19-Aug</t>
  </si>
  <si>
    <t>20-Aug</t>
  </si>
  <si>
    <t>23-Aug</t>
  </si>
  <si>
    <t>081321A</t>
  </si>
  <si>
    <t>24-Aug</t>
  </si>
  <si>
    <t>25-Aug</t>
  </si>
  <si>
    <t>Se hizo limpieza adentro y afuera y se limpio abajo de la banda</t>
  </si>
  <si>
    <t>26-Aug</t>
  </si>
  <si>
    <t>27-Aug</t>
  </si>
  <si>
    <t>28-Aug</t>
  </si>
  <si>
    <t>081821B</t>
  </si>
  <si>
    <t>30-Aug</t>
  </si>
  <si>
    <t>31-Aug</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</si>
</sst>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mm/dd/yy;@"/>
    <numFmt numFmtId="165" formatCode="m/d/yy;@"/>
    <numFmt numFmtId="166" formatCode="[$-F800]dddd\,\ mmmm\ dd\,\ yyyy"/>
    <numFmt numFmtId="167" formatCode="#,##0.0"/>
    <numFmt numFmtId="168" formatCode="0.0%"/>
    <numFmt numFmtId="169" formatCode="0.0"/>
  </numFmts>
  <fonts count="5" x14ac:knownFonts="1">
    <font>
      <sz val="11"/>
      <color theme="1"/>
      <name val="Calibri"/>
      <family val="2"/>
      <scheme val="minor"/>
    </font>
    <font>
      <sz val="24"/>
      <color theme="0"/>
      <name val="Arial"/>
      <family val="2"/>
    </font>
    <font>
      <b/>
      <sz val="11"/>
      <color theme="1"/>
      <name val="Calibri"/>
      <family val="2"/>
      <scheme val="minor"/>
    </font>
    <font>
      <b/>
      <sz val="14"/>
      <color theme="1"/>
      <name val="Arial"/>
      <family val="2"/>
    </font>
    <font>
      <sz val="14"/>
      <color theme="1"/>
      <name val="Arial"/>
      <family val="2"/>
    </font>
  </fonts>
  <fills count="6">
    <fill>
      <patternFill patternType="none"/>
    </fill>
    <fill>
      <patternFill patternType="gray125"/>
    </fill>
    <fill>
      <patternFill patternType="solid">
        <fgColor rgb="FF63973F"/>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0">
    <xf numFmtId="0" fontId="0" fillId="0" borderId="0" xfId="0"/>
    <xf numFmtId="22" fontId="0" fillId="0" borderId="0" xfId="0" applyNumberFormat="1"/>
    <xf numFmtId="14" fontId="0" fillId="0" borderId="0" xfId="0" applyNumberFormat="1"/>
    <xf numFmtId="0" fontId="0" fillId="2" borderId="0" xfId="0" applyFill="1"/>
    <xf numFmtId="0" fontId="0" fillId="2" borderId="0" xfId="0" applyFill="1" applyAlignment="1"/>
    <xf numFmtId="0" fontId="1" fillId="2" borderId="0" xfId="0" applyFont="1" applyFill="1" applyAlignment="1">
      <alignment horizontal="left"/>
    </xf>
    <xf numFmtId="0" fontId="1" fillId="2" borderId="0" xfId="0" applyFont="1" applyFill="1" applyAlignment="1">
      <alignment horizontal="center" vertical="center"/>
    </xf>
    <xf numFmtId="0" fontId="0" fillId="0" borderId="0" xfId="0" pivotButton="1"/>
    <xf numFmtId="14" fontId="0" fillId="0" borderId="0" xfId="0" applyNumberFormat="1" applyAlignment="1">
      <alignment horizontal="left"/>
    </xf>
    <xf numFmtId="0" fontId="0" fillId="0" borderId="0" xfId="0" applyAlignment="1">
      <alignment horizontal="left"/>
    </xf>
    <xf numFmtId="0" fontId="0" fillId="0" borderId="0" xfId="0" applyNumberFormat="1"/>
    <xf numFmtId="164" fontId="0" fillId="0" borderId="0" xfId="0" applyNumberFormat="1"/>
    <xf numFmtId="1" fontId="0" fillId="0" borderId="0" xfId="0" applyNumberFormat="1"/>
    <xf numFmtId="9" fontId="0" fillId="0" borderId="0" xfId="0" applyNumberFormat="1"/>
    <xf numFmtId="165" fontId="0" fillId="0" borderId="0" xfId="0" applyNumberFormat="1"/>
    <xf numFmtId="0" fontId="0" fillId="0" borderId="0" xfId="0" applyAlignment="1">
      <alignment horizontal="center" vertical="center"/>
    </xf>
    <xf numFmtId="0" fontId="2" fillId="3" borderId="0" xfId="0" applyFont="1" applyFill="1" applyAlignment="1">
      <alignment horizontal="center" vertical="center"/>
    </xf>
    <xf numFmtId="0" fontId="2" fillId="4" borderId="0" xfId="0" applyFont="1" applyFill="1" applyAlignment="1">
      <alignment horizontal="center" vertical="center"/>
    </xf>
    <xf numFmtId="14" fontId="2" fillId="4" borderId="0" xfId="0" applyNumberFormat="1" applyFont="1" applyFill="1" applyAlignment="1">
      <alignment horizontal="center" vertical="center"/>
    </xf>
    <xf numFmtId="0" fontId="2" fillId="4" borderId="0" xfId="0" applyNumberFormat="1" applyFont="1" applyFill="1" applyAlignment="1">
      <alignment horizontal="center" vertical="center"/>
    </xf>
    <xf numFmtId="1" fontId="2" fillId="4" borderId="0" xfId="0" applyNumberFormat="1" applyFont="1" applyFill="1" applyAlignment="1">
      <alignment horizontal="center" vertical="center"/>
    </xf>
    <xf numFmtId="0" fontId="0" fillId="0" borderId="0" xfId="0" applyAlignment="1"/>
    <xf numFmtId="0" fontId="4" fillId="0" borderId="0" xfId="0" applyFont="1" applyAlignment="1">
      <alignment horizontal="center"/>
    </xf>
    <xf numFmtId="166" fontId="4" fillId="0" borderId="0" xfId="0" applyNumberFormat="1" applyFont="1" applyAlignment="1">
      <alignment horizontal="center"/>
    </xf>
    <xf numFmtId="0" fontId="4" fillId="0" borderId="0" xfId="0" applyNumberFormat="1" applyFont="1" applyAlignment="1">
      <alignment horizontal="center"/>
    </xf>
    <xf numFmtId="0" fontId="3" fillId="4" borderId="0" xfId="0" applyFont="1" applyFill="1" applyAlignment="1">
      <alignment horizontal="center"/>
    </xf>
    <xf numFmtId="0" fontId="4" fillId="4" borderId="1" xfId="0" applyFont="1" applyFill="1" applyBorder="1" applyAlignment="1">
      <alignment horizontal="center"/>
    </xf>
    <xf numFmtId="0" fontId="3" fillId="0" borderId="1" xfId="0" applyFont="1" applyBorder="1" applyAlignment="1">
      <alignment horizontal="center"/>
    </xf>
    <xf numFmtId="0" fontId="0" fillId="0" borderId="0" xfId="0" applyAlignment="1">
      <alignment horizontal="center"/>
    </xf>
    <xf numFmtId="167" fontId="0" fillId="0" borderId="0" xfId="0" applyNumberFormat="1"/>
    <xf numFmtId="168" fontId="0" fillId="0" borderId="0" xfId="0" applyNumberFormat="1"/>
    <xf numFmtId="0" fontId="0" fillId="4" borderId="0" xfId="0" applyFill="1" applyAlignment="1">
      <alignment horizontal="center"/>
    </xf>
    <xf numFmtId="169" fontId="0" fillId="0" borderId="0" xfId="0" applyNumberFormat="1"/>
    <xf numFmtId="1" fontId="0" fillId="0" borderId="0" xfId="0" applyNumberFormat="1" applyAlignment="1">
      <alignment horizontal="center"/>
    </xf>
    <xf numFmtId="10" fontId="0" fillId="0" borderId="0" xfId="0" applyNumberFormat="1"/>
    <xf numFmtId="0" fontId="0" fillId="5" borderId="0" xfId="0" applyFill="1"/>
    <xf numFmtId="165" fontId="0" fillId="5" borderId="0" xfId="0" applyNumberFormat="1" applyFill="1"/>
    <xf numFmtId="14" fontId="0" fillId="5" borderId="0" xfId="0" applyNumberFormat="1" applyFill="1"/>
    <xf numFmtId="168" fontId="0" fillId="5" borderId="0" xfId="0" applyNumberFormat="1" applyFill="1"/>
    <xf numFmtId="0" fontId="0" fillId="5" borderId="0" xfId="0" applyNumberFormat="1" applyFill="1"/>
  </cellXfs>
  <cellStyles count="1">
    <cellStyle name="Normal" xfId="0" builtinId="0"/>
  </cellStyles>
  <dxfs count="45">
    <dxf>
      <numFmt numFmtId="19" formatCode="m/d/yyyy"/>
    </dxf>
    <dxf>
      <numFmt numFmtId="19" formatCode="m/d/yyyy"/>
    </dxf>
    <dxf>
      <numFmt numFmtId="19" formatCode="m/d/yyyy"/>
    </dxf>
    <dxf>
      <numFmt numFmtId="0" formatCode="General"/>
    </dxf>
    <dxf>
      <numFmt numFmtId="19" formatCode="m/d/yyyy"/>
    </dxf>
    <dxf>
      <numFmt numFmtId="19" formatCode="m/d/yyyy"/>
    </dxf>
    <dxf>
      <numFmt numFmtId="27" formatCode="m/d/yyyy\ h:mm"/>
    </dxf>
    <dxf>
      <numFmt numFmtId="19" formatCode="m/d/yyyy"/>
    </dxf>
    <dxf>
      <font>
        <color rgb="FF9C0006"/>
      </font>
      <fill>
        <patternFill>
          <bgColor rgb="FFFFC7CE"/>
        </patternFill>
      </fill>
    </dxf>
    <dxf>
      <numFmt numFmtId="0" formatCode="General"/>
    </dxf>
    <dxf>
      <numFmt numFmtId="27" formatCode="m/d/yyyy\ h:mm"/>
    </dxf>
    <dxf>
      <numFmt numFmtId="19" formatCode="m/d/yyyy"/>
    </dxf>
    <dxf>
      <numFmt numFmtId="0" formatCode="General"/>
    </dxf>
    <dxf>
      <numFmt numFmtId="0" formatCode="General"/>
    </dxf>
    <dxf>
      <numFmt numFmtId="19" formatCode="m/d/yyyy"/>
    </dxf>
    <dxf>
      <numFmt numFmtId="19" formatCode="m/d/yyyy"/>
    </dxf>
    <dxf>
      <numFmt numFmtId="0" formatCode="General"/>
    </dxf>
    <dxf>
      <numFmt numFmtId="19" formatCode="m/d/yyyy"/>
    </dxf>
    <dxf>
      <numFmt numFmtId="27" formatCode="m/d/yyyy\ h:mm"/>
    </dxf>
    <dxf>
      <font>
        <color rgb="FF9C0006"/>
      </font>
      <fill>
        <patternFill>
          <bgColor rgb="FFFFC7CE"/>
        </patternFill>
      </fill>
    </dxf>
    <dxf>
      <numFmt numFmtId="0" formatCode="General"/>
    </dxf>
    <dxf>
      <numFmt numFmtId="168" formatCode="0.0%"/>
    </dxf>
    <dxf>
      <numFmt numFmtId="0" formatCode="General"/>
    </dxf>
    <dxf>
      <numFmt numFmtId="0" formatCode="General"/>
    </dxf>
    <dxf>
      <numFmt numFmtId="0" formatCode="General"/>
    </dxf>
    <dxf>
      <numFmt numFmtId="0" formatCode="General"/>
    </dxf>
    <dxf>
      <numFmt numFmtId="19" formatCode="m/d/yyyy"/>
    </dxf>
    <dxf>
      <numFmt numFmtId="165" formatCode="m/d/yy;@"/>
    </dxf>
    <dxf>
      <numFmt numFmtId="14" formatCode="0.00%"/>
    </dxf>
    <dxf>
      <numFmt numFmtId="14" formatCode="0.00%"/>
    </dxf>
    <dxf>
      <numFmt numFmtId="14" formatCode="0.00%"/>
    </dxf>
    <dxf>
      <numFmt numFmtId="14" formatCode="0.00%"/>
    </dxf>
    <dxf>
      <numFmt numFmtId="13" formatCode="0%"/>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theme="9" tint="0.39994506668294322"/>
        </patternFill>
      </fill>
    </dxf>
    <dxf>
      <fill>
        <patternFill>
          <bgColor rgb="FFFF0000"/>
        </patternFill>
      </fill>
    </dxf>
    <dxf>
      <fill>
        <patternFill>
          <bgColor rgb="FFFFFF00"/>
        </patternFill>
      </fill>
    </dxf>
    <dxf>
      <fill>
        <patternFill>
          <bgColor theme="9" tint="0.39994506668294322"/>
        </patternFill>
      </fill>
    </dxf>
    <dxf>
      <fill>
        <patternFill>
          <bgColor rgb="FFFF0000"/>
        </patternFill>
      </fill>
    </dxf>
    <dxf>
      <fill>
        <patternFill>
          <bgColor rgb="FFFFFF00"/>
        </patternFill>
      </fill>
    </dxf>
    <dxf>
      <fill>
        <patternFill>
          <bgColor theme="9" tint="0.39994506668294322"/>
        </patternFill>
      </fill>
    </dxf>
  </dxfs>
  <tableStyles count="0" defaultTableStyle="TableStyleMedium2" defaultPivotStyle="PivotStyleLight16"/>
  <colors>
    <mruColors>
      <color rgb="FFFFC78F"/>
      <color rgb="FFFF860D"/>
      <color rgb="FF964B00"/>
      <color rgb="FF008000"/>
      <color rgb="FFFFFF8B"/>
      <color rgb="FFFFAFAF"/>
      <color rgb="FFFF5050"/>
      <color rgb="FF63973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onnections" Target="connections.xml"/><Relationship Id="rId21" Type="http://schemas.openxmlformats.org/officeDocument/2006/relationships/worksheet" Target="worksheets/sheet21.xml"/><Relationship Id="rId34" Type="http://schemas.openxmlformats.org/officeDocument/2006/relationships/pivotCacheDefinition" Target="pivotCache/pivotCacheDefinition8.xml"/><Relationship Id="rId42" Type="http://schemas.openxmlformats.org/officeDocument/2006/relationships/powerPivotData" Target="model/item.data"/><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3.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6.xml"/><Relationship Id="rId37" Type="http://schemas.microsoft.com/office/2007/relationships/slicerCache" Target="slicerCaches/slicerCache3.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2.xml"/><Relationship Id="rId36"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openxmlformats.org/officeDocument/2006/relationships/pivotCacheDefinition" Target="pivotCache/pivotCacheDefinition4.xml"/><Relationship Id="rId35" Type="http://schemas.microsoft.com/office/2007/relationships/slicerCache" Target="slicerCaches/slicerCache1.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7.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[Simple Insite Steamboat progress Report.xlsx]Fact_Inbound_Reporting!PT_Inbound_Trash_Production</c:name>
    <c:fmtId val="3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Arial" panose="020B0604020202020204" pitchFamily="34" charset="0"/>
                <a:cs typeface="Arial" panose="020B0604020202020204" pitchFamily="34" charset="0"/>
              </a:rPr>
              <a:t>Daily Inbound,</a:t>
            </a:r>
            <a:r>
              <a:rPr lang="en-US" sz="1200" b="1" baseline="0">
                <a:latin typeface="Arial" panose="020B0604020202020204" pitchFamily="34" charset="0"/>
                <a:cs typeface="Arial" panose="020B0604020202020204" pitchFamily="34" charset="0"/>
              </a:rPr>
              <a:t> Trash &amp; Production in tons</a:t>
            </a:r>
            <a:endParaRPr lang="en-US" sz="1200" b="1">
              <a:latin typeface="Arial" panose="020B0604020202020204" pitchFamily="34" charset="0"/>
              <a:cs typeface="Arial" panose="020B0604020202020204" pitchFamily="34" charset="0"/>
            </a:endParaRPr>
          </a:p>
        </c:rich>
      </c:tx>
      <c:layout>
        <c:manualLayout>
          <c:xMode val="edge"/>
          <c:yMode val="edge"/>
          <c:x val="1.5643915157371509E-2"/>
          <c:y val="2.15053763440860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circle"/>
          <c:size val="5"/>
          <c:spPr>
            <a:solidFill>
              <a:schemeClr val="accent6"/>
            </a:solidFill>
            <a:ln w="9525">
              <a:solidFill>
                <a:schemeClr val="accent6"/>
              </a:solidFill>
            </a:ln>
            <a:effectLst/>
          </c:spPr>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circle"/>
          <c:size val="5"/>
          <c:spPr>
            <a:solidFill>
              <a:schemeClr val="accent6"/>
            </a:solidFill>
            <a:ln w="9525">
              <a:solidFill>
                <a:schemeClr val="accent6"/>
              </a:solidFill>
            </a:ln>
            <a:effectLst/>
          </c:spPr>
        </c:marker>
      </c:pivotFmt>
      <c:pivotFmt>
        <c:idx val="5"/>
        <c:spPr>
          <a:solidFill>
            <a:schemeClr val="accent6"/>
          </a:solidFill>
          <a:ln>
            <a:noFill/>
          </a:ln>
          <a:effectLst/>
        </c:spPr>
        <c:marker>
          <c:symbol val="circle"/>
          <c:size val="5"/>
          <c:spPr>
            <a:solidFill>
              <a:schemeClr val="accent6"/>
            </a:solidFill>
            <a:ln w="9525">
              <a:solidFill>
                <a:schemeClr val="accent6"/>
              </a:solidFill>
            </a:ln>
            <a:effectLst/>
          </c:spPr>
        </c:marker>
      </c:pivotFmt>
      <c:pivotFmt>
        <c:idx val="6"/>
        <c:spPr>
          <a:solidFill>
            <a:schemeClr val="accent6"/>
          </a:solidFill>
          <a:ln>
            <a:noFill/>
          </a:ln>
          <a:effectLst/>
        </c:spPr>
        <c:marker>
          <c:symbol val="none"/>
        </c:marker>
      </c:pivotFmt>
      <c:pivotFmt>
        <c:idx val="7"/>
        <c:spPr>
          <a:ln w="28575" cap="rnd">
            <a:solidFill>
              <a:schemeClr val="accent6"/>
            </a:solidFill>
            <a:round/>
          </a:ln>
          <a:effectLst/>
        </c:spPr>
        <c:marker>
          <c:symbol val="circle"/>
          <c:size val="5"/>
          <c:spPr>
            <a:solidFill>
              <a:schemeClr val="accent6"/>
            </a:solidFill>
            <a:ln w="9525">
              <a:solidFill>
                <a:schemeClr val="accent6"/>
              </a:solidFill>
            </a:ln>
            <a:effectLst/>
          </c:spPr>
        </c:marker>
      </c:pivotFmt>
      <c:pivotFmt>
        <c:idx val="8"/>
        <c:spPr>
          <a:solidFill>
            <a:schemeClr val="accent6"/>
          </a:solidFill>
          <a:ln>
            <a:noFill/>
          </a:ln>
          <a:effectLst/>
        </c:spPr>
        <c:marker>
          <c:symbol val="none"/>
        </c:marker>
      </c:pivotFmt>
    </c:pivotFmts>
    <c:plotArea>
      <c:layout/>
      <c:barChart>
        <c:barDir val="col"/>
        <c:grouping val="clustered"/>
        <c:varyColors val="0"/>
        <c:ser>
          <c:idx val="1"/>
          <c:order val="1"/>
          <c:tx>
            <c:strRef>
              <c:f>Fact_Inbound_Reporting!$AE$23</c:f>
              <c:strCache>
                <c:ptCount val="1"/>
                <c:pt idx="0">
                  <c:v>Production_Weight</c:v>
                </c:pt>
              </c:strCache>
            </c:strRef>
          </c:tx>
          <c:spPr>
            <a:solidFill>
              <a:schemeClr val="accent5"/>
            </a:solidFill>
            <a:ln>
              <a:noFill/>
            </a:ln>
            <a:effectLst/>
          </c:spPr>
          <c:invertIfNegative val="0"/>
          <c:cat>
            <c:strRef>
              <c:f>Fact_Inbound_Reporting!$AC$24:$AC$46</c:f>
              <c:strCache>
                <c:ptCount val="22"/>
                <c:pt idx="0">
                  <c:v>8/2/2021</c:v>
                </c:pt>
                <c:pt idx="1">
                  <c:v>8/3/2021</c:v>
                </c:pt>
                <c:pt idx="2">
                  <c:v>8/4/2021</c:v>
                </c:pt>
                <c:pt idx="3">
                  <c:v>8/5/2021</c:v>
                </c:pt>
                <c:pt idx="4">
                  <c:v>8/6/2021</c:v>
                </c:pt>
                <c:pt idx="5">
                  <c:v>8/9/2021</c:v>
                </c:pt>
                <c:pt idx="6">
                  <c:v>8/10/2021</c:v>
                </c:pt>
                <c:pt idx="7">
                  <c:v>8/11/2021</c:v>
                </c:pt>
                <c:pt idx="8">
                  <c:v>8/12/2021</c:v>
                </c:pt>
                <c:pt idx="9">
                  <c:v>8/13/2021</c:v>
                </c:pt>
                <c:pt idx="10">
                  <c:v>8/17/2021</c:v>
                </c:pt>
                <c:pt idx="11">
                  <c:v>8/18/2021</c:v>
                </c:pt>
                <c:pt idx="12">
                  <c:v>8/19/2021</c:v>
                </c:pt>
                <c:pt idx="13">
                  <c:v>8/20/2021</c:v>
                </c:pt>
                <c:pt idx="14">
                  <c:v>8/21/2021</c:v>
                </c:pt>
                <c:pt idx="15">
                  <c:v>8/23/2021</c:v>
                </c:pt>
                <c:pt idx="16">
                  <c:v>8/24/2021</c:v>
                </c:pt>
                <c:pt idx="17">
                  <c:v>8/25/2021</c:v>
                </c:pt>
                <c:pt idx="18">
                  <c:v>8/26/2021</c:v>
                </c:pt>
                <c:pt idx="19">
                  <c:v>8/27/2021</c:v>
                </c:pt>
                <c:pt idx="20">
                  <c:v>8/30/2021</c:v>
                </c:pt>
                <c:pt idx="21">
                  <c:v>8/31/2021</c:v>
                </c:pt>
              </c:strCache>
            </c:strRef>
          </c:cat>
          <c:val>
            <c:numRef>
              <c:f>Fact_Inbound_Reporting!$AE$24:$AE$46</c:f>
              <c:numCache>
                <c:formatCode>#,##0.0</c:formatCode>
                <c:ptCount val="22"/>
                <c:pt idx="0">
                  <c:v>3.2485000000000004</c:v>
                </c:pt>
                <c:pt idx="1">
                  <c:v>3.1704999999999997</c:v>
                </c:pt>
                <c:pt idx="2">
                  <c:v>3.0469999999999993</c:v>
                </c:pt>
                <c:pt idx="3">
                  <c:v>3.7994999999999997</c:v>
                </c:pt>
                <c:pt idx="4">
                  <c:v>4.1844999999999999</c:v>
                </c:pt>
                <c:pt idx="5">
                  <c:v>7.0534999999999997</c:v>
                </c:pt>
                <c:pt idx="6">
                  <c:v>4.4424999999999999</c:v>
                </c:pt>
                <c:pt idx="7">
                  <c:v>5.3109999999999999</c:v>
                </c:pt>
                <c:pt idx="8">
                  <c:v>5.242</c:v>
                </c:pt>
                <c:pt idx="9">
                  <c:v>4.2805</c:v>
                </c:pt>
                <c:pt idx="10">
                  <c:v>5.8559999999999999</c:v>
                </c:pt>
                <c:pt idx="11">
                  <c:v>3.2245000000000004</c:v>
                </c:pt>
                <c:pt idx="12">
                  <c:v>3.371</c:v>
                </c:pt>
                <c:pt idx="13">
                  <c:v>1.1274999999999999</c:v>
                </c:pt>
                <c:pt idx="14">
                  <c:v>0</c:v>
                </c:pt>
                <c:pt idx="15">
                  <c:v>6.3360000000000003</c:v>
                </c:pt>
                <c:pt idx="16">
                  <c:v>4.6229999999999993</c:v>
                </c:pt>
                <c:pt idx="17">
                  <c:v>4.4165000000000001</c:v>
                </c:pt>
                <c:pt idx="18">
                  <c:v>4.1315000000000008</c:v>
                </c:pt>
                <c:pt idx="19">
                  <c:v>5.4515000000000002</c:v>
                </c:pt>
                <c:pt idx="20">
                  <c:v>4.495000000000001</c:v>
                </c:pt>
                <c:pt idx="21">
                  <c:v>4.1265000000000001</c:v>
                </c:pt>
              </c:numCache>
            </c:numRef>
          </c:val>
          <c:extLst xmlns:c16r2="http://schemas.microsoft.com/office/drawing/2015/06/chart">
            <c:ext xmlns:c16="http://schemas.microsoft.com/office/drawing/2014/chart" uri="{C3380CC4-5D6E-409C-BE32-E72D297353CC}">
              <c16:uniqueId val="{00000002-D009-40F3-B22E-185A9F422A3D}"/>
            </c:ext>
          </c:extLst>
        </c:ser>
        <c:ser>
          <c:idx val="2"/>
          <c:order val="2"/>
          <c:tx>
            <c:strRef>
              <c:f>Fact_Inbound_Reporting!$AF$23</c:f>
              <c:strCache>
                <c:ptCount val="1"/>
                <c:pt idx="0">
                  <c:v>Inbound_Weight_Tons</c:v>
                </c:pt>
              </c:strCache>
            </c:strRef>
          </c:tx>
          <c:spPr>
            <a:solidFill>
              <a:schemeClr val="accent4"/>
            </a:solidFill>
            <a:ln>
              <a:noFill/>
            </a:ln>
            <a:effectLst/>
          </c:spPr>
          <c:invertIfNegative val="0"/>
          <c:cat>
            <c:strRef>
              <c:f>Fact_Inbound_Reporting!$AC$24:$AC$46</c:f>
              <c:strCache>
                <c:ptCount val="22"/>
                <c:pt idx="0">
                  <c:v>8/2/2021</c:v>
                </c:pt>
                <c:pt idx="1">
                  <c:v>8/3/2021</c:v>
                </c:pt>
                <c:pt idx="2">
                  <c:v>8/4/2021</c:v>
                </c:pt>
                <c:pt idx="3">
                  <c:v>8/5/2021</c:v>
                </c:pt>
                <c:pt idx="4">
                  <c:v>8/6/2021</c:v>
                </c:pt>
                <c:pt idx="5">
                  <c:v>8/9/2021</c:v>
                </c:pt>
                <c:pt idx="6">
                  <c:v>8/10/2021</c:v>
                </c:pt>
                <c:pt idx="7">
                  <c:v>8/11/2021</c:v>
                </c:pt>
                <c:pt idx="8">
                  <c:v>8/12/2021</c:v>
                </c:pt>
                <c:pt idx="9">
                  <c:v>8/13/2021</c:v>
                </c:pt>
                <c:pt idx="10">
                  <c:v>8/17/2021</c:v>
                </c:pt>
                <c:pt idx="11">
                  <c:v>8/18/2021</c:v>
                </c:pt>
                <c:pt idx="12">
                  <c:v>8/19/2021</c:v>
                </c:pt>
                <c:pt idx="13">
                  <c:v>8/20/2021</c:v>
                </c:pt>
                <c:pt idx="14">
                  <c:v>8/21/2021</c:v>
                </c:pt>
                <c:pt idx="15">
                  <c:v>8/23/2021</c:v>
                </c:pt>
                <c:pt idx="16">
                  <c:v>8/24/2021</c:v>
                </c:pt>
                <c:pt idx="17">
                  <c:v>8/25/2021</c:v>
                </c:pt>
                <c:pt idx="18">
                  <c:v>8/26/2021</c:v>
                </c:pt>
                <c:pt idx="19">
                  <c:v>8/27/2021</c:v>
                </c:pt>
                <c:pt idx="20">
                  <c:v>8/30/2021</c:v>
                </c:pt>
                <c:pt idx="21">
                  <c:v>8/31/2021</c:v>
                </c:pt>
              </c:strCache>
            </c:strRef>
          </c:cat>
          <c:val>
            <c:numRef>
              <c:f>Fact_Inbound_Reporting!$AF$24:$AF$46</c:f>
              <c:numCache>
                <c:formatCode>#,##0.0</c:formatCode>
                <c:ptCount val="22"/>
                <c:pt idx="0">
                  <c:v>1.06</c:v>
                </c:pt>
                <c:pt idx="1">
                  <c:v>6.26</c:v>
                </c:pt>
                <c:pt idx="2">
                  <c:v>3.83</c:v>
                </c:pt>
                <c:pt idx="3">
                  <c:v>8.27</c:v>
                </c:pt>
                <c:pt idx="4">
                  <c:v>4.01</c:v>
                </c:pt>
                <c:pt idx="5">
                  <c:v>10.879999999999997</c:v>
                </c:pt>
                <c:pt idx="6">
                  <c:v>12.07</c:v>
                </c:pt>
                <c:pt idx="7">
                  <c:v>0.53</c:v>
                </c:pt>
                <c:pt idx="8">
                  <c:v>9.39</c:v>
                </c:pt>
                <c:pt idx="9">
                  <c:v>8.9599999999999991</c:v>
                </c:pt>
                <c:pt idx="10">
                  <c:v>11.129999999999999</c:v>
                </c:pt>
                <c:pt idx="11">
                  <c:v>2.0099999999999998</c:v>
                </c:pt>
                <c:pt idx="12">
                  <c:v>10.01</c:v>
                </c:pt>
                <c:pt idx="13">
                  <c:v>8.4699999999999989</c:v>
                </c:pt>
                <c:pt idx="14">
                  <c:v>5.0000000000000001E-4</c:v>
                </c:pt>
                <c:pt idx="15">
                  <c:v>1.02</c:v>
                </c:pt>
                <c:pt idx="16">
                  <c:v>14.94</c:v>
                </c:pt>
                <c:pt idx="17">
                  <c:v>2.4305000000000003</c:v>
                </c:pt>
                <c:pt idx="18">
                  <c:v>5.24</c:v>
                </c:pt>
                <c:pt idx="19">
                  <c:v>9.06</c:v>
                </c:pt>
                <c:pt idx="20">
                  <c:v>8.120000000000001</c:v>
                </c:pt>
                <c:pt idx="21">
                  <c:v>6.169999999999999</c:v>
                </c:pt>
              </c:numCache>
            </c:numRef>
          </c:val>
        </c:ser>
        <c:dLbls>
          <c:showLegendKey val="0"/>
          <c:showVal val="0"/>
          <c:showCatName val="0"/>
          <c:showSerName val="0"/>
          <c:showPercent val="0"/>
          <c:showBubbleSize val="0"/>
        </c:dLbls>
        <c:gapWidth val="219"/>
        <c:axId val="-246760592"/>
        <c:axId val="-246766032"/>
      </c:barChart>
      <c:lineChart>
        <c:grouping val="stacked"/>
        <c:varyColors val="0"/>
        <c:ser>
          <c:idx val="0"/>
          <c:order val="0"/>
          <c:tx>
            <c:strRef>
              <c:f>Fact_Inbound_Reporting!$AD$23</c:f>
              <c:strCache>
                <c:ptCount val="1"/>
                <c:pt idx="0">
                  <c:v>Trash_Weight</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Fact_Inbound_Reporting!$AC$24:$AC$46</c:f>
              <c:strCache>
                <c:ptCount val="22"/>
                <c:pt idx="0">
                  <c:v>8/2/2021</c:v>
                </c:pt>
                <c:pt idx="1">
                  <c:v>8/3/2021</c:v>
                </c:pt>
                <c:pt idx="2">
                  <c:v>8/4/2021</c:v>
                </c:pt>
                <c:pt idx="3">
                  <c:v>8/5/2021</c:v>
                </c:pt>
                <c:pt idx="4">
                  <c:v>8/6/2021</c:v>
                </c:pt>
                <c:pt idx="5">
                  <c:v>8/9/2021</c:v>
                </c:pt>
                <c:pt idx="6">
                  <c:v>8/10/2021</c:v>
                </c:pt>
                <c:pt idx="7">
                  <c:v>8/11/2021</c:v>
                </c:pt>
                <c:pt idx="8">
                  <c:v>8/12/2021</c:v>
                </c:pt>
                <c:pt idx="9">
                  <c:v>8/13/2021</c:v>
                </c:pt>
                <c:pt idx="10">
                  <c:v>8/17/2021</c:v>
                </c:pt>
                <c:pt idx="11">
                  <c:v>8/18/2021</c:v>
                </c:pt>
                <c:pt idx="12">
                  <c:v>8/19/2021</c:v>
                </c:pt>
                <c:pt idx="13">
                  <c:v>8/20/2021</c:v>
                </c:pt>
                <c:pt idx="14">
                  <c:v>8/21/2021</c:v>
                </c:pt>
                <c:pt idx="15">
                  <c:v>8/23/2021</c:v>
                </c:pt>
                <c:pt idx="16">
                  <c:v>8/24/2021</c:v>
                </c:pt>
                <c:pt idx="17">
                  <c:v>8/25/2021</c:v>
                </c:pt>
                <c:pt idx="18">
                  <c:v>8/26/2021</c:v>
                </c:pt>
                <c:pt idx="19">
                  <c:v>8/27/2021</c:v>
                </c:pt>
                <c:pt idx="20">
                  <c:v>8/30/2021</c:v>
                </c:pt>
                <c:pt idx="21">
                  <c:v>8/31/2021</c:v>
                </c:pt>
              </c:strCache>
            </c:strRef>
          </c:cat>
          <c:val>
            <c:numRef>
              <c:f>Fact_Inbound_Reporting!$AD$24:$AD$46</c:f>
              <c:numCache>
                <c:formatCode>General</c:formatCode>
                <c:ptCount val="22"/>
                <c:pt idx="0">
                  <c:v>2.88</c:v>
                </c:pt>
                <c:pt idx="1">
                  <c:v>3.37</c:v>
                </c:pt>
                <c:pt idx="2">
                  <c:v>3.8699999999999997</c:v>
                </c:pt>
                <c:pt idx="3">
                  <c:v>3.36</c:v>
                </c:pt>
                <c:pt idx="4">
                  <c:v>2.2599999999999998</c:v>
                </c:pt>
                <c:pt idx="5">
                  <c:v>3.64</c:v>
                </c:pt>
                <c:pt idx="6">
                  <c:v>2.82</c:v>
                </c:pt>
                <c:pt idx="7">
                  <c:v>3.23</c:v>
                </c:pt>
                <c:pt idx="8">
                  <c:v>2.92</c:v>
                </c:pt>
                <c:pt idx="9">
                  <c:v>2.21</c:v>
                </c:pt>
                <c:pt idx="10">
                  <c:v>3.15</c:v>
                </c:pt>
                <c:pt idx="11">
                  <c:v>2.72</c:v>
                </c:pt>
                <c:pt idx="12">
                  <c:v>3.28</c:v>
                </c:pt>
                <c:pt idx="13">
                  <c:v>3.08</c:v>
                </c:pt>
                <c:pt idx="14">
                  <c:v>0</c:v>
                </c:pt>
                <c:pt idx="15">
                  <c:v>0.3</c:v>
                </c:pt>
                <c:pt idx="16">
                  <c:v>3.87</c:v>
                </c:pt>
                <c:pt idx="17">
                  <c:v>2.57</c:v>
                </c:pt>
                <c:pt idx="18">
                  <c:v>0</c:v>
                </c:pt>
                <c:pt idx="19">
                  <c:v>0</c:v>
                </c:pt>
                <c:pt idx="20">
                  <c:v>4.3</c:v>
                </c:pt>
                <c:pt idx="21">
                  <c:v>3.42</c:v>
                </c:pt>
              </c:numCache>
            </c:numRef>
          </c:val>
          <c:smooth val="0"/>
          <c:extLst xmlns:c16r2="http://schemas.microsoft.com/office/drawing/2015/06/chart">
            <c:ext xmlns:c16="http://schemas.microsoft.com/office/drawing/2014/chart" uri="{C3380CC4-5D6E-409C-BE32-E72D297353CC}">
              <c16:uniqueId val="{00000001-D009-40F3-B22E-185A9F422A3D}"/>
            </c:ext>
          </c:extLst>
        </c:ser>
        <c:dLbls>
          <c:showLegendKey val="0"/>
          <c:showVal val="0"/>
          <c:showCatName val="0"/>
          <c:showSerName val="0"/>
          <c:showPercent val="0"/>
          <c:showBubbleSize val="0"/>
        </c:dLbls>
        <c:marker val="1"/>
        <c:smooth val="0"/>
        <c:axId val="-246760592"/>
        <c:axId val="-246766032"/>
      </c:lineChart>
      <c:catAx>
        <c:axId val="-246760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766032"/>
        <c:crosses val="autoZero"/>
        <c:auto val="1"/>
        <c:lblAlgn val="ctr"/>
        <c:lblOffset val="100"/>
        <c:noMultiLvlLbl val="0"/>
      </c:catAx>
      <c:valAx>
        <c:axId val="-2467660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76059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Arial" panose="020B0604020202020204" pitchFamily="34" charset="0"/>
                <a:cs typeface="Arial" panose="020B0604020202020204" pitchFamily="34" charset="0"/>
              </a:rPr>
              <a:t>#Bales of current inventory &amp; Target</a:t>
            </a:r>
            <a:r>
              <a:rPr lang="en-US" sz="1200" b="1" baseline="0">
                <a:latin typeface="Arial" panose="020B0604020202020204" pitchFamily="34" charset="0"/>
                <a:cs typeface="Arial" panose="020B0604020202020204" pitchFamily="34" charset="0"/>
              </a:rPr>
              <a:t> value</a:t>
            </a:r>
            <a:endParaRPr lang="en-US" sz="1200" b="1">
              <a:latin typeface="Arial" panose="020B0604020202020204" pitchFamily="34" charset="0"/>
              <a:cs typeface="Arial" panose="020B0604020202020204" pitchFamily="34" charset="0"/>
            </a:endParaRPr>
          </a:p>
        </c:rich>
      </c:tx>
      <c:layout>
        <c:manualLayout>
          <c:xMode val="edge"/>
          <c:yMode val="edge"/>
          <c:x val="2.6159667541557307E-2"/>
          <c:y val="1.38888888888888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Dim_Materials!$H$1</c:f>
              <c:strCache>
                <c:ptCount val="1"/>
                <c:pt idx="0">
                  <c:v>Target</c:v>
                </c:pt>
              </c:strCache>
            </c:strRef>
          </c:tx>
          <c:spPr>
            <a:solidFill>
              <a:schemeClr val="bg2">
                <a:lumMod val="90000"/>
              </a:schemeClr>
            </a:solidFill>
            <a:ln>
              <a:noFill/>
            </a:ln>
            <a:effectLst/>
          </c:spPr>
          <c:invertIfNegative val="0"/>
          <c:cat>
            <c:strRef>
              <c:f>Dim_Materials!$C$2:$C$10</c:f>
              <c:strCache>
                <c:ptCount val="9"/>
                <c:pt idx="0">
                  <c:v>OCC</c:v>
                </c:pt>
                <c:pt idx="1">
                  <c:v>TIN</c:v>
                </c:pt>
                <c:pt idx="2">
                  <c:v>ONP</c:v>
                </c:pt>
                <c:pt idx="3">
                  <c:v>PET</c:v>
                </c:pt>
                <c:pt idx="4">
                  <c:v>HDPEN</c:v>
                </c:pt>
                <c:pt idx="5">
                  <c:v>HDPEC</c:v>
                </c:pt>
                <c:pt idx="6">
                  <c:v>UBC</c:v>
                </c:pt>
                <c:pt idx="7">
                  <c:v>Glass</c:v>
                </c:pt>
                <c:pt idx="8">
                  <c:v>Single Stream</c:v>
                </c:pt>
              </c:strCache>
            </c:strRef>
          </c:cat>
          <c:val>
            <c:numRef>
              <c:f>Dim_Materials!$H$2:$H$10</c:f>
              <c:numCache>
                <c:formatCode>General</c:formatCode>
                <c:ptCount val="9"/>
                <c:pt idx="0">
                  <c:v>31</c:v>
                </c:pt>
                <c:pt idx="1">
                  <c:v>15</c:v>
                </c:pt>
                <c:pt idx="2">
                  <c:v>22</c:v>
                </c:pt>
                <c:pt idx="3">
                  <c:v>40</c:v>
                </c:pt>
                <c:pt idx="4">
                  <c:v>40</c:v>
                </c:pt>
                <c:pt idx="5">
                  <c:v>40</c:v>
                </c:pt>
                <c:pt idx="6">
                  <c:v>50</c:v>
                </c:pt>
                <c:pt idx="7">
                  <c:v>0</c:v>
                </c:pt>
              </c:numCache>
            </c:numRef>
          </c:val>
        </c:ser>
        <c:dLbls>
          <c:showLegendKey val="0"/>
          <c:showVal val="0"/>
          <c:showCatName val="0"/>
          <c:showSerName val="0"/>
          <c:showPercent val="0"/>
          <c:showBubbleSize val="0"/>
        </c:dLbls>
        <c:gapWidth val="80"/>
        <c:overlap val="100"/>
        <c:axId val="-246766576"/>
        <c:axId val="-246761680"/>
      </c:barChart>
      <c:barChart>
        <c:barDir val="col"/>
        <c:grouping val="stacked"/>
        <c:varyColors val="0"/>
        <c:ser>
          <c:idx val="0"/>
          <c:order val="0"/>
          <c:tx>
            <c:strRef>
              <c:f>Dim_Materials!$E$1</c:f>
              <c:strCache>
                <c:ptCount val="1"/>
                <c:pt idx="0">
                  <c:v>inventory_count</c:v>
                </c:pt>
              </c:strCache>
            </c:strRef>
          </c:tx>
          <c:spPr>
            <a:solidFill>
              <a:schemeClr val="accent6">
                <a:lumMod val="75000"/>
              </a:schemeClr>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15:showLeaderLines val="0"/>
              </c:ext>
            </c:extLst>
          </c:dLbls>
          <c:cat>
            <c:strRef>
              <c:f>Dim_Materials!$C$2:$C$10</c:f>
              <c:strCache>
                <c:ptCount val="9"/>
                <c:pt idx="0">
                  <c:v>OCC</c:v>
                </c:pt>
                <c:pt idx="1">
                  <c:v>TIN</c:v>
                </c:pt>
                <c:pt idx="2">
                  <c:v>ONP</c:v>
                </c:pt>
                <c:pt idx="3">
                  <c:v>PET</c:v>
                </c:pt>
                <c:pt idx="4">
                  <c:v>HDPEN</c:v>
                </c:pt>
                <c:pt idx="5">
                  <c:v>HDPEC</c:v>
                </c:pt>
                <c:pt idx="6">
                  <c:v>UBC</c:v>
                </c:pt>
                <c:pt idx="7">
                  <c:v>Glass</c:v>
                </c:pt>
                <c:pt idx="8">
                  <c:v>Single Stream</c:v>
                </c:pt>
              </c:strCache>
            </c:strRef>
          </c:cat>
          <c:val>
            <c:numRef>
              <c:f>Dim_Materials!$E$2:$E$10</c:f>
              <c:numCache>
                <c:formatCode>General</c:formatCode>
                <c:ptCount val="9"/>
                <c:pt idx="0">
                  <c:v>76</c:v>
                </c:pt>
                <c:pt idx="1">
                  <c:v>13</c:v>
                </c:pt>
                <c:pt idx="2">
                  <c:v>9</c:v>
                </c:pt>
                <c:pt idx="3">
                  <c:v>31</c:v>
                </c:pt>
                <c:pt idx="4">
                  <c:v>10</c:v>
                </c:pt>
                <c:pt idx="5">
                  <c:v>10</c:v>
                </c:pt>
                <c:pt idx="6">
                  <c:v>14</c:v>
                </c:pt>
                <c:pt idx="7">
                  <c:v>0</c:v>
                </c:pt>
                <c:pt idx="8">
                  <c:v>0</c:v>
                </c:pt>
              </c:numCache>
            </c:numRef>
          </c:val>
        </c:ser>
        <c:dLbls>
          <c:showLegendKey val="0"/>
          <c:showVal val="0"/>
          <c:showCatName val="0"/>
          <c:showSerName val="0"/>
          <c:showPercent val="0"/>
          <c:showBubbleSize val="0"/>
        </c:dLbls>
        <c:gapWidth val="240"/>
        <c:overlap val="100"/>
        <c:axId val="-246759504"/>
        <c:axId val="-246760048"/>
      </c:barChart>
      <c:catAx>
        <c:axId val="-246766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246761680"/>
        <c:crosses val="autoZero"/>
        <c:auto val="1"/>
        <c:lblAlgn val="ctr"/>
        <c:lblOffset val="100"/>
        <c:noMultiLvlLbl val="0"/>
      </c:catAx>
      <c:valAx>
        <c:axId val="-246761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766576"/>
        <c:crosses val="autoZero"/>
        <c:crossBetween val="between"/>
      </c:valAx>
      <c:valAx>
        <c:axId val="-246760048"/>
        <c:scaling>
          <c:orientation val="minMax"/>
        </c:scaling>
        <c:delete val="1"/>
        <c:axPos val="r"/>
        <c:numFmt formatCode="General" sourceLinked="1"/>
        <c:majorTickMark val="out"/>
        <c:minorTickMark val="none"/>
        <c:tickLblPos val="nextTo"/>
        <c:crossAx val="-246759504"/>
        <c:crosses val="max"/>
        <c:crossBetween val="between"/>
      </c:valAx>
      <c:catAx>
        <c:axId val="-246759504"/>
        <c:scaling>
          <c:orientation val="minMax"/>
        </c:scaling>
        <c:delete val="1"/>
        <c:axPos val="b"/>
        <c:numFmt formatCode="General" sourceLinked="1"/>
        <c:majorTickMark val="out"/>
        <c:minorTickMark val="none"/>
        <c:tickLblPos val="nextTo"/>
        <c:crossAx val="-246760048"/>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lgn="ctr">
            <a:defRPr lang="en-US" sz="10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[Simple Insite Steamboat progress Report.xlsx]Fact_MachineHours_Reporting!PivotTable1</c:name>
    <c:fmtId val="30"/>
  </c:pivotSource>
  <c:chart>
    <c:title>
      <c:tx>
        <c:rich>
          <a:bodyPr rot="0" spcFirstLastPara="1" vertOverflow="ellipsis" vert="horz" wrap="square" anchor="ctr" anchorCtr="1"/>
          <a:lstStyle/>
          <a:p>
            <a:pPr algn="ctr" rtl="0">
              <a:defRPr lang="en-US" sz="1200" b="1" i="0" u="none" strike="noStrike" kern="1200" spc="0" baseline="0">
                <a:solidFill>
                  <a:sysClr val="windowText" lastClr="000000">
                    <a:lumMod val="65000"/>
                    <a:lumOff val="35000"/>
                  </a:sysClr>
                </a:solidFill>
                <a:latin typeface="Arial" panose="020B0604020202020204" pitchFamily="34" charset="0"/>
                <a:ea typeface="+mn-ea"/>
                <a:cs typeface="Arial" panose="020B0604020202020204" pitchFamily="34" charset="0"/>
              </a:defRPr>
            </a:pPr>
            <a:r>
              <a:rPr lang="en-US" sz="1200" b="1" i="0" u="none" strike="noStrike" kern="1200" spc="0" baseline="0">
                <a:solidFill>
                  <a:sysClr val="windowText" lastClr="000000">
                    <a:lumMod val="65000"/>
                    <a:lumOff val="35000"/>
                  </a:sysClr>
                </a:solidFill>
                <a:latin typeface="Arial" panose="020B0604020202020204" pitchFamily="34" charset="0"/>
                <a:ea typeface="+mn-ea"/>
                <a:cs typeface="Arial" panose="020B0604020202020204" pitchFamily="34" charset="0"/>
              </a:rPr>
              <a:t>Daily Machine Running Hours</a:t>
            </a:r>
          </a:p>
        </c:rich>
      </c:tx>
      <c:layout>
        <c:manualLayout>
          <c:xMode val="edge"/>
          <c:yMode val="edge"/>
          <c:x val="3.0971128608923884E-2"/>
          <c:y val="2.3148148148148147E-2"/>
        </c:manualLayout>
      </c:layout>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ysClr val="windowText" lastClr="000000">
                  <a:lumMod val="65000"/>
                  <a:lumOff val="35000"/>
                </a:sys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lineChart>
        <c:grouping val="standard"/>
        <c:varyColors val="0"/>
        <c:ser>
          <c:idx val="0"/>
          <c:order val="0"/>
          <c:tx>
            <c:strRef>
              <c:f>Fact_MachineHours_Reporting!$K$5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15:showLeaderLines val="1"/>
                <c15:leaderLines>
                  <c:spPr>
                    <a:ln w="9525" cap="flat" cmpd="sng" algn="ctr">
                      <a:solidFill>
                        <a:schemeClr val="tx1">
                          <a:lumMod val="35000"/>
                          <a:lumOff val="65000"/>
                        </a:schemeClr>
                      </a:solidFill>
                      <a:round/>
                    </a:ln>
                    <a:effectLst/>
                  </c:spPr>
                </c15:leaderLines>
              </c:ext>
            </c:extLst>
          </c:dLbls>
          <c:cat>
            <c:strRef>
              <c:f>Fact_MachineHours_Reporting!$J$6:$J$31</c:f>
              <c:strCache>
                <c:ptCount val="25"/>
                <c:pt idx="0">
                  <c:v>2-Aug</c:v>
                </c:pt>
                <c:pt idx="1">
                  <c:v>3-Aug</c:v>
                </c:pt>
                <c:pt idx="2">
                  <c:v>4-Aug</c:v>
                </c:pt>
                <c:pt idx="3">
                  <c:v>5-Aug</c:v>
                </c:pt>
                <c:pt idx="4">
                  <c:v>6-Aug</c:v>
                </c:pt>
                <c:pt idx="5">
                  <c:v>7-Aug</c:v>
                </c:pt>
                <c:pt idx="6">
                  <c:v>9-Aug</c:v>
                </c:pt>
                <c:pt idx="7">
                  <c:v>10-Aug</c:v>
                </c:pt>
                <c:pt idx="8">
                  <c:v>11-Aug</c:v>
                </c:pt>
                <c:pt idx="9">
                  <c:v>12-Aug</c:v>
                </c:pt>
                <c:pt idx="10">
                  <c:v>13-Aug</c:v>
                </c:pt>
                <c:pt idx="11">
                  <c:v>14-Aug</c:v>
                </c:pt>
                <c:pt idx="12">
                  <c:v>16-Aug</c:v>
                </c:pt>
                <c:pt idx="13">
                  <c:v>17-Aug</c:v>
                </c:pt>
                <c:pt idx="14">
                  <c:v>18-Aug</c:v>
                </c:pt>
                <c:pt idx="15">
                  <c:v>19-Aug</c:v>
                </c:pt>
                <c:pt idx="16">
                  <c:v>20-Aug</c:v>
                </c:pt>
                <c:pt idx="17">
                  <c:v>23-Aug</c:v>
                </c:pt>
                <c:pt idx="18">
                  <c:v>24-Aug</c:v>
                </c:pt>
                <c:pt idx="19">
                  <c:v>25-Aug</c:v>
                </c:pt>
                <c:pt idx="20">
                  <c:v>26-Aug</c:v>
                </c:pt>
                <c:pt idx="21">
                  <c:v>27-Aug</c:v>
                </c:pt>
                <c:pt idx="22">
                  <c:v>28-Aug</c:v>
                </c:pt>
                <c:pt idx="23">
                  <c:v>30-Aug</c:v>
                </c:pt>
                <c:pt idx="24">
                  <c:v>31-Aug</c:v>
                </c:pt>
              </c:strCache>
            </c:strRef>
          </c:cat>
          <c:val>
            <c:numRef>
              <c:f>Fact_MachineHours_Reporting!$K$6:$K$31</c:f>
              <c:numCache>
                <c:formatCode>General</c:formatCode>
                <c:ptCount val="25"/>
                <c:pt idx="0">
                  <c:v>12</c:v>
                </c:pt>
                <c:pt idx="1">
                  <c:v>13.600000000000364</c:v>
                </c:pt>
                <c:pt idx="2">
                  <c:v>11.899999999999636</c:v>
                </c:pt>
                <c:pt idx="3">
                  <c:v>12.600000000000364</c:v>
                </c:pt>
                <c:pt idx="4">
                  <c:v>13.399999999999636</c:v>
                </c:pt>
                <c:pt idx="5">
                  <c:v>6.5</c:v>
                </c:pt>
                <c:pt idx="6">
                  <c:v>14</c:v>
                </c:pt>
                <c:pt idx="7">
                  <c:v>14.199999999999818</c:v>
                </c:pt>
                <c:pt idx="8">
                  <c:v>14</c:v>
                </c:pt>
                <c:pt idx="9">
                  <c:v>14</c:v>
                </c:pt>
                <c:pt idx="10">
                  <c:v>13.600000000000364</c:v>
                </c:pt>
                <c:pt idx="11">
                  <c:v>4.1000000000003638</c:v>
                </c:pt>
                <c:pt idx="12">
                  <c:v>13.399999999999636</c:v>
                </c:pt>
                <c:pt idx="13">
                  <c:v>13.5</c:v>
                </c:pt>
                <c:pt idx="14">
                  <c:v>13.199999999999818</c:v>
                </c:pt>
                <c:pt idx="15">
                  <c:v>14.600000000000364</c:v>
                </c:pt>
                <c:pt idx="16">
                  <c:v>11.099999999999454</c:v>
                </c:pt>
                <c:pt idx="17">
                  <c:v>14.100000000000364</c:v>
                </c:pt>
                <c:pt idx="18">
                  <c:v>13.800000000000182</c:v>
                </c:pt>
                <c:pt idx="19">
                  <c:v>13.599999999999454</c:v>
                </c:pt>
                <c:pt idx="20">
                  <c:v>13.900000000000546</c:v>
                </c:pt>
                <c:pt idx="21">
                  <c:v>14</c:v>
                </c:pt>
                <c:pt idx="22">
                  <c:v>2.1999999999998181</c:v>
                </c:pt>
                <c:pt idx="23">
                  <c:v>13.5</c:v>
                </c:pt>
                <c:pt idx="24">
                  <c:v>13.5</c:v>
                </c:pt>
              </c:numCache>
            </c:numRef>
          </c:val>
          <c:smooth val="0"/>
        </c:ser>
        <c:dLbls>
          <c:showLegendKey val="0"/>
          <c:showVal val="0"/>
          <c:showCatName val="0"/>
          <c:showSerName val="0"/>
          <c:showPercent val="0"/>
          <c:showBubbleSize val="0"/>
        </c:dLbls>
        <c:marker val="1"/>
        <c:smooth val="0"/>
        <c:axId val="-246765488"/>
        <c:axId val="-246764944"/>
      </c:lineChart>
      <c:catAx>
        <c:axId val="-246765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0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246764944"/>
        <c:crosses val="autoZero"/>
        <c:auto val="1"/>
        <c:lblAlgn val="ctr"/>
        <c:lblOffset val="100"/>
        <c:noMultiLvlLbl val="0"/>
      </c:catAx>
      <c:valAx>
        <c:axId val="-246764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7654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[Simple Insite Steamboat progress Report.xlsx]Recycle_Rejects!PivotTable2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Recycled &amp; Rejected Materil</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78F"/>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6">
              <a:lumMod val="60000"/>
              <a:lumOff val="4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0">
              <a:spAutoFit/>
            </a:bodyPr>
            <a:lstStyle/>
            <a:p>
              <a:pPr algn="ctr">
                <a:defRPr lang="en-US"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layout/>
          <c:spPr>
            <a:noFill/>
            <a:ln>
              <a:noFill/>
            </a:ln>
            <a:effectLst/>
          </c:spPr>
          <c:txPr>
            <a:bodyPr rot="0" spcFirstLastPara="1" vertOverflow="ellipsis" vert="horz" wrap="square" lIns="38100" tIns="19050" rIns="38100" bIns="19050" anchor="ctr" anchorCtr="0">
              <a:spAutoFit/>
            </a:bodyPr>
            <a:lstStyle/>
            <a:p>
              <a:pPr algn="ctr">
                <a:defRPr lang="en-US"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7.3953804394687198E-2"/>
          <c:y val="0.10394243034159552"/>
          <c:w val="0.9067733090525314"/>
          <c:h val="0.71927721908990438"/>
        </c:manualLayout>
      </c:layout>
      <c:areaChart>
        <c:grouping val="stacked"/>
        <c:varyColors val="0"/>
        <c:ser>
          <c:idx val="0"/>
          <c:order val="0"/>
          <c:tx>
            <c:strRef>
              <c:f>Recycle_Rejects!$N$4</c:f>
              <c:strCache>
                <c:ptCount val="1"/>
                <c:pt idx="0">
                  <c:v>RECYCLED</c:v>
                </c:pt>
              </c:strCache>
            </c:strRef>
          </c:tx>
          <c:spPr>
            <a:solidFill>
              <a:schemeClr val="accent6">
                <a:lumMod val="60000"/>
                <a:lumOff val="40000"/>
              </a:schemeClr>
            </a:solidFill>
            <a:ln>
              <a:noFill/>
            </a:ln>
            <a:effectLst/>
          </c:spPr>
          <c:dLbls>
            <c:spPr>
              <a:noFill/>
              <a:ln>
                <a:noFill/>
              </a:ln>
              <a:effectLst/>
            </c:spPr>
            <c:txPr>
              <a:bodyPr rot="0" spcFirstLastPara="1" vertOverflow="ellipsis" vert="horz" wrap="square" lIns="38100" tIns="19050" rIns="38100" bIns="19050" anchor="ctr" anchorCtr="0">
                <a:spAutoFit/>
              </a:bodyPr>
              <a:lstStyle/>
              <a:p>
                <a:pPr algn="ctr">
                  <a:defRPr lang="en-US"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Recycle_Rejects!$M$5:$M$13</c:f>
              <c:strCache>
                <c:ptCount val="8"/>
                <c:pt idx="0">
                  <c:v>January</c:v>
                </c:pt>
                <c:pt idx="1">
                  <c:v>February</c:v>
                </c:pt>
                <c:pt idx="2">
                  <c:v>March</c:v>
                </c:pt>
                <c:pt idx="3">
                  <c:v>April</c:v>
                </c:pt>
                <c:pt idx="4">
                  <c:v>May</c:v>
                </c:pt>
                <c:pt idx="5">
                  <c:v>June</c:v>
                </c:pt>
                <c:pt idx="6">
                  <c:v>July</c:v>
                </c:pt>
                <c:pt idx="7">
                  <c:v>August</c:v>
                </c:pt>
              </c:strCache>
            </c:strRef>
          </c:cat>
          <c:val>
            <c:numRef>
              <c:f>Recycle_Rejects!$N$5:$N$13</c:f>
              <c:numCache>
                <c:formatCode>General</c:formatCode>
                <c:ptCount val="8"/>
                <c:pt idx="0">
                  <c:v>262440</c:v>
                </c:pt>
                <c:pt idx="1">
                  <c:v>242640</c:v>
                </c:pt>
                <c:pt idx="2">
                  <c:v>262225</c:v>
                </c:pt>
                <c:pt idx="3">
                  <c:v>337800</c:v>
                </c:pt>
                <c:pt idx="4">
                  <c:v>371960</c:v>
                </c:pt>
                <c:pt idx="5">
                  <c:v>406200</c:v>
                </c:pt>
                <c:pt idx="6">
                  <c:v>279390</c:v>
                </c:pt>
                <c:pt idx="7">
                  <c:v>147282</c:v>
                </c:pt>
              </c:numCache>
            </c:numRef>
          </c:val>
        </c:ser>
        <c:ser>
          <c:idx val="1"/>
          <c:order val="1"/>
          <c:tx>
            <c:strRef>
              <c:f>Recycle_Rejects!$O$4</c:f>
              <c:strCache>
                <c:ptCount val="1"/>
                <c:pt idx="0">
                  <c:v>REJECTED</c:v>
                </c:pt>
              </c:strCache>
            </c:strRef>
          </c:tx>
          <c:spPr>
            <a:solidFill>
              <a:srgbClr val="FFC78F"/>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Recycle_Rejects!$M$5:$M$13</c:f>
              <c:strCache>
                <c:ptCount val="8"/>
                <c:pt idx="0">
                  <c:v>January</c:v>
                </c:pt>
                <c:pt idx="1">
                  <c:v>February</c:v>
                </c:pt>
                <c:pt idx="2">
                  <c:v>March</c:v>
                </c:pt>
                <c:pt idx="3">
                  <c:v>April</c:v>
                </c:pt>
                <c:pt idx="4">
                  <c:v>May</c:v>
                </c:pt>
                <c:pt idx="5">
                  <c:v>June</c:v>
                </c:pt>
                <c:pt idx="6">
                  <c:v>July</c:v>
                </c:pt>
                <c:pt idx="7">
                  <c:v>August</c:v>
                </c:pt>
              </c:strCache>
            </c:strRef>
          </c:cat>
          <c:val>
            <c:numRef>
              <c:f>Recycle_Rejects!$O$5:$O$13</c:f>
              <c:numCache>
                <c:formatCode>General</c:formatCode>
                <c:ptCount val="8"/>
                <c:pt idx="0">
                  <c:v>129760</c:v>
                </c:pt>
                <c:pt idx="1">
                  <c:v>130140</c:v>
                </c:pt>
                <c:pt idx="2">
                  <c:v>146220</c:v>
                </c:pt>
                <c:pt idx="3">
                  <c:v>69380</c:v>
                </c:pt>
                <c:pt idx="4">
                  <c:v>10440</c:v>
                </c:pt>
                <c:pt idx="5">
                  <c:v>880</c:v>
                </c:pt>
                <c:pt idx="6">
                  <c:v>93470</c:v>
                </c:pt>
                <c:pt idx="7">
                  <c:v>120400</c:v>
                </c:pt>
              </c:numCache>
            </c:numRef>
          </c:val>
        </c:ser>
        <c:dLbls>
          <c:showLegendKey val="0"/>
          <c:showVal val="1"/>
          <c:showCatName val="0"/>
          <c:showSerName val="0"/>
          <c:showPercent val="0"/>
          <c:showBubbleSize val="0"/>
        </c:dLbls>
        <c:axId val="-246764400"/>
        <c:axId val="-246763856"/>
      </c:areaChart>
      <c:lineChart>
        <c:grouping val="stacked"/>
        <c:varyColors val="0"/>
        <c:ser>
          <c:idx val="2"/>
          <c:order val="2"/>
          <c:tx>
            <c:strRef>
              <c:f>Recycle_Rejects!$P$4</c:f>
              <c:strCache>
                <c:ptCount val="1"/>
                <c:pt idx="0">
                  <c:v>REJECT PERCENTAGE (%)</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0">
                <a:spAutoFit/>
              </a:bodyPr>
              <a:lstStyle/>
              <a:p>
                <a:pPr algn="ctr">
                  <a:defRPr lang="en-US"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Recycle_Rejects!$M$5:$M$13</c:f>
              <c:strCache>
                <c:ptCount val="8"/>
                <c:pt idx="0">
                  <c:v>January</c:v>
                </c:pt>
                <c:pt idx="1">
                  <c:v>February</c:v>
                </c:pt>
                <c:pt idx="2">
                  <c:v>March</c:v>
                </c:pt>
                <c:pt idx="3">
                  <c:v>April</c:v>
                </c:pt>
                <c:pt idx="4">
                  <c:v>May</c:v>
                </c:pt>
                <c:pt idx="5">
                  <c:v>June</c:v>
                </c:pt>
                <c:pt idx="6">
                  <c:v>July</c:v>
                </c:pt>
                <c:pt idx="7">
                  <c:v>August</c:v>
                </c:pt>
              </c:strCache>
            </c:strRef>
          </c:cat>
          <c:val>
            <c:numRef>
              <c:f>Recycle_Rejects!$P$5:$P$13</c:f>
              <c:numCache>
                <c:formatCode>0%</c:formatCode>
                <c:ptCount val="8"/>
                <c:pt idx="0">
                  <c:v>0.33</c:v>
                </c:pt>
                <c:pt idx="1">
                  <c:v>0.35</c:v>
                </c:pt>
                <c:pt idx="2">
                  <c:v>0.36</c:v>
                </c:pt>
                <c:pt idx="3">
                  <c:v>0.17</c:v>
                </c:pt>
                <c:pt idx="4">
                  <c:v>0.03</c:v>
                </c:pt>
                <c:pt idx="5">
                  <c:v>0</c:v>
                </c:pt>
                <c:pt idx="6">
                  <c:v>0.25</c:v>
                </c:pt>
                <c:pt idx="7">
                  <c:v>0.45</c:v>
                </c:pt>
              </c:numCache>
            </c:numRef>
          </c:val>
          <c:smooth val="0"/>
        </c:ser>
        <c:dLbls>
          <c:showLegendKey val="0"/>
          <c:showVal val="1"/>
          <c:showCatName val="0"/>
          <c:showSerName val="0"/>
          <c:showPercent val="0"/>
          <c:showBubbleSize val="0"/>
        </c:dLbls>
        <c:marker val="1"/>
        <c:smooth val="0"/>
        <c:axId val="-246764400"/>
        <c:axId val="-246763856"/>
      </c:lineChart>
      <c:catAx>
        <c:axId val="-246764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100" b="1" i="0" u="none" strike="noStrike" kern="1200" baseline="0">
                <a:solidFill>
                  <a:schemeClr val="tx1">
                    <a:lumMod val="75000"/>
                    <a:lumOff val="25000"/>
                  </a:schemeClr>
                </a:solidFill>
                <a:latin typeface="+mn-lt"/>
                <a:ea typeface="+mn-ea"/>
                <a:cs typeface="+mn-cs"/>
              </a:defRPr>
            </a:pPr>
            <a:endParaRPr lang="en-US"/>
          </a:p>
        </c:txPr>
        <c:crossAx val="-246763856"/>
        <c:crosses val="autoZero"/>
        <c:auto val="1"/>
        <c:lblAlgn val="ctr"/>
        <c:lblOffset val="100"/>
        <c:noMultiLvlLbl val="0"/>
      </c:catAx>
      <c:valAx>
        <c:axId val="-246763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76440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[Simple Insite Steamboat progress Report.xlsx]v2_dashboard!PivotTable7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Inventory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ln w="28575" cap="rnd">
            <a:solidFill>
              <a:schemeClr val="accent1"/>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v2_dashboard!$Z$9</c:f>
              <c:strCache>
                <c:ptCount val="1"/>
                <c:pt idx="0">
                  <c:v>Sum of inventory_count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v2_dashboard!$Y$10:$Y$18</c:f>
              <c:strCache>
                <c:ptCount val="8"/>
                <c:pt idx="0">
                  <c:v>HDPEC</c:v>
                </c:pt>
                <c:pt idx="1">
                  <c:v>HDPEN</c:v>
                </c:pt>
                <c:pt idx="2">
                  <c:v>OCC</c:v>
                </c:pt>
                <c:pt idx="3">
                  <c:v>ONP</c:v>
                </c:pt>
                <c:pt idx="4">
                  <c:v>PET</c:v>
                </c:pt>
                <c:pt idx="5">
                  <c:v>SS</c:v>
                </c:pt>
                <c:pt idx="6">
                  <c:v>TIN</c:v>
                </c:pt>
                <c:pt idx="7">
                  <c:v>UBC</c:v>
                </c:pt>
              </c:strCache>
            </c:strRef>
          </c:cat>
          <c:val>
            <c:numRef>
              <c:f>v2_dashboard!$Z$10:$Z$18</c:f>
              <c:numCache>
                <c:formatCode>General</c:formatCode>
                <c:ptCount val="8"/>
                <c:pt idx="0">
                  <c:v>10</c:v>
                </c:pt>
                <c:pt idx="1">
                  <c:v>10</c:v>
                </c:pt>
                <c:pt idx="2">
                  <c:v>76</c:v>
                </c:pt>
                <c:pt idx="3">
                  <c:v>9</c:v>
                </c:pt>
                <c:pt idx="4">
                  <c:v>31</c:v>
                </c:pt>
                <c:pt idx="5">
                  <c:v>0</c:v>
                </c:pt>
                <c:pt idx="6">
                  <c:v>13</c:v>
                </c:pt>
                <c:pt idx="7">
                  <c:v>14</c:v>
                </c:pt>
              </c:numCache>
            </c:numRef>
          </c:val>
        </c:ser>
        <c:dLbls>
          <c:dLblPos val="outEnd"/>
          <c:showLegendKey val="0"/>
          <c:showVal val="1"/>
          <c:showCatName val="0"/>
          <c:showSerName val="0"/>
          <c:showPercent val="0"/>
          <c:showBubbleSize val="0"/>
        </c:dLbls>
        <c:gapWidth val="219"/>
        <c:axId val="-246762768"/>
        <c:axId val="-246761136"/>
      </c:barChart>
      <c:lineChart>
        <c:grouping val="standard"/>
        <c:varyColors val="0"/>
        <c:ser>
          <c:idx val="1"/>
          <c:order val="1"/>
          <c:tx>
            <c:strRef>
              <c:f>v2_dashboard!$AA$9</c:f>
              <c:strCache>
                <c:ptCount val="1"/>
                <c:pt idx="0">
                  <c:v>Sum of Target</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v2_dashboard!$Y$10:$Y$18</c:f>
              <c:strCache>
                <c:ptCount val="8"/>
                <c:pt idx="0">
                  <c:v>HDPEC</c:v>
                </c:pt>
                <c:pt idx="1">
                  <c:v>HDPEN</c:v>
                </c:pt>
                <c:pt idx="2">
                  <c:v>OCC</c:v>
                </c:pt>
                <c:pt idx="3">
                  <c:v>ONP</c:v>
                </c:pt>
                <c:pt idx="4">
                  <c:v>PET</c:v>
                </c:pt>
                <c:pt idx="5">
                  <c:v>SS</c:v>
                </c:pt>
                <c:pt idx="6">
                  <c:v>TIN</c:v>
                </c:pt>
                <c:pt idx="7">
                  <c:v>UBC</c:v>
                </c:pt>
              </c:strCache>
            </c:strRef>
          </c:cat>
          <c:val>
            <c:numRef>
              <c:f>v2_dashboard!$AA$10:$AA$18</c:f>
              <c:numCache>
                <c:formatCode>General</c:formatCode>
                <c:ptCount val="8"/>
                <c:pt idx="0">
                  <c:v>40</c:v>
                </c:pt>
                <c:pt idx="1">
                  <c:v>40</c:v>
                </c:pt>
                <c:pt idx="2">
                  <c:v>31</c:v>
                </c:pt>
                <c:pt idx="3">
                  <c:v>22</c:v>
                </c:pt>
                <c:pt idx="4">
                  <c:v>40</c:v>
                </c:pt>
                <c:pt idx="5">
                  <c:v>40</c:v>
                </c:pt>
                <c:pt idx="6">
                  <c:v>15</c:v>
                </c:pt>
                <c:pt idx="7">
                  <c:v>50</c:v>
                </c:pt>
              </c:numCache>
            </c:numRef>
          </c:val>
          <c:smooth val="0"/>
        </c:ser>
        <c:dLbls>
          <c:showLegendKey val="0"/>
          <c:showVal val="0"/>
          <c:showCatName val="0"/>
          <c:showSerName val="0"/>
          <c:showPercent val="0"/>
          <c:showBubbleSize val="0"/>
        </c:dLbls>
        <c:marker val="1"/>
        <c:smooth val="0"/>
        <c:axId val="-135505904"/>
        <c:axId val="-135502640"/>
      </c:lineChart>
      <c:catAx>
        <c:axId val="-246762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761136"/>
        <c:crosses val="autoZero"/>
        <c:auto val="1"/>
        <c:lblAlgn val="ctr"/>
        <c:lblOffset val="100"/>
        <c:noMultiLvlLbl val="0"/>
      </c:catAx>
      <c:valAx>
        <c:axId val="-246761136"/>
        <c:scaling>
          <c:orientation val="minMax"/>
        </c:scaling>
        <c:delete val="1"/>
        <c:axPos val="l"/>
        <c:numFmt formatCode="General" sourceLinked="1"/>
        <c:majorTickMark val="none"/>
        <c:minorTickMark val="none"/>
        <c:tickLblPos val="nextTo"/>
        <c:crossAx val="-246762768"/>
        <c:crosses val="autoZero"/>
        <c:crossBetween val="between"/>
      </c:valAx>
      <c:valAx>
        <c:axId val="-13550264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505904"/>
        <c:crosses val="max"/>
        <c:crossBetween val="between"/>
      </c:valAx>
      <c:catAx>
        <c:axId val="-135505904"/>
        <c:scaling>
          <c:orientation val="minMax"/>
        </c:scaling>
        <c:delete val="1"/>
        <c:axPos val="b"/>
        <c:numFmt formatCode="General" sourceLinked="1"/>
        <c:majorTickMark val="out"/>
        <c:minorTickMark val="none"/>
        <c:tickLblPos val="nextTo"/>
        <c:crossAx val="-135502640"/>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[Simple Insite Steamboat progress Report.xlsx]v2_dashboard!InboundMtr</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Inbound Material &amp; Trash out (tons)</a:t>
            </a:r>
          </a:p>
        </c:rich>
      </c:tx>
      <c:layout>
        <c:manualLayout>
          <c:xMode val="edge"/>
          <c:yMode val="edge"/>
          <c:x val="0.15965699344387796"/>
          <c:y val="9.575102922932107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tx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1.7524767660274443E-2"/>
          <c:y val="9.6181908860853024E-2"/>
          <c:w val="0.94700724929267688"/>
          <c:h val="0.79849195898689385"/>
        </c:manualLayout>
      </c:layout>
      <c:barChart>
        <c:barDir val="col"/>
        <c:grouping val="clustered"/>
        <c:varyColors val="0"/>
        <c:ser>
          <c:idx val="0"/>
          <c:order val="0"/>
          <c:tx>
            <c:strRef>
              <c:f>v2_dashboard!$AQ$11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v2_dashboard!$AP$12:$AP$18</c:f>
              <c:strCache>
                <c:ptCount val="6"/>
                <c:pt idx="0">
                  <c:v>Jan</c:v>
                </c:pt>
                <c:pt idx="1">
                  <c:v>Feb</c:v>
                </c:pt>
                <c:pt idx="2">
                  <c:v>Mar</c:v>
                </c:pt>
                <c:pt idx="3">
                  <c:v>Apr</c:v>
                </c:pt>
                <c:pt idx="4">
                  <c:v>May</c:v>
                </c:pt>
                <c:pt idx="5">
                  <c:v>Jun</c:v>
                </c:pt>
              </c:strCache>
            </c:strRef>
          </c:cat>
          <c:val>
            <c:numRef>
              <c:f>v2_dashboard!$AQ$12:$AQ$18</c:f>
              <c:numCache>
                <c:formatCode>General</c:formatCode>
                <c:ptCount val="6"/>
                <c:pt idx="0">
                  <c:v>196.09999999999997</c:v>
                </c:pt>
                <c:pt idx="1">
                  <c:v>186.39000000000001</c:v>
                </c:pt>
                <c:pt idx="2">
                  <c:v>204.22250000000003</c:v>
                </c:pt>
                <c:pt idx="3">
                  <c:v>203.58999999999997</c:v>
                </c:pt>
                <c:pt idx="4">
                  <c:v>191.1999999999999</c:v>
                </c:pt>
                <c:pt idx="5">
                  <c:v>203.54</c:v>
                </c:pt>
              </c:numCache>
            </c:numRef>
          </c:val>
        </c:ser>
        <c:dLbls>
          <c:dLblPos val="outEnd"/>
          <c:showLegendKey val="0"/>
          <c:showVal val="1"/>
          <c:showCatName val="0"/>
          <c:showSerName val="0"/>
          <c:showPercent val="0"/>
          <c:showBubbleSize val="0"/>
        </c:dLbls>
        <c:gapWidth val="219"/>
        <c:axId val="-1680603568"/>
        <c:axId val="-1680604112"/>
      </c:barChart>
      <c:valAx>
        <c:axId val="-168060411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0603568"/>
        <c:crosses val="max"/>
        <c:crossBetween val="between"/>
      </c:valAx>
      <c:catAx>
        <c:axId val="-16806035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0604112"/>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[Simple Insite Steamboat progress Report.xlsx]v2_dashboard!PivotTable10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Sold Material (tons)</a:t>
            </a:r>
          </a:p>
        </c:rich>
      </c:tx>
      <c:layout>
        <c:manualLayout>
          <c:xMode val="edge"/>
          <c:yMode val="edge"/>
          <c:x val="0.32554907300330266"/>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2.0533960710132318E-2"/>
          <c:y val="0.11615740740740743"/>
          <c:w val="0.93673200703867243"/>
          <c:h val="0.77273148148148152"/>
        </c:manualLayout>
      </c:layout>
      <c:barChart>
        <c:barDir val="col"/>
        <c:grouping val="clustered"/>
        <c:varyColors val="0"/>
        <c:ser>
          <c:idx val="0"/>
          <c:order val="0"/>
          <c:tx>
            <c:strRef>
              <c:f>v2_dashboard!$AD$11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v2_dashboard!$AC$12:$AC$20</c:f>
              <c:strCache>
                <c:ptCount val="8"/>
                <c:pt idx="0">
                  <c:v>Jan</c:v>
                </c:pt>
                <c:pt idx="1">
                  <c:v>Feb</c:v>
                </c:pt>
                <c:pt idx="2">
                  <c:v>Mar</c:v>
                </c:pt>
                <c:pt idx="3">
                  <c:v>Apr</c:v>
                </c:pt>
                <c:pt idx="4">
                  <c:v>May</c:v>
                </c:pt>
                <c:pt idx="5">
                  <c:v>Jun</c:v>
                </c:pt>
                <c:pt idx="6">
                  <c:v>Jul</c:v>
                </c:pt>
                <c:pt idx="7">
                  <c:v>Aug</c:v>
                </c:pt>
              </c:strCache>
            </c:strRef>
          </c:cat>
          <c:val>
            <c:numRef>
              <c:f>v2_dashboard!$AD$12:$AD$20</c:f>
              <c:numCache>
                <c:formatCode>#,##0.0</c:formatCode>
                <c:ptCount val="8"/>
                <c:pt idx="0">
                  <c:v>160.05000000000001</c:v>
                </c:pt>
                <c:pt idx="1">
                  <c:v>83.039999999999992</c:v>
                </c:pt>
                <c:pt idx="2">
                  <c:v>152.17999999999998</c:v>
                </c:pt>
                <c:pt idx="3">
                  <c:v>225.13</c:v>
                </c:pt>
                <c:pt idx="4">
                  <c:v>33.71</c:v>
                </c:pt>
                <c:pt idx="5">
                  <c:v>117.01999999999998</c:v>
                </c:pt>
                <c:pt idx="6">
                  <c:v>126.85999999999999</c:v>
                </c:pt>
                <c:pt idx="7">
                  <c:v>206.11</c:v>
                </c:pt>
              </c:numCache>
            </c:numRef>
          </c:val>
        </c:ser>
        <c:dLbls>
          <c:dLblPos val="outEnd"/>
          <c:showLegendKey val="0"/>
          <c:showVal val="1"/>
          <c:showCatName val="0"/>
          <c:showSerName val="0"/>
          <c:showPercent val="0"/>
          <c:showBubbleSize val="0"/>
        </c:dLbls>
        <c:gapWidth val="219"/>
        <c:axId val="-1680595408"/>
        <c:axId val="-1680603024"/>
      </c:barChart>
      <c:catAx>
        <c:axId val="-1680595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0603024"/>
        <c:crosses val="autoZero"/>
        <c:auto val="1"/>
        <c:lblAlgn val="ctr"/>
        <c:lblOffset val="100"/>
        <c:noMultiLvlLbl val="0"/>
      </c:catAx>
      <c:valAx>
        <c:axId val="-1680603024"/>
        <c:scaling>
          <c:orientation val="minMax"/>
        </c:scaling>
        <c:delete val="1"/>
        <c:axPos val="l"/>
        <c:numFmt formatCode="#,##0.0" sourceLinked="1"/>
        <c:majorTickMark val="out"/>
        <c:minorTickMark val="none"/>
        <c:tickLblPos val="nextTo"/>
        <c:crossAx val="-16805954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[Simple Insite Steamboat progress Report.xlsx]v2_dashboard!PivotTable11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 Machine Hours</a:t>
            </a:r>
          </a:p>
        </c:rich>
      </c:tx>
      <c:layout>
        <c:manualLayout>
          <c:xMode val="edge"/>
          <c:yMode val="edge"/>
          <c:x val="0.31751711085815998"/>
          <c:y val="9.259259259259258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1437028155387935"/>
          <c:y val="8.3749999999999991E-2"/>
          <c:w val="0.85339119415502118"/>
          <c:h val="0.81408935653331416"/>
        </c:manualLayout>
      </c:layout>
      <c:barChart>
        <c:barDir val="col"/>
        <c:grouping val="clustered"/>
        <c:varyColors val="0"/>
        <c:ser>
          <c:idx val="0"/>
          <c:order val="0"/>
          <c:tx>
            <c:strRef>
              <c:f>v2_dashboard!$AH$13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v2_dashboard!$AG$14:$AG$20</c:f>
              <c:strCache>
                <c:ptCount val="6"/>
                <c:pt idx="0">
                  <c:v>Mar</c:v>
                </c:pt>
                <c:pt idx="1">
                  <c:v>Apr</c:v>
                </c:pt>
                <c:pt idx="2">
                  <c:v>May</c:v>
                </c:pt>
                <c:pt idx="3">
                  <c:v>Jun</c:v>
                </c:pt>
                <c:pt idx="4">
                  <c:v>Jul</c:v>
                </c:pt>
                <c:pt idx="5">
                  <c:v>Aug</c:v>
                </c:pt>
              </c:strCache>
            </c:strRef>
          </c:cat>
          <c:val>
            <c:numRef>
              <c:f>v2_dashboard!$AH$14:$AH$20</c:f>
              <c:numCache>
                <c:formatCode>General</c:formatCode>
                <c:ptCount val="6"/>
                <c:pt idx="0">
                  <c:v>16</c:v>
                </c:pt>
                <c:pt idx="1">
                  <c:v>85.300000000000182</c:v>
                </c:pt>
                <c:pt idx="2">
                  <c:v>0</c:v>
                </c:pt>
                <c:pt idx="3">
                  <c:v>0</c:v>
                </c:pt>
                <c:pt idx="4">
                  <c:v>208.49999999999909</c:v>
                </c:pt>
                <c:pt idx="5">
                  <c:v>308.30000000000018</c:v>
                </c:pt>
              </c:numCache>
            </c:numRef>
          </c:val>
        </c:ser>
        <c:dLbls>
          <c:dLblPos val="outEnd"/>
          <c:showLegendKey val="0"/>
          <c:showVal val="1"/>
          <c:showCatName val="0"/>
          <c:showSerName val="0"/>
          <c:showPercent val="0"/>
          <c:showBubbleSize val="0"/>
        </c:dLbls>
        <c:gapWidth val="219"/>
        <c:axId val="-1680601936"/>
        <c:axId val="-1680602480"/>
      </c:barChart>
      <c:catAx>
        <c:axId val="-16806019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0602480"/>
        <c:crosses val="autoZero"/>
        <c:auto val="1"/>
        <c:lblAlgn val="ctr"/>
        <c:lblOffset val="100"/>
        <c:noMultiLvlLbl val="0"/>
      </c:catAx>
      <c:valAx>
        <c:axId val="-168060248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0601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[Simple Insite Steamboat progress Report.xlsx]v2_dashboard!Production_pivot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Production</a:t>
            </a:r>
            <a:r>
              <a:rPr lang="en-US" baseline="0"/>
              <a:t> (tons)</a:t>
            </a:r>
            <a:endParaRPr lang="en-US"/>
          </a:p>
        </c:rich>
      </c:tx>
      <c:layout>
        <c:manualLayout>
          <c:xMode val="edge"/>
          <c:yMode val="edge"/>
          <c:x val="0.45209652636871545"/>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3.44242975189651E-2"/>
          <c:y val="0.12341011671488003"/>
          <c:w val="0.95891487834252598"/>
          <c:h val="0.72662126482096745"/>
        </c:manualLayout>
      </c:layout>
      <c:lineChart>
        <c:grouping val="standard"/>
        <c:varyColors val="0"/>
        <c:ser>
          <c:idx val="0"/>
          <c:order val="0"/>
          <c:tx>
            <c:strRef>
              <c:f>v2_dashboard!$AV$9</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v2_dashboard!$AU$10:$AU$19</c:f>
              <c:strCache>
                <c:ptCount val="9"/>
                <c:pt idx="0">
                  <c:v>Jan</c:v>
                </c:pt>
                <c:pt idx="1">
                  <c:v>Feb</c:v>
                </c:pt>
                <c:pt idx="2">
                  <c:v>Mar</c:v>
                </c:pt>
                <c:pt idx="3">
                  <c:v>Apr</c:v>
                </c:pt>
                <c:pt idx="4">
                  <c:v>May</c:v>
                </c:pt>
                <c:pt idx="5">
                  <c:v>Jun</c:v>
                </c:pt>
                <c:pt idx="6">
                  <c:v>Jul</c:v>
                </c:pt>
                <c:pt idx="7">
                  <c:v>Aug</c:v>
                </c:pt>
                <c:pt idx="8">
                  <c:v>Sep</c:v>
                </c:pt>
              </c:strCache>
            </c:strRef>
          </c:cat>
          <c:val>
            <c:numRef>
              <c:f>v2_dashboard!$AV$10:$AV$19</c:f>
              <c:numCache>
                <c:formatCode>General</c:formatCode>
                <c:ptCount val="9"/>
                <c:pt idx="0">
                  <c:v>100.21999999999987</c:v>
                </c:pt>
                <c:pt idx="1">
                  <c:v>115.56999999999995</c:v>
                </c:pt>
                <c:pt idx="2">
                  <c:v>129.8545</c:v>
                </c:pt>
                <c:pt idx="3">
                  <c:v>129.83050000000003</c:v>
                </c:pt>
                <c:pt idx="4">
                  <c:v>199.14899999999955</c:v>
                </c:pt>
                <c:pt idx="5">
                  <c:v>223.59099999999935</c:v>
                </c:pt>
                <c:pt idx="6">
                  <c:v>154.15499999999983</c:v>
                </c:pt>
                <c:pt idx="7">
                  <c:v>99.946499999999958</c:v>
                </c:pt>
                <c:pt idx="8">
                  <c:v>2.6515000000000004</c:v>
                </c:pt>
              </c:numCache>
            </c:numRef>
          </c:val>
          <c:smooth val="0"/>
        </c:ser>
        <c:dLbls>
          <c:dLblPos val="t"/>
          <c:showLegendKey val="0"/>
          <c:showVal val="1"/>
          <c:showCatName val="0"/>
          <c:showSerName val="0"/>
          <c:showPercent val="0"/>
          <c:showBubbleSize val="0"/>
        </c:dLbls>
        <c:marker val="1"/>
        <c:smooth val="0"/>
        <c:axId val="-1680605200"/>
        <c:axId val="-1680601392"/>
      </c:lineChart>
      <c:catAx>
        <c:axId val="-1680605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0601392"/>
        <c:crosses val="autoZero"/>
        <c:auto val="1"/>
        <c:lblAlgn val="ctr"/>
        <c:lblOffset val="100"/>
        <c:noMultiLvlLbl val="0"/>
      </c:catAx>
      <c:valAx>
        <c:axId val="-16806013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06052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[Simple Insite Steamboat progress Report.xlsx]Recycle_Rejects!PivotTable2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Recycled &amp; Rejected Material</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860D"/>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6">
              <a:lumMod val="60000"/>
              <a:lumOff val="4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layout/>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7.3953804394687198E-2"/>
          <c:y val="0.10394243034159552"/>
          <c:w val="0.9067733090525314"/>
          <c:h val="0.71927721908990438"/>
        </c:manualLayout>
      </c:layout>
      <c:areaChart>
        <c:grouping val="stacked"/>
        <c:varyColors val="0"/>
        <c:ser>
          <c:idx val="0"/>
          <c:order val="0"/>
          <c:tx>
            <c:strRef>
              <c:f>Recycle_Rejects!$N$4</c:f>
              <c:strCache>
                <c:ptCount val="1"/>
                <c:pt idx="0">
                  <c:v>RECYCLED</c:v>
                </c:pt>
              </c:strCache>
            </c:strRef>
          </c:tx>
          <c:spPr>
            <a:solidFill>
              <a:schemeClr val="accent6">
                <a:lumMod val="60000"/>
                <a:lumOff val="40000"/>
              </a:schemeClr>
            </a:solidFill>
            <a:ln>
              <a:noFill/>
            </a:ln>
            <a:effectLst/>
          </c:spPr>
          <c:dLbls>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Recycle_Rejects!$M$5:$M$13</c:f>
              <c:strCache>
                <c:ptCount val="8"/>
                <c:pt idx="0">
                  <c:v>January</c:v>
                </c:pt>
                <c:pt idx="1">
                  <c:v>February</c:v>
                </c:pt>
                <c:pt idx="2">
                  <c:v>March</c:v>
                </c:pt>
                <c:pt idx="3">
                  <c:v>April</c:v>
                </c:pt>
                <c:pt idx="4">
                  <c:v>May</c:v>
                </c:pt>
                <c:pt idx="5">
                  <c:v>June</c:v>
                </c:pt>
                <c:pt idx="6">
                  <c:v>July</c:v>
                </c:pt>
                <c:pt idx="7">
                  <c:v>August</c:v>
                </c:pt>
              </c:strCache>
            </c:strRef>
          </c:cat>
          <c:val>
            <c:numRef>
              <c:f>Recycle_Rejects!$N$5:$N$13</c:f>
              <c:numCache>
                <c:formatCode>General</c:formatCode>
                <c:ptCount val="8"/>
                <c:pt idx="0">
                  <c:v>262440</c:v>
                </c:pt>
                <c:pt idx="1">
                  <c:v>242640</c:v>
                </c:pt>
                <c:pt idx="2">
                  <c:v>262225</c:v>
                </c:pt>
                <c:pt idx="3">
                  <c:v>337800</c:v>
                </c:pt>
                <c:pt idx="4">
                  <c:v>371960</c:v>
                </c:pt>
                <c:pt idx="5">
                  <c:v>406200</c:v>
                </c:pt>
                <c:pt idx="6">
                  <c:v>279390</c:v>
                </c:pt>
                <c:pt idx="7">
                  <c:v>147282</c:v>
                </c:pt>
              </c:numCache>
            </c:numRef>
          </c:val>
        </c:ser>
        <c:ser>
          <c:idx val="1"/>
          <c:order val="1"/>
          <c:tx>
            <c:strRef>
              <c:f>Recycle_Rejects!$O$4</c:f>
              <c:strCache>
                <c:ptCount val="1"/>
                <c:pt idx="0">
                  <c:v>REJECTED</c:v>
                </c:pt>
              </c:strCache>
            </c:strRef>
          </c:tx>
          <c:spPr>
            <a:solidFill>
              <a:srgbClr val="FF860D"/>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Recycle_Rejects!$M$5:$M$13</c:f>
              <c:strCache>
                <c:ptCount val="8"/>
                <c:pt idx="0">
                  <c:v>January</c:v>
                </c:pt>
                <c:pt idx="1">
                  <c:v>February</c:v>
                </c:pt>
                <c:pt idx="2">
                  <c:v>March</c:v>
                </c:pt>
                <c:pt idx="3">
                  <c:v>April</c:v>
                </c:pt>
                <c:pt idx="4">
                  <c:v>May</c:v>
                </c:pt>
                <c:pt idx="5">
                  <c:v>June</c:v>
                </c:pt>
                <c:pt idx="6">
                  <c:v>July</c:v>
                </c:pt>
                <c:pt idx="7">
                  <c:v>August</c:v>
                </c:pt>
              </c:strCache>
            </c:strRef>
          </c:cat>
          <c:val>
            <c:numRef>
              <c:f>Recycle_Rejects!$O$5:$O$13</c:f>
              <c:numCache>
                <c:formatCode>General</c:formatCode>
                <c:ptCount val="8"/>
                <c:pt idx="0">
                  <c:v>129760</c:v>
                </c:pt>
                <c:pt idx="1">
                  <c:v>130140</c:v>
                </c:pt>
                <c:pt idx="2">
                  <c:v>146220</c:v>
                </c:pt>
                <c:pt idx="3">
                  <c:v>69380</c:v>
                </c:pt>
                <c:pt idx="4">
                  <c:v>10440</c:v>
                </c:pt>
                <c:pt idx="5">
                  <c:v>880</c:v>
                </c:pt>
                <c:pt idx="6">
                  <c:v>93470</c:v>
                </c:pt>
                <c:pt idx="7">
                  <c:v>120400</c:v>
                </c:pt>
              </c:numCache>
            </c:numRef>
          </c:val>
        </c:ser>
        <c:dLbls>
          <c:showLegendKey val="0"/>
          <c:showVal val="1"/>
          <c:showCatName val="0"/>
          <c:showSerName val="0"/>
          <c:showPercent val="0"/>
          <c:showBubbleSize val="0"/>
        </c:dLbls>
        <c:axId val="-1680600848"/>
        <c:axId val="-1680604656"/>
      </c:areaChart>
      <c:lineChart>
        <c:grouping val="stacked"/>
        <c:varyColors val="0"/>
        <c:ser>
          <c:idx val="2"/>
          <c:order val="2"/>
          <c:tx>
            <c:strRef>
              <c:f>Recycle_Rejects!$P$4</c:f>
              <c:strCache>
                <c:ptCount val="1"/>
                <c:pt idx="0">
                  <c:v>REJECT PERCENTAGE (%)</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Recycle_Rejects!$M$5:$M$13</c:f>
              <c:strCache>
                <c:ptCount val="8"/>
                <c:pt idx="0">
                  <c:v>January</c:v>
                </c:pt>
                <c:pt idx="1">
                  <c:v>February</c:v>
                </c:pt>
                <c:pt idx="2">
                  <c:v>March</c:v>
                </c:pt>
                <c:pt idx="3">
                  <c:v>April</c:v>
                </c:pt>
                <c:pt idx="4">
                  <c:v>May</c:v>
                </c:pt>
                <c:pt idx="5">
                  <c:v>June</c:v>
                </c:pt>
                <c:pt idx="6">
                  <c:v>July</c:v>
                </c:pt>
                <c:pt idx="7">
                  <c:v>August</c:v>
                </c:pt>
              </c:strCache>
            </c:strRef>
          </c:cat>
          <c:val>
            <c:numRef>
              <c:f>Recycle_Rejects!$P$5:$P$13</c:f>
              <c:numCache>
                <c:formatCode>0%</c:formatCode>
                <c:ptCount val="8"/>
                <c:pt idx="0">
                  <c:v>0.33</c:v>
                </c:pt>
                <c:pt idx="1">
                  <c:v>0.35</c:v>
                </c:pt>
                <c:pt idx="2">
                  <c:v>0.36</c:v>
                </c:pt>
                <c:pt idx="3">
                  <c:v>0.17</c:v>
                </c:pt>
                <c:pt idx="4">
                  <c:v>0.03</c:v>
                </c:pt>
                <c:pt idx="5">
                  <c:v>0</c:v>
                </c:pt>
                <c:pt idx="6">
                  <c:v>0.25</c:v>
                </c:pt>
                <c:pt idx="7">
                  <c:v>0.45</c:v>
                </c:pt>
              </c:numCache>
            </c:numRef>
          </c:val>
          <c:smooth val="0"/>
        </c:ser>
        <c:dLbls>
          <c:showLegendKey val="0"/>
          <c:showVal val="1"/>
          <c:showCatName val="0"/>
          <c:showSerName val="0"/>
          <c:showPercent val="0"/>
          <c:showBubbleSize val="0"/>
        </c:dLbls>
        <c:marker val="1"/>
        <c:smooth val="0"/>
        <c:axId val="-1680600848"/>
        <c:axId val="-1680604656"/>
      </c:lineChart>
      <c:catAx>
        <c:axId val="-1680600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0604656"/>
        <c:crosses val="autoZero"/>
        <c:auto val="1"/>
        <c:lblAlgn val="ctr"/>
        <c:lblOffset val="100"/>
        <c:noMultiLvlLbl val="0"/>
      </c:catAx>
      <c:valAx>
        <c:axId val="-1680604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060084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[Simple Insite Steamboat progress Report.xlsx]Recycle_Rejects!PivotTable2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Recycled &amp; Rejected Materil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953804394687198E-2"/>
          <c:y val="0.10394243034159552"/>
          <c:w val="0.9067733090525314"/>
          <c:h val="0.71927721908990438"/>
        </c:manualLayout>
      </c:layout>
      <c:areaChart>
        <c:grouping val="stacked"/>
        <c:varyColors val="0"/>
        <c:ser>
          <c:idx val="0"/>
          <c:order val="0"/>
          <c:tx>
            <c:strRef>
              <c:f>Recycle_Rejects!$N$4</c:f>
              <c:strCache>
                <c:ptCount val="1"/>
                <c:pt idx="0">
                  <c:v>RECYCLED</c:v>
                </c:pt>
              </c:strCache>
            </c:strRef>
          </c:tx>
          <c:spPr>
            <a:solidFill>
              <a:schemeClr val="accent4">
                <a:lumMod val="60000"/>
                <a:lumOff val="40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Recycle_Rejects!$M$5:$M$13</c:f>
              <c:strCache>
                <c:ptCount val="8"/>
                <c:pt idx="0">
                  <c:v>January</c:v>
                </c:pt>
                <c:pt idx="1">
                  <c:v>February</c:v>
                </c:pt>
                <c:pt idx="2">
                  <c:v>March</c:v>
                </c:pt>
                <c:pt idx="3">
                  <c:v>April</c:v>
                </c:pt>
                <c:pt idx="4">
                  <c:v>May</c:v>
                </c:pt>
                <c:pt idx="5">
                  <c:v>June</c:v>
                </c:pt>
                <c:pt idx="6">
                  <c:v>July</c:v>
                </c:pt>
                <c:pt idx="7">
                  <c:v>August</c:v>
                </c:pt>
              </c:strCache>
            </c:strRef>
          </c:cat>
          <c:val>
            <c:numRef>
              <c:f>Recycle_Rejects!$N$5:$N$13</c:f>
              <c:numCache>
                <c:formatCode>General</c:formatCode>
                <c:ptCount val="8"/>
                <c:pt idx="0">
                  <c:v>262440</c:v>
                </c:pt>
                <c:pt idx="1">
                  <c:v>242640</c:v>
                </c:pt>
                <c:pt idx="2">
                  <c:v>262225</c:v>
                </c:pt>
                <c:pt idx="3">
                  <c:v>337800</c:v>
                </c:pt>
                <c:pt idx="4">
                  <c:v>371960</c:v>
                </c:pt>
                <c:pt idx="5">
                  <c:v>406200</c:v>
                </c:pt>
                <c:pt idx="6">
                  <c:v>279390</c:v>
                </c:pt>
                <c:pt idx="7">
                  <c:v>147282</c:v>
                </c:pt>
              </c:numCache>
            </c:numRef>
          </c:val>
        </c:ser>
        <c:ser>
          <c:idx val="1"/>
          <c:order val="1"/>
          <c:tx>
            <c:strRef>
              <c:f>Recycle_Rejects!$O$4</c:f>
              <c:strCache>
                <c:ptCount val="1"/>
                <c:pt idx="0">
                  <c:v>REJECTED</c:v>
                </c:pt>
              </c:strCache>
            </c:strRef>
          </c:tx>
          <c:spPr>
            <a:solidFill>
              <a:schemeClr val="accent2">
                <a:lumMod val="60000"/>
                <a:lumOff val="40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Recycle_Rejects!$M$5:$M$13</c:f>
              <c:strCache>
                <c:ptCount val="8"/>
                <c:pt idx="0">
                  <c:v>January</c:v>
                </c:pt>
                <c:pt idx="1">
                  <c:v>February</c:v>
                </c:pt>
                <c:pt idx="2">
                  <c:v>March</c:v>
                </c:pt>
                <c:pt idx="3">
                  <c:v>April</c:v>
                </c:pt>
                <c:pt idx="4">
                  <c:v>May</c:v>
                </c:pt>
                <c:pt idx="5">
                  <c:v>June</c:v>
                </c:pt>
                <c:pt idx="6">
                  <c:v>July</c:v>
                </c:pt>
                <c:pt idx="7">
                  <c:v>August</c:v>
                </c:pt>
              </c:strCache>
            </c:strRef>
          </c:cat>
          <c:val>
            <c:numRef>
              <c:f>Recycle_Rejects!$O$5:$O$13</c:f>
              <c:numCache>
                <c:formatCode>General</c:formatCode>
                <c:ptCount val="8"/>
                <c:pt idx="0">
                  <c:v>129760</c:v>
                </c:pt>
                <c:pt idx="1">
                  <c:v>130140</c:v>
                </c:pt>
                <c:pt idx="2">
                  <c:v>146220</c:v>
                </c:pt>
                <c:pt idx="3">
                  <c:v>69380</c:v>
                </c:pt>
                <c:pt idx="4">
                  <c:v>10440</c:v>
                </c:pt>
                <c:pt idx="5">
                  <c:v>880</c:v>
                </c:pt>
                <c:pt idx="6">
                  <c:v>93470</c:v>
                </c:pt>
                <c:pt idx="7">
                  <c:v>120400</c:v>
                </c:pt>
              </c:numCache>
            </c:numRef>
          </c:val>
        </c:ser>
        <c:dLbls>
          <c:showLegendKey val="0"/>
          <c:showVal val="1"/>
          <c:showCatName val="0"/>
          <c:showSerName val="0"/>
          <c:showPercent val="0"/>
          <c:showBubbleSize val="0"/>
        </c:dLbls>
        <c:axId val="-1680594864"/>
        <c:axId val="-1680609008"/>
      </c:areaChart>
      <c:lineChart>
        <c:grouping val="stacked"/>
        <c:varyColors val="0"/>
        <c:ser>
          <c:idx val="2"/>
          <c:order val="2"/>
          <c:tx>
            <c:strRef>
              <c:f>Recycle_Rejects!$P$4</c:f>
              <c:strCache>
                <c:ptCount val="1"/>
                <c:pt idx="0">
                  <c:v>REJECT PERCENTAGE (%)</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Recycle_Rejects!$M$5:$M$13</c:f>
              <c:strCache>
                <c:ptCount val="8"/>
                <c:pt idx="0">
                  <c:v>January</c:v>
                </c:pt>
                <c:pt idx="1">
                  <c:v>February</c:v>
                </c:pt>
                <c:pt idx="2">
                  <c:v>March</c:v>
                </c:pt>
                <c:pt idx="3">
                  <c:v>April</c:v>
                </c:pt>
                <c:pt idx="4">
                  <c:v>May</c:v>
                </c:pt>
                <c:pt idx="5">
                  <c:v>June</c:v>
                </c:pt>
                <c:pt idx="6">
                  <c:v>July</c:v>
                </c:pt>
                <c:pt idx="7">
                  <c:v>August</c:v>
                </c:pt>
              </c:strCache>
            </c:strRef>
          </c:cat>
          <c:val>
            <c:numRef>
              <c:f>Recycle_Rejects!$P$5:$P$13</c:f>
              <c:numCache>
                <c:formatCode>0%</c:formatCode>
                <c:ptCount val="8"/>
                <c:pt idx="0">
                  <c:v>0.33</c:v>
                </c:pt>
                <c:pt idx="1">
                  <c:v>0.35</c:v>
                </c:pt>
                <c:pt idx="2">
                  <c:v>0.36</c:v>
                </c:pt>
                <c:pt idx="3">
                  <c:v>0.17</c:v>
                </c:pt>
                <c:pt idx="4">
                  <c:v>0.03</c:v>
                </c:pt>
                <c:pt idx="5">
                  <c:v>0</c:v>
                </c:pt>
                <c:pt idx="6">
                  <c:v>0.25</c:v>
                </c:pt>
                <c:pt idx="7">
                  <c:v>0.45</c:v>
                </c:pt>
              </c:numCache>
            </c:numRef>
          </c:val>
          <c:smooth val="0"/>
        </c:ser>
        <c:dLbls>
          <c:showLegendKey val="0"/>
          <c:showVal val="1"/>
          <c:showCatName val="0"/>
          <c:showSerName val="0"/>
          <c:showPercent val="0"/>
          <c:showBubbleSize val="0"/>
        </c:dLbls>
        <c:marker val="1"/>
        <c:smooth val="0"/>
        <c:axId val="-1680594864"/>
        <c:axId val="-1680609008"/>
      </c:lineChart>
      <c:catAx>
        <c:axId val="-168059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0609008"/>
        <c:crosses val="autoZero"/>
        <c:auto val="1"/>
        <c:lblAlgn val="ctr"/>
        <c:lblOffset val="100"/>
        <c:noMultiLvlLbl val="0"/>
      </c:catAx>
      <c:valAx>
        <c:axId val="-168060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0594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[Simple Insite Steamboat progress Report.xlsx]Fact_Inbound_Reporting!PT_Inbound_Trash_Production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 Inbound,</a:t>
            </a:r>
            <a:r>
              <a:rPr lang="en-US" baseline="0"/>
              <a:t> Trash &amp; Production</a:t>
            </a:r>
            <a:endParaRPr lang="en-US"/>
          </a:p>
        </c:rich>
      </c:tx>
      <c:layout>
        <c:manualLayout>
          <c:xMode val="edge"/>
          <c:yMode val="edge"/>
          <c:x val="1.5643915157371509E-2"/>
          <c:y val="2.15053763440860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a:noFill/>
          </a:ln>
          <a:effectLst/>
        </c:spPr>
        <c:marker>
          <c:symbol val="none"/>
        </c:marker>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solidFill>
            <a:schemeClr val="accent1"/>
          </a:solidFill>
          <a:ln>
            <a:solidFill>
              <a:schemeClr val="tx1"/>
            </a:solidFill>
          </a:ln>
          <a:effectLst/>
        </c:spPr>
        <c:marker>
          <c:symbol val="none"/>
        </c:marker>
      </c:pivotFmt>
    </c:pivotFmts>
    <c:plotArea>
      <c:layout/>
      <c:barChart>
        <c:barDir val="col"/>
        <c:grouping val="clustered"/>
        <c:varyColors val="0"/>
        <c:ser>
          <c:idx val="1"/>
          <c:order val="1"/>
          <c:tx>
            <c:strRef>
              <c:f>Fact_Inbound_Reporting!$AE$23</c:f>
              <c:strCache>
                <c:ptCount val="1"/>
                <c:pt idx="0">
                  <c:v>Production_Weight</c:v>
                </c:pt>
              </c:strCache>
            </c:strRef>
          </c:tx>
          <c:spPr>
            <a:solidFill>
              <a:schemeClr val="accent2"/>
            </a:solidFill>
            <a:ln>
              <a:noFill/>
            </a:ln>
            <a:effectLst/>
          </c:spPr>
          <c:invertIfNegative val="0"/>
          <c:cat>
            <c:strRef>
              <c:f>Fact_Inbound_Reporting!$AC$24:$AC$46</c:f>
              <c:strCache>
                <c:ptCount val="22"/>
                <c:pt idx="0">
                  <c:v>8/2/2021</c:v>
                </c:pt>
                <c:pt idx="1">
                  <c:v>8/3/2021</c:v>
                </c:pt>
                <c:pt idx="2">
                  <c:v>8/4/2021</c:v>
                </c:pt>
                <c:pt idx="3">
                  <c:v>8/5/2021</c:v>
                </c:pt>
                <c:pt idx="4">
                  <c:v>8/6/2021</c:v>
                </c:pt>
                <c:pt idx="5">
                  <c:v>8/9/2021</c:v>
                </c:pt>
                <c:pt idx="6">
                  <c:v>8/10/2021</c:v>
                </c:pt>
                <c:pt idx="7">
                  <c:v>8/11/2021</c:v>
                </c:pt>
                <c:pt idx="8">
                  <c:v>8/12/2021</c:v>
                </c:pt>
                <c:pt idx="9">
                  <c:v>8/13/2021</c:v>
                </c:pt>
                <c:pt idx="10">
                  <c:v>8/17/2021</c:v>
                </c:pt>
                <c:pt idx="11">
                  <c:v>8/18/2021</c:v>
                </c:pt>
                <c:pt idx="12">
                  <c:v>8/19/2021</c:v>
                </c:pt>
                <c:pt idx="13">
                  <c:v>8/20/2021</c:v>
                </c:pt>
                <c:pt idx="14">
                  <c:v>8/21/2021</c:v>
                </c:pt>
                <c:pt idx="15">
                  <c:v>8/23/2021</c:v>
                </c:pt>
                <c:pt idx="16">
                  <c:v>8/24/2021</c:v>
                </c:pt>
                <c:pt idx="17">
                  <c:v>8/25/2021</c:v>
                </c:pt>
                <c:pt idx="18">
                  <c:v>8/26/2021</c:v>
                </c:pt>
                <c:pt idx="19">
                  <c:v>8/27/2021</c:v>
                </c:pt>
                <c:pt idx="20">
                  <c:v>8/30/2021</c:v>
                </c:pt>
                <c:pt idx="21">
                  <c:v>8/31/2021</c:v>
                </c:pt>
              </c:strCache>
            </c:strRef>
          </c:cat>
          <c:val>
            <c:numRef>
              <c:f>Fact_Inbound_Reporting!$AE$24:$AE$46</c:f>
              <c:numCache>
                <c:formatCode>#,##0.0</c:formatCode>
                <c:ptCount val="22"/>
                <c:pt idx="0">
                  <c:v>3.2485000000000004</c:v>
                </c:pt>
                <c:pt idx="1">
                  <c:v>3.1704999999999997</c:v>
                </c:pt>
                <c:pt idx="2">
                  <c:v>3.0469999999999993</c:v>
                </c:pt>
                <c:pt idx="3">
                  <c:v>3.7994999999999997</c:v>
                </c:pt>
                <c:pt idx="4">
                  <c:v>4.1844999999999999</c:v>
                </c:pt>
                <c:pt idx="5">
                  <c:v>7.0534999999999997</c:v>
                </c:pt>
                <c:pt idx="6">
                  <c:v>4.4424999999999999</c:v>
                </c:pt>
                <c:pt idx="7">
                  <c:v>5.3109999999999999</c:v>
                </c:pt>
                <c:pt idx="8">
                  <c:v>5.242</c:v>
                </c:pt>
                <c:pt idx="9">
                  <c:v>4.2805</c:v>
                </c:pt>
                <c:pt idx="10">
                  <c:v>5.8559999999999999</c:v>
                </c:pt>
                <c:pt idx="11">
                  <c:v>3.2245000000000004</c:v>
                </c:pt>
                <c:pt idx="12">
                  <c:v>3.371</c:v>
                </c:pt>
                <c:pt idx="13">
                  <c:v>1.1274999999999999</c:v>
                </c:pt>
                <c:pt idx="14">
                  <c:v>0</c:v>
                </c:pt>
                <c:pt idx="15">
                  <c:v>6.3360000000000003</c:v>
                </c:pt>
                <c:pt idx="16">
                  <c:v>4.6229999999999993</c:v>
                </c:pt>
                <c:pt idx="17">
                  <c:v>4.4165000000000001</c:v>
                </c:pt>
                <c:pt idx="18">
                  <c:v>4.1315000000000008</c:v>
                </c:pt>
                <c:pt idx="19">
                  <c:v>5.4515000000000002</c:v>
                </c:pt>
                <c:pt idx="20">
                  <c:v>4.495000000000001</c:v>
                </c:pt>
                <c:pt idx="21">
                  <c:v>4.1265000000000001</c:v>
                </c:pt>
              </c:numCache>
            </c:numRef>
          </c:val>
          <c:extLst xmlns:c16r2="http://schemas.microsoft.com/office/drawing/2015/06/chart">
            <c:ext xmlns:c16="http://schemas.microsoft.com/office/drawing/2014/chart" uri="{C3380CC4-5D6E-409C-BE32-E72D297353CC}">
              <c16:uniqueId val="{00000002-D009-40F3-B22E-185A9F422A3D}"/>
            </c:ext>
          </c:extLst>
        </c:ser>
        <c:ser>
          <c:idx val="2"/>
          <c:order val="2"/>
          <c:tx>
            <c:strRef>
              <c:f>Fact_Inbound_Reporting!$AF$23</c:f>
              <c:strCache>
                <c:ptCount val="1"/>
                <c:pt idx="0">
                  <c:v>Inbound_Weight_Tons</c:v>
                </c:pt>
              </c:strCache>
            </c:strRef>
          </c:tx>
          <c:spPr>
            <a:solidFill>
              <a:schemeClr val="accent3"/>
            </a:solidFill>
            <a:ln>
              <a:solidFill>
                <a:schemeClr val="tx1"/>
              </a:solidFill>
            </a:ln>
            <a:effectLst/>
          </c:spPr>
          <c:invertIfNegative val="0"/>
          <c:cat>
            <c:strRef>
              <c:f>Fact_Inbound_Reporting!$AC$24:$AC$46</c:f>
              <c:strCache>
                <c:ptCount val="22"/>
                <c:pt idx="0">
                  <c:v>8/2/2021</c:v>
                </c:pt>
                <c:pt idx="1">
                  <c:v>8/3/2021</c:v>
                </c:pt>
                <c:pt idx="2">
                  <c:v>8/4/2021</c:v>
                </c:pt>
                <c:pt idx="3">
                  <c:v>8/5/2021</c:v>
                </c:pt>
                <c:pt idx="4">
                  <c:v>8/6/2021</c:v>
                </c:pt>
                <c:pt idx="5">
                  <c:v>8/9/2021</c:v>
                </c:pt>
                <c:pt idx="6">
                  <c:v>8/10/2021</c:v>
                </c:pt>
                <c:pt idx="7">
                  <c:v>8/11/2021</c:v>
                </c:pt>
                <c:pt idx="8">
                  <c:v>8/12/2021</c:v>
                </c:pt>
                <c:pt idx="9">
                  <c:v>8/13/2021</c:v>
                </c:pt>
                <c:pt idx="10">
                  <c:v>8/17/2021</c:v>
                </c:pt>
                <c:pt idx="11">
                  <c:v>8/18/2021</c:v>
                </c:pt>
                <c:pt idx="12">
                  <c:v>8/19/2021</c:v>
                </c:pt>
                <c:pt idx="13">
                  <c:v>8/20/2021</c:v>
                </c:pt>
                <c:pt idx="14">
                  <c:v>8/21/2021</c:v>
                </c:pt>
                <c:pt idx="15">
                  <c:v>8/23/2021</c:v>
                </c:pt>
                <c:pt idx="16">
                  <c:v>8/24/2021</c:v>
                </c:pt>
                <c:pt idx="17">
                  <c:v>8/25/2021</c:v>
                </c:pt>
                <c:pt idx="18">
                  <c:v>8/26/2021</c:v>
                </c:pt>
                <c:pt idx="19">
                  <c:v>8/27/2021</c:v>
                </c:pt>
                <c:pt idx="20">
                  <c:v>8/30/2021</c:v>
                </c:pt>
                <c:pt idx="21">
                  <c:v>8/31/2021</c:v>
                </c:pt>
              </c:strCache>
            </c:strRef>
          </c:cat>
          <c:val>
            <c:numRef>
              <c:f>Fact_Inbound_Reporting!$AF$24:$AF$46</c:f>
              <c:numCache>
                <c:formatCode>#,##0.0</c:formatCode>
                <c:ptCount val="22"/>
                <c:pt idx="0">
                  <c:v>1.06</c:v>
                </c:pt>
                <c:pt idx="1">
                  <c:v>6.26</c:v>
                </c:pt>
                <c:pt idx="2">
                  <c:v>3.83</c:v>
                </c:pt>
                <c:pt idx="3">
                  <c:v>8.27</c:v>
                </c:pt>
                <c:pt idx="4">
                  <c:v>4.01</c:v>
                </c:pt>
                <c:pt idx="5">
                  <c:v>10.879999999999997</c:v>
                </c:pt>
                <c:pt idx="6">
                  <c:v>12.07</c:v>
                </c:pt>
                <c:pt idx="7">
                  <c:v>0.53</c:v>
                </c:pt>
                <c:pt idx="8">
                  <c:v>9.39</c:v>
                </c:pt>
                <c:pt idx="9">
                  <c:v>8.9599999999999991</c:v>
                </c:pt>
                <c:pt idx="10">
                  <c:v>11.129999999999999</c:v>
                </c:pt>
                <c:pt idx="11">
                  <c:v>2.0099999999999998</c:v>
                </c:pt>
                <c:pt idx="12">
                  <c:v>10.01</c:v>
                </c:pt>
                <c:pt idx="13">
                  <c:v>8.4699999999999989</c:v>
                </c:pt>
                <c:pt idx="14">
                  <c:v>5.0000000000000001E-4</c:v>
                </c:pt>
                <c:pt idx="15">
                  <c:v>1.02</c:v>
                </c:pt>
                <c:pt idx="16">
                  <c:v>14.94</c:v>
                </c:pt>
                <c:pt idx="17">
                  <c:v>2.4305000000000003</c:v>
                </c:pt>
                <c:pt idx="18">
                  <c:v>5.24</c:v>
                </c:pt>
                <c:pt idx="19">
                  <c:v>9.06</c:v>
                </c:pt>
                <c:pt idx="20">
                  <c:v>8.120000000000001</c:v>
                </c:pt>
                <c:pt idx="21">
                  <c:v>6.169999999999999</c:v>
                </c:pt>
              </c:numCache>
            </c:numRef>
          </c:val>
        </c:ser>
        <c:dLbls>
          <c:showLegendKey val="0"/>
          <c:showVal val="0"/>
          <c:showCatName val="0"/>
          <c:showSerName val="0"/>
          <c:showPercent val="0"/>
          <c:showBubbleSize val="0"/>
        </c:dLbls>
        <c:gapWidth val="219"/>
        <c:axId val="-1680599760"/>
        <c:axId val="-1680599216"/>
      </c:barChart>
      <c:lineChart>
        <c:grouping val="stacked"/>
        <c:varyColors val="0"/>
        <c:ser>
          <c:idx val="0"/>
          <c:order val="0"/>
          <c:tx>
            <c:strRef>
              <c:f>Fact_Inbound_Reporting!$AD$23</c:f>
              <c:strCache>
                <c:ptCount val="1"/>
                <c:pt idx="0">
                  <c:v>Trash_Weight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Fact_Inbound_Reporting!$AC$24:$AC$46</c:f>
              <c:strCache>
                <c:ptCount val="22"/>
                <c:pt idx="0">
                  <c:v>8/2/2021</c:v>
                </c:pt>
                <c:pt idx="1">
                  <c:v>8/3/2021</c:v>
                </c:pt>
                <c:pt idx="2">
                  <c:v>8/4/2021</c:v>
                </c:pt>
                <c:pt idx="3">
                  <c:v>8/5/2021</c:v>
                </c:pt>
                <c:pt idx="4">
                  <c:v>8/6/2021</c:v>
                </c:pt>
                <c:pt idx="5">
                  <c:v>8/9/2021</c:v>
                </c:pt>
                <c:pt idx="6">
                  <c:v>8/10/2021</c:v>
                </c:pt>
                <c:pt idx="7">
                  <c:v>8/11/2021</c:v>
                </c:pt>
                <c:pt idx="8">
                  <c:v>8/12/2021</c:v>
                </c:pt>
                <c:pt idx="9">
                  <c:v>8/13/2021</c:v>
                </c:pt>
                <c:pt idx="10">
                  <c:v>8/17/2021</c:v>
                </c:pt>
                <c:pt idx="11">
                  <c:v>8/18/2021</c:v>
                </c:pt>
                <c:pt idx="12">
                  <c:v>8/19/2021</c:v>
                </c:pt>
                <c:pt idx="13">
                  <c:v>8/20/2021</c:v>
                </c:pt>
                <c:pt idx="14">
                  <c:v>8/21/2021</c:v>
                </c:pt>
                <c:pt idx="15">
                  <c:v>8/23/2021</c:v>
                </c:pt>
                <c:pt idx="16">
                  <c:v>8/24/2021</c:v>
                </c:pt>
                <c:pt idx="17">
                  <c:v>8/25/2021</c:v>
                </c:pt>
                <c:pt idx="18">
                  <c:v>8/26/2021</c:v>
                </c:pt>
                <c:pt idx="19">
                  <c:v>8/27/2021</c:v>
                </c:pt>
                <c:pt idx="20">
                  <c:v>8/30/2021</c:v>
                </c:pt>
                <c:pt idx="21">
                  <c:v>8/31/2021</c:v>
                </c:pt>
              </c:strCache>
            </c:strRef>
          </c:cat>
          <c:val>
            <c:numRef>
              <c:f>Fact_Inbound_Reporting!$AD$24:$AD$46</c:f>
              <c:numCache>
                <c:formatCode>General</c:formatCode>
                <c:ptCount val="22"/>
                <c:pt idx="0">
                  <c:v>2.88</c:v>
                </c:pt>
                <c:pt idx="1">
                  <c:v>3.37</c:v>
                </c:pt>
                <c:pt idx="2">
                  <c:v>3.8699999999999997</c:v>
                </c:pt>
                <c:pt idx="3">
                  <c:v>3.36</c:v>
                </c:pt>
                <c:pt idx="4">
                  <c:v>2.2599999999999998</c:v>
                </c:pt>
                <c:pt idx="5">
                  <c:v>3.64</c:v>
                </c:pt>
                <c:pt idx="6">
                  <c:v>2.82</c:v>
                </c:pt>
                <c:pt idx="7">
                  <c:v>3.23</c:v>
                </c:pt>
                <c:pt idx="8">
                  <c:v>2.92</c:v>
                </c:pt>
                <c:pt idx="9">
                  <c:v>2.21</c:v>
                </c:pt>
                <c:pt idx="10">
                  <c:v>3.15</c:v>
                </c:pt>
                <c:pt idx="11">
                  <c:v>2.72</c:v>
                </c:pt>
                <c:pt idx="12">
                  <c:v>3.28</c:v>
                </c:pt>
                <c:pt idx="13">
                  <c:v>3.08</c:v>
                </c:pt>
                <c:pt idx="14">
                  <c:v>0</c:v>
                </c:pt>
                <c:pt idx="15">
                  <c:v>0.3</c:v>
                </c:pt>
                <c:pt idx="16">
                  <c:v>3.87</c:v>
                </c:pt>
                <c:pt idx="17">
                  <c:v>2.57</c:v>
                </c:pt>
                <c:pt idx="18">
                  <c:v>0</c:v>
                </c:pt>
                <c:pt idx="19">
                  <c:v>0</c:v>
                </c:pt>
                <c:pt idx="20">
                  <c:v>4.3</c:v>
                </c:pt>
                <c:pt idx="21">
                  <c:v>3.42</c:v>
                </c:pt>
              </c:numCache>
            </c:numRef>
          </c:val>
          <c:smooth val="0"/>
          <c:extLst xmlns:c16r2="http://schemas.microsoft.com/office/drawing/2015/06/chart">
            <c:ext xmlns:c16="http://schemas.microsoft.com/office/drawing/2014/chart" uri="{C3380CC4-5D6E-409C-BE32-E72D297353CC}">
              <c16:uniqueId val="{00000001-D009-40F3-B22E-185A9F422A3D}"/>
            </c:ext>
          </c:extLst>
        </c:ser>
        <c:dLbls>
          <c:showLegendKey val="0"/>
          <c:showVal val="0"/>
          <c:showCatName val="0"/>
          <c:showSerName val="0"/>
          <c:showPercent val="0"/>
          <c:showBubbleSize val="0"/>
        </c:dLbls>
        <c:marker val="1"/>
        <c:smooth val="0"/>
        <c:axId val="-1680599760"/>
        <c:axId val="-1680599216"/>
      </c:lineChart>
      <c:catAx>
        <c:axId val="-1680599760"/>
        <c:scaling>
          <c:orientation val="minMax"/>
        </c:scaling>
        <c:delete val="0"/>
        <c:axPos val="b"/>
        <c:numFmt formatCode="m/d;@"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0599216"/>
        <c:crosses val="autoZero"/>
        <c:auto val="1"/>
        <c:lblAlgn val="ctr"/>
        <c:lblOffset val="100"/>
        <c:noMultiLvlLbl val="0"/>
      </c:catAx>
      <c:valAx>
        <c:axId val="-16805992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0599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rot="-5400000" vert="horz"/>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Latest</a:t>
            </a:r>
            <a:r>
              <a:rPr lang="en-US" b="1" baseline="0"/>
              <a:t> </a:t>
            </a:r>
            <a:r>
              <a:rPr lang="en-US" b="1"/>
              <a:t>Inbound  </a:t>
            </a:r>
          </a:p>
        </c:rich>
      </c:tx>
      <c:layout>
        <c:manualLayout>
          <c:xMode val="edge"/>
          <c:yMode val="edge"/>
          <c:x val="3.3948610500940585E-2"/>
          <c:y val="1.515151213880694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Fact_Inbound_Reporting!$AL$33</c:f>
              <c:strCache>
                <c:ptCount val="1"/>
                <c:pt idx="0">
                  <c:v>Good</c:v>
                </c:pt>
              </c:strCache>
            </c:strRef>
          </c:tx>
          <c:spPr>
            <a:solidFill>
              <a:schemeClr val="accent1"/>
            </a:solidFill>
            <a:ln>
              <a:noFill/>
            </a:ln>
            <a:effectLst/>
          </c:spPr>
          <c:invertIfNegative val="0"/>
          <c:val>
            <c:numRef>
              <c:f>Fact_Inbound_Reporting!$AM$33</c:f>
              <c:numCache>
                <c:formatCode>General</c:formatCode>
                <c:ptCount val="1"/>
                <c:pt idx="0">
                  <c:v>2</c:v>
                </c:pt>
              </c:numCache>
            </c:numRef>
          </c:val>
          <c:extLst xmlns:c16r2="http://schemas.microsoft.com/office/drawing/2015/06/chart">
            <c:ext xmlns:c16="http://schemas.microsoft.com/office/drawing/2014/chart" uri="{C3380CC4-5D6E-409C-BE32-E72D297353CC}">
              <c16:uniqueId val="{00000000-866E-4665-A5EF-7293AD3D9B16}"/>
            </c:ext>
          </c:extLst>
        </c:ser>
        <c:ser>
          <c:idx val="1"/>
          <c:order val="1"/>
          <c:tx>
            <c:strRef>
              <c:f>Fact_Inbound_Reporting!$AL$34</c:f>
              <c:strCache>
                <c:ptCount val="1"/>
                <c:pt idx="0">
                  <c:v>Fair</c:v>
                </c:pt>
              </c:strCache>
            </c:strRef>
          </c:tx>
          <c:spPr>
            <a:solidFill>
              <a:schemeClr val="accent2"/>
            </a:solidFill>
            <a:ln>
              <a:noFill/>
            </a:ln>
            <a:effectLst/>
          </c:spPr>
          <c:invertIfNegative val="0"/>
          <c:val>
            <c:numRef>
              <c:f>Fact_Inbound_Reporting!$AM$34</c:f>
              <c:numCache>
                <c:formatCode>0</c:formatCode>
                <c:ptCount val="1"/>
                <c:pt idx="0">
                  <c:v>3</c:v>
                </c:pt>
              </c:numCache>
            </c:numRef>
          </c:val>
          <c:extLst xmlns:c16r2="http://schemas.microsoft.com/office/drawing/2015/06/chart">
            <c:ext xmlns:c16="http://schemas.microsoft.com/office/drawing/2014/chart" uri="{C3380CC4-5D6E-409C-BE32-E72D297353CC}">
              <c16:uniqueId val="{00000004-866E-4665-A5EF-7293AD3D9B16}"/>
            </c:ext>
          </c:extLst>
        </c:ser>
        <c:ser>
          <c:idx val="2"/>
          <c:order val="2"/>
          <c:tx>
            <c:strRef>
              <c:f>Fact_Inbound_Reporting!$AL$35</c:f>
              <c:strCache>
                <c:ptCount val="1"/>
                <c:pt idx="0">
                  <c:v>Poor</c:v>
                </c:pt>
              </c:strCache>
            </c:strRef>
          </c:tx>
          <c:spPr>
            <a:solidFill>
              <a:schemeClr val="accent3"/>
            </a:solidFill>
            <a:ln>
              <a:noFill/>
            </a:ln>
            <a:effectLst/>
          </c:spPr>
          <c:invertIfNegative val="0"/>
          <c:val>
            <c:numRef>
              <c:f>Fact_Inbound_Reporting!$AM$35</c:f>
              <c:numCache>
                <c:formatCode>General</c:formatCode>
                <c:ptCount val="1"/>
                <c:pt idx="0">
                  <c:v>5</c:v>
                </c:pt>
              </c:numCache>
            </c:numRef>
          </c:val>
          <c:extLst xmlns:c16r2="http://schemas.microsoft.com/office/drawing/2015/06/chart">
            <c:ext xmlns:c16="http://schemas.microsoft.com/office/drawing/2014/chart" uri="{C3380CC4-5D6E-409C-BE32-E72D297353CC}">
              <c16:uniqueId val="{00000005-866E-4665-A5EF-7293AD3D9B16}"/>
            </c:ext>
          </c:extLst>
        </c:ser>
        <c:dLbls>
          <c:showLegendKey val="0"/>
          <c:showVal val="0"/>
          <c:showCatName val="0"/>
          <c:showSerName val="0"/>
          <c:showPercent val="0"/>
          <c:showBubbleSize val="0"/>
        </c:dLbls>
        <c:gapWidth val="100"/>
        <c:overlap val="100"/>
        <c:axId val="-1680600304"/>
        <c:axId val="-1680594320"/>
      </c:barChart>
      <c:lineChart>
        <c:grouping val="stacked"/>
        <c:varyColors val="0"/>
        <c:ser>
          <c:idx val="3"/>
          <c:order val="3"/>
          <c:tx>
            <c:strRef>
              <c:f>Fact_Inbound_Reporting!$AL$36</c:f>
              <c:strCache>
                <c:ptCount val="1"/>
                <c:pt idx="0">
                  <c:v>Target</c:v>
                </c:pt>
              </c:strCache>
            </c:strRef>
          </c:tx>
          <c:spPr>
            <a:ln w="28575" cap="rnd">
              <a:solidFill>
                <a:schemeClr val="accent4"/>
              </a:solidFill>
              <a:round/>
            </a:ln>
            <a:effectLst/>
          </c:spPr>
          <c:marker>
            <c:symbol val="circle"/>
            <c:size val="10"/>
            <c:spPr>
              <a:solidFill>
                <a:schemeClr val="tx2">
                  <a:lumMod val="50000"/>
                </a:schemeClr>
              </a:solidFill>
              <a:ln w="9525">
                <a:solidFill>
                  <a:schemeClr val="tx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Fact_Inbound_Reporting!$AM$36</c:f>
              <c:numCache>
                <c:formatCode>General</c:formatCode>
                <c:ptCount val="1"/>
                <c:pt idx="0">
                  <c:v>0</c:v>
                </c:pt>
              </c:numCache>
            </c:numRef>
          </c:val>
          <c:smooth val="0"/>
          <c:extLst xmlns:c16r2="http://schemas.microsoft.com/office/drawing/2015/06/chart">
            <c:ext xmlns:c16="http://schemas.microsoft.com/office/drawing/2014/chart" uri="{C3380CC4-5D6E-409C-BE32-E72D297353CC}">
              <c16:uniqueId val="{00000006-866E-4665-A5EF-7293AD3D9B16}"/>
            </c:ext>
          </c:extLst>
        </c:ser>
        <c:dLbls>
          <c:showLegendKey val="0"/>
          <c:showVal val="0"/>
          <c:showCatName val="0"/>
          <c:showSerName val="0"/>
          <c:showPercent val="0"/>
          <c:showBubbleSize val="0"/>
        </c:dLbls>
        <c:marker val="1"/>
        <c:smooth val="0"/>
        <c:axId val="-1680593776"/>
        <c:axId val="-1680598672"/>
      </c:lineChart>
      <c:catAx>
        <c:axId val="-1680600304"/>
        <c:scaling>
          <c:orientation val="minMax"/>
        </c:scaling>
        <c:delete val="1"/>
        <c:axPos val="b"/>
        <c:numFmt formatCode="General" sourceLinked="1"/>
        <c:majorTickMark val="out"/>
        <c:minorTickMark val="none"/>
        <c:tickLblPos val="nextTo"/>
        <c:crossAx val="-1680594320"/>
        <c:crosses val="autoZero"/>
        <c:auto val="1"/>
        <c:lblAlgn val="ctr"/>
        <c:lblOffset val="100"/>
        <c:noMultiLvlLbl val="0"/>
      </c:catAx>
      <c:valAx>
        <c:axId val="-1680594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0600304"/>
        <c:crosses val="autoZero"/>
        <c:crossBetween val="between"/>
      </c:valAx>
      <c:valAx>
        <c:axId val="-1680598672"/>
        <c:scaling>
          <c:orientation val="minMax"/>
        </c:scaling>
        <c:delete val="1"/>
        <c:axPos val="r"/>
        <c:numFmt formatCode="General" sourceLinked="1"/>
        <c:majorTickMark val="out"/>
        <c:minorTickMark val="none"/>
        <c:tickLblPos val="nextTo"/>
        <c:crossAx val="-1680593776"/>
        <c:crosses val="max"/>
        <c:crossBetween val="between"/>
      </c:valAx>
      <c:catAx>
        <c:axId val="-1680593776"/>
        <c:scaling>
          <c:orientation val="minMax"/>
        </c:scaling>
        <c:delete val="1"/>
        <c:axPos val="b"/>
        <c:majorTickMark val="out"/>
        <c:minorTickMark val="none"/>
        <c:tickLblPos val="nextTo"/>
        <c:crossAx val="-168059867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accent5"/>
      </a:solidFill>
      <a:round/>
    </a:ln>
    <a:effectLst/>
  </c:spPr>
  <c:txPr>
    <a:bodyPr/>
    <a:lstStyle/>
    <a:p>
      <a:pPr>
        <a:defRPr/>
      </a:pPr>
      <a:endParaRPr lang="en-US"/>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Latest Data Entry</a:t>
            </a:r>
          </a:p>
        </c:rich>
      </c:tx>
      <c:layout>
        <c:manualLayout>
          <c:xMode val="edge"/>
          <c:yMode val="edge"/>
          <c:x val="2.8393726820121801E-2"/>
          <c:y val="1.18413262285375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Fact_Inbound_Reporting!$AM$23</c:f>
              <c:strCache>
                <c:ptCount val="1"/>
              </c:strCache>
            </c:strRef>
          </c:tx>
          <c:spPr>
            <a:solidFill>
              <a:schemeClr val="accent2"/>
            </a:solidFill>
            <a:ln>
              <a:noFill/>
            </a:ln>
            <a:effectLst/>
          </c:spPr>
          <c:invertIfNegative val="0"/>
          <c:cat>
            <c:strRef>
              <c:f>Fact_Inbound_Reporting!$AJ$24:$AJ$27</c:f>
              <c:strCache>
                <c:ptCount val="4"/>
                <c:pt idx="3">
                  <c:v>Trashout Reporting</c:v>
                </c:pt>
              </c:strCache>
            </c:strRef>
          </c:cat>
          <c:val>
            <c:numRef>
              <c:f>Fact_Inbound_Reporting!$AM$24:$AM$27</c:f>
              <c:numCache>
                <c:formatCode>General</c:formatCode>
                <c:ptCount val="4"/>
                <c:pt idx="3" formatCode="0">
                  <c:v>2</c:v>
                </c:pt>
              </c:numCache>
            </c:numRef>
          </c:val>
          <c:extLst xmlns:c16r2="http://schemas.microsoft.com/office/drawing/2015/06/chart">
            <c:ext xmlns:c16="http://schemas.microsoft.com/office/drawing/2014/chart" uri="{C3380CC4-5D6E-409C-BE32-E72D297353CC}">
              <c16:uniqueId val="{00000001-A216-4B24-A43B-7BEC50394613}"/>
            </c:ext>
          </c:extLst>
        </c:ser>
        <c:ser>
          <c:idx val="2"/>
          <c:order val="2"/>
          <c:tx>
            <c:strRef>
              <c:f>Fact_Inbound_Reporting!$AN$23</c:f>
              <c:strCache>
                <c:ptCount val="1"/>
              </c:strCache>
            </c:strRef>
          </c:tx>
          <c:spPr>
            <a:solidFill>
              <a:schemeClr val="accent3"/>
            </a:solidFill>
            <a:ln>
              <a:noFill/>
            </a:ln>
            <a:effectLst/>
          </c:spPr>
          <c:invertIfNegative val="0"/>
          <c:cat>
            <c:strRef>
              <c:f>Fact_Inbound_Reporting!$AJ$24:$AJ$27</c:f>
              <c:strCache>
                <c:ptCount val="4"/>
                <c:pt idx="3">
                  <c:v>Trashout Reporting</c:v>
                </c:pt>
              </c:strCache>
            </c:strRef>
          </c:cat>
          <c:val>
            <c:numRef>
              <c:f>Fact_Inbound_Reporting!$AN$24:$AN$27</c:f>
              <c:numCache>
                <c:formatCode>General</c:formatCode>
                <c:ptCount val="4"/>
                <c:pt idx="3" formatCode="0">
                  <c:v>3</c:v>
                </c:pt>
              </c:numCache>
            </c:numRef>
          </c:val>
          <c:extLst xmlns:c16r2="http://schemas.microsoft.com/office/drawing/2015/06/chart">
            <c:ext xmlns:c16="http://schemas.microsoft.com/office/drawing/2014/chart" uri="{C3380CC4-5D6E-409C-BE32-E72D297353CC}">
              <c16:uniqueId val="{00000002-A216-4B24-A43B-7BEC50394613}"/>
            </c:ext>
          </c:extLst>
        </c:ser>
        <c:ser>
          <c:idx val="3"/>
          <c:order val="3"/>
          <c:tx>
            <c:strRef>
              <c:f>Fact_Inbound_Reporting!$AO$23</c:f>
              <c:strCache>
                <c:ptCount val="1"/>
              </c:strCache>
            </c:strRef>
          </c:tx>
          <c:spPr>
            <a:solidFill>
              <a:schemeClr val="accent4"/>
            </a:solidFill>
            <a:ln>
              <a:noFill/>
            </a:ln>
            <a:effectLst/>
          </c:spPr>
          <c:invertIfNegative val="0"/>
          <c:cat>
            <c:strRef>
              <c:f>Fact_Inbound_Reporting!$AJ$24:$AJ$27</c:f>
              <c:strCache>
                <c:ptCount val="4"/>
                <c:pt idx="3">
                  <c:v>Trashout Reporting</c:v>
                </c:pt>
              </c:strCache>
            </c:strRef>
          </c:cat>
          <c:val>
            <c:numRef>
              <c:f>Fact_Inbound_Reporting!$AO$24:$AO$27</c:f>
              <c:numCache>
                <c:formatCode>General</c:formatCode>
                <c:ptCount val="4"/>
                <c:pt idx="3">
                  <c:v>4</c:v>
                </c:pt>
              </c:numCache>
            </c:numRef>
          </c:val>
          <c:extLst xmlns:c16r2="http://schemas.microsoft.com/office/drawing/2015/06/chart">
            <c:ext xmlns:c16="http://schemas.microsoft.com/office/drawing/2014/chart" uri="{C3380CC4-5D6E-409C-BE32-E72D297353CC}">
              <c16:uniqueId val="{00000003-A216-4B24-A43B-7BEC50394613}"/>
            </c:ext>
          </c:extLst>
        </c:ser>
        <c:dLbls>
          <c:showLegendKey val="0"/>
          <c:showVal val="0"/>
          <c:showCatName val="0"/>
          <c:showSerName val="0"/>
          <c:showPercent val="0"/>
          <c:showBubbleSize val="0"/>
        </c:dLbls>
        <c:gapWidth val="80"/>
        <c:overlap val="100"/>
        <c:axId val="-1680606832"/>
        <c:axId val="-1680596496"/>
      </c:barChart>
      <c:lineChart>
        <c:grouping val="stacked"/>
        <c:varyColors val="0"/>
        <c:ser>
          <c:idx val="0"/>
          <c:order val="0"/>
          <c:tx>
            <c:strRef>
              <c:f>Fact_Inbound_Reporting!$AL$23</c:f>
              <c:strCache>
                <c:ptCount val="1"/>
              </c:strCache>
            </c:strRef>
          </c:tx>
          <c:spPr>
            <a:ln w="28575" cap="rnd">
              <a:solidFill>
                <a:schemeClr val="accent1"/>
              </a:solidFill>
              <a:round/>
            </a:ln>
            <a:effectLst/>
          </c:spPr>
          <c:marker>
            <c:symbol val="diamond"/>
            <c:size val="10"/>
            <c:spPr>
              <a:solidFill>
                <a:schemeClr val="accent4"/>
              </a:solidFill>
              <a:ln w="12700">
                <a:solidFill>
                  <a:schemeClr val="lt1">
                    <a:shade val="50000"/>
                    <a:alpha val="96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Fact_Inbound_Reporting!$AJ$24:$AJ$27</c:f>
              <c:strCache>
                <c:ptCount val="4"/>
                <c:pt idx="3">
                  <c:v>Trashout Reporting</c:v>
                </c:pt>
              </c:strCache>
            </c:strRef>
          </c:cat>
          <c:val>
            <c:numRef>
              <c:f>Fact_Inbound_Reporting!$AL$24:$AL$27</c:f>
              <c:numCache>
                <c:formatCode>General</c:formatCode>
                <c:ptCount val="4"/>
                <c:pt idx="3">
                  <c:v>15</c:v>
                </c:pt>
              </c:numCache>
            </c:numRef>
          </c:val>
          <c:smooth val="0"/>
          <c:extLst xmlns:c16r2="http://schemas.microsoft.com/office/drawing/2015/06/chart">
            <c:ext xmlns:c16="http://schemas.microsoft.com/office/drawing/2014/chart" uri="{C3380CC4-5D6E-409C-BE32-E72D297353CC}">
              <c16:uniqueId val="{00000000-A216-4B24-A43B-7BEC50394613}"/>
            </c:ext>
          </c:extLst>
        </c:ser>
        <c:dLbls>
          <c:showLegendKey val="0"/>
          <c:showVal val="0"/>
          <c:showCatName val="0"/>
          <c:showSerName val="0"/>
          <c:showPercent val="0"/>
          <c:showBubbleSize val="0"/>
        </c:dLbls>
        <c:marker val="1"/>
        <c:smooth val="0"/>
        <c:axId val="-1680606832"/>
        <c:axId val="-1680596496"/>
      </c:lineChart>
      <c:catAx>
        <c:axId val="-16806068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0596496"/>
        <c:crosses val="autoZero"/>
        <c:auto val="1"/>
        <c:lblAlgn val="ctr"/>
        <c:lblOffset val="100"/>
        <c:noMultiLvlLbl val="0"/>
      </c:catAx>
      <c:valAx>
        <c:axId val="-1680596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0606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[Simple Insite Steamboat progress Report.xlsx]Fact_MachineHours_Reporting!PivotTable1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 Machine Running Hours</a:t>
            </a:r>
          </a:p>
        </c:rich>
      </c:tx>
      <c:layout>
        <c:manualLayout>
          <c:xMode val="edge"/>
          <c:yMode val="edge"/>
          <c:x val="3.0971128608923884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lineChart>
        <c:grouping val="standard"/>
        <c:varyColors val="0"/>
        <c:ser>
          <c:idx val="0"/>
          <c:order val="0"/>
          <c:tx>
            <c:strRef>
              <c:f>Fact_MachineHours_Reporting!$K$5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Fact_MachineHours_Reporting!$J$6:$J$31</c:f>
              <c:strCache>
                <c:ptCount val="25"/>
                <c:pt idx="0">
                  <c:v>2-Aug</c:v>
                </c:pt>
                <c:pt idx="1">
                  <c:v>3-Aug</c:v>
                </c:pt>
                <c:pt idx="2">
                  <c:v>4-Aug</c:v>
                </c:pt>
                <c:pt idx="3">
                  <c:v>5-Aug</c:v>
                </c:pt>
                <c:pt idx="4">
                  <c:v>6-Aug</c:v>
                </c:pt>
                <c:pt idx="5">
                  <c:v>7-Aug</c:v>
                </c:pt>
                <c:pt idx="6">
                  <c:v>9-Aug</c:v>
                </c:pt>
                <c:pt idx="7">
                  <c:v>10-Aug</c:v>
                </c:pt>
                <c:pt idx="8">
                  <c:v>11-Aug</c:v>
                </c:pt>
                <c:pt idx="9">
                  <c:v>12-Aug</c:v>
                </c:pt>
                <c:pt idx="10">
                  <c:v>13-Aug</c:v>
                </c:pt>
                <c:pt idx="11">
                  <c:v>14-Aug</c:v>
                </c:pt>
                <c:pt idx="12">
                  <c:v>16-Aug</c:v>
                </c:pt>
                <c:pt idx="13">
                  <c:v>17-Aug</c:v>
                </c:pt>
                <c:pt idx="14">
                  <c:v>18-Aug</c:v>
                </c:pt>
                <c:pt idx="15">
                  <c:v>19-Aug</c:v>
                </c:pt>
                <c:pt idx="16">
                  <c:v>20-Aug</c:v>
                </c:pt>
                <c:pt idx="17">
                  <c:v>23-Aug</c:v>
                </c:pt>
                <c:pt idx="18">
                  <c:v>24-Aug</c:v>
                </c:pt>
                <c:pt idx="19">
                  <c:v>25-Aug</c:v>
                </c:pt>
                <c:pt idx="20">
                  <c:v>26-Aug</c:v>
                </c:pt>
                <c:pt idx="21">
                  <c:v>27-Aug</c:v>
                </c:pt>
                <c:pt idx="22">
                  <c:v>28-Aug</c:v>
                </c:pt>
                <c:pt idx="23">
                  <c:v>30-Aug</c:v>
                </c:pt>
                <c:pt idx="24">
                  <c:v>31-Aug</c:v>
                </c:pt>
              </c:strCache>
            </c:strRef>
          </c:cat>
          <c:val>
            <c:numRef>
              <c:f>Fact_MachineHours_Reporting!$K$6:$K$31</c:f>
              <c:numCache>
                <c:formatCode>General</c:formatCode>
                <c:ptCount val="25"/>
                <c:pt idx="0">
                  <c:v>12</c:v>
                </c:pt>
                <c:pt idx="1">
                  <c:v>13.600000000000364</c:v>
                </c:pt>
                <c:pt idx="2">
                  <c:v>11.899999999999636</c:v>
                </c:pt>
                <c:pt idx="3">
                  <c:v>12.600000000000364</c:v>
                </c:pt>
                <c:pt idx="4">
                  <c:v>13.399999999999636</c:v>
                </c:pt>
                <c:pt idx="5">
                  <c:v>6.5</c:v>
                </c:pt>
                <c:pt idx="6">
                  <c:v>14</c:v>
                </c:pt>
                <c:pt idx="7">
                  <c:v>14.199999999999818</c:v>
                </c:pt>
                <c:pt idx="8">
                  <c:v>14</c:v>
                </c:pt>
                <c:pt idx="9">
                  <c:v>14</c:v>
                </c:pt>
                <c:pt idx="10">
                  <c:v>13.600000000000364</c:v>
                </c:pt>
                <c:pt idx="11">
                  <c:v>4.1000000000003638</c:v>
                </c:pt>
                <c:pt idx="12">
                  <c:v>13.399999999999636</c:v>
                </c:pt>
                <c:pt idx="13">
                  <c:v>13.5</c:v>
                </c:pt>
                <c:pt idx="14">
                  <c:v>13.199999999999818</c:v>
                </c:pt>
                <c:pt idx="15">
                  <c:v>14.600000000000364</c:v>
                </c:pt>
                <c:pt idx="16">
                  <c:v>11.099999999999454</c:v>
                </c:pt>
                <c:pt idx="17">
                  <c:v>14.100000000000364</c:v>
                </c:pt>
                <c:pt idx="18">
                  <c:v>13.800000000000182</c:v>
                </c:pt>
                <c:pt idx="19">
                  <c:v>13.599999999999454</c:v>
                </c:pt>
                <c:pt idx="20">
                  <c:v>13.900000000000546</c:v>
                </c:pt>
                <c:pt idx="21">
                  <c:v>14</c:v>
                </c:pt>
                <c:pt idx="22">
                  <c:v>2.1999999999998181</c:v>
                </c:pt>
                <c:pt idx="23">
                  <c:v>13.5</c:v>
                </c:pt>
                <c:pt idx="24">
                  <c:v>13.5</c:v>
                </c:pt>
              </c:numCache>
            </c:numRef>
          </c:val>
          <c:smooth val="0"/>
        </c:ser>
        <c:dLbls>
          <c:showLegendKey val="0"/>
          <c:showVal val="0"/>
          <c:showCatName val="0"/>
          <c:showSerName val="0"/>
          <c:showPercent val="0"/>
          <c:showBubbleSize val="0"/>
        </c:dLbls>
        <c:marker val="1"/>
        <c:smooth val="0"/>
        <c:axId val="-1680598128"/>
        <c:axId val="-1680597584"/>
      </c:lineChart>
      <c:catAx>
        <c:axId val="-1680598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0597584"/>
        <c:crosses val="autoZero"/>
        <c:auto val="1"/>
        <c:lblAlgn val="ctr"/>
        <c:lblOffset val="100"/>
        <c:noMultiLvlLbl val="0"/>
      </c:catAx>
      <c:valAx>
        <c:axId val="-1680597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05981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Arial" panose="020B0604020202020204" pitchFamily="34" charset="0"/>
                <a:cs typeface="Arial" panose="020B0604020202020204" pitchFamily="34" charset="0"/>
              </a:rPr>
              <a:t>#Bales of current inventory &amp; Target</a:t>
            </a:r>
            <a:r>
              <a:rPr lang="en-US" sz="1200" b="1" baseline="0">
                <a:latin typeface="Arial" panose="020B0604020202020204" pitchFamily="34" charset="0"/>
                <a:cs typeface="Arial" panose="020B0604020202020204" pitchFamily="34" charset="0"/>
              </a:rPr>
              <a:t> value</a:t>
            </a:r>
            <a:endParaRPr lang="en-US" sz="1200" b="1">
              <a:latin typeface="Arial" panose="020B0604020202020204" pitchFamily="34" charset="0"/>
              <a:cs typeface="Arial" panose="020B0604020202020204" pitchFamily="34" charset="0"/>
            </a:endParaRPr>
          </a:p>
        </c:rich>
      </c:tx>
      <c:layout>
        <c:manualLayout>
          <c:xMode val="edge"/>
          <c:yMode val="edge"/>
          <c:x val="2.6159667541557307E-2"/>
          <c:y val="1.38888888888888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Dim_Materials!$H$1</c:f>
              <c:strCache>
                <c:ptCount val="1"/>
                <c:pt idx="0">
                  <c:v>Target</c:v>
                </c:pt>
              </c:strCache>
            </c:strRef>
          </c:tx>
          <c:spPr>
            <a:solidFill>
              <a:schemeClr val="bg2">
                <a:lumMod val="90000"/>
              </a:schemeClr>
            </a:solidFill>
            <a:ln>
              <a:noFill/>
            </a:ln>
            <a:effectLst/>
          </c:spPr>
          <c:invertIfNegative val="0"/>
          <c:cat>
            <c:strRef>
              <c:f>Dim_Materials!$C$2:$C$10</c:f>
              <c:strCache>
                <c:ptCount val="9"/>
                <c:pt idx="0">
                  <c:v>OCC</c:v>
                </c:pt>
                <c:pt idx="1">
                  <c:v>TIN</c:v>
                </c:pt>
                <c:pt idx="2">
                  <c:v>ONP</c:v>
                </c:pt>
                <c:pt idx="3">
                  <c:v>PET</c:v>
                </c:pt>
                <c:pt idx="4">
                  <c:v>HDPEN</c:v>
                </c:pt>
                <c:pt idx="5">
                  <c:v>HDPEC</c:v>
                </c:pt>
                <c:pt idx="6">
                  <c:v>UBC</c:v>
                </c:pt>
                <c:pt idx="7">
                  <c:v>Glass</c:v>
                </c:pt>
                <c:pt idx="8">
                  <c:v>Single Stream</c:v>
                </c:pt>
              </c:strCache>
            </c:strRef>
          </c:cat>
          <c:val>
            <c:numRef>
              <c:f>Dim_Materials!$H$2:$H$10</c:f>
              <c:numCache>
                <c:formatCode>General</c:formatCode>
                <c:ptCount val="9"/>
                <c:pt idx="0">
                  <c:v>31</c:v>
                </c:pt>
                <c:pt idx="1">
                  <c:v>15</c:v>
                </c:pt>
                <c:pt idx="2">
                  <c:v>22</c:v>
                </c:pt>
                <c:pt idx="3">
                  <c:v>40</c:v>
                </c:pt>
                <c:pt idx="4">
                  <c:v>40</c:v>
                </c:pt>
                <c:pt idx="5">
                  <c:v>40</c:v>
                </c:pt>
                <c:pt idx="6">
                  <c:v>50</c:v>
                </c:pt>
                <c:pt idx="7">
                  <c:v>0</c:v>
                </c:pt>
              </c:numCache>
            </c:numRef>
          </c:val>
        </c:ser>
        <c:dLbls>
          <c:showLegendKey val="0"/>
          <c:showVal val="0"/>
          <c:showCatName val="0"/>
          <c:showSerName val="0"/>
          <c:showPercent val="0"/>
          <c:showBubbleSize val="0"/>
        </c:dLbls>
        <c:gapWidth val="80"/>
        <c:overlap val="100"/>
        <c:axId val="-1680597040"/>
        <c:axId val="-1680595952"/>
      </c:barChart>
      <c:barChart>
        <c:barDir val="col"/>
        <c:grouping val="stacked"/>
        <c:varyColors val="0"/>
        <c:ser>
          <c:idx val="0"/>
          <c:order val="0"/>
          <c:tx>
            <c:strRef>
              <c:f>Dim_Materials!$E$1</c:f>
              <c:strCache>
                <c:ptCount val="1"/>
                <c:pt idx="0">
                  <c:v>inventory_count</c:v>
                </c:pt>
              </c:strCache>
            </c:strRef>
          </c:tx>
          <c:spPr>
            <a:solidFill>
              <a:schemeClr val="accent6">
                <a:lumMod val="75000"/>
              </a:schemeClr>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Dim_Materials!$C$2:$C$10</c:f>
              <c:strCache>
                <c:ptCount val="9"/>
                <c:pt idx="0">
                  <c:v>OCC</c:v>
                </c:pt>
                <c:pt idx="1">
                  <c:v>TIN</c:v>
                </c:pt>
                <c:pt idx="2">
                  <c:v>ONP</c:v>
                </c:pt>
                <c:pt idx="3">
                  <c:v>PET</c:v>
                </c:pt>
                <c:pt idx="4">
                  <c:v>HDPEN</c:v>
                </c:pt>
                <c:pt idx="5">
                  <c:v>HDPEC</c:v>
                </c:pt>
                <c:pt idx="6">
                  <c:v>UBC</c:v>
                </c:pt>
                <c:pt idx="7">
                  <c:v>Glass</c:v>
                </c:pt>
                <c:pt idx="8">
                  <c:v>Single Stream</c:v>
                </c:pt>
              </c:strCache>
            </c:strRef>
          </c:cat>
          <c:val>
            <c:numRef>
              <c:f>Dim_Materials!$E$2:$E$10</c:f>
              <c:numCache>
                <c:formatCode>General</c:formatCode>
                <c:ptCount val="9"/>
                <c:pt idx="0">
                  <c:v>76</c:v>
                </c:pt>
                <c:pt idx="1">
                  <c:v>13</c:v>
                </c:pt>
                <c:pt idx="2">
                  <c:v>9</c:v>
                </c:pt>
                <c:pt idx="3">
                  <c:v>31</c:v>
                </c:pt>
                <c:pt idx="4">
                  <c:v>10</c:v>
                </c:pt>
                <c:pt idx="5">
                  <c:v>10</c:v>
                </c:pt>
                <c:pt idx="6">
                  <c:v>14</c:v>
                </c:pt>
                <c:pt idx="7">
                  <c:v>0</c:v>
                </c:pt>
                <c:pt idx="8">
                  <c:v>0</c:v>
                </c:pt>
              </c:numCache>
            </c:numRef>
          </c:val>
        </c:ser>
        <c:dLbls>
          <c:showLegendKey val="0"/>
          <c:showVal val="0"/>
          <c:showCatName val="0"/>
          <c:showSerName val="0"/>
          <c:showPercent val="0"/>
          <c:showBubbleSize val="0"/>
        </c:dLbls>
        <c:gapWidth val="240"/>
        <c:overlap val="100"/>
        <c:axId val="-1680607920"/>
        <c:axId val="-1680608464"/>
      </c:barChart>
      <c:catAx>
        <c:axId val="-1680597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0595952"/>
        <c:crosses val="autoZero"/>
        <c:auto val="1"/>
        <c:lblAlgn val="ctr"/>
        <c:lblOffset val="100"/>
        <c:noMultiLvlLbl val="0"/>
      </c:catAx>
      <c:valAx>
        <c:axId val="-1680595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0597040"/>
        <c:crosses val="autoZero"/>
        <c:crossBetween val="between"/>
      </c:valAx>
      <c:valAx>
        <c:axId val="-1680608464"/>
        <c:scaling>
          <c:orientation val="minMax"/>
        </c:scaling>
        <c:delete val="1"/>
        <c:axPos val="r"/>
        <c:numFmt formatCode="General" sourceLinked="1"/>
        <c:majorTickMark val="out"/>
        <c:minorTickMark val="none"/>
        <c:tickLblPos val="nextTo"/>
        <c:crossAx val="-1680607920"/>
        <c:crosses val="max"/>
        <c:crossBetween val="between"/>
      </c:valAx>
      <c:catAx>
        <c:axId val="-1680607920"/>
        <c:scaling>
          <c:orientation val="minMax"/>
        </c:scaling>
        <c:delete val="1"/>
        <c:axPos val="b"/>
        <c:numFmt formatCode="General" sourceLinked="1"/>
        <c:majorTickMark val="out"/>
        <c:minorTickMark val="none"/>
        <c:tickLblPos val="nextTo"/>
        <c:crossAx val="-168060846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0</xdr:rowOff>
    </xdr:from>
    <xdr:to>
      <xdr:col>11</xdr:col>
      <xdr:colOff>0</xdr:colOff>
      <xdr:row>27</xdr:row>
      <xdr:rowOff>0</xdr:rowOff>
    </xdr:to>
    <xdr:grpSp>
      <xdr:nvGrpSpPr>
        <xdr:cNvPr id="14" name="Group 13"/>
        <xdr:cNvGrpSpPr/>
      </xdr:nvGrpSpPr>
      <xdr:grpSpPr>
        <a:xfrm>
          <a:off x="0" y="738188"/>
          <a:ext cx="6834188" cy="5131593"/>
          <a:chOff x="21536025" y="4010024"/>
          <a:chExt cx="6438900" cy="3943351"/>
        </a:xfrm>
      </xdr:grpSpPr>
      <xdr:graphicFrame macro="">
        <xdr:nvGraphicFramePr>
          <xdr:cNvPr id="15" name="Chart_Inbound_Trash_Production"/>
          <xdr:cNvGraphicFramePr/>
        </xdr:nvGraphicFramePr>
        <xdr:xfrm>
          <a:off x="21536025" y="4410075"/>
          <a:ext cx="6438900" cy="3543300"/>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a14="http://schemas.microsoft.com/office/drawing/2010/main">
        <mc:Choice Requires="a14">
          <xdr:graphicFrame macro="">
            <xdr:nvGraphicFramePr>
              <xdr:cNvPr id="16" name="single_stream_incoming_date (Month) 1"/>
              <xdr:cNvGraphicFramePr/>
            </xdr:nvGraphicFramePr>
            <xdr:xfrm>
              <a:off x="21545550" y="4010024"/>
              <a:ext cx="6429374" cy="400051"/>
            </xdr:xfrm>
            <a:graphic>
              <a:graphicData uri="http://schemas.microsoft.com/office/drawing/2010/slicer">
                <sle:slicer xmlns:sle="http://schemas.microsoft.com/office/drawing/2010/slicer" name="single_stream_incoming_date (Month) 1"/>
              </a:graphicData>
            </a:graphic>
          </xdr:graphicFrame>
        </mc:Choice>
        <mc:Fallback xmlns="">
          <xdr:sp macro="" textlink="">
            <xdr:nvSpPr>
              <xdr:cNvPr id="0" name=""/>
              <xdr:cNvSpPr>
                <a:spLocks noTextEdit="1"/>
              </xdr:cNvSpPr>
            </xdr:nvSpPr>
            <xdr:spPr>
              <a:xfrm>
                <a:off x="9964" y="734786"/>
                <a:ext cx="6725571" cy="5024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0</xdr:colOff>
      <xdr:row>27</xdr:row>
      <xdr:rowOff>0</xdr:rowOff>
    </xdr:from>
    <xdr:to>
      <xdr:col>11</xdr:col>
      <xdr:colOff>0</xdr:colOff>
      <xdr:row>50</xdr:row>
      <xdr:rowOff>0</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761998</xdr:colOff>
      <xdr:row>26</xdr:row>
      <xdr:rowOff>190499</xdr:rowOff>
    </xdr:from>
    <xdr:to>
      <xdr:col>23</xdr:col>
      <xdr:colOff>0</xdr:colOff>
      <xdr:row>49</xdr:row>
      <xdr:rowOff>166686</xdr:rowOff>
    </xdr:to>
    <xdr:graphicFrame macro="">
      <xdr:nvGraphicFramePr>
        <xdr:cNvPr id="17" name="PT_MachineHours"/>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0</xdr:colOff>
      <xdr:row>5</xdr:row>
      <xdr:rowOff>-1</xdr:rowOff>
    </xdr:from>
    <xdr:to>
      <xdr:col>23</xdr:col>
      <xdr:colOff>0</xdr:colOff>
      <xdr:row>27</xdr:row>
      <xdr:rowOff>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15</xdr:row>
      <xdr:rowOff>0</xdr:rowOff>
    </xdr:from>
    <xdr:to>
      <xdr:col>15</xdr:col>
      <xdr:colOff>0</xdr:colOff>
      <xdr:row>29</xdr:row>
      <xdr:rowOff>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0</xdr:colOff>
      <xdr:row>15</xdr:row>
      <xdr:rowOff>0</xdr:rowOff>
    </xdr:from>
    <xdr:to>
      <xdr:col>17</xdr:col>
      <xdr:colOff>560916</xdr:colOff>
      <xdr:row>29</xdr:row>
      <xdr:rowOff>21167</xdr:rowOff>
    </xdr:to>
    <mc:AlternateContent xmlns:mc="http://schemas.openxmlformats.org/markup-compatibility/2006" xmlns:a14="http://schemas.microsoft.com/office/drawing/2010/main">
      <mc:Choice Requires="a14">
        <xdr:graphicFrame macro="">
          <xdr:nvGraphicFramePr>
            <xdr:cNvPr id="12" name="Material_Type"/>
            <xdr:cNvGraphicFramePr/>
          </xdr:nvGraphicFramePr>
          <xdr:xfrm>
            <a:off x="0" y="0"/>
            <a:ext cx="0" cy="0"/>
          </xdr:xfrm>
          <a:graphic>
            <a:graphicData uri="http://schemas.microsoft.com/office/drawing/2010/slicer">
              <sle:slicer xmlns:sle="http://schemas.microsoft.com/office/drawing/2010/slicer" name="Material_Type"/>
            </a:graphicData>
          </a:graphic>
        </xdr:graphicFrame>
      </mc:Choice>
      <mc:Fallback xmlns="">
        <xdr:sp macro="" textlink="">
          <xdr:nvSpPr>
            <xdr:cNvPr id="0" name=""/>
            <xdr:cNvSpPr>
              <a:spLocks noTextEdit="1"/>
            </xdr:cNvSpPr>
          </xdr:nvSpPr>
          <xdr:spPr>
            <a:xfrm>
              <a:off x="8826500" y="2095500"/>
              <a:ext cx="1770592" cy="2333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15</xdr:row>
      <xdr:rowOff>0</xdr:rowOff>
    </xdr:from>
    <xdr:to>
      <xdr:col>7</xdr:col>
      <xdr:colOff>0</xdr:colOff>
      <xdr:row>28</xdr:row>
      <xdr:rowOff>176213</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30</xdr:row>
      <xdr:rowOff>0</xdr:rowOff>
    </xdr:from>
    <xdr:to>
      <xdr:col>7</xdr:col>
      <xdr:colOff>0</xdr:colOff>
      <xdr:row>44</xdr:row>
      <xdr:rowOff>76200</xdr:rowOff>
    </xdr:to>
    <xdr:graphicFrame macro="">
      <xdr:nvGraphicFramePr>
        <xdr:cNvPr id="15"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30</xdr:row>
      <xdr:rowOff>0</xdr:rowOff>
    </xdr:from>
    <xdr:to>
      <xdr:col>14</xdr:col>
      <xdr:colOff>449036</xdr:colOff>
      <xdr:row>43</xdr:row>
      <xdr:rowOff>176893</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21167</xdr:colOff>
      <xdr:row>2</xdr:row>
      <xdr:rowOff>0</xdr:rowOff>
    </xdr:from>
    <xdr:to>
      <xdr:col>2</xdr:col>
      <xdr:colOff>359834</xdr:colOff>
      <xdr:row>4</xdr:row>
      <xdr:rowOff>0</xdr:rowOff>
    </xdr:to>
    <xdr:sp macro="" textlink="$BF$23">
      <xdr:nvSpPr>
        <xdr:cNvPr id="6" name="TextBox 5"/>
        <xdr:cNvSpPr txBox="1"/>
      </xdr:nvSpPr>
      <xdr:spPr>
        <a:xfrm>
          <a:off x="21167" y="381000"/>
          <a:ext cx="1566334"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9CD39F1-2F92-4ADE-A26C-57E8B3D6EBF2}" type="TxLink">
            <a:rPr lang="en-US" sz="2400" b="0" i="0" u="none" strike="noStrike">
              <a:solidFill>
                <a:srgbClr val="000000"/>
              </a:solidFill>
              <a:latin typeface="Calibri"/>
              <a:cs typeface="Calibri"/>
            </a:rPr>
            <a:pPr algn="ctr"/>
            <a:t>20.7%</a:t>
          </a:fld>
          <a:endParaRPr lang="en-US" sz="2400"/>
        </a:p>
      </xdr:txBody>
    </xdr:sp>
    <xdr:clientData/>
  </xdr:twoCellAnchor>
  <xdr:twoCellAnchor>
    <xdr:from>
      <xdr:col>0</xdr:col>
      <xdr:colOff>10583</xdr:colOff>
      <xdr:row>0</xdr:row>
      <xdr:rowOff>0</xdr:rowOff>
    </xdr:from>
    <xdr:to>
      <xdr:col>2</xdr:col>
      <xdr:colOff>370416</xdr:colOff>
      <xdr:row>2</xdr:row>
      <xdr:rowOff>10583</xdr:rowOff>
    </xdr:to>
    <xdr:sp macro="" textlink="">
      <xdr:nvSpPr>
        <xdr:cNvPr id="7" name="TextBox 6"/>
        <xdr:cNvSpPr txBox="1"/>
      </xdr:nvSpPr>
      <xdr:spPr>
        <a:xfrm>
          <a:off x="10583" y="0"/>
          <a:ext cx="1587500" cy="3915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t>Residue</a:t>
          </a:r>
          <a:r>
            <a:rPr lang="en-US" sz="1600" baseline="0"/>
            <a:t> Rate (%)</a:t>
          </a:r>
          <a:endParaRPr lang="en-US" sz="1600"/>
        </a:p>
      </xdr:txBody>
    </xdr:sp>
    <xdr:clientData/>
  </xdr:twoCellAnchor>
  <xdr:twoCellAnchor>
    <xdr:from>
      <xdr:col>2</xdr:col>
      <xdr:colOff>370416</xdr:colOff>
      <xdr:row>0</xdr:row>
      <xdr:rowOff>10583</xdr:rowOff>
    </xdr:from>
    <xdr:to>
      <xdr:col>7</xdr:col>
      <xdr:colOff>226218</xdr:colOff>
      <xdr:row>2</xdr:row>
      <xdr:rowOff>21167</xdr:rowOff>
    </xdr:to>
    <xdr:sp macro="" textlink="">
      <xdr:nvSpPr>
        <xdr:cNvPr id="3" name="TextBox 2"/>
        <xdr:cNvSpPr txBox="1"/>
      </xdr:nvSpPr>
      <xdr:spPr>
        <a:xfrm>
          <a:off x="1584854" y="10583"/>
          <a:ext cx="2891895" cy="3915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aseline="0">
              <a:solidFill>
                <a:schemeClr val="dk1"/>
              </a:solidFill>
              <a:latin typeface="+mn-lt"/>
              <a:ea typeface="+mn-ea"/>
              <a:cs typeface="+mn-cs"/>
            </a:rPr>
            <a:t>Production</a:t>
          </a:r>
          <a:r>
            <a:rPr lang="en-US" sz="1100" baseline="0">
              <a:solidFill>
                <a:schemeClr val="dk1"/>
              </a:solidFill>
              <a:latin typeface="+mn-lt"/>
              <a:ea typeface="+mn-ea"/>
              <a:cs typeface="+mn-cs"/>
            </a:rPr>
            <a:t>/</a:t>
          </a:r>
          <a:r>
            <a:rPr lang="en-US" sz="1600" baseline="0">
              <a:solidFill>
                <a:schemeClr val="dk1"/>
              </a:solidFill>
              <a:latin typeface="+mn-lt"/>
              <a:ea typeface="+mn-ea"/>
              <a:cs typeface="+mn-cs"/>
            </a:rPr>
            <a:t>manhour (tons/hr)</a:t>
          </a:r>
        </a:p>
      </xdr:txBody>
    </xdr:sp>
    <xdr:clientData/>
  </xdr:twoCellAnchor>
  <xdr:twoCellAnchor>
    <xdr:from>
      <xdr:col>2</xdr:col>
      <xdr:colOff>349250</xdr:colOff>
      <xdr:row>2</xdr:row>
      <xdr:rowOff>21167</xdr:rowOff>
    </xdr:from>
    <xdr:to>
      <xdr:col>8</xdr:col>
      <xdr:colOff>0</xdr:colOff>
      <xdr:row>4</xdr:row>
      <xdr:rowOff>0</xdr:rowOff>
    </xdr:to>
    <xdr:sp macro="" textlink="$BJ$24">
      <xdr:nvSpPr>
        <xdr:cNvPr id="5" name="TextBox 4"/>
        <xdr:cNvSpPr txBox="1"/>
      </xdr:nvSpPr>
      <xdr:spPr>
        <a:xfrm>
          <a:off x="1563688" y="402167"/>
          <a:ext cx="2913062" cy="3598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727E12-F4BC-4D8F-9776-640CF863996D}" type="TxLink">
            <a:rPr lang="en-US" sz="2400" b="0" i="0" u="none" strike="noStrike">
              <a:solidFill>
                <a:srgbClr val="000000"/>
              </a:solidFill>
              <a:latin typeface="Calibri"/>
              <a:cs typeface="Calibri"/>
            </a:rPr>
            <a:pPr algn="ctr"/>
            <a:t>0.1</a:t>
          </a:fld>
          <a:endParaRPr lang="en-US" sz="2400" b="0" i="0"/>
        </a:p>
      </xdr:txBody>
    </xdr:sp>
    <xdr:clientData/>
  </xdr:twoCellAnchor>
  <xdr:twoCellAnchor editAs="oneCell">
    <xdr:from>
      <xdr:col>15</xdr:col>
      <xdr:colOff>7144</xdr:colOff>
      <xdr:row>4</xdr:row>
      <xdr:rowOff>26195</xdr:rowOff>
    </xdr:from>
    <xdr:to>
      <xdr:col>18</xdr:col>
      <xdr:colOff>23812</xdr:colOff>
      <xdr:row>8</xdr:row>
      <xdr:rowOff>178595</xdr:rowOff>
    </xdr:to>
    <mc:AlternateContent xmlns:mc="http://schemas.openxmlformats.org/markup-compatibility/2006" xmlns:a14="http://schemas.microsoft.com/office/drawing/2010/main">
      <mc:Choice Requires="a14">
        <xdr:graphicFrame macro="">
          <xdr:nvGraphicFramePr>
            <xdr:cNvPr id="9"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8810965" y="788195"/>
              <a:ext cx="1853633"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4</xdr:row>
      <xdr:rowOff>11905</xdr:rowOff>
    </xdr:from>
    <xdr:to>
      <xdr:col>14</xdr:col>
      <xdr:colOff>595312</xdr:colOff>
      <xdr:row>14</xdr:row>
      <xdr:rowOff>154780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0</xdr:colOff>
      <xdr:row>0</xdr:row>
      <xdr:rowOff>0</xdr:rowOff>
    </xdr:from>
    <xdr:to>
      <xdr:col>13</xdr:col>
      <xdr:colOff>0</xdr:colOff>
      <xdr:row>2</xdr:row>
      <xdr:rowOff>47625</xdr:rowOff>
    </xdr:to>
    <xdr:sp macro="" textlink="">
      <xdr:nvSpPr>
        <xdr:cNvPr id="14" name="TextBox 13"/>
        <xdr:cNvSpPr txBox="1"/>
      </xdr:nvSpPr>
      <xdr:spPr>
        <a:xfrm>
          <a:off x="4476750" y="0"/>
          <a:ext cx="3036094" cy="428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a:t>Production/machine hrs (tons/hr)</a:t>
          </a:r>
        </a:p>
      </xdr:txBody>
    </xdr:sp>
    <xdr:clientData/>
  </xdr:twoCellAnchor>
  <xdr:twoCellAnchor>
    <xdr:from>
      <xdr:col>8</xdr:col>
      <xdr:colOff>0</xdr:colOff>
      <xdr:row>2</xdr:row>
      <xdr:rowOff>35719</xdr:rowOff>
    </xdr:from>
    <xdr:to>
      <xdr:col>13</xdr:col>
      <xdr:colOff>0</xdr:colOff>
      <xdr:row>4</xdr:row>
      <xdr:rowOff>0</xdr:rowOff>
    </xdr:to>
    <xdr:sp macro="" textlink="$AZ$7">
      <xdr:nvSpPr>
        <xdr:cNvPr id="16" name="TextBox 15"/>
        <xdr:cNvSpPr txBox="1"/>
      </xdr:nvSpPr>
      <xdr:spPr>
        <a:xfrm>
          <a:off x="4476750" y="416719"/>
          <a:ext cx="3036094" cy="3452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FBDB5B4-F3E0-41D9-ADA2-C1011E726C1A}" type="TxLink">
            <a:rPr lang="en-US" sz="2000" b="1" i="0" u="none" strike="noStrike">
              <a:solidFill>
                <a:srgbClr val="000000"/>
              </a:solidFill>
              <a:latin typeface="Calibri"/>
              <a:cs typeface="Calibri"/>
            </a:rPr>
            <a:pPr algn="ctr"/>
            <a:t>1.9</a:t>
          </a:fld>
          <a:endParaRPr lang="en-US" sz="2000" b="1"/>
        </a:p>
      </xdr:txBody>
    </xdr:sp>
    <xdr:clientData/>
  </xdr:twoCellAnchor>
  <xdr:twoCellAnchor>
    <xdr:from>
      <xdr:col>0</xdr:col>
      <xdr:colOff>0</xdr:colOff>
      <xdr:row>44</xdr:row>
      <xdr:rowOff>0</xdr:rowOff>
    </xdr:from>
    <xdr:to>
      <xdr:col>15</xdr:col>
      <xdr:colOff>0</xdr:colOff>
      <xdr:row>62</xdr:row>
      <xdr:rowOff>0</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16</xdr:col>
      <xdr:colOff>800099</xdr:colOff>
      <xdr:row>2</xdr:row>
      <xdr:rowOff>14287</xdr:rowOff>
    </xdr:from>
    <xdr:to>
      <xdr:col>24</xdr:col>
      <xdr:colOff>495299</xdr:colOff>
      <xdr:row>19</xdr:row>
      <xdr:rowOff>85725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18</xdr:col>
      <xdr:colOff>485775</xdr:colOff>
      <xdr:row>21</xdr:row>
      <xdr:rowOff>9524</xdr:rowOff>
    </xdr:from>
    <xdr:to>
      <xdr:col>27</xdr:col>
      <xdr:colOff>1247775</xdr:colOff>
      <xdr:row>41</xdr:row>
      <xdr:rowOff>142875</xdr:rowOff>
    </xdr:to>
    <xdr:grpSp>
      <xdr:nvGrpSpPr>
        <xdr:cNvPr id="3" name="Group 2"/>
        <xdr:cNvGrpSpPr/>
      </xdr:nvGrpSpPr>
      <xdr:grpSpPr>
        <a:xfrm>
          <a:off x="21964650" y="4010024"/>
          <a:ext cx="6417469" cy="3943351"/>
          <a:chOff x="21536025" y="4010024"/>
          <a:chExt cx="6438900" cy="3943351"/>
        </a:xfrm>
      </xdr:grpSpPr>
      <xdr:graphicFrame macro="">
        <xdr:nvGraphicFramePr>
          <xdr:cNvPr id="2" name="Chart_Inbound_Trash_Production"/>
          <xdr:cNvGraphicFramePr/>
        </xdr:nvGraphicFramePr>
        <xdr:xfrm>
          <a:off x="21536025" y="4410075"/>
          <a:ext cx="6438900" cy="3543300"/>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a14="http://schemas.microsoft.com/office/drawing/2010/main">
        <mc:Choice Requires="a14">
          <xdr:graphicFrame macro="">
            <xdr:nvGraphicFramePr>
              <xdr:cNvPr id="5" name="single_stream_incoming_date (Month)"/>
              <xdr:cNvGraphicFramePr/>
            </xdr:nvGraphicFramePr>
            <xdr:xfrm>
              <a:off x="21545550" y="4010024"/>
              <a:ext cx="6429374" cy="400051"/>
            </xdr:xfrm>
            <a:graphic>
              <a:graphicData uri="http://schemas.microsoft.com/office/drawing/2010/slicer">
                <sle:slicer xmlns:sle="http://schemas.microsoft.com/office/drawing/2010/slicer" name="single_stream_incoming_date (Month)"/>
              </a:graphicData>
            </a:graphic>
          </xdr:graphicFrame>
        </mc:Choice>
        <mc:Fallback xmlns="">
          <xdr:sp macro="" textlink="">
            <xdr:nvSpPr>
              <xdr:cNvPr id="0" name=""/>
              <xdr:cNvSpPr>
                <a:spLocks noTextEdit="1"/>
              </xdr:cNvSpPr>
            </xdr:nvSpPr>
            <xdr:spPr>
              <a:xfrm>
                <a:off x="21545550" y="4010024"/>
                <a:ext cx="6429374" cy="4000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32</xdr:col>
      <xdr:colOff>752475</xdr:colOff>
      <xdr:row>46</xdr:row>
      <xdr:rowOff>142874</xdr:rowOff>
    </xdr:from>
    <xdr:to>
      <xdr:col>35</xdr:col>
      <xdr:colOff>180975</xdr:colOff>
      <xdr:row>75</xdr:row>
      <xdr:rowOff>28575</xdr:rowOff>
    </xdr:to>
    <xdr:grpSp>
      <xdr:nvGrpSpPr>
        <xdr:cNvPr id="36" name="Group 35"/>
        <xdr:cNvGrpSpPr/>
      </xdr:nvGrpSpPr>
      <xdr:grpSpPr>
        <a:xfrm>
          <a:off x="35685413" y="8905874"/>
          <a:ext cx="6643687" cy="5410201"/>
          <a:chOff x="27603450" y="5286374"/>
          <a:chExt cx="2219325" cy="5029201"/>
        </a:xfrm>
      </xdr:grpSpPr>
      <xdr:graphicFrame macro="">
        <xdr:nvGraphicFramePr>
          <xdr:cNvPr id="19" name="Chart 18"/>
          <xdr:cNvGraphicFramePr/>
        </xdr:nvGraphicFramePr>
        <xdr:xfrm>
          <a:off x="27603450" y="5286374"/>
          <a:ext cx="2219325" cy="5029201"/>
        </xdr:xfrm>
        <a:graphic>
          <a:graphicData uri="http://schemas.openxmlformats.org/drawingml/2006/chart">
            <c:chart xmlns:c="http://schemas.openxmlformats.org/drawingml/2006/chart" xmlns:r="http://schemas.openxmlformats.org/officeDocument/2006/relationships" r:id="rId2"/>
          </a:graphicData>
        </a:graphic>
      </xdr:graphicFrame>
      <xdr:sp macro="" textlink="$AK$24">
        <xdr:nvSpPr>
          <xdr:cNvPr id="21" name="TextBox 20"/>
          <xdr:cNvSpPr txBox="1"/>
        </xdr:nvSpPr>
        <xdr:spPr>
          <a:xfrm>
            <a:off x="28908376" y="5353050"/>
            <a:ext cx="857250" cy="276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F9D3EFE-8703-4258-B4C4-E5EB5E3E60EC}" type="TxLink">
              <a:rPr lang="en-US" sz="1100" b="0" i="0" u="none" strike="noStrike">
                <a:solidFill>
                  <a:srgbClr val="000000"/>
                </a:solidFill>
                <a:latin typeface="Calibri"/>
                <a:cs typeface="Calibri"/>
              </a:rPr>
              <a:pPr/>
              <a:t> </a:t>
            </a:fld>
            <a:endParaRPr lang="en-US" sz="1100"/>
          </a:p>
        </xdr:txBody>
      </xdr:sp>
    </xdr:grpSp>
    <xdr:clientData/>
  </xdr:twoCellAnchor>
  <xdr:twoCellAnchor>
    <xdr:from>
      <xdr:col>35</xdr:col>
      <xdr:colOff>509587</xdr:colOff>
      <xdr:row>45</xdr:row>
      <xdr:rowOff>47625</xdr:rowOff>
    </xdr:from>
    <xdr:to>
      <xdr:col>39</xdr:col>
      <xdr:colOff>742950</xdr:colOff>
      <xdr:row>75</xdr:row>
      <xdr:rowOff>76200</xdr:rowOff>
    </xdr:to>
    <xdr:grpSp>
      <xdr:nvGrpSpPr>
        <xdr:cNvPr id="29" name="Group 28"/>
        <xdr:cNvGrpSpPr/>
      </xdr:nvGrpSpPr>
      <xdr:grpSpPr>
        <a:xfrm>
          <a:off x="42657712" y="8620125"/>
          <a:ext cx="9853613" cy="5743575"/>
          <a:chOff x="30465712" y="3762375"/>
          <a:chExt cx="6176963" cy="5362575"/>
        </a:xfrm>
      </xdr:grpSpPr>
      <xdr:graphicFrame macro="">
        <xdr:nvGraphicFramePr>
          <xdr:cNvPr id="22" name="Chart 21"/>
          <xdr:cNvGraphicFramePr/>
        </xdr:nvGraphicFramePr>
        <xdr:xfrm>
          <a:off x="30465712" y="3762375"/>
          <a:ext cx="6176963" cy="5362575"/>
        </xdr:xfrm>
        <a:graphic>
          <a:graphicData uri="http://schemas.openxmlformats.org/drawingml/2006/chart">
            <c:chart xmlns:c="http://schemas.openxmlformats.org/drawingml/2006/chart" xmlns:r="http://schemas.openxmlformats.org/officeDocument/2006/relationships" r:id="rId3"/>
          </a:graphicData>
        </a:graphic>
      </xdr:graphicFrame>
      <xdr:sp macro="" textlink="$AK$24">
        <xdr:nvSpPr>
          <xdr:cNvPr id="23" name="TextBox 22"/>
          <xdr:cNvSpPr txBox="1"/>
        </xdr:nvSpPr>
        <xdr:spPr>
          <a:xfrm>
            <a:off x="31080076" y="4324351"/>
            <a:ext cx="790574" cy="276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C39FB50-EF1B-43C6-8FDC-8D1A4FA4BE0C}" type="TxLink">
              <a:rPr lang="en-US" sz="1100" b="0" i="0" u="none" strike="noStrike">
                <a:solidFill>
                  <a:srgbClr val="000000"/>
                </a:solidFill>
                <a:latin typeface="Calibri"/>
                <a:cs typeface="Calibri"/>
              </a:rPr>
              <a:pPr/>
              <a:t> </a:t>
            </a:fld>
            <a:endParaRPr lang="en-US" sz="1100"/>
          </a:p>
        </xdr:txBody>
      </xdr:sp>
      <xdr:sp macro="" textlink="$AK$25">
        <xdr:nvSpPr>
          <xdr:cNvPr id="24" name="TextBox 23"/>
          <xdr:cNvSpPr txBox="1"/>
        </xdr:nvSpPr>
        <xdr:spPr>
          <a:xfrm>
            <a:off x="32508826" y="4324351"/>
            <a:ext cx="800099" cy="28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02FC214-786D-434B-A5F1-C325A853CDA7}" type="TxLink">
              <a:rPr lang="en-US" sz="1100" b="0" i="0" u="none" strike="noStrike">
                <a:solidFill>
                  <a:srgbClr val="000000"/>
                </a:solidFill>
                <a:latin typeface="Calibri"/>
                <a:cs typeface="Calibri"/>
              </a:rPr>
              <a:pPr/>
              <a:t> </a:t>
            </a:fld>
            <a:endParaRPr lang="en-US" sz="1100"/>
          </a:p>
        </xdr:txBody>
      </xdr:sp>
      <xdr:sp macro="" textlink="$AK$26">
        <xdr:nvSpPr>
          <xdr:cNvPr id="27" name="TextBox 26"/>
          <xdr:cNvSpPr txBox="1"/>
        </xdr:nvSpPr>
        <xdr:spPr>
          <a:xfrm>
            <a:off x="33937575" y="4324350"/>
            <a:ext cx="781050" cy="276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E2A28EC-25C2-48A0-9EA2-D8FD923ACD37}" type="TxLink">
              <a:rPr lang="en-US" sz="1100" b="0" i="0" u="none" strike="noStrike">
                <a:solidFill>
                  <a:srgbClr val="000000"/>
                </a:solidFill>
                <a:latin typeface="Calibri"/>
                <a:cs typeface="Calibri"/>
              </a:rPr>
              <a:pPr/>
              <a:t> </a:t>
            </a:fld>
            <a:endParaRPr lang="en-US" sz="1100"/>
          </a:p>
        </xdr:txBody>
      </xdr:sp>
      <xdr:sp macro="" textlink="$AK$27">
        <xdr:nvSpPr>
          <xdr:cNvPr id="28" name="TextBox 27"/>
          <xdr:cNvSpPr txBox="1"/>
        </xdr:nvSpPr>
        <xdr:spPr>
          <a:xfrm>
            <a:off x="35366326" y="4314824"/>
            <a:ext cx="800100"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AC820AC-4B40-4933-A572-A3CAAB5E03D4}" type="TxLink">
              <a:rPr lang="en-US" sz="1100" b="0" i="0" u="none" strike="noStrike">
                <a:solidFill>
                  <a:srgbClr val="000000"/>
                </a:solidFill>
                <a:latin typeface="Calibri"/>
                <a:cs typeface="Calibri"/>
              </a:rPr>
              <a:pPr/>
              <a:t>9/1/2021</a:t>
            </a:fld>
            <a:endParaRPr lang="en-US" sz="1100"/>
          </a:p>
        </xdr:txBody>
      </xdr:sp>
    </xdr:grpSp>
    <xdr:clientData/>
  </xdr:twoCellAnchor>
</xdr:wsDr>
</file>

<file path=xl/drawings/drawing5.xml><?xml version="1.0" encoding="utf-8"?>
<c:userShapes xmlns:c="http://schemas.openxmlformats.org/drawingml/2006/chart">
  <cdr:relSizeAnchor xmlns:cdr="http://schemas.openxmlformats.org/drawingml/2006/chartDrawing">
    <cdr:from>
      <cdr:x>0.39485</cdr:x>
      <cdr:y>0.01894</cdr:y>
    </cdr:from>
    <cdr:to>
      <cdr:x>0.9485</cdr:x>
      <cdr:y>0.0625</cdr:y>
    </cdr:to>
    <cdr:sp macro="" textlink="">
      <cdr:nvSpPr>
        <cdr:cNvPr id="2" name="TextBox 1"/>
        <cdr:cNvSpPr txBox="1"/>
      </cdr:nvSpPr>
      <cdr:spPr>
        <a:xfrm xmlns:a="http://schemas.openxmlformats.org/drawingml/2006/main">
          <a:off x="876300" y="95251"/>
          <a:ext cx="1228725" cy="2190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6.xml><?xml version="1.0" encoding="utf-8"?>
<c:userShapes xmlns:c="http://schemas.openxmlformats.org/drawingml/2006/chart">
  <cdr:relSizeAnchor xmlns:cdr="http://schemas.openxmlformats.org/drawingml/2006/chartDrawing">
    <cdr:from>
      <cdr:x>0.55127</cdr:x>
      <cdr:y>0.10124</cdr:y>
    </cdr:from>
    <cdr:to>
      <cdr:x>0.70547</cdr:x>
      <cdr:y>0.15275</cdr:y>
    </cdr:to>
    <cdr:sp macro="" textlink="">
      <cdr:nvSpPr>
        <cdr:cNvPr id="2" name="TextBox 1"/>
        <cdr:cNvSpPr txBox="1"/>
      </cdr:nvSpPr>
      <cdr:spPr>
        <a:xfrm xmlns:a="http://schemas.openxmlformats.org/drawingml/2006/main">
          <a:off x="3405190" y="542926"/>
          <a:ext cx="952500"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0.55127</cdr:x>
      <cdr:y>0.10124</cdr:y>
    </cdr:from>
    <cdr:to>
      <cdr:x>0.69314</cdr:x>
      <cdr:y>0.15631</cdr:y>
    </cdr:to>
    <cdr:sp macro="" textlink="">
      <cdr:nvSpPr>
        <cdr:cNvPr id="3" name="TextBox 2"/>
        <cdr:cNvSpPr txBox="1"/>
      </cdr:nvSpPr>
      <cdr:spPr>
        <a:xfrm xmlns:a="http://schemas.openxmlformats.org/drawingml/2006/main">
          <a:off x="3405190" y="542926"/>
          <a:ext cx="876300" cy="2952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7.xml><?xml version="1.0" encoding="utf-8"?>
<xdr:wsDr xmlns:xdr="http://schemas.openxmlformats.org/drawingml/2006/spreadsheetDrawing" xmlns:a="http://schemas.openxmlformats.org/drawingml/2006/main">
  <xdr:twoCellAnchor>
    <xdr:from>
      <xdr:col>13</xdr:col>
      <xdr:colOff>452437</xdr:colOff>
      <xdr:row>2</xdr:row>
      <xdr:rowOff>142875</xdr:rowOff>
    </xdr:from>
    <xdr:to>
      <xdr:col>23</xdr:col>
      <xdr:colOff>447675</xdr:colOff>
      <xdr:row>17</xdr:row>
      <xdr:rowOff>28575</xdr:rowOff>
    </xdr:to>
    <xdr:graphicFrame macro="">
      <xdr:nvGraphicFramePr>
        <xdr:cNvPr id="2" name="PT_MachineHour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200025</xdr:colOff>
      <xdr:row>6</xdr:row>
      <xdr:rowOff>119061</xdr:rowOff>
    </xdr:from>
    <xdr:to>
      <xdr:col>16</xdr:col>
      <xdr:colOff>123825</xdr:colOff>
      <xdr:row>27</xdr:row>
      <xdr:rowOff>161925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r:id="rId1" refreshedBy="sagar bhatt" refreshedDate="44440.751344560187" createdVersion="5" refreshedVersion="5" minRefreshableVersion="3" recordCount="244">
  <cacheSource type="worksheet">
    <worksheetSource ref="A1:F1048576" sheet="Fact_MachineHours_Reporting"/>
  </cacheSource>
  <cacheFields count="8">
    <cacheField name="machine_hours_id" numFmtId="0">
      <sharedItems containsString="0" containsBlank="1" containsNumber="1" containsInteger="1" minValue="10" maxValue="302"/>
    </cacheField>
    <cacheField name="clock_hours" numFmtId="0">
      <sharedItems containsString="0" containsBlank="1" containsNumber="1" minValue="5034.7" maxValue="7011.5"/>
    </cacheField>
    <cacheField name="comments" numFmtId="0">
      <sharedItems containsBlank="1"/>
    </cacheField>
    <cacheField name="daily_running_hours" numFmtId="0">
      <sharedItems containsString="0" containsBlank="1" containsNumber="1" minValue="0" maxValue="14.899999999999636"/>
    </cacheField>
    <cacheField name="date" numFmtId="0">
      <sharedItems containsNonDate="0" containsDate="1" containsString="0" containsBlank="1" minDate="2020-07-08T00:00:00" maxDate="2021-09-01T00:00:00" count="225">
        <d v="2021-08-31T00:00:00"/>
        <d v="2021-08-30T00:00:00"/>
        <d v="2021-08-28T00:00:00"/>
        <d v="2021-08-27T00:00:00"/>
        <d v="2021-08-26T00:00:00"/>
        <d v="2021-08-25T00:00:00"/>
        <d v="2021-08-24T00:00:00"/>
        <d v="2021-08-23T00:00:00"/>
        <d v="2021-08-20T00:00:00"/>
        <d v="2021-08-19T00:00:00"/>
        <d v="2021-08-18T00:00:00"/>
        <d v="2021-08-17T00:00:00"/>
        <d v="2021-08-16T00:00:00"/>
        <d v="2021-08-14T00:00:00"/>
        <d v="2021-08-13T00:00:00"/>
        <d v="2021-08-12T00:00:00"/>
        <d v="2021-08-11T00:00:00"/>
        <d v="2021-08-10T00:00:00"/>
        <d v="2021-08-09T00:00:00"/>
        <d v="2021-08-07T00:00:00"/>
        <d v="2021-08-06T00:00:00"/>
        <d v="2021-08-05T00:00:00"/>
        <d v="2021-08-04T00:00:00"/>
        <d v="2021-08-03T00:00:00"/>
        <d v="2021-08-02T00:00:00"/>
        <d v="2021-07-31T00:00:00"/>
        <d v="2021-07-30T00:00:00"/>
        <d v="2021-07-29T00:00:00"/>
        <d v="2021-07-28T00:00:00"/>
        <d v="2021-07-27T00:00:00"/>
        <d v="2021-07-26T00:00:00"/>
        <d v="2021-07-24T00:00:00"/>
        <d v="2021-07-23T00:00:00"/>
        <d v="2021-07-22T00:00:00"/>
        <d v="2021-07-21T00:00:00"/>
        <d v="2021-07-20T00:00:00"/>
        <d v="2021-07-19T00:00:00"/>
        <d v="2021-07-17T00:00:00"/>
        <d v="2021-07-16T00:00:00"/>
        <d v="2021-07-15T00:00:00"/>
        <d v="2021-07-14T00:00:00"/>
        <d v="2021-07-13T00:00:00"/>
        <d v="2021-07-12T00:00:00"/>
        <d v="2021-07-10T00:00:00"/>
        <d v="2021-07-09T00:00:00"/>
        <d v="2021-07-08T00:00:00"/>
        <d v="2021-07-07T00:00:00"/>
        <d v="2021-07-06T00:00:00"/>
        <d v="2021-07-05T00:00:00"/>
        <d v="2021-07-02T00:00:00"/>
        <d v="2021-07-01T00:00:00"/>
        <d v="2021-06-30T00:00:00"/>
        <d v="2021-06-29T00:00:00"/>
        <d v="2021-06-28T00:00:00"/>
        <d v="2021-06-25T00:00:00"/>
        <d v="2021-06-24T00:00:00"/>
        <d v="2021-06-23T00:00:00"/>
        <d v="2021-06-22T00:00:00"/>
        <d v="2021-06-21T00:00:00"/>
        <d v="2021-06-18T00:00:00"/>
        <d v="2021-06-16T00:00:00"/>
        <d v="2021-06-15T00:00:00"/>
        <d v="2021-06-09T00:00:00"/>
        <d v="2021-06-08T00:00:00"/>
        <d v="2021-06-07T00:00:00"/>
        <d v="2021-06-04T00:00:00"/>
        <d v="2021-06-03T00:00:00"/>
        <d v="2021-06-02T00:00:00"/>
        <d v="2021-06-01T00:00:00"/>
        <d v="2021-05-28T00:00:00"/>
        <d v="2021-05-27T00:00:00"/>
        <d v="2021-05-26T00:00:00"/>
        <d v="2021-05-25T00:00:00"/>
        <d v="2021-05-24T00:00:00"/>
        <d v="2021-05-20T00:00:00"/>
        <d v="2021-05-19T00:00:00"/>
        <d v="2021-05-18T00:00:00"/>
        <d v="2021-05-17T00:00:00"/>
        <d v="2021-05-14T00:00:00"/>
        <d v="2021-05-13T00:00:00"/>
        <d v="2021-05-12T00:00:00"/>
        <d v="2021-05-11T00:00:00"/>
        <d v="2021-05-10T00:00:00"/>
        <d v="2021-05-07T00:00:00"/>
        <d v="2021-05-06T00:00:00"/>
        <d v="2021-05-05T00:00:00"/>
        <d v="2021-05-04T00:00:00"/>
        <d v="2021-04-27T00:00:00"/>
        <d v="2021-04-23T00:00:00"/>
        <d v="2021-04-22T00:00:00"/>
        <d v="2021-04-20T00:00:00"/>
        <d v="2021-04-19T00:00:00"/>
        <d v="2021-04-16T00:00:00"/>
        <d v="2021-04-12T00:00:00"/>
        <d v="2021-04-09T00:00:00"/>
        <d v="2021-04-08T00:00:00"/>
        <d v="2021-04-07T00:00:00"/>
        <d v="2021-04-06T00:00:00"/>
        <d v="2021-04-05T00:00:00"/>
        <d v="2021-04-02T00:00:00"/>
        <d v="2021-04-01T00:00:00"/>
        <d v="2021-03-24T00:00:00"/>
        <d v="2021-03-20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5T00:00:00"/>
        <d v="2020-12-04T00:00:00"/>
        <d v="2020-12-03T00:00:00"/>
        <d v="2020-12-02T00:00:00"/>
        <d v="2020-12-01T00:00:00"/>
        <d v="2020-11-30T00:00:00"/>
        <d v="2020-11-27T00:00:00"/>
        <d v="2020-11-24T00:00:00"/>
        <d v="2020-11-23T00:00:00"/>
        <d v="2020-11-21T00:00:00"/>
        <d v="2020-11-20T00:00:00"/>
        <d v="2020-11-18T00:00:00"/>
        <d v="2020-11-17T00:00:00"/>
        <d v="2020-11-16T00:00:00"/>
        <d v="2020-11-13T00:00:00"/>
        <d v="2020-11-11T00:00:00"/>
        <d v="2020-11-10T00:00:00"/>
        <d v="2020-11-09T00:00:00"/>
        <d v="2020-11-06T00:00:00"/>
        <d v="2020-11-05T00:00:00"/>
        <d v="2020-11-04T00:00:00"/>
        <d v="2020-11-03T00:00:00"/>
        <d v="2020-11-02T00:00:00"/>
        <d v="2020-10-31T00:00:00"/>
        <d v="2020-10-30T00:00:00"/>
        <d v="2020-10-29T00:00:00"/>
        <d v="2020-10-28T00:00:00"/>
        <d v="2020-10-27T00:00:00"/>
        <d v="2020-10-26T00:00:00"/>
        <d v="2020-10-24T00:00:00"/>
        <d v="2020-10-23T00:00:00"/>
        <d v="2020-10-22T00:00:00"/>
        <d v="2020-10-21T00:00:00"/>
        <d v="2020-10-20T00:00:00"/>
        <d v="2020-10-19T00:00:00"/>
        <d v="2020-10-17T00:00:00"/>
        <d v="2020-10-16T00:00:00"/>
        <d v="2020-10-15T00:00:00"/>
        <d v="2020-10-14T00:00:00"/>
        <d v="2020-10-13T00:00:00"/>
        <d v="2020-10-09T00:00:00"/>
        <d v="2020-10-07T00:00:00"/>
        <d v="2020-10-06T00:00:00"/>
        <d v="2020-10-05T00:00:00"/>
        <d v="2020-10-02T00:00:00"/>
        <d v="2020-10-01T00:00:00"/>
        <d v="2020-09-30T00:00:00"/>
        <d v="2020-09-29T00:00:00"/>
        <d v="2020-09-28T00:00:00"/>
        <d v="2020-09-26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19T00:00:00"/>
        <d v="2020-08-18T00:00:00"/>
        <d v="2020-08-17T00:00:00"/>
        <d v="2020-08-14T00:00:00"/>
        <d v="2020-08-13T00:00:00"/>
        <d v="2020-08-12T00:00:00"/>
        <d v="2020-08-11T00:00:00"/>
        <d v="2020-08-10T00:00:00"/>
        <d v="2020-08-07T00:00:00"/>
        <d v="2020-08-06T00:00:00"/>
        <d v="2020-08-05T00:00:00"/>
        <d v="2020-08-04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m/>
      </sharedItems>
      <fieldGroup par="7" base="4">
        <rangePr groupBy="days" startDate="2020-07-08T00:00:00" endDate="2021-09-01T00:00:00"/>
        <groupItems count="368">
          <s v="(blank)"/>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9/1/2021"/>
        </groupItems>
      </fieldGroup>
    </cacheField>
    <cacheField name="system_created_date" numFmtId="0">
      <sharedItems containsNonDate="0" containsDate="1" containsString="0" containsBlank="1" minDate="2020-07-08T00:00:00" maxDate="2021-09-01T21:19:12"/>
    </cacheField>
    <cacheField name="Months" numFmtId="0" databaseField="0">
      <fieldGroup base="4">
        <rangePr groupBy="months" startDate="2020-07-08T00:00:00" endDate="2021-09-01T00:00:00"/>
        <groupItems count="14">
          <s v="&lt;7/8/2020"/>
          <s v="Jan"/>
          <s v="Feb"/>
          <s v="Mar"/>
          <s v="Apr"/>
          <s v="May"/>
          <s v="Jun"/>
          <s v="Jul"/>
          <s v="Aug"/>
          <s v="Sep"/>
          <s v="Oct"/>
          <s v="Nov"/>
          <s v="Dec"/>
          <s v="&gt;9/1/2021"/>
        </groupItems>
      </fieldGroup>
    </cacheField>
    <cacheField name="Years" numFmtId="0" databaseField="0">
      <fieldGroup base="4">
        <rangePr groupBy="years" startDate="2020-07-08T00:00:00" endDate="2021-09-01T00:00:00"/>
        <groupItems count="4">
          <s v="&lt;7/8/2020"/>
          <s v="2020"/>
          <s v="2021"/>
          <s v="&gt;9/1/2021"/>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sagar bhatt" refreshedDate="44440.75134490741" createdVersion="5" refreshedVersion="5" minRefreshableVersion="3" recordCount="1485">
  <cacheSource type="worksheet">
    <worksheetSource ref="A1:P1048576" sheet="Fact_Inbound_Reporting"/>
  </cacheSource>
  <cacheFields count="17">
    <cacheField name="incoming_single_stream_id" numFmtId="0">
      <sharedItems containsString="0" containsBlank="1" containsNumber="1" containsInteger="1" minValue="739" maxValue="2332"/>
    </cacheField>
    <cacheField name="single_stream_incoming_date" numFmtId="0">
      <sharedItems containsNonDate="0" containsDate="1" containsString="0" containsBlank="1" minDate="2020-01-02T00:00:00" maxDate="2021-09-02T00:00:00" count="420">
        <d v="2021-09-01T00:00:00"/>
        <d v="2021-08-31T00:00:00"/>
        <d v="2021-08-30T00:00:00"/>
        <d v="2021-08-27T00:00:00"/>
        <d v="2021-08-26T00:00:00"/>
        <d v="2021-08-25T00:00:00"/>
        <d v="2021-08-24T00:00:00"/>
        <d v="2021-08-23T00:00:00"/>
        <d v="2021-08-21T00:00:00"/>
        <d v="2021-08-20T00:00:00"/>
        <d v="2021-08-19T00:00:00"/>
        <d v="2021-08-18T00:00:00"/>
        <d v="2021-08-17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4T00:00:00"/>
        <d v="2021-07-23T00:00:00"/>
        <d v="2021-07-22T00:00:00"/>
        <d v="2021-07-21T00:00:00"/>
        <d v="2021-07-20T00:00:00"/>
        <d v="2021-07-19T00:00:00"/>
        <d v="2021-07-16T00:00:00"/>
        <d v="2021-07-15T00:00:00"/>
        <d v="2021-07-14T00:00:00"/>
        <d v="2021-07-13T00:00:00"/>
        <d v="2021-07-12T00:00:00"/>
        <d v="2021-07-10T00:00:00"/>
        <d v="2021-07-09T00:00:00"/>
        <d v="2021-07-08T00:00:00"/>
        <d v="2021-07-07T00:00:00"/>
        <d v="2021-07-06T00:00:00"/>
        <d v="2021-07-05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5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8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1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2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7T00:00:00"/>
        <d v="2020-09-04T00:00:00"/>
        <d v="2020-09-03T00:00:00"/>
        <d v="2020-09-02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5T00:00:00"/>
        <d v="2020-04-02T00:00:00"/>
        <d v="2020-04-01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0T00:00:00"/>
        <d v="2020-02-19T00:00:00"/>
        <d v="2020-02-18T00:00:00"/>
        <d v="2020-02-17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19T00:00:00"/>
        <d v="2020-01-17T00:00:00"/>
        <d v="2020-01-16T00:00:00"/>
        <d v="2020-01-15T00:00:00"/>
        <d v="2020-01-14T00:00:00"/>
        <d v="2020-01-13T00:00:00"/>
        <d v="2020-01-10T00:00:00"/>
        <d v="2020-01-09T00:00:00"/>
        <d v="2020-01-08T00:00:00"/>
        <d v="2020-01-07T00:00:00"/>
        <d v="2020-01-06T00:00:00"/>
        <d v="2020-01-03T00:00:00"/>
        <d v="2020-01-02T00:00:00"/>
        <m/>
      </sharedItems>
    </cacheField>
    <cacheField name="single_stream_incoming_material_type" numFmtId="0">
      <sharedItems containsBlank="1"/>
    </cacheField>
    <cacheField name="single_stream_incoming_weight_ticket_number" numFmtId="0">
      <sharedItems containsString="0" containsBlank="1" containsNumber="1" containsInteger="1" minValue="1" maxValue="117001"/>
    </cacheField>
    <cacheField name="system_updated_date" numFmtId="0">
      <sharedItems containsNonDate="0" containsDate="1" containsString="0" containsBlank="1" minDate="2020-01-02T00:00:00" maxDate="2021-09-01T21:08:36"/>
    </cacheField>
    <cacheField name="total_weight_lb" numFmtId="0">
      <sharedItems containsString="0" containsBlank="1" containsNumber="1" containsInteger="1" minValue="0" maxValue="49320"/>
    </cacheField>
    <cacheField name="total_weight_tons" numFmtId="0">
      <sharedItems containsString="0" containsBlank="1" containsNumber="1" minValue="5.0000000000000001E-4" maxValue="24.66"/>
    </cacheField>
    <cacheField name="supplier_dim_supplier_id" numFmtId="0">
      <sharedItems containsString="0" containsBlank="1" containsNumber="1" containsInteger="1" minValue="2" maxValue="5"/>
    </cacheField>
    <cacheField name="single_stream_incoming_date (Year)" numFmtId="0">
      <sharedItems containsBlank="1" count="3">
        <s v="2021"/>
        <s v="2020"/>
        <m/>
      </sharedItems>
    </cacheField>
    <cacheField name="single_stream_incoming_date (Quarter)" numFmtId="0">
      <sharedItems containsBlank="1"/>
    </cacheField>
    <cacheField name="single_stream_incoming_date (Month Index)" numFmtId="0">
      <sharedItems containsString="0" containsBlank="1" containsNumber="1" containsInteger="1" minValue="1" maxValue="12"/>
    </cacheField>
    <cacheField name="single_stream_incoming_date (Month)" numFmtId="0">
      <sharedItems containsBlank="1" count="13">
        <s v="Sep"/>
        <s v="Aug"/>
        <s v="Jul"/>
        <s v="Jun"/>
        <s v="May"/>
        <s v="Apr"/>
        <s v="Mar"/>
        <s v="Feb"/>
        <s v="Jan"/>
        <s v="Dec"/>
        <s v="Nov"/>
        <s v="Oct"/>
        <m/>
      </sharedItems>
    </cacheField>
    <cacheField name="SupplierName" numFmtId="0">
      <sharedItems containsBlank="1"/>
    </cacheField>
    <cacheField name="Group_Inbound_Weight_Tons" numFmtId="0">
      <sharedItems containsString="0" containsBlank="1" containsNumber="1" minValue="5.0000000000000001E-4" maxValue="28.18"/>
    </cacheField>
    <cacheField name="Group_Trash_Weight_Tons" numFmtId="0">
      <sharedItems containsString="0" containsBlank="1" containsNumber="1" minValue="0" maxValue="18.760000000000002"/>
    </cacheField>
    <cacheField name="Group_Production_Weight_Tons" numFmtId="0">
      <sharedItems containsString="0" containsBlank="1" containsNumber="1" minValue="0" maxValue="17.997"/>
    </cacheField>
    <cacheField name="Residue Rate" numFmtId="0" formula=" AVERAGE(Group_Trash_Weight_Tons)/AVERAGE(Group_Inbound_Weight_Tons)" databaseField="0"/>
  </cacheFields>
  <extLst>
    <ext xmlns:x14="http://schemas.microsoft.com/office/spreadsheetml/2009/9/main" uri="{725AE2AE-9491-48be-B2B4-4EB974FC3084}">
      <x14:pivotCacheDefinition pivotCacheId="1"/>
    </ext>
  </extLst>
</pivotCacheDefinition>
</file>

<file path=xl/pivotCache/pivotCacheDefinition3.xml><?xml version="1.0" encoding="utf-8"?>
<pivotCacheDefinition xmlns="http://schemas.openxmlformats.org/spreadsheetml/2006/main" xmlns:r="http://schemas.openxmlformats.org/officeDocument/2006/relationships" r:id="rId1" refreshedBy="sagar bhatt" refreshedDate="44440.751345833334" createdVersion="5" refreshedVersion="5" minRefreshableVersion="3" recordCount="1485">
  <cacheSource type="worksheet">
    <worksheetSource ref="B1:P1048576" sheet="Fact_Inbound_Reporting"/>
  </cacheSource>
  <cacheFields count="17">
    <cacheField name="single_stream_incoming_date" numFmtId="0">
      <sharedItems containsNonDate="0" containsDate="1" containsString="0" containsBlank="1" minDate="2020-01-02T00:00:00" maxDate="2021-09-02T00:00:00" count="420">
        <d v="2021-09-01T00:00:00"/>
        <d v="2021-08-31T00:00:00"/>
        <d v="2021-08-30T00:00:00"/>
        <d v="2021-08-27T00:00:00"/>
        <d v="2021-08-26T00:00:00"/>
        <d v="2021-08-25T00:00:00"/>
        <d v="2021-08-24T00:00:00"/>
        <d v="2021-08-23T00:00:00"/>
        <d v="2021-08-21T00:00:00"/>
        <d v="2021-08-20T00:00:00"/>
        <d v="2021-08-19T00:00:00"/>
        <d v="2021-08-18T00:00:00"/>
        <d v="2021-08-17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4T00:00:00"/>
        <d v="2021-07-23T00:00:00"/>
        <d v="2021-07-22T00:00:00"/>
        <d v="2021-07-21T00:00:00"/>
        <d v="2021-07-20T00:00:00"/>
        <d v="2021-07-19T00:00:00"/>
        <d v="2021-07-16T00:00:00"/>
        <d v="2021-07-15T00:00:00"/>
        <d v="2021-07-14T00:00:00"/>
        <d v="2021-07-13T00:00:00"/>
        <d v="2021-07-12T00:00:00"/>
        <d v="2021-07-10T00:00:00"/>
        <d v="2021-07-09T00:00:00"/>
        <d v="2021-07-08T00:00:00"/>
        <d v="2021-07-07T00:00:00"/>
        <d v="2021-07-06T00:00:00"/>
        <d v="2021-07-05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5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8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1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2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7T00:00:00"/>
        <d v="2020-09-04T00:00:00"/>
        <d v="2020-09-03T00:00:00"/>
        <d v="2020-09-02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5T00:00:00"/>
        <d v="2020-04-02T00:00:00"/>
        <d v="2020-04-01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0T00:00:00"/>
        <d v="2020-02-19T00:00:00"/>
        <d v="2020-02-18T00:00:00"/>
        <d v="2020-02-17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19T00:00:00"/>
        <d v="2020-01-17T00:00:00"/>
        <d v="2020-01-16T00:00:00"/>
        <d v="2020-01-15T00:00:00"/>
        <d v="2020-01-14T00:00:00"/>
        <d v="2020-01-13T00:00:00"/>
        <d v="2020-01-10T00:00:00"/>
        <d v="2020-01-09T00:00:00"/>
        <d v="2020-01-08T00:00:00"/>
        <d v="2020-01-07T00:00:00"/>
        <d v="2020-01-06T00:00:00"/>
        <d v="2020-01-03T00:00:00"/>
        <d v="2020-01-02T00:00:00"/>
        <m/>
      </sharedItems>
      <fieldGroup par="16" base="0">
        <rangePr groupBy="days" startDate="2020-01-02T00:00:00" endDate="2021-09-02T00:00:00"/>
        <groupItems count="368">
          <s v="(blank)"/>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9/2/2021"/>
        </groupItems>
      </fieldGroup>
    </cacheField>
    <cacheField name="single_stream_incoming_material_type" numFmtId="0">
      <sharedItems containsBlank="1"/>
    </cacheField>
    <cacheField name="single_stream_incoming_weight_ticket_number" numFmtId="0">
      <sharedItems containsString="0" containsBlank="1" containsNumber="1" containsInteger="1" minValue="1" maxValue="117001"/>
    </cacheField>
    <cacheField name="system_updated_date" numFmtId="0">
      <sharedItems containsNonDate="0" containsDate="1" containsString="0" containsBlank="1" minDate="2020-01-02T00:00:00" maxDate="2021-09-01T21:08:36"/>
    </cacheField>
    <cacheField name="total_weight_lb" numFmtId="0">
      <sharedItems containsString="0" containsBlank="1" containsNumber="1" containsInteger="1" minValue="0" maxValue="49320"/>
    </cacheField>
    <cacheField name="total_weight_tons" numFmtId="0">
      <sharedItems containsString="0" containsBlank="1" containsNumber="1" minValue="5.0000000000000001E-4" maxValue="24.66"/>
    </cacheField>
    <cacheField name="supplier_dim_supplier_id" numFmtId="0">
      <sharedItems containsString="0" containsBlank="1" containsNumber="1" containsInteger="1" minValue="2" maxValue="5"/>
    </cacheField>
    <cacheField name="single_stream_incoming_date (Year)" numFmtId="0">
      <sharedItems containsBlank="1"/>
    </cacheField>
    <cacheField name="single_stream_incoming_date (Quarter)" numFmtId="0">
      <sharedItems containsBlank="1"/>
    </cacheField>
    <cacheField name="single_stream_incoming_date (Month Index)" numFmtId="0">
      <sharedItems containsString="0" containsBlank="1" containsNumber="1" containsInteger="1" minValue="1" maxValue="12"/>
    </cacheField>
    <cacheField name="single_stream_incoming_date (Month)" numFmtId="0">
      <sharedItems containsBlank="1"/>
    </cacheField>
    <cacheField name="SupplierName" numFmtId="0">
      <sharedItems containsBlank="1"/>
    </cacheField>
    <cacheField name="Group_Inbound_Weight_Tons" numFmtId="0">
      <sharedItems containsString="0" containsBlank="1" containsNumber="1" minValue="5.0000000000000001E-4" maxValue="28.18"/>
    </cacheField>
    <cacheField name="Group_Trash_Weight_Tons" numFmtId="0">
      <sharedItems containsString="0" containsBlank="1" containsNumber="1" minValue="0" maxValue="18.760000000000002"/>
    </cacheField>
    <cacheField name="Group_Production_Weight_Tons" numFmtId="0">
      <sharedItems containsString="0" containsBlank="1" containsNumber="1" minValue="0" maxValue="17.997"/>
    </cacheField>
    <cacheField name="Months" numFmtId="0" databaseField="0">
      <fieldGroup base="0">
        <rangePr groupBy="months" startDate="2020-01-02T00:00:00" endDate="2021-09-02T00:00:00"/>
        <groupItems count="14">
          <s v="&lt;1/2/2020"/>
          <s v="Jan"/>
          <s v="Feb"/>
          <s v="Mar"/>
          <s v="Apr"/>
          <s v="May"/>
          <s v="Jun"/>
          <s v="Jul"/>
          <s v="Aug"/>
          <s v="Sep"/>
          <s v="Oct"/>
          <s v="Nov"/>
          <s v="Dec"/>
          <s v="&gt;9/2/2021"/>
        </groupItems>
      </fieldGroup>
    </cacheField>
    <cacheField name="Years" numFmtId="0" databaseField="0">
      <fieldGroup base="0">
        <rangePr groupBy="years" startDate="2020-01-02T00:00:00" endDate="2021-09-02T00:00:00"/>
        <groupItems count="4">
          <s v="&lt;1/2/2020"/>
          <s v="2020"/>
          <s v="2021"/>
          <s v="&gt;9/2/2021"/>
        </groupItems>
      </fieldGroup>
    </cacheField>
  </cacheFields>
  <extLst>
    <ext xmlns:x14="http://schemas.microsoft.com/office/spreadsheetml/2009/9/main" uri="{725AE2AE-9491-48be-B2B4-4EB974FC3084}">
      <x14:pivotCacheDefinition pivotCacheId="7"/>
    </ext>
  </extLst>
</pivotCacheDefinition>
</file>

<file path=xl/pivotCache/pivotCacheDefinition4.xml><?xml version="1.0" encoding="utf-8"?>
<pivotCacheDefinition xmlns="http://schemas.openxmlformats.org/spreadsheetml/2006/main" xmlns:r="http://schemas.openxmlformats.org/officeDocument/2006/relationships" r:id="rId1" refreshedBy="sagar bhatt" refreshedDate="44440.751346064812" createdVersion="5" refreshedVersion="5" minRefreshableVersion="3" recordCount="244">
  <cacheSource type="worksheet">
    <worksheetSource ref="B1:E1048576" sheet="Fact_MachineHours_Reporting"/>
  </cacheSource>
  <cacheFields count="6">
    <cacheField name="clock_hours" numFmtId="0">
      <sharedItems containsString="0" containsBlank="1" containsNumber="1" minValue="5034.7" maxValue="7011.5"/>
    </cacheField>
    <cacheField name="comments" numFmtId="0">
      <sharedItems containsBlank="1"/>
    </cacheField>
    <cacheField name="daily_running_hours" numFmtId="0">
      <sharedItems containsString="0" containsBlank="1" containsNumber="1" minValue="0" maxValue="14.899999999999636"/>
    </cacheField>
    <cacheField name="date" numFmtId="0">
      <sharedItems containsNonDate="0" containsDate="1" containsString="0" containsBlank="1" minDate="2020-07-08T00:00:00" maxDate="2021-09-01T00:00:00" count="225">
        <d v="2021-08-31T00:00:00"/>
        <d v="2021-08-30T00:00:00"/>
        <d v="2021-08-28T00:00:00"/>
        <d v="2021-08-27T00:00:00"/>
        <d v="2021-08-26T00:00:00"/>
        <d v="2021-08-25T00:00:00"/>
        <d v="2021-08-24T00:00:00"/>
        <d v="2021-08-23T00:00:00"/>
        <d v="2021-08-20T00:00:00"/>
        <d v="2021-08-19T00:00:00"/>
        <d v="2021-08-18T00:00:00"/>
        <d v="2021-08-17T00:00:00"/>
        <d v="2021-08-16T00:00:00"/>
        <d v="2021-08-14T00:00:00"/>
        <d v="2021-08-13T00:00:00"/>
        <d v="2021-08-12T00:00:00"/>
        <d v="2021-08-11T00:00:00"/>
        <d v="2021-08-10T00:00:00"/>
        <d v="2021-08-09T00:00:00"/>
        <d v="2021-08-07T00:00:00"/>
        <d v="2021-08-06T00:00:00"/>
        <d v="2021-08-05T00:00:00"/>
        <d v="2021-08-04T00:00:00"/>
        <d v="2021-08-03T00:00:00"/>
        <d v="2021-08-02T00:00:00"/>
        <d v="2021-07-31T00:00:00"/>
        <d v="2021-07-30T00:00:00"/>
        <d v="2021-07-29T00:00:00"/>
        <d v="2021-07-28T00:00:00"/>
        <d v="2021-07-27T00:00:00"/>
        <d v="2021-07-26T00:00:00"/>
        <d v="2021-07-24T00:00:00"/>
        <d v="2021-07-23T00:00:00"/>
        <d v="2021-07-22T00:00:00"/>
        <d v="2021-07-21T00:00:00"/>
        <d v="2021-07-20T00:00:00"/>
        <d v="2021-07-19T00:00:00"/>
        <d v="2021-07-17T00:00:00"/>
        <d v="2021-07-16T00:00:00"/>
        <d v="2021-07-15T00:00:00"/>
        <d v="2021-07-14T00:00:00"/>
        <d v="2021-07-13T00:00:00"/>
        <d v="2021-07-12T00:00:00"/>
        <d v="2021-07-10T00:00:00"/>
        <d v="2021-07-09T00:00:00"/>
        <d v="2021-07-08T00:00:00"/>
        <d v="2021-07-07T00:00:00"/>
        <d v="2021-07-06T00:00:00"/>
        <d v="2021-07-05T00:00:00"/>
        <d v="2021-07-02T00:00:00"/>
        <d v="2021-07-01T00:00:00"/>
        <d v="2021-06-30T00:00:00"/>
        <d v="2021-06-29T00:00:00"/>
        <d v="2021-06-28T00:00:00"/>
        <d v="2021-06-25T00:00:00"/>
        <d v="2021-06-24T00:00:00"/>
        <d v="2021-06-23T00:00:00"/>
        <d v="2021-06-22T00:00:00"/>
        <d v="2021-06-21T00:00:00"/>
        <d v="2021-06-18T00:00:00"/>
        <d v="2021-06-16T00:00:00"/>
        <d v="2021-06-15T00:00:00"/>
        <d v="2021-06-09T00:00:00"/>
        <d v="2021-06-08T00:00:00"/>
        <d v="2021-06-07T00:00:00"/>
        <d v="2021-06-04T00:00:00"/>
        <d v="2021-06-03T00:00:00"/>
        <d v="2021-06-02T00:00:00"/>
        <d v="2021-06-01T00:00:00"/>
        <d v="2021-05-28T00:00:00"/>
        <d v="2021-05-27T00:00:00"/>
        <d v="2021-05-26T00:00:00"/>
        <d v="2021-05-25T00:00:00"/>
        <d v="2021-05-24T00:00:00"/>
        <d v="2021-05-20T00:00:00"/>
        <d v="2021-05-19T00:00:00"/>
        <d v="2021-05-18T00:00:00"/>
        <d v="2021-05-17T00:00:00"/>
        <d v="2021-05-14T00:00:00"/>
        <d v="2021-05-13T00:00:00"/>
        <d v="2021-05-12T00:00:00"/>
        <d v="2021-05-11T00:00:00"/>
        <d v="2021-05-10T00:00:00"/>
        <d v="2021-05-07T00:00:00"/>
        <d v="2021-05-06T00:00:00"/>
        <d v="2021-05-05T00:00:00"/>
        <d v="2021-05-04T00:00:00"/>
        <d v="2021-04-27T00:00:00"/>
        <d v="2021-04-23T00:00:00"/>
        <d v="2021-04-22T00:00:00"/>
        <d v="2021-04-20T00:00:00"/>
        <d v="2021-04-19T00:00:00"/>
        <d v="2021-04-16T00:00:00"/>
        <d v="2021-04-12T00:00:00"/>
        <d v="2021-04-09T00:00:00"/>
        <d v="2021-04-08T00:00:00"/>
        <d v="2021-04-07T00:00:00"/>
        <d v="2021-04-06T00:00:00"/>
        <d v="2021-04-05T00:00:00"/>
        <d v="2021-04-02T00:00:00"/>
        <d v="2021-04-01T00:00:00"/>
        <d v="2021-03-24T00:00:00"/>
        <d v="2021-03-20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5T00:00:00"/>
        <d v="2020-12-04T00:00:00"/>
        <d v="2020-12-03T00:00:00"/>
        <d v="2020-12-02T00:00:00"/>
        <d v="2020-12-01T00:00:00"/>
        <d v="2020-11-30T00:00:00"/>
        <d v="2020-11-27T00:00:00"/>
        <d v="2020-11-24T00:00:00"/>
        <d v="2020-11-23T00:00:00"/>
        <d v="2020-11-21T00:00:00"/>
        <d v="2020-11-20T00:00:00"/>
        <d v="2020-11-18T00:00:00"/>
        <d v="2020-11-17T00:00:00"/>
        <d v="2020-11-16T00:00:00"/>
        <d v="2020-11-13T00:00:00"/>
        <d v="2020-11-11T00:00:00"/>
        <d v="2020-11-10T00:00:00"/>
        <d v="2020-11-09T00:00:00"/>
        <d v="2020-11-06T00:00:00"/>
        <d v="2020-11-05T00:00:00"/>
        <d v="2020-11-04T00:00:00"/>
        <d v="2020-11-03T00:00:00"/>
        <d v="2020-11-02T00:00:00"/>
        <d v="2020-10-31T00:00:00"/>
        <d v="2020-10-30T00:00:00"/>
        <d v="2020-10-29T00:00:00"/>
        <d v="2020-10-28T00:00:00"/>
        <d v="2020-10-27T00:00:00"/>
        <d v="2020-10-26T00:00:00"/>
        <d v="2020-10-24T00:00:00"/>
        <d v="2020-10-23T00:00:00"/>
        <d v="2020-10-22T00:00:00"/>
        <d v="2020-10-21T00:00:00"/>
        <d v="2020-10-20T00:00:00"/>
        <d v="2020-10-19T00:00:00"/>
        <d v="2020-10-17T00:00:00"/>
        <d v="2020-10-16T00:00:00"/>
        <d v="2020-10-15T00:00:00"/>
        <d v="2020-10-14T00:00:00"/>
        <d v="2020-10-13T00:00:00"/>
        <d v="2020-10-09T00:00:00"/>
        <d v="2020-10-07T00:00:00"/>
        <d v="2020-10-06T00:00:00"/>
        <d v="2020-10-05T00:00:00"/>
        <d v="2020-10-02T00:00:00"/>
        <d v="2020-10-01T00:00:00"/>
        <d v="2020-09-30T00:00:00"/>
        <d v="2020-09-29T00:00:00"/>
        <d v="2020-09-28T00:00:00"/>
        <d v="2020-09-26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19T00:00:00"/>
        <d v="2020-08-18T00:00:00"/>
        <d v="2020-08-17T00:00:00"/>
        <d v="2020-08-14T00:00:00"/>
        <d v="2020-08-13T00:00:00"/>
        <d v="2020-08-12T00:00:00"/>
        <d v="2020-08-11T00:00:00"/>
        <d v="2020-08-10T00:00:00"/>
        <d v="2020-08-07T00:00:00"/>
        <d v="2020-08-06T00:00:00"/>
        <d v="2020-08-05T00:00:00"/>
        <d v="2020-08-04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m/>
      </sharedItems>
      <fieldGroup par="5" base="3">
        <rangePr groupBy="days" startDate="2020-07-08T00:00:00" endDate="2021-09-01T00:00:00"/>
        <groupItems count="368">
          <s v="(blank)"/>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9/1/2021"/>
        </groupItems>
      </fieldGroup>
    </cacheField>
    <cacheField name="Months" numFmtId="0" databaseField="0">
      <fieldGroup base="3">
        <rangePr groupBy="months" startDate="2020-07-08T00:00:00" endDate="2021-09-01T00:00:00"/>
        <groupItems count="14">
          <s v="&lt;7/8/2020"/>
          <s v="Jan"/>
          <s v="Feb"/>
          <s v="Mar"/>
          <s v="Apr"/>
          <s v="May"/>
          <s v="Jun"/>
          <s v="Jul"/>
          <s v="Aug"/>
          <s v="Sep"/>
          <s v="Oct"/>
          <s v="Nov"/>
          <s v="Dec"/>
          <s v="&gt;9/1/2021"/>
        </groupItems>
      </fieldGroup>
    </cacheField>
    <cacheField name="Years" numFmtId="0" databaseField="0">
      <fieldGroup base="3">
        <rangePr groupBy="years" startDate="2020-07-08T00:00:00" endDate="2021-09-01T00:00:00"/>
        <groupItems count="4">
          <s v="&lt;7/8/2020"/>
          <s v="2020"/>
          <s v="2021"/>
          <s v="&gt;9/1/2021"/>
        </groupItems>
      </fieldGroup>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sagar bhatt" refreshedDate="44440.751346296296" createdVersion="5" refreshedVersion="5" minRefreshableVersion="3" recordCount="102">
  <cacheSource type="worksheet">
    <worksheetSource ref="D1:K1048576" sheet="Fact_SoldMaterial_Reporting"/>
  </cacheSource>
  <cacheFields count="9">
    <cacheField name="sold_material_date" numFmtId="0">
      <sharedItems containsNonDate="0" containsDate="1" containsString="0" containsBlank="1" minDate="2020-02-24T00:00:00" maxDate="2021-09-01T00:00:00" count="84">
        <d v="2021-08-31T00:00:00"/>
        <d v="2021-08-24T00:00:00"/>
        <d v="2021-08-17T00:00:00"/>
        <d v="2021-08-12T00:00:00"/>
        <d v="2021-08-11T00:00:00"/>
        <d v="2021-08-10T00:00:00"/>
        <d v="2021-08-06T00:00:00"/>
        <d v="2021-08-05T00:00:00"/>
        <d v="2021-07-27T00:00:00"/>
        <d v="2021-07-26T00:00:00"/>
        <d v="2021-07-15T00:00:00"/>
        <d v="2021-07-14T00:00:00"/>
        <d v="2021-07-07T00:00:00"/>
        <d v="2021-06-30T00:00:00"/>
        <d v="2021-07-01T00:00:00"/>
        <d v="2021-06-24T00:00:00"/>
        <d v="2021-06-11T00:00:00"/>
        <d v="2021-06-10T00:00:00"/>
        <d v="2021-06-08T00:00:00"/>
        <d v="2021-06-03T00:00:00"/>
        <d v="2021-05-17T00:00:00"/>
        <d v="2021-05-04T00:00:00"/>
        <d v="2021-04-28T00:00:00"/>
        <d v="2021-04-27T00:00:00"/>
        <d v="2021-04-23T00:00:00"/>
        <d v="2021-04-22T00:00:00"/>
        <d v="2021-04-21T00:00:00"/>
        <d v="2021-04-19T00:00:00"/>
        <d v="2021-04-14T00:00:00"/>
        <d v="2021-04-12T00:00:00"/>
        <d v="2021-03-29T00:00:00"/>
        <d v="2021-03-25T00:00:00"/>
        <d v="2021-03-19T00:00:00"/>
        <d v="2021-03-16T00:00:00"/>
        <d v="2021-03-08T00:00:00"/>
        <d v="2021-03-02T00:00:00"/>
        <d v="2021-03-01T00:00:00"/>
        <d v="2021-02-23T00:00:00"/>
        <d v="2021-02-17T00:00:00"/>
        <d v="2021-02-11T00:00:00"/>
        <d v="2021-02-05T00:00:00"/>
        <d v="2021-01-26T00:00:00"/>
        <d v="2021-01-20T00:00:00"/>
        <d v="2021-01-18T00:00:00"/>
        <d v="2021-01-14T00:00:00"/>
        <d v="2021-01-13T00:00:00"/>
        <d v="2021-01-08T00:00:00"/>
        <d v="2021-01-07T00:00:00"/>
        <d v="2021-01-04T00:00:00"/>
        <d v="2020-12-31T00:00:00"/>
        <d v="2020-12-29T00:00:00"/>
        <d v="2020-12-15T00:00:00"/>
        <d v="2020-12-08T00:00:00"/>
        <d v="2020-11-24T00:00:00"/>
        <d v="2020-11-23T00:00:00"/>
        <d v="2020-11-16T00:00:00"/>
        <d v="2020-10-30T00:00:00"/>
        <d v="2020-10-27T00:00:00"/>
        <d v="2020-10-23T00:00:00"/>
        <d v="2020-10-21T00:00:00"/>
        <d v="2020-10-12T00:00:00"/>
        <d v="2020-09-16T00:00:00"/>
        <d v="2020-09-09T00:00:00"/>
        <d v="2020-09-01T00:00:00"/>
        <d v="2020-08-13T00:00:00"/>
        <d v="2020-08-11T00:00:00"/>
        <d v="2020-07-30T00:00:00"/>
        <d v="2020-07-29T00:00:00"/>
        <d v="2020-07-28T00:00:00"/>
        <d v="2020-07-17T00:00:00"/>
        <d v="2020-07-09T00:00:00"/>
        <d v="2020-06-30T00:00:00"/>
        <d v="2020-06-18T00:00:00"/>
        <d v="2020-06-15T00:00:00"/>
        <d v="2020-06-09T00:00:00"/>
        <d v="2020-06-08T00:00:00"/>
        <d v="2020-06-04T00:00:00"/>
        <d v="2020-05-07T00:00:00"/>
        <d v="2020-04-30T00:00:00"/>
        <d v="2020-04-27T00:00:00"/>
        <d v="2020-04-20T00:00:00"/>
        <d v="2020-02-26T00:00:00"/>
        <d v="2020-02-24T00:00:00"/>
        <m/>
      </sharedItems>
      <fieldGroup par="8" base="0">
        <rangePr groupBy="months" startDate="2020-02-24T00:00:00" endDate="2021-09-01T00:00:00"/>
        <groupItems count="14">
          <s v="(blank)"/>
          <s v="Jan"/>
          <s v="Feb"/>
          <s v="Mar"/>
          <s v="Apr"/>
          <s v="May"/>
          <s v="Jun"/>
          <s v="Jul"/>
          <s v="Aug"/>
          <s v="Sep"/>
          <s v="Oct"/>
          <s v="Nov"/>
          <s v="Dec"/>
          <s v="&gt;9/1/2021"/>
        </groupItems>
      </fieldGroup>
    </cacheField>
    <cacheField name="sold_weight_lb" numFmtId="0">
      <sharedItems containsString="0" containsBlank="1" containsNumber="1" containsInteger="1" minValue="4020" maxValue="49200"/>
    </cacheField>
    <cacheField name="sold_weight_ticket_number" numFmtId="0">
      <sharedItems containsString="0" containsBlank="1" containsNumber="1" containsInteger="1" minValue="89559" maxValue="114269"/>
    </cacheField>
    <cacheField name="sold_weight_tons" numFmtId="0">
      <sharedItems containsString="0" containsBlank="1" containsNumber="1" minValue="2.0099999999999998" maxValue="24.6"/>
    </cacheField>
    <cacheField name="system_created_date" numFmtId="0">
      <sharedItems containsNonDate="0" containsDate="1" containsString="0" containsBlank="1" minDate="2020-02-24T00:00:00" maxDate="2021-08-31T21:27:59"/>
    </cacheField>
    <cacheField name="customer_dim_customer_id" numFmtId="0">
      <sharedItems containsString="0" containsBlank="1" containsNumber="1" containsInteger="1" minValue="1" maxValue="5"/>
    </cacheField>
    <cacheField name="material_dim_material_id" numFmtId="0">
      <sharedItems containsString="0" containsBlank="1" containsNumber="1" containsInteger="1" minValue="2" maxValue="10"/>
    </cacheField>
    <cacheField name="Material_Type" numFmtId="0">
      <sharedItems containsBlank="1"/>
    </cacheField>
    <cacheField name="Years" numFmtId="0" databaseField="0">
      <fieldGroup base="0">
        <rangePr groupBy="years" startDate="2020-02-24T00:00:00" endDate="2021-09-01T00:00:00"/>
        <groupItems count="4">
          <s v="&lt;2/24/2020"/>
          <s v="2020"/>
          <s v="2021"/>
          <s v="&gt;9/1/2021"/>
        </groupItems>
      </fieldGroup>
    </cacheField>
  </cacheFields>
  <extLst>
    <ext xmlns:x14="http://schemas.microsoft.com/office/spreadsheetml/2009/9/main" uri="{725AE2AE-9491-48be-B2B4-4EB974FC3084}">
      <x14:pivotCacheDefinition pivotCacheId="4"/>
    </ext>
  </extLst>
</pivotCacheDefinition>
</file>

<file path=xl/pivotCache/pivotCacheDefinition6.xml><?xml version="1.0" encoding="utf-8"?>
<pivotCacheDefinition xmlns="http://schemas.openxmlformats.org/spreadsheetml/2006/main" xmlns:r="http://schemas.openxmlformats.org/officeDocument/2006/relationships" r:id="rId1" refreshedBy="sagar bhatt" refreshedDate="44440.751346643519" createdVersion="5" refreshedVersion="5" minRefreshableVersion="3" recordCount="3597">
  <cacheSource type="worksheet">
    <worksheetSource ref="A1:H1048576" sheet="Fact_Production_Reporting"/>
  </cacheSource>
  <cacheFields count="10">
    <cacheField name="baled_material_id" numFmtId="0">
      <sharedItems containsString="0" containsBlank="1" containsNumber="1" containsInteger="1" minValue="17" maxValue="3640"/>
    </cacheField>
    <cacheField name="system_created_date" numFmtId="0">
      <sharedItems containsNonDate="0" containsDate="1" containsString="0" containsBlank="1" minDate="2020-01-03T00:00:00" maxDate="2021-09-02T00:00:00"/>
    </cacheField>
    <cacheField name="total_weight_lb" numFmtId="0">
      <sharedItems containsString="0" containsBlank="1" containsNumber="1" containsInteger="1" minValue="320" maxValue="1996"/>
    </cacheField>
    <cacheField name="total_weight_tons" numFmtId="0">
      <sharedItems containsString="0" containsBlank="1" containsNumber="1" minValue="0.16" maxValue="1"/>
    </cacheField>
    <cacheField name="date" numFmtId="0">
      <sharedItems containsNonDate="0" containsDate="1" containsString="0" containsBlank="1" minDate="2020-01-03T00:00:00" maxDate="2021-09-02T00:00:00" count="377">
        <d v="2021-09-01T00:00:00"/>
        <d v="2021-08-31T00:00:00"/>
        <d v="2021-08-30T00:00:00"/>
        <d v="2021-08-28T00:00:00"/>
        <d v="2021-08-27T00:00:00"/>
        <d v="2021-08-26T00:00:00"/>
        <d v="2021-08-25T00:00:00"/>
        <d v="2021-08-24T00:00:00"/>
        <d v="2021-08-23T00:00:00"/>
        <d v="2021-08-20T00:00:00"/>
        <d v="2021-08-19T00:00:00"/>
        <d v="2021-08-18T00:00:00"/>
        <d v="2021-08-17T00:00:00"/>
        <d v="2021-08-16T00:00:00"/>
        <d v="2021-08-14T00:00:00"/>
        <d v="2021-08-13T00:00:00"/>
        <d v="2021-08-12T00:00:00"/>
        <d v="2021-08-11T00:00:00"/>
        <d v="2021-08-10T00:00:00"/>
        <d v="2021-08-09T00:00:00"/>
        <d v="2021-08-07T00:00:00"/>
        <d v="2021-08-06T00:00:00"/>
        <d v="2021-08-05T00:00:00"/>
        <d v="2021-08-04T00:00:00"/>
        <d v="2021-08-03T00:00:00"/>
        <d v="2021-08-02T00:00:00"/>
        <d v="2021-07-31T00:00:00"/>
        <d v="2021-07-30T00:00:00"/>
        <d v="2021-07-29T00:00:00"/>
        <d v="2021-07-28T00:00:00"/>
        <d v="2021-07-27T00:00:00"/>
        <d v="2021-07-26T00:00:00"/>
        <d v="2021-07-24T00:00:00"/>
        <d v="2021-07-23T00:00:00"/>
        <d v="2021-07-22T00:00:00"/>
        <d v="2021-07-21T00:00:00"/>
        <d v="2021-07-20T00:00:00"/>
        <d v="2021-07-19T00:00:00"/>
        <d v="2021-07-17T00:00:00"/>
        <d v="2021-07-16T00:00:00"/>
        <d v="2021-07-15T00:00:00"/>
        <d v="2021-07-14T00:00:00"/>
        <d v="2021-07-13T00:00:00"/>
        <d v="2021-07-12T00:00:00"/>
        <d v="2021-07-10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5T00:00:00"/>
        <d v="2021-02-12T00:00:00"/>
        <d v="2021-02-11T00:00:00"/>
        <d v="2021-02-10T00:00:00"/>
        <d v="2021-02-09T00:00:00"/>
        <d v="2021-02-08T00:00:00"/>
        <d v="2021-02-05T00:00:00"/>
        <d v="2021-02-04T00:00:00"/>
        <d v="2021-02-03T00:00:00"/>
        <d v="2021-02-02T00:00:00"/>
        <d v="2021-02-01T00:00:00"/>
        <d v="2021-01-31T00:00:00"/>
        <d v="2021-01-30T00:00:00"/>
        <d v="2021-01-29T00:00:00"/>
        <d v="2021-01-28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5T00:00:00"/>
        <d v="2020-12-04T00:00:00"/>
        <d v="2020-12-03T00:00:00"/>
        <d v="2020-12-02T00:00:00"/>
        <d v="2020-12-01T00:00:00"/>
        <d v="2020-11-30T00:00:00"/>
        <d v="2020-11-27T00:00:00"/>
        <d v="2020-11-25T00:00:00"/>
        <d v="2020-11-24T00:00:00"/>
        <d v="2020-11-23T00:00:00"/>
        <d v="2020-11-21T00:00:00"/>
        <d v="2020-11-20T00:00:00"/>
        <d v="2020-11-19T00:00:00"/>
        <d v="2020-11-18T00:00:00"/>
        <d v="2020-11-17T00:00:00"/>
        <d v="2020-11-16T00:00:00"/>
        <d v="2020-11-13T00:00:00"/>
        <d v="2020-11-12T00:00:00"/>
        <d v="2020-11-11T00:00:00"/>
        <d v="2020-11-10T00:00:00"/>
        <d v="2020-11-09T00:00:00"/>
        <d v="2020-11-06T00:00:00"/>
        <d v="2020-11-05T00:00:00"/>
        <d v="2020-11-04T00:00:00"/>
        <d v="2020-11-03T00:00:00"/>
        <d v="2020-11-02T00:00:00"/>
        <d v="2020-10-31T00:00:00"/>
        <d v="2020-10-30T00:00:00"/>
        <d v="2020-10-29T00:00:00"/>
        <d v="2020-10-28T00:00:00"/>
        <d v="2020-10-27T00:00:00"/>
        <d v="2020-10-26T00:00:00"/>
        <d v="2020-10-24T00:00:00"/>
        <d v="2020-10-23T00:00:00"/>
        <d v="2020-10-22T00:00:00"/>
        <d v="2020-10-21T00:00:00"/>
        <d v="2020-10-20T00:00:00"/>
        <d v="2020-10-19T00:00:00"/>
        <d v="2020-10-17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6T00:00:00"/>
        <d v="2020-09-25T00:00:00"/>
        <d v="2020-09-24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0T00:00:00"/>
        <d v="2020-08-19T00:00:00"/>
        <d v="2020-08-18T00:00:00"/>
        <d v="2020-08-17T00:00:00"/>
        <d v="2020-08-14T00:00:00"/>
        <d v="2020-08-13T00:00:00"/>
        <d v="2020-08-12T00:00:00"/>
        <d v="2020-08-11T00:00:00"/>
        <d v="2020-08-10T00:00:00"/>
        <d v="2020-08-07T00:00:00"/>
        <d v="2020-08-06T00:00:00"/>
        <d v="2020-08-05T00:00:00"/>
        <d v="2020-08-04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09T00:00:00"/>
        <d v="2020-07-08T00:00:00"/>
        <d v="2020-07-07T00:00:00"/>
        <d v="2020-07-06T00:00:00"/>
        <d v="2020-07-03T00:00:00"/>
        <d v="2020-07-01T00:00:00"/>
        <d v="2020-06-30T00:00:00"/>
        <d v="2020-06-29T00:00:00"/>
        <d v="2020-06-26T00:00:00"/>
        <d v="2020-06-25T00:00:00"/>
        <d v="2020-06-24T00:00:00"/>
        <d v="2020-06-23T00:00:00"/>
        <d v="2020-06-22T00:00:00"/>
        <d v="2020-06-20T00:00:00"/>
        <d v="2020-06-19T00:00:00"/>
        <d v="2020-06-18T00:00:00"/>
        <d v="2020-06-17T00:00:00"/>
        <d v="2020-06-16T00:00:00"/>
        <d v="2020-06-15T00:00:00"/>
        <d v="2020-06-12T00:00:00"/>
        <d v="2020-06-11T00:00:00"/>
        <d v="2020-06-10T00:00:00"/>
        <d v="2020-06-09T00:00:00"/>
        <d v="2020-06-08T00:00:00"/>
        <d v="2020-06-02T00:00:00"/>
        <d v="2020-06-01T00:00:00"/>
        <d v="2020-05-29T00:00:00"/>
        <d v="2020-05-28T00:00:00"/>
        <d v="2020-05-27T00:00:00"/>
        <d v="2020-05-26T00:00:00"/>
        <d v="2020-05-22T00:00:00"/>
        <d v="2020-05-21T00:00:00"/>
        <d v="2020-05-20T00:00:00"/>
        <d v="2020-05-19T00:00:00"/>
        <d v="2020-05-18T00:00:00"/>
        <d v="2020-05-16T00:00:00"/>
        <d v="2020-05-15T00:00:00"/>
        <d v="2020-05-14T00:00:00"/>
        <d v="2020-05-13T00:00:00"/>
        <d v="2020-05-12T00:00:00"/>
        <d v="2020-05-11T00:00:00"/>
        <d v="2020-05-08T00:00:00"/>
        <d v="2020-05-07T00:00:00"/>
        <d v="2020-05-06T00:00:00"/>
        <d v="2020-05-05T00:00:00"/>
        <d v="2020-05-04T00:00:00"/>
        <d v="2020-05-01T00:00:00"/>
        <d v="2020-03-09T00:00:00"/>
        <d v="2020-03-06T00:00:00"/>
        <d v="2020-03-05T00:00:00"/>
        <d v="2020-03-04T00:00:00"/>
        <d v="2020-03-03T00:00:00"/>
        <d v="2020-03-02T00:00:00"/>
        <d v="2020-02-28T00:00:00"/>
        <d v="2020-02-26T00:00:00"/>
        <d v="2020-02-25T00:00:00"/>
        <d v="2020-02-17T00:00:00"/>
        <d v="2020-02-15T00:00:00"/>
        <d v="2020-02-14T00:00:00"/>
        <d v="2020-02-13T00:00:00"/>
        <d v="2020-02-12T00:00:00"/>
        <d v="2020-02-11T00:00:00"/>
        <d v="2020-02-08T00:00:00"/>
        <d v="2020-02-04T00:00:00"/>
        <d v="2020-02-01T00:00:00"/>
        <d v="2020-01-31T00:00:00"/>
        <d v="2020-01-30T00:00:00"/>
        <d v="2020-01-29T00:00:00"/>
        <d v="2020-01-28T00:00:00"/>
        <d v="2020-01-27T00:00:00"/>
        <d v="2020-01-24T00:00:00"/>
        <d v="2020-01-23T00:00:00"/>
        <d v="2020-01-19T00:00:00"/>
        <d v="2020-01-17T00:00:00"/>
        <d v="2020-01-16T00:00:00"/>
        <d v="2020-01-15T00:00:00"/>
        <d v="2020-01-14T00:00:00"/>
        <d v="2020-01-13T00:00:00"/>
        <d v="2020-01-10T00:00:00"/>
        <d v="2020-01-09T00:00:00"/>
        <d v="2020-01-08T00:00:00"/>
        <d v="2020-01-07T00:00:00"/>
        <d v="2020-01-06T00:00:00"/>
        <d v="2020-01-03T00:00:00"/>
        <m/>
      </sharedItems>
      <fieldGroup par="9" base="4">
        <rangePr groupBy="days" startDate="2020-01-03T00:00:00" endDate="2021-09-02T00:00:00"/>
        <groupItems count="368">
          <s v="(blank)"/>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9/2/2021"/>
        </groupItems>
      </fieldGroup>
    </cacheField>
    <cacheField name="material_dim_material_id" numFmtId="0">
      <sharedItems containsString="0" containsBlank="1" containsNumber="1" containsInteger="1" minValue="2" maxValue="10"/>
    </cacheField>
    <cacheField name="Sum_GroupBy_Date" numFmtId="0">
      <sharedItems containsString="0" containsBlank="1" containsNumber="1" minValue="0.25" maxValue="17.997"/>
    </cacheField>
    <cacheField name="Material_Name" numFmtId="0">
      <sharedItems containsBlank="1"/>
    </cacheField>
    <cacheField name="Months" numFmtId="0" databaseField="0">
      <fieldGroup base="4">
        <rangePr groupBy="months" startDate="2020-01-03T00:00:00" endDate="2021-09-02T00:00:00"/>
        <groupItems count="14">
          <s v="&lt;1/3/2020"/>
          <s v="Jan"/>
          <s v="Feb"/>
          <s v="Mar"/>
          <s v="Apr"/>
          <s v="May"/>
          <s v="Jun"/>
          <s v="Jul"/>
          <s v="Aug"/>
          <s v="Sep"/>
          <s v="Oct"/>
          <s v="Nov"/>
          <s v="Dec"/>
          <s v="&gt;9/2/2021"/>
        </groupItems>
      </fieldGroup>
    </cacheField>
    <cacheField name="Years" numFmtId="0" databaseField="0">
      <fieldGroup base="4">
        <rangePr groupBy="years" startDate="2020-01-03T00:00:00" endDate="2021-09-02T00:00:00"/>
        <groupItems count="4">
          <s v="&lt;1/3/2020"/>
          <s v="2020"/>
          <s v="2021"/>
          <s v="&gt;9/2/2021"/>
        </groupItems>
      </fieldGroup>
    </cacheField>
  </cacheFields>
  <extLst>
    <ext xmlns:x14="http://schemas.microsoft.com/office/spreadsheetml/2009/9/main" uri="{725AE2AE-9491-48be-B2B4-4EB974FC3084}">
      <x14:pivotCacheDefinition pivotCacheId="2"/>
    </ext>
  </extLst>
</pivotCacheDefinition>
</file>

<file path=xl/pivotCache/pivotCacheDefinition7.xml><?xml version="1.0" encoding="utf-8"?>
<pivotCacheDefinition xmlns="http://schemas.openxmlformats.org/spreadsheetml/2006/main" xmlns:r="http://schemas.openxmlformats.org/officeDocument/2006/relationships" r:id="rId1" refreshedBy="sagar bhatt" refreshedDate="44440.75134722222" createdVersion="5" refreshedVersion="5" minRefreshableVersion="3" recordCount="8">
  <cacheSource type="worksheet">
    <worksheetSource ref="B1:D9" sheet="Inventory"/>
  </cacheSource>
  <cacheFields count="3">
    <cacheField name="Material_Type" numFmtId="0">
      <sharedItems count="8">
        <s v="OCC"/>
        <s v="TIN"/>
        <s v="ONP"/>
        <s v="PET"/>
        <s v="HDPEN"/>
        <s v="HDPEC"/>
        <s v="UBC"/>
        <s v="SS"/>
      </sharedItems>
    </cacheField>
    <cacheField name="inventory_count" numFmtId="0">
      <sharedItems containsSemiMixedTypes="0" containsString="0" containsNumber="1" containsInteger="1" minValue="0" maxValue="76"/>
    </cacheField>
    <cacheField name="Target" numFmtId="0">
      <sharedItems containsSemiMixedTypes="0" containsString="0" containsNumber="1" containsInteger="1" minValue="15" maxValue="50"/>
    </cacheField>
  </cacheFields>
  <extLst>
    <ext xmlns:x14="http://schemas.microsoft.com/office/spreadsheetml/2009/9/main" uri="{725AE2AE-9491-48be-B2B4-4EB974FC3084}">
      <x14:pivotCacheDefinition pivotCacheId="6"/>
    </ext>
  </extLst>
</pivotCacheDefinition>
</file>

<file path=xl/pivotCache/pivotCacheDefinition8.xml><?xml version="1.0" encoding="utf-8"?>
<pivotCacheDefinition xmlns="http://schemas.openxmlformats.org/spreadsheetml/2006/main" xmlns:r="http://schemas.openxmlformats.org/officeDocument/2006/relationships" r:id="rId1" refreshedBy="sagar bhatt" refreshedDate="44440.751347800928" createdVersion="5" refreshedVersion="5" minRefreshableVersion="3" recordCount="16">
  <cacheSource type="worksheet">
    <worksheetSource ref="A1:G1048576" sheet="Recycle_Rejects"/>
  </cacheSource>
  <cacheFields count="7">
    <cacheField name="INBOUND" numFmtId="0">
      <sharedItems containsString="0" containsBlank="1" containsNumber="1" containsInteger="1" minValue="267682" maxValue="408445"/>
    </cacheField>
    <cacheField name="TRASHOUT" numFmtId="0">
      <sharedItems containsString="0" containsBlank="1" containsNumber="1" containsInteger="1" minValue="880" maxValue="146220"/>
    </cacheField>
    <cacheField name="RECYCLE" numFmtId="0">
      <sharedItems containsString="0" containsBlank="1" containsNumber="1" containsInteger="1" minValue="147282" maxValue="406200"/>
    </cacheField>
    <cacheField name="REJECT PERCENTAGE" numFmtId="0">
      <sharedItems containsString="0" containsBlank="1" containsNumber="1" minValue="0" maxValue="0.45"/>
    </cacheField>
    <cacheField name="MONTH_NAME" numFmtId="0">
      <sharedItems containsBlank="1" count="9">
        <s v="January"/>
        <s v="February"/>
        <s v="March"/>
        <s v="April"/>
        <s v="May"/>
        <s v="June"/>
        <s v="July"/>
        <s v="August"/>
        <m/>
      </sharedItems>
    </cacheField>
    <cacheField name="MONTH_INDEX" numFmtId="0">
      <sharedItems containsString="0" containsBlank="1" containsNumber="1" containsInteger="1" minValue="1" maxValue="8"/>
    </cacheField>
    <cacheField name="YEAR" numFmtId="0">
      <sharedItems containsString="0" containsBlank="1" containsNumber="1" containsInteger="1" minValue="2021" maxValue="2021" count="2">
        <n v="2021"/>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4">
  <r>
    <n v="302"/>
    <n v="7011.5"/>
    <s v=","/>
    <n v="13.5"/>
    <x v="0"/>
    <d v="2021-09-01T21:19:12"/>
  </r>
  <r>
    <n v="301"/>
    <n v="6998"/>
    <s v=","/>
    <n v="13.5"/>
    <x v="1"/>
    <d v="2021-08-31T21:39:32"/>
  </r>
  <r>
    <n v="300"/>
    <n v="6984.5"/>
    <s v="Se hizo limpieza adentro y afuera y se limpio abajo de la banda"/>
    <n v="2.1999999999998181"/>
    <x v="2"/>
    <d v="2021-08-30T14:28:06"/>
  </r>
  <r>
    <n v="299"/>
    <n v="6982.3"/>
    <s v="."/>
    <n v="14"/>
    <x v="3"/>
    <d v="2021-08-30T14:24:45"/>
  </r>
  <r>
    <n v="298"/>
    <n v="6968.3"/>
    <s v="."/>
    <n v="13.900000000000546"/>
    <x v="4"/>
    <d v="2021-08-30T14:23:42"/>
  </r>
  <r>
    <n v="297"/>
    <n v="6954.4"/>
    <s v="."/>
    <n v="13.599999999999454"/>
    <x v="5"/>
    <d v="2021-08-26T20:53:27"/>
  </r>
  <r>
    <n v="296"/>
    <n v="6940.8"/>
    <s v="."/>
    <n v="13.800000000000182"/>
    <x v="6"/>
    <d v="2021-08-25T21:26:31"/>
  </r>
  <r>
    <n v="295"/>
    <n v="6927"/>
    <s v=".."/>
    <n v="14.100000000000364"/>
    <x v="7"/>
    <d v="2021-08-24T21:07:02"/>
  </r>
  <r>
    <n v="294"/>
    <n v="6912.9"/>
    <s v="La máquina de cartón no quiso prender y se dejó de trabajar se hizo limpieza general"/>
    <n v="11.099999999999454"/>
    <x v="8"/>
    <d v="2021-08-23T22:09:44"/>
  </r>
  <r>
    <n v="293"/>
    <n v="6901.8"/>
    <s v="."/>
    <n v="14.600000000000364"/>
    <x v="9"/>
    <d v="2021-08-23T22:07:52"/>
  </r>
  <r>
    <n v="292"/>
    <n v="6887.2"/>
    <s v=","/>
    <n v="13.199999999999818"/>
    <x v="10"/>
    <d v="2021-08-19T13:40:41"/>
  </r>
  <r>
    <n v="291"/>
    <n v="6874"/>
    <s v="."/>
    <n v="13.5"/>
    <x v="11"/>
    <d v="2021-08-19T13:38:35"/>
  </r>
  <r>
    <n v="290"/>
    <n v="6860.5"/>
    <s v="."/>
    <n v="13.399999999999636"/>
    <x v="12"/>
    <d v="2021-08-17T21:15:24"/>
  </r>
  <r>
    <n v="289"/>
    <n v="6847.1"/>
    <s v=".."/>
    <n v="4.1000000000003638"/>
    <x v="13"/>
    <d v="2021-08-16T20:57:00"/>
  </r>
  <r>
    <n v="288"/>
    <n v="6843"/>
    <s v="''"/>
    <n v="13.600000000000364"/>
    <x v="14"/>
    <d v="2021-08-16T20:56:09"/>
  </r>
  <r>
    <n v="287"/>
    <n v="6829.4"/>
    <s v="..."/>
    <n v="14"/>
    <x v="15"/>
    <d v="2021-08-13T21:22:31"/>
  </r>
  <r>
    <n v="243"/>
    <n v="6816.2"/>
    <s v="correction"/>
    <n v="14"/>
    <x v="16"/>
    <d v="2021-08-11T19:44:35"/>
  </r>
  <r>
    <n v="242"/>
    <n v="6802.2"/>
    <s v="correction"/>
    <n v="14.199999999999818"/>
    <x v="17"/>
    <d v="2021-08-11T19:43:12"/>
  </r>
  <r>
    <n v="240"/>
    <n v="6788"/>
    <s v="correction"/>
    <n v="14"/>
    <x v="18"/>
    <d v="2021-08-11T19:40:53"/>
  </r>
  <r>
    <n v="239"/>
    <n v="6774"/>
    <s v="correction"/>
    <n v="6.5"/>
    <x v="19"/>
    <d v="2021-08-11T19:39:46"/>
  </r>
  <r>
    <n v="253"/>
    <n v="6767.5"/>
    <s v="correction"/>
    <n v="13.399999999999636"/>
    <x v="20"/>
    <d v="2021-08-12T17:07:32"/>
  </r>
  <r>
    <n v="252"/>
    <n v="6754.1"/>
    <s v="correction"/>
    <n v="12.600000000000364"/>
    <x v="21"/>
    <d v="2021-08-12T17:06:56"/>
  </r>
  <r>
    <n v="251"/>
    <n v="6741.5"/>
    <s v="correction"/>
    <n v="11.899999999999636"/>
    <x v="22"/>
    <d v="2021-08-12T17:06:31"/>
  </r>
  <r>
    <n v="235"/>
    <n v="6729.6"/>
    <s v="correction"/>
    <n v="13.600000000000364"/>
    <x v="23"/>
    <d v="2021-08-11T19:36:44"/>
  </r>
  <r>
    <n v="231"/>
    <n v="6716"/>
    <s v="."/>
    <n v="12"/>
    <x v="24"/>
    <d v="2021-08-04T21:12:31"/>
  </r>
  <r>
    <n v="280"/>
    <n v="6704"/>
    <s v="."/>
    <n v="6.5"/>
    <x v="25"/>
    <d v="2021-08-12T18:04:02"/>
  </r>
  <r>
    <n v="279"/>
    <n v="6697.5"/>
    <s v="."/>
    <n v="13.899999999999636"/>
    <x v="26"/>
    <d v="2021-08-12T18:03:33"/>
  </r>
  <r>
    <n v="278"/>
    <n v="6683.6"/>
    <s v="."/>
    <n v="14.100000000000364"/>
    <x v="27"/>
    <d v="2021-08-12T18:02:43"/>
  </r>
  <r>
    <n v="277"/>
    <n v="6669.5"/>
    <s v="."/>
    <n v="14.5"/>
    <x v="28"/>
    <d v="2021-08-12T18:02:11"/>
  </r>
  <r>
    <n v="276"/>
    <n v="6655"/>
    <s v="."/>
    <n v="13.399999999999636"/>
    <x v="29"/>
    <d v="2021-08-12T18:01:45"/>
  </r>
  <r>
    <n v="285"/>
    <n v="6641.6"/>
    <s v="correction"/>
    <n v="9.6000000000003638"/>
    <x v="30"/>
    <d v="2021-08-12T21:29:26"/>
  </r>
  <r>
    <n v="274"/>
    <n v="6628"/>
    <s v="."/>
    <n v="14.899999999999636"/>
    <x v="31"/>
    <d v="2021-08-12T17:59:08"/>
  </r>
  <r>
    <n v="283"/>
    <n v="6628"/>
    <s v="correction"/>
    <n v="14.899999999999636"/>
    <x v="32"/>
    <d v="2021-08-12T21:27:35"/>
  </r>
  <r>
    <n v="282"/>
    <n v="6613.1"/>
    <s v="correction"/>
    <n v="12.900000000000546"/>
    <x v="33"/>
    <d v="2021-08-12T21:26:48"/>
  </r>
  <r>
    <n v="271"/>
    <n v="6587.2"/>
    <s v="."/>
    <n v="0"/>
    <x v="34"/>
    <d v="2021-08-12T17:56:34"/>
  </r>
  <r>
    <n v="270"/>
    <n v="6587.2"/>
    <s v="."/>
    <n v="9.6999999999998181"/>
    <x v="35"/>
    <d v="2021-08-12T17:32:18"/>
  </r>
  <r>
    <n v="269"/>
    <n v="6577.5"/>
    <s v="."/>
    <n v="11.199999999999818"/>
    <x v="36"/>
    <d v="2021-08-12T17:31:44"/>
  </r>
  <r>
    <n v="268"/>
    <n v="6566.3"/>
    <s v="."/>
    <n v="4.9000000000005457"/>
    <x v="37"/>
    <d v="2021-08-12T17:31:11"/>
  </r>
  <r>
    <n v="218"/>
    <n v="6561.4"/>
    <s v="."/>
    <n v="8.2999999999992724"/>
    <x v="38"/>
    <d v="2021-07-17T18:49:49"/>
  </r>
  <r>
    <n v="266"/>
    <n v="6541.2"/>
    <s v="."/>
    <n v="10.300000000000182"/>
    <x v="39"/>
    <d v="2021-08-12T17:28:38"/>
  </r>
  <r>
    <n v="265"/>
    <n v="6530.9"/>
    <s v="."/>
    <n v="13.799999999999272"/>
    <x v="40"/>
    <d v="2021-08-12T17:28:10"/>
  </r>
  <r>
    <n v="264"/>
    <n v="6517.1"/>
    <s v="."/>
    <n v="11.800000000000182"/>
    <x v="41"/>
    <d v="2021-08-12T17:27:19"/>
  </r>
  <r>
    <n v="263"/>
    <n v="6505.3"/>
    <s v="."/>
    <n v="7.8000000000001819"/>
    <x v="42"/>
    <d v="2021-08-12T17:26:45"/>
  </r>
  <r>
    <n v="262"/>
    <n v="6497.5"/>
    <s v="."/>
    <n v="4"/>
    <x v="43"/>
    <d v="2021-08-12T17:26:12"/>
  </r>
  <r>
    <n v="260"/>
    <n v="6499.5"/>
    <s v="Baler feed conveyor repaired, resumed sorting today."/>
    <n v="12"/>
    <x v="44"/>
    <d v="2021-08-12T17:16:17"/>
  </r>
  <r>
    <n v="259"/>
    <n v="6487.5"/>
    <s v="Feed conveyor down for repairs"/>
    <n v="0"/>
    <x v="45"/>
    <d v="2021-08-12T17:12:58"/>
  </r>
  <r>
    <n v="258"/>
    <n v="6487.5"/>
    <s v="Feed conveyor down for repairs"/>
    <n v="0"/>
    <x v="46"/>
    <d v="2021-08-12T17:11:22"/>
  </r>
  <r>
    <n v="257"/>
    <n v="6487.5"/>
    <s v="Feed conveyor down for repairs"/>
    <n v="0"/>
    <x v="47"/>
    <d v="2021-08-12T17:10:42"/>
  </r>
  <r>
    <n v="256"/>
    <n v="6487.5"/>
    <s v="Feed conveyor down for repairs"/>
    <n v="0"/>
    <x v="48"/>
    <d v="2021-08-12T17:09:54"/>
  </r>
  <r>
    <n v="210"/>
    <n v="6487.5"/>
    <s v="conveyor belt broken"/>
    <n v="0"/>
    <x v="49"/>
    <d v="2021-07-07T19:34:57"/>
  </r>
  <r>
    <n v="255"/>
    <n v="6487.5"/>
    <s v="Feed conveyor down for repairs"/>
    <n v="0"/>
    <x v="50"/>
    <d v="2021-08-12T17:09:13"/>
  </r>
  <r>
    <n v="207"/>
    <n v="6487.5"/>
    <s v="conveyor belt broken"/>
    <n v="0"/>
    <x v="51"/>
    <d v="2021-06-30T20:30:15"/>
  </r>
  <r>
    <n v="208"/>
    <n v="6487.5"/>
    <s v="conveyor belt broken"/>
    <n v="0"/>
    <x v="51"/>
    <d v="2021-07-01T21:31:43"/>
  </r>
  <r>
    <n v="206"/>
    <n v="6487.5"/>
    <s v="conveyor belt broken"/>
    <n v="0"/>
    <x v="52"/>
    <d v="2021-06-29T20:28:29"/>
  </r>
  <r>
    <n v="205"/>
    <n v="6487.5"/>
    <s v="conveyor belt broken"/>
    <n v="0"/>
    <x v="53"/>
    <d v="2021-06-28T21:20:15"/>
  </r>
  <r>
    <n v="204"/>
    <n v="6487.5"/>
    <s v="conveyor belt broken"/>
    <n v="0"/>
    <x v="54"/>
    <d v="2021-06-25T20:28:46"/>
  </r>
  <r>
    <n v="203"/>
    <n v="6487.5"/>
    <s v="conveyor belt broken"/>
    <n v="0"/>
    <x v="55"/>
    <d v="2021-06-24T20:46:35"/>
  </r>
  <r>
    <n v="202"/>
    <n v="6487.5"/>
    <s v="conveyor belt broken"/>
    <n v="0"/>
    <x v="56"/>
    <d v="2021-06-23T20:19:18"/>
  </r>
  <r>
    <n v="201"/>
    <n v="6487.5"/>
    <s v="cnveyor belt broken"/>
    <n v="0"/>
    <x v="57"/>
    <d v="2021-06-23T20:18:36"/>
  </r>
  <r>
    <n v="200"/>
    <n v="6487.5"/>
    <s v="conveyor belt broken"/>
    <n v="0"/>
    <x v="58"/>
    <d v="2021-06-21T20:48:52"/>
  </r>
  <r>
    <n v="199"/>
    <n v="6487.5"/>
    <s v="conveyor belt broken"/>
    <n v="0"/>
    <x v="59"/>
    <d v="2021-06-18T21:12:15"/>
  </r>
  <r>
    <n v="198"/>
    <n v="6487.5"/>
    <s v=""/>
    <n v="0"/>
    <x v="59"/>
    <d v="2021-06-18T21:11:45"/>
  </r>
  <r>
    <n v="197"/>
    <n v="6487.5"/>
    <s v="conveyor belt broken"/>
    <n v="0"/>
    <x v="60"/>
    <d v="2021-06-16T20:02:50"/>
  </r>
  <r>
    <n v="196"/>
    <n v="6487.5"/>
    <s v="conveyor belt broken"/>
    <n v="0"/>
    <x v="61"/>
    <d v="2021-06-15T20:52:29"/>
  </r>
  <r>
    <n v="193"/>
    <n v="6487.5"/>
    <s v="conveyor belt broken"/>
    <n v="0"/>
    <x v="62"/>
    <d v="2021-06-09T20:06:41"/>
  </r>
  <r>
    <n v="192"/>
    <n v="6487.5"/>
    <s v="conveyor belt broken"/>
    <n v="0"/>
    <x v="63"/>
    <d v="2021-06-09T13:31:29"/>
  </r>
  <r>
    <n v="191"/>
    <n v="6487.5"/>
    <s v="conveyor belt broken"/>
    <n v="0"/>
    <x v="64"/>
    <d v="2021-06-07T20:53:14"/>
  </r>
  <r>
    <n v="190"/>
    <n v="6487.5"/>
    <s v="conveyor belt broken"/>
    <n v="0"/>
    <x v="65"/>
    <d v="2021-06-04T21:21:15"/>
  </r>
  <r>
    <n v="189"/>
    <n v="6487.5"/>
    <s v="conveyor belt broken"/>
    <n v="0"/>
    <x v="66"/>
    <d v="2021-06-04T13:58:33"/>
  </r>
  <r>
    <n v="188"/>
    <n v="6487.5"/>
    <s v="conveyor belt broken"/>
    <n v="0"/>
    <x v="67"/>
    <d v="2021-06-02T20:31:59"/>
  </r>
  <r>
    <n v="187"/>
    <n v="6487.5"/>
    <s v="conveyor belt broken"/>
    <n v="0"/>
    <x v="68"/>
    <d v="2021-06-02T20:30:54"/>
  </r>
  <r>
    <n v="186"/>
    <n v="6487.5"/>
    <s v="conveyor belt broken"/>
    <n v="0"/>
    <x v="69"/>
    <d v="2021-05-28T21:10:30"/>
  </r>
  <r>
    <n v="185"/>
    <n v="6487.5"/>
    <s v="cnveyor belt broken"/>
    <n v="0"/>
    <x v="70"/>
    <d v="2021-05-27T21:04:39"/>
  </r>
  <r>
    <n v="184"/>
    <n v="6487.5"/>
    <s v="conveyor belt broken"/>
    <n v="0"/>
    <x v="71"/>
    <d v="2021-05-27T21:02:45"/>
  </r>
  <r>
    <n v="183"/>
    <n v="6487.5"/>
    <s v="conveyor belt broken"/>
    <n v="0"/>
    <x v="72"/>
    <d v="2021-05-27T21:00:31"/>
  </r>
  <r>
    <n v="181"/>
    <n v="6487.5"/>
    <s v="conveyor belt broken"/>
    <n v="0"/>
    <x v="73"/>
    <d v="2021-05-24T21:18:07"/>
  </r>
  <r>
    <n v="182"/>
    <n v="6487.5"/>
    <s v="conveyor belt broken"/>
    <n v="0"/>
    <x v="73"/>
    <d v="2021-05-27T20:58:24"/>
  </r>
  <r>
    <n v="180"/>
    <n v="6487.5"/>
    <s v="conveyor belt broken"/>
    <n v="0"/>
    <x v="74"/>
    <d v="2021-05-20T20:51:29"/>
  </r>
  <r>
    <n v="179"/>
    <n v="6487.5"/>
    <s v="conveyor belt broken"/>
    <n v="0"/>
    <x v="75"/>
    <d v="2021-05-20T20:50:20"/>
  </r>
  <r>
    <n v="178"/>
    <n v="6487.5"/>
    <s v="conveyor belt broken"/>
    <n v="0"/>
    <x v="76"/>
    <d v="2021-05-18T20:40:29"/>
  </r>
  <r>
    <n v="177"/>
    <n v="6487.5"/>
    <s v="conveyor belt broken"/>
    <n v="0"/>
    <x v="77"/>
    <d v="2021-05-18T20:39:33"/>
  </r>
  <r>
    <n v="176"/>
    <n v="6487.5"/>
    <s v="conveyor belt broken"/>
    <n v="0"/>
    <x v="78"/>
    <d v="2021-05-18T20:37:36"/>
  </r>
  <r>
    <n v="175"/>
    <n v="6487.5"/>
    <s v="."/>
    <n v="0"/>
    <x v="79"/>
    <d v="2021-05-18T20:36:15"/>
  </r>
  <r>
    <n v="174"/>
    <n v="6487.5"/>
    <s v="."/>
    <n v="0"/>
    <x v="80"/>
    <d v="2021-05-18T20:34:19"/>
  </r>
  <r>
    <n v="173"/>
    <n v="6487.5"/>
    <s v="conveyor belt broken"/>
    <n v="0"/>
    <x v="81"/>
    <d v="2021-05-18T20:33:41"/>
  </r>
  <r>
    <n v="172"/>
    <n v="6487.5"/>
    <s v="."/>
    <n v="0"/>
    <x v="82"/>
    <d v="2021-05-18T20:32:41"/>
  </r>
  <r>
    <n v="171"/>
    <n v="6487.5"/>
    <s v=","/>
    <n v="0"/>
    <x v="83"/>
    <d v="2021-05-18T20:31:43"/>
  </r>
  <r>
    <n v="170"/>
    <n v="6487.5"/>
    <s v="."/>
    <n v="0"/>
    <x v="84"/>
    <d v="2021-05-18T20:31:02"/>
  </r>
  <r>
    <n v="169"/>
    <n v="6487.5"/>
    <s v="conveyor belt broken"/>
    <n v="0"/>
    <x v="85"/>
    <d v="2021-05-18T20:28:21"/>
  </r>
  <r>
    <n v="168"/>
    <n v="6487.5"/>
    <s v=";"/>
    <n v="0"/>
    <x v="86"/>
    <d v="2021-05-18T20:24:50"/>
  </r>
  <r>
    <n v="167"/>
    <n v="6487.5"/>
    <s v="2021-04-27T16:14:32.000Z"/>
    <n v="0"/>
    <x v="87"/>
    <d v="2021-04-28T16:15:41"/>
  </r>
  <r>
    <n v="165"/>
    <n v="6487.5"/>
    <s v="2021-04-23T20:08:10.000Z"/>
    <n v="0"/>
    <x v="88"/>
    <d v="2021-04-26T20:09:48"/>
  </r>
  <r>
    <n v="164"/>
    <n v="6487.5"/>
    <s v="2021-04-22T19:48:10.000Z"/>
    <n v="0"/>
    <x v="89"/>
    <d v="2021-04-26T19:49:21"/>
  </r>
  <r>
    <n v="162"/>
    <n v="6487.5"/>
    <s v="2021-04-20T19:16:34.000Z"/>
    <n v="0"/>
    <x v="90"/>
    <d v="2021-04-26T19:18:05"/>
  </r>
  <r>
    <n v="163"/>
    <n v="6487.5"/>
    <s v="2021-04-19T19:18:08.000Z"/>
    <n v="0"/>
    <x v="91"/>
    <d v="2021-04-26T19:19:43"/>
  </r>
  <r>
    <n v="161"/>
    <n v="6487.5"/>
    <s v="2021-04-16T16:59:41.000Z"/>
    <n v="0"/>
    <x v="92"/>
    <d v="2021-04-26T17:00:59"/>
  </r>
  <r>
    <n v="158"/>
    <n v="6479.1"/>
    <s v="2021-04-12T22:33:12.000Z"/>
    <n v="8"/>
    <x v="93"/>
    <d v="2021-04-13T22:36:31"/>
  </r>
  <r>
    <n v="157"/>
    <n v="6467"/>
    <s v="2021-04-09T22:23:25.000Z"/>
    <n v="7.3999999999996362"/>
    <x v="94"/>
    <d v="2021-04-12T22:29:29"/>
  </r>
  <r>
    <n v="156"/>
    <n v="6459.6"/>
    <s v="2021-04-08T21:30:01.000Z"/>
    <n v="11.200000000000728"/>
    <x v="95"/>
    <d v="2021-04-09T21:32:43"/>
  </r>
  <r>
    <n v="155"/>
    <n v="6448.4"/>
    <s v="2021-04-08T21:36:03.788Z"/>
    <n v="11.399999999999636"/>
    <x v="95"/>
    <d v="2021-04-08T21:36:45"/>
  </r>
  <r>
    <n v="154"/>
    <n v="6437"/>
    <s v="2021-04-07T22:10:55.310Z"/>
    <n v="11"/>
    <x v="96"/>
    <d v="2021-04-07T22:15:49"/>
  </r>
  <r>
    <n v="153"/>
    <n v="6426"/>
    <s v="2021-04-06T20:58:55.589Z"/>
    <n v="8.6999999999998181"/>
    <x v="97"/>
    <d v="2021-04-06T20:59:23"/>
  </r>
  <r>
    <n v="152"/>
    <n v="6417.3"/>
    <s v="2021-04-05T20:55:30.000Z"/>
    <n v="10.5"/>
    <x v="98"/>
    <d v="2021-04-06T20:58:51"/>
  </r>
  <r>
    <n v="151"/>
    <n v="6406.8"/>
    <s v="2021-04-02T21:43:40.530Z"/>
    <n v="9.1000000000003638"/>
    <x v="99"/>
    <d v="2021-04-02T21:44:41"/>
  </r>
  <r>
    <n v="150"/>
    <n v="6397.7"/>
    <s v="2021-04-01T21:40:18.000Z"/>
    <n v="8"/>
    <x v="100"/>
    <d v="2021-04-02T21:43:35"/>
  </r>
  <r>
    <n v="10"/>
    <n v="6324.5"/>
    <s v=""/>
    <n v="8"/>
    <x v="101"/>
    <d v="2021-03-24T00:00:00"/>
  </r>
  <r>
    <n v="12"/>
    <n v="6301.3"/>
    <s v=""/>
    <n v="0"/>
    <x v="102"/>
    <d v="2021-03-20T00:00:00"/>
  </r>
  <r>
    <n v="11"/>
    <n v="6301.3"/>
    <s v=""/>
    <n v="8"/>
    <x v="102"/>
    <d v="2021-03-20T00:00:00"/>
  </r>
  <r>
    <n v="13"/>
    <n v="5907.2"/>
    <s v=""/>
    <n v="4.8"/>
    <x v="103"/>
    <d v="2020-12-31T00:00:00"/>
  </r>
  <r>
    <n v="14"/>
    <n v="5902.4"/>
    <s v=""/>
    <n v="9.1"/>
    <x v="104"/>
    <d v="2020-12-30T00:00:00"/>
  </r>
  <r>
    <n v="15"/>
    <n v="5893.3"/>
    <s v=""/>
    <n v="9.1"/>
    <x v="105"/>
    <d v="2020-12-29T00:00:00"/>
  </r>
  <r>
    <n v="16"/>
    <n v="5884.2"/>
    <s v=""/>
    <n v="9.1999999999999993"/>
    <x v="106"/>
    <d v="2020-12-28T00:00:00"/>
  </r>
  <r>
    <n v="17"/>
    <n v="5875"/>
    <s v=""/>
    <n v="4.5"/>
    <x v="107"/>
    <d v="2020-12-24T00:00:00"/>
  </r>
  <r>
    <n v="18"/>
    <n v="5870.5"/>
    <s v=""/>
    <n v="7.5"/>
    <x v="108"/>
    <d v="2020-12-23T00:00:00"/>
  </r>
  <r>
    <n v="19"/>
    <n v="5863"/>
    <s v=""/>
    <n v="7.4"/>
    <x v="109"/>
    <d v="2020-12-22T00:00:00"/>
  </r>
  <r>
    <n v="20"/>
    <n v="5855.6"/>
    <s v=""/>
    <n v="7.5"/>
    <x v="110"/>
    <d v="2020-12-21T00:00:00"/>
  </r>
  <r>
    <n v="21"/>
    <n v="5848.1"/>
    <s v="general cleaning was done"/>
    <n v="5.9"/>
    <x v="111"/>
    <d v="2020-12-18T00:00:00"/>
  </r>
  <r>
    <n v="22"/>
    <n v="5842.2"/>
    <s v=""/>
    <n v="7.2"/>
    <x v="112"/>
    <d v="2020-12-17T00:00:00"/>
  </r>
  <r>
    <n v="23"/>
    <n v="5835"/>
    <s v=""/>
    <n v="7.7"/>
    <x v="113"/>
    <d v="2020-12-16T00:00:00"/>
  </r>
  <r>
    <n v="24"/>
    <n v="5827.3"/>
    <s v=""/>
    <n v="8.1"/>
    <x v="114"/>
    <d v="2020-12-15T00:00:00"/>
  </r>
  <r>
    <n v="25"/>
    <n v="5819.2"/>
    <s v=""/>
    <n v="8.1999999999999993"/>
    <x v="115"/>
    <d v="2020-12-14T00:00:00"/>
  </r>
  <r>
    <n v="26"/>
    <n v="5811"/>
    <s v=""/>
    <n v="7.8"/>
    <x v="116"/>
    <d v="2020-12-11T00:00:00"/>
  </r>
  <r>
    <n v="27"/>
    <n v="5803.2"/>
    <s v=""/>
    <n v="8.1999999999999993"/>
    <x v="117"/>
    <d v="2020-12-10T00:00:00"/>
  </r>
  <r>
    <n v="28"/>
    <n v="5795"/>
    <s v=""/>
    <n v="7.8"/>
    <x v="118"/>
    <d v="2020-12-09T00:00:00"/>
  </r>
  <r>
    <n v="29"/>
    <n v="5787.2"/>
    <s v=""/>
    <n v="7.9"/>
    <x v="119"/>
    <d v="2020-12-08T00:00:00"/>
  </r>
  <r>
    <n v="30"/>
    <n v="5779.3"/>
    <s v=""/>
    <n v="7.8"/>
    <x v="120"/>
    <d v="2020-12-07T00:00:00"/>
  </r>
  <r>
    <n v="31"/>
    <n v="5771.5"/>
    <s v=""/>
    <n v="4.5"/>
    <x v="121"/>
    <d v="2020-12-05T00:00:00"/>
  </r>
  <r>
    <n v="32"/>
    <n v="5767"/>
    <s v=""/>
    <n v="7.8"/>
    <x v="122"/>
    <d v="2020-12-04T00:00:00"/>
  </r>
  <r>
    <n v="33"/>
    <n v="5759.2"/>
    <s v=""/>
    <n v="7.8"/>
    <x v="123"/>
    <d v="2020-12-03T00:00:00"/>
  </r>
  <r>
    <n v="34"/>
    <n v="5751.4"/>
    <s v=""/>
    <n v="9.1999999999999993"/>
    <x v="124"/>
    <d v="2020-12-02T00:00:00"/>
  </r>
  <r>
    <n v="35"/>
    <n v="5742.2"/>
    <s v=""/>
    <n v="7.2"/>
    <x v="125"/>
    <d v="2020-12-01T00:00:00"/>
  </r>
  <r>
    <n v="36"/>
    <n v="5735"/>
    <s v=""/>
    <n v="9.6"/>
    <x v="126"/>
    <d v="2020-11-30T00:00:00"/>
  </r>
  <r>
    <n v="37"/>
    <n v="5725.4"/>
    <s v=""/>
    <n v="13.6"/>
    <x v="127"/>
    <d v="2020-11-27T00:00:00"/>
  </r>
  <r>
    <n v="38"/>
    <n v="5711.8"/>
    <s v=""/>
    <n v="6.8"/>
    <x v="128"/>
    <d v="2020-11-24T00:00:00"/>
  </r>
  <r>
    <n v="39"/>
    <n v="5705"/>
    <s v=""/>
    <n v="8.1999999999999993"/>
    <x v="129"/>
    <d v="2020-11-23T00:00:00"/>
  </r>
  <r>
    <n v="40"/>
    <n v="5696.8"/>
    <s v=""/>
    <n v="4.2"/>
    <x v="130"/>
    <d v="2020-11-21T00:00:00"/>
  </r>
  <r>
    <n v="42"/>
    <n v="5692.6"/>
    <s v=""/>
    <n v="9.1999999999999993"/>
    <x v="131"/>
    <d v="2020-11-20T00:00:00"/>
  </r>
  <r>
    <n v="41"/>
    <n v="5683.4"/>
    <s v=""/>
    <n v="8.8000000000000007"/>
    <x v="131"/>
    <d v="2020-11-20T00:00:00"/>
  </r>
  <r>
    <n v="43"/>
    <n v="5674.6"/>
    <s v=""/>
    <n v="9.8000000000000007"/>
    <x v="132"/>
    <d v="2020-11-18T00:00:00"/>
  </r>
  <r>
    <n v="44"/>
    <n v="5664.8"/>
    <s v=""/>
    <n v="9.1999999999999993"/>
    <x v="133"/>
    <d v="2020-11-17T00:00:00"/>
  </r>
  <r>
    <n v="45"/>
    <n v="5655.6"/>
    <s v=""/>
    <n v="8.6"/>
    <x v="134"/>
    <d v="2020-11-16T00:00:00"/>
  </r>
  <r>
    <n v="46"/>
    <n v="5647"/>
    <s v=""/>
    <n v="1.2"/>
    <x v="135"/>
    <d v="2020-11-13T00:00:00"/>
  </r>
  <r>
    <n v="47"/>
    <n v="5638.1"/>
    <s v=""/>
    <n v="7.5"/>
    <x v="136"/>
    <d v="2020-11-11T00:00:00"/>
  </r>
  <r>
    <n v="48"/>
    <n v="5645.8"/>
    <s v=""/>
    <n v="7.7"/>
    <x v="136"/>
    <d v="2020-11-11T00:00:00"/>
  </r>
  <r>
    <n v="49"/>
    <n v="5630.6"/>
    <s v=""/>
    <n v="7.6"/>
    <x v="137"/>
    <d v="2020-11-10T00:00:00"/>
  </r>
  <r>
    <n v="50"/>
    <n v="5623"/>
    <s v=""/>
    <n v="7.4"/>
    <x v="138"/>
    <d v="2020-11-09T00:00:00"/>
  </r>
  <r>
    <n v="51"/>
    <n v="5615.6"/>
    <s v=""/>
    <n v="6.6"/>
    <x v="139"/>
    <d v="2020-11-06T00:00:00"/>
  </r>
  <r>
    <n v="52"/>
    <n v="5609"/>
    <s v=""/>
    <n v="6.6"/>
    <x v="140"/>
    <d v="2020-11-05T00:00:00"/>
  </r>
  <r>
    <n v="53"/>
    <n v="5602.4"/>
    <s v=""/>
    <n v="6.8"/>
    <x v="141"/>
    <d v="2020-11-04T00:00:00"/>
  </r>
  <r>
    <n v="54"/>
    <n v="5595.6"/>
    <s v=""/>
    <n v="7.6"/>
    <x v="142"/>
    <d v="2020-11-03T00:00:00"/>
  </r>
  <r>
    <n v="55"/>
    <n v="5588"/>
    <s v=""/>
    <n v="6.5"/>
    <x v="143"/>
    <d v="2020-11-02T00:00:00"/>
  </r>
  <r>
    <n v="56"/>
    <n v="5581.5"/>
    <s v=""/>
    <n v="4.5"/>
    <x v="144"/>
    <d v="2020-10-31T00:00:00"/>
  </r>
  <r>
    <n v="57"/>
    <n v="5577"/>
    <s v=""/>
    <n v="6.3"/>
    <x v="145"/>
    <d v="2020-10-30T00:00:00"/>
  </r>
  <r>
    <n v="58"/>
    <n v="5570.7"/>
    <s v=""/>
    <n v="6.7"/>
    <x v="146"/>
    <d v="2020-10-29T00:00:00"/>
  </r>
  <r>
    <n v="59"/>
    <n v="5564"/>
    <s v=""/>
    <n v="5.3"/>
    <x v="147"/>
    <d v="2020-10-28T00:00:00"/>
  </r>
  <r>
    <n v="60"/>
    <n v="5564"/>
    <s v=""/>
    <n v="0"/>
    <x v="147"/>
    <d v="2020-10-28T00:00:00"/>
  </r>
  <r>
    <n v="61"/>
    <n v="5558.7"/>
    <s v=""/>
    <n v="5.4"/>
    <x v="148"/>
    <d v="2020-10-27T00:00:00"/>
  </r>
  <r>
    <n v="62"/>
    <n v="5553.3"/>
    <s v=""/>
    <n v="6.7"/>
    <x v="149"/>
    <d v="2020-10-26T00:00:00"/>
  </r>
  <r>
    <n v="63"/>
    <n v="5546.6"/>
    <s v=""/>
    <n v="4.4000000000000004"/>
    <x v="150"/>
    <d v="2020-10-24T00:00:00"/>
  </r>
  <r>
    <n v="64"/>
    <n v="5542.2"/>
    <s v=""/>
    <n v="6.5"/>
    <x v="151"/>
    <d v="2020-10-23T00:00:00"/>
  </r>
  <r>
    <n v="65"/>
    <n v="5535.7"/>
    <s v=""/>
    <n v="6.6"/>
    <x v="152"/>
    <d v="2020-10-22T00:00:00"/>
  </r>
  <r>
    <n v="66"/>
    <n v="5529.1"/>
    <s v=""/>
    <n v="5.6"/>
    <x v="153"/>
    <d v="2020-10-21T00:00:00"/>
  </r>
  <r>
    <n v="67"/>
    <n v="5523.5"/>
    <s v=""/>
    <n v="6.8"/>
    <x v="154"/>
    <d v="2020-10-20T00:00:00"/>
  </r>
  <r>
    <n v="68"/>
    <n v="5516.7"/>
    <s v=""/>
    <n v="7.7"/>
    <x v="155"/>
    <d v="2020-10-19T00:00:00"/>
  </r>
  <r>
    <n v="72"/>
    <n v="5509"/>
    <s v=""/>
    <n v="4.5"/>
    <x v="156"/>
    <d v="2020-10-17T00:00:00"/>
  </r>
  <r>
    <n v="70"/>
    <n v="5504.5"/>
    <s v=""/>
    <n v="8"/>
    <x v="156"/>
    <d v="2020-10-17T00:00:00"/>
  </r>
  <r>
    <n v="69"/>
    <n v="5496.5"/>
    <s v=""/>
    <n v="0"/>
    <x v="156"/>
    <d v="2020-10-17T00:00:00"/>
  </r>
  <r>
    <n v="71"/>
    <n v="5504.5"/>
    <s v=""/>
    <n v="0"/>
    <x v="156"/>
    <d v="2020-10-17T00:00:00"/>
  </r>
  <r>
    <n v="74"/>
    <n v="5504.5"/>
    <s v=""/>
    <n v="8"/>
    <x v="157"/>
    <d v="2020-10-16T00:00:00"/>
  </r>
  <r>
    <n v="73"/>
    <n v="5496.5"/>
    <s v=""/>
    <n v="7.8"/>
    <x v="157"/>
    <d v="2020-10-16T00:00:00"/>
  </r>
  <r>
    <n v="76"/>
    <n v="5496.5"/>
    <s v=""/>
    <n v="7.8"/>
    <x v="158"/>
    <d v="2020-10-15T00:00:00"/>
  </r>
  <r>
    <n v="75"/>
    <n v="5488.7"/>
    <s v=""/>
    <n v="7.9"/>
    <x v="158"/>
    <d v="2020-10-15T00:00:00"/>
  </r>
  <r>
    <n v="77"/>
    <n v="5480.8"/>
    <s v=""/>
    <n v="7.3"/>
    <x v="159"/>
    <d v="2020-10-14T00:00:00"/>
  </r>
  <r>
    <n v="78"/>
    <n v="5488.7"/>
    <s v=""/>
    <n v="7.9"/>
    <x v="159"/>
    <d v="2020-10-14T00:00:00"/>
  </r>
  <r>
    <n v="79"/>
    <n v="5473.5"/>
    <s v=""/>
    <n v="5.5"/>
    <x v="160"/>
    <d v="2020-10-13T00:00:00"/>
  </r>
  <r>
    <n v="80"/>
    <n v="5480.8"/>
    <s v=""/>
    <n v="7.3"/>
    <x v="160"/>
    <d v="2020-10-13T00:00:00"/>
  </r>
  <r>
    <n v="82"/>
    <n v="5468"/>
    <s v=""/>
    <n v="7.4"/>
    <x v="161"/>
    <d v="2020-10-09T00:00:00"/>
  </r>
  <r>
    <n v="85"/>
    <n v="5460.6"/>
    <s v=""/>
    <n v="8.1999999999999993"/>
    <x v="162"/>
    <d v="2020-10-07T00:00:00"/>
  </r>
  <r>
    <n v="83"/>
    <n v="5444.3"/>
    <s v=""/>
    <n v="8.1"/>
    <x v="162"/>
    <d v="2020-10-07T00:00:00"/>
  </r>
  <r>
    <n v="84"/>
    <n v="5452.4"/>
    <s v=""/>
    <n v="8.1"/>
    <x v="162"/>
    <d v="2020-10-07T00:00:00"/>
  </r>
  <r>
    <n v="86"/>
    <n v="5444.3"/>
    <s v=""/>
    <n v="0"/>
    <x v="163"/>
    <d v="2020-10-06T00:00:00"/>
  </r>
  <r>
    <n v="87"/>
    <n v="5436.2"/>
    <s v=""/>
    <n v="8.1999999999999993"/>
    <x v="164"/>
    <d v="2020-10-05T00:00:00"/>
  </r>
  <r>
    <n v="88"/>
    <n v="5428"/>
    <s v=""/>
    <n v="6.5"/>
    <x v="165"/>
    <d v="2020-10-02T00:00:00"/>
  </r>
  <r>
    <n v="89"/>
    <n v="5421.5"/>
    <s v=""/>
    <n v="7.6"/>
    <x v="166"/>
    <d v="2020-10-01T00:00:00"/>
  </r>
  <r>
    <n v="90"/>
    <n v="5413.9"/>
    <s v=""/>
    <n v="7.6"/>
    <x v="167"/>
    <d v="2020-09-30T00:00:00"/>
  </r>
  <r>
    <n v="91"/>
    <n v="5406.3"/>
    <s v=""/>
    <n v="7.6"/>
    <x v="168"/>
    <d v="2020-09-29T00:00:00"/>
  </r>
  <r>
    <n v="92"/>
    <n v="5398.7"/>
    <s v=""/>
    <n v="7.7"/>
    <x v="169"/>
    <d v="2020-09-28T00:00:00"/>
  </r>
  <r>
    <n v="93"/>
    <n v="5391"/>
    <s v=""/>
    <n v="5.4"/>
    <x v="170"/>
    <d v="2020-09-26T00:00:00"/>
  </r>
  <r>
    <n v="94"/>
    <n v="5385.6"/>
    <s v=""/>
    <n v="8.1"/>
    <x v="171"/>
    <d v="2020-09-25T00:00:00"/>
  </r>
  <r>
    <n v="95"/>
    <n v="5377.5"/>
    <s v=""/>
    <n v="3.5"/>
    <x v="172"/>
    <d v="2020-09-24T00:00:00"/>
  </r>
  <r>
    <n v="96"/>
    <n v="5374"/>
    <s v=""/>
    <n v="2.2000000000000002"/>
    <x v="173"/>
    <d v="2020-09-23T00:00:00"/>
  </r>
  <r>
    <n v="97"/>
    <n v="5368.3"/>
    <s v="problems outside band"/>
    <n v="2.9"/>
    <x v="174"/>
    <d v="2020-09-22T00:00:00"/>
  </r>
  <r>
    <n v="98"/>
    <n v="5371.8"/>
    <s v=""/>
    <n v="3.5"/>
    <x v="174"/>
    <d v="2020-09-22T00:00:00"/>
  </r>
  <r>
    <n v="99"/>
    <n v="5365.4"/>
    <s v="problems with the band that takes out the garbage"/>
    <n v="5.2"/>
    <x v="175"/>
    <d v="2020-09-21T00:00:00"/>
  </r>
  <r>
    <n v="100"/>
    <n v="5360.2"/>
    <s v=""/>
    <n v="7.2"/>
    <x v="176"/>
    <d v="2020-09-18T00:00:00"/>
  </r>
  <r>
    <n v="101"/>
    <n v="5353"/>
    <s v=""/>
    <n v="7.2"/>
    <x v="177"/>
    <d v="2020-09-17T00:00:00"/>
  </r>
  <r>
    <n v="102"/>
    <n v="5345.8"/>
    <s v=""/>
    <n v="7.4"/>
    <x v="178"/>
    <d v="2020-09-16T00:00:00"/>
  </r>
  <r>
    <n v="103"/>
    <n v="5338.4"/>
    <s v=""/>
    <n v="7.4"/>
    <x v="179"/>
    <d v="2020-09-15T00:00:00"/>
  </r>
  <r>
    <n v="104"/>
    <n v="5331"/>
    <s v=""/>
    <n v="7.2"/>
    <x v="180"/>
    <d v="2020-09-14T00:00:00"/>
  </r>
  <r>
    <n v="105"/>
    <n v="5323.8"/>
    <s v=""/>
    <n v="8.1999999999999993"/>
    <x v="181"/>
    <d v="2020-09-11T00:00:00"/>
  </r>
  <r>
    <n v="106"/>
    <n v="5323.8"/>
    <s v=""/>
    <n v="0"/>
    <x v="181"/>
    <d v="2020-09-11T00:00:00"/>
  </r>
  <r>
    <n v="107"/>
    <n v="5315.6"/>
    <s v=""/>
    <n v="7.8"/>
    <x v="182"/>
    <d v="2020-09-10T00:00:00"/>
  </r>
  <r>
    <n v="108"/>
    <n v="5307.8"/>
    <s v=""/>
    <n v="7.6"/>
    <x v="183"/>
    <d v="2020-09-09T00:00:00"/>
  </r>
  <r>
    <n v="109"/>
    <n v="5300.2"/>
    <s v=""/>
    <n v="7.2"/>
    <x v="184"/>
    <d v="2020-09-08T00:00:00"/>
  </r>
  <r>
    <n v="110"/>
    <n v="5293"/>
    <s v=""/>
    <n v="7.5"/>
    <x v="185"/>
    <d v="2020-09-04T00:00:00"/>
  </r>
  <r>
    <n v="111"/>
    <n v="5285.5"/>
    <s v=""/>
    <n v="7.7"/>
    <x v="186"/>
    <d v="2020-09-03T00:00:00"/>
  </r>
  <r>
    <n v="112"/>
    <n v="5277.8"/>
    <s v=""/>
    <n v="7.6"/>
    <x v="187"/>
    <d v="2020-09-02T00:00:00"/>
  </r>
  <r>
    <n v="113"/>
    <n v="5270.2"/>
    <s v=""/>
    <n v="7.6"/>
    <x v="188"/>
    <d v="2020-09-01T00:00:00"/>
  </r>
  <r>
    <n v="114"/>
    <n v="5262.6"/>
    <s v="meeting Dan"/>
    <n v="6.6"/>
    <x v="189"/>
    <d v="2020-08-31T00:00:00"/>
  </r>
  <r>
    <n v="115"/>
    <n v="5256"/>
    <s v=""/>
    <n v="3.2"/>
    <x v="190"/>
    <d v="2020-08-28T00:00:00"/>
  </r>
  <r>
    <n v="116"/>
    <n v="5252.8"/>
    <s v="contaminated recycling"/>
    <n v="7.7"/>
    <x v="191"/>
    <d v="2020-08-27T00:00:00"/>
  </r>
  <r>
    <n v="117"/>
    <n v="5245.1"/>
    <s v=""/>
    <n v="7.7"/>
    <x v="192"/>
    <d v="2020-08-26T00:00:00"/>
  </r>
  <r>
    <n v="118"/>
    <n v="5237.3999999999996"/>
    <s v=""/>
    <n v="6.8"/>
    <x v="193"/>
    <d v="2020-08-25T00:00:00"/>
  </r>
  <r>
    <n v="120"/>
    <n v="5214.5"/>
    <s v=""/>
    <n v="7"/>
    <x v="194"/>
    <d v="2020-08-19T00:00:00"/>
  </r>
  <r>
    <n v="121"/>
    <n v="5207.5"/>
    <s v="heavily polluted  recycling"/>
    <n v="7.3"/>
    <x v="195"/>
    <d v="2020-08-18T00:00:00"/>
  </r>
  <r>
    <n v="122"/>
    <n v="5200.2"/>
    <s v=""/>
    <n v="7.8"/>
    <x v="196"/>
    <d v="2020-08-17T00:00:00"/>
  </r>
  <r>
    <n v="123"/>
    <n v="5192.3999999999996"/>
    <s v=""/>
    <n v="7.2"/>
    <x v="197"/>
    <d v="2020-08-14T00:00:00"/>
  </r>
  <r>
    <n v="124"/>
    <n v="5185.2"/>
    <s v=""/>
    <n v="8.1999999999999993"/>
    <x v="198"/>
    <d v="2020-08-13T00:00:00"/>
  </r>
  <r>
    <n v="125"/>
    <n v="5177"/>
    <s v="we started work at seven because they fixed the drum"/>
    <n v="7.6"/>
    <x v="199"/>
    <d v="2020-08-12T00:00:00"/>
  </r>
  <r>
    <n v="126"/>
    <n v="5169.3999999999996"/>
    <s v="we were stopping work because i had problems with the bale machine,they started cleaning while they were fixing it"/>
    <n v="6.3"/>
    <x v="200"/>
    <d v="2020-08-11T00:00:00"/>
  </r>
  <r>
    <n v="127"/>
    <n v="5163.1000000000004"/>
    <s v=""/>
    <n v="7.5"/>
    <x v="201"/>
    <d v="2020-08-10T00:00:00"/>
  </r>
  <r>
    <n v="128"/>
    <n v="5155.6000000000004"/>
    <s v=""/>
    <n v="8.4"/>
    <x v="202"/>
    <d v="2020-08-07T00:00:00"/>
  </r>
  <r>
    <n v="129"/>
    <n v="5147.2"/>
    <s v=""/>
    <n v="7.8"/>
    <x v="203"/>
    <d v="2020-08-06T00:00:00"/>
  </r>
  <r>
    <n v="130"/>
    <n v="5139.3999999999996"/>
    <s v="work stopped 20minutes because machine fuses were damaged"/>
    <n v="8.8000000000000007"/>
    <x v="204"/>
    <d v="2020-08-05T00:00:00"/>
  </r>
  <r>
    <n v="131"/>
    <n v="5130.6000000000004"/>
    <s v=""/>
    <n v="6.3"/>
    <x v="205"/>
    <d v="2020-08-04T00:00:00"/>
  </r>
  <r>
    <n v="132"/>
    <n v="5124.3"/>
    <s v="it   stopped working 11:30 because  the bale machine  broke down did a deep  clean while it was repaired but did not start"/>
    <n v="4.5999999999999996"/>
    <x v="206"/>
    <d v="2020-07-31T00:00:00"/>
  </r>
  <r>
    <n v="133"/>
    <n v="5119.7"/>
    <s v=""/>
    <n v="6.5"/>
    <x v="207"/>
    <d v="2020-07-30T00:00:00"/>
  </r>
  <r>
    <n v="134"/>
    <n v="5113.2"/>
    <s v="stopped working 40  minutes to fix the drum chain"/>
    <n v="5.7"/>
    <x v="208"/>
    <d v="2020-07-29T00:00:00"/>
  </r>
  <r>
    <n v="135"/>
    <n v="5107.5"/>
    <s v="the machine stopped 30 minutes to fix where the recycling fell"/>
    <n v="6.2"/>
    <x v="209"/>
    <d v="2020-07-28T00:00:00"/>
  </r>
  <r>
    <n v="136"/>
    <n v="5101.3"/>
    <s v=""/>
    <n v="6.5"/>
    <x v="210"/>
    <d v="2020-07-27T00:00:00"/>
  </r>
  <r>
    <n v="137"/>
    <n v="5094.8"/>
    <s v="Stopped working at One because Lynn fixed the hose"/>
    <n v="5.3"/>
    <x v="211"/>
    <d v="2020-07-24T00:00:00"/>
  </r>
  <r>
    <n v="138"/>
    <n v="5089.5"/>
    <s v=""/>
    <n v="6.4"/>
    <x v="212"/>
    <d v="2020-07-23T00:00:00"/>
  </r>
  <r>
    <n v="139"/>
    <n v="5083.1000000000004"/>
    <s v=""/>
    <n v="5.0999999999999996"/>
    <x v="213"/>
    <d v="2020-07-22T00:00:00"/>
  </r>
  <r>
    <n v="140"/>
    <n v="5078"/>
    <s v="Forklift down Hyd hose"/>
    <n v="4.8"/>
    <x v="214"/>
    <d v="2020-07-21T00:00:00"/>
  </r>
  <r>
    <n v="141"/>
    <n v="5073.2"/>
    <s v=""/>
    <n v="3.9"/>
    <x v="215"/>
    <d v="2020-07-20T00:00:00"/>
  </r>
  <r>
    <n v="142"/>
    <n v="5069.3"/>
    <s v="Walt onsite for aluminium load"/>
    <n v="6.4"/>
    <x v="216"/>
    <d v="2020-07-17T00:00:00"/>
  </r>
  <r>
    <n v="143"/>
    <n v="5062.8999999999996"/>
    <s v=""/>
    <n v="4.5999999999999996"/>
    <x v="217"/>
    <d v="2020-07-16T00:00:00"/>
  </r>
  <r>
    <n v="144"/>
    <n v="5058.3"/>
    <s v=""/>
    <n v="5.3"/>
    <x v="218"/>
    <d v="2020-07-15T00:00:00"/>
  </r>
  <r>
    <n v="145"/>
    <n v="5053"/>
    <s v=""/>
    <n v="6"/>
    <x v="219"/>
    <d v="2020-07-14T00:00:00"/>
  </r>
  <r>
    <n v="146"/>
    <n v="5047"/>
    <s v="Lynn on site"/>
    <n v="5.2"/>
    <x v="220"/>
    <d v="2020-07-13T00:00:00"/>
  </r>
  <r>
    <n v="147"/>
    <n v="5041.8"/>
    <s v="Forklift hose broke"/>
    <n v="2.4"/>
    <x v="221"/>
    <d v="2020-07-10T00:00:00"/>
  </r>
  <r>
    <n v="148"/>
    <n v="5039.3999999999996"/>
    <s v=""/>
    <n v="4.7"/>
    <x v="222"/>
    <d v="2020-07-09T00:00:00"/>
  </r>
  <r>
    <n v="149"/>
    <n v="5034.7"/>
    <s v=""/>
    <n v="0"/>
    <x v="223"/>
    <d v="2020-07-08T00:00:00"/>
  </r>
  <r>
    <m/>
    <m/>
    <m/>
    <m/>
    <x v="224"/>
    <m/>
  </r>
</pivotCacheRecords>
</file>

<file path=xl/pivotCache/pivotCacheRecords2.xml><?xml version="1.0" encoding="utf-8"?>
<pivotCacheRecords xmlns="http://schemas.openxmlformats.org/spreadsheetml/2006/main" xmlns:r="http://schemas.openxmlformats.org/officeDocument/2006/relationships" count="1485">
  <r>
    <n v="2332"/>
    <x v="0"/>
    <s v="Single Stream"/>
    <n v="114306"/>
    <d v="2021-09-01T21:08:36"/>
    <n v="560"/>
    <n v="0.28000000000000003"/>
    <n v="2"/>
    <x v="0"/>
    <s v="Qtr3"/>
    <n v="9"/>
    <x v="0"/>
    <s v="Twin Enviro"/>
    <n v="0.28000000000000003"/>
    <n v="2.52"/>
    <n v="2.6515000000000004"/>
  </r>
  <r>
    <n v="2330"/>
    <x v="1"/>
    <s v="Single Stream"/>
    <n v="114252"/>
    <d v="2021-09-01T21:04:42"/>
    <n v="6100"/>
    <n v="3.05"/>
    <n v="3"/>
    <x v="0"/>
    <s v="Qtr3"/>
    <n v="8"/>
    <x v="1"/>
    <s v="Waste Management"/>
    <n v="6.17"/>
    <n v="3.42"/>
    <n v="4.1265000000000001"/>
  </r>
  <r>
    <n v="2329"/>
    <x v="1"/>
    <s v="Single Stream"/>
    <n v="114244"/>
    <d v="2021-09-01T21:02:54"/>
    <n v="500"/>
    <n v="0.25"/>
    <n v="2"/>
    <x v="0"/>
    <s v="Qtr3"/>
    <n v="8"/>
    <x v="1"/>
    <s v="Twin Enviro"/>
    <n v="6.17"/>
    <n v="3.42"/>
    <n v="4.1265000000000001"/>
  </r>
  <r>
    <n v="2331"/>
    <x v="1"/>
    <s v="Single Stream"/>
    <n v="114273"/>
    <d v="2021-09-01T21:06:28"/>
    <n v="5740"/>
    <n v="2.87"/>
    <n v="2"/>
    <x v="0"/>
    <s v="Qtr3"/>
    <n v="8"/>
    <x v="1"/>
    <s v="Twin Enviro"/>
    <n v="6.17"/>
    <n v="3.42"/>
    <n v="4.1265000000000001"/>
  </r>
  <r>
    <n v="2327"/>
    <x v="2"/>
    <s v="Single Stream"/>
    <n v="114209"/>
    <d v="2021-08-30T21:42:58"/>
    <n v="3180"/>
    <n v="1.59"/>
    <n v="2"/>
    <x v="0"/>
    <s v="Qtr3"/>
    <n v="8"/>
    <x v="1"/>
    <s v="Twin Enviro"/>
    <n v="8.120000000000001"/>
    <n v="4.3"/>
    <n v="4.495000000000001"/>
  </r>
  <r>
    <n v="2326"/>
    <x v="2"/>
    <s v="Single Stream"/>
    <n v="114197"/>
    <d v="2021-08-30T21:42:28"/>
    <n v="1840"/>
    <n v="0.92"/>
    <n v="2"/>
    <x v="0"/>
    <s v="Qtr3"/>
    <n v="8"/>
    <x v="1"/>
    <s v="Twin Enviro"/>
    <n v="8.120000000000001"/>
    <n v="4.3"/>
    <n v="4.495000000000001"/>
  </r>
  <r>
    <n v="2325"/>
    <x v="2"/>
    <s v="Single Stream"/>
    <n v="114164"/>
    <d v="2021-08-30T21:41:27"/>
    <n v="3520"/>
    <n v="1.76"/>
    <n v="2"/>
    <x v="0"/>
    <s v="Qtr3"/>
    <n v="8"/>
    <x v="1"/>
    <s v="Twin Enviro"/>
    <n v="8.120000000000001"/>
    <n v="4.3"/>
    <n v="4.495000000000001"/>
  </r>
  <r>
    <n v="2328"/>
    <x v="2"/>
    <s v="Single Stream"/>
    <n v="114214"/>
    <d v="2021-09-01T21:00:19"/>
    <n v="7700"/>
    <n v="3.85"/>
    <n v="2"/>
    <x v="0"/>
    <s v="Qtr3"/>
    <n v="8"/>
    <x v="1"/>
    <s v="Twin Enviro"/>
    <n v="8.120000000000001"/>
    <n v="4.3"/>
    <n v="4.495000000000001"/>
  </r>
  <r>
    <n v="2324"/>
    <x v="3"/>
    <s v="Single Stream"/>
    <n v="114122"/>
    <d v="2021-08-30T21:40:57"/>
    <n v="5040"/>
    <n v="2.52"/>
    <n v="2"/>
    <x v="0"/>
    <s v="Qtr3"/>
    <n v="8"/>
    <x v="1"/>
    <s v="Twin Enviro"/>
    <n v="9.06"/>
    <n v="0"/>
    <n v="5.4515000000000002"/>
  </r>
  <r>
    <n v="2322"/>
    <x v="3"/>
    <s v="Single Stream"/>
    <n v="114104"/>
    <d v="2021-08-30T21:39:46"/>
    <n v="7580"/>
    <n v="3.79"/>
    <n v="3"/>
    <x v="0"/>
    <s v="Qtr3"/>
    <n v="8"/>
    <x v="1"/>
    <s v="Waste Management"/>
    <n v="9.06"/>
    <n v="0"/>
    <n v="5.4515000000000002"/>
  </r>
  <r>
    <n v="2323"/>
    <x v="3"/>
    <s v="Single Stream"/>
    <n v="114123"/>
    <d v="2021-08-30T21:40:17"/>
    <n v="5500"/>
    <n v="2.75"/>
    <n v="2"/>
    <x v="0"/>
    <s v="Qtr3"/>
    <n v="8"/>
    <x v="1"/>
    <s v="Twin Enviro"/>
    <n v="9.06"/>
    <n v="0"/>
    <n v="5.4515000000000002"/>
  </r>
  <r>
    <n v="2319"/>
    <x v="4"/>
    <s v="Single Stream"/>
    <n v="114006"/>
    <d v="2021-08-30T21:37:41"/>
    <n v="6800"/>
    <n v="3.4"/>
    <n v="2"/>
    <x v="0"/>
    <s v="Qtr3"/>
    <n v="8"/>
    <x v="1"/>
    <s v="Twin Enviro"/>
    <n v="5.24"/>
    <n v="0"/>
    <n v="4.1315000000000008"/>
  </r>
  <r>
    <n v="2321"/>
    <x v="4"/>
    <s v="Single Stream"/>
    <n v="114009"/>
    <d v="2021-08-30T21:39:10"/>
    <n v="2020"/>
    <n v="1.01"/>
    <n v="2"/>
    <x v="0"/>
    <s v="Qtr3"/>
    <n v="8"/>
    <x v="1"/>
    <s v="Twin Enviro"/>
    <n v="5.24"/>
    <n v="0"/>
    <n v="4.1315000000000008"/>
  </r>
  <r>
    <n v="2320"/>
    <x v="4"/>
    <s v="Single Stream"/>
    <n v="114037"/>
    <d v="2021-08-30T21:38:25"/>
    <n v="1660"/>
    <n v="0.83"/>
    <n v="2"/>
    <x v="0"/>
    <s v="Qtr3"/>
    <n v="8"/>
    <x v="1"/>
    <s v="Twin Enviro"/>
    <n v="5.24"/>
    <n v="0"/>
    <n v="4.1315000000000008"/>
  </r>
  <r>
    <n v="2315"/>
    <x v="5"/>
    <s v="Single Stream"/>
    <n v="113947"/>
    <d v="2021-08-26T20:47:12"/>
    <n v="1020"/>
    <n v="0.51"/>
    <n v="2"/>
    <x v="0"/>
    <s v="Qtr3"/>
    <n v="8"/>
    <x v="1"/>
    <s v="Twin Enviro"/>
    <n v="2.4305000000000003"/>
    <n v="2.57"/>
    <n v="4.4165000000000001"/>
  </r>
  <r>
    <n v="2290"/>
    <x v="5"/>
    <s v="Single Stream"/>
    <n v="113782"/>
    <d v="2021-08-25T06:40:34"/>
    <n v="3841"/>
    <n v="1.9205000000000001"/>
    <n v="2"/>
    <x v="0"/>
    <s v="Qtr3"/>
    <n v="8"/>
    <x v="1"/>
    <s v="Twin Enviro"/>
    <n v="2.4305000000000003"/>
    <n v="2.57"/>
    <n v="4.4165000000000001"/>
  </r>
  <r>
    <n v="2304"/>
    <x v="6"/>
    <s v="Single Stream"/>
    <n v="113882"/>
    <d v="2021-08-24T20:57:56"/>
    <n v="7800"/>
    <n v="3.9"/>
    <n v="3"/>
    <x v="0"/>
    <s v="Qtr3"/>
    <n v="8"/>
    <x v="1"/>
    <s v="Waste Management"/>
    <n v="14.94"/>
    <n v="3.87"/>
    <n v="4.6229999999999993"/>
  </r>
  <r>
    <n v="2307"/>
    <x v="6"/>
    <s v="Single Stream"/>
    <n v="113906"/>
    <d v="2021-08-24T21:01:41"/>
    <n v="4380"/>
    <n v="2.19"/>
    <n v="2"/>
    <x v="0"/>
    <s v="Qtr3"/>
    <n v="8"/>
    <x v="1"/>
    <s v="Twin Enviro"/>
    <n v="14.94"/>
    <n v="3.87"/>
    <n v="4.6229999999999993"/>
  </r>
  <r>
    <n v="2303"/>
    <x v="6"/>
    <s v="Single Stream"/>
    <n v="113852"/>
    <d v="2021-08-24T20:56:27"/>
    <n v="7840"/>
    <n v="3.92"/>
    <n v="2"/>
    <x v="0"/>
    <s v="Qtr3"/>
    <n v="8"/>
    <x v="1"/>
    <s v="Twin Enviro"/>
    <n v="14.94"/>
    <n v="3.87"/>
    <n v="4.6229999999999993"/>
  </r>
  <r>
    <n v="2314"/>
    <x v="6"/>
    <s v="Single Stream"/>
    <n v="113920"/>
    <d v="2021-08-26T20:46:07"/>
    <n v="9860"/>
    <n v="4.93"/>
    <n v="3"/>
    <x v="0"/>
    <s v="Qtr3"/>
    <n v="8"/>
    <x v="1"/>
    <s v="Waste Management"/>
    <n v="14.94"/>
    <n v="3.87"/>
    <n v="4.6229999999999993"/>
  </r>
  <r>
    <n v="2289"/>
    <x v="7"/>
    <s v="Single Stream"/>
    <n v="113781"/>
    <d v="2021-08-23T21:53:50"/>
    <n v="2040"/>
    <n v="1.02"/>
    <n v="2"/>
    <x v="0"/>
    <s v="Qtr3"/>
    <n v="8"/>
    <x v="1"/>
    <s v="Twin Enviro"/>
    <n v="1.02"/>
    <n v="0.3"/>
    <n v="6.3360000000000003"/>
  </r>
  <r>
    <n v="2281"/>
    <x v="8"/>
    <s v="Single Stream"/>
    <n v="1"/>
    <d v="2021-08-21T20:50:07"/>
    <n v="1"/>
    <n v="5.0000000000000001E-4"/>
    <n v="2"/>
    <x v="0"/>
    <s v="Qtr3"/>
    <n v="8"/>
    <x v="1"/>
    <s v="Twin Enviro"/>
    <n v="5.0000000000000001E-4"/>
    <n v="0"/>
    <n v="0"/>
  </r>
  <r>
    <n v="2282"/>
    <x v="9"/>
    <s v="Single Stream"/>
    <n v="113710"/>
    <d v="2021-08-23T21:40:48"/>
    <n v="8000"/>
    <n v="4"/>
    <n v="3"/>
    <x v="0"/>
    <s v="Qtr3"/>
    <n v="8"/>
    <x v="1"/>
    <s v="Waste Management"/>
    <n v="8.4699999999999989"/>
    <n v="3.08"/>
    <n v="1.1274999999999999"/>
  </r>
  <r>
    <n v="2283"/>
    <x v="9"/>
    <s v="Single Stream"/>
    <n v="113722"/>
    <d v="2021-08-23T21:41:42"/>
    <n v="5180"/>
    <n v="2.59"/>
    <n v="2"/>
    <x v="0"/>
    <s v="Qtr3"/>
    <n v="8"/>
    <x v="1"/>
    <s v="Twin Enviro"/>
    <n v="8.4699999999999989"/>
    <n v="3.08"/>
    <n v="1.1274999999999999"/>
  </r>
  <r>
    <n v="2284"/>
    <x v="9"/>
    <s v="Single Stream"/>
    <n v="113746"/>
    <d v="2021-08-23T21:42:44"/>
    <n v="3760"/>
    <n v="1.88"/>
    <n v="2"/>
    <x v="0"/>
    <s v="Qtr3"/>
    <n v="8"/>
    <x v="1"/>
    <s v="Twin Enviro"/>
    <n v="8.4699999999999989"/>
    <n v="3.08"/>
    <n v="1.1274999999999999"/>
  </r>
  <r>
    <n v="2285"/>
    <x v="10"/>
    <s v="Single Stream"/>
    <n v="113624"/>
    <d v="2021-08-23T21:46:08"/>
    <n v="6560"/>
    <n v="3.28"/>
    <n v="2"/>
    <x v="0"/>
    <s v="Qtr3"/>
    <n v="8"/>
    <x v="1"/>
    <s v="Twin Enviro"/>
    <n v="10.01"/>
    <n v="3.28"/>
    <n v="3.371"/>
  </r>
  <r>
    <n v="2288"/>
    <x v="10"/>
    <s v="Single Stream"/>
    <n v="113669"/>
    <d v="2021-08-23T21:51:47"/>
    <n v="3300"/>
    <n v="1.65"/>
    <n v="2"/>
    <x v="0"/>
    <s v="Qtr3"/>
    <n v="8"/>
    <x v="1"/>
    <s v="Twin Enviro"/>
    <n v="10.01"/>
    <n v="3.28"/>
    <n v="3.371"/>
  </r>
  <r>
    <n v="2286"/>
    <x v="10"/>
    <s v="Single Stream"/>
    <n v="113625"/>
    <d v="2021-08-23T21:47:14"/>
    <n v="3600"/>
    <n v="1.8"/>
    <n v="2"/>
    <x v="0"/>
    <s v="Qtr3"/>
    <n v="8"/>
    <x v="1"/>
    <s v="Twin Enviro"/>
    <n v="10.01"/>
    <n v="3.28"/>
    <n v="3.371"/>
  </r>
  <r>
    <n v="2287"/>
    <x v="10"/>
    <s v="Single Stream"/>
    <n v="113663"/>
    <d v="2021-08-23T21:50:37"/>
    <n v="6560"/>
    <n v="3.28"/>
    <n v="2"/>
    <x v="0"/>
    <s v="Qtr3"/>
    <n v="8"/>
    <x v="1"/>
    <s v="Twin Enviro"/>
    <n v="10.01"/>
    <n v="3.28"/>
    <n v="3.371"/>
  </r>
  <r>
    <n v="2279"/>
    <x v="11"/>
    <s v="Single Stream"/>
    <n v="113554"/>
    <d v="2021-08-19T13:22:28"/>
    <n v="3380"/>
    <n v="1.69"/>
    <n v="2"/>
    <x v="0"/>
    <s v="Qtr3"/>
    <n v="8"/>
    <x v="1"/>
    <s v="Twin Enviro"/>
    <n v="2.0099999999999998"/>
    <n v="2.72"/>
    <n v="3.2245000000000004"/>
  </r>
  <r>
    <n v="2280"/>
    <x v="11"/>
    <s v="Single Stream"/>
    <n v="113563"/>
    <d v="2021-08-19T13:23:14"/>
    <n v="640"/>
    <n v="0.32"/>
    <n v="2"/>
    <x v="0"/>
    <s v="Qtr3"/>
    <n v="8"/>
    <x v="1"/>
    <s v="Twin Enviro"/>
    <n v="2.0099999999999998"/>
    <n v="2.72"/>
    <n v="3.2245000000000004"/>
  </r>
  <r>
    <n v="2265"/>
    <x v="12"/>
    <s v="Single Stream"/>
    <n v="113473"/>
    <d v="2021-08-17T20:52:14"/>
    <n v="7340"/>
    <n v="3.67"/>
    <n v="2"/>
    <x v="0"/>
    <s v="Qtr3"/>
    <n v="8"/>
    <x v="1"/>
    <s v="Twin Enviro"/>
    <n v="11.129999999999999"/>
    <n v="3.15"/>
    <n v="5.8559999999999999"/>
  </r>
  <r>
    <n v="2278"/>
    <x v="12"/>
    <s v="Single Stream"/>
    <n v="113548"/>
    <d v="2021-08-19T13:15:38"/>
    <n v="3820"/>
    <n v="1.91"/>
    <n v="2"/>
    <x v="0"/>
    <s v="Qtr3"/>
    <n v="8"/>
    <x v="1"/>
    <s v="Twin Enviro"/>
    <n v="11.129999999999999"/>
    <n v="3.15"/>
    <n v="5.8559999999999999"/>
  </r>
  <r>
    <n v="2267"/>
    <x v="12"/>
    <s v="Single Stream"/>
    <n v="113478"/>
    <d v="2021-08-17T20:56:09"/>
    <n v="3880"/>
    <n v="1.94"/>
    <n v="2"/>
    <x v="0"/>
    <s v="Qtr3"/>
    <n v="8"/>
    <x v="1"/>
    <s v="Twin Enviro"/>
    <n v="11.129999999999999"/>
    <n v="3.15"/>
    <n v="5.8559999999999999"/>
  </r>
  <r>
    <n v="2266"/>
    <x v="12"/>
    <s v="Single Stream"/>
    <n v="113479"/>
    <d v="2021-08-17T20:55:18"/>
    <n v="2180"/>
    <n v="1.0900000000000001"/>
    <n v="2"/>
    <x v="0"/>
    <s v="Qtr3"/>
    <n v="8"/>
    <x v="1"/>
    <s v="Twin Enviro"/>
    <n v="11.129999999999999"/>
    <n v="3.15"/>
    <n v="5.8559999999999999"/>
  </r>
  <r>
    <n v="2277"/>
    <x v="12"/>
    <s v="Single Stream"/>
    <n v="113496"/>
    <d v="2021-08-19T13:13:44"/>
    <n v="5040"/>
    <n v="2.52"/>
    <n v="3"/>
    <x v="0"/>
    <s v="Qtr3"/>
    <n v="8"/>
    <x v="1"/>
    <s v="Waste Management"/>
    <n v="11.129999999999999"/>
    <n v="3.15"/>
    <n v="5.8559999999999999"/>
  </r>
  <r>
    <n v="2263"/>
    <x v="13"/>
    <s v="Single Stream"/>
    <n v="113356"/>
    <d v="2021-08-13T21:17:17"/>
    <n v="4960"/>
    <n v="2.48"/>
    <n v="2"/>
    <x v="0"/>
    <s v="Qtr3"/>
    <n v="8"/>
    <x v="1"/>
    <s v="Twin Enviro"/>
    <n v="8.9599999999999991"/>
    <n v="2.21"/>
    <n v="4.2805"/>
  </r>
  <r>
    <n v="2262"/>
    <x v="13"/>
    <s v="Single Stream"/>
    <n v="113336"/>
    <d v="2021-08-13T21:16:06"/>
    <n v="8580"/>
    <n v="4.29"/>
    <n v="3"/>
    <x v="0"/>
    <s v="Qtr3"/>
    <n v="8"/>
    <x v="1"/>
    <s v="Waste Management"/>
    <n v="8.9599999999999991"/>
    <n v="2.21"/>
    <n v="4.2805"/>
  </r>
  <r>
    <n v="2264"/>
    <x v="13"/>
    <s v="Single Stream"/>
    <n v="113385"/>
    <d v="2021-08-17T20:47:48"/>
    <n v="4380"/>
    <n v="2.19"/>
    <n v="2"/>
    <x v="0"/>
    <s v="Qtr3"/>
    <n v="8"/>
    <x v="1"/>
    <s v="Twin Enviro"/>
    <n v="8.9599999999999991"/>
    <n v="2.21"/>
    <n v="4.2805"/>
  </r>
  <r>
    <n v="2261"/>
    <x v="14"/>
    <s v="Single Stream"/>
    <n v="113295"/>
    <d v="2021-08-12T21:31:00"/>
    <n v="3340"/>
    <n v="1.67"/>
    <n v="2"/>
    <x v="0"/>
    <s v="Qtr3"/>
    <n v="8"/>
    <x v="1"/>
    <s v="Twin Enviro"/>
    <n v="9.39"/>
    <n v="2.92"/>
    <n v="5.242"/>
  </r>
  <r>
    <n v="2259"/>
    <x v="14"/>
    <s v="Single Stream"/>
    <n v="113267"/>
    <d v="2021-08-12T21:30:05"/>
    <n v="1400"/>
    <n v="0.7"/>
    <n v="2"/>
    <x v="0"/>
    <s v="Qtr3"/>
    <n v="8"/>
    <x v="1"/>
    <s v="Twin Enviro"/>
    <n v="9.39"/>
    <n v="2.92"/>
    <n v="5.242"/>
  </r>
  <r>
    <n v="2258"/>
    <x v="14"/>
    <s v="Single Stream"/>
    <n v="113248"/>
    <d v="2021-08-12T21:29:34"/>
    <n v="6360"/>
    <n v="3.18"/>
    <n v="2"/>
    <x v="0"/>
    <s v="Qtr3"/>
    <n v="8"/>
    <x v="1"/>
    <s v="Twin Enviro"/>
    <n v="9.39"/>
    <n v="2.92"/>
    <n v="5.242"/>
  </r>
  <r>
    <n v="2260"/>
    <x v="14"/>
    <s v="Single Stream"/>
    <n v="113286"/>
    <d v="2021-08-12T21:30:33"/>
    <n v="3000"/>
    <n v="1.5"/>
    <n v="3"/>
    <x v="0"/>
    <s v="Qtr3"/>
    <n v="8"/>
    <x v="1"/>
    <s v="Waste Management"/>
    <n v="9.39"/>
    <n v="2.92"/>
    <n v="5.242"/>
  </r>
  <r>
    <n v="2257"/>
    <x v="14"/>
    <s v="Single Stream"/>
    <n v="113244"/>
    <d v="2021-08-12T21:28:56"/>
    <n v="4680"/>
    <n v="2.34"/>
    <n v="2"/>
    <x v="0"/>
    <s v="Qtr3"/>
    <n v="8"/>
    <x v="1"/>
    <s v="Twin Enviro"/>
    <n v="9.39"/>
    <n v="2.92"/>
    <n v="5.242"/>
  </r>
  <r>
    <n v="2255"/>
    <x v="15"/>
    <s v="Single Stream"/>
    <n v="113193"/>
    <d v="2021-08-11T21:34:18"/>
    <n v="1060"/>
    <n v="0.53"/>
    <n v="2"/>
    <x v="0"/>
    <s v="Qtr3"/>
    <n v="8"/>
    <x v="1"/>
    <s v="Twin Enviro"/>
    <n v="0.53"/>
    <n v="3.23"/>
    <n v="5.3109999999999999"/>
  </r>
  <r>
    <n v="2256"/>
    <x v="16"/>
    <s v="Single Stream"/>
    <n v="113178"/>
    <d v="2021-08-11T21:34:48"/>
    <n v="4480"/>
    <n v="2.2400000000000002"/>
    <n v="2"/>
    <x v="0"/>
    <s v="Qtr3"/>
    <n v="8"/>
    <x v="1"/>
    <s v="Twin Enviro"/>
    <n v="12.07"/>
    <n v="2.82"/>
    <n v="4.4424999999999999"/>
  </r>
  <r>
    <n v="2252"/>
    <x v="16"/>
    <s v="Single Stream"/>
    <n v="113110"/>
    <d v="2021-08-10T21:18:38"/>
    <n v="4700"/>
    <n v="2.35"/>
    <n v="2"/>
    <x v="0"/>
    <s v="Qtr3"/>
    <n v="8"/>
    <x v="1"/>
    <s v="Twin Enviro"/>
    <n v="12.07"/>
    <n v="2.82"/>
    <n v="4.4424999999999999"/>
  </r>
  <r>
    <n v="2253"/>
    <x v="16"/>
    <s v="Single Stream"/>
    <n v="113134"/>
    <d v="2021-08-10T21:19:13"/>
    <n v="5360"/>
    <n v="2.68"/>
    <n v="3"/>
    <x v="0"/>
    <s v="Qtr3"/>
    <n v="8"/>
    <x v="1"/>
    <s v="Waste Management"/>
    <n v="12.07"/>
    <n v="2.82"/>
    <n v="4.4424999999999999"/>
  </r>
  <r>
    <n v="2254"/>
    <x v="16"/>
    <s v="Single Stream"/>
    <n v="113170"/>
    <d v="2021-08-10T21:19:53"/>
    <n v="9600"/>
    <n v="4.8"/>
    <n v="3"/>
    <x v="0"/>
    <s v="Qtr3"/>
    <n v="8"/>
    <x v="1"/>
    <s v="Waste Management"/>
    <n v="12.07"/>
    <n v="2.82"/>
    <n v="4.4424999999999999"/>
  </r>
  <r>
    <n v="2249"/>
    <x v="17"/>
    <s v="Single Stream"/>
    <n v="113031"/>
    <d v="2021-08-10T12:51:54"/>
    <n v="1940"/>
    <n v="0.97"/>
    <n v="2"/>
    <x v="0"/>
    <s v="Qtr3"/>
    <n v="8"/>
    <x v="1"/>
    <s v="Twin Enviro"/>
    <n v="10.879999999999999"/>
    <n v="3.64"/>
    <n v="7.0534999999999997"/>
  </r>
  <r>
    <n v="2246"/>
    <x v="17"/>
    <s v="Single Stream"/>
    <n v="113035"/>
    <d v="2021-08-10T12:48:13"/>
    <n v="3240"/>
    <n v="1.62"/>
    <n v="2"/>
    <x v="0"/>
    <s v="Qtr3"/>
    <n v="8"/>
    <x v="1"/>
    <s v="Twin Enviro"/>
    <n v="10.879999999999999"/>
    <n v="3.64"/>
    <n v="7.0534999999999997"/>
  </r>
  <r>
    <n v="2248"/>
    <x v="17"/>
    <s v="Single Stream"/>
    <n v="113084"/>
    <d v="2021-08-10T12:50:27"/>
    <n v="4700"/>
    <n v="2.35"/>
    <n v="2"/>
    <x v="0"/>
    <s v="Qtr3"/>
    <n v="8"/>
    <x v="1"/>
    <s v="Twin Enviro"/>
    <n v="10.879999999999999"/>
    <n v="3.64"/>
    <n v="7.0534999999999997"/>
  </r>
  <r>
    <n v="2250"/>
    <x v="17"/>
    <s v="Single Stream"/>
    <n v="113034"/>
    <d v="2021-08-10T12:53:46"/>
    <n v="3380"/>
    <n v="1.69"/>
    <n v="2"/>
    <x v="0"/>
    <s v="Qtr3"/>
    <n v="8"/>
    <x v="1"/>
    <s v="Twin Enviro"/>
    <n v="10.879999999999999"/>
    <n v="3.64"/>
    <n v="7.0534999999999997"/>
  </r>
  <r>
    <n v="2247"/>
    <x v="17"/>
    <s v="Single Stream"/>
    <n v="113052"/>
    <d v="2021-08-10T12:49:05"/>
    <n v="5500"/>
    <n v="2.75"/>
    <n v="3"/>
    <x v="0"/>
    <s v="Qtr3"/>
    <n v="8"/>
    <x v="1"/>
    <s v="Waste Management"/>
    <n v="10.879999999999999"/>
    <n v="3.64"/>
    <n v="7.0534999999999997"/>
  </r>
  <r>
    <n v="2251"/>
    <x v="17"/>
    <s v="Single Stream"/>
    <n v="113109"/>
    <d v="2021-08-10T21:18:00"/>
    <n v="3000"/>
    <n v="1.5"/>
    <n v="2"/>
    <x v="0"/>
    <s v="Qtr3"/>
    <n v="8"/>
    <x v="1"/>
    <s v="Twin Enviro"/>
    <n v="10.879999999999999"/>
    <n v="3.64"/>
    <n v="7.0534999999999997"/>
  </r>
  <r>
    <n v="2245"/>
    <x v="18"/>
    <s v="Single Stream"/>
    <n v="112989"/>
    <d v="2021-08-06T21:13:12"/>
    <n v="8020"/>
    <n v="4.01"/>
    <n v="3"/>
    <x v="0"/>
    <s v="Qtr3"/>
    <n v="8"/>
    <x v="1"/>
    <s v="Waste Management"/>
    <n v="4.01"/>
    <n v="2.2599999999999998"/>
    <n v="4.1844999999999999"/>
  </r>
  <r>
    <n v="2243"/>
    <x v="19"/>
    <s v="Single Stream"/>
    <n v="112922"/>
    <d v="2021-08-06T21:10:13"/>
    <n v="6260"/>
    <n v="3.13"/>
    <n v="2"/>
    <x v="0"/>
    <s v="Qtr3"/>
    <n v="8"/>
    <x v="1"/>
    <s v="Twin Enviro"/>
    <n v="8.27"/>
    <n v="3.36"/>
    <n v="3.7994999999999997"/>
  </r>
  <r>
    <n v="2241"/>
    <x v="19"/>
    <s v="Single Stream"/>
    <n v="112881"/>
    <d v="2021-08-06T12:57:13"/>
    <n v="2580"/>
    <n v="1.29"/>
    <n v="2"/>
    <x v="0"/>
    <s v="Qtr3"/>
    <n v="8"/>
    <x v="1"/>
    <s v="Twin Enviro"/>
    <n v="8.27"/>
    <n v="3.36"/>
    <n v="3.7994999999999997"/>
  </r>
  <r>
    <n v="2242"/>
    <x v="19"/>
    <s v="Single Stream"/>
    <n v="112924"/>
    <d v="2021-08-06T21:05:00"/>
    <n v="6120"/>
    <n v="3.06"/>
    <n v="2"/>
    <x v="0"/>
    <s v="Qtr3"/>
    <n v="8"/>
    <x v="1"/>
    <s v="Twin Enviro"/>
    <n v="8.27"/>
    <n v="3.36"/>
    <n v="3.7994999999999997"/>
  </r>
  <r>
    <n v="2244"/>
    <x v="19"/>
    <s v="Single Stream"/>
    <n v="112920"/>
    <d v="2021-08-06T21:11:14"/>
    <n v="1580"/>
    <n v="0.79"/>
    <n v="2"/>
    <x v="0"/>
    <s v="Qtr3"/>
    <n v="8"/>
    <x v="1"/>
    <s v="Twin Enviro"/>
    <n v="8.27"/>
    <n v="3.36"/>
    <n v="3.7994999999999997"/>
  </r>
  <r>
    <n v="2239"/>
    <x v="20"/>
    <s v="Single Stream"/>
    <n v="112817"/>
    <d v="2021-08-06T12:55:59"/>
    <n v="660"/>
    <n v="0.33"/>
    <n v="2"/>
    <x v="0"/>
    <s v="Qtr3"/>
    <n v="8"/>
    <x v="1"/>
    <s v="Twin Enviro"/>
    <n v="3.83"/>
    <n v="3.87"/>
    <n v="3.0469999999999997"/>
  </r>
  <r>
    <n v="2238"/>
    <x v="20"/>
    <s v="Single Stream"/>
    <n v="112858"/>
    <d v="2021-08-06T12:55:22"/>
    <n v="6460"/>
    <n v="3.23"/>
    <n v="2"/>
    <x v="0"/>
    <s v="Qtr3"/>
    <n v="8"/>
    <x v="1"/>
    <s v="Twin Enviro"/>
    <n v="3.83"/>
    <n v="3.87"/>
    <n v="3.0469999999999997"/>
  </r>
  <r>
    <n v="2240"/>
    <x v="20"/>
    <s v="Single Stream"/>
    <n v="112839"/>
    <d v="2021-08-06T12:56:39"/>
    <n v="540"/>
    <n v="0.27"/>
    <n v="2"/>
    <x v="0"/>
    <s v="Qtr3"/>
    <n v="8"/>
    <x v="1"/>
    <s v="Twin Enviro"/>
    <n v="3.83"/>
    <n v="3.87"/>
    <n v="3.0469999999999997"/>
  </r>
  <r>
    <n v="2236"/>
    <x v="21"/>
    <s v="Single Stream"/>
    <n v="112735"/>
    <d v="2021-08-04T20:40:04"/>
    <n v="7080"/>
    <n v="3.54"/>
    <n v="2"/>
    <x v="0"/>
    <s v="Qtr3"/>
    <n v="8"/>
    <x v="1"/>
    <s v="Twin Enviro"/>
    <n v="6.26"/>
    <n v="3.37"/>
    <n v="3.1704999999999997"/>
  </r>
  <r>
    <n v="2237"/>
    <x v="21"/>
    <s v="Single Stream"/>
    <n v="112787"/>
    <d v="2021-08-04T20:40:52"/>
    <n v="5440"/>
    <n v="2.72"/>
    <n v="2"/>
    <x v="0"/>
    <s v="Qtr3"/>
    <n v="8"/>
    <x v="1"/>
    <s v="Twin Enviro"/>
    <n v="6.26"/>
    <n v="3.37"/>
    <n v="3.1704999999999997"/>
  </r>
  <r>
    <n v="2235"/>
    <x v="22"/>
    <s v="Single Stream"/>
    <n v="112671"/>
    <d v="2021-08-04T20:38:34"/>
    <n v="2120"/>
    <n v="1.06"/>
    <n v="2"/>
    <x v="0"/>
    <s v="Qtr3"/>
    <n v="8"/>
    <x v="1"/>
    <s v="Twin Enviro"/>
    <n v="1.06"/>
    <n v="2.88"/>
    <n v="3.2485000000000004"/>
  </r>
  <r>
    <n v="2231"/>
    <x v="23"/>
    <s v="Single Stream"/>
    <n v="112622"/>
    <d v="2021-07-30T21:26:55"/>
    <n v="2840"/>
    <n v="1.42"/>
    <n v="2"/>
    <x v="0"/>
    <s v="Qtr3"/>
    <n v="7"/>
    <x v="2"/>
    <s v="Twin Enviro"/>
    <n v="13.08"/>
    <n v="3.03"/>
    <n v="5.4760000000000009"/>
  </r>
  <r>
    <n v="2232"/>
    <x v="23"/>
    <s v="Single Stream"/>
    <n v="112632"/>
    <d v="2021-07-30T21:27:20"/>
    <n v="5540"/>
    <n v="2.77"/>
    <n v="2"/>
    <x v="0"/>
    <s v="Qtr3"/>
    <n v="7"/>
    <x v="2"/>
    <s v="Twin Enviro"/>
    <n v="13.08"/>
    <n v="3.03"/>
    <n v="5.4760000000000009"/>
  </r>
  <r>
    <n v="2230"/>
    <x v="23"/>
    <s v="Single Stream"/>
    <n v="112619"/>
    <d v="2021-07-30T21:26:15"/>
    <n v="3500"/>
    <n v="1.75"/>
    <n v="2"/>
    <x v="0"/>
    <s v="Qtr3"/>
    <n v="7"/>
    <x v="2"/>
    <s v="Twin Enviro"/>
    <n v="13.08"/>
    <n v="3.03"/>
    <n v="5.4760000000000009"/>
  </r>
  <r>
    <n v="2229"/>
    <x v="23"/>
    <s v="Single Stream"/>
    <n v="112596"/>
    <d v="2021-07-30T21:25:47"/>
    <n v="8160"/>
    <n v="4.08"/>
    <n v="3"/>
    <x v="0"/>
    <s v="Qtr3"/>
    <n v="7"/>
    <x v="2"/>
    <s v="Waste Management"/>
    <n v="13.08"/>
    <n v="3.03"/>
    <n v="5.4760000000000009"/>
  </r>
  <r>
    <n v="2233"/>
    <x v="23"/>
    <s v="Single Stream"/>
    <n v="112640"/>
    <d v="2021-08-04T20:35:13"/>
    <n v="6120"/>
    <n v="3.06"/>
    <n v="2"/>
    <x v="0"/>
    <s v="Qtr3"/>
    <n v="7"/>
    <x v="2"/>
    <s v="Twin Enviro"/>
    <n v="13.08"/>
    <n v="3.03"/>
    <n v="5.4760000000000009"/>
  </r>
  <r>
    <n v="2224"/>
    <x v="24"/>
    <s v="Single Stream"/>
    <n v="112525"/>
    <d v="2021-07-29T21:21:31"/>
    <n v="1340"/>
    <n v="0.67"/>
    <n v="2"/>
    <x v="0"/>
    <s v="Qtr3"/>
    <n v="7"/>
    <x v="2"/>
    <s v="Twin Enviro"/>
    <n v="2.91"/>
    <n v="3.3"/>
    <n v="5.3130000000000006"/>
  </r>
  <r>
    <n v="2223"/>
    <x v="24"/>
    <s v="Single Stream"/>
    <n v="112509"/>
    <d v="2021-07-29T21:20:59"/>
    <n v="4480"/>
    <n v="2.2400000000000002"/>
    <n v="2"/>
    <x v="0"/>
    <s v="Qtr3"/>
    <n v="7"/>
    <x v="2"/>
    <s v="Twin Enviro"/>
    <n v="2.91"/>
    <n v="3.3"/>
    <n v="5.3130000000000006"/>
  </r>
  <r>
    <n v="2226"/>
    <x v="25"/>
    <s v="Single Stream"/>
    <n v="112465"/>
    <d v="2021-07-30T21:16:49"/>
    <n v="1060"/>
    <n v="0.53"/>
    <n v="2"/>
    <x v="0"/>
    <s v="Qtr3"/>
    <n v="7"/>
    <x v="2"/>
    <s v="Twin Enviro"/>
    <n v="6.59"/>
    <n v="2.42"/>
    <n v="5.2320000000000002"/>
  </r>
  <r>
    <n v="2225"/>
    <x v="25"/>
    <s v="Single Stream"/>
    <n v="112446"/>
    <d v="2021-07-30T21:08:28"/>
    <n v="4960"/>
    <n v="2.48"/>
    <n v="2"/>
    <x v="0"/>
    <s v="Qtr3"/>
    <n v="7"/>
    <x v="2"/>
    <s v="Twin Enviro"/>
    <n v="6.59"/>
    <n v="2.42"/>
    <n v="5.2320000000000002"/>
  </r>
  <r>
    <n v="2228"/>
    <x v="25"/>
    <s v="Single Stream"/>
    <n v="117001"/>
    <d v="2021-07-30T21:23:41"/>
    <n v="6520"/>
    <n v="3.26"/>
    <n v="2"/>
    <x v="0"/>
    <s v="Qtr3"/>
    <n v="7"/>
    <x v="2"/>
    <s v="Twin Enviro"/>
    <n v="6.59"/>
    <n v="2.42"/>
    <n v="5.2320000000000002"/>
  </r>
  <r>
    <n v="2227"/>
    <x v="25"/>
    <s v="Single Stream"/>
    <n v="112492"/>
    <d v="2021-07-30T21:17:40"/>
    <n v="640"/>
    <n v="0.32"/>
    <n v="2"/>
    <x v="0"/>
    <s v="Qtr3"/>
    <n v="7"/>
    <x v="2"/>
    <s v="Twin Enviro"/>
    <n v="6.59"/>
    <n v="2.42"/>
    <n v="5.2320000000000002"/>
  </r>
  <r>
    <n v="2219"/>
    <x v="26"/>
    <s v="Single Stream"/>
    <n v="112357"/>
    <d v="2021-07-27T21:23:09"/>
    <n v="3600"/>
    <n v="1.8"/>
    <n v="2"/>
    <x v="0"/>
    <s v="Qtr3"/>
    <n v="7"/>
    <x v="2"/>
    <s v="Twin Enviro"/>
    <n v="8.9600000000000009"/>
    <n v="1.37"/>
    <n v="4.6995000000000005"/>
  </r>
  <r>
    <n v="2221"/>
    <x v="26"/>
    <s v="Single Stream"/>
    <n v="112409"/>
    <d v="2021-07-27T21:29:21"/>
    <n v="5460"/>
    <n v="2.73"/>
    <n v="3"/>
    <x v="0"/>
    <s v="Qtr3"/>
    <n v="7"/>
    <x v="2"/>
    <s v="Waste Management"/>
    <n v="8.9600000000000009"/>
    <n v="1.37"/>
    <n v="4.6995000000000005"/>
  </r>
  <r>
    <n v="2222"/>
    <x v="26"/>
    <s v="Single Stream"/>
    <n v="112428"/>
    <d v="2021-07-27T21:29:59"/>
    <n v="8860"/>
    <n v="4.43"/>
    <n v="3"/>
    <x v="0"/>
    <s v="Qtr3"/>
    <n v="7"/>
    <x v="2"/>
    <s v="Waste Management"/>
    <n v="8.9600000000000009"/>
    <n v="1.37"/>
    <n v="4.6995000000000005"/>
  </r>
  <r>
    <n v="2215"/>
    <x v="27"/>
    <s v="Single Stream"/>
    <n v="112295"/>
    <d v="2021-07-26T21:32:19"/>
    <n v="3460"/>
    <n v="1.73"/>
    <n v="2"/>
    <x v="0"/>
    <s v="Qtr3"/>
    <n v="7"/>
    <x v="2"/>
    <s v="Twin Enviro"/>
    <n v="7.93"/>
    <n v="4.38"/>
    <n v="6.8309999999999986"/>
  </r>
  <r>
    <n v="2217"/>
    <x v="27"/>
    <s v="Single Stream"/>
    <n v="112328"/>
    <d v="2021-07-26T21:33:14"/>
    <n v="4720"/>
    <n v="2.36"/>
    <n v="2"/>
    <x v="0"/>
    <s v="Qtr3"/>
    <n v="7"/>
    <x v="2"/>
    <s v="Twin Enviro"/>
    <n v="7.93"/>
    <n v="4.38"/>
    <n v="6.8309999999999986"/>
  </r>
  <r>
    <n v="2212"/>
    <x v="27"/>
    <s v="Single Stream"/>
    <n v="112180"/>
    <d v="2021-07-26T21:28:37"/>
    <n v="3500"/>
    <n v="1.75"/>
    <n v="2"/>
    <x v="0"/>
    <s v="Qtr3"/>
    <n v="7"/>
    <x v="2"/>
    <s v="Twin Enviro"/>
    <n v="7.93"/>
    <n v="4.38"/>
    <n v="6.8309999999999986"/>
  </r>
  <r>
    <n v="2218"/>
    <x v="27"/>
    <s v="Single Stream"/>
    <n v="4180"/>
    <d v="2021-07-27T21:22:00"/>
    <n v="4180"/>
    <n v="2.09"/>
    <n v="2"/>
    <x v="0"/>
    <s v="Qtr3"/>
    <n v="7"/>
    <x v="2"/>
    <s v="Twin Enviro"/>
    <n v="7.93"/>
    <n v="4.38"/>
    <n v="6.8309999999999986"/>
  </r>
  <r>
    <n v="2210"/>
    <x v="28"/>
    <s v="Single Stream"/>
    <n v="112263"/>
    <d v="2021-07-26T21:26:08"/>
    <n v="2120"/>
    <n v="1.06"/>
    <n v="2"/>
    <x v="0"/>
    <s v="Qtr3"/>
    <n v="7"/>
    <x v="2"/>
    <s v="Twin Enviro"/>
    <n v="1.06"/>
    <n v="3.44"/>
    <n v="3.5535000000000001"/>
  </r>
  <r>
    <n v="2209"/>
    <x v="29"/>
    <s v="Single Stream"/>
    <n v="112240"/>
    <d v="2021-07-23T21:18:09"/>
    <n v="5240"/>
    <n v="2.62"/>
    <n v="3"/>
    <x v="0"/>
    <s v="Qtr3"/>
    <n v="7"/>
    <x v="2"/>
    <s v="Waste Management"/>
    <n v="7.63"/>
    <n v="2.68"/>
    <n v="6.2805000000000009"/>
  </r>
  <r>
    <n v="2208"/>
    <x v="29"/>
    <s v="Single Stream"/>
    <n v="112218"/>
    <d v="2021-07-23T21:17:34"/>
    <n v="10020"/>
    <n v="5.01"/>
    <n v="3"/>
    <x v="0"/>
    <s v="Qtr3"/>
    <n v="7"/>
    <x v="2"/>
    <s v="Waste Management"/>
    <n v="7.63"/>
    <n v="2.68"/>
    <n v="6.2805000000000009"/>
  </r>
  <r>
    <n v="2205"/>
    <x v="30"/>
    <s v="Single Stream"/>
    <n v="112153"/>
    <d v="2021-07-22T21:37:05"/>
    <n v="3240"/>
    <n v="1.62"/>
    <n v="2"/>
    <x v="0"/>
    <s v="Qtr3"/>
    <n v="7"/>
    <x v="2"/>
    <s v="Twin Enviro"/>
    <n v="4.82"/>
    <n v="0"/>
    <n v="6.4344999999999999"/>
  </r>
  <r>
    <n v="2206"/>
    <x v="30"/>
    <s v="Single Stream"/>
    <n v="112158"/>
    <d v="2021-07-22T21:37:40"/>
    <n v="1500"/>
    <n v="0.75"/>
    <n v="2"/>
    <x v="0"/>
    <s v="Qtr3"/>
    <n v="7"/>
    <x v="2"/>
    <s v="Twin Enviro"/>
    <n v="4.82"/>
    <n v="0"/>
    <n v="6.4344999999999999"/>
  </r>
  <r>
    <n v="2207"/>
    <x v="30"/>
    <s v="Single Stream"/>
    <n v="112170"/>
    <d v="2021-07-22T21:39:02"/>
    <n v="4900"/>
    <n v="2.4500000000000002"/>
    <n v="2"/>
    <x v="0"/>
    <s v="Qtr3"/>
    <n v="7"/>
    <x v="2"/>
    <s v="Twin Enviro"/>
    <n v="4.82"/>
    <n v="0"/>
    <n v="6.4344999999999999"/>
  </r>
  <r>
    <n v="2202"/>
    <x v="31"/>
    <s v="Single Stream"/>
    <n v="112065"/>
    <d v="2021-07-21T21:44:35"/>
    <n v="780"/>
    <n v="0.39"/>
    <n v="2"/>
    <x v="0"/>
    <s v="Qtr3"/>
    <n v="7"/>
    <x v="2"/>
    <s v="Twin Enviro"/>
    <n v="5.6099999999999994"/>
    <n v="1.83"/>
    <n v="5.3930000000000007"/>
  </r>
  <r>
    <n v="2204"/>
    <x v="31"/>
    <s v="Single Stream"/>
    <n v="112108"/>
    <d v="2021-07-21T21:45:34"/>
    <n v="2940"/>
    <n v="1.47"/>
    <n v="2"/>
    <x v="0"/>
    <s v="Qtr3"/>
    <n v="7"/>
    <x v="2"/>
    <s v="Twin Enviro"/>
    <n v="5.6099999999999994"/>
    <n v="1.83"/>
    <n v="5.3930000000000007"/>
  </r>
  <r>
    <n v="2203"/>
    <x v="31"/>
    <s v="Single Stream"/>
    <n v="112100"/>
    <d v="2021-07-21T21:45:02"/>
    <n v="7500"/>
    <n v="3.75"/>
    <n v="2"/>
    <x v="0"/>
    <s v="Qtr3"/>
    <n v="7"/>
    <x v="2"/>
    <s v="Twin Enviro"/>
    <n v="5.6099999999999994"/>
    <n v="1.83"/>
    <n v="5.3930000000000007"/>
  </r>
  <r>
    <n v="2197"/>
    <x v="32"/>
    <s v="Single Stream"/>
    <n v="111997"/>
    <d v="2021-07-20T22:14:23"/>
    <n v="3740"/>
    <n v="1.87"/>
    <n v="2"/>
    <x v="0"/>
    <s v="Qtr3"/>
    <n v="7"/>
    <x v="2"/>
    <s v="Twin Enviro"/>
    <n v="12.469999999999999"/>
    <n v="0"/>
    <n v="4.3354999999999997"/>
  </r>
  <r>
    <n v="2198"/>
    <x v="32"/>
    <s v="Single Stream"/>
    <n v="112009"/>
    <d v="2021-07-20T22:15:00"/>
    <n v="4820"/>
    <n v="2.41"/>
    <n v="3"/>
    <x v="0"/>
    <s v="Qtr3"/>
    <n v="7"/>
    <x v="2"/>
    <s v="Waste Management"/>
    <n v="12.469999999999999"/>
    <n v="0"/>
    <n v="4.3354999999999997"/>
  </r>
  <r>
    <n v="2196"/>
    <x v="32"/>
    <s v="Single Stream"/>
    <n v="111976"/>
    <d v="2021-07-20T22:13:52"/>
    <n v="1740"/>
    <n v="0.87"/>
    <n v="2"/>
    <x v="0"/>
    <s v="Qtr3"/>
    <n v="7"/>
    <x v="2"/>
    <s v="Twin Enviro"/>
    <n v="12.469999999999999"/>
    <n v="0"/>
    <n v="4.3354999999999997"/>
  </r>
  <r>
    <n v="2199"/>
    <x v="32"/>
    <s v="Single Stream"/>
    <n v="112031"/>
    <d v="2021-07-20T22:15:30"/>
    <n v="7420"/>
    <n v="3.71"/>
    <n v="2"/>
    <x v="0"/>
    <s v="Qtr3"/>
    <n v="7"/>
    <x v="2"/>
    <s v="Twin Enviro"/>
    <n v="12.469999999999999"/>
    <n v="0"/>
    <n v="4.3354999999999997"/>
  </r>
  <r>
    <n v="2201"/>
    <x v="32"/>
    <s v="Single Stream"/>
    <n v="112046"/>
    <d v="2021-07-21T21:43:10"/>
    <n v="4820"/>
    <n v="2.41"/>
    <n v="2"/>
    <x v="0"/>
    <s v="Qtr3"/>
    <n v="7"/>
    <x v="2"/>
    <s v="Twin Enviro"/>
    <n v="12.469999999999999"/>
    <n v="0"/>
    <n v="4.3354999999999997"/>
  </r>
  <r>
    <n v="2200"/>
    <x v="32"/>
    <s v="Single Stream"/>
    <n v="112051"/>
    <d v="2021-07-21T21:42:28"/>
    <n v="2400"/>
    <n v="1.2"/>
    <n v="2"/>
    <x v="0"/>
    <s v="Qtr3"/>
    <n v="7"/>
    <x v="2"/>
    <s v="Twin Enviro"/>
    <n v="12.469999999999999"/>
    <n v="0"/>
    <n v="4.3354999999999997"/>
  </r>
  <r>
    <n v="2194"/>
    <x v="33"/>
    <s v="Single Stream"/>
    <n v="111950"/>
    <d v="2021-07-20T22:06:09"/>
    <n v="5740"/>
    <n v="2.87"/>
    <n v="3"/>
    <x v="0"/>
    <s v="Qtr3"/>
    <n v="7"/>
    <x v="2"/>
    <s v="Waste Management"/>
    <n v="6.88"/>
    <n v="0"/>
    <n v="3.8929999999999998"/>
  </r>
  <r>
    <n v="2195"/>
    <x v="33"/>
    <s v="Single Stream"/>
    <n v="111956"/>
    <d v="2021-07-20T22:06:44"/>
    <n v="8020"/>
    <n v="4.01"/>
    <n v="2"/>
    <x v="0"/>
    <s v="Qtr3"/>
    <n v="7"/>
    <x v="2"/>
    <s v="Twin Enviro"/>
    <n v="6.88"/>
    <n v="0"/>
    <n v="3.8929999999999998"/>
  </r>
  <r>
    <n v="2192"/>
    <x v="34"/>
    <s v="Single Stream"/>
    <n v="111894"/>
    <d v="2021-07-20T22:04:39"/>
    <n v="4100"/>
    <n v="2.0499999999999998"/>
    <n v="2"/>
    <x v="0"/>
    <s v="Qtr3"/>
    <n v="7"/>
    <x v="2"/>
    <s v="Twin Enviro"/>
    <n v="15.34"/>
    <n v="3.67"/>
    <n v="8.3924999999999983"/>
  </r>
  <r>
    <n v="2188"/>
    <x v="34"/>
    <s v="Single Stream"/>
    <n v="111842"/>
    <d v="2021-07-20T22:01:52"/>
    <n v="4420"/>
    <n v="2.21"/>
    <n v="2"/>
    <x v="0"/>
    <s v="Qtr3"/>
    <n v="7"/>
    <x v="2"/>
    <s v="Twin Enviro"/>
    <n v="15.34"/>
    <n v="3.67"/>
    <n v="8.3924999999999983"/>
  </r>
  <r>
    <n v="2189"/>
    <x v="34"/>
    <s v="Single Stream"/>
    <n v="111855"/>
    <d v="2021-07-20T22:03:04"/>
    <n v="8660"/>
    <n v="4.33"/>
    <n v="3"/>
    <x v="0"/>
    <s v="Qtr3"/>
    <n v="7"/>
    <x v="2"/>
    <s v="Waste Management"/>
    <n v="15.34"/>
    <n v="3.67"/>
    <n v="8.3924999999999983"/>
  </r>
  <r>
    <n v="2190"/>
    <x v="34"/>
    <s v="Single Stream"/>
    <n v="111876"/>
    <d v="2021-07-20T22:03:40"/>
    <n v="3560"/>
    <n v="1.78"/>
    <n v="2"/>
    <x v="0"/>
    <s v="Qtr3"/>
    <n v="7"/>
    <x v="2"/>
    <s v="Twin Enviro"/>
    <n v="15.34"/>
    <n v="3.67"/>
    <n v="8.3924999999999983"/>
  </r>
  <r>
    <n v="2193"/>
    <x v="34"/>
    <s v="Single Stream"/>
    <n v="111886"/>
    <d v="2021-07-20T22:05:19"/>
    <n v="7840"/>
    <n v="3.92"/>
    <n v="2"/>
    <x v="0"/>
    <s v="Qtr3"/>
    <n v="7"/>
    <x v="2"/>
    <s v="Twin Enviro"/>
    <n v="15.34"/>
    <n v="3.67"/>
    <n v="8.3924999999999983"/>
  </r>
  <r>
    <n v="2191"/>
    <x v="34"/>
    <s v="Single Stream"/>
    <n v="111893"/>
    <d v="2021-07-20T22:04:11"/>
    <n v="2100"/>
    <n v="1.05"/>
    <n v="2"/>
    <x v="0"/>
    <s v="Qtr3"/>
    <n v="7"/>
    <x v="2"/>
    <s v="Twin Enviro"/>
    <n v="15.34"/>
    <n v="3.67"/>
    <n v="8.3924999999999983"/>
  </r>
  <r>
    <n v="2186"/>
    <x v="35"/>
    <s v="Single Stream"/>
    <n v="111750"/>
    <d v="2021-07-20T21:57:47"/>
    <n v="4180"/>
    <n v="2.09"/>
    <n v="2"/>
    <x v="0"/>
    <s v="Qtr3"/>
    <n v="7"/>
    <x v="2"/>
    <s v="Twin Enviro"/>
    <n v="2.9499999999999997"/>
    <n v="4.17"/>
    <n v="6.42"/>
  </r>
  <r>
    <n v="2187"/>
    <x v="35"/>
    <s v="Single Stream"/>
    <n v="111788"/>
    <d v="2021-07-20T21:59:47"/>
    <n v="1720"/>
    <n v="0.86"/>
    <n v="2"/>
    <x v="0"/>
    <s v="Qtr3"/>
    <n v="7"/>
    <x v="2"/>
    <s v="Twin Enviro"/>
    <n v="2.9499999999999997"/>
    <n v="4.17"/>
    <n v="6.42"/>
  </r>
  <r>
    <n v="2185"/>
    <x v="36"/>
    <s v="Single Stream"/>
    <n v="111689"/>
    <d v="2021-07-20T21:57:05"/>
    <n v="1060"/>
    <n v="0.53"/>
    <n v="2"/>
    <x v="0"/>
    <s v="Qtr3"/>
    <n v="7"/>
    <x v="2"/>
    <s v="Twin Enviro"/>
    <n v="0.53"/>
    <n v="0.53"/>
    <n v="3.8924999999999996"/>
  </r>
  <r>
    <n v="2182"/>
    <x v="37"/>
    <s v="Single Stream"/>
    <n v="111623"/>
    <d v="2021-07-13T21:10:53"/>
    <n v="6740"/>
    <n v="3.37"/>
    <n v="3"/>
    <x v="0"/>
    <s v="Qtr3"/>
    <n v="7"/>
    <x v="2"/>
    <s v="Waste Management"/>
    <n v="13.29"/>
    <n v="3.5649999999999999"/>
    <n v="8.2570000000000014"/>
  </r>
  <r>
    <n v="2181"/>
    <x v="37"/>
    <s v="Single Stream"/>
    <n v="111620"/>
    <d v="2021-07-13T21:08:06"/>
    <n v="4440"/>
    <n v="2.2200000000000002"/>
    <n v="2"/>
    <x v="0"/>
    <s v="Qtr3"/>
    <n v="7"/>
    <x v="2"/>
    <s v="Twin Enviro"/>
    <n v="13.29"/>
    <n v="3.5649999999999999"/>
    <n v="8.2570000000000014"/>
  </r>
  <r>
    <n v="2184"/>
    <x v="37"/>
    <s v="Single Stream"/>
    <n v="111670"/>
    <d v="2021-07-20T21:35:37"/>
    <n v="10120"/>
    <n v="5.0599999999999996"/>
    <n v="3"/>
    <x v="0"/>
    <s v="Qtr3"/>
    <n v="7"/>
    <x v="2"/>
    <s v="Waste Management"/>
    <n v="13.29"/>
    <n v="3.5649999999999999"/>
    <n v="8.2570000000000014"/>
  </r>
  <r>
    <n v="2183"/>
    <x v="37"/>
    <s v="Single Stream"/>
    <n v="111659"/>
    <d v="2021-07-13T21:11:22"/>
    <n v="5280"/>
    <n v="2.64"/>
    <n v="2"/>
    <x v="0"/>
    <s v="Qtr3"/>
    <n v="7"/>
    <x v="2"/>
    <s v="Twin Enviro"/>
    <n v="13.29"/>
    <n v="3.5649999999999999"/>
    <n v="8.2570000000000014"/>
  </r>
  <r>
    <n v="2179"/>
    <x v="38"/>
    <s v="Single Stream"/>
    <n v="111585"/>
    <d v="2021-07-12T21:46:29"/>
    <n v="6660"/>
    <n v="3.33"/>
    <n v="3"/>
    <x v="0"/>
    <s v="Qtr3"/>
    <n v="7"/>
    <x v="2"/>
    <s v="Waste Management"/>
    <n v="11.239999999999998"/>
    <n v="0"/>
    <n v="9.1850000000000005"/>
  </r>
  <r>
    <n v="2178"/>
    <x v="38"/>
    <s v="Single Stream"/>
    <n v="111555"/>
    <d v="2021-07-12T21:45:31"/>
    <n v="7040"/>
    <n v="3.52"/>
    <n v="3"/>
    <x v="0"/>
    <s v="Qtr3"/>
    <n v="7"/>
    <x v="2"/>
    <s v="Waste Management"/>
    <n v="11.239999999999998"/>
    <n v="0"/>
    <n v="9.1850000000000005"/>
  </r>
  <r>
    <n v="2180"/>
    <x v="38"/>
    <s v="Single Stream"/>
    <n v="111588"/>
    <d v="2021-07-12T21:47:38"/>
    <n v="8780"/>
    <n v="4.3899999999999997"/>
    <n v="2"/>
    <x v="0"/>
    <s v="Qtr3"/>
    <n v="7"/>
    <x v="2"/>
    <s v="Twin Enviro"/>
    <n v="11.239999999999998"/>
    <n v="0"/>
    <n v="9.1850000000000005"/>
  </r>
  <r>
    <n v="2177"/>
    <x v="39"/>
    <s v="Single Stream"/>
    <n v="111527"/>
    <d v="2021-07-12T21:44:54"/>
    <n v="2680"/>
    <n v="1.34"/>
    <n v="2"/>
    <x v="0"/>
    <s v="Qtr3"/>
    <n v="7"/>
    <x v="2"/>
    <s v="Twin Enviro"/>
    <n v="1.34"/>
    <n v="0"/>
    <n v="3.96"/>
  </r>
  <r>
    <n v="2175"/>
    <x v="40"/>
    <s v="Single Stream"/>
    <n v="111518"/>
    <d v="2021-07-09T21:29:17"/>
    <n v="5540"/>
    <n v="2.77"/>
    <n v="3"/>
    <x v="0"/>
    <s v="Qtr3"/>
    <n v="7"/>
    <x v="2"/>
    <s v="Waste Management"/>
    <n v="15.059999999999999"/>
    <n v="0"/>
    <n v="8.0050000000000008"/>
  </r>
  <r>
    <n v="2170"/>
    <x v="40"/>
    <s v="Single Stream"/>
    <n v="111427"/>
    <d v="2021-07-09T21:25:24"/>
    <n v="3480"/>
    <n v="1.74"/>
    <n v="2"/>
    <x v="0"/>
    <s v="Qtr3"/>
    <n v="7"/>
    <x v="2"/>
    <s v="Twin Enviro"/>
    <n v="15.059999999999999"/>
    <n v="0"/>
    <n v="8.0050000000000008"/>
  </r>
  <r>
    <n v="2173"/>
    <x v="40"/>
    <s v="Single Stream"/>
    <n v="111499"/>
    <d v="2021-07-09T21:27:31"/>
    <n v="4920"/>
    <n v="2.46"/>
    <n v="3"/>
    <x v="0"/>
    <s v="Qtr3"/>
    <n v="7"/>
    <x v="2"/>
    <s v="Waste Management"/>
    <n v="15.059999999999999"/>
    <n v="0"/>
    <n v="8.0050000000000008"/>
  </r>
  <r>
    <n v="2174"/>
    <x v="40"/>
    <s v="Single Stream"/>
    <n v="111510"/>
    <d v="2021-07-09T21:28:43"/>
    <n v="4100"/>
    <n v="2.0499999999999998"/>
    <n v="2"/>
    <x v="0"/>
    <s v="Qtr3"/>
    <n v="7"/>
    <x v="2"/>
    <s v="Twin Enviro"/>
    <n v="15.059999999999999"/>
    <n v="0"/>
    <n v="8.0050000000000008"/>
  </r>
  <r>
    <n v="2172"/>
    <x v="40"/>
    <s v="Single Stream"/>
    <n v="111482"/>
    <d v="2021-07-09T21:26:57"/>
    <n v="9720"/>
    <n v="4.8600000000000003"/>
    <n v="3"/>
    <x v="0"/>
    <s v="Qtr3"/>
    <n v="7"/>
    <x v="2"/>
    <s v="Waste Management"/>
    <n v="15.059999999999999"/>
    <n v="0"/>
    <n v="8.0050000000000008"/>
  </r>
  <r>
    <n v="2176"/>
    <x v="40"/>
    <s v="Single Stream"/>
    <n v="111522"/>
    <d v="2021-07-12T21:41:27"/>
    <n v="2360"/>
    <n v="1.18"/>
    <n v="2"/>
    <x v="0"/>
    <s v="Qtr3"/>
    <n v="7"/>
    <x v="2"/>
    <s v="Twin Enviro"/>
    <n v="15.059999999999999"/>
    <n v="0"/>
    <n v="8.0050000000000008"/>
  </r>
  <r>
    <n v="2168"/>
    <x v="41"/>
    <s v="Single Stream"/>
    <n v="111405"/>
    <d v="2021-07-09T21:23:58"/>
    <n v="3740"/>
    <n v="1.87"/>
    <n v="2"/>
    <x v="0"/>
    <s v="Qtr3"/>
    <n v="7"/>
    <x v="2"/>
    <s v="Twin Enviro"/>
    <n v="4.57"/>
    <n v="0"/>
    <n v="8.6975000000000016"/>
  </r>
  <r>
    <n v="2169"/>
    <x v="41"/>
    <s v="Single Stream"/>
    <n v="111426"/>
    <d v="2021-07-09T21:24:42"/>
    <n v="1360"/>
    <n v="0.68"/>
    <n v="2"/>
    <x v="0"/>
    <s v="Qtr3"/>
    <n v="7"/>
    <x v="2"/>
    <s v="Twin Enviro"/>
    <n v="4.57"/>
    <n v="0"/>
    <n v="8.6975000000000016"/>
  </r>
  <r>
    <n v="2171"/>
    <x v="41"/>
    <s v="Single Stream"/>
    <n v="111454"/>
    <d v="2021-07-09T21:26:11"/>
    <n v="4040"/>
    <n v="2.02"/>
    <n v="2"/>
    <x v="0"/>
    <s v="Qtr3"/>
    <n v="7"/>
    <x v="2"/>
    <s v="Twin Enviro"/>
    <n v="4.57"/>
    <n v="0"/>
    <n v="8.6975000000000016"/>
  </r>
  <r>
    <n v="2165"/>
    <x v="42"/>
    <s v="Single Stream"/>
    <n v="111324"/>
    <d v="2021-07-07T19:42:57"/>
    <n v="6540"/>
    <n v="3.27"/>
    <n v="3"/>
    <x v="0"/>
    <s v="Qtr3"/>
    <n v="7"/>
    <x v="2"/>
    <s v="Waste Management"/>
    <n v="12.5"/>
    <n v="3.41"/>
    <n v="4.8250000000000011"/>
  </r>
  <r>
    <n v="2166"/>
    <x v="42"/>
    <s v="Single Stream"/>
    <n v="111368"/>
    <d v="2021-07-09T21:22:06"/>
    <n v="3580"/>
    <n v="1.79"/>
    <n v="2"/>
    <x v="0"/>
    <s v="Qtr3"/>
    <n v="7"/>
    <x v="2"/>
    <s v="Twin Enviro"/>
    <n v="12.5"/>
    <n v="3.41"/>
    <n v="4.8250000000000011"/>
  </r>
  <r>
    <n v="2164"/>
    <x v="42"/>
    <s v="Single Stream"/>
    <n v="111313"/>
    <d v="2021-07-07T19:42:28"/>
    <n v="660"/>
    <n v="0.33"/>
    <n v="2"/>
    <x v="0"/>
    <s v="Qtr3"/>
    <n v="7"/>
    <x v="2"/>
    <s v="Twin Enviro"/>
    <n v="12.5"/>
    <n v="3.41"/>
    <n v="4.8250000000000011"/>
  </r>
  <r>
    <n v="2167"/>
    <x v="42"/>
    <s v="Single Stream"/>
    <n v="111371"/>
    <d v="2021-07-09T21:23:06"/>
    <n v="7620"/>
    <n v="3.81"/>
    <n v="2"/>
    <x v="0"/>
    <s v="Qtr3"/>
    <n v="7"/>
    <x v="2"/>
    <s v="Twin Enviro"/>
    <n v="12.5"/>
    <n v="3.41"/>
    <n v="4.8250000000000011"/>
  </r>
  <r>
    <n v="2163"/>
    <x v="42"/>
    <s v="Single Stream"/>
    <n v="111291"/>
    <d v="2021-07-07T19:41:04"/>
    <n v="6600"/>
    <n v="3.3"/>
    <n v="2"/>
    <x v="0"/>
    <s v="Qtr3"/>
    <n v="7"/>
    <x v="2"/>
    <s v="Twin Enviro"/>
    <n v="12.5"/>
    <n v="3.41"/>
    <n v="4.8250000000000011"/>
  </r>
  <r>
    <n v="2162"/>
    <x v="43"/>
    <s v="Single Stream"/>
    <n v="111250"/>
    <d v="2021-07-06T21:09:04"/>
    <n v="4380"/>
    <n v="2.19"/>
    <n v="3"/>
    <x v="0"/>
    <s v="Qtr3"/>
    <n v="7"/>
    <x v="2"/>
    <s v="Waste Management"/>
    <n v="7.58"/>
    <n v="0"/>
    <n v="9.6649999999999991"/>
  </r>
  <r>
    <n v="2161"/>
    <x v="43"/>
    <s v="Single Stream"/>
    <n v="111223"/>
    <d v="2021-07-06T21:08:39"/>
    <n v="3060"/>
    <n v="1.53"/>
    <n v="2"/>
    <x v="0"/>
    <s v="Qtr3"/>
    <n v="7"/>
    <x v="2"/>
    <s v="Twin Enviro"/>
    <n v="7.58"/>
    <n v="0"/>
    <n v="9.6649999999999991"/>
  </r>
  <r>
    <n v="2160"/>
    <x v="43"/>
    <s v="Single Stream"/>
    <n v="111221"/>
    <d v="2021-07-06T21:08:08"/>
    <n v="7720"/>
    <n v="3.86"/>
    <n v="2"/>
    <x v="0"/>
    <s v="Qtr3"/>
    <n v="7"/>
    <x v="2"/>
    <s v="Twin Enviro"/>
    <n v="7.58"/>
    <n v="0"/>
    <n v="9.6649999999999991"/>
  </r>
  <r>
    <n v="2159"/>
    <x v="44"/>
    <s v="Single Stream"/>
    <n v="111202"/>
    <d v="2021-07-06T21:07:31"/>
    <n v="3620"/>
    <n v="1.81"/>
    <n v="2"/>
    <x v="0"/>
    <s v="Qtr3"/>
    <n v="7"/>
    <x v="2"/>
    <s v="Twin Enviro"/>
    <n v="1.81"/>
    <n v="0"/>
    <n v="0"/>
  </r>
  <r>
    <n v="2157"/>
    <x v="45"/>
    <s v="Single Stream"/>
    <n v="111200"/>
    <d v="2021-07-06T21:06:11"/>
    <n v="2320"/>
    <n v="1.1599999999999999"/>
    <n v="2"/>
    <x v="0"/>
    <s v="Qtr3"/>
    <n v="7"/>
    <x v="2"/>
    <s v="Twin Enviro"/>
    <n v="18.749999999999996"/>
    <n v="0"/>
    <n v="10.830000000000002"/>
  </r>
  <r>
    <n v="2154"/>
    <x v="45"/>
    <s v="Single Stream"/>
    <n v="111174"/>
    <d v="2021-07-06T21:04:28"/>
    <n v="6440"/>
    <n v="3.22"/>
    <n v="2"/>
    <x v="0"/>
    <s v="Qtr3"/>
    <n v="7"/>
    <x v="2"/>
    <s v="Twin Enviro"/>
    <n v="18.749999999999996"/>
    <n v="0"/>
    <n v="10.830000000000002"/>
  </r>
  <r>
    <n v="2156"/>
    <x v="45"/>
    <s v="Single Stream"/>
    <n v="111187"/>
    <d v="2021-07-06T21:05:36"/>
    <n v="5500"/>
    <n v="2.75"/>
    <n v="2"/>
    <x v="0"/>
    <s v="Qtr3"/>
    <n v="7"/>
    <x v="2"/>
    <s v="Twin Enviro"/>
    <n v="18.749999999999996"/>
    <n v="0"/>
    <n v="10.830000000000002"/>
  </r>
  <r>
    <n v="2153"/>
    <x v="45"/>
    <s v="Single Stream"/>
    <n v="111156"/>
    <d v="2021-07-06T21:03:46"/>
    <n v="10860"/>
    <n v="5.43"/>
    <n v="3"/>
    <x v="0"/>
    <s v="Qtr3"/>
    <n v="7"/>
    <x v="2"/>
    <s v="Waste Management"/>
    <n v="18.749999999999996"/>
    <n v="0"/>
    <n v="10.830000000000002"/>
  </r>
  <r>
    <n v="2155"/>
    <x v="45"/>
    <s v="Single Stream"/>
    <n v="111182"/>
    <d v="2021-07-06T21:05:05"/>
    <n v="5000"/>
    <n v="2.5"/>
    <n v="3"/>
    <x v="0"/>
    <s v="Qtr3"/>
    <n v="7"/>
    <x v="2"/>
    <s v="Waste Management"/>
    <n v="18.749999999999996"/>
    <n v="0"/>
    <n v="10.830000000000002"/>
  </r>
  <r>
    <n v="2158"/>
    <x v="45"/>
    <s v="Single Stream"/>
    <n v="111190"/>
    <d v="2021-07-06T21:06:44"/>
    <n v="5480"/>
    <n v="2.74"/>
    <n v="3"/>
    <x v="0"/>
    <s v="Qtr3"/>
    <n v="7"/>
    <x v="2"/>
    <s v="Waste Management"/>
    <n v="18.749999999999996"/>
    <n v="0"/>
    <n v="10.830000000000002"/>
  </r>
  <r>
    <n v="2152"/>
    <x v="45"/>
    <s v="Single Stream"/>
    <n v="111087"/>
    <d v="2021-07-06T21:02:52"/>
    <n v="1900"/>
    <n v="0.95"/>
    <n v="2"/>
    <x v="0"/>
    <s v="Qtr3"/>
    <n v="7"/>
    <x v="2"/>
    <s v="Twin Enviro"/>
    <n v="18.749999999999996"/>
    <n v="0"/>
    <n v="10.830000000000002"/>
  </r>
  <r>
    <n v="2151"/>
    <x v="46"/>
    <s v="Single Stream"/>
    <n v="111095"/>
    <d v="2021-07-06T21:02:15"/>
    <n v="3220"/>
    <n v="1.61"/>
    <n v="2"/>
    <x v="0"/>
    <s v="Qtr3"/>
    <n v="7"/>
    <x v="2"/>
    <s v="Twin Enviro"/>
    <n v="3.5300000000000002"/>
    <n v="0"/>
    <n v="7.2439999999999989"/>
  </r>
  <r>
    <n v="2150"/>
    <x v="46"/>
    <s v="Single Stream"/>
    <n v="111039"/>
    <d v="2021-07-06T21:01:42"/>
    <n v="3840"/>
    <n v="1.92"/>
    <n v="2"/>
    <x v="0"/>
    <s v="Qtr3"/>
    <n v="7"/>
    <x v="2"/>
    <s v="Twin Enviro"/>
    <n v="3.5300000000000002"/>
    <n v="0"/>
    <n v="7.2439999999999989"/>
  </r>
  <r>
    <n v="2147"/>
    <x v="47"/>
    <s v="Single Stream"/>
    <n v="111000"/>
    <d v="2021-07-01T21:27:04"/>
    <n v="4440"/>
    <n v="2.2200000000000002"/>
    <n v="2"/>
    <x v="0"/>
    <s v="Qtr2"/>
    <n v="6"/>
    <x v="3"/>
    <s v="Twin Enviro"/>
    <n v="3.92"/>
    <n v="0"/>
    <n v="6.0449999999999999"/>
  </r>
  <r>
    <n v="2148"/>
    <x v="47"/>
    <s v="Single Stream"/>
    <n v="111021"/>
    <d v="2021-07-01T21:27:41"/>
    <n v="2460"/>
    <n v="1.23"/>
    <n v="2"/>
    <x v="0"/>
    <s v="Qtr2"/>
    <n v="6"/>
    <x v="3"/>
    <s v="Twin Enviro"/>
    <n v="3.92"/>
    <n v="0"/>
    <n v="6.0449999999999999"/>
  </r>
  <r>
    <n v="2149"/>
    <x v="47"/>
    <s v="Single Stream"/>
    <n v="110984"/>
    <d v="2021-07-01T21:28:20"/>
    <n v="940"/>
    <n v="0.47"/>
    <n v="2"/>
    <x v="0"/>
    <s v="Qtr2"/>
    <n v="6"/>
    <x v="3"/>
    <s v="Twin Enviro"/>
    <n v="3.92"/>
    <n v="0"/>
    <n v="6.0449999999999999"/>
  </r>
  <r>
    <n v="2146"/>
    <x v="48"/>
    <s v="Single Stream"/>
    <n v="110953"/>
    <d v="2021-07-01T21:26:33"/>
    <n v="4800"/>
    <n v="2.4"/>
    <n v="2"/>
    <x v="0"/>
    <s v="Qtr2"/>
    <n v="6"/>
    <x v="3"/>
    <s v="Twin Enviro"/>
    <n v="10.76"/>
    <n v="0"/>
    <n v="12.66"/>
  </r>
  <r>
    <n v="2145"/>
    <x v="48"/>
    <s v="Single Stream"/>
    <n v="110950"/>
    <d v="2021-07-01T21:25:49"/>
    <n v="6960"/>
    <n v="3.48"/>
    <n v="3"/>
    <x v="0"/>
    <s v="Qtr2"/>
    <n v="6"/>
    <x v="3"/>
    <s v="Waste Management"/>
    <n v="10.76"/>
    <n v="0"/>
    <n v="12.66"/>
  </r>
  <r>
    <n v="2143"/>
    <x v="48"/>
    <s v="Single Stream"/>
    <n v="110892"/>
    <d v="2021-06-29T20:12:47"/>
    <n v="3480"/>
    <n v="1.74"/>
    <n v="2"/>
    <x v="0"/>
    <s v="Qtr2"/>
    <n v="6"/>
    <x v="3"/>
    <s v="Twin Enviro"/>
    <n v="10.76"/>
    <n v="0"/>
    <n v="12.66"/>
  </r>
  <r>
    <n v="2144"/>
    <x v="48"/>
    <s v="Single Stream"/>
    <n v="110932"/>
    <d v="2021-06-29T20:14:14"/>
    <n v="6280"/>
    <n v="3.14"/>
    <n v="3"/>
    <x v="0"/>
    <s v="Qtr2"/>
    <n v="6"/>
    <x v="3"/>
    <s v="Waste Management"/>
    <n v="10.76"/>
    <n v="0"/>
    <n v="12.66"/>
  </r>
  <r>
    <n v="2142"/>
    <x v="49"/>
    <s v="Single Stream"/>
    <n v="110887"/>
    <d v="2021-06-29T20:11:24"/>
    <n v="8820"/>
    <n v="4.41"/>
    <n v="2"/>
    <x v="0"/>
    <s v="Qtr2"/>
    <n v="6"/>
    <x v="3"/>
    <s v="Twin Enviro"/>
    <n v="9.8000000000000007"/>
    <n v="0"/>
    <n v="12.054999999999998"/>
  </r>
  <r>
    <n v="2141"/>
    <x v="49"/>
    <s v="Single Stream"/>
    <n v="110869"/>
    <d v="2021-06-29T20:09:31"/>
    <n v="6360"/>
    <n v="3.18"/>
    <n v="3"/>
    <x v="0"/>
    <s v="Qtr2"/>
    <n v="6"/>
    <x v="3"/>
    <s v="Waste Management"/>
    <n v="9.8000000000000007"/>
    <n v="0"/>
    <n v="12.054999999999998"/>
  </r>
  <r>
    <n v="2140"/>
    <x v="49"/>
    <s v="Single Stream"/>
    <n v="110822"/>
    <d v="2021-06-29T20:07:31"/>
    <n v="4420"/>
    <n v="2.21"/>
    <n v="2"/>
    <x v="0"/>
    <s v="Qtr2"/>
    <n v="6"/>
    <x v="3"/>
    <s v="Twin Enviro"/>
    <n v="9.8000000000000007"/>
    <n v="0"/>
    <n v="12.054999999999998"/>
  </r>
  <r>
    <n v="2136"/>
    <x v="50"/>
    <s v="Single Stream"/>
    <n v="110767"/>
    <d v="2021-06-25T20:21:39"/>
    <n v="9120"/>
    <n v="4.5599999999999996"/>
    <n v="3"/>
    <x v="0"/>
    <s v="Qtr2"/>
    <n v="6"/>
    <x v="3"/>
    <s v="Waste Management"/>
    <n v="12.19"/>
    <n v="0"/>
    <n v="10.852500000000001"/>
  </r>
  <r>
    <n v="2138"/>
    <x v="50"/>
    <s v="Single Stream"/>
    <n v="110798"/>
    <d v="2021-06-29T20:05:36"/>
    <n v="6400"/>
    <n v="3.2"/>
    <n v="3"/>
    <x v="0"/>
    <s v="Qtr2"/>
    <n v="6"/>
    <x v="3"/>
    <s v="Waste Management"/>
    <n v="12.19"/>
    <n v="0"/>
    <n v="10.852500000000001"/>
  </r>
  <r>
    <n v="2134"/>
    <x v="50"/>
    <s v="Single Stream"/>
    <n v="110730"/>
    <d v="2021-06-25T20:17:40"/>
    <n v="3700"/>
    <n v="1.85"/>
    <n v="2"/>
    <x v="0"/>
    <s v="Qtr2"/>
    <n v="6"/>
    <x v="3"/>
    <s v="Twin Enviro"/>
    <n v="12.19"/>
    <n v="0"/>
    <n v="10.852500000000001"/>
  </r>
  <r>
    <n v="2139"/>
    <x v="50"/>
    <s v="Single Stream"/>
    <n v="110803"/>
    <d v="2021-06-29T20:06:56"/>
    <n v="2140"/>
    <n v="1.07"/>
    <n v="2"/>
    <x v="0"/>
    <s v="Qtr2"/>
    <n v="6"/>
    <x v="3"/>
    <s v="Twin Enviro"/>
    <n v="12.19"/>
    <n v="0"/>
    <n v="10.852500000000001"/>
  </r>
  <r>
    <n v="2137"/>
    <x v="50"/>
    <s v="Single Stream"/>
    <n v="110780"/>
    <d v="2021-06-25T20:22:43"/>
    <n v="3020"/>
    <n v="1.51"/>
    <n v="2"/>
    <x v="0"/>
    <s v="Qtr2"/>
    <n v="6"/>
    <x v="3"/>
    <s v="Twin Enviro"/>
    <n v="12.19"/>
    <n v="0"/>
    <n v="10.852500000000001"/>
  </r>
  <r>
    <n v="2131"/>
    <x v="51"/>
    <s v="Single Stream"/>
    <n v="110649"/>
    <d v="2021-06-24T20:35:03"/>
    <n v="3560"/>
    <n v="1.78"/>
    <n v="2"/>
    <x v="0"/>
    <s v="Qtr2"/>
    <n v="6"/>
    <x v="3"/>
    <s v="Twin Enviro"/>
    <n v="7.629999999999999"/>
    <n v="0"/>
    <n v="7.2225000000000001"/>
  </r>
  <r>
    <n v="2135"/>
    <x v="51"/>
    <s v="Single Stream"/>
    <n v="110716"/>
    <d v="2021-06-25T20:18:15"/>
    <n v="3440"/>
    <n v="1.72"/>
    <n v="2"/>
    <x v="0"/>
    <s v="Qtr2"/>
    <n v="6"/>
    <x v="3"/>
    <s v="Twin Enviro"/>
    <n v="7.629999999999999"/>
    <n v="0"/>
    <n v="7.2225000000000001"/>
  </r>
  <r>
    <n v="2132"/>
    <x v="51"/>
    <s v="Single Stream"/>
    <n v="110683"/>
    <d v="2021-06-24T20:35:33"/>
    <n v="3840"/>
    <n v="1.92"/>
    <n v="2"/>
    <x v="0"/>
    <s v="Qtr2"/>
    <n v="6"/>
    <x v="3"/>
    <s v="Twin Enviro"/>
    <n v="7.629999999999999"/>
    <n v="0"/>
    <n v="7.2225000000000001"/>
  </r>
  <r>
    <n v="2130"/>
    <x v="51"/>
    <s v="Single Stream"/>
    <n v="110645"/>
    <d v="2021-06-24T20:34:11"/>
    <n v="3040"/>
    <n v="1.52"/>
    <n v="2"/>
    <x v="0"/>
    <s v="Qtr2"/>
    <n v="6"/>
    <x v="3"/>
    <s v="Twin Enviro"/>
    <n v="7.629999999999999"/>
    <n v="0"/>
    <n v="7.2225000000000001"/>
  </r>
  <r>
    <n v="2133"/>
    <x v="51"/>
    <s v="Single Stream"/>
    <n v="110697"/>
    <d v="2021-06-25T20:16:48"/>
    <n v="1380"/>
    <n v="0.69"/>
    <n v="2"/>
    <x v="0"/>
    <s v="Qtr2"/>
    <n v="6"/>
    <x v="3"/>
    <s v="Twin Enviro"/>
    <n v="7.629999999999999"/>
    <n v="0"/>
    <n v="7.2225000000000001"/>
  </r>
  <r>
    <n v="2128"/>
    <x v="52"/>
    <s v="Single Stream"/>
    <n v="110608"/>
    <d v="2021-06-23T20:52:07"/>
    <n v="3700"/>
    <n v="1.85"/>
    <n v="2"/>
    <x v="0"/>
    <s v="Qtr2"/>
    <n v="6"/>
    <x v="3"/>
    <s v="Twin Enviro"/>
    <n v="5.5200000000000005"/>
    <n v="0"/>
    <n v="7.23"/>
  </r>
  <r>
    <n v="2129"/>
    <x v="52"/>
    <s v="Single Stream"/>
    <n v="110640"/>
    <d v="2021-06-24T20:33:29"/>
    <n v="6600"/>
    <n v="3.3"/>
    <n v="3"/>
    <x v="0"/>
    <s v="Qtr2"/>
    <n v="6"/>
    <x v="3"/>
    <s v="Waste Management"/>
    <n v="5.5200000000000005"/>
    <n v="0"/>
    <n v="7.23"/>
  </r>
  <r>
    <n v="2127"/>
    <x v="52"/>
    <s v="Single Stream"/>
    <n v="110584"/>
    <d v="2021-06-23T20:51:33"/>
    <n v="740"/>
    <n v="0.37"/>
    <n v="2"/>
    <x v="0"/>
    <s v="Qtr2"/>
    <n v="6"/>
    <x v="3"/>
    <s v="Twin Enviro"/>
    <n v="5.5200000000000005"/>
    <n v="0"/>
    <n v="7.23"/>
  </r>
  <r>
    <n v="2126"/>
    <x v="53"/>
    <s v="Single Stream"/>
    <n v="110558"/>
    <d v="2021-06-23T20:51:01"/>
    <n v="6560"/>
    <n v="3.28"/>
    <n v="2"/>
    <x v="0"/>
    <s v="Qtr2"/>
    <n v="6"/>
    <x v="3"/>
    <s v="Twin Enviro"/>
    <n v="8.5"/>
    <n v="0"/>
    <n v="9.0175000000000001"/>
  </r>
  <r>
    <n v="2125"/>
    <x v="53"/>
    <s v="Single Stream"/>
    <n v="110516"/>
    <d v="2021-06-23T20:50:01"/>
    <n v="6180"/>
    <n v="3.09"/>
    <n v="3"/>
    <x v="0"/>
    <s v="Qtr2"/>
    <n v="6"/>
    <x v="3"/>
    <s v="Waste Management"/>
    <n v="8.5"/>
    <n v="0"/>
    <n v="9.0175000000000001"/>
  </r>
  <r>
    <n v="2124"/>
    <x v="53"/>
    <s v="Single Stream"/>
    <n v="110489"/>
    <d v="2021-06-23T20:49:26"/>
    <n v="4260"/>
    <n v="2.13"/>
    <n v="2"/>
    <x v="0"/>
    <s v="Qtr2"/>
    <n v="6"/>
    <x v="3"/>
    <s v="Twin Enviro"/>
    <n v="8.5"/>
    <n v="0"/>
    <n v="9.0175000000000001"/>
  </r>
  <r>
    <n v="2123"/>
    <x v="54"/>
    <s v="Single Stream"/>
    <n v="110447"/>
    <d v="2021-06-21T20:47:33"/>
    <n v="3820"/>
    <n v="1.91"/>
    <n v="2"/>
    <x v="0"/>
    <s v="Qtr2"/>
    <n v="6"/>
    <x v="3"/>
    <s v="Twin Enviro"/>
    <n v="2.84"/>
    <n v="0"/>
    <n v="5.4074999999999998"/>
  </r>
  <r>
    <n v="2122"/>
    <x v="54"/>
    <s v="Single Stream"/>
    <n v="110394"/>
    <d v="2021-06-21T20:46:49"/>
    <n v="1860"/>
    <n v="0.93"/>
    <n v="2"/>
    <x v="0"/>
    <s v="Qtr2"/>
    <n v="6"/>
    <x v="3"/>
    <s v="Twin Enviro"/>
    <n v="2.84"/>
    <n v="0"/>
    <n v="5.4074999999999998"/>
  </r>
  <r>
    <n v="2119"/>
    <x v="55"/>
    <s v="Single Stream"/>
    <n v="110365"/>
    <d v="2021-06-18T20:58:35"/>
    <n v="5880"/>
    <n v="2.94"/>
    <n v="2"/>
    <x v="0"/>
    <s v="Qtr2"/>
    <n v="6"/>
    <x v="3"/>
    <s v="Twin Enviro"/>
    <n v="12.63"/>
    <n v="0"/>
    <n v="11.4505"/>
  </r>
  <r>
    <n v="2116"/>
    <x v="55"/>
    <s v="Single Stream"/>
    <n v="110300"/>
    <d v="2021-06-18T20:55:43"/>
    <n v="3040"/>
    <n v="1.52"/>
    <n v="2"/>
    <x v="0"/>
    <s v="Qtr2"/>
    <n v="6"/>
    <x v="3"/>
    <s v="Twin Enviro"/>
    <n v="12.63"/>
    <n v="0"/>
    <n v="11.4505"/>
  </r>
  <r>
    <n v="2120"/>
    <x v="55"/>
    <s v="Single Stream"/>
    <n v="110315"/>
    <d v="2021-06-21T20:44:43"/>
    <n v="1960"/>
    <n v="0.98"/>
    <n v="2"/>
    <x v="0"/>
    <s v="Qtr2"/>
    <n v="6"/>
    <x v="3"/>
    <s v="Twin Enviro"/>
    <n v="12.63"/>
    <n v="0"/>
    <n v="11.4505"/>
  </r>
  <r>
    <n v="2118"/>
    <x v="55"/>
    <s v="Single Stream"/>
    <n v="110356"/>
    <d v="2021-06-18T20:57:54"/>
    <n v="4480"/>
    <n v="2.2400000000000002"/>
    <n v="3"/>
    <x v="0"/>
    <s v="Qtr2"/>
    <n v="6"/>
    <x v="3"/>
    <s v="Waste Management"/>
    <n v="12.63"/>
    <n v="0"/>
    <n v="11.4505"/>
  </r>
  <r>
    <n v="2117"/>
    <x v="55"/>
    <s v="Single Stream"/>
    <n v="110322"/>
    <d v="2021-06-18T20:56:49"/>
    <n v="8880"/>
    <n v="4.4400000000000004"/>
    <n v="3"/>
    <x v="0"/>
    <s v="Qtr2"/>
    <n v="6"/>
    <x v="3"/>
    <s v="Waste Management"/>
    <n v="12.63"/>
    <n v="0"/>
    <n v="11.4505"/>
  </r>
  <r>
    <n v="2121"/>
    <x v="55"/>
    <s v="Single Stream"/>
    <n v="110381"/>
    <d v="2021-06-21T20:45:44"/>
    <n v="1020"/>
    <n v="0.51"/>
    <n v="2"/>
    <x v="0"/>
    <s v="Qtr2"/>
    <n v="6"/>
    <x v="3"/>
    <s v="Twin Enviro"/>
    <n v="12.63"/>
    <n v="0"/>
    <n v="11.4505"/>
  </r>
  <r>
    <n v="2115"/>
    <x v="56"/>
    <s v="Single Stream"/>
    <n v="110279"/>
    <d v="2021-06-18T20:54:30"/>
    <n v="3040"/>
    <n v="1.52"/>
    <n v="2"/>
    <x v="0"/>
    <s v="Qtr2"/>
    <n v="6"/>
    <x v="3"/>
    <s v="Twin Enviro"/>
    <n v="2.46"/>
    <n v="0"/>
    <n v="2.9979999999999998"/>
  </r>
  <r>
    <n v="2114"/>
    <x v="56"/>
    <s v="Single Stream"/>
    <n v="110256"/>
    <d v="2021-06-18T20:53:23"/>
    <n v="1880"/>
    <n v="0.94"/>
    <n v="2"/>
    <x v="0"/>
    <s v="Qtr2"/>
    <n v="6"/>
    <x v="3"/>
    <s v="Twin Enviro"/>
    <n v="2.46"/>
    <n v="0"/>
    <n v="2.9979999999999998"/>
  </r>
  <r>
    <n v="2113"/>
    <x v="57"/>
    <s v="Single Stream"/>
    <n v="110201"/>
    <d v="2021-06-16T21:21:04"/>
    <n v="2820"/>
    <n v="1.41"/>
    <n v="2"/>
    <x v="0"/>
    <s v="Qtr2"/>
    <n v="6"/>
    <x v="3"/>
    <s v="Twin Enviro"/>
    <n v="5.87"/>
    <n v="0"/>
    <n v="8.4150000000000009"/>
  </r>
  <r>
    <n v="2110"/>
    <x v="57"/>
    <s v="Single Stream"/>
    <n v="110153"/>
    <d v="2021-06-16T21:19:06"/>
    <n v="780"/>
    <n v="0.39"/>
    <n v="2"/>
    <x v="0"/>
    <s v="Qtr2"/>
    <n v="6"/>
    <x v="3"/>
    <s v="Twin Enviro"/>
    <n v="5.87"/>
    <n v="0"/>
    <n v="8.4150000000000009"/>
  </r>
  <r>
    <n v="2112"/>
    <x v="57"/>
    <s v="Single Stream"/>
    <n v="110181"/>
    <d v="2021-06-16T21:20:30"/>
    <n v="3980"/>
    <n v="1.99"/>
    <n v="2"/>
    <x v="0"/>
    <s v="Qtr2"/>
    <n v="6"/>
    <x v="3"/>
    <s v="Twin Enviro"/>
    <n v="5.87"/>
    <n v="0"/>
    <n v="8.4150000000000009"/>
  </r>
  <r>
    <n v="2111"/>
    <x v="57"/>
    <s v="Single Stream"/>
    <n v="110169"/>
    <d v="2021-06-16T21:19:45"/>
    <n v="4160"/>
    <n v="2.08"/>
    <n v="2"/>
    <x v="0"/>
    <s v="Qtr2"/>
    <n v="6"/>
    <x v="3"/>
    <s v="Twin Enviro"/>
    <n v="5.87"/>
    <n v="0"/>
    <n v="8.4150000000000009"/>
  </r>
  <r>
    <n v="2105"/>
    <x v="58"/>
    <s v="Single Stream"/>
    <n v="110056"/>
    <d v="2021-06-15T20:50:19"/>
    <n v="3240"/>
    <n v="1.62"/>
    <n v="2"/>
    <x v="0"/>
    <s v="Qtr2"/>
    <n v="6"/>
    <x v="3"/>
    <s v="Twin Enviro"/>
    <n v="10.64"/>
    <n v="0"/>
    <n v="9.6300000000000008"/>
  </r>
  <r>
    <n v="2106"/>
    <x v="58"/>
    <s v="Single Stream"/>
    <n v="110087"/>
    <d v="2021-06-15T20:50:53"/>
    <n v="5200"/>
    <n v="2.6"/>
    <n v="3"/>
    <x v="0"/>
    <s v="Qtr2"/>
    <n v="6"/>
    <x v="3"/>
    <s v="Waste Management"/>
    <n v="10.64"/>
    <n v="0"/>
    <n v="9.6300000000000008"/>
  </r>
  <r>
    <n v="2108"/>
    <x v="58"/>
    <s v="Single Stream"/>
    <n v="110118"/>
    <d v="2021-06-16T21:17:45"/>
    <n v="4560"/>
    <n v="2.2799999999999998"/>
    <n v="2"/>
    <x v="0"/>
    <s v="Qtr2"/>
    <n v="6"/>
    <x v="3"/>
    <s v="Twin Enviro"/>
    <n v="10.64"/>
    <n v="0"/>
    <n v="9.6300000000000008"/>
  </r>
  <r>
    <n v="2109"/>
    <x v="58"/>
    <s v="Single Stream"/>
    <n v="110133"/>
    <d v="2021-06-16T21:18:33"/>
    <n v="2260"/>
    <n v="1.1299999999999999"/>
    <n v="3"/>
    <x v="0"/>
    <s v="Qtr2"/>
    <n v="6"/>
    <x v="3"/>
    <s v="Waste Management"/>
    <n v="10.64"/>
    <n v="0"/>
    <n v="9.6300000000000008"/>
  </r>
  <r>
    <n v="2107"/>
    <x v="58"/>
    <s v="Single Stream"/>
    <n v="110095"/>
    <d v="2021-06-15T20:51:28"/>
    <n v="6020"/>
    <n v="3.01"/>
    <n v="3"/>
    <x v="0"/>
    <s v="Qtr2"/>
    <n v="6"/>
    <x v="3"/>
    <s v="Waste Management"/>
    <n v="10.64"/>
    <n v="0"/>
    <n v="9.6300000000000008"/>
  </r>
  <r>
    <n v="2102"/>
    <x v="59"/>
    <s v="Single Stream"/>
    <n v="110026"/>
    <d v="2021-06-15T20:47:43"/>
    <n v="6780"/>
    <n v="3.39"/>
    <n v="3"/>
    <x v="0"/>
    <s v="Qtr2"/>
    <n v="6"/>
    <x v="3"/>
    <s v="Waste Management"/>
    <n v="11.75"/>
    <n v="0"/>
    <n v="11.437500000000002"/>
  </r>
  <r>
    <n v="2100"/>
    <x v="59"/>
    <s v="Single Stream"/>
    <n v="109955"/>
    <d v="2021-06-14T21:00:25"/>
    <n v="1860"/>
    <n v="0.93"/>
    <n v="2"/>
    <x v="0"/>
    <s v="Qtr2"/>
    <n v="6"/>
    <x v="3"/>
    <s v="Twin Enviro"/>
    <n v="11.75"/>
    <n v="0"/>
    <n v="11.437500000000002"/>
  </r>
  <r>
    <n v="2103"/>
    <x v="59"/>
    <s v="Single Stream"/>
    <n v="110036"/>
    <d v="2021-06-15T20:48:34"/>
    <n v="2340"/>
    <n v="1.17"/>
    <n v="3"/>
    <x v="0"/>
    <s v="Qtr2"/>
    <n v="6"/>
    <x v="3"/>
    <s v="Waste Management"/>
    <n v="11.75"/>
    <n v="0"/>
    <n v="11.437500000000002"/>
  </r>
  <r>
    <n v="2099"/>
    <x v="59"/>
    <s v="Single Stream"/>
    <n v="109950"/>
    <d v="2021-06-14T20:59:47"/>
    <n v="3440"/>
    <n v="1.72"/>
    <n v="2"/>
    <x v="0"/>
    <s v="Qtr2"/>
    <n v="6"/>
    <x v="3"/>
    <s v="Twin Enviro"/>
    <n v="11.75"/>
    <n v="0"/>
    <n v="11.437500000000002"/>
  </r>
  <r>
    <n v="2104"/>
    <x v="59"/>
    <s v="Single Stream"/>
    <n v="110037"/>
    <d v="2021-06-15T20:49:24"/>
    <n v="4100"/>
    <n v="2.0499999999999998"/>
    <n v="2"/>
    <x v="0"/>
    <s v="Qtr2"/>
    <n v="6"/>
    <x v="3"/>
    <s v="Twin Enviro"/>
    <n v="11.75"/>
    <n v="0"/>
    <n v="11.437500000000002"/>
  </r>
  <r>
    <n v="2101"/>
    <x v="59"/>
    <s v="Single Stream"/>
    <n v="109989"/>
    <d v="2021-06-14T21:01:02"/>
    <n v="4980"/>
    <n v="2.4900000000000002"/>
    <n v="2"/>
    <x v="0"/>
    <s v="Qtr2"/>
    <n v="6"/>
    <x v="3"/>
    <s v="Twin Enviro"/>
    <n v="11.75"/>
    <n v="0"/>
    <n v="11.437500000000002"/>
  </r>
  <r>
    <n v="2097"/>
    <x v="60"/>
    <s v="Single Stream"/>
    <n v="109913"/>
    <d v="2021-06-14T20:58:10"/>
    <n v="3000"/>
    <n v="1.5"/>
    <n v="2"/>
    <x v="0"/>
    <s v="Qtr2"/>
    <n v="6"/>
    <x v="3"/>
    <s v="Twin Enviro"/>
    <n v="10.34"/>
    <n v="0"/>
    <n v="12.641499999999999"/>
  </r>
  <r>
    <n v="2095"/>
    <x v="60"/>
    <s v="Single Stream"/>
    <n v="109873"/>
    <d v="2021-06-11T20:14:36"/>
    <n v="4920"/>
    <n v="2.46"/>
    <n v="2"/>
    <x v="0"/>
    <s v="Qtr2"/>
    <n v="6"/>
    <x v="3"/>
    <s v="Twin Enviro"/>
    <n v="10.34"/>
    <n v="0"/>
    <n v="12.641499999999999"/>
  </r>
  <r>
    <n v="2096"/>
    <x v="60"/>
    <s v="Single Stream"/>
    <n v="109886"/>
    <d v="2021-06-11T20:15:22"/>
    <n v="7380"/>
    <n v="3.69"/>
    <n v="3"/>
    <x v="0"/>
    <s v="Qtr2"/>
    <n v="6"/>
    <x v="3"/>
    <s v="Waste Management"/>
    <n v="10.34"/>
    <n v="0"/>
    <n v="12.641499999999999"/>
  </r>
  <r>
    <n v="2098"/>
    <x v="60"/>
    <s v="Single Stream"/>
    <n v="109929"/>
    <d v="2021-06-14T20:59:02"/>
    <n v="5380"/>
    <n v="2.69"/>
    <n v="3"/>
    <x v="0"/>
    <s v="Qtr2"/>
    <n v="6"/>
    <x v="3"/>
    <s v="Waste Management"/>
    <n v="10.34"/>
    <n v="0"/>
    <n v="12.641499999999999"/>
  </r>
  <r>
    <n v="2091"/>
    <x v="61"/>
    <s v="Single Stream"/>
    <n v="109811"/>
    <d v="2021-06-10T20:54:52"/>
    <n v="1200"/>
    <n v="0.6"/>
    <n v="2"/>
    <x v="0"/>
    <s v="Qtr2"/>
    <n v="6"/>
    <x v="3"/>
    <s v="Twin Enviro"/>
    <n v="10.34"/>
    <n v="0"/>
    <n v="13.887499999999996"/>
  </r>
  <r>
    <n v="2092"/>
    <x v="61"/>
    <s v="Single Stream"/>
    <n v="109813"/>
    <d v="2021-06-10T20:55:46"/>
    <n v="3740"/>
    <n v="1.87"/>
    <n v="2"/>
    <x v="0"/>
    <s v="Qtr2"/>
    <n v="6"/>
    <x v="3"/>
    <s v="Twin Enviro"/>
    <n v="10.34"/>
    <n v="0"/>
    <n v="13.887499999999996"/>
  </r>
  <r>
    <n v="2090"/>
    <x v="61"/>
    <s v="Single Stream"/>
    <n v="109795"/>
    <d v="2021-06-10T20:54:10"/>
    <n v="3640"/>
    <n v="1.82"/>
    <n v="2"/>
    <x v="0"/>
    <s v="Qtr2"/>
    <n v="6"/>
    <x v="3"/>
    <s v="Twin Enviro"/>
    <n v="10.34"/>
    <n v="0"/>
    <n v="13.887499999999996"/>
  </r>
  <r>
    <n v="2089"/>
    <x v="61"/>
    <s v="Single Stream"/>
    <n v="109752"/>
    <d v="2021-06-10T20:53:22"/>
    <n v="3520"/>
    <n v="1.76"/>
    <n v="2"/>
    <x v="0"/>
    <s v="Qtr2"/>
    <n v="6"/>
    <x v="3"/>
    <s v="Twin Enviro"/>
    <n v="10.34"/>
    <n v="0"/>
    <n v="13.887499999999996"/>
  </r>
  <r>
    <n v="2094"/>
    <x v="61"/>
    <s v="Single Stream"/>
    <n v="109840"/>
    <d v="2021-06-11T20:13:57"/>
    <n v="3500"/>
    <n v="1.75"/>
    <n v="2"/>
    <x v="0"/>
    <s v="Qtr2"/>
    <n v="6"/>
    <x v="3"/>
    <s v="Twin Enviro"/>
    <n v="10.34"/>
    <n v="0"/>
    <n v="13.887499999999996"/>
  </r>
  <r>
    <n v="2093"/>
    <x v="61"/>
    <s v="Single Stream"/>
    <n v="109837"/>
    <d v="2021-06-11T20:00:45"/>
    <n v="5080"/>
    <n v="2.54"/>
    <n v="3"/>
    <x v="0"/>
    <s v="Qtr2"/>
    <n v="6"/>
    <x v="3"/>
    <s v="Waste Management"/>
    <n v="10.34"/>
    <n v="0"/>
    <n v="13.887499999999996"/>
  </r>
  <r>
    <n v="2086"/>
    <x v="62"/>
    <s v="Single Stream"/>
    <n v="109732"/>
    <d v="2021-06-10T20:47:20"/>
    <n v="3120"/>
    <n v="1.56"/>
    <n v="2"/>
    <x v="0"/>
    <s v="Qtr2"/>
    <n v="6"/>
    <x v="3"/>
    <s v="Twin Enviro"/>
    <n v="11.39"/>
    <n v="0.44"/>
    <n v="11.481499999999999"/>
  </r>
  <r>
    <n v="2088"/>
    <x v="62"/>
    <s v="Single Stream"/>
    <n v="109749"/>
    <d v="2021-06-10T20:52:36"/>
    <n v="6300"/>
    <n v="3.15"/>
    <n v="2"/>
    <x v="0"/>
    <s v="Qtr2"/>
    <n v="6"/>
    <x v="3"/>
    <s v="Twin Enviro"/>
    <n v="11.39"/>
    <n v="0.44"/>
    <n v="11.481499999999999"/>
  </r>
  <r>
    <n v="2085"/>
    <x v="62"/>
    <s v="Single Stream"/>
    <n v="109711"/>
    <d v="2021-06-10T20:46:07"/>
    <n v="3680"/>
    <n v="1.84"/>
    <n v="2"/>
    <x v="0"/>
    <s v="Qtr2"/>
    <n v="6"/>
    <x v="3"/>
    <s v="Twin Enviro"/>
    <n v="11.39"/>
    <n v="0.44"/>
    <n v="11.481499999999999"/>
  </r>
  <r>
    <n v="2087"/>
    <x v="62"/>
    <s v="Single Stream"/>
    <n v="109693"/>
    <d v="2021-06-10T20:49:00"/>
    <n v="6320"/>
    <n v="3.16"/>
    <n v="3"/>
    <x v="0"/>
    <s v="Qtr2"/>
    <n v="6"/>
    <x v="3"/>
    <s v="Waste Management"/>
    <n v="11.39"/>
    <n v="0.44"/>
    <n v="11.481499999999999"/>
  </r>
  <r>
    <n v="2083"/>
    <x v="62"/>
    <s v="Single Stream"/>
    <n v="109665"/>
    <d v="2021-06-10T20:43:22"/>
    <n v="2460"/>
    <n v="1.23"/>
    <n v="2"/>
    <x v="0"/>
    <s v="Qtr2"/>
    <n v="6"/>
    <x v="3"/>
    <s v="Twin Enviro"/>
    <n v="11.39"/>
    <n v="0.44"/>
    <n v="11.481499999999999"/>
  </r>
  <r>
    <n v="2084"/>
    <x v="62"/>
    <s v="Single Stream"/>
    <n v="109703"/>
    <d v="2021-06-10T20:44:51"/>
    <n v="900"/>
    <n v="0.45"/>
    <n v="2"/>
    <x v="0"/>
    <s v="Qtr2"/>
    <n v="6"/>
    <x v="3"/>
    <s v="Twin Enviro"/>
    <n v="11.39"/>
    <n v="0.44"/>
    <n v="11.481499999999999"/>
  </r>
  <r>
    <n v="2080"/>
    <x v="63"/>
    <s v="Single Stream"/>
    <n v="109607"/>
    <d v="2021-06-09T13:24:50"/>
    <n v="3980"/>
    <n v="1.99"/>
    <n v="3"/>
    <x v="0"/>
    <s v="Qtr2"/>
    <n v="6"/>
    <x v="3"/>
    <s v="Waste Management"/>
    <n v="8.3699999999999992"/>
    <n v="0"/>
    <n v="13.764999999999995"/>
  </r>
  <r>
    <n v="2081"/>
    <x v="63"/>
    <s v="Single Stream"/>
    <n v="109630"/>
    <d v="2021-06-09T13:25:39"/>
    <n v="3780"/>
    <n v="1.89"/>
    <n v="2"/>
    <x v="0"/>
    <s v="Qtr2"/>
    <n v="6"/>
    <x v="3"/>
    <s v="Twin Enviro"/>
    <n v="8.3699999999999992"/>
    <n v="0"/>
    <n v="13.764999999999995"/>
  </r>
  <r>
    <n v="2079"/>
    <x v="63"/>
    <s v="Single Stream"/>
    <n v="109583"/>
    <d v="2021-06-09T13:21:33"/>
    <n v="3300"/>
    <n v="1.65"/>
    <n v="2"/>
    <x v="0"/>
    <s v="Qtr2"/>
    <n v="6"/>
    <x v="3"/>
    <s v="Twin Enviro"/>
    <n v="8.3699999999999992"/>
    <n v="0"/>
    <n v="13.764999999999995"/>
  </r>
  <r>
    <n v="2078"/>
    <x v="63"/>
    <s v="Single Stream"/>
    <n v="109582"/>
    <d v="2021-06-09T13:20:31"/>
    <n v="3380"/>
    <n v="1.69"/>
    <n v="2"/>
    <x v="0"/>
    <s v="Qtr2"/>
    <n v="6"/>
    <x v="3"/>
    <s v="Twin Enviro"/>
    <n v="8.3699999999999992"/>
    <n v="0"/>
    <n v="13.764999999999995"/>
  </r>
  <r>
    <n v="2082"/>
    <x v="63"/>
    <s v="Single Stream"/>
    <n v="109664"/>
    <d v="2021-06-10T20:42:30"/>
    <n v="2300"/>
    <n v="1.1499999999999999"/>
    <n v="3"/>
    <x v="0"/>
    <s v="Qtr2"/>
    <n v="6"/>
    <x v="3"/>
    <s v="Waste Management"/>
    <n v="8.3699999999999992"/>
    <n v="0"/>
    <n v="13.764999999999995"/>
  </r>
  <r>
    <n v="2074"/>
    <x v="64"/>
    <s v="Single Stream"/>
    <n v="109504"/>
    <d v="2021-06-07T20:50:08"/>
    <n v="2460"/>
    <n v="1.23"/>
    <n v="2"/>
    <x v="0"/>
    <s v="Qtr2"/>
    <n v="6"/>
    <x v="3"/>
    <s v="Twin Enviro"/>
    <n v="11.66"/>
    <n v="0"/>
    <n v="13.321499999999999"/>
  </r>
  <r>
    <n v="2076"/>
    <x v="64"/>
    <s v="Single Stream"/>
    <n v="109545"/>
    <d v="2021-06-09T13:16:39"/>
    <n v="5240"/>
    <n v="2.62"/>
    <n v="2"/>
    <x v="0"/>
    <s v="Qtr2"/>
    <n v="6"/>
    <x v="3"/>
    <s v="Twin Enviro"/>
    <n v="11.66"/>
    <n v="0"/>
    <n v="13.321499999999999"/>
  </r>
  <r>
    <n v="2077"/>
    <x v="64"/>
    <s v="Single Stream"/>
    <n v="109558"/>
    <d v="2021-06-09T13:18:14"/>
    <n v="8380"/>
    <n v="4.1900000000000004"/>
    <n v="3"/>
    <x v="0"/>
    <s v="Qtr2"/>
    <n v="6"/>
    <x v="3"/>
    <s v="Waste Management"/>
    <n v="11.66"/>
    <n v="0"/>
    <n v="13.321499999999999"/>
  </r>
  <r>
    <n v="2075"/>
    <x v="64"/>
    <s v="Single Stream"/>
    <n v="109536"/>
    <d v="2021-06-07T20:51:43"/>
    <n v="7240"/>
    <n v="3.62"/>
    <n v="3"/>
    <x v="0"/>
    <s v="Qtr2"/>
    <n v="6"/>
    <x v="3"/>
    <s v="Waste Management"/>
    <n v="11.66"/>
    <n v="0"/>
    <n v="13.321499999999999"/>
  </r>
  <r>
    <n v="2073"/>
    <x v="65"/>
    <s v="Single Stream"/>
    <n v="109486"/>
    <d v="2021-06-07T20:48:49"/>
    <n v="3600"/>
    <n v="1.8"/>
    <n v="2"/>
    <x v="0"/>
    <s v="Qtr2"/>
    <n v="6"/>
    <x v="3"/>
    <s v="Twin Enviro"/>
    <n v="12.890000000000002"/>
    <n v="0"/>
    <n v="9.6625000000000014"/>
  </r>
  <r>
    <n v="2071"/>
    <x v="65"/>
    <s v="Single Stream"/>
    <n v="109469"/>
    <d v="2021-06-04T21:19:14"/>
    <n v="2020"/>
    <n v="1.01"/>
    <n v="2"/>
    <x v="0"/>
    <s v="Qtr2"/>
    <n v="6"/>
    <x v="3"/>
    <s v="Twin Enviro"/>
    <n v="12.890000000000002"/>
    <n v="0"/>
    <n v="9.6625000000000014"/>
  </r>
  <r>
    <n v="2072"/>
    <x v="65"/>
    <s v="Single Stream"/>
    <n v="109477"/>
    <d v="2021-06-04T21:19:44"/>
    <n v="5960"/>
    <n v="2.98"/>
    <n v="2"/>
    <x v="0"/>
    <s v="Qtr2"/>
    <n v="6"/>
    <x v="3"/>
    <s v="Twin Enviro"/>
    <n v="12.890000000000002"/>
    <n v="0"/>
    <n v="9.6625000000000014"/>
  </r>
  <r>
    <n v="2070"/>
    <x v="65"/>
    <s v="Single Stream"/>
    <n v="109467"/>
    <d v="2021-06-04T21:18:36"/>
    <n v="8340"/>
    <n v="4.17"/>
    <n v="3"/>
    <x v="0"/>
    <s v="Qtr2"/>
    <n v="6"/>
    <x v="3"/>
    <s v="Waste Management"/>
    <n v="12.890000000000002"/>
    <n v="0"/>
    <n v="9.6625000000000014"/>
  </r>
  <r>
    <n v="2069"/>
    <x v="65"/>
    <s v="Single Stream"/>
    <n v="109436"/>
    <d v="2021-06-04T21:17:59"/>
    <n v="2740"/>
    <n v="1.37"/>
    <n v="2"/>
    <x v="0"/>
    <s v="Qtr2"/>
    <n v="6"/>
    <x v="3"/>
    <s v="Twin Enviro"/>
    <n v="12.890000000000002"/>
    <n v="0"/>
    <n v="9.6625000000000014"/>
  </r>
  <r>
    <n v="2068"/>
    <x v="65"/>
    <s v="Single Stream"/>
    <n v="109427"/>
    <d v="2021-06-04T21:17:13"/>
    <n v="3120"/>
    <n v="1.56"/>
    <n v="2"/>
    <x v="0"/>
    <s v="Qtr2"/>
    <n v="6"/>
    <x v="3"/>
    <s v="Twin Enviro"/>
    <n v="12.890000000000002"/>
    <n v="0"/>
    <n v="9.6625000000000014"/>
  </r>
  <r>
    <n v="2065"/>
    <x v="66"/>
    <s v="Single Stream"/>
    <n v="109393"/>
    <d v="2021-06-04T13:54:18"/>
    <n v="1820"/>
    <n v="0.91"/>
    <n v="2"/>
    <x v="0"/>
    <s v="Qtr2"/>
    <n v="6"/>
    <x v="3"/>
    <s v="Twin Enviro"/>
    <n v="9.19"/>
    <n v="0"/>
    <n v="9.6574999999999989"/>
  </r>
  <r>
    <n v="2064"/>
    <x v="66"/>
    <s v="Single Stream"/>
    <n v="109355"/>
    <d v="2021-06-04T13:52:35"/>
    <n v="4300"/>
    <n v="2.15"/>
    <n v="2"/>
    <x v="0"/>
    <s v="Qtr2"/>
    <n v="6"/>
    <x v="3"/>
    <s v="Twin Enviro"/>
    <n v="9.19"/>
    <n v="0"/>
    <n v="9.6574999999999989"/>
  </r>
  <r>
    <n v="2066"/>
    <x v="66"/>
    <s v="Single Stream"/>
    <n v="109417"/>
    <d v="2021-06-04T21:15:42"/>
    <n v="4600"/>
    <n v="2.2999999999999998"/>
    <n v="2"/>
    <x v="0"/>
    <s v="Qtr2"/>
    <n v="6"/>
    <x v="3"/>
    <s v="Twin Enviro"/>
    <n v="9.19"/>
    <n v="0"/>
    <n v="9.6574999999999989"/>
  </r>
  <r>
    <n v="2062"/>
    <x v="66"/>
    <s v="Single Stream"/>
    <n v="109412"/>
    <d v="2021-06-04T13:49:32"/>
    <n v="3180"/>
    <n v="1.59"/>
    <n v="2"/>
    <x v="0"/>
    <s v="Qtr2"/>
    <n v="6"/>
    <x v="3"/>
    <s v="Twin Enviro"/>
    <n v="9.19"/>
    <n v="0"/>
    <n v="9.6574999999999989"/>
  </r>
  <r>
    <n v="2067"/>
    <x v="66"/>
    <s v="Single Stream"/>
    <n v="109423"/>
    <d v="2021-06-04T21:16:14"/>
    <n v="4480"/>
    <n v="2.2400000000000002"/>
    <n v="2"/>
    <x v="0"/>
    <s v="Qtr2"/>
    <n v="6"/>
    <x v="3"/>
    <s v="Twin Enviro"/>
    <n v="9.19"/>
    <n v="0"/>
    <n v="9.6574999999999989"/>
  </r>
  <r>
    <n v="2059"/>
    <x v="67"/>
    <s v="Single Stream"/>
    <n v="109291"/>
    <d v="2021-06-02T20:25:28"/>
    <n v="540"/>
    <n v="0.27"/>
    <n v="2"/>
    <x v="0"/>
    <s v="Qtr2"/>
    <n v="6"/>
    <x v="3"/>
    <s v="Twin Enviro"/>
    <n v="8.85"/>
    <n v="0"/>
    <n v="12.0745"/>
  </r>
  <r>
    <n v="2063"/>
    <x v="67"/>
    <s v="Single Stream"/>
    <n v="109346"/>
    <d v="2021-06-04T13:51:04"/>
    <n v="6920"/>
    <n v="3.46"/>
    <n v="3"/>
    <x v="0"/>
    <s v="Qtr2"/>
    <n v="6"/>
    <x v="3"/>
    <s v="Waste Management"/>
    <n v="8.85"/>
    <n v="0"/>
    <n v="12.0745"/>
  </r>
  <r>
    <n v="2060"/>
    <x v="67"/>
    <s v="Single Stream"/>
    <n v="109293"/>
    <d v="2021-06-02T20:26:23"/>
    <n v="5880"/>
    <n v="2.94"/>
    <n v="3"/>
    <x v="0"/>
    <s v="Qtr2"/>
    <n v="6"/>
    <x v="3"/>
    <s v="Waste Management"/>
    <n v="8.85"/>
    <n v="0"/>
    <n v="12.0745"/>
  </r>
  <r>
    <n v="2061"/>
    <x v="67"/>
    <s v="Single Stream"/>
    <n v="109306"/>
    <d v="2021-06-02T20:28:23"/>
    <n v="4360"/>
    <n v="2.1800000000000002"/>
    <n v="2"/>
    <x v="0"/>
    <s v="Qtr2"/>
    <n v="6"/>
    <x v="3"/>
    <s v="Twin Enviro"/>
    <n v="8.85"/>
    <n v="0"/>
    <n v="12.0745"/>
  </r>
  <r>
    <n v="2058"/>
    <x v="68"/>
    <s v="Single Stream"/>
    <n v="109270"/>
    <d v="2021-06-02T20:24:35"/>
    <n v="9880"/>
    <n v="4.9400000000000004"/>
    <n v="3"/>
    <x v="0"/>
    <s v="Qtr2"/>
    <n v="6"/>
    <x v="3"/>
    <s v="Waste Management"/>
    <n v="16"/>
    <n v="0"/>
    <n v="12.6785"/>
  </r>
  <r>
    <n v="2055"/>
    <x v="68"/>
    <s v="Single Stream"/>
    <n v="109222"/>
    <d v="2021-06-02T20:20:56"/>
    <n v="5000"/>
    <n v="2.5"/>
    <n v="3"/>
    <x v="0"/>
    <s v="Qtr2"/>
    <n v="6"/>
    <x v="3"/>
    <s v="Waste Management"/>
    <n v="16"/>
    <n v="0"/>
    <n v="12.6785"/>
  </r>
  <r>
    <n v="2053"/>
    <x v="68"/>
    <s v="Single Stream"/>
    <n v="109202"/>
    <d v="2021-06-01T16:16:11"/>
    <n v="7140"/>
    <n v="3.57"/>
    <n v="2"/>
    <x v="0"/>
    <s v="Qtr2"/>
    <n v="6"/>
    <x v="3"/>
    <s v="Twin Enviro"/>
    <n v="16"/>
    <n v="0"/>
    <n v="12.6785"/>
  </r>
  <r>
    <n v="2057"/>
    <x v="68"/>
    <s v="Single Stream"/>
    <n v="109266"/>
    <d v="2021-06-02T20:23:38"/>
    <n v="2280"/>
    <n v="1.1399999999999999"/>
    <n v="3"/>
    <x v="0"/>
    <s v="Qtr2"/>
    <n v="6"/>
    <x v="3"/>
    <s v="Waste Management"/>
    <n v="16"/>
    <n v="0"/>
    <n v="12.6785"/>
  </r>
  <r>
    <n v="2056"/>
    <x v="68"/>
    <s v="Single Stream"/>
    <n v="109247"/>
    <d v="2021-06-02T20:22:26"/>
    <n v="4480"/>
    <n v="2.2400000000000002"/>
    <n v="2"/>
    <x v="0"/>
    <s v="Qtr2"/>
    <n v="6"/>
    <x v="3"/>
    <s v="Twin Enviro"/>
    <n v="16"/>
    <n v="0"/>
    <n v="12.6785"/>
  </r>
  <r>
    <n v="2054"/>
    <x v="68"/>
    <s v="Single Stream"/>
    <n v="109203"/>
    <d v="2021-06-01T16:17:08"/>
    <n v="3220"/>
    <n v="1.61"/>
    <n v="2"/>
    <x v="0"/>
    <s v="Qtr2"/>
    <n v="6"/>
    <x v="3"/>
    <s v="Twin Enviro"/>
    <n v="16"/>
    <n v="0"/>
    <n v="12.6785"/>
  </r>
  <r>
    <n v="2050"/>
    <x v="69"/>
    <s v="Single Stream"/>
    <n v="109165"/>
    <d v="2021-06-01T16:05:37"/>
    <n v="3200"/>
    <n v="1.6"/>
    <n v="2"/>
    <x v="0"/>
    <s v="Qtr2"/>
    <n v="5"/>
    <x v="4"/>
    <s v="Twin Enviro"/>
    <n v="12.31"/>
    <n v="0"/>
    <n v="9.6689999999999987"/>
  </r>
  <r>
    <n v="2052"/>
    <x v="69"/>
    <s v="Single Stream"/>
    <n v="109180"/>
    <d v="2021-06-01T16:07:50"/>
    <n v="3260"/>
    <n v="1.63"/>
    <n v="2"/>
    <x v="0"/>
    <s v="Qtr2"/>
    <n v="5"/>
    <x v="4"/>
    <s v="Twin Enviro"/>
    <n v="12.31"/>
    <n v="0"/>
    <n v="9.6689999999999987"/>
  </r>
  <r>
    <n v="2048"/>
    <x v="69"/>
    <s v="Single Stream"/>
    <n v="109155"/>
    <d v="2021-06-01T16:02:43"/>
    <n v="3280"/>
    <n v="1.64"/>
    <n v="3"/>
    <x v="0"/>
    <s v="Qtr2"/>
    <n v="5"/>
    <x v="4"/>
    <s v="Waste Management"/>
    <n v="12.31"/>
    <n v="0"/>
    <n v="9.6689999999999987"/>
  </r>
  <r>
    <n v="2051"/>
    <x v="69"/>
    <s v="Single Stream"/>
    <n v="109138"/>
    <d v="2021-06-01T16:06:44"/>
    <n v="6500"/>
    <n v="3.25"/>
    <n v="3"/>
    <x v="0"/>
    <s v="Qtr2"/>
    <n v="5"/>
    <x v="4"/>
    <s v="Waste Management"/>
    <n v="12.31"/>
    <n v="0"/>
    <n v="9.6689999999999987"/>
  </r>
  <r>
    <n v="2046"/>
    <x v="69"/>
    <s v="Single Stream"/>
    <n v="109096"/>
    <d v="2021-05-28T21:02:30"/>
    <n v="3380"/>
    <n v="1.69"/>
    <n v="2"/>
    <x v="0"/>
    <s v="Qtr2"/>
    <n v="5"/>
    <x v="4"/>
    <s v="Twin Enviro"/>
    <n v="12.31"/>
    <n v="0"/>
    <n v="9.6689999999999987"/>
  </r>
  <r>
    <n v="2049"/>
    <x v="69"/>
    <s v="Single Stream"/>
    <n v="109156"/>
    <d v="2021-06-01T16:04:23"/>
    <n v="3260"/>
    <n v="1.63"/>
    <n v="3"/>
    <x v="0"/>
    <s v="Qtr2"/>
    <n v="5"/>
    <x v="4"/>
    <s v="Waste Management"/>
    <n v="12.31"/>
    <n v="0"/>
    <n v="9.6689999999999987"/>
  </r>
  <r>
    <n v="2047"/>
    <x v="69"/>
    <s v="Single Stream"/>
    <n v="109152"/>
    <d v="2021-06-01T16:01:24"/>
    <n v="1740"/>
    <n v="0.87"/>
    <n v="2"/>
    <x v="0"/>
    <s v="Qtr2"/>
    <n v="5"/>
    <x v="4"/>
    <s v="Twin Enviro"/>
    <n v="12.31"/>
    <n v="0"/>
    <n v="9.6689999999999987"/>
  </r>
  <r>
    <n v="2043"/>
    <x v="70"/>
    <s v="Single Stream"/>
    <n v="109062"/>
    <d v="2021-05-27T20:24:03"/>
    <n v="1040"/>
    <n v="0.52"/>
    <n v="2"/>
    <x v="0"/>
    <s v="Qtr2"/>
    <n v="5"/>
    <x v="4"/>
    <s v="Twin Enviro"/>
    <n v="8.51"/>
    <n v="0"/>
    <n v="7.2474999999999996"/>
  </r>
  <r>
    <n v="2041"/>
    <x v="70"/>
    <s v="Single Stream"/>
    <n v="109016"/>
    <d v="2021-05-27T20:16:49"/>
    <n v="3360"/>
    <n v="1.68"/>
    <n v="2"/>
    <x v="0"/>
    <s v="Qtr2"/>
    <n v="5"/>
    <x v="4"/>
    <s v="Twin Enviro"/>
    <n v="8.51"/>
    <n v="0"/>
    <n v="7.2474999999999996"/>
  </r>
  <r>
    <n v="2042"/>
    <x v="70"/>
    <s v="Single Stream"/>
    <n v="109028"/>
    <d v="2021-05-27T20:18:15"/>
    <n v="3780"/>
    <n v="1.89"/>
    <n v="2"/>
    <x v="0"/>
    <s v="Qtr2"/>
    <n v="5"/>
    <x v="4"/>
    <s v="Twin Enviro"/>
    <n v="8.51"/>
    <n v="0"/>
    <n v="7.2474999999999996"/>
  </r>
  <r>
    <n v="2044"/>
    <x v="70"/>
    <s v="Single Stream"/>
    <n v="109067"/>
    <d v="2021-05-27T20:25:00"/>
    <n v="3740"/>
    <n v="1.87"/>
    <n v="2"/>
    <x v="0"/>
    <s v="Qtr2"/>
    <n v="5"/>
    <x v="4"/>
    <s v="Twin Enviro"/>
    <n v="8.51"/>
    <n v="0"/>
    <n v="7.2474999999999996"/>
  </r>
  <r>
    <n v="2045"/>
    <x v="70"/>
    <s v="Single Stream"/>
    <n v="109089"/>
    <d v="2021-05-28T20:59:29"/>
    <n v="5100"/>
    <n v="2.5499999999999998"/>
    <n v="3"/>
    <x v="0"/>
    <s v="Qtr2"/>
    <n v="5"/>
    <x v="4"/>
    <s v="Waste Management"/>
    <n v="8.51"/>
    <n v="0"/>
    <n v="7.2474999999999996"/>
  </r>
  <r>
    <n v="2038"/>
    <x v="71"/>
    <s v="Single Stream"/>
    <n v="108973"/>
    <d v="2021-05-27T20:12:06"/>
    <n v="560"/>
    <n v="0.28000000000000003"/>
    <n v="2"/>
    <x v="0"/>
    <s v="Qtr2"/>
    <n v="5"/>
    <x v="4"/>
    <s v="Twin Enviro"/>
    <n v="5.84"/>
    <n v="0"/>
    <n v="6.0495000000000001"/>
  </r>
  <r>
    <n v="2039"/>
    <x v="71"/>
    <s v="Single Stream"/>
    <n v="109001"/>
    <d v="2021-05-27T20:13:11"/>
    <n v="7300"/>
    <n v="3.65"/>
    <n v="2"/>
    <x v="0"/>
    <s v="Qtr2"/>
    <n v="5"/>
    <x v="4"/>
    <s v="Twin Enviro"/>
    <n v="5.84"/>
    <n v="0"/>
    <n v="6.0495000000000001"/>
  </r>
  <r>
    <n v="2040"/>
    <x v="71"/>
    <s v="Single Stream"/>
    <n v="109006"/>
    <d v="2021-05-27T20:15:30"/>
    <n v="3820"/>
    <n v="1.91"/>
    <n v="3"/>
    <x v="0"/>
    <s v="Qtr2"/>
    <n v="5"/>
    <x v="4"/>
    <s v="Waste Management"/>
    <n v="5.84"/>
    <n v="0"/>
    <n v="6.0495000000000001"/>
  </r>
  <r>
    <n v="2037"/>
    <x v="72"/>
    <s v="Single Stream"/>
    <n v="108931"/>
    <d v="2021-05-27T20:10:01"/>
    <n v="2140"/>
    <n v="1.07"/>
    <n v="3"/>
    <x v="0"/>
    <s v="Qtr2"/>
    <n v="5"/>
    <x v="4"/>
    <s v="Waste Management"/>
    <n v="7.6399999999999988"/>
    <n v="0"/>
    <n v="10.9095"/>
  </r>
  <r>
    <n v="2036"/>
    <x v="72"/>
    <s v="Single Stream"/>
    <n v="108930"/>
    <d v="2021-05-27T20:07:25"/>
    <n v="6060"/>
    <n v="3.03"/>
    <n v="2"/>
    <x v="0"/>
    <s v="Qtr2"/>
    <n v="5"/>
    <x v="4"/>
    <s v="Twin Enviro"/>
    <n v="7.6399999999999988"/>
    <n v="0"/>
    <n v="10.9095"/>
  </r>
  <r>
    <n v="2034"/>
    <x v="72"/>
    <s v="Single Stream"/>
    <n v="108867"/>
    <d v="2021-05-25T21:03:45"/>
    <n v="1860"/>
    <n v="0.93"/>
    <n v="2"/>
    <x v="0"/>
    <s v="Qtr2"/>
    <n v="5"/>
    <x v="4"/>
    <s v="Twin Enviro"/>
    <n v="7.6399999999999988"/>
    <n v="0"/>
    <n v="10.9095"/>
  </r>
  <r>
    <n v="2035"/>
    <x v="72"/>
    <s v="Single Stream"/>
    <n v="108902"/>
    <d v="2021-05-25T21:04:20"/>
    <n v="5220"/>
    <n v="2.61"/>
    <n v="3"/>
    <x v="0"/>
    <s v="Qtr2"/>
    <n v="5"/>
    <x v="4"/>
    <s v="Waste Management"/>
    <n v="7.6399999999999988"/>
    <n v="0"/>
    <n v="10.9095"/>
  </r>
  <r>
    <n v="2032"/>
    <x v="73"/>
    <s v="Single Stream"/>
    <n v="108830"/>
    <d v="2021-05-24T21:16:52"/>
    <n v="9180"/>
    <n v="4.59"/>
    <n v="3"/>
    <x v="0"/>
    <s v="Qtr2"/>
    <n v="5"/>
    <x v="4"/>
    <s v="Waste Management"/>
    <n v="9.73"/>
    <n v="0"/>
    <n v="11.389999999999999"/>
  </r>
  <r>
    <n v="2030"/>
    <x v="73"/>
    <s v="Single Stream"/>
    <n v="108800"/>
    <d v="2021-05-24T21:14:18"/>
    <n v="2480"/>
    <n v="1.24"/>
    <n v="2"/>
    <x v="0"/>
    <s v="Qtr2"/>
    <n v="5"/>
    <x v="4"/>
    <s v="Twin Enviro"/>
    <n v="9.73"/>
    <n v="0"/>
    <n v="11.389999999999999"/>
  </r>
  <r>
    <n v="2031"/>
    <x v="73"/>
    <s v="Single Stream"/>
    <n v="108802"/>
    <d v="2021-05-24T21:14:46"/>
    <n v="1700"/>
    <n v="0.85"/>
    <n v="2"/>
    <x v="0"/>
    <s v="Qtr2"/>
    <n v="5"/>
    <x v="4"/>
    <s v="Twin Enviro"/>
    <n v="9.73"/>
    <n v="0"/>
    <n v="11.389999999999999"/>
  </r>
  <r>
    <n v="2033"/>
    <x v="73"/>
    <s v="Single Stream"/>
    <n v="108837"/>
    <d v="2021-05-25T21:00:56"/>
    <n v="6100"/>
    <n v="3.05"/>
    <n v="2"/>
    <x v="0"/>
    <s v="Qtr2"/>
    <n v="5"/>
    <x v="4"/>
    <s v="Twin Enviro"/>
    <n v="9.73"/>
    <n v="0"/>
    <n v="11.389999999999999"/>
  </r>
  <r>
    <n v="2026"/>
    <x v="74"/>
    <s v="Single Stream"/>
    <n v="108780"/>
    <d v="2021-05-21T21:09:14"/>
    <n v="4160"/>
    <n v="2.08"/>
    <n v="3"/>
    <x v="0"/>
    <s v="Qtr2"/>
    <n v="5"/>
    <x v="4"/>
    <s v="Waste Management"/>
    <n v="9.5399999999999991"/>
    <n v="2.63"/>
    <n v="11.480499999999999"/>
  </r>
  <r>
    <n v="2027"/>
    <x v="74"/>
    <s v="Single Stream"/>
    <n v="108781"/>
    <d v="2021-05-21T21:11:13"/>
    <n v="5180"/>
    <n v="2.59"/>
    <n v="3"/>
    <x v="0"/>
    <s v="Qtr2"/>
    <n v="5"/>
    <x v="4"/>
    <s v="Waste Management"/>
    <n v="9.5399999999999991"/>
    <n v="2.63"/>
    <n v="11.480499999999999"/>
  </r>
  <r>
    <n v="2029"/>
    <x v="74"/>
    <s v="Single Stream"/>
    <n v="108785"/>
    <d v="2021-05-21T21:12:36"/>
    <n v="3440"/>
    <n v="1.72"/>
    <n v="2"/>
    <x v="0"/>
    <s v="Qtr2"/>
    <n v="5"/>
    <x v="4"/>
    <s v="Twin Enviro"/>
    <n v="9.5399999999999991"/>
    <n v="2.63"/>
    <n v="11.480499999999999"/>
  </r>
  <r>
    <n v="2028"/>
    <x v="74"/>
    <s v="Single Stream"/>
    <n v="108782"/>
    <d v="2021-05-21T21:11:53"/>
    <n v="6300"/>
    <n v="3.15"/>
    <n v="2"/>
    <x v="0"/>
    <s v="Qtr2"/>
    <n v="5"/>
    <x v="4"/>
    <s v="Twin Enviro"/>
    <n v="9.5399999999999991"/>
    <n v="2.63"/>
    <n v="11.480499999999999"/>
  </r>
  <r>
    <n v="2025"/>
    <x v="75"/>
    <s v="Single Stream"/>
    <n v="108761"/>
    <d v="2021-05-21T21:08:34"/>
    <n v="9900"/>
    <n v="4.95"/>
    <n v="3"/>
    <x v="0"/>
    <s v="Qtr2"/>
    <n v="5"/>
    <x v="4"/>
    <s v="Waste Management"/>
    <n v="8.85"/>
    <n v="0"/>
    <n v="9.6789999999999985"/>
  </r>
  <r>
    <n v="2023"/>
    <x v="75"/>
    <s v="Single Stream"/>
    <n v="108709"/>
    <d v="2021-05-20T20:43:34"/>
    <n v="2520"/>
    <n v="1.26"/>
    <n v="2"/>
    <x v="0"/>
    <s v="Qtr2"/>
    <n v="5"/>
    <x v="4"/>
    <s v="Twin Enviro"/>
    <n v="8.85"/>
    <n v="0"/>
    <n v="9.6789999999999985"/>
  </r>
  <r>
    <n v="2024"/>
    <x v="75"/>
    <s v="Single Stream"/>
    <n v="108730"/>
    <d v="2021-05-21T21:07:35"/>
    <n v="3820"/>
    <n v="1.91"/>
    <n v="3"/>
    <x v="0"/>
    <s v="Qtr2"/>
    <n v="5"/>
    <x v="4"/>
    <s v="Waste Management"/>
    <n v="8.85"/>
    <n v="0"/>
    <n v="9.6789999999999985"/>
  </r>
  <r>
    <n v="2022"/>
    <x v="75"/>
    <s v="Single Stream"/>
    <n v="108699"/>
    <d v="2021-05-20T20:43:00"/>
    <n v="1460"/>
    <n v="0.73"/>
    <n v="2"/>
    <x v="0"/>
    <s v="Qtr2"/>
    <n v="5"/>
    <x v="4"/>
    <s v="Twin Enviro"/>
    <n v="8.85"/>
    <n v="0"/>
    <n v="9.6789999999999985"/>
  </r>
  <r>
    <n v="2019"/>
    <x v="76"/>
    <s v="Single Stream"/>
    <n v="108666"/>
    <d v="2021-05-20T20:40:29"/>
    <n v="2440"/>
    <n v="1.22"/>
    <n v="2"/>
    <x v="0"/>
    <s v="Qtr2"/>
    <n v="5"/>
    <x v="4"/>
    <s v="Twin Enviro"/>
    <n v="11.03"/>
    <n v="0"/>
    <n v="9.0670000000000002"/>
  </r>
  <r>
    <n v="2021"/>
    <x v="76"/>
    <s v="Single Stream"/>
    <n v="108668"/>
    <d v="2021-05-20T20:42:08"/>
    <n v="5780"/>
    <n v="2.89"/>
    <n v="3"/>
    <x v="0"/>
    <s v="Qtr2"/>
    <n v="5"/>
    <x v="4"/>
    <s v="Waste Management"/>
    <n v="11.03"/>
    <n v="0"/>
    <n v="9.0670000000000002"/>
  </r>
  <r>
    <n v="2020"/>
    <x v="76"/>
    <s v="Single Stream"/>
    <n v="108664"/>
    <d v="2021-05-20T20:41:08"/>
    <n v="4320"/>
    <n v="2.16"/>
    <n v="2"/>
    <x v="0"/>
    <s v="Qtr2"/>
    <n v="5"/>
    <x v="4"/>
    <s v="Twin Enviro"/>
    <n v="11.03"/>
    <n v="0"/>
    <n v="9.0670000000000002"/>
  </r>
  <r>
    <n v="2018"/>
    <x v="76"/>
    <s v="Single Stream"/>
    <n v="108637"/>
    <d v="2021-05-20T20:39:10"/>
    <n v="4460"/>
    <n v="2.23"/>
    <n v="2"/>
    <x v="0"/>
    <s v="Qtr2"/>
    <n v="5"/>
    <x v="4"/>
    <s v="Twin Enviro"/>
    <n v="11.03"/>
    <n v="0"/>
    <n v="9.0670000000000002"/>
  </r>
  <r>
    <n v="2016"/>
    <x v="76"/>
    <s v="Single Stream"/>
    <n v="108618"/>
    <d v="2021-05-19T20:19:18"/>
    <n v="4500"/>
    <n v="2.25"/>
    <n v="3"/>
    <x v="0"/>
    <s v="Qtr2"/>
    <n v="5"/>
    <x v="4"/>
    <s v="Waste Management"/>
    <n v="11.03"/>
    <n v="0"/>
    <n v="9.0670000000000002"/>
  </r>
  <r>
    <n v="2017"/>
    <x v="76"/>
    <s v="Single Stream"/>
    <n v="108630"/>
    <d v="2021-05-19T20:19:53"/>
    <n v="560"/>
    <n v="0.28000000000000003"/>
    <n v="2"/>
    <x v="0"/>
    <s v="Qtr2"/>
    <n v="5"/>
    <x v="4"/>
    <s v="Twin Enviro"/>
    <n v="11.03"/>
    <n v="0"/>
    <n v="9.0670000000000002"/>
  </r>
  <r>
    <n v="2013"/>
    <x v="77"/>
    <s v="Single Stream"/>
    <n v="108578"/>
    <d v="2021-05-19T20:13:40"/>
    <n v="4400"/>
    <n v="2.2000000000000002"/>
    <n v="2"/>
    <x v="0"/>
    <s v="Qtr2"/>
    <n v="5"/>
    <x v="4"/>
    <s v="Twin Enviro"/>
    <n v="17.739999999999998"/>
    <n v="0"/>
    <n v="10.276"/>
  </r>
  <r>
    <n v="2015"/>
    <x v="77"/>
    <s v="Single Stream"/>
    <n v="108600"/>
    <d v="2021-05-19T20:17:14"/>
    <n v="10260"/>
    <n v="5.13"/>
    <n v="3"/>
    <x v="0"/>
    <s v="Qtr2"/>
    <n v="5"/>
    <x v="4"/>
    <s v="Waste Management"/>
    <n v="17.739999999999998"/>
    <n v="0"/>
    <n v="10.276"/>
  </r>
  <r>
    <n v="2011"/>
    <x v="77"/>
    <s v="Single Stream"/>
    <n v="108588"/>
    <d v="2021-05-19T20:09:44"/>
    <n v="2200"/>
    <n v="1.1000000000000001"/>
    <n v="3"/>
    <x v="0"/>
    <s v="Qtr2"/>
    <n v="5"/>
    <x v="4"/>
    <s v="Waste Management"/>
    <n v="17.739999999999998"/>
    <n v="0"/>
    <n v="10.276"/>
  </r>
  <r>
    <n v="2012"/>
    <x v="77"/>
    <s v="Single Stream"/>
    <n v="108590"/>
    <d v="2021-05-19T20:11:00"/>
    <n v="13360"/>
    <n v="6.68"/>
    <n v="3"/>
    <x v="0"/>
    <s v="Qtr2"/>
    <n v="5"/>
    <x v="4"/>
    <s v="Waste Management"/>
    <n v="17.739999999999998"/>
    <n v="0"/>
    <n v="10.276"/>
  </r>
  <r>
    <n v="2014"/>
    <x v="77"/>
    <s v="Single Stream"/>
    <n v="108543"/>
    <d v="2021-05-19T20:16:10"/>
    <n v="5260"/>
    <n v="2.63"/>
    <n v="3"/>
    <x v="0"/>
    <s v="Qtr2"/>
    <n v="5"/>
    <x v="4"/>
    <s v="Waste Management"/>
    <n v="17.739999999999998"/>
    <n v="0"/>
    <n v="10.276"/>
  </r>
  <r>
    <n v="2006"/>
    <x v="78"/>
    <s v="Single Stream"/>
    <n v="108482"/>
    <d v="2021-05-18T19:54:33"/>
    <n v="1380"/>
    <n v="0.69"/>
    <n v="2"/>
    <x v="0"/>
    <s v="Qtr2"/>
    <n v="5"/>
    <x v="4"/>
    <s v="Twin Enviro"/>
    <n v="14.469999999999999"/>
    <n v="0"/>
    <n v="4.2484999999999999"/>
  </r>
  <r>
    <n v="2007"/>
    <x v="78"/>
    <s v="Single Stream"/>
    <n v="108509"/>
    <d v="2021-05-19T20:04:12"/>
    <n v="5320"/>
    <n v="2.66"/>
    <n v="3"/>
    <x v="0"/>
    <s v="Qtr2"/>
    <n v="5"/>
    <x v="4"/>
    <s v="Waste Management"/>
    <n v="14.469999999999999"/>
    <n v="0"/>
    <n v="4.2484999999999999"/>
  </r>
  <r>
    <n v="2004"/>
    <x v="78"/>
    <s v="Single Stream"/>
    <n v="108472"/>
    <d v="2021-05-18T19:51:43"/>
    <n v="4940"/>
    <n v="2.4700000000000002"/>
    <n v="3"/>
    <x v="0"/>
    <s v="Qtr2"/>
    <n v="5"/>
    <x v="4"/>
    <s v="Waste Management"/>
    <n v="14.469999999999999"/>
    <n v="0"/>
    <n v="4.2484999999999999"/>
  </r>
  <r>
    <n v="2009"/>
    <x v="78"/>
    <s v="Single Stream"/>
    <n v="108513"/>
    <d v="2021-05-19T20:06:54"/>
    <n v="3920"/>
    <n v="1.96"/>
    <n v="2"/>
    <x v="0"/>
    <s v="Qtr2"/>
    <n v="5"/>
    <x v="4"/>
    <s v="Twin Enviro"/>
    <n v="14.469999999999999"/>
    <n v="0"/>
    <n v="4.2484999999999999"/>
  </r>
  <r>
    <n v="2010"/>
    <x v="78"/>
    <s v="Single Stream"/>
    <n v="108514"/>
    <d v="2021-05-19T20:07:57"/>
    <n v="3320"/>
    <n v="1.66"/>
    <n v="3"/>
    <x v="0"/>
    <s v="Qtr2"/>
    <n v="5"/>
    <x v="4"/>
    <s v="Waste Management"/>
    <n v="14.469999999999999"/>
    <n v="0"/>
    <n v="4.2484999999999999"/>
  </r>
  <r>
    <n v="2005"/>
    <x v="78"/>
    <s v="Single Stream"/>
    <n v="108480"/>
    <d v="2021-05-18T19:52:39"/>
    <n v="6860"/>
    <n v="3.43"/>
    <n v="2"/>
    <x v="0"/>
    <s v="Qtr2"/>
    <n v="5"/>
    <x v="4"/>
    <s v="Twin Enviro"/>
    <n v="14.469999999999999"/>
    <n v="0"/>
    <n v="4.2484999999999999"/>
  </r>
  <r>
    <n v="2008"/>
    <x v="78"/>
    <s v="Single Stream"/>
    <n v="108512"/>
    <d v="2021-05-19T20:05:08"/>
    <n v="3200"/>
    <n v="1.6"/>
    <n v="2"/>
    <x v="0"/>
    <s v="Qtr2"/>
    <n v="5"/>
    <x v="4"/>
    <s v="Twin Enviro"/>
    <n v="14.469999999999999"/>
    <n v="0"/>
    <n v="4.2484999999999999"/>
  </r>
  <r>
    <n v="2000"/>
    <x v="79"/>
    <s v="Single Stream"/>
    <n v="108404"/>
    <d v="2021-05-18T19:43:43"/>
    <n v="6800"/>
    <n v="3.4"/>
    <n v="3"/>
    <x v="0"/>
    <s v="Qtr2"/>
    <n v="5"/>
    <x v="4"/>
    <s v="Waste Management"/>
    <n v="8.0299999999999994"/>
    <n v="0"/>
    <n v="4.8745000000000003"/>
  </r>
  <r>
    <n v="1999"/>
    <x v="79"/>
    <s v="Single Stream"/>
    <n v="108386"/>
    <d v="2021-05-18T19:42:34"/>
    <n v="40"/>
    <n v="0.02"/>
    <n v="2"/>
    <x v="0"/>
    <s v="Qtr2"/>
    <n v="5"/>
    <x v="4"/>
    <s v="Twin Enviro"/>
    <n v="8.0299999999999994"/>
    <n v="0"/>
    <n v="4.8745000000000003"/>
  </r>
  <r>
    <n v="2002"/>
    <x v="79"/>
    <s v="Single Stream"/>
    <n v="108432"/>
    <d v="2021-05-18T19:45:21"/>
    <n v="3100"/>
    <n v="1.55"/>
    <n v="2"/>
    <x v="0"/>
    <s v="Qtr2"/>
    <n v="5"/>
    <x v="4"/>
    <s v="Twin Enviro"/>
    <n v="8.0299999999999994"/>
    <n v="0"/>
    <n v="4.8745000000000003"/>
  </r>
  <r>
    <n v="2003"/>
    <x v="79"/>
    <s v="Single Stream"/>
    <n v="108447"/>
    <d v="2021-05-18T19:46:47"/>
    <n v="2740"/>
    <n v="1.37"/>
    <n v="2"/>
    <x v="0"/>
    <s v="Qtr2"/>
    <n v="5"/>
    <x v="4"/>
    <s v="Twin Enviro"/>
    <n v="8.0299999999999994"/>
    <n v="0"/>
    <n v="4.8745000000000003"/>
  </r>
  <r>
    <n v="2001"/>
    <x v="79"/>
    <s v="Single Stream"/>
    <n v="108428"/>
    <d v="2021-05-18T19:44:33"/>
    <n v="3380"/>
    <n v="1.69"/>
    <n v="3"/>
    <x v="0"/>
    <s v="Qtr2"/>
    <n v="5"/>
    <x v="4"/>
    <s v="Waste Management"/>
    <n v="8.0299999999999994"/>
    <n v="0"/>
    <n v="4.8745000000000003"/>
  </r>
  <r>
    <n v="1994"/>
    <x v="80"/>
    <s v="Single Stream"/>
    <n v="108338"/>
    <d v="2021-05-13T21:30:38"/>
    <n v="960"/>
    <n v="0.48"/>
    <n v="2"/>
    <x v="0"/>
    <s v="Qtr2"/>
    <n v="5"/>
    <x v="4"/>
    <s v="Twin Enviro"/>
    <n v="7.9599999999999991"/>
    <n v="0"/>
    <n v="7.6949999999999994"/>
  </r>
  <r>
    <n v="1997"/>
    <x v="80"/>
    <s v="Single Stream"/>
    <n v="108382"/>
    <d v="2021-05-18T16:34:48"/>
    <n v="1060"/>
    <n v="0.53"/>
    <n v="2"/>
    <x v="0"/>
    <s v="Qtr2"/>
    <n v="5"/>
    <x v="4"/>
    <s v="Twin Enviro"/>
    <n v="7.9599999999999991"/>
    <n v="0"/>
    <n v="7.6949999999999994"/>
  </r>
  <r>
    <n v="1995"/>
    <x v="80"/>
    <s v="Single Stream"/>
    <n v="108351"/>
    <d v="2021-05-13T21:37:43"/>
    <n v="6020"/>
    <n v="3.01"/>
    <n v="2"/>
    <x v="0"/>
    <s v="Qtr2"/>
    <n v="5"/>
    <x v="4"/>
    <s v="Twin Enviro"/>
    <n v="7.9599999999999991"/>
    <n v="0"/>
    <n v="7.6949999999999994"/>
  </r>
  <r>
    <n v="1996"/>
    <x v="80"/>
    <s v="Single Stream"/>
    <n v="108369"/>
    <d v="2021-05-18T16:26:53"/>
    <n v="3080"/>
    <n v="1.54"/>
    <n v="2"/>
    <x v="0"/>
    <s v="Qtr2"/>
    <n v="5"/>
    <x v="4"/>
    <s v="Twin Enviro"/>
    <n v="7.9599999999999991"/>
    <n v="0"/>
    <n v="7.6949999999999994"/>
  </r>
  <r>
    <n v="1998"/>
    <x v="80"/>
    <s v="Single Stream"/>
    <n v="108383"/>
    <d v="2021-05-18T16:35:45"/>
    <n v="4800"/>
    <n v="2.4"/>
    <n v="3"/>
    <x v="0"/>
    <s v="Qtr2"/>
    <n v="5"/>
    <x v="4"/>
    <s v="Waste Management"/>
    <n v="7.9599999999999991"/>
    <n v="0"/>
    <n v="7.6949999999999994"/>
  </r>
  <r>
    <n v="1993"/>
    <x v="81"/>
    <s v="Single Stream"/>
    <n v="108297"/>
    <d v="2021-05-13T21:29:42"/>
    <n v="2840"/>
    <n v="1.42"/>
    <n v="2"/>
    <x v="0"/>
    <s v="Qtr2"/>
    <n v="5"/>
    <x v="4"/>
    <s v="Twin Enviro"/>
    <n v="9.8000000000000007"/>
    <n v="0"/>
    <n v="13.202999999999999"/>
  </r>
  <r>
    <n v="1988"/>
    <x v="81"/>
    <s v="Single Stream"/>
    <n v="108248"/>
    <d v="2021-05-12T20:54:13"/>
    <n v="3640"/>
    <n v="1.82"/>
    <n v="3"/>
    <x v="0"/>
    <s v="Qtr2"/>
    <n v="5"/>
    <x v="4"/>
    <s v="Waste Management"/>
    <n v="9.8000000000000007"/>
    <n v="0"/>
    <n v="13.202999999999999"/>
  </r>
  <r>
    <n v="1990"/>
    <x v="81"/>
    <s v="Single Stream"/>
    <n v="108275"/>
    <d v="2021-05-12T20:55:09"/>
    <n v="5660"/>
    <n v="2.83"/>
    <n v="2"/>
    <x v="0"/>
    <s v="Qtr2"/>
    <n v="5"/>
    <x v="4"/>
    <s v="Twin Enviro"/>
    <n v="9.8000000000000007"/>
    <n v="0"/>
    <n v="13.202999999999999"/>
  </r>
  <r>
    <n v="1992"/>
    <x v="81"/>
    <s v="Single Stream"/>
    <n v="108295"/>
    <d v="2021-05-12T20:56:23"/>
    <n v="1360"/>
    <n v="0.68"/>
    <n v="2"/>
    <x v="0"/>
    <s v="Qtr2"/>
    <n v="5"/>
    <x v="4"/>
    <s v="Twin Enviro"/>
    <n v="9.8000000000000007"/>
    <n v="0"/>
    <n v="13.202999999999999"/>
  </r>
  <r>
    <n v="1989"/>
    <x v="81"/>
    <s v="Single Stream"/>
    <n v="108266"/>
    <d v="2021-05-12T20:54:39"/>
    <n v="520"/>
    <n v="0.26"/>
    <n v="2"/>
    <x v="0"/>
    <s v="Qtr2"/>
    <n v="5"/>
    <x v="4"/>
    <s v="Twin Enviro"/>
    <n v="9.8000000000000007"/>
    <n v="0"/>
    <n v="13.202999999999999"/>
  </r>
  <r>
    <n v="1991"/>
    <x v="81"/>
    <s v="Single Stream"/>
    <n v="108293"/>
    <d v="2021-05-12T20:55:51"/>
    <n v="5580"/>
    <n v="2.79"/>
    <n v="3"/>
    <x v="0"/>
    <s v="Qtr2"/>
    <n v="5"/>
    <x v="4"/>
    <s v="Waste Management"/>
    <n v="9.8000000000000007"/>
    <n v="0"/>
    <n v="13.202999999999999"/>
  </r>
  <r>
    <n v="1987"/>
    <x v="82"/>
    <s v="Single Stream"/>
    <n v="108228"/>
    <d v="2021-05-11T21:00:36"/>
    <n v="6440"/>
    <n v="3.22"/>
    <n v="2"/>
    <x v="0"/>
    <s v="Qtr2"/>
    <n v="5"/>
    <x v="4"/>
    <s v="Twin Enviro"/>
    <n v="4.17"/>
    <n v="0"/>
    <n v="13.804499999999996"/>
  </r>
  <r>
    <n v="1986"/>
    <x v="82"/>
    <s v="Single Stream"/>
    <n v="108227"/>
    <d v="2021-05-11T20:59:45"/>
    <n v="1900"/>
    <n v="0.95"/>
    <n v="3"/>
    <x v="0"/>
    <s v="Qtr2"/>
    <n v="5"/>
    <x v="4"/>
    <s v="Waste Management"/>
    <n v="4.17"/>
    <n v="0"/>
    <n v="13.804499999999996"/>
  </r>
  <r>
    <n v="1982"/>
    <x v="83"/>
    <s v="Single Stream"/>
    <n v="108162"/>
    <d v="2021-05-10T21:18:10"/>
    <n v="4840"/>
    <n v="2.42"/>
    <n v="3"/>
    <x v="0"/>
    <s v="Qtr2"/>
    <n v="5"/>
    <x v="4"/>
    <s v="Waste Management"/>
    <n v="16.39"/>
    <n v="0"/>
    <n v="11.4125"/>
  </r>
  <r>
    <n v="1981"/>
    <x v="83"/>
    <s v="Single Stream"/>
    <n v="108161"/>
    <d v="2021-05-10T21:16:28"/>
    <n v="4780"/>
    <n v="2.39"/>
    <n v="2"/>
    <x v="0"/>
    <s v="Qtr2"/>
    <n v="5"/>
    <x v="4"/>
    <s v="Twin Enviro"/>
    <n v="16.39"/>
    <n v="0"/>
    <n v="11.4125"/>
  </r>
  <r>
    <n v="1976"/>
    <x v="83"/>
    <s v="Single Stream"/>
    <n v="108112"/>
    <d v="2021-05-10T20:40:11"/>
    <n v="2120"/>
    <n v="1.06"/>
    <n v="2"/>
    <x v="0"/>
    <s v="Qtr2"/>
    <n v="5"/>
    <x v="4"/>
    <s v="Twin Enviro"/>
    <n v="16.39"/>
    <n v="0"/>
    <n v="11.4125"/>
  </r>
  <r>
    <n v="1980"/>
    <x v="83"/>
    <s v="Single Stream"/>
    <n v="108138"/>
    <d v="2021-05-10T21:11:49"/>
    <n v="5400"/>
    <n v="2.7"/>
    <n v="3"/>
    <x v="0"/>
    <s v="Qtr2"/>
    <n v="5"/>
    <x v="4"/>
    <s v="Waste Management"/>
    <n v="16.39"/>
    <n v="0"/>
    <n v="11.4125"/>
  </r>
  <r>
    <n v="1978"/>
    <x v="83"/>
    <s v="Single Stream"/>
    <n v="108114"/>
    <d v="2021-05-10T20:59:49"/>
    <n v="1480"/>
    <n v="0.74"/>
    <n v="2"/>
    <x v="0"/>
    <s v="Qtr2"/>
    <n v="5"/>
    <x v="4"/>
    <s v="Twin Enviro"/>
    <n v="16.39"/>
    <n v="0"/>
    <n v="11.4125"/>
  </r>
  <r>
    <n v="1984"/>
    <x v="83"/>
    <s v="Single Stream"/>
    <n v="108177"/>
    <d v="2021-05-11T20:57:25"/>
    <n v="2680"/>
    <n v="1.34"/>
    <n v="2"/>
    <x v="0"/>
    <s v="Qtr2"/>
    <n v="5"/>
    <x v="4"/>
    <s v="Twin Enviro"/>
    <n v="16.39"/>
    <n v="0"/>
    <n v="11.4125"/>
  </r>
  <r>
    <n v="1985"/>
    <x v="83"/>
    <s v="Single Stream"/>
    <n v="108206"/>
    <d v="2021-05-11T20:58:22"/>
    <n v="6900"/>
    <n v="3.45"/>
    <n v="3"/>
    <x v="0"/>
    <s v="Qtr2"/>
    <n v="5"/>
    <x v="4"/>
    <s v="Waste Management"/>
    <n v="16.39"/>
    <n v="0"/>
    <n v="11.4125"/>
  </r>
  <r>
    <n v="1975"/>
    <x v="83"/>
    <s v="Single Stream"/>
    <n v="108110"/>
    <d v="2021-05-10T20:33:40"/>
    <n v="1400"/>
    <n v="0.7"/>
    <n v="2"/>
    <x v="0"/>
    <s v="Qtr2"/>
    <n v="5"/>
    <x v="4"/>
    <s v="Twin Enviro"/>
    <n v="16.39"/>
    <n v="0"/>
    <n v="11.4125"/>
  </r>
  <r>
    <n v="1983"/>
    <x v="83"/>
    <s v="Single Stream"/>
    <n v="108174"/>
    <d v="2021-05-11T20:56:32"/>
    <n v="2100"/>
    <n v="1.05"/>
    <n v="3"/>
    <x v="0"/>
    <s v="Qtr2"/>
    <n v="5"/>
    <x v="4"/>
    <s v="Waste Management"/>
    <n v="16.39"/>
    <n v="0"/>
    <n v="11.4125"/>
  </r>
  <r>
    <n v="1977"/>
    <x v="83"/>
    <s v="Single Stream"/>
    <n v="108113"/>
    <d v="2021-05-10T20:51:50"/>
    <n v="1080"/>
    <n v="0.54"/>
    <n v="2"/>
    <x v="0"/>
    <s v="Qtr2"/>
    <n v="5"/>
    <x v="4"/>
    <s v="Twin Enviro"/>
    <n v="16.39"/>
    <n v="0"/>
    <n v="11.4125"/>
  </r>
  <r>
    <n v="1974"/>
    <x v="84"/>
    <s v="Single Stream"/>
    <n v="108068"/>
    <d v="2021-05-10T20:17:32"/>
    <n v="4220"/>
    <n v="2.11"/>
    <n v="3"/>
    <x v="0"/>
    <s v="Qtr2"/>
    <n v="5"/>
    <x v="4"/>
    <s v="Waste Management"/>
    <n v="4.04"/>
    <n v="0.33"/>
    <n v="13.149000000000001"/>
  </r>
  <r>
    <n v="1973"/>
    <x v="84"/>
    <s v="Single Stream"/>
    <n v="108067"/>
    <d v="2021-05-10T20:00:19"/>
    <n v="3860"/>
    <n v="1.93"/>
    <n v="2"/>
    <x v="0"/>
    <s v="Qtr2"/>
    <n v="5"/>
    <x v="4"/>
    <s v="Twin Enviro"/>
    <n v="4.04"/>
    <n v="0.33"/>
    <n v="13.149000000000001"/>
  </r>
  <r>
    <n v="1971"/>
    <x v="85"/>
    <s v="Single Stream"/>
    <n v="108011"/>
    <d v="2021-05-10T19:54:25"/>
    <n v="5160"/>
    <n v="2.58"/>
    <n v="3"/>
    <x v="0"/>
    <s v="Qtr2"/>
    <n v="5"/>
    <x v="4"/>
    <s v="Waste Management"/>
    <n v="12.09"/>
    <n v="0"/>
    <n v="13.747000000000002"/>
  </r>
  <r>
    <n v="1968"/>
    <x v="85"/>
    <s v="Single Stream"/>
    <n v="108003"/>
    <d v="2021-05-06T19:45:45"/>
    <n v="4840"/>
    <n v="2.42"/>
    <n v="2"/>
    <x v="0"/>
    <s v="Qtr2"/>
    <n v="5"/>
    <x v="4"/>
    <s v="Twin Enviro"/>
    <n v="12.09"/>
    <n v="0"/>
    <n v="13.747000000000002"/>
  </r>
  <r>
    <n v="1970"/>
    <x v="85"/>
    <s v="Single Stream"/>
    <n v="108006"/>
    <d v="2021-05-10T19:44:59"/>
    <n v="2820"/>
    <n v="1.41"/>
    <n v="2"/>
    <x v="0"/>
    <s v="Qtr2"/>
    <n v="5"/>
    <x v="4"/>
    <s v="Twin Enviro"/>
    <n v="12.09"/>
    <n v="0"/>
    <n v="13.747000000000002"/>
  </r>
  <r>
    <n v="1969"/>
    <x v="85"/>
    <s v="Single Stream"/>
    <n v="107962"/>
    <d v="2021-05-06T19:47:30"/>
    <n v="4760"/>
    <n v="2.38"/>
    <n v="2"/>
    <x v="0"/>
    <s v="Qtr2"/>
    <n v="5"/>
    <x v="4"/>
    <s v="Twin Enviro"/>
    <n v="12.09"/>
    <n v="0"/>
    <n v="13.747000000000002"/>
  </r>
  <r>
    <n v="1972"/>
    <x v="85"/>
    <s v="Single Stream"/>
    <n v="108052"/>
    <d v="2021-05-10T19:57:52"/>
    <n v="6600"/>
    <n v="3.3"/>
    <n v="3"/>
    <x v="0"/>
    <s v="Qtr2"/>
    <n v="5"/>
    <x v="4"/>
    <s v="Waste Management"/>
    <n v="12.09"/>
    <n v="0"/>
    <n v="13.747000000000002"/>
  </r>
  <r>
    <n v="1966"/>
    <x v="86"/>
    <s v="Single Stream"/>
    <n v="107911"/>
    <d v="2021-05-05T19:16:48"/>
    <n v="1000"/>
    <n v="0.5"/>
    <n v="2"/>
    <x v="0"/>
    <s v="Qtr2"/>
    <n v="5"/>
    <x v="4"/>
    <s v="Twin Enviro"/>
    <n v="3.92"/>
    <n v="0"/>
    <n v="17.997"/>
  </r>
  <r>
    <n v="1967"/>
    <x v="86"/>
    <s v="Single Stream"/>
    <n v="107936"/>
    <d v="2021-05-05T19:17:32"/>
    <n v="6840"/>
    <n v="3.42"/>
    <n v="2"/>
    <x v="0"/>
    <s v="Qtr2"/>
    <n v="5"/>
    <x v="4"/>
    <s v="Twin Enviro"/>
    <n v="3.92"/>
    <n v="0"/>
    <n v="17.997"/>
  </r>
  <r>
    <n v="1965"/>
    <x v="87"/>
    <s v="Single Stream"/>
    <n v="107893"/>
    <d v="2021-05-05T19:16:09"/>
    <n v="10620"/>
    <n v="5.31"/>
    <n v="3"/>
    <x v="0"/>
    <s v="Qtr2"/>
    <n v="5"/>
    <x v="4"/>
    <s v="Waste Management"/>
    <n v="12.690000000000001"/>
    <n v="1.1200000000000001"/>
    <n v="13.25"/>
  </r>
  <r>
    <n v="1962"/>
    <x v="87"/>
    <s v="Single Stream"/>
    <n v="107843"/>
    <d v="2021-05-04T21:09:21"/>
    <n v="5080"/>
    <n v="2.54"/>
    <n v="3"/>
    <x v="0"/>
    <s v="Qtr2"/>
    <n v="5"/>
    <x v="4"/>
    <s v="Waste Management"/>
    <n v="12.690000000000001"/>
    <n v="1.1200000000000001"/>
    <n v="13.25"/>
  </r>
  <r>
    <n v="1964"/>
    <x v="87"/>
    <s v="Single Stream"/>
    <n v="107891"/>
    <d v="2021-05-05T19:15:21"/>
    <n v="5400"/>
    <n v="2.7"/>
    <n v="3"/>
    <x v="0"/>
    <s v="Qtr2"/>
    <n v="5"/>
    <x v="4"/>
    <s v="Waste Management"/>
    <n v="12.690000000000001"/>
    <n v="1.1200000000000001"/>
    <n v="13.25"/>
  </r>
  <r>
    <n v="1963"/>
    <x v="87"/>
    <s v="Single Stream"/>
    <n v="107871"/>
    <d v="2021-05-04T21:10:37"/>
    <n v="4280"/>
    <n v="2.14"/>
    <n v="2"/>
    <x v="0"/>
    <s v="Qtr2"/>
    <n v="5"/>
    <x v="4"/>
    <s v="Twin Enviro"/>
    <n v="12.690000000000001"/>
    <n v="1.1200000000000001"/>
    <n v="13.25"/>
  </r>
  <r>
    <n v="1958"/>
    <x v="88"/>
    <s v="Single Stream"/>
    <n v="107795"/>
    <d v="2021-05-04T20:54:14"/>
    <n v="4980"/>
    <n v="2.4900000000000002"/>
    <n v="2"/>
    <x v="0"/>
    <s v="Qtr2"/>
    <n v="5"/>
    <x v="4"/>
    <s v="Twin Enviro"/>
    <n v="6.4499999999999993"/>
    <n v="0"/>
    <n v="0"/>
  </r>
  <r>
    <n v="1960"/>
    <x v="88"/>
    <s v="Single Stream"/>
    <n v="107821"/>
    <d v="2021-05-04T20:58:43"/>
    <n v="3540"/>
    <n v="1.77"/>
    <n v="2"/>
    <x v="0"/>
    <s v="Qtr2"/>
    <n v="5"/>
    <x v="4"/>
    <s v="Twin Enviro"/>
    <n v="6.4499999999999993"/>
    <n v="0"/>
    <n v="0"/>
  </r>
  <r>
    <n v="1957"/>
    <x v="88"/>
    <s v="Single Stream"/>
    <n v="107792"/>
    <d v="2021-05-04T20:52:35"/>
    <n v="1280"/>
    <n v="0.64"/>
    <n v="2"/>
    <x v="0"/>
    <s v="Qtr2"/>
    <n v="5"/>
    <x v="4"/>
    <s v="Twin Enviro"/>
    <n v="6.4499999999999993"/>
    <n v="0"/>
    <n v="0"/>
  </r>
  <r>
    <n v="1959"/>
    <x v="88"/>
    <s v="Single Stream"/>
    <n v="107813"/>
    <d v="2021-05-04T20:57:49"/>
    <n v="3100"/>
    <n v="1.55"/>
    <n v="2"/>
    <x v="0"/>
    <s v="Qtr2"/>
    <n v="5"/>
    <x v="4"/>
    <s v="Twin Enviro"/>
    <n v="6.4499999999999993"/>
    <n v="0"/>
    <n v="0"/>
  </r>
  <r>
    <n v="1952"/>
    <x v="89"/>
    <s v="Single Stream"/>
    <n v="107723"/>
    <d v="2021-04-30T20:54:14"/>
    <n v="7980"/>
    <n v="3.99"/>
    <n v="3"/>
    <x v="0"/>
    <s v="Qtr2"/>
    <n v="4"/>
    <x v="5"/>
    <s v="Waste Management"/>
    <n v="13.790000000000001"/>
    <n v="0"/>
    <n v="0"/>
  </r>
  <r>
    <n v="1954"/>
    <x v="89"/>
    <s v="Single Stream"/>
    <n v="107742"/>
    <d v="2021-04-30T21:01:31"/>
    <n v="7980"/>
    <n v="3.99"/>
    <n v="3"/>
    <x v="0"/>
    <s v="Qtr2"/>
    <n v="4"/>
    <x v="5"/>
    <s v="Waste Management"/>
    <n v="13.790000000000001"/>
    <n v="0"/>
    <n v="0"/>
  </r>
  <r>
    <n v="1951"/>
    <x v="89"/>
    <s v="Single Stream"/>
    <n v="107698"/>
    <d v="2021-04-30T20:52:34"/>
    <n v="2920"/>
    <n v="1.46"/>
    <n v="2"/>
    <x v="0"/>
    <s v="Qtr2"/>
    <n v="4"/>
    <x v="5"/>
    <s v="Twin Enviro"/>
    <n v="13.790000000000001"/>
    <n v="0"/>
    <n v="0"/>
  </r>
  <r>
    <n v="1953"/>
    <x v="89"/>
    <s v="Single Stream"/>
    <n v="107733"/>
    <d v="2021-04-30T20:56:43"/>
    <n v="2640"/>
    <n v="1.32"/>
    <n v="2"/>
    <x v="0"/>
    <s v="Qtr2"/>
    <n v="4"/>
    <x v="5"/>
    <s v="Twin Enviro"/>
    <n v="13.790000000000001"/>
    <n v="0"/>
    <n v="0"/>
  </r>
  <r>
    <n v="1956"/>
    <x v="89"/>
    <s v="Single Stream"/>
    <n v="107753"/>
    <d v="2021-04-30T21:04:36"/>
    <n v="2220"/>
    <n v="1.1100000000000001"/>
    <n v="2"/>
    <x v="0"/>
    <s v="Qtr2"/>
    <n v="4"/>
    <x v="5"/>
    <s v="Twin Enviro"/>
    <n v="13.790000000000001"/>
    <n v="0"/>
    <n v="0"/>
  </r>
  <r>
    <n v="1955"/>
    <x v="89"/>
    <s v="Single Stream"/>
    <n v="107739"/>
    <d v="2021-04-30T21:03:46"/>
    <n v="3840"/>
    <n v="1.92"/>
    <n v="3"/>
    <x v="0"/>
    <s v="Qtr2"/>
    <n v="4"/>
    <x v="5"/>
    <s v="Waste Management"/>
    <n v="13.790000000000001"/>
    <n v="0"/>
    <n v="0"/>
  </r>
  <r>
    <n v="1948"/>
    <x v="90"/>
    <s v="Single Stream"/>
    <n v="107632"/>
    <d v="2021-04-30T20:48:30"/>
    <n v="3100"/>
    <n v="1.55"/>
    <n v="2"/>
    <x v="0"/>
    <s v="Qtr2"/>
    <n v="4"/>
    <x v="5"/>
    <s v="Twin Enviro"/>
    <n v="7.81"/>
    <n v="0"/>
    <n v="0"/>
  </r>
  <r>
    <n v="1949"/>
    <x v="90"/>
    <s v="Single Stream"/>
    <n v="107659"/>
    <d v="2021-04-30T20:50:31"/>
    <n v="3920"/>
    <n v="1.96"/>
    <n v="2"/>
    <x v="0"/>
    <s v="Qtr2"/>
    <n v="4"/>
    <x v="5"/>
    <s v="Twin Enviro"/>
    <n v="7.81"/>
    <n v="0"/>
    <n v="0"/>
  </r>
  <r>
    <n v="1950"/>
    <x v="90"/>
    <s v="Single Stream"/>
    <n v="107666"/>
    <d v="2021-04-30T20:51:49"/>
    <n v="2680"/>
    <n v="1.34"/>
    <n v="2"/>
    <x v="0"/>
    <s v="Qtr2"/>
    <n v="4"/>
    <x v="5"/>
    <s v="Twin Enviro"/>
    <n v="7.81"/>
    <n v="0"/>
    <n v="0"/>
  </r>
  <r>
    <n v="1947"/>
    <x v="90"/>
    <s v="Single Stream"/>
    <n v="107612"/>
    <d v="2021-04-30T20:44:58"/>
    <n v="5920"/>
    <n v="2.96"/>
    <n v="2"/>
    <x v="0"/>
    <s v="Qtr2"/>
    <n v="4"/>
    <x v="5"/>
    <s v="Twin Enviro"/>
    <n v="7.81"/>
    <n v="0"/>
    <n v="0"/>
  </r>
  <r>
    <n v="1946"/>
    <x v="91"/>
    <s v="Single Stream"/>
    <n v="107583"/>
    <d v="2021-04-28T19:49:08"/>
    <n v="2960"/>
    <n v="1.48"/>
    <n v="3"/>
    <x v="0"/>
    <s v="Qtr2"/>
    <n v="4"/>
    <x v="5"/>
    <s v="Waste Management"/>
    <n v="1.78"/>
    <n v="0"/>
    <n v="0.60750000000000004"/>
  </r>
  <r>
    <n v="1945"/>
    <x v="91"/>
    <s v="Single Stream"/>
    <n v="107578"/>
    <d v="2021-04-28T19:48:39"/>
    <n v="600"/>
    <n v="0.3"/>
    <n v="2"/>
    <x v="0"/>
    <s v="Qtr2"/>
    <n v="4"/>
    <x v="5"/>
    <s v="Twin Enviro"/>
    <n v="1.78"/>
    <n v="0"/>
    <n v="0.60750000000000004"/>
  </r>
  <r>
    <n v="1944"/>
    <x v="92"/>
    <s v="Single Stream"/>
    <n v="107572"/>
    <d v="2021-04-28T19:48:02"/>
    <n v="4980"/>
    <n v="2.4900000000000002"/>
    <n v="3"/>
    <x v="0"/>
    <s v="Qtr2"/>
    <n v="4"/>
    <x v="5"/>
    <s v="Waste Management"/>
    <n v="9"/>
    <n v="0"/>
    <n v="7.1014999999999997"/>
  </r>
  <r>
    <n v="1941"/>
    <x v="92"/>
    <s v="Single Stream"/>
    <n v="107530"/>
    <d v="2021-04-28T14:37:24"/>
    <n v="5200"/>
    <n v="2.6"/>
    <n v="3"/>
    <x v="0"/>
    <s v="Qtr2"/>
    <n v="4"/>
    <x v="5"/>
    <s v="Waste Management"/>
    <n v="9"/>
    <n v="0"/>
    <n v="7.1014999999999997"/>
  </r>
  <r>
    <n v="1943"/>
    <x v="92"/>
    <s v="Single Stream"/>
    <n v="107567"/>
    <d v="2021-04-28T19:46:13"/>
    <n v="2080"/>
    <n v="1.04"/>
    <n v="3"/>
    <x v="0"/>
    <s v="Qtr2"/>
    <n v="4"/>
    <x v="5"/>
    <s v="Waste Management"/>
    <n v="9"/>
    <n v="0"/>
    <n v="7.1014999999999997"/>
  </r>
  <r>
    <n v="1942"/>
    <x v="92"/>
    <s v="Single Stream"/>
    <n v="107559"/>
    <d v="2021-04-28T19:45:38"/>
    <n v="5740"/>
    <n v="2.87"/>
    <n v="2"/>
    <x v="0"/>
    <s v="Qtr2"/>
    <n v="4"/>
    <x v="5"/>
    <s v="Twin Enviro"/>
    <n v="9"/>
    <n v="0"/>
    <n v="7.1014999999999997"/>
  </r>
  <r>
    <n v="1937"/>
    <x v="93"/>
    <s v="Single Stream"/>
    <n v="107468"/>
    <d v="2021-04-26T20:53:07"/>
    <n v="7620"/>
    <n v="3.81"/>
    <n v="3"/>
    <x v="0"/>
    <s v="Qtr2"/>
    <n v="4"/>
    <x v="5"/>
    <s v="Waste Management"/>
    <n v="14.709999999999999"/>
    <n v="0"/>
    <n v="12.209"/>
  </r>
  <r>
    <n v="1936"/>
    <x v="93"/>
    <s v="Single Stream"/>
    <n v="107467"/>
    <d v="2021-04-26T20:51:26"/>
    <n v="7520"/>
    <n v="3.76"/>
    <n v="3"/>
    <x v="0"/>
    <s v="Qtr2"/>
    <n v="4"/>
    <x v="5"/>
    <s v="Waste Management"/>
    <n v="14.709999999999999"/>
    <n v="0"/>
    <n v="12.209"/>
  </r>
  <r>
    <n v="1940"/>
    <x v="93"/>
    <s v="Single Stream"/>
    <n v="107501"/>
    <d v="2021-04-28T14:36:26"/>
    <n v="2400"/>
    <n v="1.2"/>
    <n v="2"/>
    <x v="0"/>
    <s v="Qtr2"/>
    <n v="4"/>
    <x v="5"/>
    <s v="Twin Enviro"/>
    <n v="14.709999999999999"/>
    <n v="0"/>
    <n v="12.209"/>
  </r>
  <r>
    <n v="1939"/>
    <x v="93"/>
    <s v="Single Stream"/>
    <n v="107500"/>
    <d v="2021-04-28T14:30:14"/>
    <n v="3380"/>
    <n v="1.69"/>
    <n v="2"/>
    <x v="0"/>
    <s v="Qtr2"/>
    <n v="4"/>
    <x v="5"/>
    <s v="Twin Enviro"/>
    <n v="14.709999999999999"/>
    <n v="0"/>
    <n v="12.209"/>
  </r>
  <r>
    <n v="1935"/>
    <x v="93"/>
    <s v="Single Stream"/>
    <n v="107418"/>
    <d v="2021-04-26T20:50:13"/>
    <n v="3160"/>
    <n v="1.58"/>
    <n v="3"/>
    <x v="0"/>
    <s v="Qtr2"/>
    <n v="4"/>
    <x v="5"/>
    <s v="Waste Management"/>
    <n v="14.709999999999999"/>
    <n v="0"/>
    <n v="12.209"/>
  </r>
  <r>
    <n v="1932"/>
    <x v="93"/>
    <s v="Single Stream"/>
    <n v="107443"/>
    <d v="2021-04-26T20:45:51"/>
    <n v="2180"/>
    <n v="1.0900000000000001"/>
    <n v="2"/>
    <x v="0"/>
    <s v="Qtr2"/>
    <n v="4"/>
    <x v="5"/>
    <s v="Twin Enviro"/>
    <n v="14.709999999999999"/>
    <n v="0"/>
    <n v="12.209"/>
  </r>
  <r>
    <n v="1938"/>
    <x v="93"/>
    <s v="Single Stream"/>
    <n v="107503"/>
    <d v="2021-04-28T14:28:43"/>
    <n v="2960"/>
    <n v="1.48"/>
    <n v="3"/>
    <x v="0"/>
    <s v="Qtr2"/>
    <n v="4"/>
    <x v="5"/>
    <s v="Waste Management"/>
    <n v="14.709999999999999"/>
    <n v="0"/>
    <n v="12.209"/>
  </r>
  <r>
    <n v="1933"/>
    <x v="93"/>
    <s v="Single Stream"/>
    <n v="107446"/>
    <d v="2021-04-26T20:47:05"/>
    <n v="200"/>
    <n v="0.1"/>
    <n v="2"/>
    <x v="0"/>
    <s v="Qtr2"/>
    <n v="4"/>
    <x v="5"/>
    <s v="Twin Enviro"/>
    <n v="14.709999999999999"/>
    <n v="0"/>
    <n v="12.209"/>
  </r>
  <r>
    <n v="1928"/>
    <x v="94"/>
    <s v="Single Stream"/>
    <n v="107430"/>
    <d v="2021-04-26T20:41:55"/>
    <n v="940"/>
    <n v="0.47"/>
    <n v="2"/>
    <x v="0"/>
    <s v="Qtr2"/>
    <n v="4"/>
    <x v="5"/>
    <s v="Twin Enviro"/>
    <n v="8.5399999999999991"/>
    <n v="1.4"/>
    <n v="8.536999999999999"/>
  </r>
  <r>
    <n v="1927"/>
    <x v="94"/>
    <s v="Single Stream"/>
    <n v="107398"/>
    <d v="2021-04-23T20:46:05"/>
    <n v="5880"/>
    <n v="2.94"/>
    <n v="3"/>
    <x v="0"/>
    <s v="Qtr2"/>
    <n v="4"/>
    <x v="5"/>
    <s v="Waste Management"/>
    <n v="8.5399999999999991"/>
    <n v="1.4"/>
    <n v="8.536999999999999"/>
  </r>
  <r>
    <n v="1930"/>
    <x v="94"/>
    <s v="Single Stream"/>
    <n v="107414"/>
    <d v="2021-04-26T20:43:50"/>
    <n v="2600"/>
    <n v="1.3"/>
    <n v="3"/>
    <x v="0"/>
    <s v="Qtr2"/>
    <n v="4"/>
    <x v="5"/>
    <s v="Waste Management"/>
    <n v="8.5399999999999991"/>
    <n v="1.4"/>
    <n v="8.536999999999999"/>
  </r>
  <r>
    <n v="1929"/>
    <x v="94"/>
    <s v="Single Stream"/>
    <n v="107427"/>
    <d v="2021-04-26T20:42:45"/>
    <n v="4580"/>
    <n v="2.29"/>
    <n v="2"/>
    <x v="0"/>
    <s v="Qtr2"/>
    <n v="4"/>
    <x v="5"/>
    <s v="Twin Enviro"/>
    <n v="8.5399999999999991"/>
    <n v="1.4"/>
    <n v="8.536999999999999"/>
  </r>
  <r>
    <n v="1931"/>
    <x v="94"/>
    <s v="Single Stream"/>
    <n v="107415"/>
    <d v="2021-04-26T20:44:28"/>
    <n v="3080"/>
    <n v="1.54"/>
    <n v="2"/>
    <x v="0"/>
    <s v="Qtr2"/>
    <n v="4"/>
    <x v="5"/>
    <s v="Twin Enviro"/>
    <n v="8.5399999999999991"/>
    <n v="1.4"/>
    <n v="8.536999999999999"/>
  </r>
  <r>
    <n v="1925"/>
    <x v="95"/>
    <s v="Single Stream"/>
    <n v="107332"/>
    <d v="2021-04-22T20:37:26"/>
    <n v="4100"/>
    <n v="2.0499999999999998"/>
    <n v="2"/>
    <x v="0"/>
    <s v="Qtr2"/>
    <n v="4"/>
    <x v="5"/>
    <s v="Twin Enviro"/>
    <n v="3.2299999999999995"/>
    <n v="0"/>
    <n v="4.2949999999999999"/>
  </r>
  <r>
    <n v="1926"/>
    <x v="95"/>
    <s v="Single Stream"/>
    <n v="107337"/>
    <d v="2021-04-22T20:38:30"/>
    <n v="2360"/>
    <n v="1.18"/>
    <n v="2"/>
    <x v="0"/>
    <s v="Qtr2"/>
    <n v="4"/>
    <x v="5"/>
    <s v="Twin Enviro"/>
    <n v="3.2299999999999995"/>
    <n v="0"/>
    <n v="4.2949999999999999"/>
  </r>
  <r>
    <n v="1921"/>
    <x v="96"/>
    <s v="Single Stream"/>
    <n v="107298"/>
    <d v="2021-04-22T20:29:21"/>
    <n v="4160"/>
    <n v="2.08"/>
    <n v="3"/>
    <x v="0"/>
    <s v="Qtr2"/>
    <n v="4"/>
    <x v="5"/>
    <s v="Waste Management"/>
    <n v="10.29"/>
    <n v="0"/>
    <n v="7.9450000000000003"/>
  </r>
  <r>
    <n v="1919"/>
    <x v="96"/>
    <s v="Single Stream"/>
    <n v="107236"/>
    <d v="2021-04-21T20:03:31"/>
    <n v="900"/>
    <n v="0.45"/>
    <n v="2"/>
    <x v="0"/>
    <s v="Qtr2"/>
    <n v="4"/>
    <x v="5"/>
    <s v="Twin Enviro"/>
    <n v="10.29"/>
    <n v="0"/>
    <n v="7.9450000000000003"/>
  </r>
  <r>
    <n v="1920"/>
    <x v="96"/>
    <s v="Single Stream"/>
    <n v="107235"/>
    <d v="2021-04-21T20:04:11"/>
    <n v="3040"/>
    <n v="1.52"/>
    <n v="3"/>
    <x v="0"/>
    <s v="Qtr2"/>
    <n v="4"/>
    <x v="5"/>
    <s v="Waste Management"/>
    <n v="10.29"/>
    <n v="0"/>
    <n v="7.9450000000000003"/>
  </r>
  <r>
    <n v="1922"/>
    <x v="96"/>
    <s v="Single Stream"/>
    <n v="107281"/>
    <d v="2021-04-22T20:34:39"/>
    <n v="4360"/>
    <n v="2.1800000000000002"/>
    <n v="2"/>
    <x v="0"/>
    <s v="Qtr2"/>
    <n v="4"/>
    <x v="5"/>
    <s v="Twin Enviro"/>
    <n v="10.29"/>
    <n v="0"/>
    <n v="7.9450000000000003"/>
  </r>
  <r>
    <n v="1924"/>
    <x v="96"/>
    <s v="Single Stream"/>
    <n v="107333"/>
    <d v="2021-04-22T20:36:47"/>
    <n v="2940"/>
    <n v="1.47"/>
    <n v="3"/>
    <x v="0"/>
    <s v="Qtr2"/>
    <n v="4"/>
    <x v="5"/>
    <s v="Waste Management"/>
    <n v="10.29"/>
    <n v="0"/>
    <n v="7.9450000000000003"/>
  </r>
  <r>
    <n v="1923"/>
    <x v="96"/>
    <s v="Single Stream"/>
    <n v="107261"/>
    <d v="2021-04-22T20:35:53"/>
    <n v="5180"/>
    <n v="2.59"/>
    <n v="2"/>
    <x v="0"/>
    <s v="Qtr2"/>
    <n v="4"/>
    <x v="5"/>
    <s v="Twin Enviro"/>
    <n v="10.29"/>
    <n v="0"/>
    <n v="7.9450000000000003"/>
  </r>
  <r>
    <n v="1915"/>
    <x v="97"/>
    <s v="Single Stream"/>
    <n v="107209"/>
    <d v="2021-04-21T19:59:30"/>
    <n v="3620"/>
    <n v="1.81"/>
    <n v="2"/>
    <x v="0"/>
    <s v="Qtr2"/>
    <n v="4"/>
    <x v="5"/>
    <s v="Twin Enviro"/>
    <n v="9.2899999999999991"/>
    <n v="0"/>
    <n v="9.1950000000000003"/>
  </r>
  <r>
    <n v="1914"/>
    <x v="97"/>
    <s v="Single Stream"/>
    <n v="107182"/>
    <d v="2021-04-20T20:46:08"/>
    <n v="5740"/>
    <n v="2.87"/>
    <n v="3"/>
    <x v="0"/>
    <s v="Qtr2"/>
    <n v="4"/>
    <x v="5"/>
    <s v="Waste Management"/>
    <n v="9.2899999999999991"/>
    <n v="0"/>
    <n v="9.1950000000000003"/>
  </r>
  <r>
    <n v="1917"/>
    <x v="97"/>
    <s v="Single Stream"/>
    <n v="107224"/>
    <d v="2021-04-21T20:02:09"/>
    <n v="1980"/>
    <n v="0.99"/>
    <n v="3"/>
    <x v="0"/>
    <s v="Qtr2"/>
    <n v="4"/>
    <x v="5"/>
    <s v="Waste Management"/>
    <n v="9.2899999999999991"/>
    <n v="0"/>
    <n v="9.1950000000000003"/>
  </r>
  <r>
    <n v="1918"/>
    <x v="97"/>
    <s v="Single Stream"/>
    <n v="107213"/>
    <d v="2021-04-21T20:02:57"/>
    <n v="5600"/>
    <n v="2.8"/>
    <n v="3"/>
    <x v="0"/>
    <s v="Qtr2"/>
    <n v="4"/>
    <x v="5"/>
    <s v="Waste Management"/>
    <n v="9.2899999999999991"/>
    <n v="0"/>
    <n v="9.1950000000000003"/>
  </r>
  <r>
    <n v="1916"/>
    <x v="97"/>
    <s v="Single Stream"/>
    <n v="107206"/>
    <d v="2021-04-21T20:01:23"/>
    <n v="1320"/>
    <n v="0.66"/>
    <n v="3"/>
    <x v="0"/>
    <s v="Qtr2"/>
    <n v="4"/>
    <x v="5"/>
    <s v="Waste Management"/>
    <n v="9.2899999999999991"/>
    <n v="0"/>
    <n v="9.1950000000000003"/>
  </r>
  <r>
    <n v="1913"/>
    <x v="97"/>
    <s v="Single Stream"/>
    <n v="107170"/>
    <d v="2021-04-20T20:45:15"/>
    <n v="320"/>
    <n v="0.16"/>
    <n v="2"/>
    <x v="0"/>
    <s v="Qtr2"/>
    <n v="4"/>
    <x v="5"/>
    <s v="Twin Enviro"/>
    <n v="9.2899999999999991"/>
    <n v="0"/>
    <n v="9.1950000000000003"/>
  </r>
  <r>
    <n v="1912"/>
    <x v="98"/>
    <s v="Single Stream"/>
    <n v="107153"/>
    <d v="2021-04-20T20:44:37"/>
    <n v="3060"/>
    <n v="1.53"/>
    <n v="2"/>
    <x v="0"/>
    <s v="Qtr2"/>
    <n v="4"/>
    <x v="5"/>
    <s v="Twin Enviro"/>
    <n v="8.01"/>
    <n v="0"/>
    <n v="6.1359999999999992"/>
  </r>
  <r>
    <n v="1911"/>
    <x v="98"/>
    <s v="Single Stream"/>
    <n v="107142"/>
    <d v="2021-04-20T20:43:20"/>
    <n v="280"/>
    <n v="0.14000000000000001"/>
    <n v="2"/>
    <x v="0"/>
    <s v="Qtr2"/>
    <n v="4"/>
    <x v="5"/>
    <s v="Twin Enviro"/>
    <n v="8.01"/>
    <n v="0"/>
    <n v="6.1359999999999992"/>
  </r>
  <r>
    <n v="1910"/>
    <x v="98"/>
    <s v="Single Stream"/>
    <n v="107133"/>
    <d v="2021-04-20T20:38:13"/>
    <n v="6540"/>
    <n v="3.27"/>
    <n v="2"/>
    <x v="0"/>
    <s v="Qtr2"/>
    <n v="4"/>
    <x v="5"/>
    <s v="Twin Enviro"/>
    <n v="8.01"/>
    <n v="0"/>
    <n v="6.1359999999999992"/>
  </r>
  <r>
    <n v="1909"/>
    <x v="98"/>
    <s v="Single Stream"/>
    <n v="107118"/>
    <d v="2021-04-20T20:35:24"/>
    <n v="4440"/>
    <n v="2.2200000000000002"/>
    <n v="3"/>
    <x v="0"/>
    <s v="Qtr2"/>
    <n v="4"/>
    <x v="5"/>
    <s v="Waste Management"/>
    <n v="8.01"/>
    <n v="0"/>
    <n v="6.1359999999999992"/>
  </r>
  <r>
    <n v="1908"/>
    <x v="98"/>
    <s v="Single Stream"/>
    <n v="107107"/>
    <d v="2021-04-19T19:45:43"/>
    <n v="1700"/>
    <n v="0.85"/>
    <n v="2"/>
    <x v="0"/>
    <s v="Qtr2"/>
    <n v="4"/>
    <x v="5"/>
    <s v="Twin Enviro"/>
    <n v="8.01"/>
    <n v="0"/>
    <n v="6.1359999999999992"/>
  </r>
  <r>
    <n v="1907"/>
    <x v="99"/>
    <s v="Single Stream"/>
    <n v="107085"/>
    <d v="2021-04-19T19:43:51"/>
    <n v="2540"/>
    <n v="1.27"/>
    <n v="2"/>
    <x v="0"/>
    <s v="Qtr2"/>
    <n v="4"/>
    <x v="5"/>
    <s v="Twin Enviro"/>
    <n v="6.7700000000000005"/>
    <n v="1.1599999999999999"/>
    <n v="8.6475000000000009"/>
  </r>
  <r>
    <n v="1906"/>
    <x v="99"/>
    <s v="Single Stream"/>
    <n v="107078"/>
    <d v="2021-04-19T19:42:00"/>
    <n v="3020"/>
    <n v="1.51"/>
    <n v="2"/>
    <x v="0"/>
    <s v="Qtr2"/>
    <n v="4"/>
    <x v="5"/>
    <s v="Twin Enviro"/>
    <n v="6.7700000000000005"/>
    <n v="1.1599999999999999"/>
    <n v="8.6475000000000009"/>
  </r>
  <r>
    <n v="1905"/>
    <x v="99"/>
    <s v="Single Stream"/>
    <n v="107063"/>
    <d v="2021-04-19T19:39:19"/>
    <n v="7980"/>
    <n v="3.99"/>
    <n v="3"/>
    <x v="0"/>
    <s v="Qtr2"/>
    <n v="4"/>
    <x v="5"/>
    <s v="Waste Management"/>
    <n v="6.7700000000000005"/>
    <n v="1.1599999999999999"/>
    <n v="8.6475000000000009"/>
  </r>
  <r>
    <n v="1904"/>
    <x v="100"/>
    <s v="Single Stream"/>
    <n v="107039"/>
    <d v="2021-04-19T19:37:02"/>
    <n v="2360"/>
    <n v="1.18"/>
    <n v="2"/>
    <x v="0"/>
    <s v="Qtr2"/>
    <n v="4"/>
    <x v="5"/>
    <s v="Twin Enviro"/>
    <n v="7.35"/>
    <n v="0"/>
    <n v="10.4725"/>
  </r>
  <r>
    <n v="1902"/>
    <x v="100"/>
    <s v="Single Stream"/>
    <n v="107017"/>
    <d v="2021-04-19T19:34:28"/>
    <n v="5420"/>
    <n v="2.71"/>
    <n v="2"/>
    <x v="0"/>
    <s v="Qtr2"/>
    <n v="4"/>
    <x v="5"/>
    <s v="Twin Enviro"/>
    <n v="7.35"/>
    <n v="0"/>
    <n v="10.4725"/>
  </r>
  <r>
    <n v="1901"/>
    <x v="100"/>
    <s v="Single Stream"/>
    <n v="106993"/>
    <d v="2021-04-19T19:32:18"/>
    <n v="4420"/>
    <n v="2.21"/>
    <n v="2"/>
    <x v="0"/>
    <s v="Qtr2"/>
    <n v="4"/>
    <x v="5"/>
    <s v="Twin Enviro"/>
    <n v="7.35"/>
    <n v="0"/>
    <n v="10.4725"/>
  </r>
  <r>
    <n v="1903"/>
    <x v="100"/>
    <s v="Single Stream"/>
    <n v="107026"/>
    <d v="2021-04-19T19:36:05"/>
    <n v="2500"/>
    <n v="1.25"/>
    <n v="2"/>
    <x v="0"/>
    <s v="Qtr2"/>
    <n v="4"/>
    <x v="5"/>
    <s v="Twin Enviro"/>
    <n v="7.35"/>
    <n v="0"/>
    <n v="10.4725"/>
  </r>
  <r>
    <n v="1897"/>
    <x v="101"/>
    <s v="Single Stream"/>
    <n v="106940"/>
    <d v="2021-04-15T15:11:57"/>
    <n v="3160"/>
    <n v="1.58"/>
    <n v="3"/>
    <x v="0"/>
    <s v="Qtr2"/>
    <n v="4"/>
    <x v="5"/>
    <s v="Waste Management"/>
    <n v="7.9599999999999991"/>
    <n v="1.54"/>
    <n v="9.9774999999999991"/>
  </r>
  <r>
    <n v="1898"/>
    <x v="101"/>
    <s v="Single Stream"/>
    <n v="106942"/>
    <d v="2021-04-15T15:12:39"/>
    <n v="680"/>
    <n v="0.34"/>
    <n v="2"/>
    <x v="0"/>
    <s v="Qtr2"/>
    <n v="4"/>
    <x v="5"/>
    <s v="Twin Enviro"/>
    <n v="7.9599999999999991"/>
    <n v="1.54"/>
    <n v="9.9774999999999991"/>
  </r>
  <r>
    <n v="1900"/>
    <x v="101"/>
    <s v="Single Stream"/>
    <n v="106987"/>
    <d v="2021-04-19T19:30:51"/>
    <n v="5520"/>
    <n v="2.76"/>
    <n v="3"/>
    <x v="0"/>
    <s v="Qtr2"/>
    <n v="4"/>
    <x v="5"/>
    <s v="Waste Management"/>
    <n v="7.9599999999999991"/>
    <n v="1.54"/>
    <n v="9.9774999999999991"/>
  </r>
  <r>
    <n v="1899"/>
    <x v="101"/>
    <s v="Single Stream"/>
    <n v="106973"/>
    <d v="2021-04-19T19:29:11"/>
    <n v="6560"/>
    <n v="3.28"/>
    <n v="2"/>
    <x v="0"/>
    <s v="Qtr2"/>
    <n v="4"/>
    <x v="5"/>
    <s v="Twin Enviro"/>
    <n v="7.9599999999999991"/>
    <n v="1.54"/>
    <n v="9.9774999999999991"/>
  </r>
  <r>
    <n v="1893"/>
    <x v="102"/>
    <s v="Single Stream"/>
    <n v="106863"/>
    <d v="2021-04-13T22:10:09"/>
    <n v="9560"/>
    <n v="4.78"/>
    <n v="3"/>
    <x v="0"/>
    <s v="Qtr2"/>
    <n v="4"/>
    <x v="5"/>
    <s v="Waste Management"/>
    <n v="16.059999999999999"/>
    <n v="3.46"/>
    <n v="3.2270000000000003"/>
  </r>
  <r>
    <n v="1892"/>
    <x v="102"/>
    <s v="Single Stream"/>
    <n v="106916"/>
    <d v="2021-04-13T22:08:46"/>
    <n v="2180"/>
    <n v="1.0900000000000001"/>
    <n v="3"/>
    <x v="0"/>
    <s v="Qtr2"/>
    <n v="4"/>
    <x v="5"/>
    <s v="Waste Management"/>
    <n v="16.059999999999999"/>
    <n v="3.46"/>
    <n v="3.2270000000000003"/>
  </r>
  <r>
    <n v="1896"/>
    <x v="102"/>
    <s v="Single Stream"/>
    <n v="106928"/>
    <d v="2021-04-15T15:10:14"/>
    <n v="1900"/>
    <n v="0.95"/>
    <n v="2"/>
    <x v="0"/>
    <s v="Qtr2"/>
    <n v="4"/>
    <x v="5"/>
    <s v="Twin Enviro"/>
    <n v="16.059999999999999"/>
    <n v="3.46"/>
    <n v="3.2270000000000003"/>
  </r>
  <r>
    <n v="1891"/>
    <x v="102"/>
    <s v="Single Stream"/>
    <n v="106900"/>
    <d v="2021-04-13T22:07:23"/>
    <n v="4820"/>
    <n v="2.41"/>
    <n v="2"/>
    <x v="0"/>
    <s v="Qtr2"/>
    <n v="4"/>
    <x v="5"/>
    <s v="Twin Enviro"/>
    <n v="16.059999999999999"/>
    <n v="3.46"/>
    <n v="3.2270000000000003"/>
  </r>
  <r>
    <n v="1895"/>
    <x v="102"/>
    <s v="Single Stream"/>
    <n v="106924"/>
    <d v="2021-04-13T22:13:04"/>
    <n v="6080"/>
    <n v="3.04"/>
    <n v="3"/>
    <x v="0"/>
    <s v="Qtr2"/>
    <n v="4"/>
    <x v="5"/>
    <s v="Waste Management"/>
    <n v="16.059999999999999"/>
    <n v="3.46"/>
    <n v="3.2270000000000003"/>
  </r>
  <r>
    <n v="1894"/>
    <x v="102"/>
    <s v="Single Stream"/>
    <n v="106891"/>
    <d v="2021-04-13T22:12:21"/>
    <n v="7580"/>
    <n v="3.79"/>
    <n v="3"/>
    <x v="0"/>
    <s v="Qtr2"/>
    <n v="4"/>
    <x v="5"/>
    <s v="Waste Management"/>
    <n v="16.059999999999999"/>
    <n v="3.46"/>
    <n v="3.2270000000000003"/>
  </r>
  <r>
    <n v="1886"/>
    <x v="103"/>
    <s v="Single Stream"/>
    <n v="106802"/>
    <d v="2021-04-12T22:03:29"/>
    <n v="6360"/>
    <n v="3.18"/>
    <n v="2"/>
    <x v="0"/>
    <s v="Qtr2"/>
    <n v="4"/>
    <x v="5"/>
    <s v="Twin Enviro"/>
    <n v="16.100000000000001"/>
    <n v="0"/>
    <n v="8.9034999999999993"/>
  </r>
  <r>
    <n v="1887"/>
    <x v="103"/>
    <s v="Single Stream"/>
    <n v="106803"/>
    <d v="2021-04-12T22:05:54"/>
    <n v="10820"/>
    <n v="5.41"/>
    <n v="3"/>
    <x v="0"/>
    <s v="Qtr2"/>
    <n v="4"/>
    <x v="5"/>
    <s v="Waste Management"/>
    <n v="16.100000000000001"/>
    <n v="0"/>
    <n v="8.9034999999999993"/>
  </r>
  <r>
    <n v="1888"/>
    <x v="103"/>
    <s v="Single Stream"/>
    <n v="106825"/>
    <d v="2021-04-12T22:07:19"/>
    <n v="7460"/>
    <n v="3.73"/>
    <n v="3"/>
    <x v="0"/>
    <s v="Qtr2"/>
    <n v="4"/>
    <x v="5"/>
    <s v="Waste Management"/>
    <n v="16.100000000000001"/>
    <n v="0"/>
    <n v="8.9034999999999993"/>
  </r>
  <r>
    <n v="1890"/>
    <x v="103"/>
    <s v="Single Stream"/>
    <n v="106865"/>
    <d v="2021-04-13T22:05:37"/>
    <n v="3160"/>
    <n v="1.58"/>
    <n v="2"/>
    <x v="0"/>
    <s v="Qtr2"/>
    <n v="4"/>
    <x v="5"/>
    <s v="Twin Enviro"/>
    <n v="16.100000000000001"/>
    <n v="0"/>
    <n v="8.9034999999999993"/>
  </r>
  <r>
    <n v="1889"/>
    <x v="103"/>
    <s v="Single Stream"/>
    <n v="106835"/>
    <d v="2021-04-13T22:01:55"/>
    <n v="4400"/>
    <n v="2.2000000000000002"/>
    <n v="2"/>
    <x v="0"/>
    <s v="Qtr2"/>
    <n v="4"/>
    <x v="5"/>
    <s v="Twin Enviro"/>
    <n v="16.100000000000001"/>
    <n v="0"/>
    <n v="8.9034999999999993"/>
  </r>
  <r>
    <n v="1883"/>
    <x v="104"/>
    <s v="Single Stream"/>
    <n v="106771"/>
    <d v="2021-04-09T21:22:05"/>
    <n v="4000"/>
    <n v="2"/>
    <n v="2"/>
    <x v="0"/>
    <s v="Qtr2"/>
    <n v="4"/>
    <x v="5"/>
    <s v="Twin Enviro"/>
    <n v="7.88"/>
    <n v="2.09"/>
    <n v="4.3975000000000009"/>
  </r>
  <r>
    <n v="1882"/>
    <x v="104"/>
    <s v="Single Stream"/>
    <n v="106764"/>
    <d v="2021-04-09T21:21:29"/>
    <n v="7140"/>
    <n v="3.57"/>
    <n v="3"/>
    <x v="0"/>
    <s v="Qtr2"/>
    <n v="4"/>
    <x v="5"/>
    <s v="Waste Management"/>
    <n v="7.88"/>
    <n v="2.09"/>
    <n v="4.3975000000000009"/>
  </r>
  <r>
    <n v="1884"/>
    <x v="104"/>
    <s v="Single Stream"/>
    <n v="106790"/>
    <d v="2021-04-09T21:23:32"/>
    <n v="2780"/>
    <n v="1.39"/>
    <n v="2"/>
    <x v="0"/>
    <s v="Qtr2"/>
    <n v="4"/>
    <x v="5"/>
    <s v="Twin Enviro"/>
    <n v="7.88"/>
    <n v="2.09"/>
    <n v="4.3975000000000009"/>
  </r>
  <r>
    <n v="1885"/>
    <x v="104"/>
    <s v="Single Stream"/>
    <n v="106799"/>
    <d v="2021-04-12T22:01:11"/>
    <n v="1840"/>
    <n v="0.92"/>
    <n v="3"/>
    <x v="0"/>
    <s v="Qtr2"/>
    <n v="4"/>
    <x v="5"/>
    <s v="Waste Management"/>
    <n v="7.88"/>
    <n v="2.09"/>
    <n v="4.3975000000000009"/>
  </r>
  <r>
    <n v="1880"/>
    <x v="105"/>
    <s v="Single Stream"/>
    <n v="106698"/>
    <d v="2021-04-08T21:13:35"/>
    <n v="4960"/>
    <n v="2.48"/>
    <n v="2"/>
    <x v="0"/>
    <s v="Qtr2"/>
    <n v="4"/>
    <x v="5"/>
    <s v="Twin Enviro"/>
    <n v="9.69"/>
    <n v="2.74"/>
    <n v="4.9789999999999992"/>
  </r>
  <r>
    <n v="1881"/>
    <x v="105"/>
    <s v="Single Stream"/>
    <n v="106719"/>
    <d v="2021-04-08T21:14:09"/>
    <n v="2980"/>
    <n v="1.49"/>
    <n v="2"/>
    <x v="0"/>
    <s v="Qtr2"/>
    <n v="4"/>
    <x v="5"/>
    <s v="Twin Enviro"/>
    <n v="9.69"/>
    <n v="2.74"/>
    <n v="4.9789999999999992"/>
  </r>
  <r>
    <n v="1879"/>
    <x v="105"/>
    <s v="Single Stream"/>
    <n v="106716"/>
    <d v="2021-04-08T21:13:07"/>
    <n v="4500"/>
    <n v="2.25"/>
    <n v="2"/>
    <x v="0"/>
    <s v="Qtr2"/>
    <n v="4"/>
    <x v="5"/>
    <s v="Twin Enviro"/>
    <n v="9.69"/>
    <n v="2.74"/>
    <n v="4.9789999999999992"/>
  </r>
  <r>
    <n v="1878"/>
    <x v="105"/>
    <s v="Single Stream"/>
    <n v="106695"/>
    <d v="2021-04-08T21:12:23"/>
    <n v="6940"/>
    <n v="3.47"/>
    <n v="2"/>
    <x v="0"/>
    <s v="Qtr2"/>
    <n v="4"/>
    <x v="5"/>
    <s v="Twin Enviro"/>
    <n v="9.69"/>
    <n v="2.74"/>
    <n v="4.9789999999999992"/>
  </r>
  <r>
    <n v="1876"/>
    <x v="106"/>
    <s v="Single Stream"/>
    <n v="106655"/>
    <d v="2021-04-07T21:57:55"/>
    <n v="1000"/>
    <n v="0.5"/>
    <n v="2"/>
    <x v="0"/>
    <s v="Qtr2"/>
    <n v="4"/>
    <x v="5"/>
    <s v="Twin Enviro"/>
    <n v="4.66"/>
    <n v="3.44"/>
    <n v="3.6715"/>
  </r>
  <r>
    <n v="1877"/>
    <x v="106"/>
    <s v="Single Stream"/>
    <n v="106677"/>
    <d v="2021-04-07T21:58:23"/>
    <n v="8320"/>
    <n v="4.16"/>
    <n v="3"/>
    <x v="0"/>
    <s v="Qtr2"/>
    <n v="4"/>
    <x v="5"/>
    <s v="Waste Management"/>
    <n v="4.66"/>
    <n v="3.44"/>
    <n v="3.6715"/>
  </r>
  <r>
    <n v="1874"/>
    <x v="107"/>
    <s v="Single Stream"/>
    <n v="106626"/>
    <d v="2021-04-06T20:55:24"/>
    <n v="4200"/>
    <n v="2.1"/>
    <n v="2"/>
    <x v="0"/>
    <s v="Qtr2"/>
    <n v="4"/>
    <x v="5"/>
    <s v="Twin Enviro"/>
    <n v="10.149999999999999"/>
    <n v="2.2999999999999998"/>
    <n v="6.3060000000000009"/>
  </r>
  <r>
    <n v="1872"/>
    <x v="107"/>
    <s v="Single Stream"/>
    <n v="106612"/>
    <d v="2021-04-06T20:54:16"/>
    <n v="3300"/>
    <n v="1.65"/>
    <n v="3"/>
    <x v="0"/>
    <s v="Qtr2"/>
    <n v="4"/>
    <x v="5"/>
    <s v="Waste Management"/>
    <n v="10.149999999999999"/>
    <n v="2.2999999999999998"/>
    <n v="6.3060000000000009"/>
  </r>
  <r>
    <n v="1875"/>
    <x v="107"/>
    <s v="Single Stream"/>
    <n v="106637"/>
    <d v="2021-04-07T21:46:09"/>
    <n v="3040"/>
    <n v="1.52"/>
    <n v="3"/>
    <x v="0"/>
    <s v="Qtr2"/>
    <n v="4"/>
    <x v="5"/>
    <s v="Waste Management"/>
    <n v="10.149999999999999"/>
    <n v="2.2999999999999998"/>
    <n v="6.3060000000000009"/>
  </r>
  <r>
    <n v="1873"/>
    <x v="107"/>
    <s v="Single Stream"/>
    <n v="106622"/>
    <d v="2021-04-06T20:54:47"/>
    <n v="9760"/>
    <n v="4.88"/>
    <n v="3"/>
    <x v="0"/>
    <s v="Qtr2"/>
    <n v="4"/>
    <x v="5"/>
    <s v="Waste Management"/>
    <n v="10.149999999999999"/>
    <n v="2.2999999999999998"/>
    <n v="6.3060000000000009"/>
  </r>
  <r>
    <n v="1870"/>
    <x v="108"/>
    <s v="Single Stream"/>
    <n v="106596"/>
    <d v="2021-04-06T20:52:16"/>
    <n v="8120"/>
    <n v="4.0599999999999996"/>
    <n v="2"/>
    <x v="0"/>
    <s v="Qtr2"/>
    <n v="4"/>
    <x v="5"/>
    <s v="Twin Enviro"/>
    <n v="7.2399999999999993"/>
    <n v="4.1900000000000004"/>
    <n v="4.2395000000000005"/>
  </r>
  <r>
    <n v="1869"/>
    <x v="108"/>
    <s v="Single Stream"/>
    <n v="106556"/>
    <d v="2021-04-06T20:50:14"/>
    <n v="2920"/>
    <n v="1.46"/>
    <n v="2"/>
    <x v="0"/>
    <s v="Qtr2"/>
    <n v="4"/>
    <x v="5"/>
    <s v="Twin Enviro"/>
    <n v="7.2399999999999993"/>
    <n v="4.1900000000000004"/>
    <n v="4.2395000000000005"/>
  </r>
  <r>
    <n v="1871"/>
    <x v="108"/>
    <s v="Single Stream"/>
    <n v="106601"/>
    <d v="2021-04-06T20:52:59"/>
    <n v="3440"/>
    <n v="1.72"/>
    <n v="2"/>
    <x v="0"/>
    <s v="Qtr2"/>
    <n v="4"/>
    <x v="5"/>
    <s v="Twin Enviro"/>
    <n v="7.2399999999999993"/>
    <n v="4.1900000000000004"/>
    <n v="4.2395000000000005"/>
  </r>
  <r>
    <n v="1866"/>
    <x v="109"/>
    <s v="Single Stream"/>
    <n v="106548"/>
    <d v="2021-04-02T21:23:58"/>
    <n v="10500"/>
    <n v="5.25"/>
    <n v="3"/>
    <x v="0"/>
    <s v="Qtr2"/>
    <n v="4"/>
    <x v="5"/>
    <s v="Waste Management"/>
    <n v="12.48"/>
    <n v="1.92"/>
    <n v="4.9165000000000001"/>
  </r>
  <r>
    <n v="1868"/>
    <x v="109"/>
    <s v="Single Stream"/>
    <n v="106535"/>
    <d v="2021-04-06T20:49:31"/>
    <n v="2820"/>
    <n v="1.41"/>
    <n v="2"/>
    <x v="0"/>
    <s v="Qtr2"/>
    <n v="4"/>
    <x v="5"/>
    <s v="Twin Enviro"/>
    <n v="12.48"/>
    <n v="1.92"/>
    <n v="4.9165000000000001"/>
  </r>
  <r>
    <n v="1867"/>
    <x v="109"/>
    <s v="Single Stream"/>
    <n v="106553"/>
    <d v="2021-04-06T20:48:49"/>
    <n v="1900"/>
    <n v="0.95"/>
    <n v="2"/>
    <x v="0"/>
    <s v="Qtr2"/>
    <n v="4"/>
    <x v="5"/>
    <s v="Twin Enviro"/>
    <n v="12.48"/>
    <n v="1.92"/>
    <n v="4.9165000000000001"/>
  </r>
  <r>
    <n v="1865"/>
    <x v="109"/>
    <s v="Single Stream"/>
    <n v="106527"/>
    <d v="2021-04-02T21:22:19"/>
    <n v="9740"/>
    <n v="4.87"/>
    <n v="3"/>
    <x v="0"/>
    <s v="Qtr2"/>
    <n v="4"/>
    <x v="5"/>
    <s v="Waste Management"/>
    <n v="12.48"/>
    <n v="1.92"/>
    <n v="4.9165000000000001"/>
  </r>
  <r>
    <n v="1861"/>
    <x v="110"/>
    <s v="Single Stream"/>
    <n v="106456"/>
    <d v="2021-04-01T21:59:01"/>
    <n v="3060"/>
    <n v="1.53"/>
    <n v="2"/>
    <x v="0"/>
    <s v="Qtr2"/>
    <n v="4"/>
    <x v="5"/>
    <s v="Twin Enviro"/>
    <n v="10.8"/>
    <n v="3.44"/>
    <n v="4.0664999999999996"/>
  </r>
  <r>
    <n v="1863"/>
    <x v="110"/>
    <s v="Single Stream"/>
    <n v="106491"/>
    <d v="2021-04-02T21:16:25"/>
    <n v="7660"/>
    <n v="3.83"/>
    <n v="2"/>
    <x v="0"/>
    <s v="Qtr2"/>
    <n v="4"/>
    <x v="5"/>
    <s v="Twin Enviro"/>
    <n v="10.8"/>
    <n v="3.44"/>
    <n v="4.0664999999999996"/>
  </r>
  <r>
    <n v="1864"/>
    <x v="110"/>
    <s v="Single Stream"/>
    <n v="106492"/>
    <d v="2021-04-02T21:18:13"/>
    <n v="10880"/>
    <n v="5.44"/>
    <n v="3"/>
    <x v="0"/>
    <s v="Qtr2"/>
    <n v="4"/>
    <x v="5"/>
    <s v="Waste Management"/>
    <n v="10.8"/>
    <n v="3.44"/>
    <n v="4.0664999999999996"/>
  </r>
  <r>
    <n v="1839"/>
    <x v="111"/>
    <s v="Single Stream"/>
    <n v="106430"/>
    <d v="2021-03-31T21:56:51"/>
    <n v="3540"/>
    <n v="1.77"/>
    <n v="2"/>
    <x v="0"/>
    <s v="Qtr1"/>
    <n v="3"/>
    <x v="6"/>
    <s v="Twin Enviro"/>
    <n v="7.01"/>
    <n v="3.45"/>
    <n v="1.4949999999999999"/>
  </r>
  <r>
    <n v="1841"/>
    <x v="111"/>
    <s v="Single Stream"/>
    <n v="106400"/>
    <d v="2021-03-31T21:57:51"/>
    <n v="4300"/>
    <n v="2.15"/>
    <n v="3"/>
    <x v="0"/>
    <s v="Qtr1"/>
    <n v="3"/>
    <x v="6"/>
    <s v="Waste Management"/>
    <n v="7.01"/>
    <n v="3.45"/>
    <n v="1.4949999999999999"/>
  </r>
  <r>
    <n v="1840"/>
    <x v="111"/>
    <s v="Single Stream"/>
    <n v="106407"/>
    <d v="2021-03-31T21:57:19"/>
    <n v="6180"/>
    <n v="3.09"/>
    <n v="2"/>
    <x v="0"/>
    <s v="Qtr1"/>
    <n v="3"/>
    <x v="6"/>
    <s v="Twin Enviro"/>
    <n v="7.01"/>
    <n v="3.45"/>
    <n v="1.4949999999999999"/>
  </r>
  <r>
    <n v="1835"/>
    <x v="112"/>
    <s v="Single Stream"/>
    <n v="106374"/>
    <d v="2021-03-31T21:54:22"/>
    <n v="6080"/>
    <n v="3.04"/>
    <n v="2"/>
    <x v="0"/>
    <s v="Qtr1"/>
    <n v="3"/>
    <x v="6"/>
    <s v="Twin Enviro"/>
    <n v="10.98"/>
    <n v="0"/>
    <n v="6.4450000000000003"/>
  </r>
  <r>
    <n v="1837"/>
    <x v="112"/>
    <s v="Single Stream"/>
    <n v="106316"/>
    <d v="2021-03-31T21:55:52"/>
    <n v="6240"/>
    <n v="3.12"/>
    <n v="3"/>
    <x v="0"/>
    <s v="Qtr1"/>
    <n v="3"/>
    <x v="6"/>
    <s v="Waste Management"/>
    <n v="10.98"/>
    <n v="0"/>
    <n v="6.4450000000000003"/>
  </r>
  <r>
    <n v="1838"/>
    <x v="112"/>
    <s v="Single Stream"/>
    <n v="106370"/>
    <d v="2021-03-31T21:56:25"/>
    <n v="2820"/>
    <n v="1.41"/>
    <n v="3"/>
    <x v="0"/>
    <s v="Qtr1"/>
    <n v="3"/>
    <x v="6"/>
    <s v="Waste Management"/>
    <n v="10.98"/>
    <n v="0"/>
    <n v="6.4450000000000003"/>
  </r>
  <r>
    <n v="1836"/>
    <x v="112"/>
    <s v="Single Stream"/>
    <n v="106371"/>
    <d v="2021-03-31T21:55:11"/>
    <n v="6820"/>
    <n v="3.41"/>
    <n v="3"/>
    <x v="0"/>
    <s v="Qtr1"/>
    <n v="3"/>
    <x v="6"/>
    <s v="Waste Management"/>
    <n v="10.98"/>
    <n v="0"/>
    <n v="6.4450000000000003"/>
  </r>
  <r>
    <n v="1833"/>
    <x v="113"/>
    <s v="Single Stream"/>
    <n v="106273"/>
    <d v="2021-03-29T21:45:18"/>
    <n v="2840"/>
    <n v="1.42"/>
    <n v="2"/>
    <x v="0"/>
    <s v="Qtr1"/>
    <n v="3"/>
    <x v="6"/>
    <s v="Twin Enviro"/>
    <n v="10.7"/>
    <n v="3.58"/>
    <n v="6.6439999999999984"/>
  </r>
  <r>
    <n v="1832"/>
    <x v="113"/>
    <s v="Single Stream"/>
    <n v="106276"/>
    <d v="2021-03-29T21:44:48"/>
    <n v="940"/>
    <n v="0.47"/>
    <n v="2"/>
    <x v="0"/>
    <s v="Qtr1"/>
    <n v="3"/>
    <x v="6"/>
    <s v="Twin Enviro"/>
    <n v="10.7"/>
    <n v="3.58"/>
    <n v="6.6439999999999984"/>
  </r>
  <r>
    <n v="1830"/>
    <x v="113"/>
    <s v="Single Stream"/>
    <n v="106298"/>
    <d v="2021-03-29T21:43:39"/>
    <n v="1820"/>
    <n v="0.91"/>
    <n v="2"/>
    <x v="0"/>
    <s v="Qtr1"/>
    <n v="3"/>
    <x v="6"/>
    <s v="Twin Enviro"/>
    <n v="10.7"/>
    <n v="3.58"/>
    <n v="6.6439999999999984"/>
  </r>
  <r>
    <n v="1834"/>
    <x v="113"/>
    <s v="Single Stream"/>
    <n v="106297"/>
    <d v="2021-03-29T21:46:20"/>
    <n v="11540"/>
    <n v="5.77"/>
    <n v="3"/>
    <x v="0"/>
    <s v="Qtr1"/>
    <n v="3"/>
    <x v="6"/>
    <s v="Waste Management"/>
    <n v="10.7"/>
    <n v="3.58"/>
    <n v="6.6439999999999984"/>
  </r>
  <r>
    <n v="1831"/>
    <x v="113"/>
    <s v="Single Stream"/>
    <n v="106292"/>
    <d v="2021-03-29T21:44:16"/>
    <n v="4260"/>
    <n v="2.13"/>
    <n v="2"/>
    <x v="0"/>
    <s v="Qtr1"/>
    <n v="3"/>
    <x v="6"/>
    <s v="Twin Enviro"/>
    <n v="10.7"/>
    <n v="3.58"/>
    <n v="6.6439999999999984"/>
  </r>
  <r>
    <n v="1829"/>
    <x v="114"/>
    <s v="Single Stream"/>
    <n v="106263"/>
    <d v="2021-03-29T21:42:26"/>
    <n v="4920"/>
    <n v="2.46"/>
    <n v="3"/>
    <x v="0"/>
    <s v="Qtr1"/>
    <n v="3"/>
    <x v="6"/>
    <s v="Waste Management"/>
    <n v="11.920000000000002"/>
    <n v="1.46"/>
    <n v="5.008"/>
  </r>
  <r>
    <n v="1826"/>
    <x v="114"/>
    <s v="Single Stream"/>
    <n v="106251"/>
    <d v="2021-03-29T21:39:44"/>
    <n v="9820"/>
    <n v="4.91"/>
    <n v="3"/>
    <x v="0"/>
    <s v="Qtr1"/>
    <n v="3"/>
    <x v="6"/>
    <s v="Waste Management"/>
    <n v="11.920000000000002"/>
    <n v="1.46"/>
    <n v="5.008"/>
  </r>
  <r>
    <n v="1828"/>
    <x v="114"/>
    <s v="Single Stream"/>
    <n v="106260"/>
    <d v="2021-03-29T21:41:39"/>
    <n v="4180"/>
    <n v="2.09"/>
    <n v="3"/>
    <x v="0"/>
    <s v="Qtr1"/>
    <n v="3"/>
    <x v="6"/>
    <s v="Waste Management"/>
    <n v="11.920000000000002"/>
    <n v="1.46"/>
    <n v="5.008"/>
  </r>
  <r>
    <n v="1827"/>
    <x v="114"/>
    <s v="Single Stream"/>
    <n v="106253"/>
    <d v="2021-03-29T21:40:58"/>
    <n v="4920"/>
    <n v="2.46"/>
    <n v="2"/>
    <x v="0"/>
    <s v="Qtr1"/>
    <n v="3"/>
    <x v="6"/>
    <s v="Twin Enviro"/>
    <n v="11.920000000000002"/>
    <n v="1.46"/>
    <n v="5.008"/>
  </r>
  <r>
    <n v="1824"/>
    <x v="115"/>
    <s v="Single Stream"/>
    <n v="106166"/>
    <d v="2021-03-29T21:38:12"/>
    <n v="800"/>
    <n v="0.4"/>
    <n v="2"/>
    <x v="0"/>
    <s v="Qtr1"/>
    <n v="3"/>
    <x v="6"/>
    <s v="Twin Enviro"/>
    <n v="8.08"/>
    <n v="2.76"/>
    <n v="5.1740000000000004"/>
  </r>
  <r>
    <n v="1825"/>
    <x v="115"/>
    <s v="Single Stream"/>
    <n v="106195"/>
    <d v="2021-03-29T21:38:54"/>
    <n v="4360"/>
    <n v="2.1800000000000002"/>
    <n v="2"/>
    <x v="0"/>
    <s v="Qtr1"/>
    <n v="3"/>
    <x v="6"/>
    <s v="Twin Enviro"/>
    <n v="8.08"/>
    <n v="2.76"/>
    <n v="5.1740000000000004"/>
  </r>
  <r>
    <n v="1821"/>
    <x v="115"/>
    <s v="Single Stream"/>
    <n v="106196"/>
    <d v="2021-03-29T21:35:33"/>
    <n v="4000"/>
    <n v="2"/>
    <n v="2"/>
    <x v="0"/>
    <s v="Qtr1"/>
    <n v="3"/>
    <x v="6"/>
    <s v="Twin Enviro"/>
    <n v="8.08"/>
    <n v="2.76"/>
    <n v="5.1740000000000004"/>
  </r>
  <r>
    <n v="1823"/>
    <x v="115"/>
    <s v="Single Stream"/>
    <n v="106231"/>
    <d v="2021-03-29T21:37:06"/>
    <n v="2540"/>
    <n v="1.27"/>
    <n v="2"/>
    <x v="0"/>
    <s v="Qtr1"/>
    <n v="3"/>
    <x v="6"/>
    <s v="Twin Enviro"/>
    <n v="8.08"/>
    <n v="2.76"/>
    <n v="5.1740000000000004"/>
  </r>
  <r>
    <n v="1822"/>
    <x v="115"/>
    <s v="Single Stream"/>
    <n v="106228"/>
    <d v="2021-03-29T21:36:12"/>
    <n v="4460"/>
    <n v="2.23"/>
    <n v="2"/>
    <x v="0"/>
    <s v="Qtr1"/>
    <n v="3"/>
    <x v="6"/>
    <s v="Twin Enviro"/>
    <n v="8.08"/>
    <n v="2.76"/>
    <n v="5.1740000000000004"/>
  </r>
  <r>
    <n v="1820"/>
    <x v="116"/>
    <s v="Single Stream"/>
    <n v="106173"/>
    <d v="2021-03-29T21:34:43"/>
    <n v="4980"/>
    <n v="2.4900000000000002"/>
    <n v="2"/>
    <x v="0"/>
    <s v="Qtr1"/>
    <n v="3"/>
    <x v="6"/>
    <s v="Twin Enviro"/>
    <n v="7.48"/>
    <n v="4.9400000000000004"/>
    <n v="6.0649999999999995"/>
  </r>
  <r>
    <n v="1819"/>
    <x v="116"/>
    <s v="Single Stream"/>
    <n v="106185"/>
    <d v="2021-03-26T16:08:31"/>
    <n v="1580"/>
    <n v="0.79"/>
    <n v="2"/>
    <x v="0"/>
    <s v="Qtr1"/>
    <n v="3"/>
    <x v="6"/>
    <s v="Twin Enviro"/>
    <n v="7.48"/>
    <n v="4.9400000000000004"/>
    <n v="6.0649999999999995"/>
  </r>
  <r>
    <n v="1818"/>
    <x v="116"/>
    <s v="Single Stream"/>
    <n v="106162"/>
    <d v="2021-03-24T20:35:15"/>
    <n v="8400"/>
    <n v="4.2"/>
    <n v="3"/>
    <x v="0"/>
    <s v="Qtr1"/>
    <n v="3"/>
    <x v="6"/>
    <s v="Waste Management"/>
    <n v="7.48"/>
    <n v="4.9400000000000004"/>
    <n v="6.0649999999999995"/>
  </r>
  <r>
    <n v="1817"/>
    <x v="117"/>
    <s v="Single Stream"/>
    <n v="106149"/>
    <d v="2021-03-24T20:33:44"/>
    <n v="8120"/>
    <n v="4.0599999999999996"/>
    <n v="3"/>
    <x v="0"/>
    <s v="Qtr1"/>
    <n v="3"/>
    <x v="6"/>
    <s v="Waste Management"/>
    <n v="8.7199999999999989"/>
    <n v="3.71"/>
    <n v="9.3834999999999997"/>
  </r>
  <r>
    <n v="1815"/>
    <x v="117"/>
    <s v="Single Stream"/>
    <n v="106121"/>
    <d v="2021-03-23T19:24:27"/>
    <n v="6460"/>
    <n v="3.23"/>
    <n v="3"/>
    <x v="0"/>
    <s v="Qtr1"/>
    <n v="3"/>
    <x v="6"/>
    <s v="Waste Management"/>
    <n v="8.7199999999999989"/>
    <n v="3.71"/>
    <n v="9.3834999999999997"/>
  </r>
  <r>
    <n v="1816"/>
    <x v="117"/>
    <s v="Single Stream"/>
    <n v="106151"/>
    <d v="2021-03-24T20:33:04"/>
    <n v="2860"/>
    <n v="1.43"/>
    <n v="3"/>
    <x v="0"/>
    <s v="Qtr1"/>
    <n v="3"/>
    <x v="6"/>
    <s v="Waste Management"/>
    <n v="8.7199999999999989"/>
    <n v="3.71"/>
    <n v="9.3834999999999997"/>
  </r>
  <r>
    <n v="1814"/>
    <x v="118"/>
    <s v="Single Stream"/>
    <n v="106106"/>
    <d v="2021-03-23T19:22:55"/>
    <n v="3020"/>
    <n v="1.51"/>
    <n v="3"/>
    <x v="0"/>
    <s v="Qtr1"/>
    <n v="3"/>
    <x v="6"/>
    <s v="Waste Management"/>
    <n v="16.262499999999999"/>
    <n v="2.04"/>
    <n v="7.73"/>
  </r>
  <r>
    <n v="1811"/>
    <x v="118"/>
    <s v="Single Stream"/>
    <n v="106096"/>
    <d v="2021-03-23T19:19:36"/>
    <n v="7860"/>
    <n v="3.93"/>
    <n v="2"/>
    <x v="0"/>
    <s v="Qtr1"/>
    <n v="3"/>
    <x v="6"/>
    <s v="Twin Enviro"/>
    <n v="16.262499999999999"/>
    <n v="2.04"/>
    <n v="7.73"/>
  </r>
  <r>
    <n v="1813"/>
    <x v="118"/>
    <s v="Single Stream"/>
    <n v="106105"/>
    <d v="2021-03-23T19:22:04"/>
    <n v="4460"/>
    <n v="2.23"/>
    <n v="2"/>
    <x v="0"/>
    <s v="Qtr1"/>
    <n v="3"/>
    <x v="6"/>
    <s v="Twin Enviro"/>
    <n v="16.262499999999999"/>
    <n v="2.04"/>
    <n v="7.73"/>
  </r>
  <r>
    <n v="1807"/>
    <x v="118"/>
    <s v="302C - OCC"/>
    <n v="1245"/>
    <d v="2021-03-22T23:27:01"/>
    <n v="2345"/>
    <n v="1.1725000000000001"/>
    <n v="2"/>
    <x v="0"/>
    <s v="Qtr1"/>
    <n v="3"/>
    <x v="6"/>
    <s v="Twin Enviro"/>
    <n v="16.262499999999999"/>
    <n v="2.04"/>
    <n v="7.73"/>
  </r>
  <r>
    <n v="1812"/>
    <x v="118"/>
    <s v="Single Stream"/>
    <n v="106098"/>
    <d v="2021-03-23T19:21:32"/>
    <n v="5960"/>
    <n v="2.98"/>
    <n v="3"/>
    <x v="0"/>
    <s v="Qtr1"/>
    <n v="3"/>
    <x v="6"/>
    <s v="Waste Management"/>
    <n v="16.262499999999999"/>
    <n v="2.04"/>
    <n v="7.73"/>
  </r>
  <r>
    <n v="1810"/>
    <x v="118"/>
    <s v="Single Stream"/>
    <n v="106079"/>
    <d v="2021-03-23T19:18:46"/>
    <n v="8880"/>
    <n v="4.4400000000000004"/>
    <n v="3"/>
    <x v="0"/>
    <s v="Qtr1"/>
    <n v="3"/>
    <x v="6"/>
    <s v="Waste Management"/>
    <n v="16.262499999999999"/>
    <n v="2.04"/>
    <n v="7.73"/>
  </r>
  <r>
    <n v="1808"/>
    <x v="119"/>
    <s v="Single Stream"/>
    <n v="106059"/>
    <d v="2021-03-23T19:13:48"/>
    <n v="3900"/>
    <n v="1.95"/>
    <n v="2"/>
    <x v="0"/>
    <s v="Qtr1"/>
    <n v="3"/>
    <x v="6"/>
    <s v="Twin Enviro"/>
    <n v="3.59"/>
    <n v="0.87"/>
    <n v="2.56"/>
  </r>
  <r>
    <n v="1809"/>
    <x v="119"/>
    <s v="Single Stream"/>
    <n v="106047"/>
    <d v="2021-03-23T19:15:34"/>
    <n v="3280"/>
    <n v="1.64"/>
    <n v="2"/>
    <x v="0"/>
    <s v="Qtr1"/>
    <n v="3"/>
    <x v="6"/>
    <s v="Twin Enviro"/>
    <n v="3.59"/>
    <n v="0.87"/>
    <n v="2.56"/>
  </r>
  <r>
    <n v="1476"/>
    <x v="120"/>
    <s v=" Single Stream"/>
    <n v="105909"/>
    <d v="2021-03-16T00:00:00"/>
    <n v="7480"/>
    <n v="3.74"/>
    <n v="3"/>
    <x v="0"/>
    <s v="Qtr1"/>
    <n v="3"/>
    <x v="6"/>
    <s v="Waste Management"/>
    <n v="3.9200000000000004"/>
    <n v="4.16"/>
    <n v="7.98"/>
  </r>
  <r>
    <n v="739"/>
    <x v="120"/>
    <s v=" Single Stream"/>
    <n v="105906"/>
    <d v="2021-03-16T00:00:00"/>
    <n v="360"/>
    <n v="0.18"/>
    <n v="2"/>
    <x v="0"/>
    <s v="Qtr1"/>
    <n v="3"/>
    <x v="6"/>
    <s v="Twin Enviro"/>
    <n v="3.9200000000000004"/>
    <n v="4.16"/>
    <n v="7.98"/>
  </r>
  <r>
    <n v="1477"/>
    <x v="121"/>
    <s v=" Single Stream"/>
    <n v="105875"/>
    <d v="2021-03-15T00:00:00"/>
    <n v="8140"/>
    <n v="4.07"/>
    <n v="3"/>
    <x v="0"/>
    <s v="Qtr1"/>
    <n v="3"/>
    <x v="6"/>
    <s v="Waste Management"/>
    <n v="11.49"/>
    <n v="3.13"/>
    <n v="5.4799999999999995"/>
  </r>
  <r>
    <n v="754"/>
    <x v="121"/>
    <s v=" Single Stream"/>
    <n v="105893"/>
    <d v="2021-03-15T00:00:00"/>
    <n v="2120"/>
    <n v="1.06"/>
    <n v="2"/>
    <x v="0"/>
    <s v="Qtr1"/>
    <n v="3"/>
    <x v="6"/>
    <s v="Twin Enviro"/>
    <n v="11.49"/>
    <n v="3.13"/>
    <n v="5.4799999999999995"/>
  </r>
  <r>
    <n v="1478"/>
    <x v="121"/>
    <s v=" Single Stream"/>
    <n v="105895"/>
    <d v="2021-03-15T00:00:00"/>
    <n v="5520"/>
    <n v="2.76"/>
    <n v="3"/>
    <x v="0"/>
    <s v="Qtr1"/>
    <n v="3"/>
    <x v="6"/>
    <s v="Waste Management"/>
    <n v="11.49"/>
    <n v="3.13"/>
    <n v="5.4799999999999995"/>
  </r>
  <r>
    <n v="755"/>
    <x v="121"/>
    <s v=" Single Stream"/>
    <n v="105896"/>
    <d v="2021-03-15T00:00:00"/>
    <n v="3000"/>
    <n v="1.5"/>
    <n v="2"/>
    <x v="0"/>
    <s v="Qtr1"/>
    <n v="3"/>
    <x v="6"/>
    <s v="Twin Enviro"/>
    <n v="11.49"/>
    <n v="3.13"/>
    <n v="5.4799999999999995"/>
  </r>
  <r>
    <n v="753"/>
    <x v="121"/>
    <s v=" Single Stream"/>
    <n v="105874"/>
    <d v="2021-03-15T00:00:00"/>
    <n v="4200"/>
    <n v="2.1"/>
    <n v="2"/>
    <x v="0"/>
    <s v="Qtr1"/>
    <n v="3"/>
    <x v="6"/>
    <s v="Twin Enviro"/>
    <n v="11.49"/>
    <n v="3.13"/>
    <n v="5.4799999999999995"/>
  </r>
  <r>
    <n v="1480"/>
    <x v="122"/>
    <s v=" Single Stream"/>
    <n v="105848"/>
    <d v="2021-03-12T00:00:00"/>
    <n v="5400"/>
    <n v="2.7"/>
    <n v="3"/>
    <x v="0"/>
    <s v="Qtr1"/>
    <n v="3"/>
    <x v="6"/>
    <s v="Waste Management"/>
    <n v="15.69"/>
    <n v="2.69"/>
    <n v="7.01"/>
  </r>
  <r>
    <n v="757"/>
    <x v="122"/>
    <s v=" Single Stream"/>
    <n v="105857"/>
    <d v="2021-03-12T00:00:00"/>
    <n v="6900"/>
    <n v="3.45"/>
    <n v="2"/>
    <x v="0"/>
    <s v="Qtr1"/>
    <n v="3"/>
    <x v="6"/>
    <s v="Twin Enviro"/>
    <n v="15.69"/>
    <n v="2.69"/>
    <n v="7.01"/>
  </r>
  <r>
    <n v="1479"/>
    <x v="122"/>
    <s v=" Single Stream"/>
    <n v="105826"/>
    <d v="2021-03-12T00:00:00"/>
    <n v="10240"/>
    <n v="5.12"/>
    <n v="3"/>
    <x v="0"/>
    <s v="Qtr1"/>
    <n v="3"/>
    <x v="6"/>
    <s v="Waste Management"/>
    <n v="15.69"/>
    <n v="2.69"/>
    <n v="7.01"/>
  </r>
  <r>
    <n v="756"/>
    <x v="122"/>
    <s v=" Single Stream"/>
    <n v="105835"/>
    <d v="2021-03-12T00:00:00"/>
    <n v="5540"/>
    <n v="2.77"/>
    <n v="2"/>
    <x v="0"/>
    <s v="Qtr1"/>
    <n v="3"/>
    <x v="6"/>
    <s v="Twin Enviro"/>
    <n v="15.69"/>
    <n v="2.69"/>
    <n v="7.01"/>
  </r>
  <r>
    <n v="758"/>
    <x v="122"/>
    <s v=" Single Stream"/>
    <n v="105859"/>
    <d v="2021-03-12T00:00:00"/>
    <n v="3300"/>
    <n v="1.65"/>
    <n v="2"/>
    <x v="0"/>
    <s v="Qtr1"/>
    <n v="3"/>
    <x v="6"/>
    <s v="Twin Enviro"/>
    <n v="15.69"/>
    <n v="2.69"/>
    <n v="7.01"/>
  </r>
  <r>
    <n v="761"/>
    <x v="123"/>
    <s v=" Single Stream"/>
    <n v="105811"/>
    <d v="2021-03-11T00:00:00"/>
    <n v="2560"/>
    <n v="1.28"/>
    <n v="2"/>
    <x v="0"/>
    <s v="Qtr1"/>
    <n v="3"/>
    <x v="6"/>
    <s v="Twin Enviro"/>
    <n v="7.55"/>
    <n v="3.21"/>
    <n v="6.47"/>
  </r>
  <r>
    <n v="759"/>
    <x v="123"/>
    <s v=" Single Stream"/>
    <n v="105781"/>
    <d v="2021-03-11T00:00:00"/>
    <n v="3600"/>
    <n v="1.8"/>
    <n v="2"/>
    <x v="0"/>
    <s v="Qtr1"/>
    <n v="3"/>
    <x v="6"/>
    <s v="Twin Enviro"/>
    <n v="7.55"/>
    <n v="3.21"/>
    <n v="6.47"/>
  </r>
  <r>
    <n v="760"/>
    <x v="123"/>
    <s v=" Single Stream"/>
    <n v="105795"/>
    <d v="2021-03-11T00:00:00"/>
    <n v="4020"/>
    <n v="2.0099999999999998"/>
    <n v="2"/>
    <x v="0"/>
    <s v="Qtr1"/>
    <n v="3"/>
    <x v="6"/>
    <s v="Twin Enviro"/>
    <n v="7.55"/>
    <n v="3.21"/>
    <n v="6.47"/>
  </r>
  <r>
    <n v="1481"/>
    <x v="123"/>
    <s v=" Single Stream"/>
    <n v="105814"/>
    <d v="2021-03-11T00:00:00"/>
    <n v="4920"/>
    <n v="2.46"/>
    <n v="3"/>
    <x v="0"/>
    <s v="Qtr1"/>
    <n v="3"/>
    <x v="6"/>
    <s v="Waste Management"/>
    <n v="7.55"/>
    <n v="3.21"/>
    <n v="6.47"/>
  </r>
  <r>
    <n v="1483"/>
    <x v="124"/>
    <s v=" Single Stream"/>
    <n v="105776"/>
    <d v="2021-03-10T00:00:00"/>
    <n v="6000"/>
    <n v="3"/>
    <n v="3"/>
    <x v="0"/>
    <s v="Qtr1"/>
    <n v="3"/>
    <x v="6"/>
    <s v="Waste Management"/>
    <n v="12.120000000000001"/>
    <n v="5.3"/>
    <n v="7.6199999999999992"/>
  </r>
  <r>
    <n v="1482"/>
    <x v="124"/>
    <s v=" Single Stream"/>
    <n v="105748"/>
    <d v="2021-03-10T00:00:00"/>
    <n v="5880"/>
    <n v="2.94"/>
    <n v="3"/>
    <x v="0"/>
    <s v="Qtr1"/>
    <n v="3"/>
    <x v="6"/>
    <s v="Waste Management"/>
    <n v="12.120000000000001"/>
    <n v="5.3"/>
    <n v="7.6199999999999992"/>
  </r>
  <r>
    <n v="762"/>
    <x v="124"/>
    <s v=" Single Stream"/>
    <n v="105740"/>
    <d v="2021-03-10T00:00:00"/>
    <n v="4260"/>
    <n v="2.13"/>
    <n v="2"/>
    <x v="0"/>
    <s v="Qtr1"/>
    <n v="3"/>
    <x v="6"/>
    <s v="Twin Enviro"/>
    <n v="12.120000000000001"/>
    <n v="5.3"/>
    <n v="7.6199999999999992"/>
  </r>
  <r>
    <n v="764"/>
    <x v="124"/>
    <s v=" Single Stream"/>
    <n v="105766"/>
    <d v="2021-03-10T00:00:00"/>
    <n v="7020"/>
    <n v="3.51"/>
    <n v="2"/>
    <x v="0"/>
    <s v="Qtr1"/>
    <n v="3"/>
    <x v="6"/>
    <s v="Twin Enviro"/>
    <n v="12.120000000000001"/>
    <n v="5.3"/>
    <n v="7.6199999999999992"/>
  </r>
  <r>
    <n v="763"/>
    <x v="124"/>
    <s v=" Single Stream"/>
    <n v="105755"/>
    <d v="2021-03-10T00:00:00"/>
    <n v="1080"/>
    <n v="0.54"/>
    <n v="2"/>
    <x v="0"/>
    <s v="Qtr1"/>
    <n v="3"/>
    <x v="6"/>
    <s v="Twin Enviro"/>
    <n v="12.120000000000001"/>
    <n v="5.3"/>
    <n v="7.6199999999999992"/>
  </r>
  <r>
    <n v="1484"/>
    <x v="125"/>
    <s v=" Single Stream"/>
    <n v="105715"/>
    <d v="2021-03-09T00:00:00"/>
    <n v="7500"/>
    <n v="3.75"/>
    <n v="3"/>
    <x v="0"/>
    <s v="Qtr1"/>
    <n v="3"/>
    <x v="6"/>
    <s v="Waste Management"/>
    <n v="13.53"/>
    <n v="3.59"/>
    <n v="9.1499999999999968"/>
  </r>
  <r>
    <n v="765"/>
    <x v="125"/>
    <s v=" Single Stream"/>
    <n v="105698"/>
    <d v="2021-03-09T00:00:00"/>
    <n v="1760"/>
    <n v="0.88"/>
    <n v="2"/>
    <x v="0"/>
    <s v="Qtr1"/>
    <n v="3"/>
    <x v="6"/>
    <s v="Twin Enviro"/>
    <n v="13.53"/>
    <n v="3.59"/>
    <n v="9.1499999999999968"/>
  </r>
  <r>
    <n v="1486"/>
    <x v="125"/>
    <s v=" Single Stream"/>
    <n v="105739"/>
    <d v="2021-03-09T00:00:00"/>
    <n v="10960"/>
    <n v="5.48"/>
    <n v="3"/>
    <x v="0"/>
    <s v="Qtr1"/>
    <n v="3"/>
    <x v="6"/>
    <s v="Waste Management"/>
    <n v="13.53"/>
    <n v="3.59"/>
    <n v="9.1499999999999968"/>
  </r>
  <r>
    <n v="766"/>
    <x v="125"/>
    <s v=" Single Stream"/>
    <n v="105697"/>
    <d v="2021-03-09T00:00:00"/>
    <n v="4040"/>
    <n v="2.02"/>
    <n v="2"/>
    <x v="0"/>
    <s v="Qtr1"/>
    <n v="3"/>
    <x v="6"/>
    <s v="Twin Enviro"/>
    <n v="13.53"/>
    <n v="3.59"/>
    <n v="9.1499999999999968"/>
  </r>
  <r>
    <n v="1485"/>
    <x v="125"/>
    <s v=" Single Stream"/>
    <n v="105736"/>
    <d v="2021-03-09T00:00:00"/>
    <n v="2800"/>
    <n v="1.4"/>
    <n v="3"/>
    <x v="0"/>
    <s v="Qtr1"/>
    <n v="3"/>
    <x v="6"/>
    <s v="Waste Management"/>
    <n v="13.53"/>
    <n v="3.59"/>
    <n v="9.1499999999999968"/>
  </r>
  <r>
    <n v="767"/>
    <x v="126"/>
    <s v=" Single Stream"/>
    <n v="105649"/>
    <d v="2021-03-08T00:00:00"/>
    <n v="4880"/>
    <n v="2.44"/>
    <n v="2"/>
    <x v="0"/>
    <s v="Qtr1"/>
    <n v="3"/>
    <x v="6"/>
    <s v="Twin Enviro"/>
    <n v="18.03"/>
    <n v="3.6"/>
    <n v="5.7399999999999993"/>
  </r>
  <r>
    <n v="769"/>
    <x v="126"/>
    <s v=" Single Stream"/>
    <n v="105681"/>
    <d v="2021-03-08T00:00:00"/>
    <n v="1080"/>
    <n v="0.54"/>
    <n v="2"/>
    <x v="0"/>
    <s v="Qtr1"/>
    <n v="3"/>
    <x v="6"/>
    <s v="Twin Enviro"/>
    <n v="18.03"/>
    <n v="3.6"/>
    <n v="5.7399999999999993"/>
  </r>
  <r>
    <n v="768"/>
    <x v="126"/>
    <s v=" Single Stream"/>
    <n v="105683"/>
    <d v="2021-03-08T00:00:00"/>
    <n v="6400"/>
    <n v="3.2"/>
    <n v="2"/>
    <x v="0"/>
    <s v="Qtr1"/>
    <n v="3"/>
    <x v="6"/>
    <s v="Twin Enviro"/>
    <n v="18.03"/>
    <n v="3.6"/>
    <n v="5.7399999999999993"/>
  </r>
  <r>
    <n v="1488"/>
    <x v="126"/>
    <s v=" Single Stream"/>
    <n v="105663"/>
    <d v="2021-03-08T00:00:00"/>
    <n v="9740"/>
    <n v="4.87"/>
    <n v="3"/>
    <x v="0"/>
    <s v="Qtr1"/>
    <n v="3"/>
    <x v="6"/>
    <s v="Waste Management"/>
    <n v="18.03"/>
    <n v="3.6"/>
    <n v="5.7399999999999993"/>
  </r>
  <r>
    <n v="1489"/>
    <x v="126"/>
    <s v=" Single Stream"/>
    <n v="105692"/>
    <d v="2021-03-08T00:00:00"/>
    <n v="3100"/>
    <n v="1.55"/>
    <n v="3"/>
    <x v="0"/>
    <s v="Qtr1"/>
    <n v="3"/>
    <x v="6"/>
    <s v="Waste Management"/>
    <n v="18.03"/>
    <n v="3.6"/>
    <n v="5.7399999999999993"/>
  </r>
  <r>
    <n v="1490"/>
    <x v="126"/>
    <s v=" Single Stream"/>
    <n v="105689"/>
    <d v="2021-03-08T00:00:00"/>
    <n v="3160"/>
    <n v="1.58"/>
    <n v="3"/>
    <x v="0"/>
    <s v="Qtr1"/>
    <n v="3"/>
    <x v="6"/>
    <s v="Waste Management"/>
    <n v="18.03"/>
    <n v="3.6"/>
    <n v="5.7399999999999993"/>
  </r>
  <r>
    <n v="1487"/>
    <x v="126"/>
    <s v=" Single Stream"/>
    <n v="105658"/>
    <d v="2021-03-08T00:00:00"/>
    <n v="7700"/>
    <n v="3.85"/>
    <n v="3"/>
    <x v="0"/>
    <s v="Qtr1"/>
    <n v="3"/>
    <x v="6"/>
    <s v="Waste Management"/>
    <n v="18.03"/>
    <n v="3.6"/>
    <n v="5.7399999999999993"/>
  </r>
  <r>
    <n v="770"/>
    <x v="127"/>
    <s v=" Single Stream"/>
    <n v="105637"/>
    <d v="2021-03-05T00:00:00"/>
    <n v="3140"/>
    <n v="1.57"/>
    <n v="2"/>
    <x v="0"/>
    <s v="Qtr1"/>
    <n v="3"/>
    <x v="6"/>
    <s v="Twin Enviro"/>
    <n v="7.49"/>
    <n v="2.4500000000000002"/>
    <n v="5.13"/>
  </r>
  <r>
    <n v="1491"/>
    <x v="127"/>
    <s v=" Single Stream"/>
    <n v="105617"/>
    <d v="2021-03-05T00:00:00"/>
    <n v="11840"/>
    <n v="5.92"/>
    <n v="3"/>
    <x v="0"/>
    <s v="Qtr1"/>
    <n v="3"/>
    <x v="6"/>
    <s v="Waste Management"/>
    <n v="7.49"/>
    <n v="2.4500000000000002"/>
    <n v="5.13"/>
  </r>
  <r>
    <n v="772"/>
    <x v="128"/>
    <s v=" Single Stream"/>
    <n v="105570"/>
    <d v="2021-03-04T00:00:00"/>
    <n v="6200"/>
    <n v="3.1"/>
    <n v="2"/>
    <x v="0"/>
    <s v="Qtr1"/>
    <n v="3"/>
    <x v="6"/>
    <s v="Twin Enviro"/>
    <n v="11.57"/>
    <n v="1.68"/>
    <n v="3.99"/>
  </r>
  <r>
    <n v="773"/>
    <x v="128"/>
    <s v=" Single Stream"/>
    <n v="105609"/>
    <d v="2021-03-04T00:00:00"/>
    <n v="7940"/>
    <n v="3.97"/>
    <n v="2"/>
    <x v="0"/>
    <s v="Qtr1"/>
    <n v="3"/>
    <x v="6"/>
    <s v="Twin Enviro"/>
    <n v="11.57"/>
    <n v="1.68"/>
    <n v="3.99"/>
  </r>
  <r>
    <n v="771"/>
    <x v="128"/>
    <s v=" Single Stream"/>
    <n v="105590"/>
    <d v="2021-03-04T00:00:00"/>
    <n v="2560"/>
    <n v="1.28"/>
    <n v="2"/>
    <x v="0"/>
    <s v="Qtr1"/>
    <n v="3"/>
    <x v="6"/>
    <s v="Twin Enviro"/>
    <n v="11.57"/>
    <n v="1.68"/>
    <n v="3.99"/>
  </r>
  <r>
    <n v="1492"/>
    <x v="128"/>
    <s v=" Single Stream"/>
    <n v="105604"/>
    <d v="2021-03-04T00:00:00"/>
    <n v="6440"/>
    <n v="3.22"/>
    <n v="3"/>
    <x v="0"/>
    <s v="Qtr1"/>
    <n v="3"/>
    <x v="6"/>
    <s v="Waste Management"/>
    <n v="11.57"/>
    <n v="1.68"/>
    <n v="3.99"/>
  </r>
  <r>
    <n v="775"/>
    <x v="129"/>
    <s v=" Single Stream"/>
    <n v="105557"/>
    <d v="2021-03-03T00:00:00"/>
    <n v="2200"/>
    <n v="1.1000000000000001"/>
    <n v="2"/>
    <x v="0"/>
    <s v="Qtr1"/>
    <n v="3"/>
    <x v="6"/>
    <s v="Twin Enviro"/>
    <n v="5.03"/>
    <n v="3.42"/>
    <n v="2.9"/>
  </r>
  <r>
    <n v="774"/>
    <x v="129"/>
    <s v=" Single Stream"/>
    <n v="105548"/>
    <d v="2021-03-03T00:00:00"/>
    <n v="540"/>
    <n v="0.27"/>
    <n v="2"/>
    <x v="0"/>
    <s v="Qtr1"/>
    <n v="3"/>
    <x v="6"/>
    <s v="Twin Enviro"/>
    <n v="5.03"/>
    <n v="3.42"/>
    <n v="2.9"/>
  </r>
  <r>
    <n v="1493"/>
    <x v="129"/>
    <s v=" Single Stream"/>
    <n v="105565"/>
    <d v="2021-03-03T00:00:00"/>
    <n v="7320"/>
    <n v="3.66"/>
    <n v="3"/>
    <x v="0"/>
    <s v="Qtr1"/>
    <n v="3"/>
    <x v="6"/>
    <s v="Waste Management"/>
    <n v="5.03"/>
    <n v="3.42"/>
    <n v="2.9"/>
  </r>
  <r>
    <n v="776"/>
    <x v="130"/>
    <s v=" Single Stream"/>
    <n v="105463"/>
    <d v="2021-03-02T00:00:00"/>
    <n v="1580"/>
    <n v="0.79"/>
    <n v="2"/>
    <x v="0"/>
    <s v="Qtr1"/>
    <n v="3"/>
    <x v="6"/>
    <s v="Twin Enviro"/>
    <n v="6.7799999999999994"/>
    <n v="3.94"/>
    <n v="6.7800000000000011"/>
  </r>
  <r>
    <n v="777"/>
    <x v="130"/>
    <s v=" Single Stream"/>
    <n v="105475"/>
    <d v="2021-03-02T00:00:00"/>
    <n v="420"/>
    <n v="0.21"/>
    <n v="2"/>
    <x v="0"/>
    <s v="Qtr1"/>
    <n v="3"/>
    <x v="6"/>
    <s v="Twin Enviro"/>
    <n v="6.7799999999999994"/>
    <n v="3.94"/>
    <n v="6.7800000000000011"/>
  </r>
  <r>
    <n v="1494"/>
    <x v="130"/>
    <s v=" Single Stream"/>
    <n v="105511"/>
    <d v="2021-03-02T00:00:00"/>
    <n v="6420"/>
    <n v="3.21"/>
    <n v="3"/>
    <x v="0"/>
    <s v="Qtr1"/>
    <n v="3"/>
    <x v="6"/>
    <s v="Waste Management"/>
    <n v="6.7799999999999994"/>
    <n v="3.94"/>
    <n v="6.7800000000000011"/>
  </r>
  <r>
    <n v="778"/>
    <x v="130"/>
    <s v=" Single Stream"/>
    <n v="105516"/>
    <d v="2021-03-02T00:00:00"/>
    <n v="5140"/>
    <n v="2.57"/>
    <n v="2"/>
    <x v="0"/>
    <s v="Qtr1"/>
    <n v="3"/>
    <x v="6"/>
    <s v="Twin Enviro"/>
    <n v="6.7799999999999994"/>
    <n v="3.94"/>
    <n v="6.7800000000000011"/>
  </r>
  <r>
    <n v="779"/>
    <x v="131"/>
    <s v=" Single Stream"/>
    <n v="105436"/>
    <d v="2021-03-01T00:00:00"/>
    <n v="4200"/>
    <n v="2.1"/>
    <n v="2"/>
    <x v="0"/>
    <s v="Qtr1"/>
    <n v="3"/>
    <x v="6"/>
    <s v="Twin Enviro"/>
    <n v="6.2799999999999994"/>
    <n v="3.67"/>
    <n v="5.4499999999999993"/>
  </r>
  <r>
    <n v="1495"/>
    <x v="131"/>
    <s v=" Single Stream"/>
    <n v="105462"/>
    <d v="2021-03-01T00:00:00"/>
    <n v="5060"/>
    <n v="2.5299999999999998"/>
    <n v="3"/>
    <x v="0"/>
    <s v="Qtr1"/>
    <n v="3"/>
    <x v="6"/>
    <s v="Waste Management"/>
    <n v="6.2799999999999994"/>
    <n v="3.67"/>
    <n v="5.4499999999999993"/>
  </r>
  <r>
    <n v="781"/>
    <x v="131"/>
    <s v=" Single Stream"/>
    <n v="105457"/>
    <d v="2021-03-01T00:00:00"/>
    <n v="3300"/>
    <n v="1.65"/>
    <n v="2"/>
    <x v="0"/>
    <s v="Qtr1"/>
    <n v="3"/>
    <x v="6"/>
    <s v="Twin Enviro"/>
    <n v="6.2799999999999994"/>
    <n v="3.67"/>
    <n v="5.4499999999999993"/>
  </r>
  <r>
    <n v="784"/>
    <x v="132"/>
    <s v=" Single Stream"/>
    <n v="105414"/>
    <d v="2021-02-26T00:00:00"/>
    <n v="2060"/>
    <n v="1.03"/>
    <n v="2"/>
    <x v="0"/>
    <s v="Qtr1"/>
    <n v="2"/>
    <x v="7"/>
    <s v="Twin Enviro"/>
    <n v="11.620000000000001"/>
    <n v="2.57"/>
    <n v="6.6"/>
  </r>
  <r>
    <n v="1496"/>
    <x v="132"/>
    <s v=" Single Stream"/>
    <n v="105400"/>
    <d v="2021-02-26T00:00:00"/>
    <n v="10800"/>
    <n v="5.4"/>
    <n v="3"/>
    <x v="0"/>
    <s v="Qtr1"/>
    <n v="2"/>
    <x v="7"/>
    <s v="Waste Management"/>
    <n v="11.620000000000001"/>
    <n v="2.57"/>
    <n v="6.6"/>
  </r>
  <r>
    <n v="783"/>
    <x v="132"/>
    <s v=" Single Stream"/>
    <n v="105399"/>
    <d v="2021-02-26T00:00:00"/>
    <n v="5240"/>
    <n v="2.62"/>
    <n v="2"/>
    <x v="0"/>
    <s v="Qtr1"/>
    <n v="2"/>
    <x v="7"/>
    <s v="Twin Enviro"/>
    <n v="11.620000000000001"/>
    <n v="2.57"/>
    <n v="6.6"/>
  </r>
  <r>
    <n v="782"/>
    <x v="132"/>
    <s v=" Single Stream"/>
    <n v="105390"/>
    <d v="2021-02-26T00:00:00"/>
    <n v="5140"/>
    <n v="2.57"/>
    <n v="2"/>
    <x v="0"/>
    <s v="Qtr1"/>
    <n v="2"/>
    <x v="7"/>
    <s v="Twin Enviro"/>
    <n v="11.620000000000001"/>
    <n v="2.57"/>
    <n v="6.6"/>
  </r>
  <r>
    <n v="785"/>
    <x v="133"/>
    <s v=" Single Stream"/>
    <n v="105355"/>
    <d v="2021-02-25T00:00:00"/>
    <n v="6780"/>
    <n v="3.39"/>
    <n v="2"/>
    <x v="0"/>
    <s v="Qtr1"/>
    <n v="2"/>
    <x v="7"/>
    <s v="Twin Enviro"/>
    <n v="5.68"/>
    <n v="5.62"/>
    <n v="8.8300000000000018"/>
  </r>
  <r>
    <n v="786"/>
    <x v="133"/>
    <s v=" Single Stream"/>
    <n v="105370"/>
    <d v="2021-02-25T00:00:00"/>
    <n v="4580"/>
    <n v="2.29"/>
    <n v="2"/>
    <x v="0"/>
    <s v="Qtr1"/>
    <n v="2"/>
    <x v="7"/>
    <s v="Twin Enviro"/>
    <n v="5.68"/>
    <n v="5.62"/>
    <n v="8.8300000000000018"/>
  </r>
  <r>
    <n v="789"/>
    <x v="134"/>
    <s v=" Single Stream"/>
    <n v="105304"/>
    <d v="2021-02-24T00:00:00"/>
    <n v="1140"/>
    <n v="0.56999999999999995"/>
    <n v="2"/>
    <x v="0"/>
    <s v="Qtr1"/>
    <n v="2"/>
    <x v="7"/>
    <s v="Twin Enviro"/>
    <n v="9.82"/>
    <n v="0.97"/>
    <n v="6.7799999999999994"/>
  </r>
  <r>
    <n v="787"/>
    <x v="134"/>
    <s v=" Single Stream"/>
    <n v="105326"/>
    <d v="2021-02-24T00:00:00"/>
    <n v="6940"/>
    <n v="3.47"/>
    <n v="2"/>
    <x v="0"/>
    <s v="Qtr1"/>
    <n v="2"/>
    <x v="7"/>
    <s v="Twin Enviro"/>
    <n v="9.82"/>
    <n v="0.97"/>
    <n v="6.7799999999999994"/>
  </r>
  <r>
    <n v="788"/>
    <x v="134"/>
    <s v=" Single Stream"/>
    <n v="105292"/>
    <d v="2021-02-24T00:00:00"/>
    <n v="4300"/>
    <n v="2.15"/>
    <n v="2"/>
    <x v="0"/>
    <s v="Qtr1"/>
    <n v="2"/>
    <x v="7"/>
    <s v="Twin Enviro"/>
    <n v="9.82"/>
    <n v="0.97"/>
    <n v="6.7799999999999994"/>
  </r>
  <r>
    <n v="1497"/>
    <x v="134"/>
    <s v=" Single Stream"/>
    <n v="105300"/>
    <d v="2021-02-24T00:00:00"/>
    <n v="7260"/>
    <n v="3.63"/>
    <n v="3"/>
    <x v="0"/>
    <s v="Qtr1"/>
    <n v="2"/>
    <x v="7"/>
    <s v="Waste Management"/>
    <n v="9.82"/>
    <n v="0.97"/>
    <n v="6.7799999999999994"/>
  </r>
  <r>
    <n v="1500"/>
    <x v="135"/>
    <s v=" Single Stream"/>
    <n v="105287"/>
    <d v="2021-02-23T00:00:00"/>
    <n v="7500"/>
    <n v="3.75"/>
    <n v="3"/>
    <x v="0"/>
    <s v="Qtr1"/>
    <n v="2"/>
    <x v="7"/>
    <s v="Waste Management"/>
    <n v="12.29"/>
    <n v="0"/>
    <n v="3.2100000000000004"/>
  </r>
  <r>
    <n v="1499"/>
    <x v="135"/>
    <s v=" Single Stream"/>
    <n v="105285"/>
    <d v="2021-02-23T00:00:00"/>
    <n v="8660"/>
    <n v="4.33"/>
    <n v="3"/>
    <x v="0"/>
    <s v="Qtr1"/>
    <n v="2"/>
    <x v="7"/>
    <s v="Waste Management"/>
    <n v="12.29"/>
    <n v="0"/>
    <n v="3.2100000000000004"/>
  </r>
  <r>
    <n v="1498"/>
    <x v="135"/>
    <s v=" Single Stream"/>
    <n v="105259"/>
    <d v="2021-02-23T00:00:00"/>
    <n v="8420"/>
    <n v="4.21"/>
    <n v="3"/>
    <x v="0"/>
    <s v="Qtr1"/>
    <n v="2"/>
    <x v="7"/>
    <s v="Waste Management"/>
    <n v="12.29"/>
    <n v="0"/>
    <n v="3.2100000000000004"/>
  </r>
  <r>
    <n v="791"/>
    <x v="136"/>
    <s v=" Single Stream"/>
    <n v="105227"/>
    <d v="2021-02-22T00:00:00"/>
    <n v="8040"/>
    <n v="4.0199999999999996"/>
    <n v="2"/>
    <x v="0"/>
    <s v="Qtr1"/>
    <n v="2"/>
    <x v="7"/>
    <s v="Twin Enviro"/>
    <n v="13.78"/>
    <n v="1.01"/>
    <n v="8.57"/>
  </r>
  <r>
    <n v="1501"/>
    <x v="136"/>
    <s v=" Single Stream"/>
    <n v="105217"/>
    <d v="2021-02-22T00:00:00"/>
    <n v="7980"/>
    <n v="3.99"/>
    <n v="3"/>
    <x v="0"/>
    <s v="Qtr1"/>
    <n v="2"/>
    <x v="7"/>
    <s v="Waste Management"/>
    <n v="13.78"/>
    <n v="1.01"/>
    <n v="8.57"/>
  </r>
  <r>
    <n v="792"/>
    <x v="136"/>
    <s v=" Single Stream"/>
    <n v="105233"/>
    <d v="2021-02-22T00:00:00"/>
    <n v="3820"/>
    <n v="1.91"/>
    <n v="2"/>
    <x v="0"/>
    <s v="Qtr1"/>
    <n v="2"/>
    <x v="7"/>
    <s v="Twin Enviro"/>
    <n v="13.78"/>
    <n v="1.01"/>
    <n v="8.57"/>
  </r>
  <r>
    <n v="1502"/>
    <x v="136"/>
    <s v=" Single Stream"/>
    <n v="105224"/>
    <d v="2021-02-22T00:00:00"/>
    <n v="5880"/>
    <n v="2.94"/>
    <n v="3"/>
    <x v="0"/>
    <s v="Qtr1"/>
    <n v="2"/>
    <x v="7"/>
    <s v="Waste Management"/>
    <n v="13.78"/>
    <n v="1.01"/>
    <n v="8.57"/>
  </r>
  <r>
    <n v="790"/>
    <x v="136"/>
    <s v=" Single Stream"/>
    <n v="105200"/>
    <d v="2021-02-22T00:00:00"/>
    <n v="1840"/>
    <n v="0.92"/>
    <n v="2"/>
    <x v="0"/>
    <s v="Qtr1"/>
    <n v="2"/>
    <x v="7"/>
    <s v="Twin Enviro"/>
    <n v="13.78"/>
    <n v="1.01"/>
    <n v="8.57"/>
  </r>
  <r>
    <n v="1504"/>
    <x v="137"/>
    <s v=" Single Stream"/>
    <n v="105185"/>
    <d v="2021-02-19T00:00:00"/>
    <n v="6300"/>
    <n v="3.15"/>
    <n v="3"/>
    <x v="0"/>
    <s v="Qtr1"/>
    <n v="2"/>
    <x v="7"/>
    <s v="Waste Management"/>
    <n v="8.870000000000001"/>
    <n v="3.34"/>
    <n v="4.03"/>
  </r>
  <r>
    <n v="793"/>
    <x v="137"/>
    <s v=" Single Stream"/>
    <n v="105184"/>
    <d v="2021-02-19T00:00:00"/>
    <n v="3160"/>
    <n v="1.58"/>
    <n v="2"/>
    <x v="0"/>
    <s v="Qtr1"/>
    <n v="2"/>
    <x v="7"/>
    <s v="Twin Enviro"/>
    <n v="8.870000000000001"/>
    <n v="3.34"/>
    <n v="4.03"/>
  </r>
  <r>
    <n v="1503"/>
    <x v="137"/>
    <s v=" Single Stream"/>
    <n v="105169"/>
    <d v="2021-02-19T00:00:00"/>
    <n v="8280"/>
    <n v="4.1399999999999997"/>
    <n v="3"/>
    <x v="0"/>
    <s v="Qtr1"/>
    <n v="2"/>
    <x v="7"/>
    <s v="Waste Management"/>
    <n v="8.870000000000001"/>
    <n v="3.34"/>
    <n v="4.03"/>
  </r>
  <r>
    <n v="797"/>
    <x v="138"/>
    <s v=" Single Stream"/>
    <n v="105154"/>
    <d v="2021-02-18T00:00:00"/>
    <n v="2800"/>
    <n v="1.4"/>
    <n v="2"/>
    <x v="0"/>
    <s v="Qtr1"/>
    <n v="2"/>
    <x v="7"/>
    <s v="Twin Enviro"/>
    <n v="12.54"/>
    <n v="0.42"/>
    <n v="5.6000000000000005"/>
  </r>
  <r>
    <n v="795"/>
    <x v="138"/>
    <s v=" Single Stream"/>
    <n v="105124"/>
    <d v="2021-02-18T00:00:00"/>
    <n v="3040"/>
    <n v="1.52"/>
    <n v="2"/>
    <x v="0"/>
    <s v="Qtr1"/>
    <n v="2"/>
    <x v="7"/>
    <s v="Twin Enviro"/>
    <n v="12.54"/>
    <n v="0.42"/>
    <n v="5.6000000000000005"/>
  </r>
  <r>
    <n v="1505"/>
    <x v="138"/>
    <s v=" Single Stream"/>
    <n v="105157"/>
    <d v="2021-02-18T00:00:00"/>
    <n v="5700"/>
    <n v="2.85"/>
    <n v="3"/>
    <x v="0"/>
    <s v="Qtr1"/>
    <n v="2"/>
    <x v="7"/>
    <s v="Waste Management"/>
    <n v="12.54"/>
    <n v="0.42"/>
    <n v="5.6000000000000005"/>
  </r>
  <r>
    <n v="794"/>
    <x v="138"/>
    <s v=" Single Stream"/>
    <n v="105123"/>
    <d v="2021-02-18T00:00:00"/>
    <n v="6460"/>
    <n v="3.23"/>
    <n v="2"/>
    <x v="0"/>
    <s v="Qtr1"/>
    <n v="2"/>
    <x v="7"/>
    <s v="Twin Enviro"/>
    <n v="12.54"/>
    <n v="0.42"/>
    <n v="5.6000000000000005"/>
  </r>
  <r>
    <n v="796"/>
    <x v="138"/>
    <s v=" Single Stream"/>
    <n v="105146"/>
    <d v="2021-02-18T00:00:00"/>
    <n v="7080"/>
    <n v="3.54"/>
    <n v="2"/>
    <x v="0"/>
    <s v="Qtr1"/>
    <n v="2"/>
    <x v="7"/>
    <s v="Twin Enviro"/>
    <n v="12.54"/>
    <n v="0.42"/>
    <n v="5.6000000000000005"/>
  </r>
  <r>
    <n v="798"/>
    <x v="139"/>
    <s v=" Single Stream"/>
    <n v="105097"/>
    <d v="2021-02-17T00:00:00"/>
    <n v="880"/>
    <n v="0.44"/>
    <n v="2"/>
    <x v="0"/>
    <s v="Qtr1"/>
    <n v="2"/>
    <x v="7"/>
    <s v="Twin Enviro"/>
    <n v="2.5"/>
    <n v="3.93"/>
    <n v="3.25"/>
  </r>
  <r>
    <n v="1506"/>
    <x v="139"/>
    <s v=" Single Stream"/>
    <n v="105098"/>
    <d v="2021-02-17T00:00:00"/>
    <n v="4120"/>
    <n v="2.06"/>
    <n v="3"/>
    <x v="0"/>
    <s v="Qtr1"/>
    <n v="2"/>
    <x v="7"/>
    <s v="Waste Management"/>
    <n v="2.5"/>
    <n v="3.93"/>
    <n v="3.25"/>
  </r>
  <r>
    <n v="1508"/>
    <x v="140"/>
    <s v=" Single Stream"/>
    <n v="105087"/>
    <d v="2021-02-16T00:00:00"/>
    <n v="8320"/>
    <n v="4.16"/>
    <n v="3"/>
    <x v="0"/>
    <s v="Qtr1"/>
    <n v="2"/>
    <x v="7"/>
    <s v="Waste Management"/>
    <n v="10.27"/>
    <n v="5.17"/>
    <n v="4.46"/>
  </r>
  <r>
    <n v="800"/>
    <x v="140"/>
    <s v=" Single Stream"/>
    <n v="105089"/>
    <d v="2021-02-16T00:00:00"/>
    <n v="6020"/>
    <n v="3.01"/>
    <n v="2"/>
    <x v="0"/>
    <s v="Qtr1"/>
    <n v="2"/>
    <x v="7"/>
    <s v="Twin Enviro"/>
    <n v="10.27"/>
    <n v="5.17"/>
    <n v="4.46"/>
  </r>
  <r>
    <n v="1507"/>
    <x v="140"/>
    <s v=" Single Stream"/>
    <n v="105070"/>
    <d v="2021-02-16T00:00:00"/>
    <n v="5840"/>
    <n v="2.92"/>
    <n v="3"/>
    <x v="0"/>
    <s v="Qtr1"/>
    <n v="2"/>
    <x v="7"/>
    <s v="Waste Management"/>
    <n v="10.27"/>
    <n v="5.17"/>
    <n v="4.46"/>
  </r>
  <r>
    <n v="799"/>
    <x v="140"/>
    <s v=" Single Stream"/>
    <n v="105078"/>
    <d v="2021-02-16T00:00:00"/>
    <n v="360"/>
    <n v="0.18"/>
    <n v="2"/>
    <x v="0"/>
    <s v="Qtr1"/>
    <n v="2"/>
    <x v="7"/>
    <s v="Twin Enviro"/>
    <n v="10.27"/>
    <n v="5.17"/>
    <n v="4.46"/>
  </r>
  <r>
    <n v="801"/>
    <x v="141"/>
    <s v=" Single Stream"/>
    <n v="105024"/>
    <d v="2021-02-15T00:00:00"/>
    <n v="5640"/>
    <n v="2.82"/>
    <n v="2"/>
    <x v="0"/>
    <s v="Qtr1"/>
    <n v="2"/>
    <x v="7"/>
    <s v="Twin Enviro"/>
    <n v="10.759999999999998"/>
    <n v="0.84"/>
    <n v="6.7899999999999991"/>
  </r>
  <r>
    <n v="802"/>
    <x v="141"/>
    <s v=" Single Stream"/>
    <n v="105048"/>
    <d v="2021-02-15T00:00:00"/>
    <n v="1560"/>
    <n v="0.78"/>
    <n v="2"/>
    <x v="0"/>
    <s v="Qtr1"/>
    <n v="2"/>
    <x v="7"/>
    <s v="Twin Enviro"/>
    <n v="10.759999999999998"/>
    <n v="0.84"/>
    <n v="6.7899999999999991"/>
  </r>
  <r>
    <n v="803"/>
    <x v="141"/>
    <s v=" Single Stream"/>
    <n v="105052"/>
    <d v="2021-02-15T00:00:00"/>
    <n v="4100"/>
    <n v="2.0499999999999998"/>
    <n v="2"/>
    <x v="0"/>
    <s v="Qtr1"/>
    <n v="2"/>
    <x v="7"/>
    <s v="Twin Enviro"/>
    <n v="10.759999999999998"/>
    <n v="0.84"/>
    <n v="6.7899999999999991"/>
  </r>
  <r>
    <n v="804"/>
    <x v="141"/>
    <s v=" Single Stream"/>
    <n v="105036"/>
    <d v="2021-02-15T00:00:00"/>
    <n v="4640"/>
    <n v="2.3199999999999998"/>
    <n v="2"/>
    <x v="0"/>
    <s v="Qtr1"/>
    <n v="2"/>
    <x v="7"/>
    <s v="Twin Enviro"/>
    <n v="10.759999999999998"/>
    <n v="0.84"/>
    <n v="6.7899999999999991"/>
  </r>
  <r>
    <n v="1509"/>
    <x v="141"/>
    <s v=" Single Stream"/>
    <n v="105049"/>
    <d v="2021-02-15T00:00:00"/>
    <n v="5580"/>
    <n v="2.79"/>
    <n v="3"/>
    <x v="0"/>
    <s v="Qtr1"/>
    <n v="2"/>
    <x v="7"/>
    <s v="Waste Management"/>
    <n v="10.759999999999998"/>
    <n v="0.84"/>
    <n v="6.7899999999999991"/>
  </r>
  <r>
    <n v="805"/>
    <x v="142"/>
    <s v=" Single Stream"/>
    <n v="105014"/>
    <d v="2021-02-12T00:00:00"/>
    <n v="5680"/>
    <n v="2.84"/>
    <n v="2"/>
    <x v="0"/>
    <s v="Qtr1"/>
    <n v="2"/>
    <x v="7"/>
    <s v="Twin Enviro"/>
    <n v="9.81"/>
    <n v="1.91"/>
    <n v="3.6499999999999995"/>
  </r>
  <r>
    <n v="806"/>
    <x v="142"/>
    <s v=" Single Stream"/>
    <n v="105019"/>
    <d v="2021-02-12T00:00:00"/>
    <n v="2220"/>
    <n v="1.1100000000000001"/>
    <n v="2"/>
    <x v="0"/>
    <s v="Qtr1"/>
    <n v="2"/>
    <x v="7"/>
    <s v="Twin Enviro"/>
    <n v="9.81"/>
    <n v="1.91"/>
    <n v="3.6499999999999995"/>
  </r>
  <r>
    <n v="1511"/>
    <x v="142"/>
    <s v=" Single Stream"/>
    <n v="105011"/>
    <d v="2021-02-12T00:00:00"/>
    <n v="6720"/>
    <n v="3.36"/>
    <n v="3"/>
    <x v="0"/>
    <s v="Qtr1"/>
    <n v="2"/>
    <x v="7"/>
    <s v="Waste Management"/>
    <n v="9.81"/>
    <n v="1.91"/>
    <n v="3.6499999999999995"/>
  </r>
  <r>
    <n v="1510"/>
    <x v="142"/>
    <s v=" Single Stream"/>
    <n v="105002"/>
    <d v="2021-02-12T00:00:00"/>
    <n v="5000"/>
    <n v="2.5"/>
    <n v="3"/>
    <x v="0"/>
    <s v="Qtr1"/>
    <n v="2"/>
    <x v="7"/>
    <s v="Waste Management"/>
    <n v="9.81"/>
    <n v="1.91"/>
    <n v="3.6499999999999995"/>
  </r>
  <r>
    <n v="1512"/>
    <x v="143"/>
    <s v=" Single Stream"/>
    <n v="104988"/>
    <d v="2021-02-11T00:00:00"/>
    <n v="5360"/>
    <n v="2.68"/>
    <n v="3"/>
    <x v="0"/>
    <s v="Qtr1"/>
    <n v="2"/>
    <x v="7"/>
    <s v="Waste Management"/>
    <n v="6.75"/>
    <n v="2.89"/>
    <n v="5.2399999999999993"/>
  </r>
  <r>
    <n v="808"/>
    <x v="143"/>
    <s v=" Single Stream"/>
    <n v="104978"/>
    <d v="2021-02-11T00:00:00"/>
    <n v="5040"/>
    <n v="2.52"/>
    <n v="2"/>
    <x v="0"/>
    <s v="Qtr1"/>
    <n v="2"/>
    <x v="7"/>
    <s v="Twin Enviro"/>
    <n v="6.75"/>
    <n v="2.89"/>
    <n v="5.2399999999999993"/>
  </r>
  <r>
    <n v="807"/>
    <x v="143"/>
    <s v=" Single Stream"/>
    <n v="104973"/>
    <d v="2021-02-11T00:00:00"/>
    <n v="3100"/>
    <n v="1.55"/>
    <n v="2"/>
    <x v="0"/>
    <s v="Qtr1"/>
    <n v="2"/>
    <x v="7"/>
    <s v="Twin Enviro"/>
    <n v="6.75"/>
    <n v="2.89"/>
    <n v="5.2399999999999993"/>
  </r>
  <r>
    <n v="810"/>
    <x v="144"/>
    <s v=" Single Stream"/>
    <n v="104927"/>
    <d v="2021-02-10T00:00:00"/>
    <n v="980"/>
    <n v="0.49"/>
    <n v="2"/>
    <x v="0"/>
    <s v="Qtr1"/>
    <n v="2"/>
    <x v="7"/>
    <s v="Twin Enviro"/>
    <n v="5.92"/>
    <n v="3.2"/>
    <n v="5.0999999999999996"/>
  </r>
  <r>
    <n v="809"/>
    <x v="144"/>
    <s v=" Single Stream"/>
    <n v="104914"/>
    <d v="2021-02-10T00:00:00"/>
    <n v="3680"/>
    <n v="1.84"/>
    <n v="2"/>
    <x v="0"/>
    <s v="Qtr1"/>
    <n v="2"/>
    <x v="7"/>
    <s v="Twin Enviro"/>
    <n v="5.92"/>
    <n v="3.2"/>
    <n v="5.0999999999999996"/>
  </r>
  <r>
    <n v="811"/>
    <x v="144"/>
    <s v=" Single Stream"/>
    <n v="104942"/>
    <d v="2021-02-10T00:00:00"/>
    <n v="7180"/>
    <n v="3.59"/>
    <n v="2"/>
    <x v="0"/>
    <s v="Qtr1"/>
    <n v="2"/>
    <x v="7"/>
    <s v="Twin Enviro"/>
    <n v="5.92"/>
    <n v="3.2"/>
    <n v="5.0999999999999996"/>
  </r>
  <r>
    <n v="1515"/>
    <x v="145"/>
    <s v=" Single Stream"/>
    <n v="104912"/>
    <d v="2021-02-09T00:00:00"/>
    <n v="8940"/>
    <n v="4.47"/>
    <n v="3"/>
    <x v="0"/>
    <s v="Qtr1"/>
    <n v="2"/>
    <x v="7"/>
    <s v="Waste Management"/>
    <n v="10.159999999999998"/>
    <n v="3.11"/>
    <n v="3.86"/>
  </r>
  <r>
    <n v="1514"/>
    <x v="145"/>
    <s v=" Single Stream"/>
    <n v="104911"/>
    <d v="2021-02-09T00:00:00"/>
    <n v="7640"/>
    <n v="3.82"/>
    <n v="3"/>
    <x v="0"/>
    <s v="Qtr1"/>
    <n v="2"/>
    <x v="7"/>
    <s v="Waste Management"/>
    <n v="10.159999999999998"/>
    <n v="3.11"/>
    <n v="3.86"/>
  </r>
  <r>
    <n v="1516"/>
    <x v="145"/>
    <s v=" Single Stream"/>
    <n v="104913"/>
    <d v="2021-02-09T00:00:00"/>
    <n v="1740"/>
    <n v="0.87"/>
    <n v="3"/>
    <x v="0"/>
    <s v="Qtr1"/>
    <n v="2"/>
    <x v="7"/>
    <s v="Waste Management"/>
    <n v="10.159999999999998"/>
    <n v="3.11"/>
    <n v="3.86"/>
  </r>
  <r>
    <n v="1513"/>
    <x v="145"/>
    <s v=" Single Stream"/>
    <n v="104880"/>
    <d v="2021-02-09T00:00:00"/>
    <n v="2000"/>
    <n v="1"/>
    <n v="3"/>
    <x v="0"/>
    <s v="Qtr1"/>
    <n v="2"/>
    <x v="7"/>
    <s v="Waste Management"/>
    <n v="10.159999999999998"/>
    <n v="3.11"/>
    <n v="3.86"/>
  </r>
  <r>
    <n v="816"/>
    <x v="146"/>
    <s v=" Single Stream"/>
    <n v="104872"/>
    <d v="2021-02-08T00:00:00"/>
    <n v="2180"/>
    <n v="1.0900000000000001"/>
    <n v="2"/>
    <x v="0"/>
    <s v="Qtr1"/>
    <n v="2"/>
    <x v="7"/>
    <s v="Twin Enviro"/>
    <n v="11.52"/>
    <n v="2.42"/>
    <n v="8.4499999999999993"/>
  </r>
  <r>
    <n v="1517"/>
    <x v="146"/>
    <s v=" Single Stream"/>
    <n v="104873"/>
    <d v="2021-02-08T00:00:00"/>
    <n v="5600"/>
    <n v="2.8"/>
    <n v="3"/>
    <x v="0"/>
    <s v="Qtr1"/>
    <n v="2"/>
    <x v="7"/>
    <s v="Waste Management"/>
    <n v="11.52"/>
    <n v="2.42"/>
    <n v="8.4499999999999993"/>
  </r>
  <r>
    <n v="815"/>
    <x v="146"/>
    <s v=" Single Stream"/>
    <n v="104869"/>
    <d v="2021-02-08T00:00:00"/>
    <n v="2800"/>
    <n v="1.4"/>
    <n v="2"/>
    <x v="0"/>
    <s v="Qtr1"/>
    <n v="2"/>
    <x v="7"/>
    <s v="Twin Enviro"/>
    <n v="11.52"/>
    <n v="2.42"/>
    <n v="8.4499999999999993"/>
  </r>
  <r>
    <n v="813"/>
    <x v="146"/>
    <s v=" Single Stream"/>
    <n v="104845"/>
    <d v="2021-02-08T00:00:00"/>
    <n v="2140"/>
    <n v="1.07"/>
    <n v="2"/>
    <x v="0"/>
    <s v="Qtr1"/>
    <n v="2"/>
    <x v="7"/>
    <s v="Twin Enviro"/>
    <n v="11.52"/>
    <n v="2.42"/>
    <n v="8.4499999999999993"/>
  </r>
  <r>
    <n v="814"/>
    <x v="146"/>
    <s v=" Single Stream"/>
    <n v="104860"/>
    <d v="2021-02-08T00:00:00"/>
    <n v="7680"/>
    <n v="3.84"/>
    <n v="2"/>
    <x v="0"/>
    <s v="Qtr1"/>
    <n v="2"/>
    <x v="7"/>
    <s v="Twin Enviro"/>
    <n v="11.52"/>
    <n v="2.42"/>
    <n v="8.4499999999999993"/>
  </r>
  <r>
    <n v="812"/>
    <x v="146"/>
    <s v=" Single Stream"/>
    <n v="104839"/>
    <d v="2021-02-08T00:00:00"/>
    <n v="2640"/>
    <n v="1.32"/>
    <n v="2"/>
    <x v="0"/>
    <s v="Qtr1"/>
    <n v="2"/>
    <x v="7"/>
    <s v="Twin Enviro"/>
    <n v="11.52"/>
    <n v="2.42"/>
    <n v="8.4499999999999993"/>
  </r>
  <r>
    <n v="1519"/>
    <x v="147"/>
    <s v=" Single Stream"/>
    <n v="104825"/>
    <d v="2021-02-05T00:00:00"/>
    <n v="12080"/>
    <n v="6.04"/>
    <n v="3"/>
    <x v="0"/>
    <s v="Qtr1"/>
    <n v="2"/>
    <x v="7"/>
    <s v="Waste Management"/>
    <n v="9.75"/>
    <n v="2.23"/>
    <n v="4.9299999999999988"/>
  </r>
  <r>
    <n v="817"/>
    <x v="147"/>
    <s v=" Single Stream"/>
    <n v="104836"/>
    <d v="2021-02-05T00:00:00"/>
    <n v="2420"/>
    <n v="1.21"/>
    <n v="2"/>
    <x v="0"/>
    <s v="Qtr1"/>
    <n v="2"/>
    <x v="7"/>
    <s v="Twin Enviro"/>
    <n v="9.75"/>
    <n v="2.23"/>
    <n v="4.9299999999999988"/>
  </r>
  <r>
    <n v="1518"/>
    <x v="147"/>
    <s v=" Single Stream"/>
    <n v="104822"/>
    <d v="2021-02-05T00:00:00"/>
    <n v="5000"/>
    <n v="2.5"/>
    <n v="3"/>
    <x v="0"/>
    <s v="Qtr1"/>
    <n v="2"/>
    <x v="7"/>
    <s v="Waste Management"/>
    <n v="9.75"/>
    <n v="2.23"/>
    <n v="4.9299999999999988"/>
  </r>
  <r>
    <n v="820"/>
    <x v="148"/>
    <s v=" Single Stream"/>
    <n v="104810"/>
    <d v="2021-02-04T00:00:00"/>
    <n v="5200"/>
    <n v="2.6"/>
    <n v="2"/>
    <x v="0"/>
    <s v="Qtr1"/>
    <n v="2"/>
    <x v="7"/>
    <s v="Twin Enviro"/>
    <n v="5.6499999999999995"/>
    <n v="2.73"/>
    <n v="4.17"/>
  </r>
  <r>
    <n v="818"/>
    <x v="148"/>
    <s v=" Single Stream"/>
    <n v="104789"/>
    <d v="2021-02-04T00:00:00"/>
    <n v="4520"/>
    <n v="2.2599999999999998"/>
    <n v="2"/>
    <x v="0"/>
    <s v="Qtr1"/>
    <n v="2"/>
    <x v="7"/>
    <s v="Twin Enviro"/>
    <n v="5.6499999999999995"/>
    <n v="2.73"/>
    <n v="4.17"/>
  </r>
  <r>
    <n v="819"/>
    <x v="148"/>
    <s v=" Single Stream"/>
    <n v="104809"/>
    <d v="2021-02-04T00:00:00"/>
    <n v="1580"/>
    <n v="0.79"/>
    <n v="2"/>
    <x v="0"/>
    <s v="Qtr1"/>
    <n v="2"/>
    <x v="7"/>
    <s v="Twin Enviro"/>
    <n v="5.6499999999999995"/>
    <n v="2.73"/>
    <n v="4.17"/>
  </r>
  <r>
    <n v="823"/>
    <x v="149"/>
    <s v=" Single Stream"/>
    <n v="104761"/>
    <d v="2021-02-03T00:00:00"/>
    <n v="480"/>
    <n v="0.24"/>
    <n v="2"/>
    <x v="0"/>
    <s v="Qtr1"/>
    <n v="2"/>
    <x v="7"/>
    <s v="Twin Enviro"/>
    <n v="6.2700000000000005"/>
    <n v="2.96"/>
    <n v="5.73"/>
  </r>
  <r>
    <n v="822"/>
    <x v="149"/>
    <s v=" Single Stream"/>
    <n v="104754"/>
    <d v="2021-02-03T00:00:00"/>
    <n v="6680"/>
    <n v="3.34"/>
    <n v="2"/>
    <x v="0"/>
    <s v="Qtr1"/>
    <n v="2"/>
    <x v="7"/>
    <s v="Twin Enviro"/>
    <n v="6.2700000000000005"/>
    <n v="2.96"/>
    <n v="5.73"/>
  </r>
  <r>
    <n v="1520"/>
    <x v="149"/>
    <s v=" Single Stream"/>
    <n v="104740"/>
    <d v="2021-02-03T00:00:00"/>
    <n v="4500"/>
    <n v="2.25"/>
    <n v="3"/>
    <x v="0"/>
    <s v="Qtr1"/>
    <n v="2"/>
    <x v="7"/>
    <s v="Waste Management"/>
    <n v="6.2700000000000005"/>
    <n v="2.96"/>
    <n v="5.73"/>
  </r>
  <r>
    <n v="821"/>
    <x v="149"/>
    <s v=" Single Stream"/>
    <n v="104737"/>
    <d v="2021-02-03T00:00:00"/>
    <n v="880"/>
    <n v="0.44"/>
    <n v="2"/>
    <x v="0"/>
    <s v="Qtr1"/>
    <n v="2"/>
    <x v="7"/>
    <s v="Twin Enviro"/>
    <n v="6.2700000000000005"/>
    <n v="2.96"/>
    <n v="5.73"/>
  </r>
  <r>
    <n v="825"/>
    <x v="150"/>
    <s v=" Single Stream"/>
    <n v="104711"/>
    <d v="2021-02-02T00:00:00"/>
    <n v="5420"/>
    <n v="2.71"/>
    <n v="2"/>
    <x v="0"/>
    <s v="Qtr1"/>
    <n v="2"/>
    <x v="7"/>
    <s v="Twin Enviro"/>
    <n v="7.6400000000000006"/>
    <n v="3.79"/>
    <n v="8.1800000000000015"/>
  </r>
  <r>
    <n v="824"/>
    <x v="150"/>
    <s v=" Single Stream"/>
    <n v="104693"/>
    <d v="2021-02-02T00:00:00"/>
    <n v="340"/>
    <n v="0.17"/>
    <n v="2"/>
    <x v="0"/>
    <s v="Qtr1"/>
    <n v="2"/>
    <x v="7"/>
    <s v="Twin Enviro"/>
    <n v="7.6400000000000006"/>
    <n v="3.79"/>
    <n v="8.1800000000000015"/>
  </r>
  <r>
    <n v="1522"/>
    <x v="150"/>
    <s v=" Single Stream"/>
    <n v="104725"/>
    <d v="2021-02-02T00:00:00"/>
    <n v="5860"/>
    <n v="2.93"/>
    <n v="3"/>
    <x v="0"/>
    <s v="Qtr1"/>
    <n v="2"/>
    <x v="7"/>
    <s v="Waste Management"/>
    <n v="7.6400000000000006"/>
    <n v="3.79"/>
    <n v="8.1800000000000015"/>
  </r>
  <r>
    <n v="1521"/>
    <x v="150"/>
    <s v=" Single Stream"/>
    <n v="104695"/>
    <d v="2021-02-02T00:00:00"/>
    <n v="3660"/>
    <n v="1.83"/>
    <n v="3"/>
    <x v="0"/>
    <s v="Qtr1"/>
    <n v="2"/>
    <x v="7"/>
    <s v="Waste Management"/>
    <n v="7.6400000000000006"/>
    <n v="3.79"/>
    <n v="8.1800000000000015"/>
  </r>
  <r>
    <n v="826"/>
    <x v="151"/>
    <s v=" Single Stream"/>
    <n v="104653"/>
    <d v="2021-02-01T00:00:00"/>
    <n v="5680"/>
    <n v="2.84"/>
    <n v="2"/>
    <x v="0"/>
    <s v="Qtr1"/>
    <n v="2"/>
    <x v="7"/>
    <s v="Twin Enviro"/>
    <n v="14.79"/>
    <n v="5.27"/>
    <n v="8.14"/>
  </r>
  <r>
    <n v="828"/>
    <x v="151"/>
    <s v=" Single Stream"/>
    <n v="104680"/>
    <d v="2021-02-01T00:00:00"/>
    <n v="1080"/>
    <n v="0.54"/>
    <n v="2"/>
    <x v="0"/>
    <s v="Qtr1"/>
    <n v="2"/>
    <x v="7"/>
    <s v="Twin Enviro"/>
    <n v="14.79"/>
    <n v="5.27"/>
    <n v="8.14"/>
  </r>
  <r>
    <n v="827"/>
    <x v="151"/>
    <s v=" Single Stream"/>
    <n v="104609"/>
    <d v="2021-02-01T00:00:00"/>
    <n v="5600"/>
    <n v="2.8"/>
    <n v="2"/>
    <x v="0"/>
    <s v="Qtr1"/>
    <n v="2"/>
    <x v="7"/>
    <s v="Twin Enviro"/>
    <n v="14.79"/>
    <n v="5.27"/>
    <n v="8.14"/>
  </r>
  <r>
    <n v="1524"/>
    <x v="151"/>
    <s v=" Single Stream"/>
    <n v="104672"/>
    <d v="2021-02-01T00:00:00"/>
    <n v="5380"/>
    <n v="2.69"/>
    <n v="3"/>
    <x v="0"/>
    <s v="Qtr1"/>
    <n v="2"/>
    <x v="7"/>
    <s v="Waste Management"/>
    <n v="14.79"/>
    <n v="5.27"/>
    <n v="8.14"/>
  </r>
  <r>
    <n v="829"/>
    <x v="151"/>
    <s v=" Single Stream"/>
    <n v="104677"/>
    <d v="2021-02-01T00:00:00"/>
    <n v="2560"/>
    <n v="1.28"/>
    <n v="2"/>
    <x v="0"/>
    <s v="Qtr1"/>
    <n v="2"/>
    <x v="7"/>
    <s v="Twin Enviro"/>
    <n v="14.79"/>
    <n v="5.27"/>
    <n v="8.14"/>
  </r>
  <r>
    <n v="1523"/>
    <x v="151"/>
    <s v=" Single Stream"/>
    <n v="104657"/>
    <d v="2021-02-01T00:00:00"/>
    <n v="9280"/>
    <n v="4.6399999999999997"/>
    <n v="3"/>
    <x v="0"/>
    <s v="Qtr1"/>
    <n v="2"/>
    <x v="7"/>
    <s v="Waste Management"/>
    <n v="14.79"/>
    <n v="5.27"/>
    <n v="8.14"/>
  </r>
  <r>
    <n v="830"/>
    <x v="152"/>
    <s v=" Single Stream"/>
    <n v="104588"/>
    <d v="2021-01-29T00:00:00"/>
    <n v="4500"/>
    <n v="2.25"/>
    <n v="2"/>
    <x v="0"/>
    <s v="Qtr1"/>
    <n v="1"/>
    <x v="8"/>
    <s v="Twin Enviro"/>
    <n v="6.4399999999999995"/>
    <n v="2.37"/>
    <n v="5.6300000000000008"/>
  </r>
  <r>
    <n v="831"/>
    <x v="152"/>
    <s v=" Single Stream"/>
    <n v="104608"/>
    <d v="2021-01-29T00:00:00"/>
    <n v="1700"/>
    <n v="0.85"/>
    <n v="2"/>
    <x v="0"/>
    <s v="Qtr1"/>
    <n v="1"/>
    <x v="8"/>
    <s v="Twin Enviro"/>
    <n v="6.4399999999999995"/>
    <n v="2.37"/>
    <n v="5.6300000000000008"/>
  </r>
  <r>
    <n v="833"/>
    <x v="152"/>
    <s v=" Single Stream"/>
    <n v="104625"/>
    <d v="2021-01-29T00:00:00"/>
    <n v="1640"/>
    <n v="0.82"/>
    <n v="2"/>
    <x v="0"/>
    <s v="Qtr1"/>
    <n v="1"/>
    <x v="8"/>
    <s v="Twin Enviro"/>
    <n v="6.4399999999999995"/>
    <n v="2.37"/>
    <n v="5.6300000000000008"/>
  </r>
  <r>
    <n v="832"/>
    <x v="152"/>
    <s v=" Single Stream"/>
    <n v="104611"/>
    <d v="2021-01-29T00:00:00"/>
    <n v="5040"/>
    <n v="2.52"/>
    <n v="2"/>
    <x v="0"/>
    <s v="Qtr1"/>
    <n v="1"/>
    <x v="8"/>
    <s v="Twin Enviro"/>
    <n v="6.4399999999999995"/>
    <n v="2.37"/>
    <n v="5.6300000000000008"/>
  </r>
  <r>
    <n v="834"/>
    <x v="153"/>
    <s v=" Single Stream"/>
    <n v="104564"/>
    <d v="2021-01-28T00:00:00"/>
    <n v="3300"/>
    <n v="1.65"/>
    <n v="2"/>
    <x v="0"/>
    <s v="Qtr1"/>
    <n v="1"/>
    <x v="8"/>
    <s v="Twin Enviro"/>
    <n v="1.65"/>
    <n v="0"/>
    <n v="6.57"/>
  </r>
  <r>
    <n v="835"/>
    <x v="154"/>
    <s v=" Single Stream"/>
    <n v="104547"/>
    <d v="2021-01-27T00:00:00"/>
    <n v="1100"/>
    <n v="0.55000000000000004"/>
    <n v="2"/>
    <x v="0"/>
    <s v="Qtr1"/>
    <n v="1"/>
    <x v="8"/>
    <s v="Twin Enviro"/>
    <n v="5.4499999999999993"/>
    <n v="2.61"/>
    <n v="0"/>
  </r>
  <r>
    <n v="837"/>
    <x v="154"/>
    <s v=" Single Stream"/>
    <n v="104536"/>
    <d v="2021-01-27T00:00:00"/>
    <n v="7100"/>
    <n v="3.55"/>
    <n v="2"/>
    <x v="0"/>
    <s v="Qtr1"/>
    <n v="1"/>
    <x v="8"/>
    <s v="Twin Enviro"/>
    <n v="5.4499999999999993"/>
    <n v="2.61"/>
    <n v="0"/>
  </r>
  <r>
    <n v="838"/>
    <x v="154"/>
    <s v=" Single Stream"/>
    <n v="104519"/>
    <d v="2021-01-27T00:00:00"/>
    <n v="860"/>
    <n v="0.43"/>
    <n v="2"/>
    <x v="0"/>
    <s v="Qtr1"/>
    <n v="1"/>
    <x v="8"/>
    <s v="Twin Enviro"/>
    <n v="5.4499999999999993"/>
    <n v="2.61"/>
    <n v="0"/>
  </r>
  <r>
    <n v="836"/>
    <x v="154"/>
    <s v=" Single Stream"/>
    <n v="104544"/>
    <d v="2021-01-27T00:00:00"/>
    <n v="1840"/>
    <n v="0.92"/>
    <n v="2"/>
    <x v="0"/>
    <s v="Qtr1"/>
    <n v="1"/>
    <x v="8"/>
    <s v="Twin Enviro"/>
    <n v="5.4499999999999993"/>
    <n v="2.61"/>
    <n v="0"/>
  </r>
  <r>
    <n v="839"/>
    <x v="155"/>
    <s v=" Single Stream"/>
    <n v="104511"/>
    <d v="2021-01-26T00:00:00"/>
    <n v="4940"/>
    <n v="2.4700000000000002"/>
    <n v="2"/>
    <x v="0"/>
    <s v="Qtr1"/>
    <n v="1"/>
    <x v="8"/>
    <s v="Twin Enviro"/>
    <n v="5.51"/>
    <n v="0"/>
    <n v="0"/>
  </r>
  <r>
    <n v="840"/>
    <x v="155"/>
    <s v=" Single Stream"/>
    <n v="104445"/>
    <d v="2021-01-26T00:00:00"/>
    <n v="6080"/>
    <n v="3.04"/>
    <n v="2"/>
    <x v="0"/>
    <s v="Qtr1"/>
    <n v="1"/>
    <x v="8"/>
    <s v="Twin Enviro"/>
    <n v="5.51"/>
    <n v="0"/>
    <n v="0"/>
  </r>
  <r>
    <n v="843"/>
    <x v="156"/>
    <s v=" Single Stream"/>
    <n v="104467"/>
    <d v="2021-01-25T00:00:00"/>
    <n v="1560"/>
    <n v="0.78"/>
    <n v="2"/>
    <x v="0"/>
    <s v="Qtr1"/>
    <n v="1"/>
    <x v="8"/>
    <s v="Twin Enviro"/>
    <n v="5.58"/>
    <n v="0"/>
    <n v="0"/>
  </r>
  <r>
    <n v="842"/>
    <x v="156"/>
    <s v=" Single Stream"/>
    <n v="104448"/>
    <d v="2021-01-25T00:00:00"/>
    <n v="6460"/>
    <n v="3.23"/>
    <n v="2"/>
    <x v="0"/>
    <s v="Qtr1"/>
    <n v="1"/>
    <x v="8"/>
    <s v="Twin Enviro"/>
    <n v="5.58"/>
    <n v="0"/>
    <n v="0"/>
  </r>
  <r>
    <n v="841"/>
    <x v="156"/>
    <s v=" Single Stream"/>
    <n v="104469"/>
    <d v="2021-01-25T00:00:00"/>
    <n v="3140"/>
    <n v="1.57"/>
    <n v="2"/>
    <x v="0"/>
    <s v="Qtr1"/>
    <n v="1"/>
    <x v="8"/>
    <s v="Twin Enviro"/>
    <n v="5.58"/>
    <n v="0"/>
    <n v="0"/>
  </r>
  <r>
    <n v="1526"/>
    <x v="157"/>
    <s v=" Single Stream"/>
    <n v="104404"/>
    <d v="2021-01-22T00:00:00"/>
    <n v="8220"/>
    <n v="4.1100000000000003"/>
    <n v="3"/>
    <x v="0"/>
    <s v="Qtr1"/>
    <n v="1"/>
    <x v="8"/>
    <s v="Waste Management"/>
    <n v="10.450000000000001"/>
    <n v="1.19"/>
    <n v="0"/>
  </r>
  <r>
    <n v="1525"/>
    <x v="157"/>
    <s v=" Single Stream"/>
    <n v="104409"/>
    <d v="2021-01-22T00:00:00"/>
    <n v="10740"/>
    <n v="5.37"/>
    <n v="3"/>
    <x v="0"/>
    <s v="Qtr1"/>
    <n v="1"/>
    <x v="8"/>
    <s v="Waste Management"/>
    <n v="10.450000000000001"/>
    <n v="1.19"/>
    <n v="0"/>
  </r>
  <r>
    <n v="844"/>
    <x v="157"/>
    <s v=" Single Stream"/>
    <n v="104415"/>
    <d v="2021-01-22T00:00:00"/>
    <n v="1940"/>
    <n v="0.97"/>
    <n v="2"/>
    <x v="0"/>
    <s v="Qtr1"/>
    <n v="1"/>
    <x v="8"/>
    <s v="Twin Enviro"/>
    <n v="10.450000000000001"/>
    <n v="1.19"/>
    <n v="0"/>
  </r>
  <r>
    <n v="1527"/>
    <x v="158"/>
    <s v=" Single Stream"/>
    <n v="104385"/>
    <d v="2021-01-21T00:00:00"/>
    <n v="3820"/>
    <n v="1.91"/>
    <n v="3"/>
    <x v="0"/>
    <s v="Qtr1"/>
    <n v="1"/>
    <x v="8"/>
    <s v="Waste Management"/>
    <n v="3.51"/>
    <n v="0"/>
    <n v="0"/>
  </r>
  <r>
    <n v="845"/>
    <x v="158"/>
    <s v=" Single Stream"/>
    <n v="104375"/>
    <d v="2021-01-21T00:00:00"/>
    <n v="3200"/>
    <n v="1.6"/>
    <n v="2"/>
    <x v="0"/>
    <s v="Qtr1"/>
    <n v="1"/>
    <x v="8"/>
    <s v="Twin Enviro"/>
    <n v="3.51"/>
    <n v="0"/>
    <n v="0"/>
  </r>
  <r>
    <n v="1528"/>
    <x v="159"/>
    <s v=" Single Stream"/>
    <n v="104315"/>
    <d v="2021-01-20T00:00:00"/>
    <n v="4860"/>
    <n v="2.4300000000000002"/>
    <n v="3"/>
    <x v="0"/>
    <s v="Qtr1"/>
    <n v="1"/>
    <x v="8"/>
    <s v="Waste Management"/>
    <n v="14.420000000000002"/>
    <n v="0"/>
    <n v="0"/>
  </r>
  <r>
    <n v="847"/>
    <x v="159"/>
    <s v=" Single Stream"/>
    <n v="104340"/>
    <d v="2021-01-20T00:00:00"/>
    <n v="1100"/>
    <n v="0.55000000000000004"/>
    <n v="2"/>
    <x v="0"/>
    <s v="Qtr1"/>
    <n v="1"/>
    <x v="8"/>
    <s v="Twin Enviro"/>
    <n v="14.420000000000002"/>
    <n v="0"/>
    <n v="0"/>
  </r>
  <r>
    <n v="850"/>
    <x v="159"/>
    <s v=" Single Stream"/>
    <n v="104388"/>
    <d v="2021-01-20T00:00:00"/>
    <n v="1680"/>
    <n v="0.84"/>
    <n v="2"/>
    <x v="0"/>
    <s v="Qtr1"/>
    <n v="1"/>
    <x v="8"/>
    <s v="Twin Enviro"/>
    <n v="14.420000000000002"/>
    <n v="0"/>
    <n v="0"/>
  </r>
  <r>
    <n v="846"/>
    <x v="159"/>
    <s v=" Single Stream"/>
    <n v="104342"/>
    <d v="2021-01-20T00:00:00"/>
    <n v="1040"/>
    <n v="0.52"/>
    <n v="2"/>
    <x v="0"/>
    <s v="Qtr1"/>
    <n v="1"/>
    <x v="8"/>
    <s v="Twin Enviro"/>
    <n v="14.420000000000002"/>
    <n v="0"/>
    <n v="0"/>
  </r>
  <r>
    <n v="1529"/>
    <x v="159"/>
    <s v=" Single Stream"/>
    <n v="104350"/>
    <d v="2021-01-20T00:00:00"/>
    <n v="6940"/>
    <n v="3.47"/>
    <n v="3"/>
    <x v="0"/>
    <s v="Qtr1"/>
    <n v="1"/>
    <x v="8"/>
    <s v="Waste Management"/>
    <n v="14.420000000000002"/>
    <n v="0"/>
    <n v="0"/>
  </r>
  <r>
    <n v="848"/>
    <x v="159"/>
    <s v=" Single Stream"/>
    <n v="104339"/>
    <d v="2021-01-20T00:00:00"/>
    <n v="6940"/>
    <n v="3.47"/>
    <n v="2"/>
    <x v="0"/>
    <s v="Qtr1"/>
    <n v="1"/>
    <x v="8"/>
    <s v="Twin Enviro"/>
    <n v="14.420000000000002"/>
    <n v="0"/>
    <n v="0"/>
  </r>
  <r>
    <n v="849"/>
    <x v="159"/>
    <s v=" Single Stream"/>
    <n v="104387"/>
    <d v="2021-01-20T00:00:00"/>
    <n v="6280"/>
    <n v="3.14"/>
    <n v="2"/>
    <x v="0"/>
    <s v="Qtr1"/>
    <n v="1"/>
    <x v="8"/>
    <s v="Twin Enviro"/>
    <n v="14.420000000000002"/>
    <n v="0"/>
    <n v="0"/>
  </r>
  <r>
    <n v="852"/>
    <x v="160"/>
    <s v=" Single Stream"/>
    <n v="104265"/>
    <d v="2021-01-19T00:00:00"/>
    <n v="380"/>
    <n v="0.19"/>
    <n v="2"/>
    <x v="0"/>
    <s v="Qtr1"/>
    <n v="1"/>
    <x v="8"/>
    <s v="Twin Enviro"/>
    <n v="10.42"/>
    <n v="0"/>
    <n v="0"/>
  </r>
  <r>
    <n v="851"/>
    <x v="160"/>
    <s v=" Single Stream"/>
    <n v="104292"/>
    <d v="2021-01-19T00:00:00"/>
    <n v="6360"/>
    <n v="3.18"/>
    <n v="2"/>
    <x v="0"/>
    <s v="Qtr1"/>
    <n v="1"/>
    <x v="8"/>
    <s v="Twin Enviro"/>
    <n v="10.42"/>
    <n v="0"/>
    <n v="0"/>
  </r>
  <r>
    <n v="1531"/>
    <x v="160"/>
    <s v=" Single Stream"/>
    <n v="104304"/>
    <d v="2021-01-19T00:00:00"/>
    <n v="8320"/>
    <n v="4.16"/>
    <n v="3"/>
    <x v="0"/>
    <s v="Qtr1"/>
    <n v="1"/>
    <x v="8"/>
    <s v="Waste Management"/>
    <n v="10.42"/>
    <n v="0"/>
    <n v="0"/>
  </r>
  <r>
    <n v="1530"/>
    <x v="160"/>
    <s v=" Single Stream"/>
    <n v="104275"/>
    <d v="2021-01-19T00:00:00"/>
    <n v="5780"/>
    <n v="2.89"/>
    <n v="3"/>
    <x v="0"/>
    <s v="Qtr1"/>
    <n v="1"/>
    <x v="8"/>
    <s v="Waste Management"/>
    <n v="10.42"/>
    <n v="0"/>
    <n v="0"/>
  </r>
  <r>
    <n v="856"/>
    <x v="161"/>
    <s v=" Single Stream"/>
    <n v="104231"/>
    <d v="2021-01-18T00:00:00"/>
    <n v="4280"/>
    <n v="2.14"/>
    <n v="2"/>
    <x v="0"/>
    <s v="Qtr1"/>
    <n v="1"/>
    <x v="8"/>
    <s v="Twin Enviro"/>
    <n v="9.5500000000000007"/>
    <n v="5.43"/>
    <n v="0"/>
  </r>
  <r>
    <n v="1532"/>
    <x v="161"/>
    <s v=" Single Stream"/>
    <n v="104254"/>
    <d v="2021-01-18T00:00:00"/>
    <n v="2500"/>
    <n v="1.25"/>
    <n v="3"/>
    <x v="0"/>
    <s v="Qtr1"/>
    <n v="1"/>
    <x v="8"/>
    <s v="Waste Management"/>
    <n v="9.5500000000000007"/>
    <n v="5.43"/>
    <n v="0"/>
  </r>
  <r>
    <n v="855"/>
    <x v="161"/>
    <s v=" Single Stream"/>
    <n v="104244"/>
    <d v="2021-01-18T00:00:00"/>
    <n v="640"/>
    <n v="0.32"/>
    <n v="2"/>
    <x v="0"/>
    <s v="Qtr1"/>
    <n v="1"/>
    <x v="8"/>
    <s v="Twin Enviro"/>
    <n v="9.5500000000000007"/>
    <n v="5.43"/>
    <n v="0"/>
  </r>
  <r>
    <n v="1533"/>
    <x v="161"/>
    <s v=" Single Stream"/>
    <n v="104250"/>
    <d v="2021-01-18T00:00:00"/>
    <n v="6020"/>
    <n v="3.01"/>
    <n v="3"/>
    <x v="0"/>
    <s v="Qtr1"/>
    <n v="1"/>
    <x v="8"/>
    <s v="Waste Management"/>
    <n v="9.5500000000000007"/>
    <n v="5.43"/>
    <n v="0"/>
  </r>
  <r>
    <n v="854"/>
    <x v="161"/>
    <s v=" Single Stream"/>
    <n v="104245"/>
    <d v="2021-01-18T00:00:00"/>
    <n v="2500"/>
    <n v="1.25"/>
    <n v="2"/>
    <x v="0"/>
    <s v="Qtr1"/>
    <n v="1"/>
    <x v="8"/>
    <s v="Twin Enviro"/>
    <n v="9.5500000000000007"/>
    <n v="5.43"/>
    <n v="0"/>
  </r>
  <r>
    <n v="853"/>
    <x v="161"/>
    <s v=" Single Stream"/>
    <n v="104248"/>
    <d v="2021-01-18T00:00:00"/>
    <n v="3160"/>
    <n v="1.58"/>
    <n v="2"/>
    <x v="0"/>
    <s v="Qtr1"/>
    <n v="1"/>
    <x v="8"/>
    <s v="Twin Enviro"/>
    <n v="9.5500000000000007"/>
    <n v="5.43"/>
    <n v="0"/>
  </r>
  <r>
    <n v="857"/>
    <x v="162"/>
    <s v=" Single Stream"/>
    <n v="104209"/>
    <d v="2021-01-15T00:00:00"/>
    <n v="1540"/>
    <n v="0.77"/>
    <n v="2"/>
    <x v="0"/>
    <s v="Qtr1"/>
    <n v="1"/>
    <x v="8"/>
    <s v="Twin Enviro"/>
    <n v="14.96"/>
    <n v="0.94"/>
    <n v="5.1999999999999993"/>
  </r>
  <r>
    <n v="858"/>
    <x v="162"/>
    <s v=" Single Stream"/>
    <n v="104202"/>
    <d v="2021-01-15T00:00:00"/>
    <n v="1300"/>
    <n v="0.65"/>
    <n v="2"/>
    <x v="0"/>
    <s v="Qtr1"/>
    <n v="1"/>
    <x v="8"/>
    <s v="Twin Enviro"/>
    <n v="14.96"/>
    <n v="0.94"/>
    <n v="5.1999999999999993"/>
  </r>
  <r>
    <n v="859"/>
    <x v="162"/>
    <s v=" Single Stream"/>
    <n v="104193"/>
    <d v="2021-01-15T00:00:00"/>
    <n v="5940"/>
    <n v="2.97"/>
    <n v="2"/>
    <x v="0"/>
    <s v="Qtr1"/>
    <n v="1"/>
    <x v="8"/>
    <s v="Twin Enviro"/>
    <n v="14.96"/>
    <n v="0.94"/>
    <n v="5.1999999999999993"/>
  </r>
  <r>
    <n v="1535"/>
    <x v="162"/>
    <s v=" Single Stream"/>
    <n v="104187"/>
    <d v="2021-01-15T00:00:00"/>
    <n v="10840"/>
    <n v="5.42"/>
    <n v="3"/>
    <x v="0"/>
    <s v="Qtr1"/>
    <n v="1"/>
    <x v="8"/>
    <s v="Waste Management"/>
    <n v="14.96"/>
    <n v="0.94"/>
    <n v="5.1999999999999993"/>
  </r>
  <r>
    <n v="1534"/>
    <x v="162"/>
    <s v=" Single Stream"/>
    <n v="104194"/>
    <d v="2021-01-15T00:00:00"/>
    <n v="7060"/>
    <n v="3.53"/>
    <n v="3"/>
    <x v="0"/>
    <s v="Qtr1"/>
    <n v="1"/>
    <x v="8"/>
    <s v="Waste Management"/>
    <n v="14.96"/>
    <n v="0.94"/>
    <n v="5.1999999999999993"/>
  </r>
  <r>
    <n v="860"/>
    <x v="162"/>
    <s v=" Single Stream"/>
    <n v="104184"/>
    <d v="2021-01-15T00:00:00"/>
    <n v="3240"/>
    <n v="1.62"/>
    <n v="2"/>
    <x v="0"/>
    <s v="Qtr1"/>
    <n v="1"/>
    <x v="8"/>
    <s v="Twin Enviro"/>
    <n v="14.96"/>
    <n v="0.94"/>
    <n v="5.1999999999999993"/>
  </r>
  <r>
    <n v="861"/>
    <x v="163"/>
    <s v=" Single Stream"/>
    <n v="104109"/>
    <d v="2021-01-14T00:00:00"/>
    <n v="2440"/>
    <n v="1.22"/>
    <n v="2"/>
    <x v="0"/>
    <s v="Qtr1"/>
    <n v="1"/>
    <x v="8"/>
    <s v="Twin Enviro"/>
    <n v="8.1900000000000013"/>
    <n v="4.13"/>
    <n v="6.74"/>
  </r>
  <r>
    <n v="862"/>
    <x v="163"/>
    <s v=" Single Stream"/>
    <n v="104146"/>
    <d v="2021-01-14T00:00:00"/>
    <n v="2600"/>
    <n v="1.3"/>
    <n v="2"/>
    <x v="0"/>
    <s v="Qtr1"/>
    <n v="1"/>
    <x v="8"/>
    <s v="Twin Enviro"/>
    <n v="8.1900000000000013"/>
    <n v="4.13"/>
    <n v="6.74"/>
  </r>
  <r>
    <n v="863"/>
    <x v="163"/>
    <s v=" Single Stream"/>
    <n v="104156"/>
    <d v="2021-01-14T00:00:00"/>
    <n v="4920"/>
    <n v="2.46"/>
    <n v="2"/>
    <x v="0"/>
    <s v="Qtr1"/>
    <n v="1"/>
    <x v="8"/>
    <s v="Twin Enviro"/>
    <n v="8.1900000000000013"/>
    <n v="4.13"/>
    <n v="6.74"/>
  </r>
  <r>
    <n v="1536"/>
    <x v="163"/>
    <s v=" Single Stream"/>
    <n v="104166"/>
    <d v="2021-01-14T00:00:00"/>
    <n v="6420"/>
    <n v="3.21"/>
    <n v="3"/>
    <x v="0"/>
    <s v="Qtr1"/>
    <n v="1"/>
    <x v="8"/>
    <s v="Waste Management"/>
    <n v="8.1900000000000013"/>
    <n v="4.13"/>
    <n v="6.74"/>
  </r>
  <r>
    <n v="865"/>
    <x v="164"/>
    <s v=" Single Stream"/>
    <n v="104077"/>
    <d v="2021-01-13T00:00:00"/>
    <n v="5260"/>
    <n v="2.63"/>
    <n v="2"/>
    <x v="0"/>
    <s v="Qtr1"/>
    <n v="1"/>
    <x v="8"/>
    <s v="Twin Enviro"/>
    <n v="18.72"/>
    <n v="5.26"/>
    <n v="7.2500000000000009"/>
  </r>
  <r>
    <n v="867"/>
    <x v="164"/>
    <s v=" Single Stream"/>
    <n v="104088"/>
    <d v="2021-01-13T00:00:00"/>
    <n v="1520"/>
    <n v="0.76"/>
    <n v="2"/>
    <x v="0"/>
    <s v="Qtr1"/>
    <n v="1"/>
    <x v="8"/>
    <s v="Twin Enviro"/>
    <n v="18.72"/>
    <n v="5.26"/>
    <n v="7.2500000000000009"/>
  </r>
  <r>
    <n v="868"/>
    <x v="164"/>
    <s v=" Single Stream"/>
    <n v="104102"/>
    <d v="2021-01-13T00:00:00"/>
    <n v="9700"/>
    <n v="4.8499999999999996"/>
    <n v="2"/>
    <x v="0"/>
    <s v="Qtr1"/>
    <n v="1"/>
    <x v="8"/>
    <s v="Twin Enviro"/>
    <n v="18.72"/>
    <n v="5.26"/>
    <n v="7.2500000000000009"/>
  </r>
  <r>
    <n v="1537"/>
    <x v="164"/>
    <s v=" Single Stream"/>
    <n v="104087"/>
    <d v="2021-01-13T00:00:00"/>
    <n v="3200"/>
    <n v="1.6"/>
    <n v="3"/>
    <x v="0"/>
    <s v="Qtr1"/>
    <n v="1"/>
    <x v="8"/>
    <s v="Waste Management"/>
    <n v="18.72"/>
    <n v="5.26"/>
    <n v="7.2500000000000009"/>
  </r>
  <r>
    <n v="1538"/>
    <x v="164"/>
    <s v=" Single Stream"/>
    <n v="104106"/>
    <d v="2021-01-13T00:00:00"/>
    <n v="6440"/>
    <n v="3.22"/>
    <n v="3"/>
    <x v="0"/>
    <s v="Qtr1"/>
    <n v="1"/>
    <x v="8"/>
    <s v="Waste Management"/>
    <n v="18.72"/>
    <n v="5.26"/>
    <n v="7.2500000000000009"/>
  </r>
  <r>
    <n v="869"/>
    <x v="164"/>
    <s v=" Single Stream"/>
    <n v="104110"/>
    <d v="2021-01-13T00:00:00"/>
    <n v="1440"/>
    <n v="0.72"/>
    <n v="2"/>
    <x v="0"/>
    <s v="Qtr1"/>
    <n v="1"/>
    <x v="8"/>
    <s v="Twin Enviro"/>
    <n v="18.72"/>
    <n v="5.26"/>
    <n v="7.2500000000000009"/>
  </r>
  <r>
    <n v="866"/>
    <x v="164"/>
    <s v=" Single Stream"/>
    <n v="104084"/>
    <d v="2021-01-13T00:00:00"/>
    <n v="5880"/>
    <n v="2.94"/>
    <n v="2"/>
    <x v="0"/>
    <s v="Qtr1"/>
    <n v="1"/>
    <x v="8"/>
    <s v="Twin Enviro"/>
    <n v="18.72"/>
    <n v="5.26"/>
    <n v="7.2500000000000009"/>
  </r>
  <r>
    <n v="864"/>
    <x v="164"/>
    <s v=" Single Stream"/>
    <n v="104071"/>
    <d v="2021-01-13T00:00:00"/>
    <n v="4000"/>
    <n v="2"/>
    <n v="2"/>
    <x v="0"/>
    <s v="Qtr1"/>
    <n v="1"/>
    <x v="8"/>
    <s v="Twin Enviro"/>
    <n v="18.72"/>
    <n v="5.26"/>
    <n v="7.2500000000000009"/>
  </r>
  <r>
    <n v="1539"/>
    <x v="165"/>
    <s v=" Single Stream"/>
    <n v="104055"/>
    <d v="2021-01-12T00:00:00"/>
    <n v="7940"/>
    <n v="3.97"/>
    <n v="3"/>
    <x v="0"/>
    <s v="Qtr1"/>
    <n v="1"/>
    <x v="8"/>
    <s v="Waste Management"/>
    <n v="9.14"/>
    <n v="0"/>
    <n v="8.2399999999999984"/>
  </r>
  <r>
    <n v="1540"/>
    <x v="165"/>
    <s v=" Single Stream"/>
    <n v="104064"/>
    <d v="2021-01-12T00:00:00"/>
    <n v="4780"/>
    <n v="2.39"/>
    <n v="3"/>
    <x v="0"/>
    <s v="Qtr1"/>
    <n v="1"/>
    <x v="8"/>
    <s v="Waste Management"/>
    <n v="9.14"/>
    <n v="0"/>
    <n v="8.2399999999999984"/>
  </r>
  <r>
    <n v="1541"/>
    <x v="165"/>
    <s v=" Single Stream"/>
    <n v="104068"/>
    <d v="2021-01-12T00:00:00"/>
    <n v="3100"/>
    <n v="1.55"/>
    <n v="3"/>
    <x v="0"/>
    <s v="Qtr1"/>
    <n v="1"/>
    <x v="8"/>
    <s v="Waste Management"/>
    <n v="9.14"/>
    <n v="0"/>
    <n v="8.2399999999999984"/>
  </r>
  <r>
    <n v="1800"/>
    <x v="165"/>
    <s v=" Single Stream"/>
    <n v="104033"/>
    <d v="2021-01-12T00:00:00"/>
    <n v="2460"/>
    <n v="1.23"/>
    <n v="5"/>
    <x v="0"/>
    <s v="Qtr1"/>
    <n v="1"/>
    <x v="8"/>
    <s v="Overton"/>
    <n v="9.14"/>
    <n v="0"/>
    <n v="8.2399999999999984"/>
  </r>
  <r>
    <n v="872"/>
    <x v="166"/>
    <s v=" Single Stream"/>
    <n v="103996"/>
    <d v="2021-01-11T00:00:00"/>
    <n v="4540"/>
    <n v="2.27"/>
    <n v="2"/>
    <x v="0"/>
    <s v="Qtr1"/>
    <n v="1"/>
    <x v="8"/>
    <s v="Twin Enviro"/>
    <n v="14.649999999999999"/>
    <n v="0.51"/>
    <n v="7.2799999999999994"/>
  </r>
  <r>
    <n v="871"/>
    <x v="166"/>
    <s v=" Single Stream"/>
    <n v="104016"/>
    <d v="2021-01-11T00:00:00"/>
    <n v="3860"/>
    <n v="1.93"/>
    <n v="2"/>
    <x v="0"/>
    <s v="Qtr1"/>
    <n v="1"/>
    <x v="8"/>
    <s v="Twin Enviro"/>
    <n v="14.649999999999999"/>
    <n v="0.51"/>
    <n v="7.2799999999999994"/>
  </r>
  <r>
    <n v="874"/>
    <x v="166"/>
    <s v=" Single Stream"/>
    <n v="103982"/>
    <d v="2021-01-11T00:00:00"/>
    <n v="8420"/>
    <n v="4.21"/>
    <n v="2"/>
    <x v="0"/>
    <s v="Qtr1"/>
    <n v="1"/>
    <x v="8"/>
    <s v="Twin Enviro"/>
    <n v="14.649999999999999"/>
    <n v="0.51"/>
    <n v="7.2799999999999994"/>
  </r>
  <r>
    <n v="873"/>
    <x v="166"/>
    <s v=" Single Stream"/>
    <n v="103983"/>
    <d v="2021-01-11T00:00:00"/>
    <n v="1800"/>
    <n v="0.9"/>
    <n v="2"/>
    <x v="0"/>
    <s v="Qtr1"/>
    <n v="1"/>
    <x v="8"/>
    <s v="Twin Enviro"/>
    <n v="14.649999999999999"/>
    <n v="0.51"/>
    <n v="7.2799999999999994"/>
  </r>
  <r>
    <n v="870"/>
    <x v="166"/>
    <s v=" Single Stream"/>
    <n v="104015"/>
    <d v="2021-01-11T00:00:00"/>
    <n v="1540"/>
    <n v="0.77"/>
    <n v="2"/>
    <x v="0"/>
    <s v="Qtr1"/>
    <n v="1"/>
    <x v="8"/>
    <s v="Twin Enviro"/>
    <n v="14.649999999999999"/>
    <n v="0.51"/>
    <n v="7.2799999999999994"/>
  </r>
  <r>
    <n v="1542"/>
    <x v="166"/>
    <s v=" Single Stream"/>
    <n v="104024"/>
    <d v="2021-01-11T00:00:00"/>
    <n v="6720"/>
    <n v="3.36"/>
    <n v="3"/>
    <x v="0"/>
    <s v="Qtr1"/>
    <n v="1"/>
    <x v="8"/>
    <s v="Waste Management"/>
    <n v="14.649999999999999"/>
    <n v="0.51"/>
    <n v="7.2799999999999994"/>
  </r>
  <r>
    <n v="1543"/>
    <x v="166"/>
    <s v=" Single Stream"/>
    <n v="104019"/>
    <d v="2021-01-11T00:00:00"/>
    <n v="2420"/>
    <n v="1.21"/>
    <n v="3"/>
    <x v="0"/>
    <s v="Qtr1"/>
    <n v="1"/>
    <x v="8"/>
    <s v="Waste Management"/>
    <n v="14.649999999999999"/>
    <n v="0.51"/>
    <n v="7.2799999999999994"/>
  </r>
  <r>
    <n v="877"/>
    <x v="167"/>
    <s v=" Single Stream"/>
    <n v="103971"/>
    <d v="2021-01-08T00:00:00"/>
    <n v="8900"/>
    <n v="4.45"/>
    <n v="2"/>
    <x v="0"/>
    <s v="Qtr1"/>
    <n v="1"/>
    <x v="8"/>
    <s v="Twin Enviro"/>
    <n v="12.7"/>
    <n v="4"/>
    <n v="10.27"/>
  </r>
  <r>
    <n v="876"/>
    <x v="167"/>
    <s v=" Single Stream"/>
    <n v="103968"/>
    <d v="2021-01-08T00:00:00"/>
    <n v="4000"/>
    <n v="2"/>
    <n v="2"/>
    <x v="0"/>
    <s v="Qtr1"/>
    <n v="1"/>
    <x v="8"/>
    <s v="Twin Enviro"/>
    <n v="12.7"/>
    <n v="4"/>
    <n v="10.27"/>
  </r>
  <r>
    <n v="875"/>
    <x v="167"/>
    <s v=" Single Stream"/>
    <n v="103965"/>
    <d v="2021-01-08T00:00:00"/>
    <n v="2060"/>
    <n v="1.03"/>
    <n v="2"/>
    <x v="0"/>
    <s v="Qtr1"/>
    <n v="1"/>
    <x v="8"/>
    <s v="Twin Enviro"/>
    <n v="12.7"/>
    <n v="4"/>
    <n v="10.27"/>
  </r>
  <r>
    <n v="1544"/>
    <x v="167"/>
    <s v=" Single Stream"/>
    <n v="103955"/>
    <d v="2021-01-08T00:00:00"/>
    <n v="10440"/>
    <n v="5.22"/>
    <n v="3"/>
    <x v="0"/>
    <s v="Qtr1"/>
    <n v="1"/>
    <x v="8"/>
    <s v="Waste Management"/>
    <n v="12.7"/>
    <n v="4"/>
    <n v="10.27"/>
  </r>
  <r>
    <n v="879"/>
    <x v="168"/>
    <s v=" Single Stream"/>
    <n v="103935"/>
    <d v="2021-01-07T00:00:00"/>
    <n v="4220"/>
    <n v="2.11"/>
    <n v="2"/>
    <x v="0"/>
    <s v="Qtr1"/>
    <n v="1"/>
    <x v="8"/>
    <s v="Twin Enviro"/>
    <n v="13.96"/>
    <n v="5.74"/>
    <n v="6.47"/>
  </r>
  <r>
    <n v="878"/>
    <x v="168"/>
    <s v=" Single Stream"/>
    <n v="103900"/>
    <d v="2021-01-07T00:00:00"/>
    <n v="5120"/>
    <n v="2.56"/>
    <n v="2"/>
    <x v="0"/>
    <s v="Qtr1"/>
    <n v="1"/>
    <x v="8"/>
    <s v="Twin Enviro"/>
    <n v="13.96"/>
    <n v="5.74"/>
    <n v="6.47"/>
  </r>
  <r>
    <n v="1545"/>
    <x v="168"/>
    <s v=" Single Stream"/>
    <n v="103933"/>
    <d v="2021-01-07T00:00:00"/>
    <n v="7120"/>
    <n v="3.56"/>
    <n v="3"/>
    <x v="0"/>
    <s v="Qtr1"/>
    <n v="1"/>
    <x v="8"/>
    <s v="Waste Management"/>
    <n v="13.96"/>
    <n v="5.74"/>
    <n v="6.47"/>
  </r>
  <r>
    <n v="881"/>
    <x v="168"/>
    <s v=" Single Stream"/>
    <n v="103922"/>
    <d v="2021-01-07T00:00:00"/>
    <n v="4520"/>
    <n v="2.2599999999999998"/>
    <n v="2"/>
    <x v="0"/>
    <s v="Qtr1"/>
    <n v="1"/>
    <x v="8"/>
    <s v="Twin Enviro"/>
    <n v="13.96"/>
    <n v="5.74"/>
    <n v="6.47"/>
  </r>
  <r>
    <n v="882"/>
    <x v="168"/>
    <s v=" Single Stream"/>
    <n v="103901"/>
    <d v="2021-01-07T00:00:00"/>
    <n v="1120"/>
    <n v="0.56000000000000005"/>
    <n v="2"/>
    <x v="0"/>
    <s v="Qtr1"/>
    <n v="1"/>
    <x v="8"/>
    <s v="Twin Enviro"/>
    <n v="13.96"/>
    <n v="5.74"/>
    <n v="6.47"/>
  </r>
  <r>
    <n v="880"/>
    <x v="168"/>
    <s v=" Single Stream"/>
    <n v="103925"/>
    <d v="2021-01-07T00:00:00"/>
    <n v="5820"/>
    <n v="2.91"/>
    <n v="2"/>
    <x v="0"/>
    <s v="Qtr1"/>
    <n v="1"/>
    <x v="8"/>
    <s v="Twin Enviro"/>
    <n v="13.96"/>
    <n v="5.74"/>
    <n v="6.47"/>
  </r>
  <r>
    <n v="883"/>
    <x v="169"/>
    <s v=" Single Stream"/>
    <n v="103862"/>
    <d v="2021-01-06T00:00:00"/>
    <n v="1100"/>
    <n v="0.55000000000000004"/>
    <n v="2"/>
    <x v="0"/>
    <s v="Qtr1"/>
    <n v="1"/>
    <x v="8"/>
    <s v="Twin Enviro"/>
    <n v="7.13"/>
    <n v="4.8899999999999997"/>
    <n v="9.6599999999999984"/>
  </r>
  <r>
    <n v="1547"/>
    <x v="169"/>
    <s v=" Single Stream"/>
    <n v="103863"/>
    <d v="2021-01-06T00:00:00"/>
    <n v="4000"/>
    <n v="2"/>
    <n v="3"/>
    <x v="0"/>
    <s v="Qtr1"/>
    <n v="1"/>
    <x v="8"/>
    <s v="Waste Management"/>
    <n v="7.13"/>
    <n v="4.8899999999999997"/>
    <n v="9.6599999999999984"/>
  </r>
  <r>
    <n v="884"/>
    <x v="169"/>
    <s v=" Single Stream"/>
    <n v="103893"/>
    <d v="2021-01-06T00:00:00"/>
    <n v="1760"/>
    <n v="0.88"/>
    <n v="2"/>
    <x v="0"/>
    <s v="Qtr1"/>
    <n v="1"/>
    <x v="8"/>
    <s v="Twin Enviro"/>
    <n v="7.13"/>
    <n v="4.8899999999999997"/>
    <n v="9.6599999999999984"/>
  </r>
  <r>
    <n v="1546"/>
    <x v="169"/>
    <s v=" Single Stream"/>
    <n v="103881"/>
    <d v="2021-01-06T00:00:00"/>
    <n v="7400"/>
    <n v="3.7"/>
    <n v="3"/>
    <x v="0"/>
    <s v="Qtr1"/>
    <n v="1"/>
    <x v="8"/>
    <s v="Waste Management"/>
    <n v="7.13"/>
    <n v="4.8899999999999997"/>
    <n v="9.6599999999999984"/>
  </r>
  <r>
    <n v="885"/>
    <x v="170"/>
    <s v=" Single Stream"/>
    <n v="103830"/>
    <d v="2021-01-05T00:00:00"/>
    <n v="7840"/>
    <n v="3.92"/>
    <n v="2"/>
    <x v="0"/>
    <s v="Qtr1"/>
    <n v="1"/>
    <x v="8"/>
    <s v="Twin Enviro"/>
    <n v="3.92"/>
    <n v="5.95"/>
    <n v="10.049999999999999"/>
  </r>
  <r>
    <n v="887"/>
    <x v="171"/>
    <s v=" Single Stream"/>
    <n v="103804"/>
    <d v="2021-01-04T00:00:00"/>
    <n v="5680"/>
    <n v="2.84"/>
    <n v="2"/>
    <x v="0"/>
    <s v="Qtr1"/>
    <n v="1"/>
    <x v="8"/>
    <s v="Twin Enviro"/>
    <n v="19.75"/>
    <n v="1.37"/>
    <n v="6.78"/>
  </r>
  <r>
    <n v="1551"/>
    <x v="171"/>
    <s v=" Single Stream"/>
    <n v="103799"/>
    <d v="2021-01-04T00:00:00"/>
    <n v="8160"/>
    <n v="4.08"/>
    <n v="3"/>
    <x v="0"/>
    <s v="Qtr1"/>
    <n v="1"/>
    <x v="8"/>
    <s v="Waste Management"/>
    <n v="19.75"/>
    <n v="1.37"/>
    <n v="6.78"/>
  </r>
  <r>
    <n v="888"/>
    <x v="171"/>
    <s v=" Single Stream"/>
    <n v="103802"/>
    <d v="2021-01-04T00:00:00"/>
    <n v="2160"/>
    <n v="1.08"/>
    <n v="2"/>
    <x v="0"/>
    <s v="Qtr1"/>
    <n v="1"/>
    <x v="8"/>
    <s v="Twin Enviro"/>
    <n v="19.75"/>
    <n v="1.37"/>
    <n v="6.78"/>
  </r>
  <r>
    <n v="1548"/>
    <x v="171"/>
    <s v=" Single Stream"/>
    <n v="103829"/>
    <d v="2021-01-04T00:00:00"/>
    <n v="3220"/>
    <n v="1.61"/>
    <n v="3"/>
    <x v="0"/>
    <s v="Qtr1"/>
    <n v="1"/>
    <x v="8"/>
    <s v="Waste Management"/>
    <n v="19.75"/>
    <n v="1.37"/>
    <n v="6.78"/>
  </r>
  <r>
    <n v="1549"/>
    <x v="171"/>
    <s v=" Single Stream"/>
    <n v="103812"/>
    <d v="2021-01-04T00:00:00"/>
    <n v="7300"/>
    <n v="3.65"/>
    <n v="3"/>
    <x v="0"/>
    <s v="Qtr1"/>
    <n v="1"/>
    <x v="8"/>
    <s v="Waste Management"/>
    <n v="19.75"/>
    <n v="1.37"/>
    <n v="6.78"/>
  </r>
  <r>
    <n v="886"/>
    <x v="171"/>
    <s v=" Single Stream"/>
    <n v="103789"/>
    <d v="2021-01-04T00:00:00"/>
    <n v="1460"/>
    <n v="0.73"/>
    <n v="2"/>
    <x v="0"/>
    <s v="Qtr1"/>
    <n v="1"/>
    <x v="8"/>
    <s v="Twin Enviro"/>
    <n v="19.75"/>
    <n v="1.37"/>
    <n v="6.78"/>
  </r>
  <r>
    <n v="889"/>
    <x v="171"/>
    <s v=" Single Stream"/>
    <n v="103826"/>
    <d v="2021-01-04T00:00:00"/>
    <n v="3300"/>
    <n v="1.65"/>
    <n v="2"/>
    <x v="0"/>
    <s v="Qtr1"/>
    <n v="1"/>
    <x v="8"/>
    <s v="Twin Enviro"/>
    <n v="19.75"/>
    <n v="1.37"/>
    <n v="6.78"/>
  </r>
  <r>
    <n v="1550"/>
    <x v="171"/>
    <s v=" Single Stream"/>
    <n v="103820"/>
    <d v="2021-01-04T00:00:00"/>
    <n v="8220"/>
    <n v="4.1100000000000003"/>
    <n v="3"/>
    <x v="0"/>
    <s v="Qtr1"/>
    <n v="1"/>
    <x v="8"/>
    <s v="Waste Management"/>
    <n v="19.75"/>
    <n v="1.37"/>
    <n v="6.78"/>
  </r>
  <r>
    <n v="890"/>
    <x v="172"/>
    <s v=" Single Stream"/>
    <n v="103752"/>
    <d v="2020-12-31T00:00:00"/>
    <n v="3880"/>
    <n v="1.94"/>
    <n v="2"/>
    <x v="1"/>
    <s v="Qtr4"/>
    <n v="12"/>
    <x v="9"/>
    <s v="Twin Enviro"/>
    <n v="10.68"/>
    <n v="5.54"/>
    <n v="3.46"/>
  </r>
  <r>
    <n v="893"/>
    <x v="172"/>
    <s v=" Single Stream"/>
    <n v="103733"/>
    <d v="2020-12-31T00:00:00"/>
    <n v="2140"/>
    <n v="1.07"/>
    <n v="2"/>
    <x v="1"/>
    <s v="Qtr4"/>
    <n v="12"/>
    <x v="9"/>
    <s v="Twin Enviro"/>
    <n v="10.68"/>
    <n v="5.54"/>
    <n v="3.46"/>
  </r>
  <r>
    <n v="892"/>
    <x v="172"/>
    <s v=" Single Stream"/>
    <n v="103756"/>
    <d v="2020-12-31T00:00:00"/>
    <n v="4980"/>
    <n v="2.4900000000000002"/>
    <n v="2"/>
    <x v="1"/>
    <s v="Qtr4"/>
    <n v="12"/>
    <x v="9"/>
    <s v="Twin Enviro"/>
    <n v="10.68"/>
    <n v="5.54"/>
    <n v="3.46"/>
  </r>
  <r>
    <n v="1552"/>
    <x v="172"/>
    <s v=" Single Stream"/>
    <n v="103755"/>
    <d v="2020-12-31T00:00:00"/>
    <n v="5020"/>
    <n v="2.5099999999999998"/>
    <n v="3"/>
    <x v="1"/>
    <s v="Qtr4"/>
    <n v="12"/>
    <x v="9"/>
    <s v="Waste Management"/>
    <n v="10.68"/>
    <n v="5.54"/>
    <n v="3.46"/>
  </r>
  <r>
    <n v="891"/>
    <x v="172"/>
    <s v=" Single Stream"/>
    <n v="103730"/>
    <d v="2020-12-31T00:00:00"/>
    <n v="5340"/>
    <n v="2.67"/>
    <n v="2"/>
    <x v="1"/>
    <s v="Qtr4"/>
    <n v="12"/>
    <x v="9"/>
    <s v="Twin Enviro"/>
    <n v="10.68"/>
    <n v="5.54"/>
    <n v="3.46"/>
  </r>
  <r>
    <n v="896"/>
    <x v="173"/>
    <s v=" Single Stream"/>
    <n v="103707"/>
    <d v="2020-12-30T00:00:00"/>
    <n v="5680"/>
    <n v="2.84"/>
    <n v="2"/>
    <x v="1"/>
    <s v="Qtr4"/>
    <n v="12"/>
    <x v="9"/>
    <s v="Twin Enviro"/>
    <n v="15.77"/>
    <n v="5.79"/>
    <n v="7.6599999999999984"/>
  </r>
  <r>
    <n v="1554"/>
    <x v="173"/>
    <s v=" Single Stream"/>
    <n v="103700"/>
    <d v="2020-12-30T00:00:00"/>
    <n v="7560"/>
    <n v="3.78"/>
    <n v="3"/>
    <x v="1"/>
    <s v="Qtr4"/>
    <n v="12"/>
    <x v="9"/>
    <s v="Waste Management"/>
    <n v="15.77"/>
    <n v="5.79"/>
    <n v="7.6599999999999984"/>
  </r>
  <r>
    <n v="897"/>
    <x v="173"/>
    <s v=" Single Stream"/>
    <n v="103687"/>
    <d v="2020-12-30T00:00:00"/>
    <n v="1260"/>
    <n v="0.63"/>
    <n v="2"/>
    <x v="1"/>
    <s v="Qtr4"/>
    <n v="12"/>
    <x v="9"/>
    <s v="Twin Enviro"/>
    <n v="15.77"/>
    <n v="5.79"/>
    <n v="7.6599999999999984"/>
  </r>
  <r>
    <n v="894"/>
    <x v="173"/>
    <s v=" Single Stream"/>
    <n v="103706"/>
    <d v="2020-12-30T00:00:00"/>
    <n v="3460"/>
    <n v="1.73"/>
    <n v="2"/>
    <x v="1"/>
    <s v="Qtr4"/>
    <n v="12"/>
    <x v="9"/>
    <s v="Twin Enviro"/>
    <n v="15.77"/>
    <n v="5.79"/>
    <n v="7.6599999999999984"/>
  </r>
  <r>
    <n v="895"/>
    <x v="173"/>
    <s v=" Single Stream"/>
    <n v="103698"/>
    <d v="2020-12-30T00:00:00"/>
    <n v="3660"/>
    <n v="1.83"/>
    <n v="2"/>
    <x v="1"/>
    <s v="Qtr4"/>
    <n v="12"/>
    <x v="9"/>
    <s v="Twin Enviro"/>
    <n v="15.77"/>
    <n v="5.79"/>
    <n v="7.6599999999999984"/>
  </r>
  <r>
    <n v="1553"/>
    <x v="173"/>
    <s v=" Single Stream"/>
    <n v="103711"/>
    <d v="2020-12-30T00:00:00"/>
    <n v="9920"/>
    <n v="4.96"/>
    <n v="3"/>
    <x v="1"/>
    <s v="Qtr4"/>
    <n v="12"/>
    <x v="9"/>
    <s v="Waste Management"/>
    <n v="15.77"/>
    <n v="5.79"/>
    <n v="7.6599999999999984"/>
  </r>
  <r>
    <n v="898"/>
    <x v="174"/>
    <s v=" Single Stream"/>
    <n v="103639"/>
    <d v="2020-12-29T00:00:00"/>
    <n v="3800"/>
    <n v="1.9"/>
    <n v="2"/>
    <x v="1"/>
    <s v="Qtr4"/>
    <n v="12"/>
    <x v="9"/>
    <s v="Twin Enviro"/>
    <n v="11.9"/>
    <n v="7.61"/>
    <n v="7.34"/>
  </r>
  <r>
    <n v="1556"/>
    <x v="174"/>
    <s v=" Single Stream"/>
    <n v="103676"/>
    <d v="2020-12-29T00:00:00"/>
    <n v="4820"/>
    <n v="2.41"/>
    <n v="3"/>
    <x v="1"/>
    <s v="Qtr4"/>
    <n v="12"/>
    <x v="9"/>
    <s v="Waste Management"/>
    <n v="11.9"/>
    <n v="7.61"/>
    <n v="7.34"/>
  </r>
  <r>
    <n v="1555"/>
    <x v="174"/>
    <s v=" Single Stream"/>
    <n v="103669"/>
    <d v="2020-12-29T00:00:00"/>
    <n v="11200"/>
    <n v="5.6"/>
    <n v="3"/>
    <x v="1"/>
    <s v="Qtr4"/>
    <n v="12"/>
    <x v="9"/>
    <s v="Waste Management"/>
    <n v="11.9"/>
    <n v="7.61"/>
    <n v="7.34"/>
  </r>
  <r>
    <n v="899"/>
    <x v="174"/>
    <s v=" Single Stream"/>
    <n v="103642"/>
    <d v="2020-12-29T00:00:00"/>
    <n v="1640"/>
    <n v="0.82"/>
    <n v="2"/>
    <x v="1"/>
    <s v="Qtr4"/>
    <n v="12"/>
    <x v="9"/>
    <s v="Twin Enviro"/>
    <n v="11.9"/>
    <n v="7.61"/>
    <n v="7.34"/>
  </r>
  <r>
    <n v="1801"/>
    <x v="174"/>
    <s v=" Single Stream"/>
    <n v="103655"/>
    <d v="2020-12-29T00:00:00"/>
    <n v="2340"/>
    <n v="1.17"/>
    <n v="5"/>
    <x v="1"/>
    <s v="Qtr4"/>
    <n v="12"/>
    <x v="9"/>
    <s v="Overton"/>
    <n v="11.9"/>
    <n v="7.61"/>
    <n v="7.34"/>
  </r>
  <r>
    <n v="1557"/>
    <x v="175"/>
    <s v=" Single Stream"/>
    <n v="103630"/>
    <d v="2020-12-28T00:00:00"/>
    <n v="7100"/>
    <n v="3.55"/>
    <n v="3"/>
    <x v="1"/>
    <s v="Qtr4"/>
    <n v="12"/>
    <x v="9"/>
    <s v="Waste Management"/>
    <n v="17.869999999999997"/>
    <n v="2"/>
    <n v="9.57"/>
  </r>
  <r>
    <n v="901"/>
    <x v="175"/>
    <s v=" Single Stream"/>
    <n v="103588"/>
    <d v="2020-12-28T00:00:00"/>
    <n v="2900"/>
    <n v="1.45"/>
    <n v="2"/>
    <x v="1"/>
    <s v="Qtr4"/>
    <n v="12"/>
    <x v="9"/>
    <s v="Twin Enviro"/>
    <n v="17.869999999999997"/>
    <n v="2"/>
    <n v="9.57"/>
  </r>
  <r>
    <n v="900"/>
    <x v="175"/>
    <s v=" Single Stream"/>
    <n v="103586"/>
    <d v="2020-12-28T00:00:00"/>
    <n v="4160"/>
    <n v="2.08"/>
    <n v="2"/>
    <x v="1"/>
    <s v="Qtr4"/>
    <n v="12"/>
    <x v="9"/>
    <s v="Twin Enviro"/>
    <n v="17.869999999999997"/>
    <n v="2"/>
    <n v="9.57"/>
  </r>
  <r>
    <n v="1559"/>
    <x v="175"/>
    <s v=" Single Stream"/>
    <n v="103635"/>
    <d v="2020-12-28T00:00:00"/>
    <n v="3020"/>
    <n v="1.51"/>
    <n v="3"/>
    <x v="1"/>
    <s v="Qtr4"/>
    <n v="12"/>
    <x v="9"/>
    <s v="Waste Management"/>
    <n v="17.869999999999997"/>
    <n v="2"/>
    <n v="9.57"/>
  </r>
  <r>
    <n v="902"/>
    <x v="175"/>
    <s v=" Single Stream"/>
    <n v="103632"/>
    <d v="2020-12-28T00:00:00"/>
    <n v="9540"/>
    <n v="4.7699999999999996"/>
    <n v="2"/>
    <x v="1"/>
    <s v="Qtr4"/>
    <n v="12"/>
    <x v="9"/>
    <s v="Twin Enviro"/>
    <n v="17.869999999999997"/>
    <n v="2"/>
    <n v="9.57"/>
  </r>
  <r>
    <n v="1558"/>
    <x v="175"/>
    <s v=" Single Stream"/>
    <n v="103608"/>
    <d v="2020-12-28T00:00:00"/>
    <n v="9020"/>
    <n v="4.51"/>
    <n v="3"/>
    <x v="1"/>
    <s v="Qtr4"/>
    <n v="12"/>
    <x v="9"/>
    <s v="Waste Management"/>
    <n v="17.869999999999997"/>
    <n v="2"/>
    <n v="9.57"/>
  </r>
  <r>
    <n v="905"/>
    <x v="176"/>
    <s v=" Single Stream"/>
    <n v="103565"/>
    <d v="2020-12-24T00:00:00"/>
    <n v="5520"/>
    <n v="2.76"/>
    <n v="2"/>
    <x v="1"/>
    <s v="Qtr4"/>
    <n v="12"/>
    <x v="9"/>
    <s v="Twin Enviro"/>
    <n v="16.53"/>
    <n v="3"/>
    <n v="3.84"/>
  </r>
  <r>
    <n v="903"/>
    <x v="176"/>
    <s v=" Single Stream"/>
    <n v="103579"/>
    <d v="2020-12-24T00:00:00"/>
    <n v="3720"/>
    <n v="1.86"/>
    <n v="2"/>
    <x v="1"/>
    <s v="Qtr4"/>
    <n v="12"/>
    <x v="9"/>
    <s v="Twin Enviro"/>
    <n v="16.53"/>
    <n v="3"/>
    <n v="3.84"/>
  </r>
  <r>
    <n v="904"/>
    <x v="176"/>
    <s v=" Single Stream"/>
    <n v="103549"/>
    <d v="2020-12-24T00:00:00"/>
    <n v="8640"/>
    <n v="4.32"/>
    <n v="2"/>
    <x v="1"/>
    <s v="Qtr4"/>
    <n v="12"/>
    <x v="9"/>
    <s v="Twin Enviro"/>
    <n v="16.53"/>
    <n v="3"/>
    <n v="3.84"/>
  </r>
  <r>
    <n v="1561"/>
    <x v="176"/>
    <s v=" Single Stream"/>
    <n v="103573"/>
    <d v="2020-12-24T00:00:00"/>
    <n v="9120"/>
    <n v="4.5599999999999996"/>
    <n v="3"/>
    <x v="1"/>
    <s v="Qtr4"/>
    <n v="12"/>
    <x v="9"/>
    <s v="Waste Management"/>
    <n v="16.53"/>
    <n v="3"/>
    <n v="3.84"/>
  </r>
  <r>
    <n v="1560"/>
    <x v="176"/>
    <s v=" Single Stream"/>
    <n v="103575"/>
    <d v="2020-12-24T00:00:00"/>
    <n v="6060"/>
    <n v="3.03"/>
    <n v="3"/>
    <x v="1"/>
    <s v="Qtr4"/>
    <n v="12"/>
    <x v="9"/>
    <s v="Waste Management"/>
    <n v="16.53"/>
    <n v="3"/>
    <n v="3.84"/>
  </r>
  <r>
    <n v="1562"/>
    <x v="177"/>
    <s v=" Single Stream"/>
    <n v="103510"/>
    <d v="2020-12-23T00:00:00"/>
    <n v="3540"/>
    <n v="1.77"/>
    <n v="3"/>
    <x v="1"/>
    <s v="Qtr4"/>
    <n v="12"/>
    <x v="9"/>
    <s v="Waste Management"/>
    <n v="9.4"/>
    <n v="1.78"/>
    <n v="6.089999999999999"/>
  </r>
  <r>
    <n v="1563"/>
    <x v="177"/>
    <s v=" Single Stream"/>
    <n v="103531"/>
    <d v="2020-12-23T00:00:00"/>
    <n v="5100"/>
    <n v="2.5499999999999998"/>
    <n v="3"/>
    <x v="1"/>
    <s v="Qtr4"/>
    <n v="12"/>
    <x v="9"/>
    <s v="Waste Management"/>
    <n v="9.4"/>
    <n v="1.78"/>
    <n v="6.089999999999999"/>
  </r>
  <r>
    <n v="908"/>
    <x v="177"/>
    <s v=" Single Stream"/>
    <n v="103544"/>
    <d v="2020-12-23T00:00:00"/>
    <n v="1140"/>
    <n v="0.56999999999999995"/>
    <n v="2"/>
    <x v="1"/>
    <s v="Qtr4"/>
    <n v="12"/>
    <x v="9"/>
    <s v="Twin Enviro"/>
    <n v="9.4"/>
    <n v="1.78"/>
    <n v="6.089999999999999"/>
  </r>
  <r>
    <n v="906"/>
    <x v="177"/>
    <s v=" Single Stream"/>
    <n v="103542"/>
    <d v="2020-12-23T00:00:00"/>
    <n v="1380"/>
    <n v="0.69"/>
    <n v="2"/>
    <x v="1"/>
    <s v="Qtr4"/>
    <n v="12"/>
    <x v="9"/>
    <s v="Twin Enviro"/>
    <n v="9.4"/>
    <n v="1.78"/>
    <n v="6.089999999999999"/>
  </r>
  <r>
    <n v="907"/>
    <x v="177"/>
    <s v=" Single Stream"/>
    <n v="103509"/>
    <d v="2020-12-23T00:00:00"/>
    <n v="1160"/>
    <n v="0.57999999999999996"/>
    <n v="2"/>
    <x v="1"/>
    <s v="Qtr4"/>
    <n v="12"/>
    <x v="9"/>
    <s v="Twin Enviro"/>
    <n v="9.4"/>
    <n v="1.78"/>
    <n v="6.089999999999999"/>
  </r>
  <r>
    <n v="1564"/>
    <x v="177"/>
    <s v=" Single Stream"/>
    <n v="103539"/>
    <d v="2020-12-23T00:00:00"/>
    <n v="6480"/>
    <n v="3.24"/>
    <n v="3"/>
    <x v="1"/>
    <s v="Qtr4"/>
    <n v="12"/>
    <x v="9"/>
    <s v="Waste Management"/>
    <n v="9.4"/>
    <n v="1.78"/>
    <n v="6.089999999999999"/>
  </r>
  <r>
    <n v="1566"/>
    <x v="178"/>
    <s v=" Single Stream"/>
    <n v="103495"/>
    <d v="2020-12-22T00:00:00"/>
    <n v="5160"/>
    <n v="2.58"/>
    <n v="3"/>
    <x v="1"/>
    <s v="Qtr4"/>
    <n v="12"/>
    <x v="9"/>
    <s v="Waste Management"/>
    <n v="14.32"/>
    <n v="0"/>
    <n v="6.06"/>
  </r>
  <r>
    <n v="910"/>
    <x v="178"/>
    <s v=" Single Stream"/>
    <n v="103451"/>
    <d v="2020-12-22T00:00:00"/>
    <n v="2460"/>
    <n v="1.23"/>
    <n v="2"/>
    <x v="1"/>
    <s v="Qtr4"/>
    <n v="12"/>
    <x v="9"/>
    <s v="Twin Enviro"/>
    <n v="14.32"/>
    <n v="0"/>
    <n v="6.06"/>
  </r>
  <r>
    <n v="1567"/>
    <x v="178"/>
    <s v=" Single Stream"/>
    <n v="103493"/>
    <d v="2020-12-22T00:00:00"/>
    <n v="5960"/>
    <n v="2.98"/>
    <n v="3"/>
    <x v="1"/>
    <s v="Qtr4"/>
    <n v="12"/>
    <x v="9"/>
    <s v="Waste Management"/>
    <n v="14.32"/>
    <n v="0"/>
    <n v="6.06"/>
  </r>
  <r>
    <n v="909"/>
    <x v="178"/>
    <s v=" Single Stream"/>
    <n v="103490"/>
    <d v="2020-12-22T00:00:00"/>
    <n v="5800"/>
    <n v="2.9"/>
    <n v="2"/>
    <x v="1"/>
    <s v="Qtr4"/>
    <n v="12"/>
    <x v="9"/>
    <s v="Twin Enviro"/>
    <n v="14.32"/>
    <n v="0"/>
    <n v="6.06"/>
  </r>
  <r>
    <n v="1565"/>
    <x v="178"/>
    <s v=" Single Stream"/>
    <n v="103499"/>
    <d v="2020-12-22T00:00:00"/>
    <n v="9260"/>
    <n v="4.63"/>
    <n v="3"/>
    <x v="1"/>
    <s v="Qtr4"/>
    <n v="12"/>
    <x v="9"/>
    <s v="Waste Management"/>
    <n v="14.32"/>
    <n v="0"/>
    <n v="6.06"/>
  </r>
  <r>
    <n v="1569"/>
    <x v="179"/>
    <s v=" Single Stream"/>
    <n v="103436"/>
    <d v="2020-12-21T00:00:00"/>
    <n v="6560"/>
    <n v="3.28"/>
    <n v="3"/>
    <x v="1"/>
    <s v="Qtr4"/>
    <n v="12"/>
    <x v="9"/>
    <s v="Waste Management"/>
    <n v="12.409999999999998"/>
    <n v="3.15"/>
    <n v="5.84"/>
  </r>
  <r>
    <n v="911"/>
    <x v="179"/>
    <s v=" Single Stream"/>
    <n v="103404"/>
    <d v="2020-12-21T00:00:00"/>
    <n v="1740"/>
    <n v="0.87"/>
    <n v="2"/>
    <x v="1"/>
    <s v="Qtr4"/>
    <n v="12"/>
    <x v="9"/>
    <s v="Twin Enviro"/>
    <n v="12.409999999999998"/>
    <n v="3.15"/>
    <n v="5.84"/>
  </r>
  <r>
    <n v="912"/>
    <x v="179"/>
    <s v=" Single Stream"/>
    <n v="103406"/>
    <d v="2020-12-21T00:00:00"/>
    <n v="1480"/>
    <n v="0.74"/>
    <n v="2"/>
    <x v="1"/>
    <s v="Qtr4"/>
    <n v="12"/>
    <x v="9"/>
    <s v="Twin Enviro"/>
    <n v="12.409999999999998"/>
    <n v="3.15"/>
    <n v="5.84"/>
  </r>
  <r>
    <n v="1568"/>
    <x v="179"/>
    <s v=" Single Stream"/>
    <n v="103426"/>
    <d v="2020-12-21T00:00:00"/>
    <n v="6280"/>
    <n v="3.14"/>
    <n v="3"/>
    <x v="1"/>
    <s v="Qtr4"/>
    <n v="12"/>
    <x v="9"/>
    <s v="Waste Management"/>
    <n v="12.409999999999998"/>
    <n v="3.15"/>
    <n v="5.84"/>
  </r>
  <r>
    <n v="914"/>
    <x v="179"/>
    <s v=" Single Stream"/>
    <n v="103427"/>
    <d v="2020-12-21T00:00:00"/>
    <n v="4380"/>
    <n v="2.19"/>
    <n v="2"/>
    <x v="1"/>
    <s v="Qtr4"/>
    <n v="12"/>
    <x v="9"/>
    <s v="Twin Enviro"/>
    <n v="12.409999999999998"/>
    <n v="3.15"/>
    <n v="5.84"/>
  </r>
  <r>
    <n v="913"/>
    <x v="179"/>
    <s v=" Single Stream"/>
    <n v="103403"/>
    <d v="2020-12-21T00:00:00"/>
    <n v="4380"/>
    <n v="2.19"/>
    <n v="2"/>
    <x v="1"/>
    <s v="Qtr4"/>
    <n v="12"/>
    <x v="9"/>
    <s v="Twin Enviro"/>
    <n v="12.409999999999998"/>
    <n v="3.15"/>
    <n v="5.84"/>
  </r>
  <r>
    <n v="1570"/>
    <x v="180"/>
    <s v=" Single Stream"/>
    <n v="103394"/>
    <d v="2020-12-18T00:00:00"/>
    <n v="7900"/>
    <n v="3.95"/>
    <n v="3"/>
    <x v="1"/>
    <s v="Qtr4"/>
    <n v="12"/>
    <x v="9"/>
    <s v="Waste Management"/>
    <n v="7.4"/>
    <n v="3.39"/>
    <n v="7.59"/>
  </r>
  <r>
    <n v="915"/>
    <x v="180"/>
    <s v=" Single Stream"/>
    <n v="103390"/>
    <d v="2020-12-18T00:00:00"/>
    <n v="6900"/>
    <n v="3.45"/>
    <n v="2"/>
    <x v="1"/>
    <s v="Qtr4"/>
    <n v="12"/>
    <x v="9"/>
    <s v="Twin Enviro"/>
    <n v="7.4"/>
    <n v="3.39"/>
    <n v="7.59"/>
  </r>
  <r>
    <n v="919"/>
    <x v="181"/>
    <s v=" Single Stream"/>
    <n v="103335"/>
    <d v="2020-12-17T00:00:00"/>
    <n v="5140"/>
    <n v="2.57"/>
    <n v="2"/>
    <x v="1"/>
    <s v="Qtr4"/>
    <n v="12"/>
    <x v="9"/>
    <s v="Twin Enviro"/>
    <n v="8.0500000000000007"/>
    <n v="3.7"/>
    <n v="5.7799999999999994"/>
  </r>
  <r>
    <n v="917"/>
    <x v="181"/>
    <s v=" Single Stream"/>
    <n v="103333"/>
    <d v="2020-12-17T00:00:00"/>
    <n v="4160"/>
    <n v="2.08"/>
    <n v="2"/>
    <x v="1"/>
    <s v="Qtr4"/>
    <n v="12"/>
    <x v="9"/>
    <s v="Twin Enviro"/>
    <n v="8.0500000000000007"/>
    <n v="3.7"/>
    <n v="5.7799999999999994"/>
  </r>
  <r>
    <n v="918"/>
    <x v="181"/>
    <s v=" Single Stream"/>
    <n v="103320"/>
    <d v="2020-12-17T00:00:00"/>
    <n v="820"/>
    <n v="0.41"/>
    <n v="2"/>
    <x v="1"/>
    <s v="Qtr4"/>
    <n v="12"/>
    <x v="9"/>
    <s v="Twin Enviro"/>
    <n v="8.0500000000000007"/>
    <n v="3.7"/>
    <n v="5.7799999999999994"/>
  </r>
  <r>
    <n v="1571"/>
    <x v="181"/>
    <s v=" Single Stream"/>
    <n v="103357"/>
    <d v="2020-12-17T00:00:00"/>
    <n v="5980"/>
    <n v="2.99"/>
    <n v="3"/>
    <x v="1"/>
    <s v="Qtr4"/>
    <n v="12"/>
    <x v="9"/>
    <s v="Waste Management"/>
    <n v="8.0500000000000007"/>
    <n v="3.7"/>
    <n v="5.7799999999999994"/>
  </r>
  <r>
    <n v="1572"/>
    <x v="182"/>
    <s v=" Single Stream"/>
    <n v="103303"/>
    <d v="2020-12-16T00:00:00"/>
    <n v="6740"/>
    <n v="3.37"/>
    <n v="3"/>
    <x v="1"/>
    <s v="Qtr4"/>
    <n v="12"/>
    <x v="9"/>
    <s v="Waste Management"/>
    <n v="11.89"/>
    <n v="3.9"/>
    <n v="6.3299999999999992"/>
  </r>
  <r>
    <n v="923"/>
    <x v="182"/>
    <s v=" Single Stream"/>
    <n v="103311"/>
    <d v="2020-12-16T00:00:00"/>
    <n v="2120"/>
    <n v="1.06"/>
    <n v="2"/>
    <x v="1"/>
    <s v="Qtr4"/>
    <n v="12"/>
    <x v="9"/>
    <s v="Twin Enviro"/>
    <n v="11.89"/>
    <n v="3.9"/>
    <n v="6.3299999999999992"/>
  </r>
  <r>
    <n v="922"/>
    <x v="182"/>
    <s v=" Single Stream"/>
    <n v="103280"/>
    <d v="2020-12-16T00:00:00"/>
    <n v="1400"/>
    <n v="0.7"/>
    <n v="2"/>
    <x v="1"/>
    <s v="Qtr4"/>
    <n v="12"/>
    <x v="9"/>
    <s v="Twin Enviro"/>
    <n v="11.89"/>
    <n v="3.9"/>
    <n v="6.3299999999999992"/>
  </r>
  <r>
    <n v="920"/>
    <x v="182"/>
    <s v=" Single Stream"/>
    <n v="103309"/>
    <d v="2020-12-16T00:00:00"/>
    <n v="8200"/>
    <n v="4.0999999999999996"/>
    <n v="2"/>
    <x v="1"/>
    <s v="Qtr4"/>
    <n v="12"/>
    <x v="9"/>
    <s v="Twin Enviro"/>
    <n v="11.89"/>
    <n v="3.9"/>
    <n v="6.3299999999999992"/>
  </r>
  <r>
    <n v="921"/>
    <x v="182"/>
    <s v=" Single Stream"/>
    <n v="103273"/>
    <d v="2020-12-16T00:00:00"/>
    <n v="5320"/>
    <n v="2.66"/>
    <n v="2"/>
    <x v="1"/>
    <s v="Qtr4"/>
    <n v="12"/>
    <x v="9"/>
    <s v="Twin Enviro"/>
    <n v="11.89"/>
    <n v="3.9"/>
    <n v="6.3299999999999992"/>
  </r>
  <r>
    <n v="925"/>
    <x v="183"/>
    <s v=" Single Stream"/>
    <n v="103227"/>
    <d v="2020-12-15T00:00:00"/>
    <n v="2880"/>
    <n v="1.44"/>
    <n v="2"/>
    <x v="1"/>
    <s v="Qtr4"/>
    <n v="12"/>
    <x v="9"/>
    <s v="Twin Enviro"/>
    <n v="11.08"/>
    <n v="3.74"/>
    <n v="8.6"/>
  </r>
  <r>
    <n v="1574"/>
    <x v="183"/>
    <s v=" Single Stream"/>
    <n v="103269"/>
    <d v="2020-12-15T00:00:00"/>
    <n v="4900"/>
    <n v="2.4500000000000002"/>
    <n v="3"/>
    <x v="1"/>
    <s v="Qtr4"/>
    <n v="12"/>
    <x v="9"/>
    <s v="Waste Management"/>
    <n v="11.08"/>
    <n v="3.74"/>
    <n v="8.6"/>
  </r>
  <r>
    <n v="1573"/>
    <x v="183"/>
    <s v=" Single Stream"/>
    <n v="103268"/>
    <d v="2020-12-15T00:00:00"/>
    <n v="10740"/>
    <n v="5.37"/>
    <n v="3"/>
    <x v="1"/>
    <s v="Qtr4"/>
    <n v="12"/>
    <x v="9"/>
    <s v="Waste Management"/>
    <n v="11.08"/>
    <n v="3.74"/>
    <n v="8.6"/>
  </r>
  <r>
    <n v="924"/>
    <x v="183"/>
    <s v=" Single Stream"/>
    <n v="103229"/>
    <d v="2020-12-15T00:00:00"/>
    <n v="3640"/>
    <n v="1.82"/>
    <n v="2"/>
    <x v="1"/>
    <s v="Qtr4"/>
    <n v="12"/>
    <x v="9"/>
    <s v="Twin Enviro"/>
    <n v="11.08"/>
    <n v="3.74"/>
    <n v="8.6"/>
  </r>
  <r>
    <n v="927"/>
    <x v="184"/>
    <s v=" Single Stream"/>
    <n v="103191"/>
    <d v="2020-12-14T00:00:00"/>
    <n v="3580"/>
    <n v="1.79"/>
    <n v="2"/>
    <x v="1"/>
    <s v="Qtr4"/>
    <n v="12"/>
    <x v="9"/>
    <s v="Twin Enviro"/>
    <n v="16.62"/>
    <n v="3.31"/>
    <n v="8.5699999999999985"/>
  </r>
  <r>
    <n v="926"/>
    <x v="184"/>
    <s v=" Single Stream"/>
    <n v="103164"/>
    <d v="2020-12-14T00:00:00"/>
    <n v="4560"/>
    <n v="2.2799999999999998"/>
    <n v="2"/>
    <x v="1"/>
    <s v="Qtr4"/>
    <n v="12"/>
    <x v="9"/>
    <s v="Twin Enviro"/>
    <n v="16.62"/>
    <n v="3.31"/>
    <n v="8.5699999999999985"/>
  </r>
  <r>
    <n v="928"/>
    <x v="184"/>
    <s v=" Single Stream"/>
    <n v="103224"/>
    <d v="2020-12-14T00:00:00"/>
    <n v="7440"/>
    <n v="3.72"/>
    <n v="2"/>
    <x v="1"/>
    <s v="Qtr4"/>
    <n v="12"/>
    <x v="9"/>
    <s v="Twin Enviro"/>
    <n v="16.62"/>
    <n v="3.31"/>
    <n v="8.5699999999999985"/>
  </r>
  <r>
    <n v="1577"/>
    <x v="184"/>
    <s v=" Single Stream"/>
    <n v="103197"/>
    <d v="2020-12-14T00:00:00"/>
    <n v="9180"/>
    <n v="4.59"/>
    <n v="3"/>
    <x v="1"/>
    <s v="Qtr4"/>
    <n v="12"/>
    <x v="9"/>
    <s v="Waste Management"/>
    <n v="16.62"/>
    <n v="3.31"/>
    <n v="8.5699999999999985"/>
  </r>
  <r>
    <n v="1576"/>
    <x v="184"/>
    <s v=" Single Stream"/>
    <n v="103226"/>
    <d v="2020-12-14T00:00:00"/>
    <n v="2560"/>
    <n v="1.28"/>
    <n v="3"/>
    <x v="1"/>
    <s v="Qtr4"/>
    <n v="12"/>
    <x v="9"/>
    <s v="Waste Management"/>
    <n v="16.62"/>
    <n v="3.31"/>
    <n v="8.5699999999999985"/>
  </r>
  <r>
    <n v="1575"/>
    <x v="184"/>
    <s v=" Single Stream"/>
    <n v="103218"/>
    <d v="2020-12-14T00:00:00"/>
    <n v="5920"/>
    <n v="2.96"/>
    <n v="3"/>
    <x v="1"/>
    <s v="Qtr4"/>
    <n v="12"/>
    <x v="9"/>
    <s v="Waste Management"/>
    <n v="16.62"/>
    <n v="3.31"/>
    <n v="8.5699999999999985"/>
  </r>
  <r>
    <n v="929"/>
    <x v="185"/>
    <s v=" Single Stream"/>
    <n v="103185"/>
    <d v="2020-12-11T00:00:00"/>
    <n v="2500"/>
    <n v="1.25"/>
    <n v="2"/>
    <x v="1"/>
    <s v="Qtr4"/>
    <n v="12"/>
    <x v="9"/>
    <s v="Twin Enviro"/>
    <n v="11.47"/>
    <n v="3.19"/>
    <n v="9.33"/>
  </r>
  <r>
    <n v="1803"/>
    <x v="185"/>
    <s v=" 302-OCC"/>
    <n v="103146"/>
    <d v="2020-12-11T00:00:00"/>
    <n v="0"/>
    <n v="2.27"/>
    <n v="5"/>
    <x v="1"/>
    <s v="Qtr4"/>
    <n v="12"/>
    <x v="9"/>
    <s v="Overton"/>
    <n v="11.47"/>
    <n v="3.19"/>
    <n v="9.33"/>
  </r>
  <r>
    <n v="1578"/>
    <x v="185"/>
    <s v=" Single Stream"/>
    <n v="103189"/>
    <d v="2020-12-11T00:00:00"/>
    <n v="7900"/>
    <n v="3.95"/>
    <n v="3"/>
    <x v="1"/>
    <s v="Qtr4"/>
    <n v="12"/>
    <x v="9"/>
    <s v="Waste Management"/>
    <n v="11.47"/>
    <n v="3.19"/>
    <n v="9.33"/>
  </r>
  <r>
    <n v="930"/>
    <x v="185"/>
    <s v=" Single Stream"/>
    <n v="103175"/>
    <d v="2020-12-11T00:00:00"/>
    <n v="1440"/>
    <n v="0.72"/>
    <n v="2"/>
    <x v="1"/>
    <s v="Qtr4"/>
    <n v="12"/>
    <x v="9"/>
    <s v="Twin Enviro"/>
    <n v="11.47"/>
    <n v="3.19"/>
    <n v="9.33"/>
  </r>
  <r>
    <n v="1579"/>
    <x v="185"/>
    <s v=" Single Stream"/>
    <n v="103154"/>
    <d v="2020-12-11T00:00:00"/>
    <n v="6560"/>
    <n v="3.28"/>
    <n v="3"/>
    <x v="1"/>
    <s v="Qtr4"/>
    <n v="12"/>
    <x v="9"/>
    <s v="Waste Management"/>
    <n v="11.47"/>
    <n v="3.19"/>
    <n v="9.33"/>
  </r>
  <r>
    <n v="933"/>
    <x v="186"/>
    <s v=" Single Stream"/>
    <n v="103104"/>
    <d v="2020-12-10T00:00:00"/>
    <n v="3900"/>
    <n v="1.95"/>
    <n v="2"/>
    <x v="1"/>
    <s v="Qtr4"/>
    <n v="12"/>
    <x v="9"/>
    <s v="Twin Enviro"/>
    <n v="8.16"/>
    <n v="1.84"/>
    <n v="9.1499999999999986"/>
  </r>
  <r>
    <n v="1580"/>
    <x v="186"/>
    <s v=" Single Stream"/>
    <n v="103128"/>
    <d v="2020-12-10T00:00:00"/>
    <n v="5840"/>
    <n v="2.92"/>
    <n v="3"/>
    <x v="1"/>
    <s v="Qtr4"/>
    <n v="12"/>
    <x v="9"/>
    <s v="Waste Management"/>
    <n v="8.16"/>
    <n v="1.84"/>
    <n v="9.1499999999999986"/>
  </r>
  <r>
    <n v="931"/>
    <x v="186"/>
    <s v=" Single Stream"/>
    <n v="103086"/>
    <d v="2020-12-10T00:00:00"/>
    <n v="2400"/>
    <n v="1.2"/>
    <n v="2"/>
    <x v="1"/>
    <s v="Qtr4"/>
    <n v="12"/>
    <x v="9"/>
    <s v="Twin Enviro"/>
    <n v="8.16"/>
    <n v="1.84"/>
    <n v="9.1499999999999986"/>
  </r>
  <r>
    <n v="932"/>
    <x v="186"/>
    <s v=" Single Stream"/>
    <n v="103124"/>
    <d v="2020-12-10T00:00:00"/>
    <n v="4180"/>
    <n v="2.09"/>
    <n v="2"/>
    <x v="1"/>
    <s v="Qtr4"/>
    <n v="12"/>
    <x v="9"/>
    <s v="Twin Enviro"/>
    <n v="8.16"/>
    <n v="1.84"/>
    <n v="9.1499999999999986"/>
  </r>
  <r>
    <n v="938"/>
    <x v="187"/>
    <s v=" Single Stream"/>
    <n v="103035"/>
    <d v="2020-12-09T00:00:00"/>
    <n v="720"/>
    <n v="0.36"/>
    <n v="2"/>
    <x v="1"/>
    <s v="Qtr4"/>
    <n v="12"/>
    <x v="9"/>
    <s v="Twin Enviro"/>
    <n v="10.7"/>
    <n v="1.45"/>
    <n v="6.85"/>
  </r>
  <r>
    <n v="937"/>
    <x v="187"/>
    <s v=" Single Stream"/>
    <n v="103030"/>
    <d v="2020-12-09T00:00:00"/>
    <n v="2000"/>
    <n v="1"/>
    <n v="2"/>
    <x v="1"/>
    <s v="Qtr4"/>
    <n v="12"/>
    <x v="9"/>
    <s v="Twin Enviro"/>
    <n v="10.7"/>
    <n v="1.45"/>
    <n v="6.85"/>
  </r>
  <r>
    <n v="1583"/>
    <x v="187"/>
    <s v=" Single Stream"/>
    <n v="103041"/>
    <d v="2020-12-09T00:00:00"/>
    <n v="4640"/>
    <n v="2.3199999999999998"/>
    <n v="3"/>
    <x v="1"/>
    <s v="Qtr4"/>
    <n v="12"/>
    <x v="9"/>
    <s v="Waste Management"/>
    <n v="10.7"/>
    <n v="1.45"/>
    <n v="6.85"/>
  </r>
  <r>
    <n v="1584"/>
    <x v="187"/>
    <s v=" Single Stream"/>
    <n v="103072"/>
    <d v="2020-12-09T00:00:00"/>
    <n v="6540"/>
    <n v="3.27"/>
    <n v="3"/>
    <x v="1"/>
    <s v="Qtr4"/>
    <n v="12"/>
    <x v="9"/>
    <s v="Waste Management"/>
    <n v="10.7"/>
    <n v="1.45"/>
    <n v="6.85"/>
  </r>
  <r>
    <n v="939"/>
    <x v="187"/>
    <s v=" Single Stream"/>
    <n v="103062"/>
    <d v="2020-12-09T00:00:00"/>
    <n v="7500"/>
    <n v="3.75"/>
    <n v="2"/>
    <x v="1"/>
    <s v="Qtr4"/>
    <n v="12"/>
    <x v="9"/>
    <s v="Twin Enviro"/>
    <n v="10.7"/>
    <n v="1.45"/>
    <n v="6.85"/>
  </r>
  <r>
    <n v="940"/>
    <x v="188"/>
    <s v=" Single Stream"/>
    <n v="102984"/>
    <d v="2020-12-08T00:00:00"/>
    <n v="1920"/>
    <n v="0.96"/>
    <n v="2"/>
    <x v="1"/>
    <s v="Qtr4"/>
    <n v="12"/>
    <x v="9"/>
    <s v="Twin Enviro"/>
    <n v="13.28"/>
    <n v="3.24"/>
    <n v="7.68"/>
  </r>
  <r>
    <n v="1586"/>
    <x v="188"/>
    <s v=" Single Stream"/>
    <n v="103010"/>
    <d v="2020-12-08T00:00:00"/>
    <n v="3780"/>
    <n v="1.89"/>
    <n v="3"/>
    <x v="1"/>
    <s v="Qtr4"/>
    <n v="12"/>
    <x v="9"/>
    <s v="Waste Management"/>
    <n v="13.28"/>
    <n v="3.24"/>
    <n v="7.68"/>
  </r>
  <r>
    <n v="1585"/>
    <x v="188"/>
    <s v=" Single Stream"/>
    <n v="102980"/>
    <d v="2020-12-08T00:00:00"/>
    <n v="5400"/>
    <n v="2.7"/>
    <n v="3"/>
    <x v="1"/>
    <s v="Qtr4"/>
    <n v="12"/>
    <x v="9"/>
    <s v="Waste Management"/>
    <n v="13.28"/>
    <n v="3.24"/>
    <n v="7.68"/>
  </r>
  <r>
    <n v="1589"/>
    <x v="188"/>
    <s v=" Single Stream"/>
    <n v="103028"/>
    <d v="2020-12-08T00:00:00"/>
    <n v="2340"/>
    <n v="1.17"/>
    <n v="3"/>
    <x v="1"/>
    <s v="Qtr4"/>
    <n v="12"/>
    <x v="9"/>
    <s v="Waste Management"/>
    <n v="13.28"/>
    <n v="3.24"/>
    <n v="7.68"/>
  </r>
  <r>
    <n v="1587"/>
    <x v="188"/>
    <s v=" Single Stream"/>
    <n v="103013"/>
    <d v="2020-12-08T00:00:00"/>
    <n v="6560"/>
    <n v="3.28"/>
    <n v="3"/>
    <x v="1"/>
    <s v="Qtr4"/>
    <n v="12"/>
    <x v="9"/>
    <s v="Waste Management"/>
    <n v="13.28"/>
    <n v="3.24"/>
    <n v="7.68"/>
  </r>
  <r>
    <n v="1588"/>
    <x v="188"/>
    <s v=" Single Stream"/>
    <n v="103025"/>
    <d v="2020-12-08T00:00:00"/>
    <n v="6560"/>
    <n v="3.28"/>
    <n v="3"/>
    <x v="1"/>
    <s v="Qtr4"/>
    <n v="12"/>
    <x v="9"/>
    <s v="Waste Management"/>
    <n v="13.28"/>
    <n v="3.24"/>
    <n v="7.68"/>
  </r>
  <r>
    <n v="941"/>
    <x v="189"/>
    <s v=" Single Stream"/>
    <n v="102971"/>
    <d v="2020-12-07T00:00:00"/>
    <n v="4340"/>
    <n v="2.17"/>
    <n v="2"/>
    <x v="1"/>
    <s v="Qtr4"/>
    <n v="12"/>
    <x v="9"/>
    <s v="Twin Enviro"/>
    <n v="2.17"/>
    <n v="0"/>
    <n v="6.6300000000000008"/>
  </r>
  <r>
    <n v="943"/>
    <x v="190"/>
    <s v=" Single Stream"/>
    <n v="102923"/>
    <d v="2020-12-04T00:00:00"/>
    <n v="7140"/>
    <n v="3.57"/>
    <n v="2"/>
    <x v="1"/>
    <s v="Qtr4"/>
    <n v="12"/>
    <x v="9"/>
    <s v="Twin Enviro"/>
    <n v="20.96"/>
    <n v="4.34"/>
    <n v="7.53"/>
  </r>
  <r>
    <n v="942"/>
    <x v="190"/>
    <s v=" Single Stream"/>
    <n v="102903"/>
    <d v="2020-12-04T00:00:00"/>
    <n v="4660"/>
    <n v="2.33"/>
    <n v="2"/>
    <x v="1"/>
    <s v="Qtr4"/>
    <n v="12"/>
    <x v="9"/>
    <s v="Twin Enviro"/>
    <n v="20.96"/>
    <n v="4.34"/>
    <n v="7.53"/>
  </r>
  <r>
    <n v="1590"/>
    <x v="190"/>
    <s v=" Single Stream"/>
    <n v="102915"/>
    <d v="2020-12-04T00:00:00"/>
    <n v="13440"/>
    <n v="6.72"/>
    <n v="3"/>
    <x v="1"/>
    <s v="Qtr4"/>
    <n v="12"/>
    <x v="9"/>
    <s v="Waste Management"/>
    <n v="20.96"/>
    <n v="4.34"/>
    <n v="7.53"/>
  </r>
  <r>
    <n v="945"/>
    <x v="190"/>
    <s v=" Single Stream"/>
    <n v="102890"/>
    <d v="2020-12-04T00:00:00"/>
    <n v="1760"/>
    <n v="0.88"/>
    <n v="2"/>
    <x v="1"/>
    <s v="Qtr4"/>
    <n v="12"/>
    <x v="9"/>
    <s v="Twin Enviro"/>
    <n v="20.96"/>
    <n v="4.34"/>
    <n v="7.53"/>
  </r>
  <r>
    <n v="1804"/>
    <x v="190"/>
    <s v="302-OCC"/>
    <n v="102880"/>
    <d v="2020-12-04T00:00:00"/>
    <n v="0"/>
    <n v="4.93"/>
    <n v="5"/>
    <x v="1"/>
    <s v="Qtr4"/>
    <n v="12"/>
    <x v="9"/>
    <s v="Overton"/>
    <n v="20.96"/>
    <n v="4.34"/>
    <n v="7.53"/>
  </r>
  <r>
    <n v="1591"/>
    <x v="190"/>
    <s v=" Single Stream"/>
    <n v="102928"/>
    <d v="2020-12-04T00:00:00"/>
    <n v="3860"/>
    <n v="1.93"/>
    <n v="3"/>
    <x v="1"/>
    <s v="Qtr4"/>
    <n v="12"/>
    <x v="9"/>
    <s v="Waste Management"/>
    <n v="20.96"/>
    <n v="4.34"/>
    <n v="7.53"/>
  </r>
  <r>
    <n v="944"/>
    <x v="190"/>
    <s v=" Single Stream"/>
    <n v="102906"/>
    <d v="2020-12-04T00:00:00"/>
    <n v="1200"/>
    <n v="0.6"/>
    <n v="2"/>
    <x v="1"/>
    <s v="Qtr4"/>
    <n v="12"/>
    <x v="9"/>
    <s v="Twin Enviro"/>
    <n v="20.96"/>
    <n v="4.34"/>
    <n v="7.53"/>
  </r>
  <r>
    <n v="949"/>
    <x v="191"/>
    <s v=" Single Stream"/>
    <n v="102819"/>
    <d v="2020-12-03T00:00:00"/>
    <n v="2200"/>
    <n v="1.1000000000000001"/>
    <n v="2"/>
    <x v="1"/>
    <s v="Qtr4"/>
    <n v="12"/>
    <x v="9"/>
    <s v="Twin Enviro"/>
    <n v="8.7100000000000009"/>
    <n v="5.05"/>
    <n v="6.4999999999999991"/>
  </r>
  <r>
    <n v="948"/>
    <x v="191"/>
    <s v=" Single Stream"/>
    <n v="102769"/>
    <d v="2020-12-03T00:00:00"/>
    <n v="8240"/>
    <n v="4.12"/>
    <n v="2"/>
    <x v="1"/>
    <s v="Qtr4"/>
    <n v="12"/>
    <x v="9"/>
    <s v="Twin Enviro"/>
    <n v="8.7100000000000009"/>
    <n v="5.05"/>
    <n v="6.4999999999999991"/>
  </r>
  <r>
    <n v="946"/>
    <x v="191"/>
    <s v=" Single Stream"/>
    <n v="102773"/>
    <d v="2020-12-03T00:00:00"/>
    <n v="2460"/>
    <n v="1.23"/>
    <n v="2"/>
    <x v="1"/>
    <s v="Qtr4"/>
    <n v="12"/>
    <x v="9"/>
    <s v="Twin Enviro"/>
    <n v="8.7100000000000009"/>
    <n v="5.05"/>
    <n v="6.4999999999999991"/>
  </r>
  <r>
    <n v="947"/>
    <x v="191"/>
    <s v=" Single Stream"/>
    <n v="102812"/>
    <d v="2020-12-03T00:00:00"/>
    <n v="4520"/>
    <n v="2.2599999999999998"/>
    <n v="2"/>
    <x v="1"/>
    <s v="Qtr4"/>
    <n v="12"/>
    <x v="9"/>
    <s v="Twin Enviro"/>
    <n v="8.7100000000000009"/>
    <n v="5.05"/>
    <n v="6.4999999999999991"/>
  </r>
  <r>
    <n v="950"/>
    <x v="192"/>
    <s v=" Single Stream"/>
    <n v="102726"/>
    <d v="2020-12-02T00:00:00"/>
    <n v="4080"/>
    <n v="2.04"/>
    <n v="2"/>
    <x v="1"/>
    <s v="Qtr4"/>
    <n v="12"/>
    <x v="9"/>
    <s v="Twin Enviro"/>
    <n v="13.41"/>
    <n v="2.25"/>
    <n v="9.33"/>
  </r>
  <r>
    <n v="951"/>
    <x v="192"/>
    <s v=" Single Stream"/>
    <n v="102719"/>
    <d v="2020-12-02T00:00:00"/>
    <n v="5280"/>
    <n v="2.64"/>
    <n v="2"/>
    <x v="1"/>
    <s v="Qtr4"/>
    <n v="12"/>
    <x v="9"/>
    <s v="Twin Enviro"/>
    <n v="13.41"/>
    <n v="2.25"/>
    <n v="9.33"/>
  </r>
  <r>
    <n v="1593"/>
    <x v="192"/>
    <s v=" Single Stream"/>
    <n v="102755"/>
    <d v="2020-12-02T00:00:00"/>
    <n v="8880"/>
    <n v="4.4400000000000004"/>
    <n v="3"/>
    <x v="1"/>
    <s v="Qtr4"/>
    <n v="12"/>
    <x v="9"/>
    <s v="Waste Management"/>
    <n v="13.41"/>
    <n v="2.25"/>
    <n v="9.33"/>
  </r>
  <r>
    <n v="952"/>
    <x v="192"/>
    <s v=" Single Stream"/>
    <n v="102725"/>
    <d v="2020-12-02T00:00:00"/>
    <n v="1080"/>
    <n v="0.54"/>
    <n v="2"/>
    <x v="1"/>
    <s v="Qtr4"/>
    <n v="12"/>
    <x v="9"/>
    <s v="Twin Enviro"/>
    <n v="13.41"/>
    <n v="2.25"/>
    <n v="9.33"/>
  </r>
  <r>
    <n v="1592"/>
    <x v="192"/>
    <s v=" Single Stream"/>
    <n v="102737"/>
    <d v="2020-12-02T00:00:00"/>
    <n v="7500"/>
    <n v="3.75"/>
    <n v="3"/>
    <x v="1"/>
    <s v="Qtr4"/>
    <n v="12"/>
    <x v="9"/>
    <s v="Waste Management"/>
    <n v="13.41"/>
    <n v="2.25"/>
    <n v="9.33"/>
  </r>
  <r>
    <n v="1805"/>
    <x v="193"/>
    <s v="302-OCC"/>
    <n v="102671"/>
    <d v="2020-12-01T00:00:00"/>
    <n v="0"/>
    <n v="3.39"/>
    <n v="5"/>
    <x v="1"/>
    <s v="Qtr4"/>
    <n v="12"/>
    <x v="9"/>
    <s v="Overton"/>
    <n v="11.42"/>
    <n v="0"/>
    <n v="6.3199999999999985"/>
  </r>
  <r>
    <n v="1596"/>
    <x v="193"/>
    <s v=" Single Stream"/>
    <n v="102715"/>
    <d v="2020-12-01T00:00:00"/>
    <n v="2840"/>
    <n v="1.42"/>
    <n v="3"/>
    <x v="1"/>
    <s v="Qtr4"/>
    <n v="12"/>
    <x v="9"/>
    <s v="Waste Management"/>
    <n v="11.42"/>
    <n v="0"/>
    <n v="6.3199999999999985"/>
  </r>
  <r>
    <n v="1595"/>
    <x v="193"/>
    <s v=" Single Stream"/>
    <n v="102699"/>
    <d v="2020-12-01T00:00:00"/>
    <n v="8880"/>
    <n v="4.4400000000000004"/>
    <n v="3"/>
    <x v="1"/>
    <s v="Qtr4"/>
    <n v="12"/>
    <x v="9"/>
    <s v="Waste Management"/>
    <n v="11.42"/>
    <n v="0"/>
    <n v="6.3199999999999985"/>
  </r>
  <r>
    <n v="1594"/>
    <x v="193"/>
    <s v=" Single Stream"/>
    <n v="102714"/>
    <d v="2020-12-01T00:00:00"/>
    <n v="4340"/>
    <n v="2.17"/>
    <n v="3"/>
    <x v="1"/>
    <s v="Qtr4"/>
    <n v="12"/>
    <x v="9"/>
    <s v="Waste Management"/>
    <n v="11.42"/>
    <n v="0"/>
    <n v="6.3199999999999985"/>
  </r>
  <r>
    <n v="1598"/>
    <x v="194"/>
    <s v=" Single Stream"/>
    <n v="102609"/>
    <d v="2020-11-30T00:00:00"/>
    <n v="3060"/>
    <n v="1.53"/>
    <n v="3"/>
    <x v="1"/>
    <s v="Qtr4"/>
    <n v="11"/>
    <x v="10"/>
    <s v="Waste Management"/>
    <n v="12.23"/>
    <n v="1.88"/>
    <n v="6.1800000000000006"/>
  </r>
  <r>
    <n v="1599"/>
    <x v="194"/>
    <s v=" Single Stream"/>
    <n v="102653"/>
    <d v="2020-11-30T00:00:00"/>
    <n v="5600"/>
    <n v="2.8"/>
    <n v="3"/>
    <x v="1"/>
    <s v="Qtr4"/>
    <n v="11"/>
    <x v="10"/>
    <s v="Waste Management"/>
    <n v="12.23"/>
    <n v="1.88"/>
    <n v="6.1800000000000006"/>
  </r>
  <r>
    <n v="953"/>
    <x v="194"/>
    <s v=" Single Stream"/>
    <n v="102658"/>
    <d v="2020-11-30T00:00:00"/>
    <n v="8760"/>
    <n v="4.38"/>
    <n v="2"/>
    <x v="1"/>
    <s v="Qtr4"/>
    <n v="11"/>
    <x v="10"/>
    <s v="Twin Enviro"/>
    <n v="12.23"/>
    <n v="1.88"/>
    <n v="6.1800000000000006"/>
  </r>
  <r>
    <n v="955"/>
    <x v="194"/>
    <s v=" Single Stream"/>
    <n v="102605"/>
    <d v="2020-11-30T00:00:00"/>
    <n v="3980"/>
    <n v="1.99"/>
    <n v="2"/>
    <x v="1"/>
    <s v="Qtr4"/>
    <n v="11"/>
    <x v="10"/>
    <s v="Twin Enviro"/>
    <n v="12.23"/>
    <n v="1.88"/>
    <n v="6.1800000000000006"/>
  </r>
  <r>
    <n v="954"/>
    <x v="194"/>
    <s v=" Single Stream"/>
    <n v="102663"/>
    <d v="2020-11-30T00:00:00"/>
    <n v="3060"/>
    <n v="1.53"/>
    <n v="2"/>
    <x v="1"/>
    <s v="Qtr4"/>
    <n v="11"/>
    <x v="10"/>
    <s v="Twin Enviro"/>
    <n v="12.23"/>
    <n v="1.88"/>
    <n v="6.1800000000000006"/>
  </r>
  <r>
    <n v="958"/>
    <x v="195"/>
    <s v=" Single Stream"/>
    <n v="102596"/>
    <d v="2020-11-27T00:00:00"/>
    <n v="2160"/>
    <n v="1.08"/>
    <n v="2"/>
    <x v="1"/>
    <s v="Qtr4"/>
    <n v="11"/>
    <x v="10"/>
    <s v="Twin Enviro"/>
    <n v="11.879999999999999"/>
    <n v="1.53"/>
    <n v="4.58"/>
  </r>
  <r>
    <n v="959"/>
    <x v="195"/>
    <s v=" Single Stream"/>
    <n v="102602"/>
    <d v="2020-11-27T00:00:00"/>
    <n v="3280"/>
    <n v="1.64"/>
    <n v="2"/>
    <x v="1"/>
    <s v="Qtr4"/>
    <n v="11"/>
    <x v="10"/>
    <s v="Twin Enviro"/>
    <n v="11.879999999999999"/>
    <n v="1.53"/>
    <n v="4.58"/>
  </r>
  <r>
    <n v="956"/>
    <x v="195"/>
    <s v=" Single Stream"/>
    <n v="102576"/>
    <d v="2020-11-27T00:00:00"/>
    <n v="380"/>
    <n v="0.19"/>
    <n v="2"/>
    <x v="1"/>
    <s v="Qtr4"/>
    <n v="11"/>
    <x v="10"/>
    <s v="Twin Enviro"/>
    <n v="11.879999999999999"/>
    <n v="1.53"/>
    <n v="4.58"/>
  </r>
  <r>
    <n v="1600"/>
    <x v="195"/>
    <s v=" Single Stream"/>
    <n v="102592"/>
    <d v="2020-11-27T00:00:00"/>
    <n v="11920"/>
    <n v="5.96"/>
    <n v="3"/>
    <x v="1"/>
    <s v="Qtr4"/>
    <n v="11"/>
    <x v="10"/>
    <s v="Waste Management"/>
    <n v="11.879999999999999"/>
    <n v="1.53"/>
    <n v="4.58"/>
  </r>
  <r>
    <n v="1601"/>
    <x v="195"/>
    <s v=" Single Stream"/>
    <n v="102603"/>
    <d v="2020-11-27T00:00:00"/>
    <n v="1280"/>
    <n v="0.64"/>
    <n v="3"/>
    <x v="1"/>
    <s v="Qtr4"/>
    <n v="11"/>
    <x v="10"/>
    <s v="Waste Management"/>
    <n v="11.879999999999999"/>
    <n v="1.53"/>
    <n v="4.58"/>
  </r>
  <r>
    <n v="957"/>
    <x v="195"/>
    <s v=" Single Stream"/>
    <n v="102600"/>
    <d v="2020-11-27T00:00:00"/>
    <n v="1380"/>
    <n v="0.69"/>
    <n v="2"/>
    <x v="1"/>
    <s v="Qtr4"/>
    <n v="11"/>
    <x v="10"/>
    <s v="Twin Enviro"/>
    <n v="11.879999999999999"/>
    <n v="1.53"/>
    <n v="4.58"/>
  </r>
  <r>
    <n v="960"/>
    <x v="195"/>
    <s v=" Single Stream"/>
    <n v="102563"/>
    <d v="2020-11-27T00:00:00"/>
    <n v="3360"/>
    <n v="1.68"/>
    <n v="2"/>
    <x v="1"/>
    <s v="Qtr4"/>
    <n v="11"/>
    <x v="10"/>
    <s v="Twin Enviro"/>
    <n v="11.879999999999999"/>
    <n v="1.53"/>
    <n v="4.58"/>
  </r>
  <r>
    <n v="1602"/>
    <x v="196"/>
    <s v=" Single Stream"/>
    <n v="102515"/>
    <d v="2020-11-25T00:00:00"/>
    <n v="4060"/>
    <n v="2.0299999999999998"/>
    <n v="3"/>
    <x v="1"/>
    <s v="Qtr4"/>
    <n v="11"/>
    <x v="10"/>
    <s v="Waste Management"/>
    <n v="9.91"/>
    <n v="0"/>
    <n v="8.7999999999999989"/>
  </r>
  <r>
    <n v="1603"/>
    <x v="196"/>
    <s v=" Single Stream"/>
    <n v="102538"/>
    <d v="2020-11-25T00:00:00"/>
    <n v="6480"/>
    <n v="3.24"/>
    <n v="3"/>
    <x v="1"/>
    <s v="Qtr4"/>
    <n v="11"/>
    <x v="10"/>
    <s v="Waste Management"/>
    <n v="9.91"/>
    <n v="0"/>
    <n v="8.7999999999999989"/>
  </r>
  <r>
    <n v="963"/>
    <x v="196"/>
    <s v=" Single Stream"/>
    <n v="102509"/>
    <d v="2020-11-25T00:00:00"/>
    <n v="700"/>
    <n v="0.35"/>
    <n v="2"/>
    <x v="1"/>
    <s v="Qtr4"/>
    <n v="11"/>
    <x v="10"/>
    <s v="Twin Enviro"/>
    <n v="9.91"/>
    <n v="0"/>
    <n v="8.7999999999999989"/>
  </r>
  <r>
    <n v="962"/>
    <x v="196"/>
    <s v=" Single Stream"/>
    <n v="102547"/>
    <d v="2020-11-25T00:00:00"/>
    <n v="2400"/>
    <n v="1.2"/>
    <n v="2"/>
    <x v="1"/>
    <s v="Qtr4"/>
    <n v="11"/>
    <x v="10"/>
    <s v="Twin Enviro"/>
    <n v="9.91"/>
    <n v="0"/>
    <n v="8.7999999999999989"/>
  </r>
  <r>
    <n v="961"/>
    <x v="196"/>
    <s v=" Single Stream"/>
    <n v="102553"/>
    <d v="2020-11-25T00:00:00"/>
    <n v="6180"/>
    <n v="3.09"/>
    <n v="2"/>
    <x v="1"/>
    <s v="Qtr4"/>
    <n v="11"/>
    <x v="10"/>
    <s v="Twin Enviro"/>
    <n v="9.91"/>
    <n v="0"/>
    <n v="8.7999999999999989"/>
  </r>
  <r>
    <n v="1606"/>
    <x v="197"/>
    <s v=" Single Stream"/>
    <n v="102500"/>
    <d v="2020-11-24T00:00:00"/>
    <n v="9420"/>
    <n v="4.71"/>
    <n v="3"/>
    <x v="1"/>
    <s v="Qtr4"/>
    <n v="11"/>
    <x v="10"/>
    <s v="Waste Management"/>
    <n v="7.01"/>
    <n v="3.25"/>
    <n v="7.25"/>
  </r>
  <r>
    <n v="1604"/>
    <x v="197"/>
    <s v=" Single Stream"/>
    <n v="102459"/>
    <d v="2020-11-24T00:00:00"/>
    <n v="2340"/>
    <n v="1.17"/>
    <n v="3"/>
    <x v="1"/>
    <s v="Qtr4"/>
    <n v="11"/>
    <x v="10"/>
    <s v="Waste Management"/>
    <n v="7.01"/>
    <n v="3.25"/>
    <n v="7.25"/>
  </r>
  <r>
    <n v="1605"/>
    <x v="197"/>
    <s v=" Single Stream"/>
    <n v="102492"/>
    <d v="2020-11-24T00:00:00"/>
    <n v="2260"/>
    <n v="1.1299999999999999"/>
    <n v="3"/>
    <x v="1"/>
    <s v="Qtr4"/>
    <n v="11"/>
    <x v="10"/>
    <s v="Waste Management"/>
    <n v="7.01"/>
    <n v="3.25"/>
    <n v="7.25"/>
  </r>
  <r>
    <n v="1608"/>
    <x v="198"/>
    <s v=" Single Stream"/>
    <n v="102391"/>
    <d v="2020-11-23T00:00:00"/>
    <n v="6100"/>
    <n v="3.05"/>
    <n v="3"/>
    <x v="1"/>
    <s v="Qtr4"/>
    <n v="11"/>
    <x v="10"/>
    <s v="Waste Management"/>
    <n v="16.23"/>
    <n v="5.41"/>
    <n v="6.56"/>
  </r>
  <r>
    <n v="1610"/>
    <x v="198"/>
    <s v=" Single Stream"/>
    <n v="102405"/>
    <d v="2020-11-23T00:00:00"/>
    <n v="5580"/>
    <n v="2.79"/>
    <n v="3"/>
    <x v="1"/>
    <s v="Qtr4"/>
    <n v="11"/>
    <x v="10"/>
    <s v="Waste Management"/>
    <n v="16.23"/>
    <n v="5.41"/>
    <n v="6.56"/>
  </r>
  <r>
    <n v="965"/>
    <x v="198"/>
    <s v=" Single Stream"/>
    <n v="102426"/>
    <d v="2020-11-23T00:00:00"/>
    <n v="2060"/>
    <n v="1.03"/>
    <n v="2"/>
    <x v="1"/>
    <s v="Qtr4"/>
    <n v="11"/>
    <x v="10"/>
    <s v="Twin Enviro"/>
    <n v="16.23"/>
    <n v="5.41"/>
    <n v="6.56"/>
  </r>
  <r>
    <n v="966"/>
    <x v="198"/>
    <s v=" Single Stream"/>
    <n v="102383"/>
    <d v="2020-11-23T00:00:00"/>
    <n v="4640"/>
    <n v="2.3199999999999998"/>
    <n v="2"/>
    <x v="1"/>
    <s v="Qtr4"/>
    <n v="11"/>
    <x v="10"/>
    <s v="Twin Enviro"/>
    <n v="16.23"/>
    <n v="5.41"/>
    <n v="6.56"/>
  </r>
  <r>
    <n v="964"/>
    <x v="198"/>
    <s v=" Single Stream"/>
    <n v="102358"/>
    <d v="2020-11-23T00:00:00"/>
    <n v="6300"/>
    <n v="3.15"/>
    <n v="2"/>
    <x v="1"/>
    <s v="Qtr4"/>
    <n v="11"/>
    <x v="10"/>
    <s v="Twin Enviro"/>
    <n v="16.23"/>
    <n v="5.41"/>
    <n v="6.56"/>
  </r>
  <r>
    <n v="1607"/>
    <x v="198"/>
    <s v=" Single Stream"/>
    <n v="102430"/>
    <d v="2020-11-23T00:00:00"/>
    <n v="2140"/>
    <n v="1.07"/>
    <n v="3"/>
    <x v="1"/>
    <s v="Qtr4"/>
    <n v="11"/>
    <x v="10"/>
    <s v="Waste Management"/>
    <n v="16.23"/>
    <n v="5.41"/>
    <n v="6.56"/>
  </r>
  <r>
    <n v="1609"/>
    <x v="198"/>
    <s v=" Single Stream"/>
    <n v="102420"/>
    <d v="2020-11-23T00:00:00"/>
    <n v="5640"/>
    <n v="2.82"/>
    <n v="3"/>
    <x v="1"/>
    <s v="Qtr4"/>
    <n v="11"/>
    <x v="10"/>
    <s v="Waste Management"/>
    <n v="16.23"/>
    <n v="5.41"/>
    <n v="6.56"/>
  </r>
  <r>
    <n v="967"/>
    <x v="199"/>
    <s v=" Single Stream"/>
    <n v="102323"/>
    <d v="2020-11-20T00:00:00"/>
    <n v="4280"/>
    <n v="2.14"/>
    <n v="2"/>
    <x v="1"/>
    <s v="Qtr4"/>
    <n v="11"/>
    <x v="10"/>
    <s v="Twin Enviro"/>
    <n v="11.459999999999999"/>
    <n v="3.02"/>
    <n v="8.2499999999999982"/>
  </r>
  <r>
    <n v="1611"/>
    <x v="199"/>
    <s v=" Single Stream"/>
    <n v="102307"/>
    <d v="2020-11-20T00:00:00"/>
    <n v="6640"/>
    <n v="3.32"/>
    <n v="3"/>
    <x v="1"/>
    <s v="Qtr4"/>
    <n v="11"/>
    <x v="10"/>
    <s v="Waste Management"/>
    <n v="11.459999999999999"/>
    <n v="3.02"/>
    <n v="8.2499999999999982"/>
  </r>
  <r>
    <n v="1612"/>
    <x v="199"/>
    <s v=" Single Stream"/>
    <n v="102336"/>
    <d v="2020-11-20T00:00:00"/>
    <n v="9240"/>
    <n v="4.62"/>
    <n v="3"/>
    <x v="1"/>
    <s v="Qtr4"/>
    <n v="11"/>
    <x v="10"/>
    <s v="Waste Management"/>
    <n v="11.459999999999999"/>
    <n v="3.02"/>
    <n v="8.2499999999999982"/>
  </r>
  <r>
    <n v="969"/>
    <x v="199"/>
    <s v=" Single Stream"/>
    <n v="102349"/>
    <d v="2020-11-20T00:00:00"/>
    <n v="1400"/>
    <n v="0.7"/>
    <n v="2"/>
    <x v="1"/>
    <s v="Qtr4"/>
    <n v="11"/>
    <x v="10"/>
    <s v="Twin Enviro"/>
    <n v="11.459999999999999"/>
    <n v="3.02"/>
    <n v="8.2499999999999982"/>
  </r>
  <r>
    <n v="968"/>
    <x v="199"/>
    <s v=" Single Stream"/>
    <n v="102330"/>
    <d v="2020-11-20T00:00:00"/>
    <n v="1360"/>
    <n v="0.68"/>
    <n v="2"/>
    <x v="1"/>
    <s v="Qtr4"/>
    <n v="11"/>
    <x v="10"/>
    <s v="Twin Enviro"/>
    <n v="11.459999999999999"/>
    <n v="3.02"/>
    <n v="8.2499999999999982"/>
  </r>
  <r>
    <n v="971"/>
    <x v="200"/>
    <s v=" Single Stream"/>
    <n v="102255"/>
    <d v="2020-11-19T00:00:00"/>
    <n v="4620"/>
    <n v="2.31"/>
    <n v="2"/>
    <x v="1"/>
    <s v="Qtr4"/>
    <n v="11"/>
    <x v="10"/>
    <s v="Twin Enviro"/>
    <n v="12.26"/>
    <n v="3.48"/>
    <n v="6.8099999999999987"/>
  </r>
  <r>
    <n v="972"/>
    <x v="200"/>
    <s v=" Single Stream"/>
    <n v="102207"/>
    <d v="2020-11-19T00:00:00"/>
    <n v="3480"/>
    <n v="1.74"/>
    <n v="2"/>
    <x v="1"/>
    <s v="Qtr4"/>
    <n v="11"/>
    <x v="10"/>
    <s v="Twin Enviro"/>
    <n v="12.26"/>
    <n v="3.48"/>
    <n v="6.8099999999999987"/>
  </r>
  <r>
    <n v="1613"/>
    <x v="200"/>
    <s v=" Single Stream"/>
    <n v="102249"/>
    <d v="2020-11-19T00:00:00"/>
    <n v="10600"/>
    <n v="5.3"/>
    <n v="3"/>
    <x v="1"/>
    <s v="Qtr4"/>
    <n v="11"/>
    <x v="10"/>
    <s v="Waste Management"/>
    <n v="12.26"/>
    <n v="3.48"/>
    <n v="6.8099999999999987"/>
  </r>
  <r>
    <n v="1614"/>
    <x v="200"/>
    <s v=" Single Stream"/>
    <n v="102240"/>
    <d v="2020-11-19T00:00:00"/>
    <n v="2540"/>
    <n v="1.27"/>
    <n v="3"/>
    <x v="1"/>
    <s v="Qtr4"/>
    <n v="11"/>
    <x v="10"/>
    <s v="Waste Management"/>
    <n v="12.26"/>
    <n v="3.48"/>
    <n v="6.8099999999999987"/>
  </r>
  <r>
    <n v="970"/>
    <x v="200"/>
    <s v=" Single Stream"/>
    <n v="102233"/>
    <d v="2020-11-19T00:00:00"/>
    <n v="3280"/>
    <n v="1.64"/>
    <n v="2"/>
    <x v="1"/>
    <s v="Qtr4"/>
    <n v="11"/>
    <x v="10"/>
    <s v="Twin Enviro"/>
    <n v="12.26"/>
    <n v="3.48"/>
    <n v="6.8099999999999987"/>
  </r>
  <r>
    <n v="974"/>
    <x v="201"/>
    <s v=" Single Stream"/>
    <n v="102142"/>
    <d v="2020-11-18T00:00:00"/>
    <n v="860"/>
    <n v="0.43"/>
    <n v="2"/>
    <x v="1"/>
    <s v="Qtr4"/>
    <n v="11"/>
    <x v="10"/>
    <s v="Twin Enviro"/>
    <n v="8.76"/>
    <n v="4.72"/>
    <n v="8.9300000000000015"/>
  </r>
  <r>
    <n v="1615"/>
    <x v="201"/>
    <s v=" Single Stream"/>
    <n v="102147"/>
    <d v="2020-11-18T00:00:00"/>
    <n v="6060"/>
    <n v="3.03"/>
    <n v="3"/>
    <x v="1"/>
    <s v="Qtr4"/>
    <n v="11"/>
    <x v="10"/>
    <s v="Waste Management"/>
    <n v="8.76"/>
    <n v="4.72"/>
    <n v="8.9300000000000015"/>
  </r>
  <r>
    <n v="975"/>
    <x v="201"/>
    <s v=" Single Stream"/>
    <n v="102132"/>
    <d v="2020-11-18T00:00:00"/>
    <n v="3180"/>
    <n v="1.59"/>
    <n v="2"/>
    <x v="1"/>
    <s v="Qtr4"/>
    <n v="11"/>
    <x v="10"/>
    <s v="Twin Enviro"/>
    <n v="8.76"/>
    <n v="4.72"/>
    <n v="8.9300000000000015"/>
  </r>
  <r>
    <n v="973"/>
    <x v="201"/>
    <s v=" Single Stream"/>
    <n v="102178"/>
    <d v="2020-11-18T00:00:00"/>
    <n v="7420"/>
    <n v="3.71"/>
    <n v="2"/>
    <x v="1"/>
    <s v="Qtr4"/>
    <n v="11"/>
    <x v="10"/>
    <s v="Twin Enviro"/>
    <n v="8.76"/>
    <n v="4.72"/>
    <n v="8.9300000000000015"/>
  </r>
  <r>
    <n v="977"/>
    <x v="202"/>
    <s v=" Single Stream"/>
    <n v="102058"/>
    <d v="2020-11-17T00:00:00"/>
    <n v="3680"/>
    <n v="1.84"/>
    <n v="2"/>
    <x v="1"/>
    <s v="Qtr4"/>
    <n v="11"/>
    <x v="10"/>
    <s v="Twin Enviro"/>
    <n v="14.4"/>
    <n v="4.7699999999999996"/>
    <n v="13.519999999999998"/>
  </r>
  <r>
    <n v="976"/>
    <x v="202"/>
    <s v=" Single Stream"/>
    <n v="102126"/>
    <d v="2020-11-17T00:00:00"/>
    <n v="4720"/>
    <n v="2.36"/>
    <n v="2"/>
    <x v="1"/>
    <s v="Qtr4"/>
    <n v="11"/>
    <x v="10"/>
    <s v="Twin Enviro"/>
    <n v="14.4"/>
    <n v="4.7699999999999996"/>
    <n v="13.519999999999998"/>
  </r>
  <r>
    <n v="1617"/>
    <x v="202"/>
    <s v=" Single Stream"/>
    <n v="102128"/>
    <d v="2020-11-17T00:00:00"/>
    <n v="2180"/>
    <n v="1.0900000000000001"/>
    <n v="3"/>
    <x v="1"/>
    <s v="Qtr4"/>
    <n v="11"/>
    <x v="10"/>
    <s v="Waste Management"/>
    <n v="14.4"/>
    <n v="4.7699999999999996"/>
    <n v="13.519999999999998"/>
  </r>
  <r>
    <n v="1618"/>
    <x v="202"/>
    <s v=" Single Stream"/>
    <n v="102130"/>
    <d v="2020-11-17T00:00:00"/>
    <n v="6900"/>
    <n v="3.45"/>
    <n v="3"/>
    <x v="1"/>
    <s v="Qtr4"/>
    <n v="11"/>
    <x v="10"/>
    <s v="Waste Management"/>
    <n v="14.4"/>
    <n v="4.7699999999999996"/>
    <n v="13.519999999999998"/>
  </r>
  <r>
    <n v="1619"/>
    <x v="202"/>
    <s v=" Single Stream"/>
    <n v="102113"/>
    <d v="2020-11-17T00:00:00"/>
    <n v="9320"/>
    <n v="4.66"/>
    <n v="3"/>
    <x v="1"/>
    <s v="Qtr4"/>
    <n v="11"/>
    <x v="10"/>
    <s v="Waste Management"/>
    <n v="14.4"/>
    <n v="4.7699999999999996"/>
    <n v="13.519999999999998"/>
  </r>
  <r>
    <n v="1616"/>
    <x v="202"/>
    <s v=" Single Stream"/>
    <n v="102125"/>
    <d v="2020-11-17T00:00:00"/>
    <n v="2000"/>
    <n v="1"/>
    <n v="3"/>
    <x v="1"/>
    <s v="Qtr4"/>
    <n v="11"/>
    <x v="10"/>
    <s v="Waste Management"/>
    <n v="14.4"/>
    <n v="4.7699999999999996"/>
    <n v="13.519999999999998"/>
  </r>
  <r>
    <n v="978"/>
    <x v="203"/>
    <s v=" Single Stream"/>
    <n v="102002"/>
    <d v="2020-11-16T00:00:00"/>
    <n v="10600"/>
    <n v="5.3"/>
    <n v="2"/>
    <x v="1"/>
    <s v="Qtr4"/>
    <n v="11"/>
    <x v="10"/>
    <s v="Twin Enviro"/>
    <n v="17.32"/>
    <n v="2.1800000000000002"/>
    <n v="7.2200000000000006"/>
  </r>
  <r>
    <n v="980"/>
    <x v="203"/>
    <s v=" Single Stream"/>
    <n v="102036"/>
    <d v="2020-11-16T00:00:00"/>
    <n v="8440"/>
    <n v="4.22"/>
    <n v="2"/>
    <x v="1"/>
    <s v="Qtr4"/>
    <n v="11"/>
    <x v="10"/>
    <s v="Twin Enviro"/>
    <n v="17.32"/>
    <n v="2.1800000000000002"/>
    <n v="7.2200000000000006"/>
  </r>
  <r>
    <n v="1622"/>
    <x v="203"/>
    <s v=" Single Stream"/>
    <n v="102053"/>
    <d v="2020-11-16T00:00:00"/>
    <n v="1740"/>
    <n v="0.87"/>
    <n v="3"/>
    <x v="1"/>
    <s v="Qtr4"/>
    <n v="11"/>
    <x v="10"/>
    <s v="Waste Management"/>
    <n v="17.32"/>
    <n v="2.1800000000000002"/>
    <n v="7.2200000000000006"/>
  </r>
  <r>
    <n v="1620"/>
    <x v="203"/>
    <s v=" Single Stream"/>
    <n v="102017"/>
    <d v="2020-11-16T00:00:00"/>
    <n v="6100"/>
    <n v="3.05"/>
    <n v="3"/>
    <x v="1"/>
    <s v="Qtr4"/>
    <n v="11"/>
    <x v="10"/>
    <s v="Waste Management"/>
    <n v="17.32"/>
    <n v="2.1800000000000002"/>
    <n v="7.2200000000000006"/>
  </r>
  <r>
    <n v="1621"/>
    <x v="203"/>
    <s v=" Single Stream"/>
    <n v="102045"/>
    <d v="2020-11-16T00:00:00"/>
    <n v="6420"/>
    <n v="3.21"/>
    <n v="3"/>
    <x v="1"/>
    <s v="Qtr4"/>
    <n v="11"/>
    <x v="10"/>
    <s v="Waste Management"/>
    <n v="17.32"/>
    <n v="2.1800000000000002"/>
    <n v="7.2200000000000006"/>
  </r>
  <r>
    <n v="979"/>
    <x v="203"/>
    <s v=" Single Stream"/>
    <n v="101996"/>
    <d v="2020-11-16T00:00:00"/>
    <n v="1340"/>
    <n v="0.67"/>
    <n v="2"/>
    <x v="1"/>
    <s v="Qtr4"/>
    <n v="11"/>
    <x v="10"/>
    <s v="Twin Enviro"/>
    <n v="17.32"/>
    <n v="2.1800000000000002"/>
    <n v="7.2200000000000006"/>
  </r>
  <r>
    <n v="1623"/>
    <x v="204"/>
    <s v=" Single Stream"/>
    <n v="101965"/>
    <d v="2020-11-13T00:00:00"/>
    <n v="6060"/>
    <n v="3.03"/>
    <n v="3"/>
    <x v="1"/>
    <s v="Qtr4"/>
    <n v="11"/>
    <x v="10"/>
    <s v="Waste Management"/>
    <n v="9.5399999999999991"/>
    <n v="1.79"/>
    <n v="1.8699999999999999"/>
  </r>
  <r>
    <n v="982"/>
    <x v="204"/>
    <s v=" Single Stream"/>
    <n v="101973"/>
    <d v="2020-11-13T00:00:00"/>
    <n v="10680"/>
    <n v="5.34"/>
    <n v="2"/>
    <x v="1"/>
    <s v="Qtr4"/>
    <n v="11"/>
    <x v="10"/>
    <s v="Twin Enviro"/>
    <n v="9.5399999999999991"/>
    <n v="1.79"/>
    <n v="1.8699999999999999"/>
  </r>
  <r>
    <n v="981"/>
    <x v="204"/>
    <s v=" Single Stream"/>
    <n v="101989"/>
    <d v="2020-11-13T00:00:00"/>
    <n v="2340"/>
    <n v="1.17"/>
    <n v="2"/>
    <x v="1"/>
    <s v="Qtr4"/>
    <n v="11"/>
    <x v="10"/>
    <s v="Twin Enviro"/>
    <n v="9.5399999999999991"/>
    <n v="1.79"/>
    <n v="1.8699999999999999"/>
  </r>
  <r>
    <n v="985"/>
    <x v="205"/>
    <s v=" Single Stream"/>
    <n v="101930"/>
    <d v="2020-11-12T00:00:00"/>
    <n v="3680"/>
    <n v="1.84"/>
    <n v="2"/>
    <x v="1"/>
    <s v="Qtr4"/>
    <n v="11"/>
    <x v="10"/>
    <s v="Twin Enviro"/>
    <n v="7.79"/>
    <n v="1.3"/>
    <n v="5.5900000000000007"/>
  </r>
  <r>
    <n v="984"/>
    <x v="205"/>
    <s v=" Single Stream"/>
    <n v="101886"/>
    <d v="2020-11-12T00:00:00"/>
    <n v="7200"/>
    <n v="3.6"/>
    <n v="2"/>
    <x v="1"/>
    <s v="Qtr4"/>
    <n v="11"/>
    <x v="10"/>
    <s v="Twin Enviro"/>
    <n v="7.79"/>
    <n v="1.3"/>
    <n v="5.5900000000000007"/>
  </r>
  <r>
    <n v="986"/>
    <x v="205"/>
    <s v=" Single Stream"/>
    <n v="101885"/>
    <d v="2020-11-12T00:00:00"/>
    <n v="2340"/>
    <n v="1.17"/>
    <n v="2"/>
    <x v="1"/>
    <s v="Qtr4"/>
    <n v="11"/>
    <x v="10"/>
    <s v="Twin Enviro"/>
    <n v="7.79"/>
    <n v="1.3"/>
    <n v="5.5900000000000007"/>
  </r>
  <r>
    <n v="983"/>
    <x v="205"/>
    <s v=" Single Stream"/>
    <n v="101899"/>
    <d v="2020-11-12T00:00:00"/>
    <n v="2360"/>
    <n v="1.18"/>
    <n v="2"/>
    <x v="1"/>
    <s v="Qtr4"/>
    <n v="11"/>
    <x v="10"/>
    <s v="Twin Enviro"/>
    <n v="7.79"/>
    <n v="1.3"/>
    <n v="5.5900000000000007"/>
  </r>
  <r>
    <n v="1624"/>
    <x v="206"/>
    <s v=" Single Stream"/>
    <n v="101861"/>
    <d v="2020-11-11T00:00:00"/>
    <n v="5800"/>
    <n v="2.9"/>
    <n v="3"/>
    <x v="1"/>
    <s v="Qtr4"/>
    <n v="11"/>
    <x v="10"/>
    <s v="Waste Management"/>
    <n v="14.73"/>
    <n v="2.0699999999999998"/>
    <n v="7.3599999999999994"/>
  </r>
  <r>
    <n v="987"/>
    <x v="206"/>
    <s v=" Single Stream"/>
    <n v="101809"/>
    <d v="2020-11-11T00:00:00"/>
    <n v="6940"/>
    <n v="3.47"/>
    <n v="2"/>
    <x v="1"/>
    <s v="Qtr4"/>
    <n v="11"/>
    <x v="10"/>
    <s v="Twin Enviro"/>
    <n v="14.73"/>
    <n v="2.0699999999999998"/>
    <n v="7.3599999999999994"/>
  </r>
  <r>
    <n v="988"/>
    <x v="206"/>
    <s v=" Single Stream"/>
    <n v="101817"/>
    <d v="2020-11-11T00:00:00"/>
    <n v="600"/>
    <n v="0.3"/>
    <n v="2"/>
    <x v="1"/>
    <s v="Qtr4"/>
    <n v="11"/>
    <x v="10"/>
    <s v="Twin Enviro"/>
    <n v="14.73"/>
    <n v="2.0699999999999998"/>
    <n v="7.3599999999999994"/>
  </r>
  <r>
    <n v="989"/>
    <x v="206"/>
    <s v=" Single Stream"/>
    <n v="101816"/>
    <d v="2020-11-11T00:00:00"/>
    <n v="7240"/>
    <n v="3.62"/>
    <n v="2"/>
    <x v="1"/>
    <s v="Qtr4"/>
    <n v="11"/>
    <x v="10"/>
    <s v="Twin Enviro"/>
    <n v="14.73"/>
    <n v="2.0699999999999998"/>
    <n v="7.3599999999999994"/>
  </r>
  <r>
    <n v="1625"/>
    <x v="206"/>
    <s v=" Single Stream"/>
    <n v="101821"/>
    <d v="2020-11-11T00:00:00"/>
    <n v="8880"/>
    <n v="4.4400000000000004"/>
    <n v="3"/>
    <x v="1"/>
    <s v="Qtr4"/>
    <n v="11"/>
    <x v="10"/>
    <s v="Waste Management"/>
    <n v="14.73"/>
    <n v="2.0699999999999998"/>
    <n v="7.3599999999999994"/>
  </r>
  <r>
    <n v="1626"/>
    <x v="207"/>
    <s v=" Single Stream"/>
    <n v="101800"/>
    <d v="2020-11-10T00:00:00"/>
    <n v="2040"/>
    <n v="1.02"/>
    <n v="3"/>
    <x v="1"/>
    <s v="Qtr4"/>
    <n v="11"/>
    <x v="10"/>
    <s v="Waste Management"/>
    <n v="2.75"/>
    <n v="2.7"/>
    <n v="6.45"/>
  </r>
  <r>
    <n v="990"/>
    <x v="207"/>
    <s v=" Single Stream"/>
    <n v="101755"/>
    <d v="2020-11-10T00:00:00"/>
    <n v="3460"/>
    <n v="1.73"/>
    <n v="2"/>
    <x v="1"/>
    <s v="Qtr4"/>
    <n v="11"/>
    <x v="10"/>
    <s v="Twin Enviro"/>
    <n v="2.75"/>
    <n v="2.7"/>
    <n v="6.45"/>
  </r>
  <r>
    <n v="1628"/>
    <x v="208"/>
    <s v=" Single Stream"/>
    <n v="101668"/>
    <d v="2020-11-09T00:00:00"/>
    <n v="7100"/>
    <n v="3.55"/>
    <n v="3"/>
    <x v="1"/>
    <s v="Qtr4"/>
    <n v="11"/>
    <x v="10"/>
    <s v="Waste Management"/>
    <n v="16.93"/>
    <n v="2.09"/>
    <n v="6.91"/>
  </r>
  <r>
    <n v="992"/>
    <x v="208"/>
    <s v=" Single Stream"/>
    <n v="101667"/>
    <d v="2020-11-09T00:00:00"/>
    <n v="6660"/>
    <n v="3.33"/>
    <n v="2"/>
    <x v="1"/>
    <s v="Qtr4"/>
    <n v="11"/>
    <x v="10"/>
    <s v="Twin Enviro"/>
    <n v="16.93"/>
    <n v="2.09"/>
    <n v="6.91"/>
  </r>
  <r>
    <n v="994"/>
    <x v="208"/>
    <s v=" Single Stream"/>
    <n v="101725"/>
    <d v="2020-11-09T00:00:00"/>
    <n v="4860"/>
    <n v="2.4300000000000002"/>
    <n v="2"/>
    <x v="1"/>
    <s v="Qtr4"/>
    <n v="11"/>
    <x v="10"/>
    <s v="Twin Enviro"/>
    <n v="16.93"/>
    <n v="2.09"/>
    <n v="6.91"/>
  </r>
  <r>
    <n v="1627"/>
    <x v="208"/>
    <s v=" Single Stream"/>
    <n v="101693"/>
    <d v="2020-11-09T00:00:00"/>
    <n v="10540"/>
    <n v="5.27"/>
    <n v="3"/>
    <x v="1"/>
    <s v="Qtr4"/>
    <n v="11"/>
    <x v="10"/>
    <s v="Waste Management"/>
    <n v="16.93"/>
    <n v="2.09"/>
    <n v="6.91"/>
  </r>
  <r>
    <n v="991"/>
    <x v="208"/>
    <s v=" Single Stream"/>
    <n v="101666"/>
    <d v="2020-11-09T00:00:00"/>
    <n v="940"/>
    <n v="0.47"/>
    <n v="2"/>
    <x v="1"/>
    <s v="Qtr4"/>
    <n v="11"/>
    <x v="10"/>
    <s v="Twin Enviro"/>
    <n v="16.93"/>
    <n v="2.09"/>
    <n v="6.91"/>
  </r>
  <r>
    <n v="993"/>
    <x v="208"/>
    <s v=" Single Stream"/>
    <n v="101712"/>
    <d v="2020-11-09T00:00:00"/>
    <n v="3760"/>
    <n v="1.88"/>
    <n v="2"/>
    <x v="1"/>
    <s v="Qtr4"/>
    <n v="11"/>
    <x v="10"/>
    <s v="Twin Enviro"/>
    <n v="16.93"/>
    <n v="2.09"/>
    <n v="6.91"/>
  </r>
  <r>
    <n v="1629"/>
    <x v="209"/>
    <s v=" Single Stream"/>
    <n v="101637"/>
    <d v="2020-11-06T00:00:00"/>
    <n v="7980"/>
    <n v="3.99"/>
    <n v="3"/>
    <x v="1"/>
    <s v="Qtr4"/>
    <n v="11"/>
    <x v="10"/>
    <s v="Waste Management"/>
    <n v="5.6400000000000006"/>
    <n v="1.97"/>
    <n v="6.19"/>
  </r>
  <r>
    <n v="995"/>
    <x v="209"/>
    <s v=" Single Stream"/>
    <n v="101659"/>
    <d v="2020-11-06T00:00:00"/>
    <n v="1500"/>
    <n v="0.75"/>
    <n v="2"/>
    <x v="1"/>
    <s v="Qtr4"/>
    <n v="11"/>
    <x v="10"/>
    <s v="Twin Enviro"/>
    <n v="5.6400000000000006"/>
    <n v="1.97"/>
    <n v="6.19"/>
  </r>
  <r>
    <n v="996"/>
    <x v="209"/>
    <s v=" Single Stream"/>
    <n v="101640"/>
    <d v="2020-11-06T00:00:00"/>
    <n v="1800"/>
    <n v="0.9"/>
    <n v="2"/>
    <x v="1"/>
    <s v="Qtr4"/>
    <n v="11"/>
    <x v="10"/>
    <s v="Twin Enviro"/>
    <n v="5.6400000000000006"/>
    <n v="1.97"/>
    <n v="6.19"/>
  </r>
  <r>
    <n v="998"/>
    <x v="210"/>
    <s v=" Single Stream"/>
    <n v="101489"/>
    <d v="2020-11-05T00:00:00"/>
    <n v="4200"/>
    <n v="2.1"/>
    <n v="2"/>
    <x v="1"/>
    <s v="Qtr4"/>
    <n v="11"/>
    <x v="10"/>
    <s v="Twin Enviro"/>
    <n v="5.99"/>
    <n v="3.07"/>
    <n v="4.8999999999999995"/>
  </r>
  <r>
    <n v="999"/>
    <x v="210"/>
    <s v=" Single Stream"/>
    <n v="101539"/>
    <d v="2020-11-05T00:00:00"/>
    <n v="2940"/>
    <n v="1.47"/>
    <n v="2"/>
    <x v="1"/>
    <s v="Qtr4"/>
    <n v="11"/>
    <x v="10"/>
    <s v="Twin Enviro"/>
    <n v="5.99"/>
    <n v="3.07"/>
    <n v="4.8999999999999995"/>
  </r>
  <r>
    <n v="997"/>
    <x v="210"/>
    <s v=" Single Stream"/>
    <n v="101550"/>
    <d v="2020-11-05T00:00:00"/>
    <n v="4840"/>
    <n v="2.42"/>
    <n v="2"/>
    <x v="1"/>
    <s v="Qtr4"/>
    <n v="11"/>
    <x v="10"/>
    <s v="Twin Enviro"/>
    <n v="5.99"/>
    <n v="3.07"/>
    <n v="4.8999999999999995"/>
  </r>
  <r>
    <n v="1002"/>
    <x v="211"/>
    <s v=" Single Stream"/>
    <n v="101453"/>
    <d v="2020-11-04T00:00:00"/>
    <n v="7180"/>
    <n v="3.59"/>
    <n v="2"/>
    <x v="1"/>
    <s v="Qtr4"/>
    <n v="11"/>
    <x v="10"/>
    <s v="Twin Enviro"/>
    <n v="10.209999999999999"/>
    <n v="2.6"/>
    <n v="6.23"/>
  </r>
  <r>
    <n v="1000"/>
    <x v="211"/>
    <s v=" Single Stream"/>
    <n v="101383"/>
    <d v="2020-11-04T00:00:00"/>
    <n v="5000"/>
    <n v="2.5"/>
    <n v="2"/>
    <x v="1"/>
    <s v="Qtr4"/>
    <n v="11"/>
    <x v="10"/>
    <s v="Twin Enviro"/>
    <n v="10.209999999999999"/>
    <n v="2.6"/>
    <n v="6.23"/>
  </r>
  <r>
    <n v="1630"/>
    <x v="211"/>
    <s v=" Single Stream"/>
    <n v="101456"/>
    <d v="2020-11-04T00:00:00"/>
    <n v="7220"/>
    <n v="3.61"/>
    <n v="3"/>
    <x v="1"/>
    <s v="Qtr4"/>
    <n v="11"/>
    <x v="10"/>
    <s v="Waste Management"/>
    <n v="10.209999999999999"/>
    <n v="2.6"/>
    <n v="6.23"/>
  </r>
  <r>
    <n v="1001"/>
    <x v="211"/>
    <s v=" Single Stream"/>
    <n v="101407"/>
    <d v="2020-11-04T00:00:00"/>
    <n v="1020"/>
    <n v="0.51"/>
    <n v="2"/>
    <x v="1"/>
    <s v="Qtr4"/>
    <n v="11"/>
    <x v="10"/>
    <s v="Twin Enviro"/>
    <n v="10.209999999999999"/>
    <n v="2.6"/>
    <n v="6.23"/>
  </r>
  <r>
    <n v="1631"/>
    <x v="212"/>
    <s v=" Single Stream"/>
    <n v="101362"/>
    <d v="2020-11-03T00:00:00"/>
    <n v="9880"/>
    <n v="4.9400000000000004"/>
    <n v="3"/>
    <x v="1"/>
    <s v="Qtr4"/>
    <n v="11"/>
    <x v="10"/>
    <s v="Waste Management"/>
    <n v="10.66"/>
    <n v="1.77"/>
    <n v="8.2000000000000011"/>
  </r>
  <r>
    <n v="1806"/>
    <x v="212"/>
    <s v="302-OCC"/>
    <n v="101344"/>
    <d v="2020-11-03T00:00:00"/>
    <n v="0"/>
    <n v="4.24"/>
    <n v="5"/>
    <x v="1"/>
    <s v="Qtr4"/>
    <n v="11"/>
    <x v="10"/>
    <s v="Overton"/>
    <n v="10.66"/>
    <n v="1.77"/>
    <n v="8.2000000000000011"/>
  </r>
  <r>
    <n v="1003"/>
    <x v="212"/>
    <s v=" Single Stream"/>
    <n v="101317"/>
    <d v="2020-11-03T00:00:00"/>
    <n v="2960"/>
    <n v="1.48"/>
    <n v="2"/>
    <x v="1"/>
    <s v="Qtr4"/>
    <n v="11"/>
    <x v="10"/>
    <s v="Twin Enviro"/>
    <n v="10.66"/>
    <n v="1.77"/>
    <n v="8.2000000000000011"/>
  </r>
  <r>
    <n v="1005"/>
    <x v="213"/>
    <s v=" Single Stream"/>
    <n v="101295"/>
    <d v="2020-11-02T00:00:00"/>
    <n v="2760"/>
    <n v="1.38"/>
    <n v="2"/>
    <x v="1"/>
    <s v="Qtr4"/>
    <n v="11"/>
    <x v="10"/>
    <s v="Twin Enviro"/>
    <n v="9.92"/>
    <n v="6.68"/>
    <n v="3.15"/>
  </r>
  <r>
    <n v="1802"/>
    <x v="213"/>
    <s v=" Single Stream"/>
    <n v="101256"/>
    <d v="2020-11-02T00:00:00"/>
    <n v="2500"/>
    <n v="1.25"/>
    <n v="5"/>
    <x v="1"/>
    <s v="Qtr4"/>
    <n v="11"/>
    <x v="10"/>
    <s v="Overton"/>
    <n v="9.92"/>
    <n v="6.68"/>
    <n v="3.15"/>
  </r>
  <r>
    <n v="1632"/>
    <x v="213"/>
    <s v=" Single Stream"/>
    <n v="101275"/>
    <d v="2020-11-02T00:00:00"/>
    <n v="7060"/>
    <n v="3.53"/>
    <n v="3"/>
    <x v="1"/>
    <s v="Qtr4"/>
    <n v="11"/>
    <x v="10"/>
    <s v="Waste Management"/>
    <n v="9.92"/>
    <n v="6.68"/>
    <n v="3.15"/>
  </r>
  <r>
    <n v="1004"/>
    <x v="213"/>
    <s v=" Single Stream"/>
    <n v="101286"/>
    <d v="2020-11-02T00:00:00"/>
    <n v="7520"/>
    <n v="3.76"/>
    <n v="2"/>
    <x v="1"/>
    <s v="Qtr4"/>
    <n v="11"/>
    <x v="10"/>
    <s v="Twin Enviro"/>
    <n v="9.92"/>
    <n v="6.68"/>
    <n v="3.15"/>
  </r>
  <r>
    <n v="1008"/>
    <x v="214"/>
    <s v=" Single Stream"/>
    <n v="101211"/>
    <d v="2020-10-30T00:00:00"/>
    <n v="2080"/>
    <n v="1.04"/>
    <n v="2"/>
    <x v="1"/>
    <s v="Qtr4"/>
    <n v="10"/>
    <x v="11"/>
    <s v="Twin Enviro"/>
    <n v="11.010000000000002"/>
    <n v="1.2"/>
    <n v="4.42"/>
  </r>
  <r>
    <n v="1634"/>
    <x v="214"/>
    <s v=" Single Stream"/>
    <n v="101177"/>
    <d v="2020-10-30T00:00:00"/>
    <n v="6540"/>
    <n v="3.27"/>
    <n v="3"/>
    <x v="1"/>
    <s v="Qtr4"/>
    <n v="10"/>
    <x v="11"/>
    <s v="Waste Management"/>
    <n v="11.010000000000002"/>
    <n v="1.2"/>
    <n v="4.42"/>
  </r>
  <r>
    <n v="1006"/>
    <x v="214"/>
    <s v=" Single Stream"/>
    <n v="101157"/>
    <d v="2020-10-30T00:00:00"/>
    <n v="3620"/>
    <n v="1.81"/>
    <n v="2"/>
    <x v="1"/>
    <s v="Qtr4"/>
    <n v="10"/>
    <x v="11"/>
    <s v="Twin Enviro"/>
    <n v="11.010000000000002"/>
    <n v="1.2"/>
    <n v="4.42"/>
  </r>
  <r>
    <n v="1633"/>
    <x v="214"/>
    <s v=" Single Stream"/>
    <n v="101193"/>
    <d v="2020-10-30T00:00:00"/>
    <n v="6700"/>
    <n v="3.35"/>
    <n v="3"/>
    <x v="1"/>
    <s v="Qtr4"/>
    <n v="10"/>
    <x v="11"/>
    <s v="Waste Management"/>
    <n v="11.010000000000002"/>
    <n v="1.2"/>
    <n v="4.42"/>
  </r>
  <r>
    <n v="1007"/>
    <x v="214"/>
    <s v=" Single Stream"/>
    <n v="101219"/>
    <d v="2020-10-30T00:00:00"/>
    <n v="3080"/>
    <n v="1.54"/>
    <n v="2"/>
    <x v="1"/>
    <s v="Qtr4"/>
    <n v="10"/>
    <x v="11"/>
    <s v="Twin Enviro"/>
    <n v="11.010000000000002"/>
    <n v="1.2"/>
    <n v="4.42"/>
  </r>
  <r>
    <n v="1010"/>
    <x v="215"/>
    <s v=" Single Stream"/>
    <n v="101136"/>
    <d v="2020-10-29T00:00:00"/>
    <n v="4600"/>
    <n v="2.2999999999999998"/>
    <n v="2"/>
    <x v="1"/>
    <s v="Qtr4"/>
    <n v="10"/>
    <x v="11"/>
    <s v="Twin Enviro"/>
    <n v="8.18"/>
    <n v="4.26"/>
    <n v="5.1800000000000006"/>
  </r>
  <r>
    <n v="1011"/>
    <x v="215"/>
    <s v=" Single Stream"/>
    <n v="101096"/>
    <d v="2020-10-29T00:00:00"/>
    <n v="7960"/>
    <n v="3.98"/>
    <n v="2"/>
    <x v="1"/>
    <s v="Qtr4"/>
    <n v="10"/>
    <x v="11"/>
    <s v="Twin Enviro"/>
    <n v="8.18"/>
    <n v="4.26"/>
    <n v="5.1800000000000006"/>
  </r>
  <r>
    <n v="1009"/>
    <x v="215"/>
    <s v=" Single Stream"/>
    <n v="101124"/>
    <d v="2020-10-29T00:00:00"/>
    <n v="3800"/>
    <n v="1.9"/>
    <n v="2"/>
    <x v="1"/>
    <s v="Qtr4"/>
    <n v="10"/>
    <x v="11"/>
    <s v="Twin Enviro"/>
    <n v="8.18"/>
    <n v="4.26"/>
    <n v="5.1800000000000006"/>
  </r>
  <r>
    <n v="1635"/>
    <x v="216"/>
    <s v=" Single Stream"/>
    <n v="101068"/>
    <d v="2020-10-28T00:00:00"/>
    <n v="6280"/>
    <n v="3.14"/>
    <n v="3"/>
    <x v="1"/>
    <s v="Qtr4"/>
    <n v="10"/>
    <x v="11"/>
    <s v="Waste Management"/>
    <n v="3.4000000000000004"/>
    <n v="0"/>
    <n v="4.3699999999999992"/>
  </r>
  <r>
    <n v="1012"/>
    <x v="216"/>
    <s v=" Single Stream"/>
    <n v="101036"/>
    <d v="2020-10-28T00:00:00"/>
    <n v="520"/>
    <n v="0.26"/>
    <n v="2"/>
    <x v="1"/>
    <s v="Qtr4"/>
    <n v="10"/>
    <x v="11"/>
    <s v="Twin Enviro"/>
    <n v="3.4000000000000004"/>
    <n v="0"/>
    <n v="4.3699999999999992"/>
  </r>
  <r>
    <n v="1015"/>
    <x v="217"/>
    <s v=" Single Stream"/>
    <n v="101014"/>
    <d v="2020-10-27T00:00:00"/>
    <n v="6380"/>
    <n v="3.19"/>
    <n v="2"/>
    <x v="1"/>
    <s v="Qtr4"/>
    <n v="10"/>
    <x v="11"/>
    <s v="Twin Enviro"/>
    <n v="9.57"/>
    <n v="3.5"/>
    <n v="3.41"/>
  </r>
  <r>
    <n v="1014"/>
    <x v="217"/>
    <s v=" Single Stream"/>
    <n v="100984"/>
    <d v="2020-10-27T00:00:00"/>
    <n v="1940"/>
    <n v="0.97"/>
    <n v="2"/>
    <x v="1"/>
    <s v="Qtr4"/>
    <n v="10"/>
    <x v="11"/>
    <s v="Twin Enviro"/>
    <n v="9.57"/>
    <n v="3.5"/>
    <n v="3.41"/>
  </r>
  <r>
    <n v="1636"/>
    <x v="217"/>
    <s v=" Single Stream"/>
    <n v="100983"/>
    <d v="2020-10-27T00:00:00"/>
    <n v="6200"/>
    <n v="3.1"/>
    <n v="3"/>
    <x v="1"/>
    <s v="Qtr4"/>
    <n v="10"/>
    <x v="11"/>
    <s v="Waste Management"/>
    <n v="9.57"/>
    <n v="3.5"/>
    <n v="3.41"/>
  </r>
  <r>
    <n v="1013"/>
    <x v="217"/>
    <s v=" Single Stream"/>
    <n v="100979"/>
    <d v="2020-10-27T00:00:00"/>
    <n v="3860"/>
    <n v="1.93"/>
    <n v="2"/>
    <x v="1"/>
    <s v="Qtr4"/>
    <n v="10"/>
    <x v="11"/>
    <s v="Twin Enviro"/>
    <n v="9.57"/>
    <n v="3.5"/>
    <n v="3.41"/>
  </r>
  <r>
    <n v="1016"/>
    <x v="217"/>
    <s v=" Single Stream"/>
    <n v="100980"/>
    <d v="2020-10-27T00:00:00"/>
    <n v="760"/>
    <n v="0.38"/>
    <n v="2"/>
    <x v="1"/>
    <s v="Qtr4"/>
    <n v="10"/>
    <x v="11"/>
    <s v="Twin Enviro"/>
    <n v="9.57"/>
    <n v="3.5"/>
    <n v="3.41"/>
  </r>
  <r>
    <n v="1017"/>
    <x v="218"/>
    <s v=" Single Stream"/>
    <n v="100942"/>
    <d v="2020-10-26T00:00:00"/>
    <n v="1700"/>
    <n v="0.85"/>
    <n v="2"/>
    <x v="1"/>
    <s v="Qtr4"/>
    <n v="10"/>
    <x v="11"/>
    <s v="Twin Enviro"/>
    <n v="0.85"/>
    <n v="2.35"/>
    <n v="5.8199999999999994"/>
  </r>
  <r>
    <n v="1020"/>
    <x v="219"/>
    <s v=" Single Stream"/>
    <n v="100852"/>
    <d v="2020-10-23T00:00:00"/>
    <n v="4600"/>
    <n v="2.2999999999999998"/>
    <n v="2"/>
    <x v="1"/>
    <s v="Qtr4"/>
    <n v="10"/>
    <x v="11"/>
    <s v="Twin Enviro"/>
    <n v="18.739999999999998"/>
    <n v="0.1"/>
    <n v="4.8000000000000007"/>
  </r>
  <r>
    <n v="1019"/>
    <x v="219"/>
    <s v=" Single Stream"/>
    <n v="100856"/>
    <d v="2020-10-23T00:00:00"/>
    <n v="3760"/>
    <n v="1.88"/>
    <n v="2"/>
    <x v="1"/>
    <s v="Qtr4"/>
    <n v="10"/>
    <x v="11"/>
    <s v="Twin Enviro"/>
    <n v="18.739999999999998"/>
    <n v="0.1"/>
    <n v="4.8000000000000007"/>
  </r>
  <r>
    <n v="1018"/>
    <x v="219"/>
    <s v=" Single Stream"/>
    <n v="100835"/>
    <d v="2020-10-23T00:00:00"/>
    <n v="4500"/>
    <n v="2.25"/>
    <n v="2"/>
    <x v="1"/>
    <s v="Qtr4"/>
    <n v="10"/>
    <x v="11"/>
    <s v="Twin Enviro"/>
    <n v="18.739999999999998"/>
    <n v="0.1"/>
    <n v="4.8000000000000007"/>
  </r>
  <r>
    <n v="1021"/>
    <x v="219"/>
    <s v=" Single Stream"/>
    <n v="100905"/>
    <d v="2020-10-23T00:00:00"/>
    <n v="6020"/>
    <n v="3.01"/>
    <n v="2"/>
    <x v="1"/>
    <s v="Qtr4"/>
    <n v="10"/>
    <x v="11"/>
    <s v="Twin Enviro"/>
    <n v="18.739999999999998"/>
    <n v="0.1"/>
    <n v="4.8000000000000007"/>
  </r>
  <r>
    <n v="1637"/>
    <x v="219"/>
    <s v=" Single Stream"/>
    <n v="100906"/>
    <d v="2020-10-23T00:00:00"/>
    <n v="12500"/>
    <n v="6.25"/>
    <n v="3"/>
    <x v="1"/>
    <s v="Qtr4"/>
    <n v="10"/>
    <x v="11"/>
    <s v="Waste Management"/>
    <n v="18.739999999999998"/>
    <n v="0.1"/>
    <n v="4.8000000000000007"/>
  </r>
  <r>
    <n v="1022"/>
    <x v="219"/>
    <s v=" Single Stream"/>
    <n v="100888"/>
    <d v="2020-10-23T00:00:00"/>
    <n v="4500"/>
    <n v="2.25"/>
    <n v="2"/>
    <x v="1"/>
    <s v="Qtr4"/>
    <n v="10"/>
    <x v="11"/>
    <s v="Twin Enviro"/>
    <n v="18.739999999999998"/>
    <n v="0.1"/>
    <n v="4.8000000000000007"/>
  </r>
  <r>
    <n v="1023"/>
    <x v="219"/>
    <s v=" Single Stream"/>
    <n v="100891"/>
    <d v="2020-10-23T00:00:00"/>
    <n v="1600"/>
    <n v="0.8"/>
    <n v="2"/>
    <x v="1"/>
    <s v="Qtr4"/>
    <n v="10"/>
    <x v="11"/>
    <s v="Twin Enviro"/>
    <n v="18.739999999999998"/>
    <n v="0.1"/>
    <n v="4.8000000000000007"/>
  </r>
  <r>
    <n v="1025"/>
    <x v="220"/>
    <s v=" Single Stream"/>
    <n v="100761"/>
    <d v="2020-10-22T00:00:00"/>
    <n v="4620"/>
    <n v="2.31"/>
    <n v="2"/>
    <x v="1"/>
    <s v="Qtr4"/>
    <n v="10"/>
    <x v="11"/>
    <s v="Twin Enviro"/>
    <n v="5.8000000000000007"/>
    <n v="2.4700000000000002"/>
    <n v="4.9400000000000004"/>
  </r>
  <r>
    <n v="1024"/>
    <x v="220"/>
    <s v=" Single Stream"/>
    <n v="100754"/>
    <d v="2020-10-22T00:00:00"/>
    <n v="6980"/>
    <n v="3.49"/>
    <n v="2"/>
    <x v="1"/>
    <s v="Qtr4"/>
    <n v="10"/>
    <x v="11"/>
    <s v="Twin Enviro"/>
    <n v="5.8000000000000007"/>
    <n v="2.4700000000000002"/>
    <n v="4.9400000000000004"/>
  </r>
  <r>
    <n v="1638"/>
    <x v="221"/>
    <s v=" Single Stream"/>
    <n v="100728"/>
    <d v="2020-10-21T00:00:00"/>
    <n v="7400"/>
    <n v="3.7"/>
    <n v="3"/>
    <x v="1"/>
    <s v="Qtr4"/>
    <n v="10"/>
    <x v="11"/>
    <s v="Waste Management"/>
    <n v="4.21"/>
    <n v="2.54"/>
    <n v="4.53"/>
  </r>
  <r>
    <n v="1026"/>
    <x v="221"/>
    <s v=" Single Stream"/>
    <n v="100684"/>
    <d v="2020-10-21T00:00:00"/>
    <n v="1020"/>
    <n v="0.51"/>
    <n v="2"/>
    <x v="1"/>
    <s v="Qtr4"/>
    <n v="10"/>
    <x v="11"/>
    <s v="Twin Enviro"/>
    <n v="4.21"/>
    <n v="2.54"/>
    <n v="4.53"/>
  </r>
  <r>
    <n v="1028"/>
    <x v="222"/>
    <s v=" Single Stream"/>
    <n v="100654"/>
    <d v="2020-10-20T00:00:00"/>
    <n v="4940"/>
    <n v="2.4700000000000002"/>
    <n v="2"/>
    <x v="1"/>
    <s v="Qtr4"/>
    <n v="10"/>
    <x v="11"/>
    <s v="Twin Enviro"/>
    <n v="9.8099999999999987"/>
    <n v="1.51"/>
    <n v="4.76"/>
  </r>
  <r>
    <n v="1027"/>
    <x v="222"/>
    <s v=" Single Stream"/>
    <n v="100593"/>
    <d v="2020-10-20T00:00:00"/>
    <n v="3580"/>
    <n v="1.79"/>
    <n v="2"/>
    <x v="1"/>
    <s v="Qtr4"/>
    <n v="10"/>
    <x v="11"/>
    <s v="Twin Enviro"/>
    <n v="9.8099999999999987"/>
    <n v="1.51"/>
    <n v="4.76"/>
  </r>
  <r>
    <n v="1639"/>
    <x v="222"/>
    <s v=" Single Stream"/>
    <n v="100646"/>
    <d v="2020-10-20T00:00:00"/>
    <n v="11100"/>
    <n v="5.55"/>
    <n v="3"/>
    <x v="1"/>
    <s v="Qtr4"/>
    <n v="10"/>
    <x v="11"/>
    <s v="Waste Management"/>
    <n v="9.8099999999999987"/>
    <n v="1.51"/>
    <n v="4.76"/>
  </r>
  <r>
    <n v="1029"/>
    <x v="223"/>
    <s v=" Single Stream"/>
    <n v="100571"/>
    <d v="2020-10-19T00:00:00"/>
    <n v="5960"/>
    <n v="2.98"/>
    <n v="2"/>
    <x v="1"/>
    <s v="Qtr4"/>
    <n v="10"/>
    <x v="11"/>
    <s v="Twin Enviro"/>
    <n v="5.77"/>
    <n v="2.4700000000000002"/>
    <n v="2.7199999999999998"/>
  </r>
  <r>
    <n v="1031"/>
    <x v="223"/>
    <s v=" Single Stream"/>
    <n v="100507"/>
    <d v="2020-10-19T00:00:00"/>
    <n v="2080"/>
    <n v="1.04"/>
    <n v="2"/>
    <x v="1"/>
    <s v="Qtr4"/>
    <n v="10"/>
    <x v="11"/>
    <s v="Twin Enviro"/>
    <n v="5.77"/>
    <n v="2.4700000000000002"/>
    <n v="2.7199999999999998"/>
  </r>
  <r>
    <n v="1030"/>
    <x v="223"/>
    <s v=" Single Stream"/>
    <n v="100480"/>
    <d v="2020-10-19T00:00:00"/>
    <n v="3500"/>
    <n v="1.75"/>
    <n v="2"/>
    <x v="1"/>
    <s v="Qtr4"/>
    <n v="10"/>
    <x v="11"/>
    <s v="Twin Enviro"/>
    <n v="5.77"/>
    <n v="2.4700000000000002"/>
    <n v="2.7199999999999998"/>
  </r>
  <r>
    <n v="1034"/>
    <x v="224"/>
    <s v=" Single Stream"/>
    <n v="100439"/>
    <d v="2020-10-16T00:00:00"/>
    <n v="4400"/>
    <n v="2.2000000000000002"/>
    <n v="2"/>
    <x v="1"/>
    <s v="Qtr4"/>
    <n v="10"/>
    <x v="11"/>
    <s v="Twin Enviro"/>
    <n v="8.19"/>
    <n v="0.25"/>
    <n v="4.82"/>
  </r>
  <r>
    <n v="1032"/>
    <x v="224"/>
    <s v=" Single Stream"/>
    <n v="100435"/>
    <d v="2020-10-16T00:00:00"/>
    <n v="7620"/>
    <n v="3.81"/>
    <n v="2"/>
    <x v="1"/>
    <s v="Qtr4"/>
    <n v="10"/>
    <x v="11"/>
    <s v="Twin Enviro"/>
    <n v="8.19"/>
    <n v="0.25"/>
    <n v="4.82"/>
  </r>
  <r>
    <n v="1035"/>
    <x v="224"/>
    <s v=" Single Stream"/>
    <n v="100489"/>
    <d v="2020-10-16T00:00:00"/>
    <n v="2640"/>
    <n v="1.32"/>
    <n v="2"/>
    <x v="1"/>
    <s v="Qtr4"/>
    <n v="10"/>
    <x v="11"/>
    <s v="Twin Enviro"/>
    <n v="8.19"/>
    <n v="0.25"/>
    <n v="4.82"/>
  </r>
  <r>
    <n v="1033"/>
    <x v="224"/>
    <s v=" Single Stream"/>
    <n v="100442"/>
    <d v="2020-10-16T00:00:00"/>
    <n v="1720"/>
    <n v="0.86"/>
    <n v="2"/>
    <x v="1"/>
    <s v="Qtr4"/>
    <n v="10"/>
    <x v="11"/>
    <s v="Twin Enviro"/>
    <n v="8.19"/>
    <n v="0.25"/>
    <n v="4.82"/>
  </r>
  <r>
    <n v="1036"/>
    <x v="225"/>
    <s v=" Single Stream"/>
    <n v="100341"/>
    <d v="2020-10-15T00:00:00"/>
    <n v="8420"/>
    <n v="4.21"/>
    <n v="2"/>
    <x v="1"/>
    <s v="Qtr4"/>
    <n v="10"/>
    <x v="11"/>
    <s v="Twin Enviro"/>
    <n v="4.21"/>
    <n v="2.27"/>
    <n v="4.7299999999999995"/>
  </r>
  <r>
    <n v="1640"/>
    <x v="226"/>
    <s v=" Single Stream"/>
    <n v="100330"/>
    <d v="2020-10-14T00:00:00"/>
    <n v="6640"/>
    <n v="3.32"/>
    <n v="3"/>
    <x v="1"/>
    <s v="Qtr4"/>
    <n v="10"/>
    <x v="11"/>
    <s v="Waste Management"/>
    <n v="7.18"/>
    <n v="1.68"/>
    <n v="3.27"/>
  </r>
  <r>
    <n v="1038"/>
    <x v="226"/>
    <s v=" Single Stream"/>
    <n v="100298"/>
    <d v="2020-10-14T00:00:00"/>
    <n v="1000"/>
    <n v="0.5"/>
    <n v="2"/>
    <x v="1"/>
    <s v="Qtr4"/>
    <n v="10"/>
    <x v="11"/>
    <s v="Twin Enviro"/>
    <n v="7.18"/>
    <n v="1.68"/>
    <n v="3.27"/>
  </r>
  <r>
    <n v="1037"/>
    <x v="226"/>
    <s v=" Single Stream"/>
    <n v="100297"/>
    <d v="2020-10-14T00:00:00"/>
    <n v="6720"/>
    <n v="3.36"/>
    <n v="2"/>
    <x v="1"/>
    <s v="Qtr4"/>
    <n v="10"/>
    <x v="11"/>
    <s v="Twin Enviro"/>
    <n v="7.18"/>
    <n v="1.68"/>
    <n v="3.27"/>
  </r>
  <r>
    <n v="1039"/>
    <x v="227"/>
    <s v=" Single Stream"/>
    <n v="100200"/>
    <d v="2020-10-12T00:00:00"/>
    <n v="4960"/>
    <n v="2.48"/>
    <n v="2"/>
    <x v="1"/>
    <s v="Qtr4"/>
    <n v="10"/>
    <x v="11"/>
    <s v="Twin Enviro"/>
    <n v="5.58"/>
    <n v="1.47"/>
    <n v="0"/>
  </r>
  <r>
    <n v="1641"/>
    <x v="227"/>
    <s v=" Single Stream"/>
    <n v="100195"/>
    <d v="2020-10-12T00:00:00"/>
    <n v="6200"/>
    <n v="3.1"/>
    <n v="3"/>
    <x v="1"/>
    <s v="Qtr4"/>
    <n v="10"/>
    <x v="11"/>
    <s v="Waste Management"/>
    <n v="5.58"/>
    <n v="1.47"/>
    <n v="0"/>
  </r>
  <r>
    <n v="1040"/>
    <x v="228"/>
    <s v=" Single Stream"/>
    <n v="100055"/>
    <d v="2020-10-09T00:00:00"/>
    <n v="4460"/>
    <n v="2.23"/>
    <n v="2"/>
    <x v="1"/>
    <s v="Qtr4"/>
    <n v="10"/>
    <x v="11"/>
    <s v="Twin Enviro"/>
    <n v="9.9400000000000013"/>
    <n v="0"/>
    <n v="3.78"/>
  </r>
  <r>
    <n v="1041"/>
    <x v="228"/>
    <s v=" Single Stream"/>
    <n v="100112"/>
    <d v="2020-10-09T00:00:00"/>
    <n v="1720"/>
    <n v="0.86"/>
    <n v="2"/>
    <x v="1"/>
    <s v="Qtr4"/>
    <n v="10"/>
    <x v="11"/>
    <s v="Twin Enviro"/>
    <n v="9.9400000000000013"/>
    <n v="0"/>
    <n v="3.78"/>
  </r>
  <r>
    <n v="1042"/>
    <x v="228"/>
    <s v=" Single Stream"/>
    <n v="100111"/>
    <d v="2020-10-09T00:00:00"/>
    <n v="4980"/>
    <n v="2.4900000000000002"/>
    <n v="2"/>
    <x v="1"/>
    <s v="Qtr4"/>
    <n v="10"/>
    <x v="11"/>
    <s v="Twin Enviro"/>
    <n v="9.9400000000000013"/>
    <n v="0"/>
    <n v="3.78"/>
  </r>
  <r>
    <n v="1044"/>
    <x v="228"/>
    <s v=" Single Stream"/>
    <n v="100118"/>
    <d v="2020-10-09T00:00:00"/>
    <n v="6640"/>
    <n v="3.32"/>
    <n v="2"/>
    <x v="1"/>
    <s v="Qtr4"/>
    <n v="10"/>
    <x v="11"/>
    <s v="Twin Enviro"/>
    <n v="9.9400000000000013"/>
    <n v="0"/>
    <n v="3.78"/>
  </r>
  <r>
    <n v="1043"/>
    <x v="228"/>
    <s v=" Single Stream"/>
    <n v="100064"/>
    <d v="2020-10-09T00:00:00"/>
    <n v="2080"/>
    <n v="1.04"/>
    <n v="2"/>
    <x v="1"/>
    <s v="Qtr4"/>
    <n v="10"/>
    <x v="11"/>
    <s v="Twin Enviro"/>
    <n v="9.9400000000000013"/>
    <n v="0"/>
    <n v="3.78"/>
  </r>
  <r>
    <n v="1046"/>
    <x v="229"/>
    <s v=" Single Stream"/>
    <n v="99961"/>
    <d v="2020-10-08T00:00:00"/>
    <n v="6840"/>
    <n v="3.42"/>
    <n v="2"/>
    <x v="1"/>
    <s v="Qtr4"/>
    <n v="10"/>
    <x v="11"/>
    <s v="Twin Enviro"/>
    <n v="5.33"/>
    <n v="0"/>
    <n v="8.57"/>
  </r>
  <r>
    <n v="1045"/>
    <x v="229"/>
    <s v=" Single Stream"/>
    <n v="99955"/>
    <d v="2020-10-08T00:00:00"/>
    <n v="3820"/>
    <n v="1.91"/>
    <n v="2"/>
    <x v="1"/>
    <s v="Qtr4"/>
    <n v="10"/>
    <x v="11"/>
    <s v="Twin Enviro"/>
    <n v="5.33"/>
    <n v="0"/>
    <n v="8.57"/>
  </r>
  <r>
    <n v="1047"/>
    <x v="230"/>
    <s v=" Single Stream"/>
    <n v="99892"/>
    <d v="2020-10-07T00:00:00"/>
    <n v="1220"/>
    <n v="0.61"/>
    <n v="2"/>
    <x v="1"/>
    <s v="Qtr4"/>
    <n v="10"/>
    <x v="11"/>
    <s v="Twin Enviro"/>
    <n v="3.23"/>
    <n v="0"/>
    <n v="5.6000000000000005"/>
  </r>
  <r>
    <n v="1048"/>
    <x v="230"/>
    <s v=" Single Stream"/>
    <n v="99880"/>
    <d v="2020-10-07T00:00:00"/>
    <n v="5240"/>
    <n v="2.62"/>
    <n v="2"/>
    <x v="1"/>
    <s v="Qtr4"/>
    <n v="10"/>
    <x v="11"/>
    <s v="Twin Enviro"/>
    <n v="3.23"/>
    <n v="0"/>
    <n v="5.6000000000000005"/>
  </r>
  <r>
    <n v="1642"/>
    <x v="231"/>
    <s v=" Single Stream"/>
    <n v="99858"/>
    <d v="2020-10-06T00:00:00"/>
    <n v="6440"/>
    <n v="3.22"/>
    <n v="3"/>
    <x v="1"/>
    <s v="Qtr4"/>
    <n v="10"/>
    <x v="11"/>
    <s v="Waste Management"/>
    <n v="5.26"/>
    <n v="0"/>
    <n v="6.0799999999999992"/>
  </r>
  <r>
    <n v="1049"/>
    <x v="231"/>
    <s v=" Single Stream"/>
    <n v="99800"/>
    <d v="2020-10-06T00:00:00"/>
    <n v="4080"/>
    <n v="2.04"/>
    <n v="2"/>
    <x v="1"/>
    <s v="Qtr4"/>
    <n v="10"/>
    <x v="11"/>
    <s v="Twin Enviro"/>
    <n v="5.26"/>
    <n v="0"/>
    <n v="6.0799999999999992"/>
  </r>
  <r>
    <n v="1050"/>
    <x v="232"/>
    <s v=" Single Stream"/>
    <n v="99706"/>
    <d v="2020-10-05T00:00:00"/>
    <n v="3620"/>
    <n v="1.81"/>
    <n v="2"/>
    <x v="1"/>
    <s v="Qtr4"/>
    <n v="10"/>
    <x v="11"/>
    <s v="Twin Enviro"/>
    <n v="1.81"/>
    <n v="0"/>
    <n v="4.22"/>
  </r>
  <r>
    <n v="1053"/>
    <x v="233"/>
    <s v=" Single Stream"/>
    <n v="99679"/>
    <d v="2020-10-02T00:00:00"/>
    <n v="2240"/>
    <n v="1.1200000000000001"/>
    <n v="2"/>
    <x v="1"/>
    <s v="Qtr4"/>
    <n v="10"/>
    <x v="11"/>
    <s v="Twin Enviro"/>
    <n v="6.41"/>
    <n v="0.64"/>
    <n v="2.68"/>
  </r>
  <r>
    <n v="1643"/>
    <x v="233"/>
    <s v=" Single Stream"/>
    <n v="99645"/>
    <d v="2020-10-02T00:00:00"/>
    <n v="5640"/>
    <n v="2.82"/>
    <n v="3"/>
    <x v="1"/>
    <s v="Qtr4"/>
    <n v="10"/>
    <x v="11"/>
    <s v="Waste Management"/>
    <n v="6.41"/>
    <n v="0.64"/>
    <n v="2.68"/>
  </r>
  <r>
    <n v="1052"/>
    <x v="233"/>
    <s v=" Single Stream"/>
    <n v="99698"/>
    <d v="2020-10-02T00:00:00"/>
    <n v="2280"/>
    <n v="1.1399999999999999"/>
    <n v="2"/>
    <x v="1"/>
    <s v="Qtr4"/>
    <n v="10"/>
    <x v="11"/>
    <s v="Twin Enviro"/>
    <n v="6.41"/>
    <n v="0.64"/>
    <n v="2.68"/>
  </r>
  <r>
    <n v="1051"/>
    <x v="233"/>
    <s v=" Single Stream"/>
    <n v="99619"/>
    <d v="2020-10-02T00:00:00"/>
    <n v="2660"/>
    <n v="1.33"/>
    <n v="2"/>
    <x v="1"/>
    <s v="Qtr4"/>
    <n v="10"/>
    <x v="11"/>
    <s v="Twin Enviro"/>
    <n v="6.41"/>
    <n v="0.64"/>
    <n v="2.68"/>
  </r>
  <r>
    <n v="1055"/>
    <x v="234"/>
    <s v=" Single Stream"/>
    <n v="99579"/>
    <d v="2020-10-01T00:00:00"/>
    <n v="3600"/>
    <n v="1.8"/>
    <n v="2"/>
    <x v="1"/>
    <s v="Qtr4"/>
    <n v="10"/>
    <x v="11"/>
    <s v="Twin Enviro"/>
    <n v="4.1900000000000004"/>
    <n v="2.66"/>
    <n v="5.3900000000000006"/>
  </r>
  <r>
    <n v="1054"/>
    <x v="234"/>
    <s v=" Single Stream"/>
    <n v="99594"/>
    <d v="2020-10-01T00:00:00"/>
    <n v="4780"/>
    <n v="2.39"/>
    <n v="2"/>
    <x v="1"/>
    <s v="Qtr4"/>
    <n v="10"/>
    <x v="11"/>
    <s v="Twin Enviro"/>
    <n v="4.1900000000000004"/>
    <n v="2.66"/>
    <n v="5.3900000000000006"/>
  </r>
  <r>
    <n v="1644"/>
    <x v="235"/>
    <s v=" Single Stream"/>
    <n v="99522"/>
    <d v="2020-09-30T00:00:00"/>
    <n v="4140"/>
    <n v="2.0699999999999998"/>
    <n v="3"/>
    <x v="1"/>
    <s v="Qtr3"/>
    <n v="9"/>
    <x v="0"/>
    <s v="Waste Management"/>
    <n v="10.36"/>
    <n v="4.9800000000000004"/>
    <n v="5.3900000000000006"/>
  </r>
  <r>
    <n v="1056"/>
    <x v="235"/>
    <s v=" Single Stream"/>
    <n v="99526"/>
    <d v="2020-09-30T00:00:00"/>
    <n v="1720"/>
    <n v="0.86"/>
    <n v="2"/>
    <x v="1"/>
    <s v="Qtr3"/>
    <n v="9"/>
    <x v="0"/>
    <s v="Twin Enviro"/>
    <n v="10.36"/>
    <n v="4.9800000000000004"/>
    <n v="5.3900000000000006"/>
  </r>
  <r>
    <n v="1057"/>
    <x v="235"/>
    <s v=" Single Stream"/>
    <n v="99473"/>
    <d v="2020-09-30T00:00:00"/>
    <n v="940"/>
    <n v="0.47"/>
    <n v="2"/>
    <x v="1"/>
    <s v="Qtr3"/>
    <n v="9"/>
    <x v="0"/>
    <s v="Twin Enviro"/>
    <n v="10.36"/>
    <n v="4.9800000000000004"/>
    <n v="5.3900000000000006"/>
  </r>
  <r>
    <n v="1058"/>
    <x v="235"/>
    <s v=" Single Stream"/>
    <n v="99467"/>
    <d v="2020-09-30T00:00:00"/>
    <n v="6640"/>
    <n v="3.32"/>
    <n v="2"/>
    <x v="1"/>
    <s v="Qtr3"/>
    <n v="9"/>
    <x v="0"/>
    <s v="Twin Enviro"/>
    <n v="10.36"/>
    <n v="4.9800000000000004"/>
    <n v="5.3900000000000006"/>
  </r>
  <r>
    <n v="1059"/>
    <x v="235"/>
    <s v=" Single Stream"/>
    <n v="99532"/>
    <d v="2020-09-30T00:00:00"/>
    <n v="7280"/>
    <n v="3.64"/>
    <n v="2"/>
    <x v="1"/>
    <s v="Qtr3"/>
    <n v="9"/>
    <x v="0"/>
    <s v="Twin Enviro"/>
    <n v="10.36"/>
    <n v="4.9800000000000004"/>
    <n v="5.3900000000000006"/>
  </r>
  <r>
    <n v="1061"/>
    <x v="236"/>
    <s v=" Single Stream"/>
    <n v="99367"/>
    <d v="2020-09-29T00:00:00"/>
    <n v="4740"/>
    <n v="2.37"/>
    <n v="2"/>
    <x v="1"/>
    <s v="Qtr3"/>
    <n v="9"/>
    <x v="0"/>
    <s v="Twin Enviro"/>
    <n v="3.72"/>
    <n v="0"/>
    <n v="5.26"/>
  </r>
  <r>
    <n v="1060"/>
    <x v="236"/>
    <s v=" Single Stream"/>
    <n v="99368"/>
    <d v="2020-09-29T00:00:00"/>
    <n v="2700"/>
    <n v="1.35"/>
    <n v="2"/>
    <x v="1"/>
    <s v="Qtr3"/>
    <n v="9"/>
    <x v="0"/>
    <s v="Twin Enviro"/>
    <n v="3.72"/>
    <n v="0"/>
    <n v="5.26"/>
  </r>
  <r>
    <n v="1063"/>
    <x v="237"/>
    <s v=" Single Stream"/>
    <n v="99287"/>
    <d v="2020-09-28T00:00:00"/>
    <n v="2200"/>
    <n v="1.1000000000000001"/>
    <n v="2"/>
    <x v="1"/>
    <s v="Qtr3"/>
    <n v="9"/>
    <x v="0"/>
    <s v="Twin Enviro"/>
    <n v="2.06"/>
    <n v="8.34"/>
    <n v="4.22"/>
  </r>
  <r>
    <n v="1062"/>
    <x v="237"/>
    <s v=" Single Stream"/>
    <n v="99305"/>
    <d v="2020-09-28T00:00:00"/>
    <n v="1920"/>
    <n v="0.96"/>
    <n v="2"/>
    <x v="1"/>
    <s v="Qtr3"/>
    <n v="9"/>
    <x v="0"/>
    <s v="Twin Enviro"/>
    <n v="2.06"/>
    <n v="8.34"/>
    <n v="4.22"/>
  </r>
  <r>
    <n v="1064"/>
    <x v="238"/>
    <s v=" Single Stream"/>
    <n v="99209"/>
    <d v="2020-09-25T00:00:00"/>
    <n v="4720"/>
    <n v="2.36"/>
    <n v="2"/>
    <x v="1"/>
    <s v="Qtr3"/>
    <n v="9"/>
    <x v="0"/>
    <s v="Twin Enviro"/>
    <n v="11.48"/>
    <n v="2.9"/>
    <n v="2.5900000000000003"/>
  </r>
  <r>
    <n v="1066"/>
    <x v="238"/>
    <s v=" Single Stream"/>
    <n v="99265"/>
    <d v="2020-09-25T00:00:00"/>
    <n v="5420"/>
    <n v="2.71"/>
    <n v="2"/>
    <x v="1"/>
    <s v="Qtr3"/>
    <n v="9"/>
    <x v="0"/>
    <s v="Twin Enviro"/>
    <n v="11.48"/>
    <n v="2.9"/>
    <n v="2.5900000000000003"/>
  </r>
  <r>
    <n v="1065"/>
    <x v="238"/>
    <s v=" Single Stream"/>
    <n v="99279"/>
    <d v="2020-09-25T00:00:00"/>
    <n v="5720"/>
    <n v="2.86"/>
    <n v="2"/>
    <x v="1"/>
    <s v="Qtr3"/>
    <n v="9"/>
    <x v="0"/>
    <s v="Twin Enviro"/>
    <n v="11.48"/>
    <n v="2.9"/>
    <n v="2.5900000000000003"/>
  </r>
  <r>
    <n v="1645"/>
    <x v="238"/>
    <s v=" Single Stream"/>
    <n v="99264"/>
    <d v="2020-09-25T00:00:00"/>
    <n v="7100"/>
    <n v="3.55"/>
    <n v="3"/>
    <x v="1"/>
    <s v="Qtr3"/>
    <n v="9"/>
    <x v="0"/>
    <s v="Waste Management"/>
    <n v="11.48"/>
    <n v="2.9"/>
    <n v="2.5900000000000003"/>
  </r>
  <r>
    <n v="1068"/>
    <x v="239"/>
    <s v=" Single Stream"/>
    <n v="99165"/>
    <d v="2020-09-24T00:00:00"/>
    <n v="3460"/>
    <n v="1.73"/>
    <n v="2"/>
    <x v="1"/>
    <s v="Qtr3"/>
    <n v="9"/>
    <x v="0"/>
    <s v="Twin Enviro"/>
    <n v="9.5299999999999994"/>
    <n v="0.63"/>
    <n v="3.68"/>
  </r>
  <r>
    <n v="1646"/>
    <x v="239"/>
    <s v=" Single Stream"/>
    <n v="99190"/>
    <d v="2020-09-24T00:00:00"/>
    <n v="6100"/>
    <n v="3.05"/>
    <n v="3"/>
    <x v="1"/>
    <s v="Qtr3"/>
    <n v="9"/>
    <x v="0"/>
    <s v="Waste Management"/>
    <n v="9.5299999999999994"/>
    <n v="0.63"/>
    <n v="3.68"/>
  </r>
  <r>
    <n v="1067"/>
    <x v="239"/>
    <s v=" Single Stream"/>
    <n v="99126"/>
    <d v="2020-09-24T00:00:00"/>
    <n v="2860"/>
    <n v="1.43"/>
    <n v="2"/>
    <x v="1"/>
    <s v="Qtr3"/>
    <n v="9"/>
    <x v="0"/>
    <s v="Twin Enviro"/>
    <n v="9.5299999999999994"/>
    <n v="0.63"/>
    <n v="3.68"/>
  </r>
  <r>
    <n v="1069"/>
    <x v="239"/>
    <s v=" Single Stream"/>
    <n v="99128"/>
    <d v="2020-09-24T00:00:00"/>
    <n v="6640"/>
    <n v="3.32"/>
    <n v="2"/>
    <x v="1"/>
    <s v="Qtr3"/>
    <n v="9"/>
    <x v="0"/>
    <s v="Twin Enviro"/>
    <n v="9.5299999999999994"/>
    <n v="0.63"/>
    <n v="3.68"/>
  </r>
  <r>
    <n v="1071"/>
    <x v="240"/>
    <s v=" Single Stream"/>
    <n v="99060"/>
    <d v="2020-09-23T00:00:00"/>
    <n v="1440"/>
    <n v="0.72"/>
    <n v="2"/>
    <x v="1"/>
    <s v="Qtr3"/>
    <n v="9"/>
    <x v="0"/>
    <s v="Twin Enviro"/>
    <n v="7.4599999999999991"/>
    <n v="1.08"/>
    <n v="0"/>
  </r>
  <r>
    <n v="1647"/>
    <x v="240"/>
    <s v=" Single Stream"/>
    <n v="99102"/>
    <d v="2020-09-23T00:00:00"/>
    <n v="8200"/>
    <n v="4.0999999999999996"/>
    <n v="3"/>
    <x v="1"/>
    <s v="Qtr3"/>
    <n v="9"/>
    <x v="0"/>
    <s v="Waste Management"/>
    <n v="7.4599999999999991"/>
    <n v="1.08"/>
    <n v="0"/>
  </r>
  <r>
    <n v="1070"/>
    <x v="240"/>
    <s v=" Single Stream"/>
    <n v="99046"/>
    <d v="2020-09-23T00:00:00"/>
    <n v="5280"/>
    <n v="2.64"/>
    <n v="2"/>
    <x v="1"/>
    <s v="Qtr3"/>
    <n v="9"/>
    <x v="0"/>
    <s v="Twin Enviro"/>
    <n v="7.4599999999999991"/>
    <n v="1.08"/>
    <n v="0"/>
  </r>
  <r>
    <n v="1072"/>
    <x v="241"/>
    <s v=" Single Stream"/>
    <n v="98969"/>
    <d v="2020-09-22T00:00:00"/>
    <n v="8760"/>
    <n v="4.38"/>
    <n v="2"/>
    <x v="1"/>
    <s v="Qtr3"/>
    <n v="9"/>
    <x v="0"/>
    <s v="Twin Enviro"/>
    <n v="11.5"/>
    <n v="0"/>
    <n v="2.89"/>
  </r>
  <r>
    <n v="1073"/>
    <x v="241"/>
    <s v=" Single Stream"/>
    <n v="98967"/>
    <d v="2020-09-22T00:00:00"/>
    <n v="4580"/>
    <n v="2.29"/>
    <n v="2"/>
    <x v="1"/>
    <s v="Qtr3"/>
    <n v="9"/>
    <x v="0"/>
    <s v="Twin Enviro"/>
    <n v="11.5"/>
    <n v="0"/>
    <n v="2.89"/>
  </r>
  <r>
    <n v="1648"/>
    <x v="241"/>
    <s v=" Single Stream"/>
    <n v="99023"/>
    <d v="2020-09-22T00:00:00"/>
    <n v="9660"/>
    <n v="4.83"/>
    <n v="3"/>
    <x v="1"/>
    <s v="Qtr3"/>
    <n v="9"/>
    <x v="0"/>
    <s v="Waste Management"/>
    <n v="11.5"/>
    <n v="0"/>
    <n v="2.89"/>
  </r>
  <r>
    <n v="1074"/>
    <x v="242"/>
    <s v=" Single Stream"/>
    <n v="98868"/>
    <d v="2020-09-21T00:00:00"/>
    <n v="3400"/>
    <n v="1.7"/>
    <n v="2"/>
    <x v="1"/>
    <s v="Qtr3"/>
    <n v="9"/>
    <x v="0"/>
    <s v="Twin Enviro"/>
    <n v="9.8299999999999983"/>
    <n v="0"/>
    <n v="3.64"/>
  </r>
  <r>
    <n v="1649"/>
    <x v="242"/>
    <s v=" Single Stream"/>
    <n v="98939"/>
    <d v="2020-09-21T00:00:00"/>
    <n v="13020"/>
    <n v="6.51"/>
    <n v="3"/>
    <x v="1"/>
    <s v="Qtr3"/>
    <n v="9"/>
    <x v="0"/>
    <s v="Waste Management"/>
    <n v="9.8299999999999983"/>
    <n v="0"/>
    <n v="3.64"/>
  </r>
  <r>
    <n v="1075"/>
    <x v="242"/>
    <s v=" Single Stream"/>
    <n v="98857"/>
    <d v="2020-09-21T00:00:00"/>
    <n v="3240"/>
    <n v="1.62"/>
    <n v="2"/>
    <x v="1"/>
    <s v="Qtr3"/>
    <n v="9"/>
    <x v="0"/>
    <s v="Twin Enviro"/>
    <n v="9.8299999999999983"/>
    <n v="0"/>
    <n v="3.64"/>
  </r>
  <r>
    <n v="1077"/>
    <x v="243"/>
    <s v=" Single Stream"/>
    <n v="98779"/>
    <d v="2020-09-18T00:00:00"/>
    <n v="4360"/>
    <n v="2.1800000000000002"/>
    <n v="2"/>
    <x v="1"/>
    <s v="Qtr3"/>
    <n v="9"/>
    <x v="0"/>
    <s v="Twin Enviro"/>
    <n v="3.3600000000000003"/>
    <n v="0"/>
    <n v="3.79"/>
  </r>
  <r>
    <n v="1076"/>
    <x v="243"/>
    <s v=" Single Stream"/>
    <n v="98837"/>
    <d v="2020-09-18T00:00:00"/>
    <n v="2360"/>
    <n v="1.18"/>
    <n v="2"/>
    <x v="1"/>
    <s v="Qtr3"/>
    <n v="9"/>
    <x v="0"/>
    <s v="Twin Enviro"/>
    <n v="3.3600000000000003"/>
    <n v="0"/>
    <n v="3.79"/>
  </r>
  <r>
    <n v="1079"/>
    <x v="244"/>
    <s v=" Single Stream"/>
    <n v="98686"/>
    <d v="2020-09-17T00:00:00"/>
    <n v="1720"/>
    <n v="0.86"/>
    <n v="2"/>
    <x v="1"/>
    <s v="Qtr3"/>
    <n v="9"/>
    <x v="0"/>
    <s v="Twin Enviro"/>
    <n v="12.15"/>
    <n v="3.2"/>
    <n v="2.1"/>
  </r>
  <r>
    <n v="1650"/>
    <x v="244"/>
    <s v=" Single Stream"/>
    <n v="98745"/>
    <d v="2020-09-17T00:00:00"/>
    <n v="6440"/>
    <n v="3.22"/>
    <n v="3"/>
    <x v="1"/>
    <s v="Qtr3"/>
    <n v="9"/>
    <x v="0"/>
    <s v="Waste Management"/>
    <n v="12.15"/>
    <n v="3.2"/>
    <n v="2.1"/>
  </r>
  <r>
    <n v="1081"/>
    <x v="244"/>
    <s v=" Single Stream"/>
    <n v="98751"/>
    <d v="2020-09-17T00:00:00"/>
    <n v="7480"/>
    <n v="3.74"/>
    <n v="2"/>
    <x v="1"/>
    <s v="Qtr3"/>
    <n v="9"/>
    <x v="0"/>
    <s v="Twin Enviro"/>
    <n v="12.15"/>
    <n v="3.2"/>
    <n v="2.1"/>
  </r>
  <r>
    <n v="1078"/>
    <x v="244"/>
    <s v=" Single Stream"/>
    <n v="98682"/>
    <d v="2020-09-17T00:00:00"/>
    <n v="7320"/>
    <n v="3.66"/>
    <n v="2"/>
    <x v="1"/>
    <s v="Qtr3"/>
    <n v="9"/>
    <x v="0"/>
    <s v="Twin Enviro"/>
    <n v="12.15"/>
    <n v="3.2"/>
    <n v="2.1"/>
  </r>
  <r>
    <n v="1080"/>
    <x v="244"/>
    <s v=" Single Stream"/>
    <n v="98762"/>
    <d v="2020-09-17T00:00:00"/>
    <n v="1340"/>
    <n v="0.67"/>
    <n v="2"/>
    <x v="1"/>
    <s v="Qtr3"/>
    <n v="9"/>
    <x v="0"/>
    <s v="Twin Enviro"/>
    <n v="12.15"/>
    <n v="3.2"/>
    <n v="2.1"/>
  </r>
  <r>
    <n v="1082"/>
    <x v="245"/>
    <s v=" Single Stream"/>
    <n v="98620"/>
    <d v="2020-09-16T00:00:00"/>
    <n v="640"/>
    <n v="0.32"/>
    <n v="2"/>
    <x v="1"/>
    <s v="Qtr3"/>
    <n v="9"/>
    <x v="0"/>
    <s v="Twin Enviro"/>
    <n v="6.17"/>
    <n v="4.0999999999999996"/>
    <n v="4.5600000000000005"/>
  </r>
  <r>
    <n v="1083"/>
    <x v="245"/>
    <s v=" Single Stream"/>
    <n v="98606"/>
    <d v="2020-09-16T00:00:00"/>
    <n v="6580"/>
    <n v="3.29"/>
    <n v="2"/>
    <x v="1"/>
    <s v="Qtr3"/>
    <n v="9"/>
    <x v="0"/>
    <s v="Twin Enviro"/>
    <n v="6.17"/>
    <n v="4.0999999999999996"/>
    <n v="4.5600000000000005"/>
  </r>
  <r>
    <n v="1651"/>
    <x v="245"/>
    <s v=" Single Stream"/>
    <n v="98653"/>
    <d v="2020-09-16T00:00:00"/>
    <n v="5120"/>
    <n v="2.56"/>
    <n v="3"/>
    <x v="1"/>
    <s v="Qtr3"/>
    <n v="9"/>
    <x v="0"/>
    <s v="Waste Management"/>
    <n v="6.17"/>
    <n v="4.0999999999999996"/>
    <n v="4.5600000000000005"/>
  </r>
  <r>
    <n v="1084"/>
    <x v="246"/>
    <s v=" Single Stream"/>
    <n v="98511"/>
    <d v="2020-09-15T00:00:00"/>
    <n v="1720"/>
    <n v="0.86"/>
    <n v="2"/>
    <x v="1"/>
    <s v="Qtr3"/>
    <n v="9"/>
    <x v="0"/>
    <s v="Twin Enviro"/>
    <n v="0.86"/>
    <n v="4.4000000000000004"/>
    <n v="4.5199999999999996"/>
  </r>
  <r>
    <n v="1653"/>
    <x v="247"/>
    <s v=" Single Stream"/>
    <n v="98484"/>
    <d v="2020-09-14T00:00:00"/>
    <n v="3720"/>
    <n v="1.86"/>
    <n v="3"/>
    <x v="1"/>
    <s v="Qtr3"/>
    <n v="9"/>
    <x v="0"/>
    <s v="Waste Management"/>
    <n v="18.009999999999998"/>
    <n v="0"/>
    <n v="5.05"/>
  </r>
  <r>
    <n v="1652"/>
    <x v="247"/>
    <s v=" Single Stream"/>
    <n v="98431"/>
    <d v="2020-09-14T00:00:00"/>
    <n v="10040"/>
    <n v="5.0199999999999996"/>
    <n v="3"/>
    <x v="1"/>
    <s v="Qtr3"/>
    <n v="9"/>
    <x v="0"/>
    <s v="Waste Management"/>
    <n v="18.009999999999998"/>
    <n v="0"/>
    <n v="5.05"/>
  </r>
  <r>
    <n v="1087"/>
    <x v="247"/>
    <s v=" Single Stream"/>
    <n v="98399"/>
    <d v="2020-09-14T00:00:00"/>
    <n v="6720"/>
    <n v="3.36"/>
    <n v="2"/>
    <x v="1"/>
    <s v="Qtr3"/>
    <n v="9"/>
    <x v="0"/>
    <s v="Twin Enviro"/>
    <n v="18.009999999999998"/>
    <n v="0"/>
    <n v="5.05"/>
  </r>
  <r>
    <n v="1085"/>
    <x v="247"/>
    <s v=" Single Stream"/>
    <n v="98398"/>
    <d v="2020-09-14T00:00:00"/>
    <n v="6420"/>
    <n v="3.21"/>
    <n v="2"/>
    <x v="1"/>
    <s v="Qtr3"/>
    <n v="9"/>
    <x v="0"/>
    <s v="Twin Enviro"/>
    <n v="18.009999999999998"/>
    <n v="0"/>
    <n v="5.05"/>
  </r>
  <r>
    <n v="1088"/>
    <x v="247"/>
    <s v=" Single Stream"/>
    <n v="98447"/>
    <d v="2020-09-14T00:00:00"/>
    <n v="4720"/>
    <n v="2.36"/>
    <n v="2"/>
    <x v="1"/>
    <s v="Qtr3"/>
    <n v="9"/>
    <x v="0"/>
    <s v="Twin Enviro"/>
    <n v="18.009999999999998"/>
    <n v="0"/>
    <n v="5.05"/>
  </r>
  <r>
    <n v="1086"/>
    <x v="247"/>
    <s v=" Single Stream"/>
    <n v="98444"/>
    <d v="2020-09-14T00:00:00"/>
    <n v="4400"/>
    <n v="2.2000000000000002"/>
    <n v="2"/>
    <x v="1"/>
    <s v="Qtr3"/>
    <n v="9"/>
    <x v="0"/>
    <s v="Twin Enviro"/>
    <n v="18.009999999999998"/>
    <n v="0"/>
    <n v="5.05"/>
  </r>
  <r>
    <n v="1089"/>
    <x v="248"/>
    <s v=" Single Stream"/>
    <n v="98383"/>
    <d v="2020-09-11T00:00:00"/>
    <n v="6000"/>
    <n v="3"/>
    <n v="2"/>
    <x v="1"/>
    <s v="Qtr3"/>
    <n v="9"/>
    <x v="0"/>
    <s v="Twin Enviro"/>
    <n v="3"/>
    <n v="0.37"/>
    <n v="5.09"/>
  </r>
  <r>
    <n v="1654"/>
    <x v="249"/>
    <s v=" Single Stream"/>
    <n v="98246"/>
    <d v="2020-09-10T00:00:00"/>
    <n v="6980"/>
    <n v="3.49"/>
    <n v="3"/>
    <x v="1"/>
    <s v="Qtr3"/>
    <n v="9"/>
    <x v="0"/>
    <s v="Waste Management"/>
    <n v="10.620000000000001"/>
    <n v="0"/>
    <n v="4.9400000000000004"/>
  </r>
  <r>
    <n v="1091"/>
    <x v="249"/>
    <s v=" Single Stream"/>
    <n v="98219"/>
    <d v="2020-09-10T00:00:00"/>
    <n v="3860"/>
    <n v="1.93"/>
    <n v="2"/>
    <x v="1"/>
    <s v="Qtr3"/>
    <n v="9"/>
    <x v="0"/>
    <s v="Twin Enviro"/>
    <n v="10.620000000000001"/>
    <n v="0"/>
    <n v="4.9400000000000004"/>
  </r>
  <r>
    <n v="1092"/>
    <x v="249"/>
    <s v=" Single Stream"/>
    <n v="98160"/>
    <d v="2020-09-10T00:00:00"/>
    <n v="3220"/>
    <n v="1.61"/>
    <n v="2"/>
    <x v="1"/>
    <s v="Qtr3"/>
    <n v="9"/>
    <x v="0"/>
    <s v="Twin Enviro"/>
    <n v="10.620000000000001"/>
    <n v="0"/>
    <n v="4.9400000000000004"/>
  </r>
  <r>
    <n v="1090"/>
    <x v="249"/>
    <s v=" Single Stream"/>
    <n v="98165"/>
    <d v="2020-09-10T00:00:00"/>
    <n v="7180"/>
    <n v="3.59"/>
    <n v="2"/>
    <x v="1"/>
    <s v="Qtr3"/>
    <n v="9"/>
    <x v="0"/>
    <s v="Twin Enviro"/>
    <n v="10.620000000000001"/>
    <n v="0"/>
    <n v="4.9400000000000004"/>
  </r>
  <r>
    <n v="1655"/>
    <x v="250"/>
    <s v=" Single Stream"/>
    <n v="98032"/>
    <d v="2020-09-09T00:00:00"/>
    <n v="9960"/>
    <n v="4.9800000000000004"/>
    <n v="3"/>
    <x v="1"/>
    <s v="Qtr3"/>
    <n v="9"/>
    <x v="0"/>
    <s v="Waste Management"/>
    <n v="14.28"/>
    <n v="1.83"/>
    <n v="4.4300000000000006"/>
  </r>
  <r>
    <n v="1656"/>
    <x v="250"/>
    <s v=" Single Stream"/>
    <n v="98112"/>
    <d v="2020-09-09T00:00:00"/>
    <n v="5160"/>
    <n v="2.58"/>
    <n v="3"/>
    <x v="1"/>
    <s v="Qtr3"/>
    <n v="9"/>
    <x v="0"/>
    <s v="Waste Management"/>
    <n v="14.28"/>
    <n v="1.83"/>
    <n v="4.4300000000000006"/>
  </r>
  <r>
    <n v="1094"/>
    <x v="250"/>
    <s v=" Single Stream"/>
    <n v="98036"/>
    <d v="2020-09-09T00:00:00"/>
    <n v="4560"/>
    <n v="2.2799999999999998"/>
    <n v="2"/>
    <x v="1"/>
    <s v="Qtr3"/>
    <n v="9"/>
    <x v="0"/>
    <s v="Twin Enviro"/>
    <n v="14.28"/>
    <n v="1.83"/>
    <n v="4.4300000000000006"/>
  </r>
  <r>
    <n v="1095"/>
    <x v="250"/>
    <s v=" Single Stream"/>
    <n v="98033"/>
    <d v="2020-09-09T00:00:00"/>
    <n v="7900"/>
    <n v="3.95"/>
    <n v="2"/>
    <x v="1"/>
    <s v="Qtr3"/>
    <n v="9"/>
    <x v="0"/>
    <s v="Twin Enviro"/>
    <n v="14.28"/>
    <n v="1.83"/>
    <n v="4.4300000000000006"/>
  </r>
  <r>
    <n v="1093"/>
    <x v="250"/>
    <s v=" Single Stream"/>
    <n v="98058"/>
    <d v="2020-09-09T00:00:00"/>
    <n v="980"/>
    <n v="0.49"/>
    <n v="2"/>
    <x v="1"/>
    <s v="Qtr3"/>
    <n v="9"/>
    <x v="0"/>
    <s v="Twin Enviro"/>
    <n v="14.28"/>
    <n v="1.83"/>
    <n v="4.4300000000000006"/>
  </r>
  <r>
    <n v="1096"/>
    <x v="251"/>
    <s v=" Single Stream"/>
    <n v="97981"/>
    <d v="2020-09-07T00:00:00"/>
    <n v="4320"/>
    <n v="2.16"/>
    <n v="2"/>
    <x v="1"/>
    <s v="Qtr3"/>
    <n v="9"/>
    <x v="0"/>
    <s v="Twin Enviro"/>
    <n v="3.1500000000000004"/>
    <n v="0"/>
    <n v="0"/>
  </r>
  <r>
    <n v="1097"/>
    <x v="251"/>
    <s v=" Single Stream"/>
    <n v="97955"/>
    <d v="2020-09-07T00:00:00"/>
    <n v="1980"/>
    <n v="0.99"/>
    <n v="2"/>
    <x v="1"/>
    <s v="Qtr3"/>
    <n v="9"/>
    <x v="0"/>
    <s v="Twin Enviro"/>
    <n v="3.1500000000000004"/>
    <n v="0"/>
    <n v="0"/>
  </r>
  <r>
    <n v="1657"/>
    <x v="252"/>
    <s v=" Single Stream"/>
    <n v="97905"/>
    <d v="2020-09-04T00:00:00"/>
    <n v="5920"/>
    <n v="2.96"/>
    <n v="3"/>
    <x v="1"/>
    <s v="Qtr3"/>
    <n v="9"/>
    <x v="0"/>
    <s v="Waste Management"/>
    <n v="9.6999999999999993"/>
    <n v="2.5"/>
    <n v="3.7"/>
  </r>
  <r>
    <n v="1658"/>
    <x v="252"/>
    <s v=" Single Stream"/>
    <n v="97908"/>
    <d v="2020-09-04T00:00:00"/>
    <n v="11060"/>
    <n v="5.53"/>
    <n v="3"/>
    <x v="1"/>
    <s v="Qtr3"/>
    <n v="9"/>
    <x v="0"/>
    <s v="Waste Management"/>
    <n v="9.6999999999999993"/>
    <n v="2.5"/>
    <n v="3.7"/>
  </r>
  <r>
    <n v="1098"/>
    <x v="252"/>
    <s v=" Single Stream"/>
    <n v="97941"/>
    <d v="2020-09-04T00:00:00"/>
    <n v="2420"/>
    <n v="1.21"/>
    <n v="2"/>
    <x v="1"/>
    <s v="Qtr3"/>
    <n v="9"/>
    <x v="0"/>
    <s v="Twin Enviro"/>
    <n v="9.6999999999999993"/>
    <n v="2.5"/>
    <n v="3.7"/>
  </r>
  <r>
    <n v="1099"/>
    <x v="253"/>
    <s v=" Single Stream"/>
    <n v="97777"/>
    <d v="2020-09-03T00:00:00"/>
    <n v="7220"/>
    <n v="3.61"/>
    <n v="2"/>
    <x v="1"/>
    <s v="Qtr3"/>
    <n v="9"/>
    <x v="0"/>
    <s v="Twin Enviro"/>
    <n v="9.93"/>
    <n v="2.42"/>
    <n v="3.34"/>
  </r>
  <r>
    <n v="1102"/>
    <x v="253"/>
    <s v=" Single Stream"/>
    <n v="97775"/>
    <d v="2020-09-03T00:00:00"/>
    <n v="2160"/>
    <n v="1.08"/>
    <n v="2"/>
    <x v="1"/>
    <s v="Qtr3"/>
    <n v="9"/>
    <x v="0"/>
    <s v="Twin Enviro"/>
    <n v="9.93"/>
    <n v="2.42"/>
    <n v="3.34"/>
  </r>
  <r>
    <n v="1101"/>
    <x v="253"/>
    <s v=" Single Stream"/>
    <n v="97849"/>
    <d v="2020-09-03T00:00:00"/>
    <n v="5400"/>
    <n v="2.7"/>
    <n v="2"/>
    <x v="1"/>
    <s v="Qtr3"/>
    <n v="9"/>
    <x v="0"/>
    <s v="Twin Enviro"/>
    <n v="9.93"/>
    <n v="2.42"/>
    <n v="3.34"/>
  </r>
  <r>
    <n v="1100"/>
    <x v="253"/>
    <s v=" Single Stream"/>
    <n v="97859"/>
    <d v="2020-09-03T00:00:00"/>
    <n v="1680"/>
    <n v="0.84"/>
    <n v="2"/>
    <x v="1"/>
    <s v="Qtr3"/>
    <n v="9"/>
    <x v="0"/>
    <s v="Twin Enviro"/>
    <n v="9.93"/>
    <n v="2.42"/>
    <n v="3.34"/>
  </r>
  <r>
    <n v="1103"/>
    <x v="253"/>
    <s v=" Single Stream"/>
    <n v="97858"/>
    <d v="2020-09-03T00:00:00"/>
    <n v="3400"/>
    <n v="1.7"/>
    <n v="2"/>
    <x v="1"/>
    <s v="Qtr3"/>
    <n v="9"/>
    <x v="0"/>
    <s v="Twin Enviro"/>
    <n v="9.93"/>
    <n v="2.42"/>
    <n v="3.34"/>
  </r>
  <r>
    <n v="1105"/>
    <x v="254"/>
    <s v=" Single Stream"/>
    <n v="97752"/>
    <d v="2020-09-02T00:00:00"/>
    <n v="6660"/>
    <n v="3.33"/>
    <n v="2"/>
    <x v="1"/>
    <s v="Qtr3"/>
    <n v="9"/>
    <x v="0"/>
    <s v="Twin Enviro"/>
    <n v="6.93"/>
    <n v="3.6"/>
    <n v="2.5100000000000002"/>
  </r>
  <r>
    <n v="1106"/>
    <x v="254"/>
    <s v=" Single Stream"/>
    <n v="97678"/>
    <d v="2020-09-02T00:00:00"/>
    <n v="6500"/>
    <n v="3.25"/>
    <n v="2"/>
    <x v="1"/>
    <s v="Qtr3"/>
    <n v="9"/>
    <x v="0"/>
    <s v="Twin Enviro"/>
    <n v="6.93"/>
    <n v="3.6"/>
    <n v="2.5100000000000002"/>
  </r>
  <r>
    <n v="1104"/>
    <x v="254"/>
    <s v=" Single Stream"/>
    <n v="97696"/>
    <d v="2020-09-02T00:00:00"/>
    <n v="700"/>
    <n v="0.35"/>
    <n v="2"/>
    <x v="1"/>
    <s v="Qtr3"/>
    <n v="9"/>
    <x v="0"/>
    <s v="Twin Enviro"/>
    <n v="6.93"/>
    <n v="3.6"/>
    <n v="2.5100000000000002"/>
  </r>
  <r>
    <n v="1109"/>
    <x v="255"/>
    <s v=" Single Stream"/>
    <n v="97529"/>
    <d v="2020-08-31T00:00:00"/>
    <n v="6680"/>
    <n v="3.34"/>
    <n v="2"/>
    <x v="1"/>
    <s v="Qtr3"/>
    <n v="8"/>
    <x v="1"/>
    <s v="Twin Enviro"/>
    <n v="12.329999999999998"/>
    <n v="0.98"/>
    <n v="5.0200000000000005"/>
  </r>
  <r>
    <n v="1108"/>
    <x v="255"/>
    <s v=" Single Stream"/>
    <n v="97602"/>
    <d v="2020-08-31T00:00:00"/>
    <n v="4760"/>
    <n v="2.38"/>
    <n v="2"/>
    <x v="1"/>
    <s v="Qtr3"/>
    <n v="8"/>
    <x v="1"/>
    <s v="Twin Enviro"/>
    <n v="12.329999999999998"/>
    <n v="0.98"/>
    <n v="5.0200000000000005"/>
  </r>
  <r>
    <n v="1107"/>
    <x v="255"/>
    <s v=" Single Stream"/>
    <n v="97530"/>
    <d v="2020-08-31T00:00:00"/>
    <n v="2460"/>
    <n v="1.23"/>
    <n v="2"/>
    <x v="1"/>
    <s v="Qtr3"/>
    <n v="8"/>
    <x v="1"/>
    <s v="Twin Enviro"/>
    <n v="12.329999999999998"/>
    <n v="0.98"/>
    <n v="5.0200000000000005"/>
  </r>
  <r>
    <n v="1659"/>
    <x v="255"/>
    <s v=" Single Stream"/>
    <n v="97578"/>
    <d v="2020-08-31T00:00:00"/>
    <n v="8540"/>
    <n v="4.2699999999999996"/>
    <n v="3"/>
    <x v="1"/>
    <s v="Qtr3"/>
    <n v="8"/>
    <x v="1"/>
    <s v="Waste Management"/>
    <n v="12.329999999999998"/>
    <n v="0.98"/>
    <n v="5.0200000000000005"/>
  </r>
  <r>
    <n v="1110"/>
    <x v="255"/>
    <s v=" Single Stream"/>
    <n v="97563"/>
    <d v="2020-08-31T00:00:00"/>
    <n v="2220"/>
    <n v="1.1100000000000001"/>
    <n v="2"/>
    <x v="1"/>
    <s v="Qtr3"/>
    <n v="8"/>
    <x v="1"/>
    <s v="Twin Enviro"/>
    <n v="12.329999999999998"/>
    <n v="0.98"/>
    <n v="5.0200000000000005"/>
  </r>
  <r>
    <n v="1111"/>
    <x v="256"/>
    <s v=" Single Stream"/>
    <n v="97512"/>
    <d v="2020-08-28T00:00:00"/>
    <n v="1440"/>
    <n v="0.72"/>
    <n v="2"/>
    <x v="1"/>
    <s v="Qtr3"/>
    <n v="8"/>
    <x v="1"/>
    <s v="Twin Enviro"/>
    <n v="3.9299999999999997"/>
    <n v="3.29"/>
    <n v="0.66"/>
  </r>
  <r>
    <n v="1113"/>
    <x v="256"/>
    <s v=" Single Stream"/>
    <n v="97498"/>
    <d v="2020-08-28T00:00:00"/>
    <n v="5500"/>
    <n v="2.75"/>
    <n v="2"/>
    <x v="1"/>
    <s v="Qtr3"/>
    <n v="8"/>
    <x v="1"/>
    <s v="Twin Enviro"/>
    <n v="3.9299999999999997"/>
    <n v="3.29"/>
    <n v="0.66"/>
  </r>
  <r>
    <n v="1112"/>
    <x v="256"/>
    <s v=" Single Stream"/>
    <n v="97513"/>
    <d v="2020-08-28T00:00:00"/>
    <n v="920"/>
    <n v="0.46"/>
    <n v="2"/>
    <x v="1"/>
    <s v="Qtr3"/>
    <n v="8"/>
    <x v="1"/>
    <s v="Twin Enviro"/>
    <n v="3.9299999999999997"/>
    <n v="3.29"/>
    <n v="0.66"/>
  </r>
  <r>
    <n v="1116"/>
    <x v="257"/>
    <s v=" Single Stream"/>
    <n v="97386"/>
    <d v="2020-08-27T00:00:00"/>
    <n v="7060"/>
    <n v="3.53"/>
    <n v="2"/>
    <x v="1"/>
    <s v="Qtr3"/>
    <n v="8"/>
    <x v="1"/>
    <s v="Twin Enviro"/>
    <n v="9.6"/>
    <n v="2.1800000000000002"/>
    <n v="4.3900000000000006"/>
  </r>
  <r>
    <n v="1115"/>
    <x v="257"/>
    <s v=" Single Stream"/>
    <n v="97433"/>
    <d v="2020-08-27T00:00:00"/>
    <n v="4480"/>
    <n v="2.2400000000000002"/>
    <n v="2"/>
    <x v="1"/>
    <s v="Qtr3"/>
    <n v="8"/>
    <x v="1"/>
    <s v="Twin Enviro"/>
    <n v="9.6"/>
    <n v="2.1800000000000002"/>
    <n v="4.3900000000000006"/>
  </r>
  <r>
    <n v="1114"/>
    <x v="257"/>
    <s v=" Single Stream"/>
    <n v="97390"/>
    <d v="2020-08-27T00:00:00"/>
    <n v="3880"/>
    <n v="1.94"/>
    <n v="2"/>
    <x v="1"/>
    <s v="Qtr3"/>
    <n v="8"/>
    <x v="1"/>
    <s v="Twin Enviro"/>
    <n v="9.6"/>
    <n v="2.1800000000000002"/>
    <n v="4.3900000000000006"/>
  </r>
  <r>
    <n v="1117"/>
    <x v="257"/>
    <s v=" Single Stream"/>
    <n v="97435"/>
    <d v="2020-08-27T00:00:00"/>
    <n v="3780"/>
    <n v="1.89"/>
    <n v="2"/>
    <x v="1"/>
    <s v="Qtr3"/>
    <n v="8"/>
    <x v="1"/>
    <s v="Twin Enviro"/>
    <n v="9.6"/>
    <n v="2.1800000000000002"/>
    <n v="4.3900000000000006"/>
  </r>
  <r>
    <n v="1660"/>
    <x v="258"/>
    <s v=" Single Stream"/>
    <n v="97362"/>
    <d v="2020-08-26T00:00:00"/>
    <n v="8980"/>
    <n v="4.49"/>
    <n v="3"/>
    <x v="1"/>
    <s v="Qtr3"/>
    <n v="8"/>
    <x v="1"/>
    <s v="Waste Management"/>
    <n v="8.99"/>
    <n v="2.79"/>
    <n v="4.6100000000000003"/>
  </r>
  <r>
    <n v="1119"/>
    <x v="258"/>
    <s v=" Single Stream"/>
    <n v="97323"/>
    <d v="2020-08-26T00:00:00"/>
    <n v="680"/>
    <n v="0.34"/>
    <n v="2"/>
    <x v="1"/>
    <s v="Qtr3"/>
    <n v="8"/>
    <x v="1"/>
    <s v="Twin Enviro"/>
    <n v="8.99"/>
    <n v="2.79"/>
    <n v="4.6100000000000003"/>
  </r>
  <r>
    <n v="1118"/>
    <x v="258"/>
    <s v=" Single Stream"/>
    <n v="97317"/>
    <d v="2020-08-26T00:00:00"/>
    <n v="8320"/>
    <n v="4.16"/>
    <n v="2"/>
    <x v="1"/>
    <s v="Qtr3"/>
    <n v="8"/>
    <x v="1"/>
    <s v="Twin Enviro"/>
    <n v="8.99"/>
    <n v="2.79"/>
    <n v="4.6100000000000003"/>
  </r>
  <r>
    <n v="1122"/>
    <x v="259"/>
    <s v=" Single Stream"/>
    <n v="97299"/>
    <d v="2020-08-25T00:00:00"/>
    <n v="8220"/>
    <n v="4.1100000000000003"/>
    <n v="2"/>
    <x v="1"/>
    <s v="Qtr3"/>
    <n v="8"/>
    <x v="1"/>
    <s v="Twin Enviro"/>
    <n v="8.86"/>
    <n v="2.79"/>
    <n v="5.2200000000000006"/>
  </r>
  <r>
    <n v="1120"/>
    <x v="259"/>
    <s v=" Single Stream"/>
    <n v="97310"/>
    <d v="2020-08-25T00:00:00"/>
    <n v="5180"/>
    <n v="2.59"/>
    <n v="2"/>
    <x v="1"/>
    <s v="Qtr3"/>
    <n v="8"/>
    <x v="1"/>
    <s v="Twin Enviro"/>
    <n v="8.86"/>
    <n v="2.79"/>
    <n v="5.2200000000000006"/>
  </r>
  <r>
    <n v="1121"/>
    <x v="259"/>
    <s v=" Single Stream"/>
    <n v="97253"/>
    <d v="2020-08-25T00:00:00"/>
    <n v="4320"/>
    <n v="2.16"/>
    <n v="2"/>
    <x v="1"/>
    <s v="Qtr3"/>
    <n v="8"/>
    <x v="1"/>
    <s v="Twin Enviro"/>
    <n v="8.86"/>
    <n v="2.79"/>
    <n v="5.2200000000000006"/>
  </r>
  <r>
    <n v="1123"/>
    <x v="260"/>
    <s v=" Single Stream"/>
    <n v="97209"/>
    <d v="2020-08-24T00:00:00"/>
    <n v="2080"/>
    <n v="1.04"/>
    <n v="2"/>
    <x v="1"/>
    <s v="Qtr3"/>
    <n v="8"/>
    <x v="1"/>
    <s v="Twin Enviro"/>
    <n v="1.04"/>
    <n v="0"/>
    <n v="5.7799999999999985"/>
  </r>
  <r>
    <n v="1126"/>
    <x v="261"/>
    <s v=" Single Stream"/>
    <n v="97168"/>
    <d v="2020-08-21T00:00:00"/>
    <n v="3460"/>
    <n v="1.73"/>
    <n v="2"/>
    <x v="1"/>
    <s v="Qtr3"/>
    <n v="8"/>
    <x v="1"/>
    <s v="Twin Enviro"/>
    <n v="13.84"/>
    <n v="1.52"/>
    <n v="0"/>
  </r>
  <r>
    <n v="1661"/>
    <x v="261"/>
    <s v=" Single Stream"/>
    <n v="97154"/>
    <d v="2020-08-21T00:00:00"/>
    <n v="5140"/>
    <n v="2.57"/>
    <n v="3"/>
    <x v="1"/>
    <s v="Qtr3"/>
    <n v="8"/>
    <x v="1"/>
    <s v="Waste Management"/>
    <n v="13.84"/>
    <n v="1.52"/>
    <n v="0"/>
  </r>
  <r>
    <n v="1125"/>
    <x v="261"/>
    <s v=" Single Stream"/>
    <n v="97163"/>
    <d v="2020-08-21T00:00:00"/>
    <n v="2460"/>
    <n v="1.23"/>
    <n v="2"/>
    <x v="1"/>
    <s v="Qtr3"/>
    <n v="8"/>
    <x v="1"/>
    <s v="Twin Enviro"/>
    <n v="13.84"/>
    <n v="1.52"/>
    <n v="0"/>
  </r>
  <r>
    <n v="1124"/>
    <x v="261"/>
    <s v=" Single Stream"/>
    <n v="97124"/>
    <d v="2020-08-21T00:00:00"/>
    <n v="5760"/>
    <n v="2.88"/>
    <n v="2"/>
    <x v="1"/>
    <s v="Qtr3"/>
    <n v="8"/>
    <x v="1"/>
    <s v="Twin Enviro"/>
    <n v="13.84"/>
    <n v="1.52"/>
    <n v="0"/>
  </r>
  <r>
    <n v="1127"/>
    <x v="261"/>
    <s v=" Single Stream"/>
    <n v="97193"/>
    <d v="2020-08-21T00:00:00"/>
    <n v="2740"/>
    <n v="1.37"/>
    <n v="2"/>
    <x v="1"/>
    <s v="Qtr3"/>
    <n v="8"/>
    <x v="1"/>
    <s v="Twin Enviro"/>
    <n v="13.84"/>
    <n v="1.52"/>
    <n v="0"/>
  </r>
  <r>
    <n v="1662"/>
    <x v="261"/>
    <s v=" Single Stream"/>
    <n v="97160"/>
    <d v="2020-08-21T00:00:00"/>
    <n v="8120"/>
    <n v="4.0599999999999996"/>
    <n v="3"/>
    <x v="1"/>
    <s v="Qtr3"/>
    <n v="8"/>
    <x v="1"/>
    <s v="Waste Management"/>
    <n v="13.84"/>
    <n v="1.52"/>
    <n v="0"/>
  </r>
  <r>
    <n v="1129"/>
    <x v="262"/>
    <s v=" Single Stream"/>
    <n v="97072"/>
    <d v="2020-08-20T00:00:00"/>
    <n v="5120"/>
    <n v="2.56"/>
    <n v="2"/>
    <x v="1"/>
    <s v="Qtr3"/>
    <n v="8"/>
    <x v="1"/>
    <s v="Twin Enviro"/>
    <n v="3.0100000000000002"/>
    <n v="0"/>
    <n v="1.17"/>
  </r>
  <r>
    <n v="1128"/>
    <x v="262"/>
    <s v=" Single Stream"/>
    <n v="97074"/>
    <d v="2020-08-20T00:00:00"/>
    <n v="900"/>
    <n v="0.45"/>
    <n v="2"/>
    <x v="1"/>
    <s v="Qtr3"/>
    <n v="8"/>
    <x v="1"/>
    <s v="Twin Enviro"/>
    <n v="3.0100000000000002"/>
    <n v="0"/>
    <n v="1.17"/>
  </r>
  <r>
    <n v="1131"/>
    <x v="263"/>
    <s v=" Single Stream"/>
    <n v="97010"/>
    <d v="2020-08-19T00:00:00"/>
    <n v="4320"/>
    <n v="2.16"/>
    <n v="2"/>
    <x v="1"/>
    <s v="Qtr3"/>
    <n v="8"/>
    <x v="1"/>
    <s v="Twin Enviro"/>
    <n v="4.46"/>
    <n v="1.54"/>
    <n v="3.8899999999999997"/>
  </r>
  <r>
    <n v="1130"/>
    <x v="263"/>
    <s v=" Single Stream"/>
    <n v="97017"/>
    <d v="2020-08-19T00:00:00"/>
    <n v="540"/>
    <n v="0.27"/>
    <n v="2"/>
    <x v="1"/>
    <s v="Qtr3"/>
    <n v="8"/>
    <x v="1"/>
    <s v="Twin Enviro"/>
    <n v="4.46"/>
    <n v="1.54"/>
    <n v="3.8899999999999997"/>
  </r>
  <r>
    <n v="1663"/>
    <x v="263"/>
    <s v=" Single Stream"/>
    <n v="97048"/>
    <d v="2020-08-19T00:00:00"/>
    <n v="4060"/>
    <n v="2.0299999999999998"/>
    <n v="3"/>
    <x v="1"/>
    <s v="Qtr3"/>
    <n v="8"/>
    <x v="1"/>
    <s v="Waste Management"/>
    <n v="4.46"/>
    <n v="1.54"/>
    <n v="3.8899999999999997"/>
  </r>
  <r>
    <n v="1133"/>
    <x v="264"/>
    <s v=" Single Stream"/>
    <n v="96935"/>
    <d v="2020-08-18T00:00:00"/>
    <n v="1880"/>
    <n v="0.94"/>
    <n v="2"/>
    <x v="1"/>
    <s v="Qtr3"/>
    <n v="8"/>
    <x v="1"/>
    <s v="Twin Enviro"/>
    <n v="2.5999999999999996"/>
    <n v="1.07"/>
    <n v="3.7399999999999998"/>
  </r>
  <r>
    <n v="1132"/>
    <x v="264"/>
    <s v=" Single Stream"/>
    <n v="96939"/>
    <d v="2020-08-18T00:00:00"/>
    <n v="3320"/>
    <n v="1.66"/>
    <n v="2"/>
    <x v="1"/>
    <s v="Qtr3"/>
    <n v="8"/>
    <x v="1"/>
    <s v="Twin Enviro"/>
    <n v="2.5999999999999996"/>
    <n v="1.07"/>
    <n v="3.7399999999999998"/>
  </r>
  <r>
    <n v="1134"/>
    <x v="265"/>
    <s v=" Single Stream"/>
    <n v="96863"/>
    <d v="2020-08-17T00:00:00"/>
    <n v="4640"/>
    <n v="2.3199999999999998"/>
    <n v="2"/>
    <x v="1"/>
    <s v="Qtr3"/>
    <n v="8"/>
    <x v="1"/>
    <s v="Twin Enviro"/>
    <n v="6.97"/>
    <n v="1.01"/>
    <n v="4.3100000000000005"/>
  </r>
  <r>
    <n v="1135"/>
    <x v="265"/>
    <s v=" Single Stream"/>
    <n v="96896"/>
    <d v="2020-08-17T00:00:00"/>
    <n v="3460"/>
    <n v="1.73"/>
    <n v="2"/>
    <x v="1"/>
    <s v="Qtr3"/>
    <n v="8"/>
    <x v="1"/>
    <s v="Twin Enviro"/>
    <n v="6.97"/>
    <n v="1.01"/>
    <n v="4.3100000000000005"/>
  </r>
  <r>
    <n v="1664"/>
    <x v="265"/>
    <s v=" Single Stream"/>
    <n v="96920"/>
    <d v="2020-08-17T00:00:00"/>
    <n v="5840"/>
    <n v="2.92"/>
    <n v="3"/>
    <x v="1"/>
    <s v="Qtr3"/>
    <n v="8"/>
    <x v="1"/>
    <s v="Waste Management"/>
    <n v="6.97"/>
    <n v="1.01"/>
    <n v="4.3100000000000005"/>
  </r>
  <r>
    <n v="1665"/>
    <x v="266"/>
    <s v=" Single Stream"/>
    <n v="96842"/>
    <d v="2020-08-14T00:00:00"/>
    <n v="4420"/>
    <n v="2.21"/>
    <n v="3"/>
    <x v="1"/>
    <s v="Qtr3"/>
    <n v="8"/>
    <x v="1"/>
    <s v="Waste Management"/>
    <n v="5.18"/>
    <n v="1.51"/>
    <n v="4.5600000000000005"/>
  </r>
  <r>
    <n v="1137"/>
    <x v="266"/>
    <s v=" Single Stream"/>
    <n v="96853"/>
    <d v="2020-08-14T00:00:00"/>
    <n v="400"/>
    <n v="0.2"/>
    <n v="2"/>
    <x v="1"/>
    <s v="Qtr3"/>
    <n v="8"/>
    <x v="1"/>
    <s v="Twin Enviro"/>
    <n v="5.18"/>
    <n v="1.51"/>
    <n v="4.5600000000000005"/>
  </r>
  <r>
    <n v="1136"/>
    <x v="266"/>
    <s v=" Single Stream"/>
    <n v="96823"/>
    <d v="2020-08-14T00:00:00"/>
    <n v="1520"/>
    <n v="0.76"/>
    <n v="2"/>
    <x v="1"/>
    <s v="Qtr3"/>
    <n v="8"/>
    <x v="1"/>
    <s v="Twin Enviro"/>
    <n v="5.18"/>
    <n v="1.51"/>
    <n v="4.5600000000000005"/>
  </r>
  <r>
    <n v="1138"/>
    <x v="266"/>
    <s v=" Single Stream"/>
    <n v="96828"/>
    <d v="2020-08-14T00:00:00"/>
    <n v="4020"/>
    <n v="2.0099999999999998"/>
    <n v="2"/>
    <x v="1"/>
    <s v="Qtr3"/>
    <n v="8"/>
    <x v="1"/>
    <s v="Twin Enviro"/>
    <n v="5.18"/>
    <n v="1.51"/>
    <n v="4.5600000000000005"/>
  </r>
  <r>
    <n v="1139"/>
    <x v="267"/>
    <s v=" Single Stream"/>
    <n v="96781"/>
    <d v="2020-08-13T00:00:00"/>
    <n v="2460"/>
    <n v="1.23"/>
    <n v="2"/>
    <x v="1"/>
    <s v="Qtr3"/>
    <n v="8"/>
    <x v="1"/>
    <s v="Twin Enviro"/>
    <n v="2.84"/>
    <n v="1.68"/>
    <n v="3.86"/>
  </r>
  <r>
    <n v="1140"/>
    <x v="267"/>
    <s v=" Single Stream"/>
    <n v="96727"/>
    <d v="2020-08-13T00:00:00"/>
    <n v="3220"/>
    <n v="1.61"/>
    <n v="2"/>
    <x v="1"/>
    <s v="Qtr3"/>
    <n v="8"/>
    <x v="1"/>
    <s v="Twin Enviro"/>
    <n v="2.84"/>
    <n v="1.68"/>
    <n v="3.86"/>
  </r>
  <r>
    <n v="1666"/>
    <x v="268"/>
    <s v=" Single Stream"/>
    <n v="96702"/>
    <d v="2020-08-12T00:00:00"/>
    <n v="6040"/>
    <n v="3.02"/>
    <n v="3"/>
    <x v="1"/>
    <s v="Qtr3"/>
    <n v="8"/>
    <x v="1"/>
    <s v="Waste Management"/>
    <n v="7.99"/>
    <n v="1.83"/>
    <n v="5.48"/>
  </r>
  <r>
    <n v="1143"/>
    <x v="268"/>
    <s v=" Single Stream"/>
    <n v="96653"/>
    <d v="2020-08-12T00:00:00"/>
    <n v="4100"/>
    <n v="2.0499999999999998"/>
    <n v="2"/>
    <x v="1"/>
    <s v="Qtr3"/>
    <n v="8"/>
    <x v="1"/>
    <s v="Twin Enviro"/>
    <n v="7.99"/>
    <n v="1.83"/>
    <n v="5.48"/>
  </r>
  <r>
    <n v="1142"/>
    <x v="268"/>
    <s v=" Single Stream"/>
    <n v="96698"/>
    <d v="2020-08-12T00:00:00"/>
    <n v="4740"/>
    <n v="2.37"/>
    <n v="2"/>
    <x v="1"/>
    <s v="Qtr3"/>
    <n v="8"/>
    <x v="1"/>
    <s v="Twin Enviro"/>
    <n v="7.99"/>
    <n v="1.83"/>
    <n v="5.48"/>
  </r>
  <r>
    <n v="1141"/>
    <x v="268"/>
    <s v=" Single Stream"/>
    <n v="96662"/>
    <d v="2020-08-12T00:00:00"/>
    <n v="1100"/>
    <n v="0.55000000000000004"/>
    <n v="2"/>
    <x v="1"/>
    <s v="Qtr3"/>
    <n v="8"/>
    <x v="1"/>
    <s v="Twin Enviro"/>
    <n v="7.99"/>
    <n v="1.83"/>
    <n v="5.48"/>
  </r>
  <r>
    <n v="1145"/>
    <x v="269"/>
    <s v=" Single Stream"/>
    <n v="96579"/>
    <d v="2020-08-11T00:00:00"/>
    <n v="2720"/>
    <n v="1.36"/>
    <n v="2"/>
    <x v="1"/>
    <s v="Qtr3"/>
    <n v="8"/>
    <x v="1"/>
    <s v="Twin Enviro"/>
    <n v="8.93"/>
    <n v="1.65"/>
    <n v="3.26"/>
  </r>
  <r>
    <n v="1667"/>
    <x v="269"/>
    <s v=" Single Stream"/>
    <n v="96631"/>
    <d v="2020-08-11T00:00:00"/>
    <n v="8740"/>
    <n v="4.37"/>
    <n v="3"/>
    <x v="1"/>
    <s v="Qtr3"/>
    <n v="8"/>
    <x v="1"/>
    <s v="Waste Management"/>
    <n v="8.93"/>
    <n v="1.65"/>
    <n v="3.26"/>
  </r>
  <r>
    <n v="1144"/>
    <x v="269"/>
    <s v=" Single Stream"/>
    <n v="96574"/>
    <d v="2020-08-11T00:00:00"/>
    <n v="6400"/>
    <n v="3.2"/>
    <n v="2"/>
    <x v="1"/>
    <s v="Qtr3"/>
    <n v="8"/>
    <x v="1"/>
    <s v="Twin Enviro"/>
    <n v="8.93"/>
    <n v="1.65"/>
    <n v="3.26"/>
  </r>
  <r>
    <n v="1147"/>
    <x v="270"/>
    <s v=" Single Stream"/>
    <n v="96501"/>
    <d v="2020-08-10T00:00:00"/>
    <n v="760"/>
    <n v="0.38"/>
    <n v="2"/>
    <x v="1"/>
    <s v="Qtr3"/>
    <n v="8"/>
    <x v="1"/>
    <s v="Twin Enviro"/>
    <n v="4.66"/>
    <n v="1.49"/>
    <n v="3.54"/>
  </r>
  <r>
    <n v="1146"/>
    <x v="270"/>
    <s v=" Single Stream"/>
    <n v="96494"/>
    <d v="2020-08-10T00:00:00"/>
    <n v="2260"/>
    <n v="1.1299999999999999"/>
    <n v="2"/>
    <x v="1"/>
    <s v="Qtr3"/>
    <n v="8"/>
    <x v="1"/>
    <s v="Twin Enviro"/>
    <n v="4.66"/>
    <n v="1.49"/>
    <n v="3.54"/>
  </r>
  <r>
    <n v="1668"/>
    <x v="270"/>
    <s v=" Single Stream"/>
    <n v="96552"/>
    <d v="2020-08-10T00:00:00"/>
    <n v="6300"/>
    <n v="3.15"/>
    <n v="3"/>
    <x v="1"/>
    <s v="Qtr3"/>
    <n v="8"/>
    <x v="1"/>
    <s v="Waste Management"/>
    <n v="4.66"/>
    <n v="1.49"/>
    <n v="3.54"/>
  </r>
  <r>
    <n v="1148"/>
    <x v="271"/>
    <s v=" Single Stream"/>
    <n v="96484"/>
    <d v="2020-08-07T00:00:00"/>
    <n v="2220"/>
    <n v="1.1100000000000001"/>
    <n v="2"/>
    <x v="1"/>
    <s v="Qtr3"/>
    <n v="8"/>
    <x v="1"/>
    <s v="Twin Enviro"/>
    <n v="3.7300000000000004"/>
    <n v="2.52"/>
    <n v="3.63"/>
  </r>
  <r>
    <n v="1149"/>
    <x v="271"/>
    <s v=" Single Stream"/>
    <n v="96429"/>
    <d v="2020-08-07T00:00:00"/>
    <n v="5240"/>
    <n v="2.62"/>
    <n v="2"/>
    <x v="1"/>
    <s v="Qtr3"/>
    <n v="8"/>
    <x v="1"/>
    <s v="Twin Enviro"/>
    <n v="3.7300000000000004"/>
    <n v="2.52"/>
    <n v="3.63"/>
  </r>
  <r>
    <n v="1669"/>
    <x v="272"/>
    <s v=" Single Stream"/>
    <n v="96406"/>
    <d v="2020-08-06T00:00:00"/>
    <n v="5280"/>
    <n v="2.64"/>
    <n v="3"/>
    <x v="1"/>
    <s v="Qtr3"/>
    <n v="8"/>
    <x v="1"/>
    <s v="Waste Management"/>
    <n v="9.23"/>
    <n v="2.8"/>
    <n v="5.4499999999999993"/>
  </r>
  <r>
    <n v="1153"/>
    <x v="272"/>
    <s v=" Single Stream"/>
    <n v="96354"/>
    <d v="2020-08-06T00:00:00"/>
    <n v="1840"/>
    <n v="0.92"/>
    <n v="2"/>
    <x v="1"/>
    <s v="Qtr3"/>
    <n v="8"/>
    <x v="1"/>
    <s v="Twin Enviro"/>
    <n v="9.23"/>
    <n v="2.8"/>
    <n v="5.4499999999999993"/>
  </r>
  <r>
    <n v="1150"/>
    <x v="272"/>
    <s v=" Single Stream"/>
    <n v="96352"/>
    <d v="2020-08-06T00:00:00"/>
    <n v="6200"/>
    <n v="3.1"/>
    <n v="2"/>
    <x v="1"/>
    <s v="Qtr3"/>
    <n v="8"/>
    <x v="1"/>
    <s v="Twin Enviro"/>
    <n v="9.23"/>
    <n v="2.8"/>
    <n v="5.4499999999999993"/>
  </r>
  <r>
    <n v="1151"/>
    <x v="272"/>
    <s v=" Single Stream"/>
    <n v="96358"/>
    <d v="2020-08-06T00:00:00"/>
    <n v="1220"/>
    <n v="0.61"/>
    <n v="2"/>
    <x v="1"/>
    <s v="Qtr3"/>
    <n v="8"/>
    <x v="1"/>
    <s v="Twin Enviro"/>
    <n v="9.23"/>
    <n v="2.8"/>
    <n v="5.4499999999999993"/>
  </r>
  <r>
    <n v="1152"/>
    <x v="272"/>
    <s v=" Single Stream"/>
    <n v="96388"/>
    <d v="2020-08-06T00:00:00"/>
    <n v="3920"/>
    <n v="1.96"/>
    <n v="2"/>
    <x v="1"/>
    <s v="Qtr3"/>
    <n v="8"/>
    <x v="1"/>
    <s v="Twin Enviro"/>
    <n v="9.23"/>
    <n v="2.8"/>
    <n v="5.4499999999999993"/>
  </r>
  <r>
    <n v="1154"/>
    <x v="273"/>
    <s v=" Single Stream"/>
    <n v="96284"/>
    <d v="2020-08-05T00:00:00"/>
    <n v="5040"/>
    <n v="2.52"/>
    <n v="2"/>
    <x v="1"/>
    <s v="Qtr3"/>
    <n v="8"/>
    <x v="1"/>
    <s v="Twin Enviro"/>
    <n v="4.83"/>
    <n v="2.7"/>
    <n v="4.2699999999999996"/>
  </r>
  <r>
    <n v="1670"/>
    <x v="273"/>
    <s v=" Single Stream"/>
    <n v="96329"/>
    <d v="2020-08-05T00:00:00"/>
    <n v="3820"/>
    <n v="1.91"/>
    <n v="3"/>
    <x v="1"/>
    <s v="Qtr3"/>
    <n v="8"/>
    <x v="1"/>
    <s v="Waste Management"/>
    <n v="4.83"/>
    <n v="2.7"/>
    <n v="4.2699999999999996"/>
  </r>
  <r>
    <n v="1155"/>
    <x v="273"/>
    <s v=" Single Stream"/>
    <n v="96335"/>
    <d v="2020-08-05T00:00:00"/>
    <n v="800"/>
    <n v="0.4"/>
    <n v="2"/>
    <x v="1"/>
    <s v="Qtr3"/>
    <n v="8"/>
    <x v="1"/>
    <s v="Twin Enviro"/>
    <n v="4.83"/>
    <n v="2.7"/>
    <n v="4.2699999999999996"/>
  </r>
  <r>
    <n v="1157"/>
    <x v="274"/>
    <s v=" Single Stream"/>
    <n v="96203"/>
    <d v="2020-08-04T00:00:00"/>
    <n v="4540"/>
    <n v="2.27"/>
    <n v="2"/>
    <x v="1"/>
    <s v="Qtr3"/>
    <n v="8"/>
    <x v="1"/>
    <s v="Twin Enviro"/>
    <n v="6.87"/>
    <n v="0"/>
    <n v="5.63"/>
  </r>
  <r>
    <n v="1671"/>
    <x v="274"/>
    <s v=" Single Stream"/>
    <n v="96202"/>
    <d v="2020-08-04T00:00:00"/>
    <n v="6940"/>
    <n v="3.47"/>
    <n v="3"/>
    <x v="1"/>
    <s v="Qtr3"/>
    <n v="8"/>
    <x v="1"/>
    <s v="Waste Management"/>
    <n v="6.87"/>
    <n v="0"/>
    <n v="5.63"/>
  </r>
  <r>
    <n v="1156"/>
    <x v="274"/>
    <s v=" Single Stream"/>
    <n v="96211"/>
    <d v="2020-08-04T00:00:00"/>
    <n v="2260"/>
    <n v="1.1299999999999999"/>
    <n v="2"/>
    <x v="1"/>
    <s v="Qtr3"/>
    <n v="8"/>
    <x v="1"/>
    <s v="Twin Enviro"/>
    <n v="6.87"/>
    <n v="0"/>
    <n v="5.63"/>
  </r>
  <r>
    <n v="1158"/>
    <x v="275"/>
    <s v=" Single Stream"/>
    <n v="96133"/>
    <d v="2020-08-03T00:00:00"/>
    <n v="4160"/>
    <n v="2.08"/>
    <n v="2"/>
    <x v="1"/>
    <s v="Qtr3"/>
    <n v="8"/>
    <x v="1"/>
    <s v="Twin Enviro"/>
    <n v="4.3900000000000006"/>
    <n v="2.35"/>
    <n v="0"/>
  </r>
  <r>
    <n v="1159"/>
    <x v="275"/>
    <s v=" Single Stream"/>
    <n v="86132"/>
    <d v="2020-08-03T00:00:00"/>
    <n v="4620"/>
    <n v="2.31"/>
    <n v="2"/>
    <x v="1"/>
    <s v="Qtr3"/>
    <n v="8"/>
    <x v="1"/>
    <s v="Twin Enviro"/>
    <n v="4.3900000000000006"/>
    <n v="2.35"/>
    <n v="0"/>
  </r>
  <r>
    <n v="1672"/>
    <x v="276"/>
    <s v=" Single Stream"/>
    <n v="96083"/>
    <d v="2020-07-31T00:00:00"/>
    <n v="5940"/>
    <n v="2.97"/>
    <n v="3"/>
    <x v="1"/>
    <s v="Qtr3"/>
    <n v="7"/>
    <x v="2"/>
    <s v="Waste Management"/>
    <n v="10"/>
    <n v="0"/>
    <n v="3.91"/>
  </r>
  <r>
    <n v="1673"/>
    <x v="276"/>
    <s v=" Single Stream"/>
    <n v="96111"/>
    <d v="2020-07-31T00:00:00"/>
    <n v="6480"/>
    <n v="3.24"/>
    <n v="3"/>
    <x v="1"/>
    <s v="Qtr3"/>
    <n v="7"/>
    <x v="2"/>
    <s v="Waste Management"/>
    <n v="10"/>
    <n v="0"/>
    <n v="3.91"/>
  </r>
  <r>
    <n v="1160"/>
    <x v="276"/>
    <s v=" Single Stream"/>
    <n v="96105"/>
    <d v="2020-07-31T00:00:00"/>
    <n v="5880"/>
    <n v="2.94"/>
    <n v="2"/>
    <x v="1"/>
    <s v="Qtr3"/>
    <n v="7"/>
    <x v="2"/>
    <s v="Twin Enviro"/>
    <n v="10"/>
    <n v="0"/>
    <n v="3.91"/>
  </r>
  <r>
    <n v="1161"/>
    <x v="276"/>
    <s v=" Single Stream"/>
    <n v="96076"/>
    <d v="2020-07-31T00:00:00"/>
    <n v="1700"/>
    <n v="0.85"/>
    <n v="2"/>
    <x v="1"/>
    <s v="Qtr3"/>
    <n v="7"/>
    <x v="2"/>
    <s v="Twin Enviro"/>
    <n v="10"/>
    <n v="0"/>
    <n v="3.91"/>
  </r>
  <r>
    <n v="1162"/>
    <x v="277"/>
    <s v=" Single Stream"/>
    <n v="95988"/>
    <d v="2020-07-30T00:00:00"/>
    <n v="3160"/>
    <n v="1.58"/>
    <n v="2"/>
    <x v="1"/>
    <s v="Qtr3"/>
    <n v="7"/>
    <x v="2"/>
    <s v="Twin Enviro"/>
    <n v="3.1500000000000004"/>
    <n v="2.33"/>
    <n v="2.9899999999999998"/>
  </r>
  <r>
    <n v="1163"/>
    <x v="277"/>
    <s v=" Single Stream"/>
    <n v="96059"/>
    <d v="2020-07-30T00:00:00"/>
    <n v="3140"/>
    <n v="1.57"/>
    <n v="2"/>
    <x v="1"/>
    <s v="Qtr3"/>
    <n v="7"/>
    <x v="2"/>
    <s v="Twin Enviro"/>
    <n v="3.1500000000000004"/>
    <n v="2.33"/>
    <n v="2.9899999999999998"/>
  </r>
  <r>
    <n v="1165"/>
    <x v="278"/>
    <s v=" Single Stream"/>
    <n v="95904"/>
    <d v="2020-07-29T00:00:00"/>
    <n v="4420"/>
    <n v="2.21"/>
    <n v="2"/>
    <x v="1"/>
    <s v="Qtr3"/>
    <n v="7"/>
    <x v="2"/>
    <s v="Twin Enviro"/>
    <n v="10.06"/>
    <n v="2.0499999999999998"/>
    <n v="4.66"/>
  </r>
  <r>
    <n v="1166"/>
    <x v="278"/>
    <s v=" Single Stream"/>
    <n v="95920"/>
    <d v="2020-07-29T00:00:00"/>
    <n v="1180"/>
    <n v="0.59"/>
    <n v="2"/>
    <x v="1"/>
    <s v="Qtr3"/>
    <n v="7"/>
    <x v="2"/>
    <s v="Twin Enviro"/>
    <n v="10.06"/>
    <n v="2.0499999999999998"/>
    <n v="4.66"/>
  </r>
  <r>
    <n v="1674"/>
    <x v="278"/>
    <s v=" Single Stream"/>
    <n v="95966"/>
    <d v="2020-07-29T00:00:00"/>
    <n v="7880"/>
    <n v="3.94"/>
    <n v="3"/>
    <x v="1"/>
    <s v="Qtr3"/>
    <n v="7"/>
    <x v="2"/>
    <s v="Waste Management"/>
    <n v="10.06"/>
    <n v="2.0499999999999998"/>
    <n v="4.66"/>
  </r>
  <r>
    <n v="1164"/>
    <x v="278"/>
    <s v=" Single Stream"/>
    <n v="95960"/>
    <d v="2020-07-29T00:00:00"/>
    <n v="6640"/>
    <n v="3.32"/>
    <n v="2"/>
    <x v="1"/>
    <s v="Qtr3"/>
    <n v="7"/>
    <x v="2"/>
    <s v="Twin Enviro"/>
    <n v="10.06"/>
    <n v="2.0499999999999998"/>
    <n v="4.66"/>
  </r>
  <r>
    <n v="1168"/>
    <x v="279"/>
    <s v=" Single Stream"/>
    <n v="95859"/>
    <d v="2020-07-28T00:00:00"/>
    <n v="7160"/>
    <n v="3.58"/>
    <n v="2"/>
    <x v="1"/>
    <s v="Qtr3"/>
    <n v="7"/>
    <x v="2"/>
    <s v="Twin Enviro"/>
    <n v="9.2100000000000009"/>
    <n v="1.17"/>
    <n v="3.5900000000000003"/>
  </r>
  <r>
    <n v="1169"/>
    <x v="279"/>
    <s v=" Single Stream"/>
    <n v="95862"/>
    <d v="2020-07-28T00:00:00"/>
    <n v="3820"/>
    <n v="1.91"/>
    <n v="2"/>
    <x v="1"/>
    <s v="Qtr3"/>
    <n v="7"/>
    <x v="2"/>
    <s v="Twin Enviro"/>
    <n v="9.2100000000000009"/>
    <n v="1.17"/>
    <n v="3.5900000000000003"/>
  </r>
  <r>
    <n v="1675"/>
    <x v="279"/>
    <s v=" Single Stream"/>
    <n v="95891"/>
    <d v="2020-07-28T00:00:00"/>
    <n v="7440"/>
    <n v="3.72"/>
    <n v="3"/>
    <x v="1"/>
    <s v="Qtr3"/>
    <n v="7"/>
    <x v="2"/>
    <s v="Waste Management"/>
    <n v="9.2100000000000009"/>
    <n v="1.17"/>
    <n v="3.5900000000000003"/>
  </r>
  <r>
    <n v="1170"/>
    <x v="280"/>
    <s v=" Single Stream"/>
    <n v="95790"/>
    <d v="2020-07-27T00:00:00"/>
    <n v="3140"/>
    <n v="1.57"/>
    <n v="2"/>
    <x v="1"/>
    <s v="Qtr3"/>
    <n v="7"/>
    <x v="2"/>
    <s v="Twin Enviro"/>
    <n v="6.6400000000000006"/>
    <n v="1.42"/>
    <n v="3.02"/>
  </r>
  <r>
    <n v="1171"/>
    <x v="280"/>
    <s v=" Single Stream"/>
    <n v="95793"/>
    <d v="2020-07-27T00:00:00"/>
    <n v="2940"/>
    <n v="1.47"/>
    <n v="2"/>
    <x v="1"/>
    <s v="Qtr3"/>
    <n v="7"/>
    <x v="2"/>
    <s v="Twin Enviro"/>
    <n v="6.6400000000000006"/>
    <n v="1.42"/>
    <n v="3.02"/>
  </r>
  <r>
    <n v="1676"/>
    <x v="280"/>
    <s v=" Single Stream"/>
    <n v="95839"/>
    <d v="2020-07-27T00:00:00"/>
    <n v="7200"/>
    <n v="3.6"/>
    <n v="3"/>
    <x v="1"/>
    <s v="Qtr3"/>
    <n v="7"/>
    <x v="2"/>
    <s v="Waste Management"/>
    <n v="6.6400000000000006"/>
    <n v="1.42"/>
    <n v="3.02"/>
  </r>
  <r>
    <n v="1172"/>
    <x v="281"/>
    <s v=" Single Stream"/>
    <n v="95783"/>
    <d v="2020-07-24T00:00:00"/>
    <n v="2360"/>
    <n v="1.18"/>
    <n v="2"/>
    <x v="1"/>
    <s v="Qtr3"/>
    <n v="7"/>
    <x v="2"/>
    <s v="Twin Enviro"/>
    <n v="7.1399999999999988"/>
    <n v="1.46"/>
    <n v="5.3100000000000005"/>
  </r>
  <r>
    <n v="1677"/>
    <x v="281"/>
    <s v=" Single Stream"/>
    <n v="95753"/>
    <d v="2020-07-24T00:00:00"/>
    <n v="8120"/>
    <n v="4.0599999999999996"/>
    <n v="3"/>
    <x v="1"/>
    <s v="Qtr3"/>
    <n v="7"/>
    <x v="2"/>
    <s v="Waste Management"/>
    <n v="7.1399999999999988"/>
    <n v="1.46"/>
    <n v="5.3100000000000005"/>
  </r>
  <r>
    <n v="1173"/>
    <x v="281"/>
    <s v=" Single Stream"/>
    <n v="95741"/>
    <d v="2020-07-24T00:00:00"/>
    <n v="3800"/>
    <n v="1.9"/>
    <n v="2"/>
    <x v="1"/>
    <s v="Qtr3"/>
    <n v="7"/>
    <x v="2"/>
    <s v="Twin Enviro"/>
    <n v="7.1399999999999988"/>
    <n v="1.46"/>
    <n v="5.3100000000000005"/>
  </r>
  <r>
    <n v="1177"/>
    <x v="282"/>
    <s v=" Single Stream"/>
    <n v="95672"/>
    <d v="2020-07-22T00:00:00"/>
    <n v="1680"/>
    <n v="0.84"/>
    <n v="2"/>
    <x v="1"/>
    <s v="Qtr3"/>
    <n v="7"/>
    <x v="2"/>
    <s v="Twin Enviro"/>
    <n v="9.98"/>
    <n v="1.72"/>
    <n v="5.9600000000000009"/>
  </r>
  <r>
    <n v="1176"/>
    <x v="282"/>
    <s v=" Single Stream"/>
    <n v="95629"/>
    <d v="2020-07-22T00:00:00"/>
    <n v="680"/>
    <n v="0.34"/>
    <n v="2"/>
    <x v="1"/>
    <s v="Qtr3"/>
    <n v="7"/>
    <x v="2"/>
    <s v="Twin Enviro"/>
    <n v="9.98"/>
    <n v="1.72"/>
    <n v="5.9600000000000009"/>
  </r>
  <r>
    <n v="1175"/>
    <x v="282"/>
    <s v=" Single Stream"/>
    <n v="95663"/>
    <d v="2020-07-22T00:00:00"/>
    <n v="6620"/>
    <n v="3.31"/>
    <n v="2"/>
    <x v="1"/>
    <s v="Qtr3"/>
    <n v="7"/>
    <x v="2"/>
    <s v="Twin Enviro"/>
    <n v="9.98"/>
    <n v="1.72"/>
    <n v="5.9600000000000009"/>
  </r>
  <r>
    <n v="1678"/>
    <x v="282"/>
    <s v=" Single Stream"/>
    <n v="95660"/>
    <d v="2020-07-22T00:00:00"/>
    <n v="4980"/>
    <n v="2.4900000000000002"/>
    <n v="3"/>
    <x v="1"/>
    <s v="Qtr3"/>
    <n v="7"/>
    <x v="2"/>
    <s v="Waste Management"/>
    <n v="9.98"/>
    <n v="1.72"/>
    <n v="5.9600000000000009"/>
  </r>
  <r>
    <n v="1174"/>
    <x v="282"/>
    <s v=" Single Stream"/>
    <n v="95622"/>
    <d v="2020-07-22T00:00:00"/>
    <n v="6000"/>
    <n v="3"/>
    <n v="2"/>
    <x v="1"/>
    <s v="Qtr3"/>
    <n v="7"/>
    <x v="2"/>
    <s v="Twin Enviro"/>
    <n v="9.98"/>
    <n v="1.72"/>
    <n v="5.9600000000000009"/>
  </r>
  <r>
    <n v="1178"/>
    <x v="283"/>
    <s v=" Single Stream"/>
    <n v="95552"/>
    <d v="2020-07-21T00:00:00"/>
    <n v="1840"/>
    <n v="0.92"/>
    <n v="2"/>
    <x v="1"/>
    <s v="Qtr3"/>
    <n v="7"/>
    <x v="2"/>
    <s v="Twin Enviro"/>
    <n v="5.56"/>
    <n v="1.73"/>
    <n v="2.6"/>
  </r>
  <r>
    <n v="1679"/>
    <x v="283"/>
    <s v=" Single Stream"/>
    <n v="95549"/>
    <d v="2020-07-21T00:00:00"/>
    <n v="9280"/>
    <n v="4.6399999999999997"/>
    <n v="3"/>
    <x v="1"/>
    <s v="Qtr3"/>
    <n v="7"/>
    <x v="2"/>
    <s v="Waste Management"/>
    <n v="5.56"/>
    <n v="1.73"/>
    <n v="2.6"/>
  </r>
  <r>
    <n v="1179"/>
    <x v="284"/>
    <s v=" Single Stream"/>
    <n v="95497"/>
    <d v="2020-07-20T00:00:00"/>
    <n v="2240"/>
    <n v="1.1200000000000001"/>
    <n v="2"/>
    <x v="1"/>
    <s v="Qtr3"/>
    <n v="7"/>
    <x v="2"/>
    <s v="Twin Enviro"/>
    <n v="3.3200000000000003"/>
    <n v="2.2400000000000002"/>
    <n v="3.8599999999999994"/>
  </r>
  <r>
    <n v="1180"/>
    <x v="284"/>
    <s v=" Single Stream"/>
    <n v="95505"/>
    <d v="2020-07-20T00:00:00"/>
    <n v="4400"/>
    <n v="2.2000000000000002"/>
    <n v="2"/>
    <x v="1"/>
    <s v="Qtr3"/>
    <n v="7"/>
    <x v="2"/>
    <s v="Twin Enviro"/>
    <n v="3.3200000000000003"/>
    <n v="2.2400000000000002"/>
    <n v="3.8599999999999994"/>
  </r>
  <r>
    <n v="1182"/>
    <x v="285"/>
    <s v=" Single Stream"/>
    <n v="95461"/>
    <d v="2020-07-17T00:00:00"/>
    <n v="3020"/>
    <n v="1.51"/>
    <n v="2"/>
    <x v="1"/>
    <s v="Qtr3"/>
    <n v="7"/>
    <x v="2"/>
    <s v="Twin Enviro"/>
    <n v="10.870000000000001"/>
    <n v="1.87"/>
    <n v="1.9300000000000002"/>
  </r>
  <r>
    <n v="1680"/>
    <x v="285"/>
    <s v=" Single Stream"/>
    <n v="95452"/>
    <d v="2020-07-17T00:00:00"/>
    <n v="5680"/>
    <n v="2.84"/>
    <n v="3"/>
    <x v="1"/>
    <s v="Qtr3"/>
    <n v="7"/>
    <x v="2"/>
    <s v="Waste Management"/>
    <n v="10.870000000000001"/>
    <n v="1.87"/>
    <n v="1.9300000000000002"/>
  </r>
  <r>
    <n v="1183"/>
    <x v="285"/>
    <s v=" Single Stream"/>
    <n v="95444"/>
    <d v="2020-07-17T00:00:00"/>
    <n v="1320"/>
    <n v="0.66"/>
    <n v="2"/>
    <x v="1"/>
    <s v="Qtr3"/>
    <n v="7"/>
    <x v="2"/>
    <s v="Twin Enviro"/>
    <n v="10.870000000000001"/>
    <n v="1.87"/>
    <n v="1.9300000000000002"/>
  </r>
  <r>
    <n v="1181"/>
    <x v="285"/>
    <s v=" Single Stream"/>
    <n v="95454"/>
    <d v="2020-07-17T00:00:00"/>
    <n v="6760"/>
    <n v="3.38"/>
    <n v="2"/>
    <x v="1"/>
    <s v="Qtr3"/>
    <n v="7"/>
    <x v="2"/>
    <s v="Twin Enviro"/>
    <n v="10.870000000000001"/>
    <n v="1.87"/>
    <n v="1.9300000000000002"/>
  </r>
  <r>
    <n v="1184"/>
    <x v="285"/>
    <s v=" Single Stream"/>
    <n v="95431"/>
    <d v="2020-07-17T00:00:00"/>
    <n v="4960"/>
    <n v="2.48"/>
    <n v="2"/>
    <x v="1"/>
    <s v="Qtr3"/>
    <n v="7"/>
    <x v="2"/>
    <s v="Twin Enviro"/>
    <n v="10.870000000000001"/>
    <n v="1.87"/>
    <n v="1.9300000000000002"/>
  </r>
  <r>
    <n v="1187"/>
    <x v="286"/>
    <s v=" Single Stream"/>
    <n v="95383"/>
    <d v="2020-07-16T00:00:00"/>
    <n v="1960"/>
    <n v="0.98"/>
    <n v="2"/>
    <x v="1"/>
    <s v="Qtr3"/>
    <n v="7"/>
    <x v="2"/>
    <s v="Twin Enviro"/>
    <n v="4.67"/>
    <n v="0"/>
    <n v="6.7"/>
  </r>
  <r>
    <n v="1185"/>
    <x v="286"/>
    <s v=" Single Stream"/>
    <n v="95295"/>
    <d v="2020-07-16T00:00:00"/>
    <n v="3080"/>
    <n v="1.54"/>
    <n v="2"/>
    <x v="1"/>
    <s v="Qtr3"/>
    <n v="7"/>
    <x v="2"/>
    <s v="Twin Enviro"/>
    <n v="4.67"/>
    <n v="0"/>
    <n v="6.7"/>
  </r>
  <r>
    <n v="1186"/>
    <x v="286"/>
    <s v=" Single Stream"/>
    <n v="95370"/>
    <d v="2020-07-16T00:00:00"/>
    <n v="4300"/>
    <n v="2.15"/>
    <n v="2"/>
    <x v="1"/>
    <s v="Qtr3"/>
    <n v="7"/>
    <x v="2"/>
    <s v="Twin Enviro"/>
    <n v="4.67"/>
    <n v="0"/>
    <n v="6.7"/>
  </r>
  <r>
    <n v="1189"/>
    <x v="287"/>
    <s v=" Single Stream"/>
    <n v="95282"/>
    <d v="2020-07-15T00:00:00"/>
    <n v="7820"/>
    <n v="3.91"/>
    <n v="2"/>
    <x v="1"/>
    <s v="Qtr3"/>
    <n v="7"/>
    <x v="2"/>
    <s v="Twin Enviro"/>
    <n v="6.8"/>
    <n v="1.93"/>
    <n v="4.59"/>
  </r>
  <r>
    <n v="1190"/>
    <x v="287"/>
    <s v=" Single Stream"/>
    <n v="95187"/>
    <d v="2020-07-15T00:00:00"/>
    <n v="4880"/>
    <n v="2.44"/>
    <n v="2"/>
    <x v="1"/>
    <s v="Qtr3"/>
    <n v="7"/>
    <x v="2"/>
    <s v="Twin Enviro"/>
    <n v="6.8"/>
    <n v="1.93"/>
    <n v="4.59"/>
  </r>
  <r>
    <n v="1188"/>
    <x v="287"/>
    <s v=" Single Stream"/>
    <n v="95207"/>
    <d v="2020-07-15T00:00:00"/>
    <n v="900"/>
    <n v="0.45"/>
    <n v="2"/>
    <x v="1"/>
    <s v="Qtr3"/>
    <n v="7"/>
    <x v="2"/>
    <s v="Twin Enviro"/>
    <n v="6.8"/>
    <n v="1.93"/>
    <n v="4.59"/>
  </r>
  <r>
    <n v="1194"/>
    <x v="288"/>
    <s v=" Single Stream"/>
    <n v="95091"/>
    <d v="2020-07-14T00:00:00"/>
    <n v="2700"/>
    <n v="1.35"/>
    <n v="2"/>
    <x v="1"/>
    <s v="Qtr3"/>
    <n v="7"/>
    <x v="2"/>
    <s v="Twin Enviro"/>
    <n v="7.7299999999999986"/>
    <n v="4"/>
    <n v="3.2700000000000005"/>
  </r>
  <r>
    <n v="1681"/>
    <x v="288"/>
    <s v=" Single Stream"/>
    <n v="95171"/>
    <d v="2020-07-14T00:00:00"/>
    <n v="6500"/>
    <n v="3.25"/>
    <n v="3"/>
    <x v="1"/>
    <s v="Qtr3"/>
    <n v="7"/>
    <x v="2"/>
    <s v="Waste Management"/>
    <n v="7.7299999999999986"/>
    <n v="4"/>
    <n v="3.2700000000000005"/>
  </r>
  <r>
    <n v="1191"/>
    <x v="288"/>
    <s v=" Single Stream"/>
    <n v="95093"/>
    <d v="2020-07-14T00:00:00"/>
    <n v="2440"/>
    <n v="1.22"/>
    <n v="2"/>
    <x v="1"/>
    <s v="Qtr3"/>
    <n v="7"/>
    <x v="2"/>
    <s v="Twin Enviro"/>
    <n v="7.7299999999999986"/>
    <n v="4"/>
    <n v="3.2700000000000005"/>
  </r>
  <r>
    <n v="1192"/>
    <x v="288"/>
    <s v=" Single Stream"/>
    <n v="95137"/>
    <d v="2020-07-14T00:00:00"/>
    <n v="3280"/>
    <n v="1.64"/>
    <n v="2"/>
    <x v="1"/>
    <s v="Qtr3"/>
    <n v="7"/>
    <x v="2"/>
    <s v="Twin Enviro"/>
    <n v="7.7299999999999986"/>
    <n v="4"/>
    <n v="3.2700000000000005"/>
  </r>
  <r>
    <n v="1193"/>
    <x v="288"/>
    <s v=" Single Stream"/>
    <n v="95109"/>
    <d v="2020-07-14T00:00:00"/>
    <n v="540"/>
    <n v="0.27"/>
    <n v="2"/>
    <x v="1"/>
    <s v="Qtr3"/>
    <n v="7"/>
    <x v="2"/>
    <s v="Twin Enviro"/>
    <n v="7.7299999999999986"/>
    <n v="4"/>
    <n v="3.2700000000000005"/>
  </r>
  <r>
    <n v="1195"/>
    <x v="289"/>
    <s v=" Single Stream"/>
    <n v="95062"/>
    <d v="2020-07-13T00:00:00"/>
    <n v="8240"/>
    <n v="4.12"/>
    <n v="2"/>
    <x v="1"/>
    <s v="Qtr3"/>
    <n v="7"/>
    <x v="2"/>
    <s v="Twin Enviro"/>
    <n v="6.4"/>
    <n v="0"/>
    <n v="6.1499999999999995"/>
  </r>
  <r>
    <n v="1196"/>
    <x v="289"/>
    <s v=" Single Stream"/>
    <n v="94998"/>
    <d v="2020-07-13T00:00:00"/>
    <n v="4560"/>
    <n v="2.2799999999999998"/>
    <n v="2"/>
    <x v="1"/>
    <s v="Qtr3"/>
    <n v="7"/>
    <x v="2"/>
    <s v="Twin Enviro"/>
    <n v="6.4"/>
    <n v="0"/>
    <n v="6.1499999999999995"/>
  </r>
  <r>
    <n v="1683"/>
    <x v="290"/>
    <s v=" Single Stream"/>
    <n v="94970"/>
    <d v="2020-07-10T00:00:00"/>
    <n v="10080"/>
    <n v="5.04"/>
    <n v="3"/>
    <x v="1"/>
    <s v="Qtr3"/>
    <n v="7"/>
    <x v="2"/>
    <s v="Waste Management"/>
    <n v="10.52"/>
    <n v="5.12"/>
    <n v="0"/>
  </r>
  <r>
    <n v="1682"/>
    <x v="290"/>
    <s v=" Single Stream"/>
    <n v="94951"/>
    <d v="2020-07-10T00:00:00"/>
    <n v="7500"/>
    <n v="3.75"/>
    <n v="3"/>
    <x v="1"/>
    <s v="Qtr3"/>
    <n v="7"/>
    <x v="2"/>
    <s v="Waste Management"/>
    <n v="10.52"/>
    <n v="5.12"/>
    <n v="0"/>
  </r>
  <r>
    <n v="1197"/>
    <x v="290"/>
    <s v=" Single Stream"/>
    <n v="94967"/>
    <d v="2020-07-10T00:00:00"/>
    <n v="3460"/>
    <n v="1.73"/>
    <n v="2"/>
    <x v="1"/>
    <s v="Qtr3"/>
    <n v="7"/>
    <x v="2"/>
    <s v="Twin Enviro"/>
    <n v="10.52"/>
    <n v="5.12"/>
    <n v="0"/>
  </r>
  <r>
    <n v="1198"/>
    <x v="291"/>
    <s v=" Single Stream"/>
    <n v="94870"/>
    <d v="2020-07-09T00:00:00"/>
    <n v="7360"/>
    <n v="3.68"/>
    <n v="2"/>
    <x v="1"/>
    <s v="Qtr3"/>
    <n v="7"/>
    <x v="2"/>
    <s v="Twin Enviro"/>
    <n v="7.6"/>
    <n v="2.63"/>
    <n v="5.3800000000000008"/>
  </r>
  <r>
    <n v="1199"/>
    <x v="291"/>
    <s v=" Single Stream"/>
    <n v="94931"/>
    <d v="2020-07-09T00:00:00"/>
    <n v="7840"/>
    <n v="3.92"/>
    <n v="2"/>
    <x v="1"/>
    <s v="Qtr3"/>
    <n v="7"/>
    <x v="2"/>
    <s v="Twin Enviro"/>
    <n v="7.6"/>
    <n v="2.63"/>
    <n v="5.3800000000000008"/>
  </r>
  <r>
    <n v="1202"/>
    <x v="292"/>
    <s v=" Single Stream"/>
    <n v="94807"/>
    <d v="2020-07-08T00:00:00"/>
    <n v="820"/>
    <n v="0.41"/>
    <n v="2"/>
    <x v="1"/>
    <s v="Qtr3"/>
    <n v="7"/>
    <x v="2"/>
    <s v="Twin Enviro"/>
    <n v="4.34"/>
    <n v="4.88"/>
    <n v="3.84"/>
  </r>
  <r>
    <n v="1200"/>
    <x v="292"/>
    <s v=" Single Stream"/>
    <n v="94803"/>
    <d v="2020-07-08T00:00:00"/>
    <n v="6200"/>
    <n v="3.1"/>
    <n v="2"/>
    <x v="1"/>
    <s v="Qtr3"/>
    <n v="7"/>
    <x v="2"/>
    <s v="Twin Enviro"/>
    <n v="4.34"/>
    <n v="4.88"/>
    <n v="3.84"/>
  </r>
  <r>
    <n v="1201"/>
    <x v="292"/>
    <s v=" Single Stream"/>
    <n v="94853"/>
    <d v="2020-07-08T00:00:00"/>
    <n v="1660"/>
    <n v="0.83"/>
    <n v="2"/>
    <x v="1"/>
    <s v="Qtr3"/>
    <n v="7"/>
    <x v="2"/>
    <s v="Twin Enviro"/>
    <n v="4.34"/>
    <n v="4.88"/>
    <n v="3.84"/>
  </r>
  <r>
    <n v="1684"/>
    <x v="293"/>
    <s v=" Single Stream"/>
    <n v="94736"/>
    <d v="2020-07-07T00:00:00"/>
    <n v="1940"/>
    <n v="0.97"/>
    <n v="3"/>
    <x v="1"/>
    <s v="Qtr3"/>
    <n v="7"/>
    <x v="2"/>
    <s v="Waste Management"/>
    <n v="2.12"/>
    <n v="3.23"/>
    <n v="7.5800000000000018"/>
  </r>
  <r>
    <n v="1203"/>
    <x v="293"/>
    <s v=" Single Stream"/>
    <n v="94738"/>
    <d v="2020-07-07T00:00:00"/>
    <n v="2300"/>
    <n v="1.1499999999999999"/>
    <n v="2"/>
    <x v="1"/>
    <s v="Qtr3"/>
    <n v="7"/>
    <x v="2"/>
    <s v="Twin Enviro"/>
    <n v="2.12"/>
    <n v="3.23"/>
    <n v="7.5800000000000018"/>
  </r>
  <r>
    <n v="1205"/>
    <x v="294"/>
    <s v=" Single Stream"/>
    <n v="94720"/>
    <d v="2020-07-06T00:00:00"/>
    <n v="4540"/>
    <n v="2.27"/>
    <n v="2"/>
    <x v="1"/>
    <s v="Qtr3"/>
    <n v="7"/>
    <x v="2"/>
    <s v="Twin Enviro"/>
    <n v="8.5500000000000007"/>
    <n v="1.69"/>
    <n v="4.96"/>
  </r>
  <r>
    <n v="1204"/>
    <x v="294"/>
    <s v=" Single Stream"/>
    <n v="94681"/>
    <d v="2020-07-06T00:00:00"/>
    <n v="2680"/>
    <n v="1.34"/>
    <n v="2"/>
    <x v="1"/>
    <s v="Qtr3"/>
    <n v="7"/>
    <x v="2"/>
    <s v="Twin Enviro"/>
    <n v="8.5500000000000007"/>
    <n v="1.69"/>
    <n v="4.96"/>
  </r>
  <r>
    <n v="1685"/>
    <x v="294"/>
    <s v=" Single Stream"/>
    <n v="94713"/>
    <d v="2020-07-06T00:00:00"/>
    <n v="9880"/>
    <n v="4.9400000000000004"/>
    <n v="3"/>
    <x v="1"/>
    <s v="Qtr3"/>
    <n v="7"/>
    <x v="2"/>
    <s v="Waste Management"/>
    <n v="8.5500000000000007"/>
    <n v="1.69"/>
    <n v="4.96"/>
  </r>
  <r>
    <n v="1207"/>
    <x v="295"/>
    <s v=" Single Stream"/>
    <n v="94660"/>
    <d v="2020-07-03T00:00:00"/>
    <n v="1940"/>
    <n v="0.97"/>
    <n v="2"/>
    <x v="1"/>
    <s v="Qtr3"/>
    <n v="7"/>
    <x v="2"/>
    <s v="Twin Enviro"/>
    <n v="11.280000000000001"/>
    <n v="0.52"/>
    <n v="4.67"/>
  </r>
  <r>
    <n v="1208"/>
    <x v="295"/>
    <s v=" Single Stream"/>
    <n v="94666"/>
    <d v="2020-07-03T00:00:00"/>
    <n v="1540"/>
    <n v="0.77"/>
    <n v="2"/>
    <x v="1"/>
    <s v="Qtr3"/>
    <n v="7"/>
    <x v="2"/>
    <s v="Twin Enviro"/>
    <n v="11.280000000000001"/>
    <n v="0.52"/>
    <n v="4.67"/>
  </r>
  <r>
    <n v="1686"/>
    <x v="295"/>
    <s v=" Single Stream"/>
    <n v="94645"/>
    <d v="2020-07-03T00:00:00"/>
    <n v="9860"/>
    <n v="4.93"/>
    <n v="3"/>
    <x v="1"/>
    <s v="Qtr3"/>
    <n v="7"/>
    <x v="2"/>
    <s v="Waste Management"/>
    <n v="11.280000000000001"/>
    <n v="0.52"/>
    <n v="4.67"/>
  </r>
  <r>
    <n v="1209"/>
    <x v="295"/>
    <s v=" Single Stream"/>
    <n v="94651"/>
    <d v="2020-07-03T00:00:00"/>
    <n v="3980"/>
    <n v="1.99"/>
    <n v="2"/>
    <x v="1"/>
    <s v="Qtr3"/>
    <n v="7"/>
    <x v="2"/>
    <s v="Twin Enviro"/>
    <n v="11.280000000000001"/>
    <n v="0.52"/>
    <n v="4.67"/>
  </r>
  <r>
    <n v="1206"/>
    <x v="295"/>
    <s v=" Single Stream"/>
    <n v="94658"/>
    <d v="2020-07-03T00:00:00"/>
    <n v="5240"/>
    <n v="2.62"/>
    <n v="2"/>
    <x v="1"/>
    <s v="Qtr3"/>
    <n v="7"/>
    <x v="2"/>
    <s v="Twin Enviro"/>
    <n v="11.280000000000001"/>
    <n v="0.52"/>
    <n v="4.67"/>
  </r>
  <r>
    <n v="1213"/>
    <x v="296"/>
    <s v=" Single Stream"/>
    <n v="94579"/>
    <d v="2020-07-02T00:00:00"/>
    <n v="3560"/>
    <n v="1.78"/>
    <n v="2"/>
    <x v="1"/>
    <s v="Qtr3"/>
    <n v="7"/>
    <x v="2"/>
    <s v="Twin Enviro"/>
    <n v="6.59"/>
    <n v="1.73"/>
    <n v="0"/>
  </r>
  <r>
    <n v="1212"/>
    <x v="296"/>
    <s v=" Single Stream"/>
    <n v="94613"/>
    <d v="2020-07-02T00:00:00"/>
    <n v="3220"/>
    <n v="1.61"/>
    <n v="2"/>
    <x v="1"/>
    <s v="Qtr3"/>
    <n v="7"/>
    <x v="2"/>
    <s v="Twin Enviro"/>
    <n v="6.59"/>
    <n v="1.73"/>
    <n v="0"/>
  </r>
  <r>
    <n v="1211"/>
    <x v="296"/>
    <s v=" Single Stream"/>
    <n v="94614"/>
    <d v="2020-07-02T00:00:00"/>
    <n v="3820"/>
    <n v="1.91"/>
    <n v="2"/>
    <x v="1"/>
    <s v="Qtr3"/>
    <n v="7"/>
    <x v="2"/>
    <s v="Twin Enviro"/>
    <n v="6.59"/>
    <n v="1.73"/>
    <n v="0"/>
  </r>
  <r>
    <n v="1210"/>
    <x v="296"/>
    <s v=" Single Stream"/>
    <n v="94563"/>
    <d v="2020-07-02T00:00:00"/>
    <n v="2580"/>
    <n v="1.29"/>
    <n v="2"/>
    <x v="1"/>
    <s v="Qtr3"/>
    <n v="7"/>
    <x v="2"/>
    <s v="Twin Enviro"/>
    <n v="6.59"/>
    <n v="1.73"/>
    <n v="0"/>
  </r>
  <r>
    <n v="1214"/>
    <x v="297"/>
    <s v=" Single Stream"/>
    <n v="94499"/>
    <d v="2020-07-01T00:00:00"/>
    <n v="4640"/>
    <n v="2.3199999999999998"/>
    <n v="2"/>
    <x v="1"/>
    <s v="Qtr3"/>
    <n v="7"/>
    <x v="2"/>
    <s v="Twin Enviro"/>
    <n v="9.32"/>
    <n v="2.0299999999999998"/>
    <n v="4.6800000000000006"/>
  </r>
  <r>
    <n v="1687"/>
    <x v="297"/>
    <s v=" Single Stream"/>
    <n v="94539"/>
    <d v="2020-07-01T00:00:00"/>
    <n v="7020"/>
    <n v="3.51"/>
    <n v="3"/>
    <x v="1"/>
    <s v="Qtr3"/>
    <n v="7"/>
    <x v="2"/>
    <s v="Waste Management"/>
    <n v="9.32"/>
    <n v="2.0299999999999998"/>
    <n v="4.6800000000000006"/>
  </r>
  <r>
    <n v="1216"/>
    <x v="297"/>
    <s v=" Single Stream"/>
    <n v="94509"/>
    <d v="2020-07-01T00:00:00"/>
    <n v="1660"/>
    <n v="0.83"/>
    <n v="2"/>
    <x v="1"/>
    <s v="Qtr3"/>
    <n v="7"/>
    <x v="2"/>
    <s v="Twin Enviro"/>
    <n v="9.32"/>
    <n v="2.0299999999999998"/>
    <n v="4.6800000000000006"/>
  </r>
  <r>
    <n v="1215"/>
    <x v="297"/>
    <s v=" Single Stream"/>
    <n v="94538"/>
    <d v="2020-07-01T00:00:00"/>
    <n v="5320"/>
    <n v="2.66"/>
    <n v="2"/>
    <x v="1"/>
    <s v="Qtr3"/>
    <n v="7"/>
    <x v="2"/>
    <s v="Twin Enviro"/>
    <n v="9.32"/>
    <n v="2.0299999999999998"/>
    <n v="4.6800000000000006"/>
  </r>
  <r>
    <n v="1217"/>
    <x v="298"/>
    <s v=" Single Stream"/>
    <n v="94494"/>
    <d v="2020-06-30T00:00:00"/>
    <n v="560"/>
    <n v="0.28000000000000003"/>
    <n v="2"/>
    <x v="1"/>
    <s v="Qtr2"/>
    <n v="6"/>
    <x v="3"/>
    <s v="Twin Enviro"/>
    <n v="7.3599999999999994"/>
    <n v="2.04"/>
    <n v="2.02"/>
  </r>
  <r>
    <n v="1688"/>
    <x v="298"/>
    <s v=" Single Stream"/>
    <n v="94484"/>
    <d v="2020-06-30T00:00:00"/>
    <n v="10200"/>
    <n v="5.0999999999999996"/>
    <n v="3"/>
    <x v="1"/>
    <s v="Qtr2"/>
    <n v="6"/>
    <x v="3"/>
    <s v="Waste Management"/>
    <n v="7.3599999999999994"/>
    <n v="2.04"/>
    <n v="2.02"/>
  </r>
  <r>
    <n v="1218"/>
    <x v="298"/>
    <s v=" Single Stream"/>
    <n v="94445"/>
    <d v="2020-06-30T00:00:00"/>
    <n v="3960"/>
    <n v="1.98"/>
    <n v="2"/>
    <x v="1"/>
    <s v="Qtr2"/>
    <n v="6"/>
    <x v="3"/>
    <s v="Twin Enviro"/>
    <n v="7.3599999999999994"/>
    <n v="2.04"/>
    <n v="2.02"/>
  </r>
  <r>
    <n v="1220"/>
    <x v="299"/>
    <s v=" Single Stream"/>
    <n v="94440"/>
    <d v="2020-06-29T00:00:00"/>
    <n v="3560"/>
    <n v="1.78"/>
    <n v="2"/>
    <x v="1"/>
    <s v="Qtr2"/>
    <n v="6"/>
    <x v="3"/>
    <s v="Twin Enviro"/>
    <n v="6.91"/>
    <n v="1.31"/>
    <n v="4.01"/>
  </r>
  <r>
    <n v="1219"/>
    <x v="299"/>
    <s v=" Single Stream"/>
    <n v="94416"/>
    <d v="2020-06-29T00:00:00"/>
    <n v="4820"/>
    <n v="2.41"/>
    <n v="2"/>
    <x v="1"/>
    <s v="Qtr2"/>
    <n v="6"/>
    <x v="3"/>
    <s v="Twin Enviro"/>
    <n v="6.91"/>
    <n v="1.31"/>
    <n v="4.01"/>
  </r>
  <r>
    <n v="1689"/>
    <x v="299"/>
    <s v=" Single Stream"/>
    <n v="94429"/>
    <d v="2020-06-29T00:00:00"/>
    <n v="5440"/>
    <n v="2.72"/>
    <n v="3"/>
    <x v="1"/>
    <s v="Qtr2"/>
    <n v="6"/>
    <x v="3"/>
    <s v="Waste Management"/>
    <n v="6.91"/>
    <n v="1.31"/>
    <n v="4.01"/>
  </r>
  <r>
    <n v="1222"/>
    <x v="300"/>
    <s v=" Single Stream"/>
    <n v="94346"/>
    <d v="2020-06-26T00:00:00"/>
    <n v="3020"/>
    <n v="1.51"/>
    <n v="2"/>
    <x v="1"/>
    <s v="Qtr2"/>
    <n v="6"/>
    <x v="3"/>
    <s v="Twin Enviro"/>
    <n v="7.43"/>
    <n v="1.6"/>
    <n v="5.78"/>
  </r>
  <r>
    <n v="1223"/>
    <x v="300"/>
    <s v=" Single Stream"/>
    <n v="94366"/>
    <d v="2020-06-26T00:00:00"/>
    <n v="2340"/>
    <n v="1.17"/>
    <n v="2"/>
    <x v="1"/>
    <s v="Qtr2"/>
    <n v="6"/>
    <x v="3"/>
    <s v="Twin Enviro"/>
    <n v="7.43"/>
    <n v="1.6"/>
    <n v="5.78"/>
  </r>
  <r>
    <n v="1224"/>
    <x v="300"/>
    <s v=" Single Stream"/>
    <n v="94360"/>
    <d v="2020-06-26T00:00:00"/>
    <n v="2300"/>
    <n v="1.1499999999999999"/>
    <n v="2"/>
    <x v="1"/>
    <s v="Qtr2"/>
    <n v="6"/>
    <x v="3"/>
    <s v="Twin Enviro"/>
    <n v="7.43"/>
    <n v="1.6"/>
    <n v="5.78"/>
  </r>
  <r>
    <n v="1690"/>
    <x v="300"/>
    <s v=" Single Stream"/>
    <n v="94367"/>
    <d v="2020-06-26T00:00:00"/>
    <n v="7200"/>
    <n v="3.6"/>
    <n v="3"/>
    <x v="1"/>
    <s v="Qtr2"/>
    <n v="6"/>
    <x v="3"/>
    <s v="Waste Management"/>
    <n v="7.43"/>
    <n v="1.6"/>
    <n v="5.78"/>
  </r>
  <r>
    <n v="1227"/>
    <x v="301"/>
    <s v=" Single Stream"/>
    <n v="94314"/>
    <d v="2020-06-25T00:00:00"/>
    <n v="4720"/>
    <n v="2.36"/>
    <n v="2"/>
    <x v="1"/>
    <s v="Qtr2"/>
    <n v="6"/>
    <x v="3"/>
    <s v="Twin Enviro"/>
    <n v="9.0500000000000007"/>
    <n v="1.84"/>
    <n v="4.0999999999999996"/>
  </r>
  <r>
    <n v="1226"/>
    <x v="301"/>
    <s v=" Single Stream"/>
    <n v="94276"/>
    <d v="2020-06-25T00:00:00"/>
    <n v="3580"/>
    <n v="1.79"/>
    <n v="2"/>
    <x v="1"/>
    <s v="Qtr2"/>
    <n v="6"/>
    <x v="3"/>
    <s v="Twin Enviro"/>
    <n v="9.0500000000000007"/>
    <n v="1.84"/>
    <n v="4.0999999999999996"/>
  </r>
  <r>
    <n v="1691"/>
    <x v="301"/>
    <s v=" Single Stream"/>
    <n v="94305"/>
    <d v="2020-06-25T00:00:00"/>
    <n v="5540"/>
    <n v="2.77"/>
    <n v="3"/>
    <x v="1"/>
    <s v="Qtr2"/>
    <n v="6"/>
    <x v="3"/>
    <s v="Waste Management"/>
    <n v="9.0500000000000007"/>
    <n v="1.84"/>
    <n v="4.0999999999999996"/>
  </r>
  <r>
    <n v="1225"/>
    <x v="301"/>
    <s v=" Single Stream"/>
    <n v="94306"/>
    <d v="2020-06-25T00:00:00"/>
    <n v="4260"/>
    <n v="2.13"/>
    <n v="2"/>
    <x v="1"/>
    <s v="Qtr2"/>
    <n v="6"/>
    <x v="3"/>
    <s v="Twin Enviro"/>
    <n v="9.0500000000000007"/>
    <n v="1.84"/>
    <n v="4.0999999999999996"/>
  </r>
  <r>
    <n v="1229"/>
    <x v="302"/>
    <s v=" Single Stream"/>
    <n v="94227"/>
    <d v="2020-06-24T00:00:00"/>
    <n v="7580"/>
    <n v="3.79"/>
    <n v="2"/>
    <x v="1"/>
    <s v="Qtr2"/>
    <n v="6"/>
    <x v="3"/>
    <s v="Twin Enviro"/>
    <n v="5.3"/>
    <n v="2.36"/>
    <n v="1.29"/>
  </r>
  <r>
    <n v="1228"/>
    <x v="302"/>
    <s v=" Single Stream"/>
    <n v="94179"/>
    <d v="2020-06-24T00:00:00"/>
    <n v="420"/>
    <n v="0.21"/>
    <n v="2"/>
    <x v="1"/>
    <s v="Qtr2"/>
    <n v="6"/>
    <x v="3"/>
    <s v="Twin Enviro"/>
    <n v="5.3"/>
    <n v="2.36"/>
    <n v="1.29"/>
  </r>
  <r>
    <n v="1230"/>
    <x v="302"/>
    <s v=" Single Stream"/>
    <n v="94235"/>
    <d v="2020-06-24T00:00:00"/>
    <n v="2600"/>
    <n v="1.3"/>
    <n v="2"/>
    <x v="1"/>
    <s v="Qtr2"/>
    <n v="6"/>
    <x v="3"/>
    <s v="Twin Enviro"/>
    <n v="5.3"/>
    <n v="2.36"/>
    <n v="1.29"/>
  </r>
  <r>
    <n v="1692"/>
    <x v="303"/>
    <s v=" Single Stream"/>
    <n v="94110"/>
    <d v="2020-06-23T00:00:00"/>
    <n v="6160"/>
    <n v="3.08"/>
    <n v="3"/>
    <x v="1"/>
    <s v="Qtr2"/>
    <n v="6"/>
    <x v="3"/>
    <s v="Waste Management"/>
    <n v="3.08"/>
    <n v="2.98"/>
    <n v="5.5"/>
  </r>
  <r>
    <n v="1232"/>
    <x v="304"/>
    <s v=" Single Stream"/>
    <n v="94070"/>
    <d v="2020-06-22T00:00:00"/>
    <n v="4720"/>
    <n v="2.36"/>
    <n v="2"/>
    <x v="1"/>
    <s v="Qtr2"/>
    <n v="6"/>
    <x v="3"/>
    <s v="Twin Enviro"/>
    <n v="3.4699999999999998"/>
    <n v="3.5"/>
    <n v="3.36"/>
  </r>
  <r>
    <n v="1231"/>
    <x v="304"/>
    <s v=" Single Stream"/>
    <n v="94058"/>
    <d v="2020-06-22T00:00:00"/>
    <n v="2220"/>
    <n v="1.1100000000000001"/>
    <n v="2"/>
    <x v="1"/>
    <s v="Qtr2"/>
    <n v="6"/>
    <x v="3"/>
    <s v="Twin Enviro"/>
    <n v="3.4699999999999998"/>
    <n v="3.5"/>
    <n v="3.36"/>
  </r>
  <r>
    <n v="1233"/>
    <x v="305"/>
    <s v=" Single Stream"/>
    <n v="94001"/>
    <d v="2020-06-19T00:00:00"/>
    <n v="4800"/>
    <n v="2.4"/>
    <n v="2"/>
    <x v="1"/>
    <s v="Qtr2"/>
    <n v="6"/>
    <x v="3"/>
    <s v="Twin Enviro"/>
    <n v="6.5399999999999991"/>
    <n v="0"/>
    <n v="0.58000000000000007"/>
  </r>
  <r>
    <n v="1693"/>
    <x v="305"/>
    <s v=" Single Stream"/>
    <n v="94012"/>
    <d v="2020-06-19T00:00:00"/>
    <n v="6760"/>
    <n v="3.38"/>
    <n v="3"/>
    <x v="1"/>
    <s v="Qtr2"/>
    <n v="6"/>
    <x v="3"/>
    <s v="Waste Management"/>
    <n v="6.5399999999999991"/>
    <n v="0"/>
    <n v="0.58000000000000007"/>
  </r>
  <r>
    <n v="1234"/>
    <x v="305"/>
    <s v=" Single Stream"/>
    <n v="94002"/>
    <d v="2020-06-19T00:00:00"/>
    <n v="1520"/>
    <n v="0.76"/>
    <n v="2"/>
    <x v="1"/>
    <s v="Qtr2"/>
    <n v="6"/>
    <x v="3"/>
    <s v="Twin Enviro"/>
    <n v="6.5399999999999991"/>
    <n v="0"/>
    <n v="0.58000000000000007"/>
  </r>
  <r>
    <n v="1237"/>
    <x v="306"/>
    <s v=" Single Stream"/>
    <n v="93984"/>
    <d v="2020-06-18T00:00:00"/>
    <n v="1380"/>
    <n v="0.69"/>
    <n v="2"/>
    <x v="1"/>
    <s v="Qtr2"/>
    <n v="6"/>
    <x v="3"/>
    <s v="Twin Enviro"/>
    <n v="9.129999999999999"/>
    <n v="3.62"/>
    <n v="8.3000000000000007"/>
  </r>
  <r>
    <n v="1694"/>
    <x v="306"/>
    <s v=" Single Stream"/>
    <n v="93948"/>
    <d v="2020-06-18T00:00:00"/>
    <n v="5380"/>
    <n v="2.69"/>
    <n v="3"/>
    <x v="1"/>
    <s v="Qtr2"/>
    <n v="6"/>
    <x v="3"/>
    <s v="Waste Management"/>
    <n v="9.129999999999999"/>
    <n v="3.62"/>
    <n v="8.3000000000000007"/>
  </r>
  <r>
    <n v="1236"/>
    <x v="306"/>
    <s v=" Single Stream"/>
    <n v="93947"/>
    <d v="2020-06-18T00:00:00"/>
    <n v="4520"/>
    <n v="2.2599999999999998"/>
    <n v="2"/>
    <x v="1"/>
    <s v="Qtr2"/>
    <n v="6"/>
    <x v="3"/>
    <s v="Twin Enviro"/>
    <n v="9.129999999999999"/>
    <n v="3.62"/>
    <n v="8.3000000000000007"/>
  </r>
  <r>
    <n v="1235"/>
    <x v="306"/>
    <s v=" Single Stream"/>
    <n v="93885"/>
    <d v="2020-06-18T00:00:00"/>
    <n v="3420"/>
    <n v="1.71"/>
    <n v="2"/>
    <x v="1"/>
    <s v="Qtr2"/>
    <n v="6"/>
    <x v="3"/>
    <s v="Twin Enviro"/>
    <n v="9.129999999999999"/>
    <n v="3.62"/>
    <n v="8.3000000000000007"/>
  </r>
  <r>
    <n v="1238"/>
    <x v="306"/>
    <s v=" Single Stream"/>
    <n v="93933"/>
    <d v="2020-06-18T00:00:00"/>
    <n v="3560"/>
    <n v="1.78"/>
    <n v="2"/>
    <x v="1"/>
    <s v="Qtr2"/>
    <n v="6"/>
    <x v="3"/>
    <s v="Twin Enviro"/>
    <n v="9.129999999999999"/>
    <n v="3.62"/>
    <n v="8.3000000000000007"/>
  </r>
  <r>
    <n v="1695"/>
    <x v="307"/>
    <s v=" Single Stream"/>
    <n v="93864"/>
    <d v="2020-06-17T00:00:00"/>
    <n v="7960"/>
    <n v="3.98"/>
    <n v="3"/>
    <x v="1"/>
    <s v="Qtr2"/>
    <n v="6"/>
    <x v="3"/>
    <s v="Waste Management"/>
    <n v="9.68"/>
    <n v="3.49"/>
    <n v="3.97"/>
  </r>
  <r>
    <n v="1243"/>
    <x v="307"/>
    <s v=" Single Stream"/>
    <n v="93833"/>
    <d v="2020-06-17T00:00:00"/>
    <n v="1860"/>
    <n v="0.93"/>
    <n v="2"/>
    <x v="1"/>
    <s v="Qtr2"/>
    <n v="6"/>
    <x v="3"/>
    <s v="Twin Enviro"/>
    <n v="9.68"/>
    <n v="3.49"/>
    <n v="3.97"/>
  </r>
  <r>
    <n v="1240"/>
    <x v="307"/>
    <s v=" Single Stream"/>
    <n v="93816"/>
    <d v="2020-06-17T00:00:00"/>
    <n v="4660"/>
    <n v="2.33"/>
    <n v="2"/>
    <x v="1"/>
    <s v="Qtr2"/>
    <n v="6"/>
    <x v="3"/>
    <s v="Twin Enviro"/>
    <n v="9.68"/>
    <n v="3.49"/>
    <n v="3.97"/>
  </r>
  <r>
    <n v="1242"/>
    <x v="307"/>
    <s v=" Single Stream"/>
    <n v="93862"/>
    <d v="2020-06-17T00:00:00"/>
    <n v="4880"/>
    <n v="2.44"/>
    <n v="2"/>
    <x v="1"/>
    <s v="Qtr2"/>
    <n v="6"/>
    <x v="3"/>
    <s v="Twin Enviro"/>
    <n v="9.68"/>
    <n v="3.49"/>
    <n v="3.97"/>
  </r>
  <r>
    <n v="1246"/>
    <x v="308"/>
    <s v=" Single Stream"/>
    <n v="93745"/>
    <d v="2020-06-16T00:00:00"/>
    <n v="3240"/>
    <n v="1.62"/>
    <n v="2"/>
    <x v="1"/>
    <s v="Qtr2"/>
    <n v="6"/>
    <x v="3"/>
    <s v="Twin Enviro"/>
    <n v="9.36"/>
    <n v="3.63"/>
    <n v="5.3500000000000005"/>
  </r>
  <r>
    <n v="1696"/>
    <x v="308"/>
    <s v=" Single Stream"/>
    <n v="93787"/>
    <d v="2020-06-16T00:00:00"/>
    <n v="9280"/>
    <n v="4.6399999999999997"/>
    <n v="3"/>
    <x v="1"/>
    <s v="Qtr2"/>
    <n v="6"/>
    <x v="3"/>
    <s v="Waste Management"/>
    <n v="9.36"/>
    <n v="3.63"/>
    <n v="5.3500000000000005"/>
  </r>
  <r>
    <n v="1244"/>
    <x v="308"/>
    <s v=" Single Stream"/>
    <n v="93744"/>
    <d v="2020-06-16T00:00:00"/>
    <n v="5720"/>
    <n v="2.86"/>
    <n v="2"/>
    <x v="1"/>
    <s v="Qtr2"/>
    <n v="6"/>
    <x v="3"/>
    <s v="Twin Enviro"/>
    <n v="9.36"/>
    <n v="3.63"/>
    <n v="5.3500000000000005"/>
  </r>
  <r>
    <n v="1245"/>
    <x v="308"/>
    <s v=" Single Stream"/>
    <n v="93802"/>
    <d v="2020-06-16T00:00:00"/>
    <n v="480"/>
    <n v="0.24"/>
    <n v="2"/>
    <x v="1"/>
    <s v="Qtr2"/>
    <n v="6"/>
    <x v="3"/>
    <s v="Twin Enviro"/>
    <n v="9.36"/>
    <n v="3.63"/>
    <n v="5.3500000000000005"/>
  </r>
  <r>
    <n v="1247"/>
    <x v="309"/>
    <s v=" Single Stream"/>
    <n v="93672"/>
    <d v="2020-06-15T00:00:00"/>
    <n v="2580"/>
    <n v="1.29"/>
    <n v="2"/>
    <x v="1"/>
    <s v="Qtr2"/>
    <n v="6"/>
    <x v="3"/>
    <s v="Twin Enviro"/>
    <n v="7.27"/>
    <n v="2.66"/>
    <n v="6.4000000000000012"/>
  </r>
  <r>
    <n v="1248"/>
    <x v="309"/>
    <s v=" Single Stream"/>
    <n v="93707"/>
    <d v="2020-06-15T00:00:00"/>
    <n v="3620"/>
    <n v="1.81"/>
    <n v="2"/>
    <x v="1"/>
    <s v="Qtr2"/>
    <n v="6"/>
    <x v="3"/>
    <s v="Twin Enviro"/>
    <n v="7.27"/>
    <n v="2.66"/>
    <n v="6.4000000000000012"/>
  </r>
  <r>
    <n v="1697"/>
    <x v="309"/>
    <s v=" Single Stream"/>
    <n v="93726"/>
    <d v="2020-06-15T00:00:00"/>
    <n v="8340"/>
    <n v="4.17"/>
    <n v="3"/>
    <x v="1"/>
    <s v="Qtr2"/>
    <n v="6"/>
    <x v="3"/>
    <s v="Waste Management"/>
    <n v="7.27"/>
    <n v="2.66"/>
    <n v="6.4000000000000012"/>
  </r>
  <r>
    <n v="1252"/>
    <x v="310"/>
    <s v=" Single Stream"/>
    <n v="93599"/>
    <d v="2020-06-12T00:00:00"/>
    <n v="2420"/>
    <n v="1.21"/>
    <n v="2"/>
    <x v="1"/>
    <s v="Qtr2"/>
    <n v="6"/>
    <x v="3"/>
    <s v="Twin Enviro"/>
    <n v="13.95"/>
    <n v="4.83"/>
    <n v="6.0200000000000005"/>
  </r>
  <r>
    <n v="1698"/>
    <x v="310"/>
    <s v=" Single Stream"/>
    <n v="93615"/>
    <d v="2020-06-12T00:00:00"/>
    <n v="6760"/>
    <n v="3.38"/>
    <n v="3"/>
    <x v="1"/>
    <s v="Qtr2"/>
    <n v="6"/>
    <x v="3"/>
    <s v="Waste Management"/>
    <n v="13.95"/>
    <n v="4.83"/>
    <n v="6.0200000000000005"/>
  </r>
  <r>
    <n v="1251"/>
    <x v="310"/>
    <s v=" Single Stream"/>
    <n v="93658"/>
    <d v="2020-06-12T00:00:00"/>
    <n v="1420"/>
    <n v="0.71"/>
    <n v="2"/>
    <x v="1"/>
    <s v="Qtr2"/>
    <n v="6"/>
    <x v="3"/>
    <s v="Twin Enviro"/>
    <n v="13.95"/>
    <n v="4.83"/>
    <n v="6.0200000000000005"/>
  </r>
  <r>
    <n v="1249"/>
    <x v="310"/>
    <s v=" Single Stream"/>
    <n v="93598"/>
    <d v="2020-06-12T00:00:00"/>
    <n v="5240"/>
    <n v="2.62"/>
    <n v="2"/>
    <x v="1"/>
    <s v="Qtr2"/>
    <n v="6"/>
    <x v="3"/>
    <s v="Twin Enviro"/>
    <n v="13.95"/>
    <n v="4.83"/>
    <n v="6.0200000000000005"/>
  </r>
  <r>
    <n v="1699"/>
    <x v="310"/>
    <s v=" Single Stream"/>
    <n v="93638"/>
    <d v="2020-06-12T00:00:00"/>
    <n v="10100"/>
    <n v="5.05"/>
    <n v="3"/>
    <x v="1"/>
    <s v="Qtr2"/>
    <n v="6"/>
    <x v="3"/>
    <s v="Waste Management"/>
    <n v="13.95"/>
    <n v="4.83"/>
    <n v="6.0200000000000005"/>
  </r>
  <r>
    <n v="1250"/>
    <x v="310"/>
    <s v=" Single Stream"/>
    <n v="93631"/>
    <d v="2020-06-12T00:00:00"/>
    <n v="1960"/>
    <n v="0.98"/>
    <n v="2"/>
    <x v="1"/>
    <s v="Qtr2"/>
    <n v="6"/>
    <x v="3"/>
    <s v="Twin Enviro"/>
    <n v="13.95"/>
    <n v="4.83"/>
    <n v="6.0200000000000005"/>
  </r>
  <r>
    <n v="1253"/>
    <x v="311"/>
    <s v=" Single Stream"/>
    <n v="93593"/>
    <d v="2020-06-11T00:00:00"/>
    <n v="5480"/>
    <n v="2.74"/>
    <n v="2"/>
    <x v="1"/>
    <s v="Qtr2"/>
    <n v="6"/>
    <x v="3"/>
    <s v="Twin Enviro"/>
    <n v="5.2"/>
    <n v="2.82"/>
    <n v="5.29"/>
  </r>
  <r>
    <n v="1254"/>
    <x v="311"/>
    <s v=" Single Stream"/>
    <n v="93513"/>
    <d v="2020-06-11T00:00:00"/>
    <n v="1980"/>
    <n v="0.99"/>
    <n v="2"/>
    <x v="1"/>
    <s v="Qtr2"/>
    <n v="6"/>
    <x v="3"/>
    <s v="Twin Enviro"/>
    <n v="5.2"/>
    <n v="2.82"/>
    <n v="5.29"/>
  </r>
  <r>
    <n v="1255"/>
    <x v="311"/>
    <s v=" Single Stream"/>
    <n v="93508"/>
    <d v="2020-06-11T00:00:00"/>
    <n v="2940"/>
    <n v="1.47"/>
    <n v="2"/>
    <x v="1"/>
    <s v="Qtr2"/>
    <n v="6"/>
    <x v="3"/>
    <s v="Twin Enviro"/>
    <n v="5.2"/>
    <n v="2.82"/>
    <n v="5.29"/>
  </r>
  <r>
    <n v="1256"/>
    <x v="312"/>
    <s v=" Single Stream"/>
    <n v="93475"/>
    <d v="2020-06-10T00:00:00"/>
    <n v="4980"/>
    <n v="2.4900000000000002"/>
    <n v="2"/>
    <x v="1"/>
    <s v="Qtr2"/>
    <n v="6"/>
    <x v="3"/>
    <s v="Twin Enviro"/>
    <n v="5.33"/>
    <n v="3.52"/>
    <n v="1.27"/>
  </r>
  <r>
    <n v="1700"/>
    <x v="312"/>
    <s v=" Single Stream"/>
    <n v="93491"/>
    <d v="2020-06-10T00:00:00"/>
    <n v="5680"/>
    <n v="2.84"/>
    <n v="3"/>
    <x v="1"/>
    <s v="Qtr2"/>
    <n v="6"/>
    <x v="3"/>
    <s v="Waste Management"/>
    <n v="5.33"/>
    <n v="3.52"/>
    <n v="1.27"/>
  </r>
  <r>
    <n v="1257"/>
    <x v="313"/>
    <s v=" Single Stream"/>
    <n v="93370"/>
    <d v="2020-06-09T00:00:00"/>
    <n v="2720"/>
    <n v="1.36"/>
    <n v="2"/>
    <x v="1"/>
    <s v="Qtr2"/>
    <n v="6"/>
    <x v="3"/>
    <s v="Twin Enviro"/>
    <n v="8.32"/>
    <n v="0"/>
    <n v="4.79"/>
  </r>
  <r>
    <n v="1701"/>
    <x v="313"/>
    <s v=" Single Stream"/>
    <n v="93369"/>
    <d v="2020-06-09T00:00:00"/>
    <n v="8160"/>
    <n v="4.08"/>
    <n v="3"/>
    <x v="1"/>
    <s v="Qtr2"/>
    <n v="6"/>
    <x v="3"/>
    <s v="Waste Management"/>
    <n v="8.32"/>
    <n v="0"/>
    <n v="4.79"/>
  </r>
  <r>
    <n v="1258"/>
    <x v="313"/>
    <s v=" Single Stream"/>
    <n v="93407"/>
    <d v="2020-06-09T00:00:00"/>
    <n v="5760"/>
    <n v="2.88"/>
    <n v="2"/>
    <x v="1"/>
    <s v="Qtr2"/>
    <n v="6"/>
    <x v="3"/>
    <s v="Twin Enviro"/>
    <n v="8.32"/>
    <n v="0"/>
    <n v="4.79"/>
  </r>
  <r>
    <n v="1259"/>
    <x v="314"/>
    <s v=" Single Stream"/>
    <n v="93302"/>
    <d v="2020-06-08T00:00:00"/>
    <n v="6180"/>
    <n v="3.09"/>
    <n v="2"/>
    <x v="1"/>
    <s v="Qtr2"/>
    <n v="6"/>
    <x v="3"/>
    <s v="Twin Enviro"/>
    <n v="6.35"/>
    <n v="0.42"/>
    <n v="3.25"/>
  </r>
  <r>
    <n v="1260"/>
    <x v="314"/>
    <s v=" Single Stream"/>
    <n v="93306"/>
    <d v="2020-06-08T00:00:00"/>
    <n v="1380"/>
    <n v="0.69"/>
    <n v="2"/>
    <x v="1"/>
    <s v="Qtr2"/>
    <n v="6"/>
    <x v="3"/>
    <s v="Twin Enviro"/>
    <n v="6.35"/>
    <n v="0.42"/>
    <n v="3.25"/>
  </r>
  <r>
    <n v="1261"/>
    <x v="314"/>
    <s v=" Single Stream"/>
    <n v="93328"/>
    <d v="2020-06-08T00:00:00"/>
    <n v="5140"/>
    <n v="2.57"/>
    <n v="2"/>
    <x v="1"/>
    <s v="Qtr2"/>
    <n v="6"/>
    <x v="3"/>
    <s v="Twin Enviro"/>
    <n v="6.35"/>
    <n v="0.42"/>
    <n v="3.25"/>
  </r>
  <r>
    <n v="1262"/>
    <x v="315"/>
    <s v=" Single Stream"/>
    <n v="93247"/>
    <d v="2020-06-05T00:00:00"/>
    <n v="1260"/>
    <n v="0.63"/>
    <n v="2"/>
    <x v="1"/>
    <s v="Qtr2"/>
    <n v="6"/>
    <x v="3"/>
    <s v="Twin Enviro"/>
    <n v="7.6400000000000006"/>
    <n v="0"/>
    <n v="0"/>
  </r>
  <r>
    <n v="1702"/>
    <x v="315"/>
    <s v=" Single Stream"/>
    <n v="93277"/>
    <d v="2020-06-05T00:00:00"/>
    <n v="7060"/>
    <n v="3.53"/>
    <n v="3"/>
    <x v="1"/>
    <s v="Qtr2"/>
    <n v="6"/>
    <x v="3"/>
    <s v="Waste Management"/>
    <n v="7.6400000000000006"/>
    <n v="0"/>
    <n v="0"/>
  </r>
  <r>
    <n v="1263"/>
    <x v="315"/>
    <s v=" Single Stream"/>
    <n v="93270"/>
    <d v="2020-06-05T00:00:00"/>
    <n v="4400"/>
    <n v="2.2000000000000002"/>
    <n v="2"/>
    <x v="1"/>
    <s v="Qtr2"/>
    <n v="6"/>
    <x v="3"/>
    <s v="Twin Enviro"/>
    <n v="7.6400000000000006"/>
    <n v="0"/>
    <n v="0"/>
  </r>
  <r>
    <n v="1264"/>
    <x v="315"/>
    <s v=" Single Stream"/>
    <n v="93229"/>
    <d v="2020-06-05T00:00:00"/>
    <n v="2560"/>
    <n v="1.28"/>
    <n v="2"/>
    <x v="1"/>
    <s v="Qtr2"/>
    <n v="6"/>
    <x v="3"/>
    <s v="Twin Enviro"/>
    <n v="7.6400000000000006"/>
    <n v="0"/>
    <n v="0"/>
  </r>
  <r>
    <n v="1703"/>
    <x v="316"/>
    <s v=" Single Stream"/>
    <n v="93212"/>
    <d v="2020-06-04T00:00:00"/>
    <n v="5100"/>
    <n v="2.5499999999999998"/>
    <n v="3"/>
    <x v="1"/>
    <s v="Qtr2"/>
    <n v="6"/>
    <x v="3"/>
    <s v="Waste Management"/>
    <n v="10.039999999999999"/>
    <n v="0"/>
    <n v="0"/>
  </r>
  <r>
    <n v="1266"/>
    <x v="316"/>
    <s v=" Single Stream"/>
    <n v="93221"/>
    <d v="2020-06-04T00:00:00"/>
    <n v="4800"/>
    <n v="2.4"/>
    <n v="2"/>
    <x v="1"/>
    <s v="Qtr2"/>
    <n v="6"/>
    <x v="3"/>
    <s v="Twin Enviro"/>
    <n v="10.039999999999999"/>
    <n v="0"/>
    <n v="0"/>
  </r>
  <r>
    <n v="1267"/>
    <x v="316"/>
    <s v=" Single Stream"/>
    <n v="93166"/>
    <d v="2020-06-04T00:00:00"/>
    <n v="6160"/>
    <n v="3.08"/>
    <n v="2"/>
    <x v="1"/>
    <s v="Qtr2"/>
    <n v="6"/>
    <x v="3"/>
    <s v="Twin Enviro"/>
    <n v="10.039999999999999"/>
    <n v="0"/>
    <n v="0"/>
  </r>
  <r>
    <n v="1265"/>
    <x v="316"/>
    <s v=" Single Stream"/>
    <n v="93153"/>
    <d v="2020-06-04T00:00:00"/>
    <n v="4020"/>
    <n v="2.0099999999999998"/>
    <n v="2"/>
    <x v="1"/>
    <s v="Qtr2"/>
    <n v="6"/>
    <x v="3"/>
    <s v="Twin Enviro"/>
    <n v="10.039999999999999"/>
    <n v="0"/>
    <n v="0"/>
  </r>
  <r>
    <n v="1269"/>
    <x v="317"/>
    <s v=" Single Stream"/>
    <n v="93098"/>
    <d v="2020-06-03T00:00:00"/>
    <n v="2260"/>
    <n v="1.1299999999999999"/>
    <n v="2"/>
    <x v="1"/>
    <s v="Qtr2"/>
    <n v="6"/>
    <x v="3"/>
    <s v="Twin Enviro"/>
    <n v="7.88"/>
    <n v="1.24"/>
    <n v="0"/>
  </r>
  <r>
    <n v="1704"/>
    <x v="317"/>
    <s v=" Single Stream"/>
    <n v="93132"/>
    <d v="2020-06-03T00:00:00"/>
    <n v="9080"/>
    <n v="4.54"/>
    <n v="3"/>
    <x v="1"/>
    <s v="Qtr2"/>
    <n v="6"/>
    <x v="3"/>
    <s v="Waste Management"/>
    <n v="7.88"/>
    <n v="1.24"/>
    <n v="0"/>
  </r>
  <r>
    <n v="1268"/>
    <x v="317"/>
    <s v=" Single Stream"/>
    <n v="93107"/>
    <d v="2020-06-03T00:00:00"/>
    <n v="4420"/>
    <n v="2.21"/>
    <n v="2"/>
    <x v="1"/>
    <s v="Qtr2"/>
    <n v="6"/>
    <x v="3"/>
    <s v="Twin Enviro"/>
    <n v="7.88"/>
    <n v="1.24"/>
    <n v="0"/>
  </r>
  <r>
    <n v="1270"/>
    <x v="318"/>
    <s v=" Single Stream"/>
    <n v="93031"/>
    <d v="2020-06-02T00:00:00"/>
    <n v="1240"/>
    <n v="0.62"/>
    <n v="2"/>
    <x v="1"/>
    <s v="Qtr2"/>
    <n v="6"/>
    <x v="3"/>
    <s v="Twin Enviro"/>
    <n v="7.0299999999999994"/>
    <n v="4.62"/>
    <n v="1.28"/>
  </r>
  <r>
    <n v="1706"/>
    <x v="318"/>
    <s v=" Single Stream"/>
    <n v="93009"/>
    <d v="2020-06-02T00:00:00"/>
    <n v="5100"/>
    <n v="2.5499999999999998"/>
    <n v="3"/>
    <x v="1"/>
    <s v="Qtr2"/>
    <n v="6"/>
    <x v="3"/>
    <s v="Waste Management"/>
    <n v="7.0299999999999994"/>
    <n v="4.62"/>
    <n v="1.28"/>
  </r>
  <r>
    <n v="1705"/>
    <x v="318"/>
    <s v=" Single Stream"/>
    <n v="93055"/>
    <d v="2020-06-02T00:00:00"/>
    <n v="7720"/>
    <n v="3.86"/>
    <n v="3"/>
    <x v="1"/>
    <s v="Qtr2"/>
    <n v="6"/>
    <x v="3"/>
    <s v="Waste Management"/>
    <n v="7.0299999999999994"/>
    <n v="4.62"/>
    <n v="1.28"/>
  </r>
  <r>
    <n v="1272"/>
    <x v="319"/>
    <s v=" Single Stream"/>
    <n v="92940"/>
    <d v="2020-06-01T00:00:00"/>
    <n v="1780"/>
    <n v="0.89"/>
    <n v="2"/>
    <x v="1"/>
    <s v="Qtr2"/>
    <n v="6"/>
    <x v="3"/>
    <s v="Twin Enviro"/>
    <n v="6.4700000000000006"/>
    <n v="3.11"/>
    <n v="2.5099999999999998"/>
  </r>
  <r>
    <n v="1271"/>
    <x v="319"/>
    <s v=" Single Stream"/>
    <n v="92968"/>
    <d v="2020-06-01T00:00:00"/>
    <n v="3180"/>
    <n v="1.59"/>
    <n v="2"/>
    <x v="1"/>
    <s v="Qtr2"/>
    <n v="6"/>
    <x v="3"/>
    <s v="Twin Enviro"/>
    <n v="6.4700000000000006"/>
    <n v="3.11"/>
    <n v="2.5099999999999998"/>
  </r>
  <r>
    <n v="1273"/>
    <x v="319"/>
    <s v=" Single Stream"/>
    <n v="92981"/>
    <d v="2020-06-01T00:00:00"/>
    <n v="7980"/>
    <n v="3.99"/>
    <n v="2"/>
    <x v="1"/>
    <s v="Qtr2"/>
    <n v="6"/>
    <x v="3"/>
    <s v="Twin Enviro"/>
    <n v="6.4700000000000006"/>
    <n v="3.11"/>
    <n v="2.5099999999999998"/>
  </r>
  <r>
    <n v="1276"/>
    <x v="320"/>
    <s v=" Single Stream"/>
    <n v="92861"/>
    <d v="2020-05-29T00:00:00"/>
    <n v="2920"/>
    <n v="1.46"/>
    <n v="2"/>
    <x v="1"/>
    <s v="Qtr2"/>
    <n v="5"/>
    <x v="4"/>
    <s v="Twin Enviro"/>
    <n v="9.14"/>
    <n v="2.5299999999999998"/>
    <n v="3.66"/>
  </r>
  <r>
    <n v="1277"/>
    <x v="320"/>
    <s v=" Single Stream"/>
    <n v="92911"/>
    <d v="2020-05-29T00:00:00"/>
    <n v="3940"/>
    <n v="1.97"/>
    <n v="2"/>
    <x v="1"/>
    <s v="Qtr2"/>
    <n v="5"/>
    <x v="4"/>
    <s v="Twin Enviro"/>
    <n v="9.14"/>
    <n v="2.5299999999999998"/>
    <n v="3.66"/>
  </r>
  <r>
    <n v="1275"/>
    <x v="320"/>
    <s v=" Single Stream"/>
    <n v="92877"/>
    <d v="2020-05-29T00:00:00"/>
    <n v="1220"/>
    <n v="0.61"/>
    <n v="2"/>
    <x v="1"/>
    <s v="Qtr2"/>
    <n v="5"/>
    <x v="4"/>
    <s v="Twin Enviro"/>
    <n v="9.14"/>
    <n v="2.5299999999999998"/>
    <n v="3.66"/>
  </r>
  <r>
    <n v="1274"/>
    <x v="320"/>
    <s v=" Single Stream"/>
    <n v="92858"/>
    <d v="2020-05-29T00:00:00"/>
    <n v="3560"/>
    <n v="1.78"/>
    <n v="2"/>
    <x v="1"/>
    <s v="Qtr2"/>
    <n v="5"/>
    <x v="4"/>
    <s v="Twin Enviro"/>
    <n v="9.14"/>
    <n v="2.5299999999999998"/>
    <n v="3.66"/>
  </r>
  <r>
    <n v="1707"/>
    <x v="320"/>
    <s v=" Single Stream"/>
    <n v="92912"/>
    <d v="2020-05-29T00:00:00"/>
    <n v="6640"/>
    <n v="3.32"/>
    <n v="3"/>
    <x v="1"/>
    <s v="Qtr2"/>
    <n v="5"/>
    <x v="4"/>
    <s v="Waste Management"/>
    <n v="9.14"/>
    <n v="2.5299999999999998"/>
    <n v="3.66"/>
  </r>
  <r>
    <n v="1279"/>
    <x v="321"/>
    <s v=" Single Stream"/>
    <n v="92807"/>
    <d v="2020-05-28T00:00:00"/>
    <n v="4500"/>
    <n v="2.25"/>
    <n v="2"/>
    <x v="1"/>
    <s v="Qtr2"/>
    <n v="5"/>
    <x v="4"/>
    <s v="Twin Enviro"/>
    <n v="6.46"/>
    <n v="2.67"/>
    <n v="3.4799999999999995"/>
  </r>
  <r>
    <n v="1278"/>
    <x v="321"/>
    <s v=" Single Stream"/>
    <n v="92784"/>
    <d v="2020-05-28T00:00:00"/>
    <n v="3520"/>
    <n v="1.76"/>
    <n v="2"/>
    <x v="1"/>
    <s v="Qtr2"/>
    <n v="5"/>
    <x v="4"/>
    <s v="Twin Enviro"/>
    <n v="6.46"/>
    <n v="2.67"/>
    <n v="3.4799999999999995"/>
  </r>
  <r>
    <n v="1708"/>
    <x v="321"/>
    <s v=" Single Stream"/>
    <n v="92835"/>
    <d v="2020-05-28T00:00:00"/>
    <n v="4900"/>
    <n v="2.4500000000000002"/>
    <n v="3"/>
    <x v="1"/>
    <s v="Qtr2"/>
    <n v="5"/>
    <x v="4"/>
    <s v="Waste Management"/>
    <n v="6.46"/>
    <n v="2.67"/>
    <n v="3.4799999999999995"/>
  </r>
  <r>
    <n v="1281"/>
    <x v="322"/>
    <s v=" Single Stream"/>
    <n v="92722"/>
    <d v="2020-05-27T00:00:00"/>
    <n v="5880"/>
    <n v="2.94"/>
    <n v="2"/>
    <x v="1"/>
    <s v="Qtr2"/>
    <n v="5"/>
    <x v="4"/>
    <s v="Twin Enviro"/>
    <n v="11.69"/>
    <n v="4.8600000000000003"/>
    <n v="3.5"/>
  </r>
  <r>
    <n v="1709"/>
    <x v="322"/>
    <s v=" Single Stream"/>
    <n v="92764"/>
    <d v="2020-05-27T00:00:00"/>
    <n v="7520"/>
    <n v="3.76"/>
    <n v="3"/>
    <x v="1"/>
    <s v="Qtr2"/>
    <n v="5"/>
    <x v="4"/>
    <s v="Waste Management"/>
    <n v="11.69"/>
    <n v="4.8600000000000003"/>
    <n v="3.5"/>
  </r>
  <r>
    <n v="1280"/>
    <x v="322"/>
    <s v=" Single Stream"/>
    <n v="92774"/>
    <d v="2020-05-27T00:00:00"/>
    <n v="8240"/>
    <n v="4.12"/>
    <n v="2"/>
    <x v="1"/>
    <s v="Qtr2"/>
    <n v="5"/>
    <x v="4"/>
    <s v="Twin Enviro"/>
    <n v="11.69"/>
    <n v="4.8600000000000003"/>
    <n v="3.5"/>
  </r>
  <r>
    <n v="1282"/>
    <x v="322"/>
    <s v=" Single Stream"/>
    <n v="92733"/>
    <d v="2020-05-27T00:00:00"/>
    <n v="1740"/>
    <n v="0.87"/>
    <n v="2"/>
    <x v="1"/>
    <s v="Qtr2"/>
    <n v="5"/>
    <x v="4"/>
    <s v="Twin Enviro"/>
    <n v="11.69"/>
    <n v="4.8600000000000003"/>
    <n v="3.5"/>
  </r>
  <r>
    <n v="1283"/>
    <x v="323"/>
    <s v=" Single Stream"/>
    <n v="92649"/>
    <d v="2020-05-26T00:00:00"/>
    <n v="3920"/>
    <n v="1.96"/>
    <n v="2"/>
    <x v="1"/>
    <s v="Qtr2"/>
    <n v="5"/>
    <x v="4"/>
    <s v="Twin Enviro"/>
    <n v="3.58"/>
    <n v="1.1399999999999999"/>
    <n v="7.0600000000000014"/>
  </r>
  <r>
    <n v="1710"/>
    <x v="323"/>
    <s v=" Single Stream"/>
    <n v="92650"/>
    <d v="2020-05-26T00:00:00"/>
    <n v="3240"/>
    <n v="1.62"/>
    <n v="3"/>
    <x v="1"/>
    <s v="Qtr2"/>
    <n v="5"/>
    <x v="4"/>
    <s v="Waste Management"/>
    <n v="3.58"/>
    <n v="1.1399999999999999"/>
    <n v="7.0600000000000014"/>
  </r>
  <r>
    <n v="1285"/>
    <x v="324"/>
    <s v=" Single Stream"/>
    <n v="92616"/>
    <d v="2020-05-22T00:00:00"/>
    <n v="7640"/>
    <n v="3.82"/>
    <n v="2"/>
    <x v="1"/>
    <s v="Qtr2"/>
    <n v="5"/>
    <x v="4"/>
    <s v="Twin Enviro"/>
    <n v="9.7000000000000011"/>
    <n v="1.24"/>
    <n v="1.71"/>
  </r>
  <r>
    <n v="1711"/>
    <x v="324"/>
    <s v=" Single Stream"/>
    <n v="92602"/>
    <d v="2020-05-22T00:00:00"/>
    <n v="6520"/>
    <n v="3.26"/>
    <n v="3"/>
    <x v="1"/>
    <s v="Qtr2"/>
    <n v="5"/>
    <x v="4"/>
    <s v="Waste Management"/>
    <n v="9.7000000000000011"/>
    <n v="1.24"/>
    <n v="1.71"/>
  </r>
  <r>
    <n v="1286"/>
    <x v="324"/>
    <s v=" Single Stream"/>
    <n v="92598"/>
    <d v="2020-05-22T00:00:00"/>
    <n v="4120"/>
    <n v="2.06"/>
    <n v="2"/>
    <x v="1"/>
    <s v="Qtr2"/>
    <n v="5"/>
    <x v="4"/>
    <s v="Twin Enviro"/>
    <n v="9.7000000000000011"/>
    <n v="1.24"/>
    <n v="1.71"/>
  </r>
  <r>
    <n v="1284"/>
    <x v="324"/>
    <s v=" Single Stream"/>
    <n v="92574"/>
    <d v="2020-05-22T00:00:00"/>
    <n v="1120"/>
    <n v="0.56000000000000005"/>
    <n v="2"/>
    <x v="1"/>
    <s v="Qtr2"/>
    <n v="5"/>
    <x v="4"/>
    <s v="Twin Enviro"/>
    <n v="9.7000000000000011"/>
    <n v="1.24"/>
    <n v="1.71"/>
  </r>
  <r>
    <n v="1290"/>
    <x v="325"/>
    <s v=" Single Stream"/>
    <n v="92482"/>
    <d v="2020-05-21T00:00:00"/>
    <n v="2880"/>
    <n v="1.44"/>
    <n v="2"/>
    <x v="1"/>
    <s v="Qtr2"/>
    <n v="5"/>
    <x v="4"/>
    <s v="Twin Enviro"/>
    <n v="9.6999999999999993"/>
    <n v="5.34"/>
    <n v="3.6599999999999997"/>
  </r>
  <r>
    <n v="1712"/>
    <x v="325"/>
    <s v=" Single Stream"/>
    <n v="92527"/>
    <d v="2020-05-21T00:00:00"/>
    <n v="4600"/>
    <n v="2.2999999999999998"/>
    <n v="3"/>
    <x v="1"/>
    <s v="Qtr2"/>
    <n v="5"/>
    <x v="4"/>
    <s v="Waste Management"/>
    <n v="9.6999999999999993"/>
    <n v="5.34"/>
    <n v="3.6599999999999997"/>
  </r>
  <r>
    <n v="1289"/>
    <x v="325"/>
    <s v=" Single Stream"/>
    <n v="92481"/>
    <d v="2020-05-21T00:00:00"/>
    <n v="4480"/>
    <n v="2.2400000000000002"/>
    <n v="2"/>
    <x v="1"/>
    <s v="Qtr2"/>
    <n v="5"/>
    <x v="4"/>
    <s v="Twin Enviro"/>
    <n v="9.6999999999999993"/>
    <n v="5.34"/>
    <n v="3.6599999999999997"/>
  </r>
  <r>
    <n v="1287"/>
    <x v="325"/>
    <s v=" Single Stream"/>
    <n v="92518"/>
    <d v="2020-05-21T00:00:00"/>
    <n v="4700"/>
    <n v="2.35"/>
    <n v="2"/>
    <x v="1"/>
    <s v="Qtr2"/>
    <n v="5"/>
    <x v="4"/>
    <s v="Twin Enviro"/>
    <n v="9.6999999999999993"/>
    <n v="5.34"/>
    <n v="3.6599999999999997"/>
  </r>
  <r>
    <n v="1288"/>
    <x v="325"/>
    <s v=" Single Stream"/>
    <n v="92509"/>
    <d v="2020-05-21T00:00:00"/>
    <n v="2740"/>
    <n v="1.37"/>
    <n v="2"/>
    <x v="1"/>
    <s v="Qtr2"/>
    <n v="5"/>
    <x v="4"/>
    <s v="Twin Enviro"/>
    <n v="9.6999999999999993"/>
    <n v="5.34"/>
    <n v="3.6599999999999997"/>
  </r>
  <r>
    <n v="1291"/>
    <x v="326"/>
    <s v=" Single Stream"/>
    <n v="92471"/>
    <d v="2020-05-20T00:00:00"/>
    <n v="5540"/>
    <n v="2.77"/>
    <n v="2"/>
    <x v="1"/>
    <s v="Qtr2"/>
    <n v="5"/>
    <x v="4"/>
    <s v="Twin Enviro"/>
    <n v="8.48"/>
    <n v="4.25"/>
    <n v="4.5200000000000005"/>
  </r>
  <r>
    <n v="1292"/>
    <x v="326"/>
    <s v=" Single Stream"/>
    <n v="92434"/>
    <d v="2020-05-20T00:00:00"/>
    <n v="2420"/>
    <n v="1.21"/>
    <n v="2"/>
    <x v="1"/>
    <s v="Qtr2"/>
    <n v="5"/>
    <x v="4"/>
    <s v="Twin Enviro"/>
    <n v="8.48"/>
    <n v="4.25"/>
    <n v="4.5200000000000005"/>
  </r>
  <r>
    <n v="1713"/>
    <x v="326"/>
    <s v=" Single Stream"/>
    <n v="92465"/>
    <d v="2020-05-20T00:00:00"/>
    <n v="9000"/>
    <n v="4.5"/>
    <n v="3"/>
    <x v="1"/>
    <s v="Qtr2"/>
    <n v="5"/>
    <x v="4"/>
    <s v="Waste Management"/>
    <n v="8.48"/>
    <n v="4.25"/>
    <n v="4.5200000000000005"/>
  </r>
  <r>
    <n v="1714"/>
    <x v="327"/>
    <s v=" Single Stream"/>
    <n v="92385"/>
    <d v="2020-05-19T00:00:00"/>
    <n v="8900"/>
    <n v="4.45"/>
    <n v="3"/>
    <x v="1"/>
    <s v="Qtr2"/>
    <n v="5"/>
    <x v="4"/>
    <s v="Waste Management"/>
    <n v="6.7000000000000011"/>
    <n v="0.77"/>
    <n v="1.9500000000000002"/>
  </r>
  <r>
    <n v="1293"/>
    <x v="327"/>
    <s v=" Single Stream"/>
    <n v="92399"/>
    <d v="2020-05-19T00:00:00"/>
    <n v="800"/>
    <n v="0.4"/>
    <n v="2"/>
    <x v="1"/>
    <s v="Qtr2"/>
    <n v="5"/>
    <x v="4"/>
    <s v="Twin Enviro"/>
    <n v="6.7000000000000011"/>
    <n v="0.77"/>
    <n v="1.9500000000000002"/>
  </r>
  <r>
    <n v="1294"/>
    <x v="327"/>
    <s v=" Single Stream"/>
    <n v="92345"/>
    <d v="2020-05-19T00:00:00"/>
    <n v="3700"/>
    <n v="1.85"/>
    <n v="2"/>
    <x v="1"/>
    <s v="Qtr2"/>
    <n v="5"/>
    <x v="4"/>
    <s v="Twin Enviro"/>
    <n v="6.7000000000000011"/>
    <n v="0.77"/>
    <n v="1.9500000000000002"/>
  </r>
  <r>
    <n v="1297"/>
    <x v="328"/>
    <s v=" Single Stream"/>
    <n v="92330"/>
    <d v="2020-05-18T00:00:00"/>
    <n v="8940"/>
    <n v="4.47"/>
    <n v="2"/>
    <x v="1"/>
    <s v="Qtr2"/>
    <n v="5"/>
    <x v="4"/>
    <s v="Twin Enviro"/>
    <n v="11.18"/>
    <n v="2.93"/>
    <n v="5.38"/>
  </r>
  <r>
    <n v="1716"/>
    <x v="328"/>
    <s v=" Single Stream"/>
    <n v="92279"/>
    <d v="2020-05-18T00:00:00"/>
    <n v="5040"/>
    <n v="2.52"/>
    <n v="3"/>
    <x v="1"/>
    <s v="Qtr2"/>
    <n v="5"/>
    <x v="4"/>
    <s v="Waste Management"/>
    <n v="11.18"/>
    <n v="2.93"/>
    <n v="5.38"/>
  </r>
  <r>
    <n v="1296"/>
    <x v="328"/>
    <s v=" Single Stream"/>
    <n v="92287"/>
    <d v="2020-05-18T00:00:00"/>
    <n v="2720"/>
    <n v="1.36"/>
    <n v="2"/>
    <x v="1"/>
    <s v="Qtr2"/>
    <n v="5"/>
    <x v="4"/>
    <s v="Twin Enviro"/>
    <n v="11.18"/>
    <n v="2.93"/>
    <n v="5.38"/>
  </r>
  <r>
    <n v="1717"/>
    <x v="328"/>
    <s v=" Single Stream"/>
    <n v="92323"/>
    <d v="2020-05-18T00:00:00"/>
    <n v="5660"/>
    <n v="2.83"/>
    <n v="3"/>
    <x v="1"/>
    <s v="Qtr2"/>
    <n v="5"/>
    <x v="4"/>
    <s v="Waste Management"/>
    <n v="11.18"/>
    <n v="2.93"/>
    <n v="5.38"/>
  </r>
  <r>
    <n v="1718"/>
    <x v="329"/>
    <s v=" Single Stream"/>
    <n v="92241"/>
    <d v="2020-05-15T00:00:00"/>
    <n v="6780"/>
    <n v="3.39"/>
    <n v="3"/>
    <x v="1"/>
    <s v="Qtr2"/>
    <n v="5"/>
    <x v="4"/>
    <s v="Waste Management"/>
    <n v="6.1400000000000006"/>
    <n v="3.94"/>
    <n v="4.4300000000000006"/>
  </r>
  <r>
    <n v="1300"/>
    <x v="329"/>
    <s v=" Single Stream"/>
    <n v="92260"/>
    <d v="2020-05-15T00:00:00"/>
    <n v="1800"/>
    <n v="0.9"/>
    <n v="2"/>
    <x v="1"/>
    <s v="Qtr2"/>
    <n v="5"/>
    <x v="4"/>
    <s v="Twin Enviro"/>
    <n v="6.1400000000000006"/>
    <n v="3.94"/>
    <n v="4.4300000000000006"/>
  </r>
  <r>
    <n v="1298"/>
    <x v="329"/>
    <s v=" Single Stream"/>
    <n v="92206"/>
    <d v="2020-05-15T00:00:00"/>
    <n v="2740"/>
    <n v="1.37"/>
    <n v="2"/>
    <x v="1"/>
    <s v="Qtr2"/>
    <n v="5"/>
    <x v="4"/>
    <s v="Twin Enviro"/>
    <n v="6.1400000000000006"/>
    <n v="3.94"/>
    <n v="4.4300000000000006"/>
  </r>
  <r>
    <n v="1299"/>
    <x v="329"/>
    <s v=" Single Stream"/>
    <n v="92208"/>
    <d v="2020-05-15T00:00:00"/>
    <n v="960"/>
    <n v="0.48"/>
    <n v="2"/>
    <x v="1"/>
    <s v="Qtr2"/>
    <n v="5"/>
    <x v="4"/>
    <s v="Twin Enviro"/>
    <n v="6.1400000000000006"/>
    <n v="3.94"/>
    <n v="4.4300000000000006"/>
  </r>
  <r>
    <n v="1720"/>
    <x v="330"/>
    <s v=" Single Stream"/>
    <n v="92184"/>
    <d v="2020-05-14T00:00:00"/>
    <n v="4260"/>
    <n v="2.13"/>
    <n v="3"/>
    <x v="1"/>
    <s v="Qtr2"/>
    <n v="5"/>
    <x v="4"/>
    <s v="Waste Management"/>
    <n v="10.74"/>
    <n v="0"/>
    <n v="10.74"/>
  </r>
  <r>
    <n v="1301"/>
    <x v="330"/>
    <s v=" Single Stream"/>
    <n v="92187"/>
    <d v="2020-05-14T00:00:00"/>
    <n v="3060"/>
    <n v="1.53"/>
    <n v="2"/>
    <x v="1"/>
    <s v="Qtr2"/>
    <n v="5"/>
    <x v="4"/>
    <s v="Twin Enviro"/>
    <n v="10.74"/>
    <n v="0"/>
    <n v="10.74"/>
  </r>
  <r>
    <n v="1302"/>
    <x v="330"/>
    <s v=" Single Stream"/>
    <n v="92152"/>
    <d v="2020-05-14T00:00:00"/>
    <n v="6740"/>
    <n v="3.37"/>
    <n v="2"/>
    <x v="1"/>
    <s v="Qtr2"/>
    <n v="5"/>
    <x v="4"/>
    <s v="Twin Enviro"/>
    <n v="10.74"/>
    <n v="0"/>
    <n v="10.74"/>
  </r>
  <r>
    <n v="1719"/>
    <x v="330"/>
    <s v=" Single Stream"/>
    <n v="92169"/>
    <d v="2020-05-14T00:00:00"/>
    <n v="7420"/>
    <n v="3.71"/>
    <n v="3"/>
    <x v="1"/>
    <s v="Qtr2"/>
    <n v="5"/>
    <x v="4"/>
    <s v="Waste Management"/>
    <n v="10.74"/>
    <n v="0"/>
    <n v="10.74"/>
  </r>
  <r>
    <n v="1305"/>
    <x v="331"/>
    <s v=" Single Stream"/>
    <n v="92088"/>
    <d v="2020-05-13T00:00:00"/>
    <n v="5900"/>
    <n v="2.95"/>
    <n v="2"/>
    <x v="1"/>
    <s v="Qtr2"/>
    <n v="5"/>
    <x v="4"/>
    <s v="Twin Enviro"/>
    <n v="12.799999999999999"/>
    <n v="3.16"/>
    <n v="4.9000000000000004"/>
  </r>
  <r>
    <n v="1304"/>
    <x v="331"/>
    <s v=" Single Stream"/>
    <n v="92147"/>
    <d v="2020-05-13T00:00:00"/>
    <n v="7900"/>
    <n v="3.95"/>
    <n v="2"/>
    <x v="1"/>
    <s v="Qtr2"/>
    <n v="5"/>
    <x v="4"/>
    <s v="Twin Enviro"/>
    <n v="12.799999999999999"/>
    <n v="3.16"/>
    <n v="4.9000000000000004"/>
  </r>
  <r>
    <n v="1303"/>
    <x v="331"/>
    <s v=" Single Stream"/>
    <n v="92101"/>
    <d v="2020-05-13T00:00:00"/>
    <n v="1400"/>
    <n v="0.7"/>
    <n v="2"/>
    <x v="1"/>
    <s v="Qtr2"/>
    <n v="5"/>
    <x v="4"/>
    <s v="Twin Enviro"/>
    <n v="12.799999999999999"/>
    <n v="3.16"/>
    <n v="4.9000000000000004"/>
  </r>
  <r>
    <n v="1722"/>
    <x v="331"/>
    <s v=" Single Stream"/>
    <n v="92110"/>
    <d v="2020-05-13T00:00:00"/>
    <n v="4340"/>
    <n v="2.17"/>
    <n v="3"/>
    <x v="1"/>
    <s v="Qtr2"/>
    <n v="5"/>
    <x v="4"/>
    <s v="Waste Management"/>
    <n v="12.799999999999999"/>
    <n v="3.16"/>
    <n v="4.9000000000000004"/>
  </r>
  <r>
    <n v="1721"/>
    <x v="331"/>
    <s v=" Single Stream"/>
    <n v="92128"/>
    <d v="2020-05-13T00:00:00"/>
    <n v="6060"/>
    <n v="3.03"/>
    <n v="3"/>
    <x v="1"/>
    <s v="Qtr2"/>
    <n v="5"/>
    <x v="4"/>
    <s v="Waste Management"/>
    <n v="12.799999999999999"/>
    <n v="3.16"/>
    <n v="4.9000000000000004"/>
  </r>
  <r>
    <n v="1306"/>
    <x v="332"/>
    <s v=" Single Stream"/>
    <n v="92017"/>
    <d v="2020-05-12T00:00:00"/>
    <n v="6640"/>
    <n v="3.32"/>
    <n v="2"/>
    <x v="1"/>
    <s v="Qtr2"/>
    <n v="5"/>
    <x v="4"/>
    <s v="Twin Enviro"/>
    <n v="3.32"/>
    <n v="2.7"/>
    <n v="5.830000000000001"/>
  </r>
  <r>
    <n v="1723"/>
    <x v="333"/>
    <s v=" Single Stream"/>
    <n v="91980"/>
    <d v="2020-05-11T00:00:00"/>
    <n v="8100"/>
    <n v="4.05"/>
    <n v="3"/>
    <x v="1"/>
    <s v="Qtr2"/>
    <n v="5"/>
    <x v="4"/>
    <s v="Waste Management"/>
    <n v="7.84"/>
    <n v="2.41"/>
    <n v="1.46"/>
  </r>
  <r>
    <n v="1724"/>
    <x v="333"/>
    <s v=" Single Stream"/>
    <n v="92005"/>
    <d v="2020-05-11T00:00:00"/>
    <n v="5200"/>
    <n v="2.6"/>
    <n v="3"/>
    <x v="1"/>
    <s v="Qtr2"/>
    <n v="5"/>
    <x v="4"/>
    <s v="Waste Management"/>
    <n v="7.84"/>
    <n v="2.41"/>
    <n v="1.46"/>
  </r>
  <r>
    <n v="1307"/>
    <x v="333"/>
    <s v=" Single Stream"/>
    <n v="91970"/>
    <d v="2020-05-11T00:00:00"/>
    <n v="2380"/>
    <n v="1.19"/>
    <n v="2"/>
    <x v="1"/>
    <s v="Qtr2"/>
    <n v="5"/>
    <x v="4"/>
    <s v="Twin Enviro"/>
    <n v="7.84"/>
    <n v="2.41"/>
    <n v="1.46"/>
  </r>
  <r>
    <n v="1309"/>
    <x v="334"/>
    <s v=" Single Stream"/>
    <n v="91935"/>
    <d v="2020-05-08T00:00:00"/>
    <n v="1160"/>
    <n v="0.57999999999999996"/>
    <n v="2"/>
    <x v="1"/>
    <s v="Qtr2"/>
    <n v="5"/>
    <x v="4"/>
    <s v="Twin Enviro"/>
    <n v="5.59"/>
    <n v="3.38"/>
    <n v="5.4900000000000011"/>
  </r>
  <r>
    <n v="1725"/>
    <x v="334"/>
    <s v=" Single Stream"/>
    <n v="91943"/>
    <d v="2020-05-08T00:00:00"/>
    <n v="5980"/>
    <n v="2.99"/>
    <n v="3"/>
    <x v="1"/>
    <s v="Qtr2"/>
    <n v="5"/>
    <x v="4"/>
    <s v="Waste Management"/>
    <n v="5.59"/>
    <n v="3.38"/>
    <n v="5.4900000000000011"/>
  </r>
  <r>
    <n v="1308"/>
    <x v="334"/>
    <s v=" Single Stream"/>
    <n v="91923"/>
    <d v="2020-05-08T00:00:00"/>
    <n v="4040"/>
    <n v="2.02"/>
    <n v="2"/>
    <x v="1"/>
    <s v="Qtr2"/>
    <n v="5"/>
    <x v="4"/>
    <s v="Twin Enviro"/>
    <n v="5.59"/>
    <n v="3.38"/>
    <n v="5.4900000000000011"/>
  </r>
  <r>
    <n v="1310"/>
    <x v="335"/>
    <s v=" Single Stream"/>
    <n v="91845"/>
    <d v="2020-05-07T00:00:00"/>
    <n v="2700"/>
    <n v="1.35"/>
    <n v="2"/>
    <x v="1"/>
    <s v="Qtr2"/>
    <n v="5"/>
    <x v="4"/>
    <s v="Twin Enviro"/>
    <n v="7.5299999999999994"/>
    <n v="0"/>
    <n v="3.47"/>
  </r>
  <r>
    <n v="1312"/>
    <x v="335"/>
    <s v=" Single Stream"/>
    <n v="91880"/>
    <d v="2020-05-07T00:00:00"/>
    <n v="3060"/>
    <n v="1.53"/>
    <n v="2"/>
    <x v="1"/>
    <s v="Qtr2"/>
    <n v="5"/>
    <x v="4"/>
    <s v="Twin Enviro"/>
    <n v="7.5299999999999994"/>
    <n v="0"/>
    <n v="3.47"/>
  </r>
  <r>
    <n v="1311"/>
    <x v="335"/>
    <s v=" Single Stream"/>
    <n v="91860"/>
    <d v="2020-05-07T00:00:00"/>
    <n v="4840"/>
    <n v="2.42"/>
    <n v="2"/>
    <x v="1"/>
    <s v="Qtr2"/>
    <n v="5"/>
    <x v="4"/>
    <s v="Twin Enviro"/>
    <n v="7.5299999999999994"/>
    <n v="0"/>
    <n v="3.47"/>
  </r>
  <r>
    <n v="1726"/>
    <x v="335"/>
    <s v=" Single Stream"/>
    <n v="91872"/>
    <d v="2020-05-07T00:00:00"/>
    <n v="4460"/>
    <n v="2.23"/>
    <n v="3"/>
    <x v="1"/>
    <s v="Qtr2"/>
    <n v="5"/>
    <x v="4"/>
    <s v="Waste Management"/>
    <n v="7.5299999999999994"/>
    <n v="0"/>
    <n v="3.47"/>
  </r>
  <r>
    <n v="1313"/>
    <x v="336"/>
    <s v=" Single Stream"/>
    <n v="91766"/>
    <d v="2020-05-06T00:00:00"/>
    <n v="1700"/>
    <n v="0.85"/>
    <n v="2"/>
    <x v="1"/>
    <s v="Qtr2"/>
    <n v="5"/>
    <x v="4"/>
    <s v="Twin Enviro"/>
    <n v="9.81"/>
    <n v="1.79"/>
    <n v="4.0200000000000005"/>
  </r>
  <r>
    <n v="1727"/>
    <x v="336"/>
    <s v=" Single Stream"/>
    <n v="91773"/>
    <d v="2020-05-06T00:00:00"/>
    <n v="4780"/>
    <n v="2.39"/>
    <n v="3"/>
    <x v="1"/>
    <s v="Qtr2"/>
    <n v="5"/>
    <x v="4"/>
    <s v="Waste Management"/>
    <n v="9.81"/>
    <n v="1.79"/>
    <n v="4.0200000000000005"/>
  </r>
  <r>
    <n v="1314"/>
    <x v="336"/>
    <s v=" Single Stream"/>
    <n v="91737"/>
    <d v="2020-05-06T00:00:00"/>
    <n v="4940"/>
    <n v="2.4700000000000002"/>
    <n v="2"/>
    <x v="1"/>
    <s v="Qtr2"/>
    <n v="5"/>
    <x v="4"/>
    <s v="Twin Enviro"/>
    <n v="9.81"/>
    <n v="1.79"/>
    <n v="4.0200000000000005"/>
  </r>
  <r>
    <n v="1728"/>
    <x v="336"/>
    <s v=" Single Stream"/>
    <n v="91796"/>
    <d v="2020-05-06T00:00:00"/>
    <n v="8200"/>
    <n v="4.0999999999999996"/>
    <n v="3"/>
    <x v="1"/>
    <s v="Qtr2"/>
    <n v="5"/>
    <x v="4"/>
    <s v="Waste Management"/>
    <n v="9.81"/>
    <n v="1.79"/>
    <n v="4.0200000000000005"/>
  </r>
  <r>
    <n v="1315"/>
    <x v="337"/>
    <s v=" Single Stream"/>
    <n v="91698"/>
    <d v="2020-05-05T00:00:00"/>
    <n v="840"/>
    <n v="0.42"/>
    <n v="2"/>
    <x v="1"/>
    <s v="Qtr2"/>
    <n v="5"/>
    <x v="4"/>
    <s v="Twin Enviro"/>
    <n v="4.84"/>
    <n v="4.99"/>
    <n v="3.54"/>
  </r>
  <r>
    <n v="1729"/>
    <x v="337"/>
    <s v=" Single Stream"/>
    <n v="91706"/>
    <d v="2020-05-05T00:00:00"/>
    <n v="8840"/>
    <n v="4.42"/>
    <n v="3"/>
    <x v="1"/>
    <s v="Qtr2"/>
    <n v="5"/>
    <x v="4"/>
    <s v="Waste Management"/>
    <n v="4.84"/>
    <n v="4.99"/>
    <n v="3.54"/>
  </r>
  <r>
    <n v="1730"/>
    <x v="338"/>
    <s v=" Single Stream"/>
    <n v="91670"/>
    <d v="2020-05-04T00:00:00"/>
    <n v="5040"/>
    <n v="2.52"/>
    <n v="3"/>
    <x v="1"/>
    <s v="Qtr2"/>
    <n v="5"/>
    <x v="4"/>
    <s v="Waste Management"/>
    <n v="7.08"/>
    <n v="0"/>
    <n v="3.74"/>
  </r>
  <r>
    <n v="1316"/>
    <x v="338"/>
    <s v=" Single Stream"/>
    <n v="91679"/>
    <d v="2020-05-04T00:00:00"/>
    <n v="9120"/>
    <n v="4.5599999999999996"/>
    <n v="2"/>
    <x v="1"/>
    <s v="Qtr2"/>
    <n v="5"/>
    <x v="4"/>
    <s v="Twin Enviro"/>
    <n v="7.08"/>
    <n v="0"/>
    <n v="3.74"/>
  </r>
  <r>
    <n v="1317"/>
    <x v="339"/>
    <s v=" Single Stream"/>
    <n v="91563"/>
    <d v="2020-05-01T00:00:00"/>
    <n v="3820"/>
    <n v="1.91"/>
    <n v="2"/>
    <x v="1"/>
    <s v="Qtr2"/>
    <n v="5"/>
    <x v="4"/>
    <s v="Twin Enviro"/>
    <n v="8.4499999999999993"/>
    <n v="0"/>
    <n v="4.17"/>
  </r>
  <r>
    <n v="1319"/>
    <x v="339"/>
    <s v=" Single Stream"/>
    <n v="91622"/>
    <d v="2020-05-01T00:00:00"/>
    <n v="1640"/>
    <n v="0.82"/>
    <n v="2"/>
    <x v="1"/>
    <s v="Qtr2"/>
    <n v="5"/>
    <x v="4"/>
    <s v="Twin Enviro"/>
    <n v="8.4499999999999993"/>
    <n v="0"/>
    <n v="4.17"/>
  </r>
  <r>
    <n v="1320"/>
    <x v="339"/>
    <s v=" Single Stream"/>
    <n v="91603"/>
    <d v="2020-05-01T00:00:00"/>
    <n v="3820"/>
    <n v="1.91"/>
    <n v="2"/>
    <x v="1"/>
    <s v="Qtr2"/>
    <n v="5"/>
    <x v="4"/>
    <s v="Twin Enviro"/>
    <n v="8.4499999999999993"/>
    <n v="0"/>
    <n v="4.17"/>
  </r>
  <r>
    <n v="1318"/>
    <x v="339"/>
    <s v=" Single Stream"/>
    <n v="91584"/>
    <d v="2020-05-01T00:00:00"/>
    <n v="960"/>
    <n v="0.48"/>
    <n v="2"/>
    <x v="1"/>
    <s v="Qtr2"/>
    <n v="5"/>
    <x v="4"/>
    <s v="Twin Enviro"/>
    <n v="8.4499999999999993"/>
    <n v="0"/>
    <n v="4.17"/>
  </r>
  <r>
    <n v="1731"/>
    <x v="339"/>
    <s v=" Single Stream"/>
    <n v="91604"/>
    <d v="2020-05-01T00:00:00"/>
    <n v="6660"/>
    <n v="3.33"/>
    <n v="3"/>
    <x v="1"/>
    <s v="Qtr2"/>
    <n v="5"/>
    <x v="4"/>
    <s v="Waste Management"/>
    <n v="8.4499999999999993"/>
    <n v="0"/>
    <n v="4.17"/>
  </r>
  <r>
    <n v="1732"/>
    <x v="340"/>
    <s v=" Single Stream"/>
    <n v="91538"/>
    <d v="2020-04-30T00:00:00"/>
    <n v="4680"/>
    <n v="2.34"/>
    <n v="3"/>
    <x v="1"/>
    <s v="Qtr2"/>
    <n v="4"/>
    <x v="5"/>
    <s v="Waste Management"/>
    <n v="8.11"/>
    <n v="2.4500000000000002"/>
    <n v="0"/>
  </r>
  <r>
    <n v="1324"/>
    <x v="340"/>
    <s v=" Single Stream"/>
    <n v="91499"/>
    <d v="2020-04-30T00:00:00"/>
    <n v="1820"/>
    <n v="0.91"/>
    <n v="2"/>
    <x v="1"/>
    <s v="Qtr2"/>
    <n v="4"/>
    <x v="5"/>
    <s v="Twin Enviro"/>
    <n v="8.11"/>
    <n v="2.4500000000000002"/>
    <n v="0"/>
  </r>
  <r>
    <n v="1322"/>
    <x v="340"/>
    <s v=" Single Stream"/>
    <n v="91496"/>
    <d v="2020-04-30T00:00:00"/>
    <n v="2620"/>
    <n v="1.31"/>
    <n v="2"/>
    <x v="1"/>
    <s v="Qtr2"/>
    <n v="4"/>
    <x v="5"/>
    <s v="Twin Enviro"/>
    <n v="8.11"/>
    <n v="2.4500000000000002"/>
    <n v="0"/>
  </r>
  <r>
    <n v="1321"/>
    <x v="340"/>
    <s v=" Single Stream"/>
    <n v="91544"/>
    <d v="2020-04-30T00:00:00"/>
    <n v="4180"/>
    <n v="2.09"/>
    <n v="2"/>
    <x v="1"/>
    <s v="Qtr2"/>
    <n v="4"/>
    <x v="5"/>
    <s v="Twin Enviro"/>
    <n v="8.11"/>
    <n v="2.4500000000000002"/>
    <n v="0"/>
  </r>
  <r>
    <n v="1323"/>
    <x v="340"/>
    <s v=" Single Stream"/>
    <n v="91528"/>
    <d v="2020-04-30T00:00:00"/>
    <n v="2920"/>
    <n v="1.46"/>
    <n v="2"/>
    <x v="1"/>
    <s v="Qtr2"/>
    <n v="4"/>
    <x v="5"/>
    <s v="Twin Enviro"/>
    <n v="8.11"/>
    <n v="2.4500000000000002"/>
    <n v="0"/>
  </r>
  <r>
    <n v="1326"/>
    <x v="341"/>
    <s v=" Single Stream"/>
    <n v="91475"/>
    <d v="2020-04-29T00:00:00"/>
    <n v="1660"/>
    <n v="0.83"/>
    <n v="2"/>
    <x v="1"/>
    <s v="Qtr2"/>
    <n v="4"/>
    <x v="5"/>
    <s v="Twin Enviro"/>
    <n v="6.18"/>
    <n v="5.91"/>
    <n v="0"/>
  </r>
  <r>
    <n v="1325"/>
    <x v="341"/>
    <s v=" Single Stream"/>
    <n v="91480"/>
    <d v="2020-04-29T00:00:00"/>
    <n v="5080"/>
    <n v="2.54"/>
    <n v="2"/>
    <x v="1"/>
    <s v="Qtr2"/>
    <n v="4"/>
    <x v="5"/>
    <s v="Twin Enviro"/>
    <n v="6.18"/>
    <n v="5.91"/>
    <n v="0"/>
  </r>
  <r>
    <n v="1733"/>
    <x v="341"/>
    <s v=" Single Stream"/>
    <n v="91477"/>
    <d v="2020-04-29T00:00:00"/>
    <n v="5620"/>
    <n v="2.81"/>
    <n v="3"/>
    <x v="1"/>
    <s v="Qtr2"/>
    <n v="4"/>
    <x v="5"/>
    <s v="Waste Management"/>
    <n v="6.18"/>
    <n v="5.91"/>
    <n v="0"/>
  </r>
  <r>
    <n v="1327"/>
    <x v="342"/>
    <s v=" Single Stream"/>
    <n v="91414"/>
    <d v="2020-04-28T00:00:00"/>
    <n v="6340"/>
    <n v="3.17"/>
    <n v="2"/>
    <x v="1"/>
    <s v="Qtr2"/>
    <n v="4"/>
    <x v="5"/>
    <s v="Twin Enviro"/>
    <n v="3.17"/>
    <n v="2.19"/>
    <n v="0"/>
  </r>
  <r>
    <n v="1735"/>
    <x v="343"/>
    <s v=" Single Stream"/>
    <n v="91343"/>
    <d v="2020-04-27T00:00:00"/>
    <n v="7460"/>
    <n v="3.73"/>
    <n v="3"/>
    <x v="1"/>
    <s v="Qtr2"/>
    <n v="4"/>
    <x v="5"/>
    <s v="Waste Management"/>
    <n v="14.700000000000001"/>
    <n v="3.83"/>
    <n v="0"/>
  </r>
  <r>
    <n v="1329"/>
    <x v="343"/>
    <s v=" Single Stream"/>
    <n v="91331"/>
    <d v="2020-04-27T00:00:00"/>
    <n v="4700"/>
    <n v="2.35"/>
    <n v="2"/>
    <x v="1"/>
    <s v="Qtr2"/>
    <n v="4"/>
    <x v="5"/>
    <s v="Twin Enviro"/>
    <n v="14.700000000000001"/>
    <n v="3.83"/>
    <n v="0"/>
  </r>
  <r>
    <n v="1330"/>
    <x v="343"/>
    <s v=" Single Stream"/>
    <n v="91311"/>
    <d v="2020-04-27T00:00:00"/>
    <n v="8320"/>
    <n v="4.16"/>
    <n v="2"/>
    <x v="1"/>
    <s v="Qtr2"/>
    <n v="4"/>
    <x v="5"/>
    <s v="Twin Enviro"/>
    <n v="14.700000000000001"/>
    <n v="3.83"/>
    <n v="0"/>
  </r>
  <r>
    <n v="1328"/>
    <x v="343"/>
    <s v=" Single Stream"/>
    <n v="91309"/>
    <d v="2020-04-27T00:00:00"/>
    <n v="3480"/>
    <n v="1.74"/>
    <n v="2"/>
    <x v="1"/>
    <s v="Qtr2"/>
    <n v="4"/>
    <x v="5"/>
    <s v="Twin Enviro"/>
    <n v="14.700000000000001"/>
    <n v="3.83"/>
    <n v="0"/>
  </r>
  <r>
    <n v="1734"/>
    <x v="343"/>
    <s v=" Single Stream"/>
    <n v="91320"/>
    <d v="2020-04-27T00:00:00"/>
    <n v="5440"/>
    <n v="2.72"/>
    <n v="3"/>
    <x v="1"/>
    <s v="Qtr2"/>
    <n v="4"/>
    <x v="5"/>
    <s v="Waste Management"/>
    <n v="14.700000000000001"/>
    <n v="3.83"/>
    <n v="0"/>
  </r>
  <r>
    <n v="1736"/>
    <x v="344"/>
    <s v=" Single Stream"/>
    <n v="91296"/>
    <d v="2020-04-24T00:00:00"/>
    <n v="9560"/>
    <n v="4.78"/>
    <n v="3"/>
    <x v="1"/>
    <s v="Qtr2"/>
    <n v="4"/>
    <x v="5"/>
    <s v="Waste Management"/>
    <n v="9.07"/>
    <n v="5.39"/>
    <n v="0"/>
  </r>
  <r>
    <n v="1331"/>
    <x v="344"/>
    <s v=" Single Stream"/>
    <n v="91266"/>
    <d v="2020-04-24T00:00:00"/>
    <n v="4280"/>
    <n v="2.14"/>
    <n v="2"/>
    <x v="1"/>
    <s v="Qtr2"/>
    <n v="4"/>
    <x v="5"/>
    <s v="Twin Enviro"/>
    <n v="9.07"/>
    <n v="5.39"/>
    <n v="0"/>
  </r>
  <r>
    <n v="1333"/>
    <x v="344"/>
    <s v=" Single Stream"/>
    <n v="91271"/>
    <d v="2020-04-24T00:00:00"/>
    <n v="2160"/>
    <n v="1.08"/>
    <n v="2"/>
    <x v="1"/>
    <s v="Qtr2"/>
    <n v="4"/>
    <x v="5"/>
    <s v="Twin Enviro"/>
    <n v="9.07"/>
    <n v="5.39"/>
    <n v="0"/>
  </r>
  <r>
    <n v="1332"/>
    <x v="344"/>
    <s v=" Single Stream"/>
    <n v="91278"/>
    <d v="2020-04-24T00:00:00"/>
    <n v="2140"/>
    <n v="1.07"/>
    <n v="2"/>
    <x v="1"/>
    <s v="Qtr2"/>
    <n v="4"/>
    <x v="5"/>
    <s v="Twin Enviro"/>
    <n v="9.07"/>
    <n v="5.39"/>
    <n v="0"/>
  </r>
  <r>
    <n v="1335"/>
    <x v="345"/>
    <s v=" Single Stream"/>
    <n v="91228"/>
    <d v="2020-04-23T00:00:00"/>
    <n v="2020"/>
    <n v="1.01"/>
    <n v="2"/>
    <x v="1"/>
    <s v="Qtr2"/>
    <n v="4"/>
    <x v="5"/>
    <s v="Twin Enviro"/>
    <n v="11.719999999999999"/>
    <n v="5.63"/>
    <n v="0"/>
  </r>
  <r>
    <n v="1334"/>
    <x v="345"/>
    <s v=" Single Stream"/>
    <n v="91222"/>
    <d v="2020-04-23T00:00:00"/>
    <n v="4640"/>
    <n v="2.3199999999999998"/>
    <n v="2"/>
    <x v="1"/>
    <s v="Qtr2"/>
    <n v="4"/>
    <x v="5"/>
    <s v="Twin Enviro"/>
    <n v="11.719999999999999"/>
    <n v="5.63"/>
    <n v="0"/>
  </r>
  <r>
    <n v="1336"/>
    <x v="345"/>
    <s v=" Single Stream"/>
    <n v="91225"/>
    <d v="2020-04-23T00:00:00"/>
    <n v="8780"/>
    <n v="4.3899999999999997"/>
    <n v="2"/>
    <x v="1"/>
    <s v="Qtr2"/>
    <n v="4"/>
    <x v="5"/>
    <s v="Twin Enviro"/>
    <n v="11.719999999999999"/>
    <n v="5.63"/>
    <n v="0"/>
  </r>
  <r>
    <n v="1737"/>
    <x v="345"/>
    <s v=" Single Stream"/>
    <n v="91224"/>
    <d v="2020-04-23T00:00:00"/>
    <n v="8000"/>
    <n v="4"/>
    <n v="3"/>
    <x v="1"/>
    <s v="Qtr2"/>
    <n v="4"/>
    <x v="5"/>
    <s v="Waste Management"/>
    <n v="11.719999999999999"/>
    <n v="5.63"/>
    <n v="0"/>
  </r>
  <r>
    <n v="1337"/>
    <x v="346"/>
    <s v=" Single Stream"/>
    <n v="91153"/>
    <d v="2020-04-22T00:00:00"/>
    <n v="1780"/>
    <n v="0.89"/>
    <n v="2"/>
    <x v="1"/>
    <s v="Qtr2"/>
    <n v="4"/>
    <x v="5"/>
    <s v="Twin Enviro"/>
    <n v="0.89"/>
    <n v="3.43"/>
    <n v="0"/>
  </r>
  <r>
    <n v="1738"/>
    <x v="347"/>
    <s v=" Single Stream"/>
    <n v="91128"/>
    <d v="2020-04-21T00:00:00"/>
    <n v="8940"/>
    <n v="4.47"/>
    <n v="3"/>
    <x v="1"/>
    <s v="Qtr2"/>
    <n v="4"/>
    <x v="5"/>
    <s v="Waste Management"/>
    <n v="6.6999999999999993"/>
    <n v="0"/>
    <n v="0"/>
  </r>
  <r>
    <n v="1338"/>
    <x v="347"/>
    <s v=" Single Stream"/>
    <n v="91103"/>
    <d v="2020-04-21T00:00:00"/>
    <n v="4460"/>
    <n v="2.23"/>
    <n v="2"/>
    <x v="1"/>
    <s v="Qtr2"/>
    <n v="4"/>
    <x v="5"/>
    <s v="Twin Enviro"/>
    <n v="6.6999999999999993"/>
    <n v="0"/>
    <n v="0"/>
  </r>
  <r>
    <n v="1741"/>
    <x v="348"/>
    <s v=" Single Stream"/>
    <n v="91056"/>
    <d v="2020-04-20T00:00:00"/>
    <n v="3340"/>
    <n v="1.67"/>
    <n v="3"/>
    <x v="1"/>
    <s v="Qtr2"/>
    <n v="4"/>
    <x v="5"/>
    <s v="Waste Management"/>
    <n v="9.42"/>
    <n v="18.760000000000002"/>
    <n v="0"/>
  </r>
  <r>
    <n v="1339"/>
    <x v="348"/>
    <s v=" Single Stream"/>
    <n v="91063"/>
    <d v="2020-04-20T00:00:00"/>
    <n v="2080"/>
    <n v="1.04"/>
    <n v="2"/>
    <x v="1"/>
    <s v="Qtr2"/>
    <n v="4"/>
    <x v="5"/>
    <s v="Twin Enviro"/>
    <n v="9.42"/>
    <n v="18.760000000000002"/>
    <n v="0"/>
  </r>
  <r>
    <n v="1739"/>
    <x v="348"/>
    <s v=" Single Stream"/>
    <n v="91085"/>
    <d v="2020-04-20T00:00:00"/>
    <n v="4580"/>
    <n v="2.29"/>
    <n v="3"/>
    <x v="1"/>
    <s v="Qtr2"/>
    <n v="4"/>
    <x v="5"/>
    <s v="Waste Management"/>
    <n v="9.42"/>
    <n v="18.760000000000002"/>
    <n v="0"/>
  </r>
  <r>
    <n v="1740"/>
    <x v="348"/>
    <s v=" Single Stream"/>
    <n v="91084"/>
    <d v="2020-04-20T00:00:00"/>
    <n v="8840"/>
    <n v="4.42"/>
    <n v="3"/>
    <x v="1"/>
    <s v="Qtr2"/>
    <n v="4"/>
    <x v="5"/>
    <s v="Waste Management"/>
    <n v="9.42"/>
    <n v="18.760000000000002"/>
    <n v="0"/>
  </r>
  <r>
    <n v="1742"/>
    <x v="349"/>
    <s v=" Single Stream"/>
    <n v="91038"/>
    <d v="2020-04-17T00:00:00"/>
    <n v="5300"/>
    <n v="2.65"/>
    <n v="3"/>
    <x v="1"/>
    <s v="Qtr2"/>
    <n v="4"/>
    <x v="5"/>
    <s v="Waste Management"/>
    <n v="2.65"/>
    <n v="3.87"/>
    <n v="0"/>
  </r>
  <r>
    <n v="1743"/>
    <x v="350"/>
    <s v=" Single Stream"/>
    <n v="91003"/>
    <d v="2020-04-16T00:00:00"/>
    <n v="4920"/>
    <n v="2.46"/>
    <n v="3"/>
    <x v="1"/>
    <s v="Qtr2"/>
    <n v="4"/>
    <x v="5"/>
    <s v="Waste Management"/>
    <n v="11.95"/>
    <n v="3.37"/>
    <n v="0"/>
  </r>
  <r>
    <n v="1343"/>
    <x v="350"/>
    <s v=" Single Stream"/>
    <n v="90984"/>
    <d v="2020-04-16T00:00:00"/>
    <n v="7960"/>
    <n v="3.98"/>
    <n v="2"/>
    <x v="1"/>
    <s v="Qtr2"/>
    <n v="4"/>
    <x v="5"/>
    <s v="Twin Enviro"/>
    <n v="11.95"/>
    <n v="3.37"/>
    <n v="0"/>
  </r>
  <r>
    <n v="1342"/>
    <x v="350"/>
    <s v=" Single Stream"/>
    <n v="91007"/>
    <d v="2020-04-16T00:00:00"/>
    <n v="8960"/>
    <n v="4.4800000000000004"/>
    <n v="2"/>
    <x v="1"/>
    <s v="Qtr2"/>
    <n v="4"/>
    <x v="5"/>
    <s v="Twin Enviro"/>
    <n v="11.95"/>
    <n v="3.37"/>
    <n v="0"/>
  </r>
  <r>
    <n v="1341"/>
    <x v="350"/>
    <s v=" Single Stream"/>
    <n v="90990"/>
    <d v="2020-04-16T00:00:00"/>
    <n v="2060"/>
    <n v="1.03"/>
    <n v="2"/>
    <x v="1"/>
    <s v="Qtr2"/>
    <n v="4"/>
    <x v="5"/>
    <s v="Twin Enviro"/>
    <n v="11.95"/>
    <n v="3.37"/>
    <n v="0"/>
  </r>
  <r>
    <n v="1745"/>
    <x v="351"/>
    <s v=" Single Stream"/>
    <n v="90959"/>
    <d v="2020-04-15T00:00:00"/>
    <n v="4080"/>
    <n v="2.04"/>
    <n v="3"/>
    <x v="1"/>
    <s v="Qtr2"/>
    <n v="4"/>
    <x v="5"/>
    <s v="Waste Management"/>
    <n v="5.03"/>
    <n v="2.71"/>
    <n v="0"/>
  </r>
  <r>
    <n v="1744"/>
    <x v="351"/>
    <s v=" Single Stream"/>
    <n v="90973"/>
    <d v="2020-04-15T00:00:00"/>
    <n v="4980"/>
    <n v="2.4900000000000002"/>
    <n v="3"/>
    <x v="1"/>
    <s v="Qtr2"/>
    <n v="4"/>
    <x v="5"/>
    <s v="Waste Management"/>
    <n v="5.03"/>
    <n v="2.71"/>
    <n v="0"/>
  </r>
  <r>
    <n v="1344"/>
    <x v="351"/>
    <s v=" Single Stream"/>
    <n v="90965"/>
    <d v="2020-04-15T00:00:00"/>
    <n v="1000"/>
    <n v="0.5"/>
    <n v="2"/>
    <x v="1"/>
    <s v="Qtr2"/>
    <n v="4"/>
    <x v="5"/>
    <s v="Twin Enviro"/>
    <n v="5.03"/>
    <n v="2.71"/>
    <n v="0"/>
  </r>
  <r>
    <n v="1345"/>
    <x v="352"/>
    <s v=" Single Stream"/>
    <n v="90933"/>
    <d v="2020-04-14T00:00:00"/>
    <n v="5940"/>
    <n v="2.97"/>
    <n v="2"/>
    <x v="1"/>
    <s v="Qtr2"/>
    <n v="4"/>
    <x v="5"/>
    <s v="Twin Enviro"/>
    <n v="9.8000000000000007"/>
    <n v="2.33"/>
    <n v="0"/>
  </r>
  <r>
    <n v="1747"/>
    <x v="352"/>
    <s v=" Single Stream"/>
    <n v="90921"/>
    <d v="2020-04-14T00:00:00"/>
    <n v="7920"/>
    <n v="3.96"/>
    <n v="3"/>
    <x v="1"/>
    <s v="Qtr2"/>
    <n v="4"/>
    <x v="5"/>
    <s v="Waste Management"/>
    <n v="9.8000000000000007"/>
    <n v="2.33"/>
    <n v="0"/>
  </r>
  <r>
    <n v="1746"/>
    <x v="352"/>
    <s v=" Single Stream"/>
    <n v="90898"/>
    <d v="2020-04-14T00:00:00"/>
    <n v="5740"/>
    <n v="2.87"/>
    <n v="3"/>
    <x v="1"/>
    <s v="Qtr2"/>
    <n v="4"/>
    <x v="5"/>
    <s v="Waste Management"/>
    <n v="9.8000000000000007"/>
    <n v="2.33"/>
    <n v="0"/>
  </r>
  <r>
    <n v="1348"/>
    <x v="353"/>
    <s v=" Single Stream"/>
    <n v="90882"/>
    <d v="2020-04-13T00:00:00"/>
    <n v="8980"/>
    <n v="4.49"/>
    <n v="2"/>
    <x v="1"/>
    <s v="Qtr2"/>
    <n v="4"/>
    <x v="5"/>
    <s v="Twin Enviro"/>
    <n v="9.8999999999999986"/>
    <n v="2.31"/>
    <n v="0"/>
  </r>
  <r>
    <n v="1748"/>
    <x v="353"/>
    <s v=" Single Stream"/>
    <n v="90864"/>
    <d v="2020-04-13T00:00:00"/>
    <n v="4880"/>
    <n v="2.44"/>
    <n v="3"/>
    <x v="1"/>
    <s v="Qtr2"/>
    <n v="4"/>
    <x v="5"/>
    <s v="Waste Management"/>
    <n v="9.8999999999999986"/>
    <n v="2.31"/>
    <n v="0"/>
  </r>
  <r>
    <n v="1347"/>
    <x v="353"/>
    <s v=" Single Stream"/>
    <n v="90879"/>
    <d v="2020-04-13T00:00:00"/>
    <n v="4540"/>
    <n v="2.27"/>
    <n v="2"/>
    <x v="1"/>
    <s v="Qtr2"/>
    <n v="4"/>
    <x v="5"/>
    <s v="Twin Enviro"/>
    <n v="9.8999999999999986"/>
    <n v="2.31"/>
    <n v="0"/>
  </r>
  <r>
    <n v="1346"/>
    <x v="353"/>
    <s v=" Single Stream"/>
    <n v="90866"/>
    <d v="2020-04-13T00:00:00"/>
    <n v="1400"/>
    <n v="0.7"/>
    <n v="2"/>
    <x v="1"/>
    <s v="Qtr2"/>
    <n v="4"/>
    <x v="5"/>
    <s v="Twin Enviro"/>
    <n v="9.8999999999999986"/>
    <n v="2.31"/>
    <n v="0"/>
  </r>
  <r>
    <n v="1349"/>
    <x v="354"/>
    <s v=" Single Stream"/>
    <n v="90840"/>
    <d v="2020-04-10T00:00:00"/>
    <n v="940"/>
    <n v="0.47"/>
    <n v="2"/>
    <x v="1"/>
    <s v="Qtr2"/>
    <n v="4"/>
    <x v="5"/>
    <s v="Twin Enviro"/>
    <n v="4.03"/>
    <n v="2.58"/>
    <n v="0"/>
  </r>
  <r>
    <n v="1749"/>
    <x v="354"/>
    <s v=" Single Stream"/>
    <n v="90841"/>
    <d v="2020-04-10T00:00:00"/>
    <n v="7120"/>
    <n v="3.56"/>
    <n v="3"/>
    <x v="1"/>
    <s v="Qtr2"/>
    <n v="4"/>
    <x v="5"/>
    <s v="Waste Management"/>
    <n v="4.03"/>
    <n v="2.58"/>
    <n v="0"/>
  </r>
  <r>
    <n v="1350"/>
    <x v="355"/>
    <s v=" Single Stream"/>
    <n v="90775"/>
    <d v="2020-04-09T00:00:00"/>
    <n v="1860"/>
    <n v="0.93"/>
    <n v="2"/>
    <x v="1"/>
    <s v="Qtr2"/>
    <n v="4"/>
    <x v="5"/>
    <s v="Twin Enviro"/>
    <n v="8.379999999999999"/>
    <n v="2.38"/>
    <n v="0"/>
  </r>
  <r>
    <n v="1750"/>
    <x v="355"/>
    <s v=" Single Stream"/>
    <n v="90790"/>
    <d v="2020-04-09T00:00:00"/>
    <n v="10760"/>
    <n v="5.38"/>
    <n v="3"/>
    <x v="1"/>
    <s v="Qtr2"/>
    <n v="4"/>
    <x v="5"/>
    <s v="Waste Management"/>
    <n v="8.379999999999999"/>
    <n v="2.38"/>
    <n v="0"/>
  </r>
  <r>
    <n v="1351"/>
    <x v="355"/>
    <s v=" Single Stream"/>
    <n v="90784"/>
    <d v="2020-04-09T00:00:00"/>
    <n v="4140"/>
    <n v="2.0699999999999998"/>
    <n v="2"/>
    <x v="1"/>
    <s v="Qtr2"/>
    <n v="4"/>
    <x v="5"/>
    <s v="Twin Enviro"/>
    <n v="8.379999999999999"/>
    <n v="2.38"/>
    <n v="0"/>
  </r>
  <r>
    <n v="1353"/>
    <x v="356"/>
    <s v=" Single Stream"/>
    <n v="90748"/>
    <d v="2020-04-08T00:00:00"/>
    <n v="8280"/>
    <n v="4.1399999999999997"/>
    <n v="2"/>
    <x v="1"/>
    <s v="Qtr2"/>
    <n v="4"/>
    <x v="5"/>
    <s v="Twin Enviro"/>
    <n v="10.709999999999999"/>
    <n v="2.41"/>
    <n v="0"/>
  </r>
  <r>
    <n v="1751"/>
    <x v="356"/>
    <s v=" Single Stream"/>
    <n v="90709"/>
    <d v="2020-04-08T00:00:00"/>
    <n v="11080"/>
    <n v="5.54"/>
    <n v="3"/>
    <x v="1"/>
    <s v="Qtr2"/>
    <n v="4"/>
    <x v="5"/>
    <s v="Waste Management"/>
    <n v="10.709999999999999"/>
    <n v="2.41"/>
    <n v="0"/>
  </r>
  <r>
    <n v="1352"/>
    <x v="356"/>
    <s v=" Single Stream"/>
    <n v="90718"/>
    <d v="2020-04-08T00:00:00"/>
    <n v="2060"/>
    <n v="1.03"/>
    <n v="2"/>
    <x v="1"/>
    <s v="Qtr2"/>
    <n v="4"/>
    <x v="5"/>
    <s v="Twin Enviro"/>
    <n v="10.709999999999999"/>
    <n v="2.41"/>
    <n v="0"/>
  </r>
  <r>
    <n v="1354"/>
    <x v="357"/>
    <s v=" Single Stream"/>
    <n v="90704"/>
    <d v="2020-04-07T00:00:00"/>
    <n v="880"/>
    <n v="0.44"/>
    <n v="2"/>
    <x v="1"/>
    <s v="Qtr2"/>
    <n v="4"/>
    <x v="5"/>
    <s v="Twin Enviro"/>
    <n v="0.44"/>
    <n v="2.37"/>
    <n v="0"/>
  </r>
  <r>
    <n v="1355"/>
    <x v="358"/>
    <s v=" Single Stream"/>
    <n v="90659"/>
    <d v="2020-04-06T00:00:00"/>
    <n v="8700"/>
    <n v="4.3499999999999996"/>
    <n v="2"/>
    <x v="1"/>
    <s v="Qtr2"/>
    <n v="4"/>
    <x v="5"/>
    <s v="Twin Enviro"/>
    <n v="10.309999999999999"/>
    <n v="2.4700000000000002"/>
    <n v="0"/>
  </r>
  <r>
    <n v="1356"/>
    <x v="358"/>
    <s v=" Single Stream"/>
    <n v="90655"/>
    <d v="2020-04-06T00:00:00"/>
    <n v="2880"/>
    <n v="1.44"/>
    <n v="2"/>
    <x v="1"/>
    <s v="Qtr2"/>
    <n v="4"/>
    <x v="5"/>
    <s v="Twin Enviro"/>
    <n v="10.309999999999999"/>
    <n v="2.4700000000000002"/>
    <n v="0"/>
  </r>
  <r>
    <n v="1357"/>
    <x v="358"/>
    <s v=" Single Stream"/>
    <n v="90626"/>
    <d v="2020-04-06T00:00:00"/>
    <n v="4580"/>
    <n v="2.29"/>
    <n v="2"/>
    <x v="1"/>
    <s v="Qtr2"/>
    <n v="4"/>
    <x v="5"/>
    <s v="Twin Enviro"/>
    <n v="10.309999999999999"/>
    <n v="2.4700000000000002"/>
    <n v="0"/>
  </r>
  <r>
    <n v="1752"/>
    <x v="358"/>
    <s v=" Single Stream"/>
    <n v="90653"/>
    <d v="2020-04-06T00:00:00"/>
    <n v="4460"/>
    <n v="2.23"/>
    <n v="3"/>
    <x v="1"/>
    <s v="Qtr2"/>
    <n v="4"/>
    <x v="5"/>
    <s v="Waste Management"/>
    <n v="10.309999999999999"/>
    <n v="2.4700000000000002"/>
    <n v="0"/>
  </r>
  <r>
    <n v="1754"/>
    <x v="359"/>
    <s v=" Single Stream"/>
    <n v="91655"/>
    <d v="2020-04-05T00:00:00"/>
    <n v="8280"/>
    <n v="4.1399999999999997"/>
    <n v="3"/>
    <x v="1"/>
    <s v="Qtr2"/>
    <n v="4"/>
    <x v="5"/>
    <s v="Waste Management"/>
    <n v="4.1399999999999997"/>
    <n v="0"/>
    <n v="0"/>
  </r>
  <r>
    <n v="1756"/>
    <x v="360"/>
    <s v=" Single Stream"/>
    <n v="90584"/>
    <d v="2020-04-02T00:00:00"/>
    <n v="4500"/>
    <n v="2.25"/>
    <n v="3"/>
    <x v="1"/>
    <s v="Qtr2"/>
    <n v="4"/>
    <x v="5"/>
    <s v="Waste Management"/>
    <n v="11.459999999999999"/>
    <n v="2.14"/>
    <n v="0"/>
  </r>
  <r>
    <n v="1755"/>
    <x v="360"/>
    <s v=" Single Stream"/>
    <n v="90614"/>
    <d v="2020-04-02T00:00:00"/>
    <n v="6060"/>
    <n v="3.03"/>
    <n v="3"/>
    <x v="1"/>
    <s v="Qtr2"/>
    <n v="4"/>
    <x v="5"/>
    <s v="Waste Management"/>
    <n v="11.459999999999999"/>
    <n v="2.14"/>
    <n v="0"/>
  </r>
  <r>
    <n v="1358"/>
    <x v="360"/>
    <s v=" Single Stream"/>
    <n v="90612"/>
    <d v="2020-04-02T00:00:00"/>
    <n v="840"/>
    <n v="0.42"/>
    <n v="2"/>
    <x v="1"/>
    <s v="Qtr2"/>
    <n v="4"/>
    <x v="5"/>
    <s v="Twin Enviro"/>
    <n v="11.459999999999999"/>
    <n v="2.14"/>
    <n v="0"/>
  </r>
  <r>
    <n v="1360"/>
    <x v="360"/>
    <s v=" Single Stream"/>
    <n v="90571"/>
    <d v="2020-04-02T00:00:00"/>
    <n v="3380"/>
    <n v="1.69"/>
    <n v="2"/>
    <x v="1"/>
    <s v="Qtr2"/>
    <n v="4"/>
    <x v="5"/>
    <s v="Twin Enviro"/>
    <n v="11.459999999999999"/>
    <n v="2.14"/>
    <n v="0"/>
  </r>
  <r>
    <n v="1359"/>
    <x v="360"/>
    <s v=" Single Stream"/>
    <n v="90582"/>
    <d v="2020-04-02T00:00:00"/>
    <n v="8140"/>
    <n v="4.07"/>
    <n v="2"/>
    <x v="1"/>
    <s v="Qtr2"/>
    <n v="4"/>
    <x v="5"/>
    <s v="Twin Enviro"/>
    <n v="11.459999999999999"/>
    <n v="2.14"/>
    <n v="0"/>
  </r>
  <r>
    <n v="1757"/>
    <x v="361"/>
    <s v=" Single Stream"/>
    <n v="90551"/>
    <d v="2020-04-01T00:00:00"/>
    <n v="5820"/>
    <n v="2.91"/>
    <n v="3"/>
    <x v="1"/>
    <s v="Qtr2"/>
    <n v="4"/>
    <x v="5"/>
    <s v="Waste Management"/>
    <n v="12.129999999999999"/>
    <n v="2.2000000000000002"/>
    <n v="0"/>
  </r>
  <r>
    <n v="1361"/>
    <x v="361"/>
    <s v=" Single Stream"/>
    <n v="90529"/>
    <d v="2020-04-01T00:00:00"/>
    <n v="5120"/>
    <n v="2.56"/>
    <n v="2"/>
    <x v="1"/>
    <s v="Qtr2"/>
    <n v="4"/>
    <x v="5"/>
    <s v="Twin Enviro"/>
    <n v="12.129999999999999"/>
    <n v="2.2000000000000002"/>
    <n v="0"/>
  </r>
  <r>
    <n v="1363"/>
    <x v="361"/>
    <s v=" Single Stream"/>
    <n v="90553"/>
    <d v="2020-04-01T00:00:00"/>
    <n v="2700"/>
    <n v="1.35"/>
    <n v="2"/>
    <x v="1"/>
    <s v="Qtr2"/>
    <n v="4"/>
    <x v="5"/>
    <s v="Twin Enviro"/>
    <n v="12.129999999999999"/>
    <n v="2.2000000000000002"/>
    <n v="0"/>
  </r>
  <r>
    <n v="1362"/>
    <x v="361"/>
    <s v=" Single Stream"/>
    <n v="90555"/>
    <d v="2020-04-01T00:00:00"/>
    <n v="10620"/>
    <n v="5.31"/>
    <n v="2"/>
    <x v="1"/>
    <s v="Qtr2"/>
    <n v="4"/>
    <x v="5"/>
    <s v="Twin Enviro"/>
    <n v="12.129999999999999"/>
    <n v="2.2000000000000002"/>
    <n v="0"/>
  </r>
  <r>
    <n v="1758"/>
    <x v="362"/>
    <s v=" Single Stream"/>
    <n v="90380"/>
    <d v="2020-03-26T00:00:00"/>
    <n v="6400"/>
    <n v="3.2"/>
    <n v="3"/>
    <x v="1"/>
    <s v="Qtr1"/>
    <n v="3"/>
    <x v="6"/>
    <s v="Waste Management"/>
    <n v="6.53"/>
    <n v="3.21"/>
    <n v="0"/>
  </r>
  <r>
    <n v="1364"/>
    <x v="362"/>
    <s v=" Single Stream"/>
    <n v="90375"/>
    <d v="2020-03-26T00:00:00"/>
    <n v="4600"/>
    <n v="2.2999999999999998"/>
    <n v="2"/>
    <x v="1"/>
    <s v="Qtr1"/>
    <n v="3"/>
    <x v="6"/>
    <s v="Twin Enviro"/>
    <n v="6.53"/>
    <n v="3.21"/>
    <n v="0"/>
  </r>
  <r>
    <n v="1365"/>
    <x v="362"/>
    <s v=" Single Stream"/>
    <n v="90371"/>
    <d v="2020-03-26T00:00:00"/>
    <n v="2060"/>
    <n v="1.03"/>
    <n v="2"/>
    <x v="1"/>
    <s v="Qtr1"/>
    <n v="3"/>
    <x v="6"/>
    <s v="Twin Enviro"/>
    <n v="6.53"/>
    <n v="3.21"/>
    <n v="0"/>
  </r>
  <r>
    <n v="1367"/>
    <x v="363"/>
    <s v=" Single Stream"/>
    <n v="90340"/>
    <d v="2020-03-25T00:00:00"/>
    <n v="4300"/>
    <n v="2.15"/>
    <n v="2"/>
    <x v="1"/>
    <s v="Qtr1"/>
    <n v="3"/>
    <x v="6"/>
    <s v="Twin Enviro"/>
    <n v="12.94"/>
    <n v="3.21"/>
    <n v="0"/>
  </r>
  <r>
    <n v="1368"/>
    <x v="363"/>
    <s v=" Single Stream"/>
    <n v="90352"/>
    <d v="2020-03-25T00:00:00"/>
    <n v="8740"/>
    <n v="4.37"/>
    <n v="2"/>
    <x v="1"/>
    <s v="Qtr1"/>
    <n v="3"/>
    <x v="6"/>
    <s v="Twin Enviro"/>
    <n v="12.94"/>
    <n v="3.21"/>
    <n v="0"/>
  </r>
  <r>
    <n v="1759"/>
    <x v="363"/>
    <s v=" Single Stream"/>
    <n v="90355"/>
    <d v="2020-03-25T00:00:00"/>
    <n v="11160"/>
    <n v="5.58"/>
    <n v="3"/>
    <x v="1"/>
    <s v="Qtr1"/>
    <n v="3"/>
    <x v="6"/>
    <s v="Waste Management"/>
    <n v="12.94"/>
    <n v="3.21"/>
    <n v="0"/>
  </r>
  <r>
    <n v="1366"/>
    <x v="363"/>
    <s v=" Single Stream"/>
    <n v="90357"/>
    <d v="2020-03-25T00:00:00"/>
    <n v="1680"/>
    <n v="0.84"/>
    <n v="2"/>
    <x v="1"/>
    <s v="Qtr1"/>
    <n v="3"/>
    <x v="6"/>
    <s v="Twin Enviro"/>
    <n v="12.94"/>
    <n v="3.21"/>
    <n v="0"/>
  </r>
  <r>
    <n v="1760"/>
    <x v="364"/>
    <s v=" Single Stream"/>
    <n v="90326"/>
    <d v="2020-03-24T00:00:00"/>
    <n v="9680"/>
    <n v="4.84"/>
    <n v="3"/>
    <x v="1"/>
    <s v="Qtr1"/>
    <n v="3"/>
    <x v="6"/>
    <s v="Waste Management"/>
    <n v="4.84"/>
    <n v="0"/>
    <n v="0"/>
  </r>
  <r>
    <n v="1370"/>
    <x v="365"/>
    <s v=" Single Stream"/>
    <n v="90284"/>
    <d v="2020-03-23T00:00:00"/>
    <n v="3140"/>
    <n v="1.57"/>
    <n v="2"/>
    <x v="1"/>
    <s v="Qtr1"/>
    <n v="3"/>
    <x v="6"/>
    <s v="Twin Enviro"/>
    <n v="5.74"/>
    <n v="1.75"/>
    <n v="0"/>
  </r>
  <r>
    <n v="1369"/>
    <x v="365"/>
    <s v=" Single Stream"/>
    <n v="90303"/>
    <d v="2020-03-23T00:00:00"/>
    <n v="8340"/>
    <n v="4.17"/>
    <n v="2"/>
    <x v="1"/>
    <s v="Qtr1"/>
    <n v="3"/>
    <x v="6"/>
    <s v="Twin Enviro"/>
    <n v="5.74"/>
    <n v="1.75"/>
    <n v="0"/>
  </r>
  <r>
    <n v="1371"/>
    <x v="366"/>
    <s v=" Single Stream"/>
    <n v="90270"/>
    <d v="2020-03-20T00:00:00"/>
    <n v="4680"/>
    <n v="2.34"/>
    <n v="2"/>
    <x v="1"/>
    <s v="Qtr1"/>
    <n v="3"/>
    <x v="6"/>
    <s v="Twin Enviro"/>
    <n v="7.5299999999999994"/>
    <n v="1.81"/>
    <n v="0"/>
  </r>
  <r>
    <n v="1762"/>
    <x v="366"/>
    <s v=" Single Stream"/>
    <n v="90262"/>
    <d v="2020-03-20T00:00:00"/>
    <n v="5540"/>
    <n v="2.77"/>
    <n v="3"/>
    <x v="1"/>
    <s v="Qtr1"/>
    <n v="3"/>
    <x v="6"/>
    <s v="Waste Management"/>
    <n v="7.5299999999999994"/>
    <n v="1.81"/>
    <n v="0"/>
  </r>
  <r>
    <n v="1761"/>
    <x v="366"/>
    <s v=" Single Stream"/>
    <n v="90246"/>
    <d v="2020-03-20T00:00:00"/>
    <n v="4840"/>
    <n v="2.42"/>
    <n v="3"/>
    <x v="1"/>
    <s v="Qtr1"/>
    <n v="3"/>
    <x v="6"/>
    <s v="Waste Management"/>
    <n v="7.5299999999999994"/>
    <n v="1.81"/>
    <n v="0"/>
  </r>
  <r>
    <n v="1373"/>
    <x v="367"/>
    <s v=" Single Stream"/>
    <n v="90239"/>
    <d v="2020-03-19T00:00:00"/>
    <n v="7040"/>
    <n v="3.52"/>
    <n v="2"/>
    <x v="1"/>
    <s v="Qtr1"/>
    <n v="3"/>
    <x v="6"/>
    <s v="Twin Enviro"/>
    <n v="8.24"/>
    <n v="1.82"/>
    <n v="0"/>
  </r>
  <r>
    <n v="1372"/>
    <x v="367"/>
    <s v=" Single Stream"/>
    <n v="90226"/>
    <d v="2020-03-19T00:00:00"/>
    <n v="3960"/>
    <n v="1.98"/>
    <n v="2"/>
    <x v="1"/>
    <s v="Qtr1"/>
    <n v="3"/>
    <x v="6"/>
    <s v="Twin Enviro"/>
    <n v="8.24"/>
    <n v="1.82"/>
    <n v="0"/>
  </r>
  <r>
    <n v="1763"/>
    <x v="367"/>
    <s v=" Single Stream"/>
    <n v="90235"/>
    <d v="2020-03-19T00:00:00"/>
    <n v="5480"/>
    <n v="2.74"/>
    <n v="3"/>
    <x v="1"/>
    <s v="Qtr1"/>
    <n v="3"/>
    <x v="6"/>
    <s v="Waste Management"/>
    <n v="8.24"/>
    <n v="1.82"/>
    <n v="0"/>
  </r>
  <r>
    <n v="1764"/>
    <x v="368"/>
    <s v=" Single Stream"/>
    <n v="90200"/>
    <d v="2020-03-18T00:00:00"/>
    <n v="5760"/>
    <n v="2.88"/>
    <n v="3"/>
    <x v="1"/>
    <s v="Qtr1"/>
    <n v="3"/>
    <x v="6"/>
    <s v="Waste Management"/>
    <n v="7.4599999999999991"/>
    <n v="1.8"/>
    <n v="0"/>
  </r>
  <r>
    <n v="1376"/>
    <x v="368"/>
    <s v=" Single Stream"/>
    <n v="90202"/>
    <d v="2020-03-18T00:00:00"/>
    <n v="7460"/>
    <n v="3.73"/>
    <n v="2"/>
    <x v="1"/>
    <s v="Qtr1"/>
    <n v="3"/>
    <x v="6"/>
    <s v="Twin Enviro"/>
    <n v="7.4599999999999991"/>
    <n v="1.8"/>
    <n v="0"/>
  </r>
  <r>
    <n v="1375"/>
    <x v="368"/>
    <s v=" Single Stream"/>
    <n v="90210"/>
    <d v="2020-03-18T00:00:00"/>
    <n v="1700"/>
    <n v="0.85"/>
    <n v="2"/>
    <x v="1"/>
    <s v="Qtr1"/>
    <n v="3"/>
    <x v="6"/>
    <s v="Twin Enviro"/>
    <n v="7.4599999999999991"/>
    <n v="1.8"/>
    <n v="0"/>
  </r>
  <r>
    <n v="1377"/>
    <x v="369"/>
    <s v=" Single Stream"/>
    <n v="90169"/>
    <d v="2020-03-17T00:00:00"/>
    <n v="6140"/>
    <n v="3.07"/>
    <n v="2"/>
    <x v="1"/>
    <s v="Qtr1"/>
    <n v="3"/>
    <x v="6"/>
    <s v="Twin Enviro"/>
    <n v="3.07"/>
    <n v="2"/>
    <n v="0"/>
  </r>
  <r>
    <n v="1378"/>
    <x v="370"/>
    <s v=" Single Stream"/>
    <n v="90107"/>
    <d v="2020-03-16T00:00:00"/>
    <n v="3080"/>
    <n v="1.54"/>
    <n v="2"/>
    <x v="1"/>
    <s v="Qtr1"/>
    <n v="3"/>
    <x v="6"/>
    <s v="Twin Enviro"/>
    <n v="3.44"/>
    <n v="3.14"/>
    <n v="0"/>
  </r>
  <r>
    <n v="1379"/>
    <x v="370"/>
    <s v=" Single Stream"/>
    <n v="90115"/>
    <d v="2020-03-16T00:00:00"/>
    <n v="3800"/>
    <n v="1.9"/>
    <n v="2"/>
    <x v="1"/>
    <s v="Qtr1"/>
    <n v="3"/>
    <x v="6"/>
    <s v="Twin Enviro"/>
    <n v="3.44"/>
    <n v="3.14"/>
    <n v="0"/>
  </r>
  <r>
    <n v="1380"/>
    <x v="371"/>
    <s v=" Single Stream"/>
    <n v="90073"/>
    <d v="2020-03-13T00:00:00"/>
    <n v="3960"/>
    <n v="1.98"/>
    <n v="2"/>
    <x v="1"/>
    <s v="Qtr1"/>
    <n v="3"/>
    <x v="6"/>
    <s v="Twin Enviro"/>
    <n v="1.98"/>
    <n v="0"/>
    <n v="0"/>
  </r>
  <r>
    <n v="1381"/>
    <x v="372"/>
    <s v=" Single Stream"/>
    <n v="90031"/>
    <d v="2020-03-12T00:00:00"/>
    <n v="4160"/>
    <n v="2.08"/>
    <n v="2"/>
    <x v="1"/>
    <s v="Qtr1"/>
    <n v="3"/>
    <x v="6"/>
    <s v="Twin Enviro"/>
    <n v="3.85"/>
    <n v="0"/>
    <n v="0"/>
  </r>
  <r>
    <n v="1382"/>
    <x v="372"/>
    <s v=" Single Stream"/>
    <n v="90037"/>
    <d v="2020-03-12T00:00:00"/>
    <n v="3540"/>
    <n v="1.77"/>
    <n v="2"/>
    <x v="1"/>
    <s v="Qtr1"/>
    <n v="3"/>
    <x v="6"/>
    <s v="Twin Enviro"/>
    <n v="3.85"/>
    <n v="0"/>
    <n v="0"/>
  </r>
  <r>
    <n v="1765"/>
    <x v="373"/>
    <s v=" Single Stream"/>
    <n v="89982"/>
    <d v="2020-03-11T00:00:00"/>
    <n v="49320"/>
    <n v="24.66"/>
    <n v="3"/>
    <x v="1"/>
    <s v="Qtr1"/>
    <n v="3"/>
    <x v="6"/>
    <s v="Waste Management"/>
    <n v="28.18"/>
    <n v="3.52"/>
    <n v="0"/>
  </r>
  <r>
    <n v="1383"/>
    <x v="373"/>
    <s v=" Single Stream"/>
    <n v="90014"/>
    <d v="2020-03-11T00:00:00"/>
    <n v="7040"/>
    <n v="3.52"/>
    <n v="2"/>
    <x v="1"/>
    <s v="Qtr1"/>
    <n v="3"/>
    <x v="6"/>
    <s v="Twin Enviro"/>
    <n v="28.18"/>
    <n v="3.52"/>
    <n v="0"/>
  </r>
  <r>
    <n v="1385"/>
    <x v="374"/>
    <s v=" Single Stream"/>
    <n v="89975"/>
    <d v="2020-03-10T00:00:00"/>
    <n v="3780"/>
    <n v="1.89"/>
    <n v="2"/>
    <x v="1"/>
    <s v="Qtr1"/>
    <n v="3"/>
    <x v="6"/>
    <s v="Twin Enviro"/>
    <n v="2.1799999999999997"/>
    <n v="2.21"/>
    <n v="0"/>
  </r>
  <r>
    <n v="1384"/>
    <x v="374"/>
    <s v=" Single Stream"/>
    <n v="89964"/>
    <d v="2020-03-10T00:00:00"/>
    <n v="580"/>
    <n v="0.28999999999999998"/>
    <n v="2"/>
    <x v="1"/>
    <s v="Qtr1"/>
    <n v="3"/>
    <x v="6"/>
    <s v="Twin Enviro"/>
    <n v="2.1799999999999997"/>
    <n v="2.21"/>
    <n v="0"/>
  </r>
  <r>
    <n v="1388"/>
    <x v="375"/>
    <s v=" Single Stream"/>
    <n v="89923"/>
    <d v="2020-03-09T00:00:00"/>
    <n v="4480"/>
    <n v="2.2400000000000002"/>
    <n v="2"/>
    <x v="1"/>
    <s v="Qtr1"/>
    <n v="3"/>
    <x v="6"/>
    <s v="Twin Enviro"/>
    <n v="13.73"/>
    <n v="3.37"/>
    <n v="2.15"/>
  </r>
  <r>
    <n v="1386"/>
    <x v="375"/>
    <s v=" Single Stream"/>
    <n v="89945"/>
    <d v="2020-03-09T00:00:00"/>
    <n v="7860"/>
    <n v="3.93"/>
    <n v="2"/>
    <x v="1"/>
    <s v="Qtr1"/>
    <n v="3"/>
    <x v="6"/>
    <s v="Twin Enviro"/>
    <n v="13.73"/>
    <n v="3.37"/>
    <n v="2.15"/>
  </r>
  <r>
    <n v="1387"/>
    <x v="375"/>
    <s v=" Single Stream"/>
    <n v="89914"/>
    <d v="2020-03-09T00:00:00"/>
    <n v="5060"/>
    <n v="2.5299999999999998"/>
    <n v="2"/>
    <x v="1"/>
    <s v="Qtr1"/>
    <n v="3"/>
    <x v="6"/>
    <s v="Twin Enviro"/>
    <n v="13.73"/>
    <n v="3.37"/>
    <n v="2.15"/>
  </r>
  <r>
    <n v="1766"/>
    <x v="375"/>
    <s v=" Single Stream"/>
    <n v="89942"/>
    <d v="2020-03-09T00:00:00"/>
    <n v="10060"/>
    <n v="5.03"/>
    <n v="3"/>
    <x v="1"/>
    <s v="Qtr1"/>
    <n v="3"/>
    <x v="6"/>
    <s v="Waste Management"/>
    <n v="13.73"/>
    <n v="3.37"/>
    <n v="2.15"/>
  </r>
  <r>
    <n v="1390"/>
    <x v="376"/>
    <s v=" Single Stream"/>
    <n v="89867"/>
    <d v="2020-03-06T00:00:00"/>
    <n v="3520"/>
    <n v="1.76"/>
    <n v="2"/>
    <x v="1"/>
    <s v="Qtr1"/>
    <n v="3"/>
    <x v="6"/>
    <s v="Twin Enviro"/>
    <n v="2.4"/>
    <n v="0"/>
    <n v="4.3"/>
  </r>
  <r>
    <n v="1389"/>
    <x v="376"/>
    <s v=" Single Stream"/>
    <n v="89876"/>
    <d v="2020-03-06T00:00:00"/>
    <n v="1280"/>
    <n v="0.64"/>
    <n v="2"/>
    <x v="1"/>
    <s v="Qtr1"/>
    <n v="3"/>
    <x v="6"/>
    <s v="Twin Enviro"/>
    <n v="2.4"/>
    <n v="0"/>
    <n v="4.3"/>
  </r>
  <r>
    <n v="1392"/>
    <x v="377"/>
    <s v=" Single Stream"/>
    <n v="89858"/>
    <d v="2020-03-05T00:00:00"/>
    <n v="6480"/>
    <n v="3.24"/>
    <n v="2"/>
    <x v="1"/>
    <s v="Qtr1"/>
    <n v="3"/>
    <x v="6"/>
    <s v="Twin Enviro"/>
    <n v="11.08"/>
    <n v="3.22"/>
    <n v="2.11"/>
  </r>
  <r>
    <n v="1391"/>
    <x v="377"/>
    <s v=" Single Stream"/>
    <n v="89834"/>
    <d v="2020-03-05T00:00:00"/>
    <n v="5540"/>
    <n v="2.77"/>
    <n v="2"/>
    <x v="1"/>
    <s v="Qtr1"/>
    <n v="3"/>
    <x v="6"/>
    <s v="Twin Enviro"/>
    <n v="11.08"/>
    <n v="3.22"/>
    <n v="2.11"/>
  </r>
  <r>
    <n v="1393"/>
    <x v="377"/>
    <s v=" Single Stream"/>
    <n v="89826"/>
    <d v="2020-03-05T00:00:00"/>
    <n v="7280"/>
    <n v="3.64"/>
    <n v="2"/>
    <x v="1"/>
    <s v="Qtr1"/>
    <n v="3"/>
    <x v="6"/>
    <s v="Twin Enviro"/>
    <n v="11.08"/>
    <n v="3.22"/>
    <n v="2.11"/>
  </r>
  <r>
    <n v="1394"/>
    <x v="377"/>
    <s v=" Single Stream"/>
    <n v="89846"/>
    <d v="2020-03-05T00:00:00"/>
    <n v="2860"/>
    <n v="1.43"/>
    <n v="2"/>
    <x v="1"/>
    <s v="Qtr1"/>
    <n v="3"/>
    <x v="6"/>
    <s v="Twin Enviro"/>
    <n v="11.08"/>
    <n v="3.22"/>
    <n v="2.11"/>
  </r>
  <r>
    <n v="1395"/>
    <x v="378"/>
    <s v=" Single Stream"/>
    <n v="89802"/>
    <d v="2020-03-04T00:00:00"/>
    <n v="2080"/>
    <n v="1.04"/>
    <n v="2"/>
    <x v="1"/>
    <s v="Qtr1"/>
    <n v="3"/>
    <x v="6"/>
    <s v="Twin Enviro"/>
    <n v="1.04"/>
    <n v="1.98"/>
    <n v="5.08"/>
  </r>
  <r>
    <n v="1396"/>
    <x v="379"/>
    <s v=" Single Stream"/>
    <n v="89750"/>
    <d v="2020-03-03T00:00:00"/>
    <n v="7420"/>
    <n v="3.71"/>
    <n v="2"/>
    <x v="1"/>
    <s v="Qtr1"/>
    <n v="3"/>
    <x v="6"/>
    <s v="Twin Enviro"/>
    <n v="4.96"/>
    <n v="3.48"/>
    <n v="3.8200000000000003"/>
  </r>
  <r>
    <n v="1397"/>
    <x v="379"/>
    <s v=" Single Stream"/>
    <n v="89745"/>
    <d v="2020-03-03T00:00:00"/>
    <n v="2500"/>
    <n v="1.25"/>
    <n v="2"/>
    <x v="1"/>
    <s v="Qtr1"/>
    <n v="3"/>
    <x v="6"/>
    <s v="Twin Enviro"/>
    <n v="4.96"/>
    <n v="3.48"/>
    <n v="3.8200000000000003"/>
  </r>
  <r>
    <n v="1767"/>
    <x v="380"/>
    <s v=" Single Stream"/>
    <n v="89716"/>
    <d v="2020-03-02T00:00:00"/>
    <n v="10680"/>
    <n v="5.34"/>
    <n v="3"/>
    <x v="1"/>
    <s v="Qtr1"/>
    <n v="3"/>
    <x v="6"/>
    <s v="Waste Management"/>
    <n v="7.41"/>
    <n v="3.32"/>
    <n v="3.3600000000000003"/>
  </r>
  <r>
    <n v="1398"/>
    <x v="380"/>
    <s v=" Single Stream"/>
    <n v="89726"/>
    <d v="2020-03-02T00:00:00"/>
    <n v="4140"/>
    <n v="2.0699999999999998"/>
    <n v="2"/>
    <x v="1"/>
    <s v="Qtr1"/>
    <n v="3"/>
    <x v="6"/>
    <s v="Twin Enviro"/>
    <n v="7.41"/>
    <n v="3.32"/>
    <n v="3.3600000000000003"/>
  </r>
  <r>
    <n v="1400"/>
    <x v="381"/>
    <s v=" Single Stream"/>
    <n v="89686"/>
    <d v="2020-02-28T00:00:00"/>
    <n v="3860"/>
    <n v="1.93"/>
    <n v="2"/>
    <x v="1"/>
    <s v="Qtr1"/>
    <n v="2"/>
    <x v="7"/>
    <s v="Twin Enviro"/>
    <n v="6.2899999999999991"/>
    <n v="0"/>
    <n v="1.7899999999999998"/>
  </r>
  <r>
    <n v="1401"/>
    <x v="381"/>
    <s v=" Single Stream"/>
    <n v="89681"/>
    <d v="2020-02-28T00:00:00"/>
    <n v="4000"/>
    <n v="2"/>
    <n v="2"/>
    <x v="1"/>
    <s v="Qtr1"/>
    <n v="2"/>
    <x v="7"/>
    <s v="Twin Enviro"/>
    <n v="6.2899999999999991"/>
    <n v="0"/>
    <n v="1.7899999999999998"/>
  </r>
  <r>
    <n v="1399"/>
    <x v="381"/>
    <s v=" Single Stream"/>
    <n v="89671"/>
    <d v="2020-02-28T00:00:00"/>
    <n v="4720"/>
    <n v="2.36"/>
    <n v="2"/>
    <x v="1"/>
    <s v="Qtr1"/>
    <n v="2"/>
    <x v="7"/>
    <s v="Twin Enviro"/>
    <n v="6.2899999999999991"/>
    <n v="0"/>
    <n v="1.7899999999999998"/>
  </r>
  <r>
    <n v="1402"/>
    <x v="382"/>
    <s v=" Single Stream"/>
    <n v="89643"/>
    <d v="2020-02-27T00:00:00"/>
    <n v="6120"/>
    <n v="3.06"/>
    <n v="2"/>
    <x v="1"/>
    <s v="Qtr1"/>
    <n v="2"/>
    <x v="7"/>
    <s v="Twin Enviro"/>
    <n v="9.8999999999999986"/>
    <n v="2.91"/>
    <n v="0"/>
  </r>
  <r>
    <n v="1403"/>
    <x v="382"/>
    <s v=" Single Stream"/>
    <n v="89654"/>
    <d v="2020-02-27T00:00:00"/>
    <n v="2580"/>
    <n v="1.29"/>
    <n v="2"/>
    <x v="1"/>
    <s v="Qtr1"/>
    <n v="2"/>
    <x v="7"/>
    <s v="Twin Enviro"/>
    <n v="9.8999999999999986"/>
    <n v="2.91"/>
    <n v="0"/>
  </r>
  <r>
    <n v="1768"/>
    <x v="382"/>
    <s v=" Single Stream"/>
    <n v="89668"/>
    <d v="2020-02-27T00:00:00"/>
    <n v="11100"/>
    <n v="5.55"/>
    <n v="3"/>
    <x v="1"/>
    <s v="Qtr1"/>
    <n v="2"/>
    <x v="7"/>
    <s v="Waste Management"/>
    <n v="9.8999999999999986"/>
    <n v="2.91"/>
    <n v="0"/>
  </r>
  <r>
    <n v="1769"/>
    <x v="383"/>
    <s v=" Single Stream"/>
    <n v="89603"/>
    <d v="2020-02-26T00:00:00"/>
    <n v="9500"/>
    <n v="4.75"/>
    <n v="3"/>
    <x v="1"/>
    <s v="Qtr1"/>
    <n v="2"/>
    <x v="7"/>
    <s v="Waste Management"/>
    <n v="6.05"/>
    <n v="3.92"/>
    <n v="3.57"/>
  </r>
  <r>
    <n v="1404"/>
    <x v="383"/>
    <s v=" Single Stream"/>
    <n v="89633"/>
    <d v="2020-02-26T00:00:00"/>
    <n v="2600"/>
    <n v="1.3"/>
    <n v="2"/>
    <x v="1"/>
    <s v="Qtr1"/>
    <n v="2"/>
    <x v="7"/>
    <s v="Twin Enviro"/>
    <n v="6.05"/>
    <n v="3.92"/>
    <n v="3.57"/>
  </r>
  <r>
    <n v="1405"/>
    <x v="384"/>
    <s v=" Single Stream"/>
    <n v="89574"/>
    <d v="2020-02-25T00:00:00"/>
    <n v="7140"/>
    <n v="3.57"/>
    <n v="2"/>
    <x v="1"/>
    <s v="Qtr1"/>
    <n v="2"/>
    <x v="7"/>
    <s v="Twin Enviro"/>
    <n v="3.57"/>
    <n v="0"/>
    <n v="2.13"/>
  </r>
  <r>
    <n v="1408"/>
    <x v="385"/>
    <s v=" Single Stream"/>
    <n v="89566"/>
    <d v="2020-02-24T00:00:00"/>
    <n v="4280"/>
    <n v="2.14"/>
    <n v="2"/>
    <x v="1"/>
    <s v="Qtr1"/>
    <n v="2"/>
    <x v="7"/>
    <s v="Twin Enviro"/>
    <n v="6.33"/>
    <n v="0"/>
    <n v="0"/>
  </r>
  <r>
    <n v="1407"/>
    <x v="385"/>
    <s v=" Single Stream"/>
    <n v="89546"/>
    <d v="2020-02-24T00:00:00"/>
    <n v="2720"/>
    <n v="1.36"/>
    <n v="2"/>
    <x v="1"/>
    <s v="Qtr1"/>
    <n v="2"/>
    <x v="7"/>
    <s v="Twin Enviro"/>
    <n v="6.33"/>
    <n v="0"/>
    <n v="0"/>
  </r>
  <r>
    <n v="1406"/>
    <x v="385"/>
    <s v=" Single Stream"/>
    <n v="89542"/>
    <d v="2020-02-24T00:00:00"/>
    <n v="5660"/>
    <n v="2.83"/>
    <n v="2"/>
    <x v="1"/>
    <s v="Qtr1"/>
    <n v="2"/>
    <x v="7"/>
    <s v="Twin Enviro"/>
    <n v="6.33"/>
    <n v="0"/>
    <n v="0"/>
  </r>
  <r>
    <n v="1410"/>
    <x v="386"/>
    <s v=" Single Stream"/>
    <n v="89492"/>
    <d v="2020-02-20T00:00:00"/>
    <n v="3740"/>
    <n v="1.87"/>
    <n v="2"/>
    <x v="1"/>
    <s v="Qtr1"/>
    <n v="2"/>
    <x v="7"/>
    <s v="Twin Enviro"/>
    <n v="5.0999999999999996"/>
    <n v="0"/>
    <n v="0"/>
  </r>
  <r>
    <n v="1409"/>
    <x v="386"/>
    <s v=" Single Stream"/>
    <n v="89480"/>
    <d v="2020-02-20T00:00:00"/>
    <n v="6460"/>
    <n v="3.23"/>
    <n v="2"/>
    <x v="1"/>
    <s v="Qtr1"/>
    <n v="2"/>
    <x v="7"/>
    <s v="Twin Enviro"/>
    <n v="5.0999999999999996"/>
    <n v="0"/>
    <n v="0"/>
  </r>
  <r>
    <n v="1411"/>
    <x v="387"/>
    <s v=" Single Stream"/>
    <n v="89451"/>
    <d v="2020-02-19T00:00:00"/>
    <n v="1900"/>
    <n v="0.95"/>
    <n v="2"/>
    <x v="1"/>
    <s v="Qtr1"/>
    <n v="2"/>
    <x v="7"/>
    <s v="Twin Enviro"/>
    <n v="0.95"/>
    <n v="1.66"/>
    <n v="0"/>
  </r>
  <r>
    <n v="1770"/>
    <x v="388"/>
    <s v=" Single Stream"/>
    <n v="89439"/>
    <d v="2020-02-18T00:00:00"/>
    <n v="7800"/>
    <n v="3.9"/>
    <n v="3"/>
    <x v="1"/>
    <s v="Qtr1"/>
    <n v="2"/>
    <x v="7"/>
    <s v="Waste Management"/>
    <n v="3.9"/>
    <n v="2.4500000000000002"/>
    <n v="0"/>
  </r>
  <r>
    <n v="1412"/>
    <x v="389"/>
    <s v=" Single Stream"/>
    <n v="89393"/>
    <d v="2020-02-17T00:00:00"/>
    <n v="4100"/>
    <n v="2.0499999999999998"/>
    <n v="2"/>
    <x v="1"/>
    <s v="Qtr1"/>
    <n v="2"/>
    <x v="7"/>
    <s v="Twin Enviro"/>
    <n v="3.87"/>
    <n v="2.97"/>
    <n v="2.9299999999999997"/>
  </r>
  <r>
    <n v="1413"/>
    <x v="389"/>
    <s v=" Single Stream"/>
    <n v="98400"/>
    <d v="2020-02-17T00:00:00"/>
    <n v="3640"/>
    <n v="1.82"/>
    <n v="2"/>
    <x v="1"/>
    <s v="Qtr1"/>
    <n v="2"/>
    <x v="7"/>
    <s v="Twin Enviro"/>
    <n v="3.87"/>
    <n v="2.97"/>
    <n v="2.9299999999999997"/>
  </r>
  <r>
    <n v="1415"/>
    <x v="390"/>
    <s v=" Single Stream"/>
    <n v="89367"/>
    <d v="2020-02-14T00:00:00"/>
    <n v="5180"/>
    <n v="2.59"/>
    <n v="2"/>
    <x v="1"/>
    <s v="Qtr1"/>
    <n v="2"/>
    <x v="7"/>
    <s v="Twin Enviro"/>
    <n v="4.8999999999999995"/>
    <n v="0"/>
    <n v="2.83"/>
  </r>
  <r>
    <n v="1417"/>
    <x v="390"/>
    <s v=" Single Stream"/>
    <n v="89378"/>
    <d v="2020-02-14T00:00:00"/>
    <n v="3380"/>
    <n v="1.69"/>
    <n v="2"/>
    <x v="1"/>
    <s v="Qtr1"/>
    <n v="2"/>
    <x v="7"/>
    <s v="Twin Enviro"/>
    <n v="4.8999999999999995"/>
    <n v="0"/>
    <n v="2.83"/>
  </r>
  <r>
    <n v="1416"/>
    <x v="390"/>
    <s v=" Single Stream"/>
    <n v="88745"/>
    <d v="2020-02-14T00:00:00"/>
    <n v="1240"/>
    <n v="0.62"/>
    <n v="2"/>
    <x v="1"/>
    <s v="Qtr1"/>
    <n v="2"/>
    <x v="7"/>
    <s v="Twin Enviro"/>
    <n v="4.8999999999999995"/>
    <n v="0"/>
    <n v="2.83"/>
  </r>
  <r>
    <n v="1419"/>
    <x v="391"/>
    <s v=" Single Stream"/>
    <n v="89340"/>
    <d v="2020-02-13T00:00:00"/>
    <n v="3400"/>
    <n v="1.7"/>
    <n v="2"/>
    <x v="1"/>
    <s v="Qtr1"/>
    <n v="2"/>
    <x v="7"/>
    <s v="Twin Enviro"/>
    <n v="6.84"/>
    <n v="2.87"/>
    <n v="3.1099999999999994"/>
  </r>
  <r>
    <n v="1771"/>
    <x v="391"/>
    <s v=" Single Stream"/>
    <n v="89318"/>
    <d v="2020-02-13T00:00:00"/>
    <n v="6660"/>
    <n v="3.33"/>
    <n v="3"/>
    <x v="1"/>
    <s v="Qtr1"/>
    <n v="2"/>
    <x v="7"/>
    <s v="Waste Management"/>
    <n v="6.84"/>
    <n v="2.87"/>
    <n v="3.1099999999999994"/>
  </r>
  <r>
    <n v="1418"/>
    <x v="391"/>
    <s v=" Single Stream"/>
    <n v="89332"/>
    <d v="2020-02-13T00:00:00"/>
    <n v="3620"/>
    <n v="1.81"/>
    <n v="2"/>
    <x v="1"/>
    <s v="Qtr1"/>
    <n v="2"/>
    <x v="7"/>
    <s v="Twin Enviro"/>
    <n v="6.84"/>
    <n v="2.87"/>
    <n v="3.1099999999999994"/>
  </r>
  <r>
    <n v="1421"/>
    <x v="392"/>
    <s v=" Single Stream"/>
    <n v="89297"/>
    <d v="2020-02-12T00:00:00"/>
    <n v="2640"/>
    <n v="1.32"/>
    <n v="2"/>
    <x v="1"/>
    <s v="Qtr1"/>
    <n v="2"/>
    <x v="7"/>
    <s v="Twin Enviro"/>
    <n v="11.23"/>
    <n v="1.81"/>
    <n v="2.7700000000000005"/>
  </r>
  <r>
    <n v="1420"/>
    <x v="392"/>
    <s v=" Single Stream"/>
    <n v="89310"/>
    <d v="2020-02-12T00:00:00"/>
    <n v="10560"/>
    <n v="5.28"/>
    <n v="2"/>
    <x v="1"/>
    <s v="Qtr1"/>
    <n v="2"/>
    <x v="7"/>
    <s v="Twin Enviro"/>
    <n v="11.23"/>
    <n v="1.81"/>
    <n v="2.7700000000000005"/>
  </r>
  <r>
    <n v="1774"/>
    <x v="392"/>
    <s v=" Single Stream"/>
    <n v="89273"/>
    <d v="2020-02-12T00:00:00"/>
    <n v="9260"/>
    <n v="4.63"/>
    <n v="3"/>
    <x v="1"/>
    <s v="Qtr1"/>
    <n v="2"/>
    <x v="7"/>
    <s v="Waste Management"/>
    <n v="11.23"/>
    <n v="1.81"/>
    <n v="2.7700000000000005"/>
  </r>
  <r>
    <n v="1775"/>
    <x v="393"/>
    <s v=" Single Stream"/>
    <n v="89231"/>
    <d v="2020-02-11T00:00:00"/>
    <n v="12660"/>
    <n v="6.33"/>
    <n v="3"/>
    <x v="1"/>
    <s v="Qtr1"/>
    <n v="2"/>
    <x v="7"/>
    <s v="Waste Management"/>
    <n v="6.62"/>
    <n v="0"/>
    <n v="2.91"/>
  </r>
  <r>
    <n v="1422"/>
    <x v="393"/>
    <s v=" Single Stream"/>
    <n v="89249"/>
    <d v="2020-02-11T00:00:00"/>
    <n v="580"/>
    <n v="0.28999999999999998"/>
    <n v="2"/>
    <x v="1"/>
    <s v="Qtr1"/>
    <n v="2"/>
    <x v="7"/>
    <s v="Twin Enviro"/>
    <n v="6.62"/>
    <n v="0"/>
    <n v="2.91"/>
  </r>
  <r>
    <n v="1424"/>
    <x v="394"/>
    <s v=" Single Stream"/>
    <n v="89230"/>
    <d v="2020-02-10T00:00:00"/>
    <n v="8920"/>
    <n v="4.46"/>
    <n v="2"/>
    <x v="1"/>
    <s v="Qtr1"/>
    <n v="2"/>
    <x v="7"/>
    <s v="Twin Enviro"/>
    <n v="6.16"/>
    <n v="0"/>
    <n v="0"/>
  </r>
  <r>
    <n v="1423"/>
    <x v="394"/>
    <s v=" Single Stream"/>
    <n v="89222"/>
    <d v="2020-02-10T00:00:00"/>
    <n v="3400"/>
    <n v="1.7"/>
    <n v="2"/>
    <x v="1"/>
    <s v="Qtr1"/>
    <n v="2"/>
    <x v="7"/>
    <s v="Twin Enviro"/>
    <n v="6.16"/>
    <n v="0"/>
    <n v="0"/>
  </r>
  <r>
    <n v="1425"/>
    <x v="395"/>
    <s v=" Single Stream"/>
    <n v="89185"/>
    <d v="2020-02-07T00:00:00"/>
    <n v="7000"/>
    <n v="3.5"/>
    <n v="2"/>
    <x v="1"/>
    <s v="Qtr1"/>
    <n v="2"/>
    <x v="7"/>
    <s v="Twin Enviro"/>
    <n v="3.5"/>
    <n v="2.79"/>
    <n v="0"/>
  </r>
  <r>
    <n v="1428"/>
    <x v="396"/>
    <s v=" Single Stream"/>
    <n v="89174"/>
    <d v="2020-02-06T00:00:00"/>
    <n v="3700"/>
    <n v="1.85"/>
    <n v="2"/>
    <x v="1"/>
    <s v="Qtr1"/>
    <n v="2"/>
    <x v="7"/>
    <s v="Twin Enviro"/>
    <n v="5.08"/>
    <n v="5.81"/>
    <n v="0"/>
  </r>
  <r>
    <n v="1427"/>
    <x v="396"/>
    <s v=" Single Stream"/>
    <n v="89162"/>
    <d v="2020-02-06T00:00:00"/>
    <n v="6460"/>
    <n v="3.23"/>
    <n v="2"/>
    <x v="1"/>
    <s v="Qtr1"/>
    <n v="2"/>
    <x v="7"/>
    <s v="Twin Enviro"/>
    <n v="5.08"/>
    <n v="5.81"/>
    <n v="0"/>
  </r>
  <r>
    <n v="1429"/>
    <x v="397"/>
    <s v=" Single Stream"/>
    <n v="89146"/>
    <d v="2020-02-05T00:00:00"/>
    <n v="1760"/>
    <n v="0.88"/>
    <n v="2"/>
    <x v="1"/>
    <s v="Qtr1"/>
    <n v="2"/>
    <x v="7"/>
    <s v="Twin Enviro"/>
    <n v="4.55"/>
    <n v="4.46"/>
    <n v="0"/>
  </r>
  <r>
    <n v="1776"/>
    <x v="397"/>
    <s v=" Single Stream"/>
    <n v="89158"/>
    <d v="2020-02-05T00:00:00"/>
    <n v="7340"/>
    <n v="3.67"/>
    <n v="3"/>
    <x v="1"/>
    <s v="Qtr1"/>
    <n v="2"/>
    <x v="7"/>
    <s v="Waste Management"/>
    <n v="4.55"/>
    <n v="4.46"/>
    <n v="0"/>
  </r>
  <r>
    <n v="1432"/>
    <x v="398"/>
    <s v=" Single Stream"/>
    <n v="89114"/>
    <d v="2020-02-04T00:00:00"/>
    <n v="5560"/>
    <n v="2.78"/>
    <n v="2"/>
    <x v="1"/>
    <s v="Qtr1"/>
    <n v="2"/>
    <x v="7"/>
    <s v="Twin Enviro"/>
    <n v="10.32"/>
    <n v="0"/>
    <n v="2.71"/>
  </r>
  <r>
    <n v="1777"/>
    <x v="398"/>
    <s v=" Single Stream"/>
    <n v="89088"/>
    <d v="2020-02-04T00:00:00"/>
    <n v="8080"/>
    <n v="4.04"/>
    <n v="3"/>
    <x v="1"/>
    <s v="Qtr1"/>
    <n v="2"/>
    <x v="7"/>
    <s v="Waste Management"/>
    <n v="10.32"/>
    <n v="0"/>
    <n v="2.71"/>
  </r>
  <r>
    <n v="1430"/>
    <x v="398"/>
    <s v=" Single Stream"/>
    <n v="89089"/>
    <d v="2020-02-04T00:00:00"/>
    <n v="7000"/>
    <n v="3.5"/>
    <n v="2"/>
    <x v="1"/>
    <s v="Qtr1"/>
    <n v="2"/>
    <x v="7"/>
    <s v="Twin Enviro"/>
    <n v="10.32"/>
    <n v="0"/>
    <n v="2.71"/>
  </r>
  <r>
    <n v="1433"/>
    <x v="399"/>
    <s v=" Single Stream"/>
    <n v="89079"/>
    <d v="2020-02-03T00:00:00"/>
    <n v="3720"/>
    <n v="1.86"/>
    <n v="2"/>
    <x v="1"/>
    <s v="Qtr1"/>
    <n v="2"/>
    <x v="7"/>
    <s v="Twin Enviro"/>
    <n v="1.86"/>
    <n v="0"/>
    <n v="0"/>
  </r>
  <r>
    <n v="1778"/>
    <x v="400"/>
    <s v=" Single Stream"/>
    <n v="89044"/>
    <d v="2020-01-31T00:00:00"/>
    <n v="5480"/>
    <n v="2.74"/>
    <n v="3"/>
    <x v="1"/>
    <s v="Qtr1"/>
    <n v="1"/>
    <x v="8"/>
    <s v="Waste Management"/>
    <n v="6.1400000000000006"/>
    <n v="0"/>
    <n v="2.21"/>
  </r>
  <r>
    <n v="1779"/>
    <x v="400"/>
    <s v=" Single Stream"/>
    <n v="88010"/>
    <d v="2020-01-31T00:00:00"/>
    <n v="6800"/>
    <n v="3.4"/>
    <n v="3"/>
    <x v="1"/>
    <s v="Qtr1"/>
    <n v="1"/>
    <x v="8"/>
    <s v="Waste Management"/>
    <n v="6.1400000000000006"/>
    <n v="0"/>
    <n v="2.21"/>
  </r>
  <r>
    <n v="1434"/>
    <x v="401"/>
    <s v=" Single Stream"/>
    <n v="88996"/>
    <d v="2020-01-30T00:00:00"/>
    <n v="5480"/>
    <n v="2.74"/>
    <n v="2"/>
    <x v="1"/>
    <s v="Qtr1"/>
    <n v="1"/>
    <x v="8"/>
    <s v="Twin Enviro"/>
    <n v="8.36"/>
    <n v="0"/>
    <n v="2.11"/>
  </r>
  <r>
    <n v="1780"/>
    <x v="401"/>
    <s v=" Single Stream"/>
    <n v="88981"/>
    <d v="2020-01-30T00:00:00"/>
    <n v="8360"/>
    <n v="4.18"/>
    <n v="3"/>
    <x v="1"/>
    <s v="Qtr1"/>
    <n v="1"/>
    <x v="8"/>
    <s v="Waste Management"/>
    <n v="8.36"/>
    <n v="0"/>
    <n v="2.11"/>
  </r>
  <r>
    <n v="1435"/>
    <x v="401"/>
    <s v=" Single Stream"/>
    <n v="88989"/>
    <d v="2020-01-30T00:00:00"/>
    <n v="2880"/>
    <n v="1.44"/>
    <n v="2"/>
    <x v="1"/>
    <s v="Qtr1"/>
    <n v="1"/>
    <x v="8"/>
    <s v="Twin Enviro"/>
    <n v="8.36"/>
    <n v="0"/>
    <n v="2.11"/>
  </r>
  <r>
    <n v="1437"/>
    <x v="402"/>
    <s v=" Single Stream"/>
    <n v="88967"/>
    <d v="2020-01-29T00:00:00"/>
    <n v="5960"/>
    <n v="2.98"/>
    <n v="2"/>
    <x v="1"/>
    <s v="Qtr1"/>
    <n v="1"/>
    <x v="8"/>
    <s v="Twin Enviro"/>
    <n v="7.22"/>
    <n v="0"/>
    <n v="4.99"/>
  </r>
  <r>
    <n v="1438"/>
    <x v="402"/>
    <s v=" Single Stream"/>
    <n v="88949"/>
    <d v="2020-01-29T00:00:00"/>
    <n v="2900"/>
    <n v="1.45"/>
    <n v="2"/>
    <x v="1"/>
    <s v="Qtr1"/>
    <n v="1"/>
    <x v="8"/>
    <s v="Twin Enviro"/>
    <n v="7.22"/>
    <n v="0"/>
    <n v="4.99"/>
  </r>
  <r>
    <n v="1781"/>
    <x v="402"/>
    <s v=" Single Stream"/>
    <n v="88968"/>
    <d v="2020-01-29T00:00:00"/>
    <n v="5580"/>
    <n v="2.79"/>
    <n v="3"/>
    <x v="1"/>
    <s v="Qtr1"/>
    <n v="1"/>
    <x v="8"/>
    <s v="Waste Management"/>
    <n v="7.22"/>
    <n v="0"/>
    <n v="4.99"/>
  </r>
  <r>
    <n v="1784"/>
    <x v="403"/>
    <s v=" Single Stream"/>
    <n v="88940"/>
    <d v="2020-01-28T00:00:00"/>
    <n v="8320"/>
    <n v="4.16"/>
    <n v="3"/>
    <x v="1"/>
    <s v="Qtr1"/>
    <n v="1"/>
    <x v="8"/>
    <s v="Waste Management"/>
    <n v="14.209999999999999"/>
    <n v="0"/>
    <n v="2.4"/>
  </r>
  <r>
    <n v="1441"/>
    <x v="403"/>
    <s v=" Single Stream"/>
    <n v="88904"/>
    <d v="2020-01-28T00:00:00"/>
    <n v="7560"/>
    <n v="3.78"/>
    <n v="2"/>
    <x v="1"/>
    <s v="Qtr1"/>
    <n v="1"/>
    <x v="8"/>
    <s v="Twin Enviro"/>
    <n v="14.209999999999999"/>
    <n v="0"/>
    <n v="2.4"/>
  </r>
  <r>
    <n v="1782"/>
    <x v="403"/>
    <s v=" Single Stream"/>
    <n v="88903"/>
    <d v="2020-01-28T00:00:00"/>
    <n v="8860"/>
    <n v="4.43"/>
    <n v="3"/>
    <x v="1"/>
    <s v="Qtr1"/>
    <n v="1"/>
    <x v="8"/>
    <s v="Waste Management"/>
    <n v="14.209999999999999"/>
    <n v="0"/>
    <n v="2.4"/>
  </r>
  <r>
    <n v="1439"/>
    <x v="403"/>
    <s v=" Single Stream"/>
    <n v="88905"/>
    <d v="2020-01-28T00:00:00"/>
    <n v="3060"/>
    <n v="1.53"/>
    <n v="2"/>
    <x v="1"/>
    <s v="Qtr1"/>
    <n v="1"/>
    <x v="8"/>
    <s v="Twin Enviro"/>
    <n v="14.209999999999999"/>
    <n v="0"/>
    <n v="2.4"/>
  </r>
  <r>
    <n v="1440"/>
    <x v="403"/>
    <s v=" Single Stream"/>
    <n v="88930"/>
    <d v="2020-01-28T00:00:00"/>
    <n v="620"/>
    <n v="0.31"/>
    <n v="2"/>
    <x v="1"/>
    <s v="Qtr1"/>
    <n v="1"/>
    <x v="8"/>
    <s v="Twin Enviro"/>
    <n v="14.209999999999999"/>
    <n v="0"/>
    <n v="2.4"/>
  </r>
  <r>
    <n v="1442"/>
    <x v="404"/>
    <s v=" Single Stream"/>
    <n v="88899"/>
    <d v="2020-01-27T00:00:00"/>
    <n v="3240"/>
    <n v="1.62"/>
    <n v="2"/>
    <x v="1"/>
    <s v="Qtr1"/>
    <n v="1"/>
    <x v="8"/>
    <s v="Twin Enviro"/>
    <n v="1.62"/>
    <n v="0"/>
    <n v="1.44"/>
  </r>
  <r>
    <n v="1443"/>
    <x v="405"/>
    <s v=" Single Stream"/>
    <n v="88852"/>
    <d v="2020-01-24T00:00:00"/>
    <n v="2140"/>
    <n v="1.07"/>
    <n v="2"/>
    <x v="1"/>
    <s v="Qtr1"/>
    <n v="1"/>
    <x v="8"/>
    <s v="Twin Enviro"/>
    <n v="6.66"/>
    <n v="0"/>
    <n v="3.2499999999999996"/>
  </r>
  <r>
    <n v="1785"/>
    <x v="405"/>
    <s v=" Single Stream"/>
    <n v="88920"/>
    <d v="2020-01-24T00:00:00"/>
    <n v="11180"/>
    <n v="5.59"/>
    <n v="3"/>
    <x v="1"/>
    <s v="Qtr1"/>
    <n v="1"/>
    <x v="8"/>
    <s v="Waste Management"/>
    <n v="6.66"/>
    <n v="0"/>
    <n v="3.2499999999999996"/>
  </r>
  <r>
    <n v="1444"/>
    <x v="406"/>
    <s v=" Single Stream"/>
    <n v="94151"/>
    <d v="2020-01-19T00:00:00"/>
    <n v="6380"/>
    <n v="3.19"/>
    <n v="2"/>
    <x v="1"/>
    <s v="Qtr1"/>
    <n v="1"/>
    <x v="8"/>
    <s v="Twin Enviro"/>
    <n v="3.19"/>
    <n v="0"/>
    <n v="0.25"/>
  </r>
  <r>
    <n v="1445"/>
    <x v="407"/>
    <s v=" Single Stream"/>
    <n v="88694"/>
    <d v="2020-01-17T00:00:00"/>
    <n v="1920"/>
    <n v="0.96"/>
    <n v="2"/>
    <x v="1"/>
    <s v="Qtr1"/>
    <n v="1"/>
    <x v="8"/>
    <s v="Twin Enviro"/>
    <n v="0.96"/>
    <n v="0"/>
    <n v="2.12"/>
  </r>
  <r>
    <n v="1448"/>
    <x v="408"/>
    <s v=" Single Stream"/>
    <n v="88673"/>
    <d v="2020-01-16T00:00:00"/>
    <n v="4680"/>
    <n v="2.34"/>
    <n v="2"/>
    <x v="1"/>
    <s v="Qtr1"/>
    <n v="1"/>
    <x v="8"/>
    <s v="Twin Enviro"/>
    <n v="10.31"/>
    <n v="3.49"/>
    <n v="3.11"/>
  </r>
  <r>
    <n v="1447"/>
    <x v="408"/>
    <s v=" Single Stream"/>
    <n v="88651"/>
    <d v="2020-01-16T00:00:00"/>
    <n v="3720"/>
    <n v="1.86"/>
    <n v="2"/>
    <x v="1"/>
    <s v="Qtr1"/>
    <n v="1"/>
    <x v="8"/>
    <s v="Twin Enviro"/>
    <n v="10.31"/>
    <n v="3.49"/>
    <n v="3.11"/>
  </r>
  <r>
    <n v="1787"/>
    <x v="408"/>
    <s v=" Single Stream"/>
    <n v="88655"/>
    <d v="2020-01-16T00:00:00"/>
    <n v="7900"/>
    <n v="3.95"/>
    <n v="3"/>
    <x v="1"/>
    <s v="Qtr1"/>
    <n v="1"/>
    <x v="8"/>
    <s v="Waste Management"/>
    <n v="10.31"/>
    <n v="3.49"/>
    <n v="3.11"/>
  </r>
  <r>
    <n v="1449"/>
    <x v="408"/>
    <s v=" Single Stream"/>
    <n v="88677"/>
    <d v="2020-01-16T00:00:00"/>
    <n v="4320"/>
    <n v="2.16"/>
    <n v="2"/>
    <x v="1"/>
    <s v="Qtr1"/>
    <n v="1"/>
    <x v="8"/>
    <s v="Twin Enviro"/>
    <n v="10.31"/>
    <n v="3.49"/>
    <n v="3.11"/>
  </r>
  <r>
    <n v="1450"/>
    <x v="409"/>
    <s v=" Single Stream"/>
    <n v="88612"/>
    <d v="2020-01-15T00:00:00"/>
    <n v="3660"/>
    <n v="1.83"/>
    <n v="2"/>
    <x v="1"/>
    <s v="Qtr1"/>
    <n v="1"/>
    <x v="8"/>
    <s v="Twin Enviro"/>
    <n v="11.330000000000002"/>
    <n v="0"/>
    <n v="3.56"/>
  </r>
  <r>
    <n v="1454"/>
    <x v="409"/>
    <s v=" Single Stream"/>
    <n v="88627"/>
    <d v="2020-01-15T00:00:00"/>
    <n v="3620"/>
    <n v="1.81"/>
    <n v="2"/>
    <x v="1"/>
    <s v="Qtr1"/>
    <n v="1"/>
    <x v="8"/>
    <s v="Twin Enviro"/>
    <n v="11.330000000000002"/>
    <n v="0"/>
    <n v="3.56"/>
  </r>
  <r>
    <n v="1452"/>
    <x v="409"/>
    <s v=" Single Stream"/>
    <n v="88640"/>
    <d v="2020-01-15T00:00:00"/>
    <n v="4860"/>
    <n v="2.4300000000000002"/>
    <n v="2"/>
    <x v="1"/>
    <s v="Qtr1"/>
    <n v="1"/>
    <x v="8"/>
    <s v="Twin Enviro"/>
    <n v="11.330000000000002"/>
    <n v="0"/>
    <n v="3.56"/>
  </r>
  <r>
    <n v="1451"/>
    <x v="409"/>
    <s v=" Single Stream"/>
    <n v="88615"/>
    <d v="2020-01-15T00:00:00"/>
    <n v="4940"/>
    <n v="2.4700000000000002"/>
    <n v="2"/>
    <x v="1"/>
    <s v="Qtr1"/>
    <n v="1"/>
    <x v="8"/>
    <s v="Twin Enviro"/>
    <n v="11.330000000000002"/>
    <n v="0"/>
    <n v="3.56"/>
  </r>
  <r>
    <n v="1453"/>
    <x v="409"/>
    <s v=" Single Stream"/>
    <n v="88641"/>
    <d v="2020-01-15T00:00:00"/>
    <n v="5580"/>
    <n v="2.79"/>
    <n v="2"/>
    <x v="1"/>
    <s v="Qtr1"/>
    <n v="1"/>
    <x v="8"/>
    <s v="Twin Enviro"/>
    <n v="11.330000000000002"/>
    <n v="0"/>
    <n v="3.56"/>
  </r>
  <r>
    <n v="1456"/>
    <x v="410"/>
    <s v=" Single Stream"/>
    <n v="88571"/>
    <d v="2020-01-14T00:00:00"/>
    <n v="3920"/>
    <n v="1.96"/>
    <n v="2"/>
    <x v="1"/>
    <s v="Qtr1"/>
    <n v="1"/>
    <x v="8"/>
    <s v="Twin Enviro"/>
    <n v="5.99"/>
    <n v="2.33"/>
    <n v="3.3899999999999997"/>
  </r>
  <r>
    <n v="1455"/>
    <x v="410"/>
    <s v=" Single Stream"/>
    <n v="88570"/>
    <d v="2020-01-14T00:00:00"/>
    <n v="8060"/>
    <n v="4.03"/>
    <n v="2"/>
    <x v="1"/>
    <s v="Qtr1"/>
    <n v="1"/>
    <x v="8"/>
    <s v="Twin Enviro"/>
    <n v="5.99"/>
    <n v="2.33"/>
    <n v="3.3899999999999997"/>
  </r>
  <r>
    <n v="1457"/>
    <x v="411"/>
    <s v=" Single Stream"/>
    <n v="88544"/>
    <d v="2020-01-13T00:00:00"/>
    <n v="4080"/>
    <n v="2.04"/>
    <n v="2"/>
    <x v="1"/>
    <s v="Qtr1"/>
    <n v="1"/>
    <x v="8"/>
    <s v="Twin Enviro"/>
    <n v="2.04"/>
    <n v="4.7699999999999996"/>
    <n v="3.3400000000000003"/>
  </r>
  <r>
    <n v="1789"/>
    <x v="412"/>
    <s v=" Single Stream"/>
    <n v="88525"/>
    <d v="2020-01-10T00:00:00"/>
    <n v="9240"/>
    <n v="4.62"/>
    <n v="3"/>
    <x v="1"/>
    <s v="Qtr1"/>
    <n v="1"/>
    <x v="8"/>
    <s v="Waste Management"/>
    <n v="5.93"/>
    <n v="0"/>
    <n v="4.16"/>
  </r>
  <r>
    <n v="1458"/>
    <x v="412"/>
    <s v=" Single Stream"/>
    <n v="88516"/>
    <d v="2020-01-10T00:00:00"/>
    <n v="2620"/>
    <n v="1.31"/>
    <n v="2"/>
    <x v="1"/>
    <s v="Qtr1"/>
    <n v="1"/>
    <x v="8"/>
    <s v="Twin Enviro"/>
    <n v="5.93"/>
    <n v="0"/>
    <n v="4.16"/>
  </r>
  <r>
    <n v="1461"/>
    <x v="413"/>
    <s v=" Single Stream"/>
    <n v="88469"/>
    <d v="2020-01-09T00:00:00"/>
    <n v="8180"/>
    <n v="4.09"/>
    <n v="2"/>
    <x v="1"/>
    <s v="Qtr1"/>
    <n v="1"/>
    <x v="8"/>
    <s v="Twin Enviro"/>
    <n v="12.120000000000001"/>
    <n v="3.81"/>
    <n v="4.21"/>
  </r>
  <r>
    <n v="1460"/>
    <x v="413"/>
    <s v=" Single Stream"/>
    <n v="88498"/>
    <d v="2020-01-09T00:00:00"/>
    <n v="3600"/>
    <n v="1.8"/>
    <n v="2"/>
    <x v="1"/>
    <s v="Qtr1"/>
    <n v="1"/>
    <x v="8"/>
    <s v="Twin Enviro"/>
    <n v="12.120000000000001"/>
    <n v="3.81"/>
    <n v="4.21"/>
  </r>
  <r>
    <n v="1791"/>
    <x v="413"/>
    <s v=" Single Stream"/>
    <n v="88483"/>
    <d v="2020-01-09T00:00:00"/>
    <n v="12460"/>
    <n v="6.23"/>
    <n v="3"/>
    <x v="1"/>
    <s v="Qtr1"/>
    <n v="1"/>
    <x v="8"/>
    <s v="Waste Management"/>
    <n v="12.120000000000001"/>
    <n v="3.81"/>
    <n v="4.21"/>
  </r>
  <r>
    <n v="1462"/>
    <x v="414"/>
    <s v=" Single Stream"/>
    <n v="88450"/>
    <d v="2020-01-08T00:00:00"/>
    <n v="2280"/>
    <n v="1.1399999999999999"/>
    <n v="2"/>
    <x v="1"/>
    <s v="Qtr1"/>
    <n v="1"/>
    <x v="8"/>
    <s v="Twin Enviro"/>
    <n v="1.1399999999999999"/>
    <n v="5.31"/>
    <n v="2.13"/>
  </r>
  <r>
    <n v="1465"/>
    <x v="415"/>
    <s v=" Single Stream"/>
    <n v="88417"/>
    <d v="2020-01-07T00:00:00"/>
    <n v="6880"/>
    <n v="3.44"/>
    <n v="2"/>
    <x v="1"/>
    <s v="Qtr1"/>
    <n v="1"/>
    <x v="8"/>
    <s v="Twin Enviro"/>
    <n v="5.04"/>
    <n v="5.88"/>
    <n v="4.05"/>
  </r>
  <r>
    <n v="1464"/>
    <x v="415"/>
    <s v=" Single Stream"/>
    <n v="88391"/>
    <d v="2020-01-07T00:00:00"/>
    <n v="3200"/>
    <n v="1.6"/>
    <n v="2"/>
    <x v="1"/>
    <s v="Qtr1"/>
    <n v="1"/>
    <x v="8"/>
    <s v="Twin Enviro"/>
    <n v="5.04"/>
    <n v="5.88"/>
    <n v="4.05"/>
  </r>
  <r>
    <n v="1467"/>
    <x v="416"/>
    <s v=" Single Stream"/>
    <n v="88366"/>
    <d v="2020-01-06T00:00:00"/>
    <n v="10640"/>
    <n v="5.32"/>
    <n v="2"/>
    <x v="1"/>
    <s v="Qtr1"/>
    <n v="1"/>
    <x v="8"/>
    <s v="Twin Enviro"/>
    <n v="10.98"/>
    <n v="5.95"/>
    <n v="1.67"/>
  </r>
  <r>
    <n v="1468"/>
    <x v="416"/>
    <s v=" Single Stream"/>
    <n v="88376"/>
    <d v="2020-01-06T00:00:00"/>
    <n v="5020"/>
    <n v="2.5099999999999998"/>
    <n v="2"/>
    <x v="1"/>
    <s v="Qtr1"/>
    <n v="1"/>
    <x v="8"/>
    <s v="Twin Enviro"/>
    <n v="10.98"/>
    <n v="5.95"/>
    <n v="1.67"/>
  </r>
  <r>
    <n v="1466"/>
    <x v="416"/>
    <s v=" Single Stream"/>
    <n v="88379"/>
    <d v="2020-01-06T00:00:00"/>
    <n v="6300"/>
    <n v="3.15"/>
    <n v="2"/>
    <x v="1"/>
    <s v="Qtr1"/>
    <n v="1"/>
    <x v="8"/>
    <s v="Twin Enviro"/>
    <n v="10.98"/>
    <n v="5.95"/>
    <n v="1.67"/>
  </r>
  <r>
    <n v="1469"/>
    <x v="417"/>
    <s v=" Single Stream"/>
    <n v="88333"/>
    <d v="2020-01-03T00:00:00"/>
    <n v="2660"/>
    <n v="1.33"/>
    <n v="2"/>
    <x v="1"/>
    <s v="Qtr1"/>
    <n v="1"/>
    <x v="8"/>
    <s v="Twin Enviro"/>
    <n v="9.629999999999999"/>
    <n v="0"/>
    <n v="6.29"/>
  </r>
  <r>
    <n v="1470"/>
    <x v="417"/>
    <s v=" Single Stream"/>
    <n v="88332"/>
    <d v="2020-01-03T00:00:00"/>
    <n v="1760"/>
    <n v="0.88"/>
    <n v="2"/>
    <x v="1"/>
    <s v="Qtr1"/>
    <n v="1"/>
    <x v="8"/>
    <s v="Twin Enviro"/>
    <n v="9.629999999999999"/>
    <n v="0"/>
    <n v="6.29"/>
  </r>
  <r>
    <n v="1796"/>
    <x v="417"/>
    <s v=" Single Stream"/>
    <n v="88323"/>
    <d v="2020-01-03T00:00:00"/>
    <n v="7420"/>
    <n v="3.71"/>
    <n v="3"/>
    <x v="1"/>
    <s v="Qtr1"/>
    <n v="1"/>
    <x v="8"/>
    <s v="Waste Management"/>
    <n v="9.629999999999999"/>
    <n v="0"/>
    <n v="6.29"/>
  </r>
  <r>
    <n v="1793"/>
    <x v="417"/>
    <s v=" Single Stream"/>
    <n v="88350"/>
    <d v="2020-01-03T00:00:00"/>
    <n v="7420"/>
    <n v="3.71"/>
    <n v="3"/>
    <x v="1"/>
    <s v="Qtr1"/>
    <n v="1"/>
    <x v="8"/>
    <s v="Waste Management"/>
    <n v="9.629999999999999"/>
    <n v="0"/>
    <n v="6.29"/>
  </r>
  <r>
    <n v="1471"/>
    <x v="418"/>
    <s v=" Single Stream"/>
    <n v="88316"/>
    <d v="2020-01-02T00:00:00"/>
    <n v="3740"/>
    <n v="1.87"/>
    <n v="2"/>
    <x v="1"/>
    <s v="Qtr1"/>
    <n v="1"/>
    <x v="8"/>
    <s v="Twin Enviro"/>
    <n v="13.85"/>
    <n v="0"/>
    <n v="0"/>
  </r>
  <r>
    <n v="1473"/>
    <x v="418"/>
    <s v=" Single Stream"/>
    <n v="88298"/>
    <d v="2020-01-02T00:00:00"/>
    <n v="2200"/>
    <n v="1.1000000000000001"/>
    <n v="2"/>
    <x v="1"/>
    <s v="Qtr1"/>
    <n v="1"/>
    <x v="8"/>
    <s v="Twin Enviro"/>
    <n v="13.85"/>
    <n v="0"/>
    <n v="0"/>
  </r>
  <r>
    <n v="1798"/>
    <x v="418"/>
    <s v=" Single Stream"/>
    <n v="88318"/>
    <d v="2020-01-02T00:00:00"/>
    <n v="5960"/>
    <n v="2.98"/>
    <n v="3"/>
    <x v="1"/>
    <s v="Qtr1"/>
    <n v="1"/>
    <x v="8"/>
    <s v="Waste Management"/>
    <n v="13.85"/>
    <n v="0"/>
    <n v="0"/>
  </r>
  <r>
    <n v="1797"/>
    <x v="418"/>
    <s v=" Single Stream"/>
    <n v="88303"/>
    <d v="2020-01-02T00:00:00"/>
    <n v="7920"/>
    <n v="3.96"/>
    <n v="3"/>
    <x v="1"/>
    <s v="Qtr1"/>
    <n v="1"/>
    <x v="8"/>
    <s v="Waste Management"/>
    <n v="13.85"/>
    <n v="0"/>
    <n v="0"/>
  </r>
  <r>
    <n v="1474"/>
    <x v="418"/>
    <s v=" Single Stream"/>
    <n v="88293"/>
    <d v="2020-01-02T00:00:00"/>
    <n v="7880"/>
    <n v="3.94"/>
    <n v="2"/>
    <x v="1"/>
    <s v="Qtr1"/>
    <n v="1"/>
    <x v="8"/>
    <s v="Twin Enviro"/>
    <n v="13.85"/>
    <n v="0"/>
    <n v="0"/>
  </r>
  <r>
    <m/>
    <x v="419"/>
    <m/>
    <m/>
    <m/>
    <m/>
    <m/>
    <m/>
    <x v="2"/>
    <m/>
    <m/>
    <x v="12"/>
    <m/>
    <m/>
    <m/>
    <m/>
  </r>
</pivotCacheRecords>
</file>

<file path=xl/pivotCache/pivotCacheRecords3.xml><?xml version="1.0" encoding="utf-8"?>
<pivotCacheRecords xmlns="http://schemas.openxmlformats.org/spreadsheetml/2006/main" xmlns:r="http://schemas.openxmlformats.org/officeDocument/2006/relationships" count="1485">
  <r>
    <x v="0"/>
    <s v="Single Stream"/>
    <n v="114306"/>
    <d v="2021-09-01T21:08:36"/>
    <n v="560"/>
    <n v="0.28000000000000003"/>
    <n v="2"/>
    <s v="2021"/>
    <s v="Qtr3"/>
    <n v="9"/>
    <s v="Sep"/>
    <s v="Twin Enviro"/>
    <n v="0.28000000000000003"/>
    <n v="2.52"/>
    <n v="2.6515000000000004"/>
  </r>
  <r>
    <x v="1"/>
    <s v="Single Stream"/>
    <n v="114252"/>
    <d v="2021-09-01T21:04:42"/>
    <n v="6100"/>
    <n v="3.05"/>
    <n v="3"/>
    <s v="2021"/>
    <s v="Qtr3"/>
    <n v="8"/>
    <s v="Aug"/>
    <s v="Waste Management"/>
    <n v="6.17"/>
    <n v="3.42"/>
    <n v="4.1265000000000001"/>
  </r>
  <r>
    <x v="1"/>
    <s v="Single Stream"/>
    <n v="114244"/>
    <d v="2021-09-01T21:02:54"/>
    <n v="500"/>
    <n v="0.25"/>
    <n v="2"/>
    <s v="2021"/>
    <s v="Qtr3"/>
    <n v="8"/>
    <s v="Aug"/>
    <s v="Twin Enviro"/>
    <n v="6.17"/>
    <n v="3.42"/>
    <n v="4.1265000000000001"/>
  </r>
  <r>
    <x v="1"/>
    <s v="Single Stream"/>
    <n v="114273"/>
    <d v="2021-09-01T21:06:28"/>
    <n v="5740"/>
    <n v="2.87"/>
    <n v="2"/>
    <s v="2021"/>
    <s v="Qtr3"/>
    <n v="8"/>
    <s v="Aug"/>
    <s v="Twin Enviro"/>
    <n v="6.17"/>
    <n v="3.42"/>
    <n v="4.1265000000000001"/>
  </r>
  <r>
    <x v="2"/>
    <s v="Single Stream"/>
    <n v="114209"/>
    <d v="2021-08-30T21:42:58"/>
    <n v="3180"/>
    <n v="1.59"/>
    <n v="2"/>
    <s v="2021"/>
    <s v="Qtr3"/>
    <n v="8"/>
    <s v="Aug"/>
    <s v="Twin Enviro"/>
    <n v="8.120000000000001"/>
    <n v="4.3"/>
    <n v="4.495000000000001"/>
  </r>
  <r>
    <x v="2"/>
    <s v="Single Stream"/>
    <n v="114197"/>
    <d v="2021-08-30T21:42:28"/>
    <n v="1840"/>
    <n v="0.92"/>
    <n v="2"/>
    <s v="2021"/>
    <s v="Qtr3"/>
    <n v="8"/>
    <s v="Aug"/>
    <s v="Twin Enviro"/>
    <n v="8.120000000000001"/>
    <n v="4.3"/>
    <n v="4.495000000000001"/>
  </r>
  <r>
    <x v="2"/>
    <s v="Single Stream"/>
    <n v="114164"/>
    <d v="2021-08-30T21:41:27"/>
    <n v="3520"/>
    <n v="1.76"/>
    <n v="2"/>
    <s v="2021"/>
    <s v="Qtr3"/>
    <n v="8"/>
    <s v="Aug"/>
    <s v="Twin Enviro"/>
    <n v="8.120000000000001"/>
    <n v="4.3"/>
    <n v="4.495000000000001"/>
  </r>
  <r>
    <x v="2"/>
    <s v="Single Stream"/>
    <n v="114214"/>
    <d v="2021-09-01T21:00:19"/>
    <n v="7700"/>
    <n v="3.85"/>
    <n v="2"/>
    <s v="2021"/>
    <s v="Qtr3"/>
    <n v="8"/>
    <s v="Aug"/>
    <s v="Twin Enviro"/>
    <n v="8.120000000000001"/>
    <n v="4.3"/>
    <n v="4.495000000000001"/>
  </r>
  <r>
    <x v="3"/>
    <s v="Single Stream"/>
    <n v="114122"/>
    <d v="2021-08-30T21:40:57"/>
    <n v="5040"/>
    <n v="2.52"/>
    <n v="2"/>
    <s v="2021"/>
    <s v="Qtr3"/>
    <n v="8"/>
    <s v="Aug"/>
    <s v="Twin Enviro"/>
    <n v="9.06"/>
    <n v="0"/>
    <n v="5.4515000000000002"/>
  </r>
  <r>
    <x v="3"/>
    <s v="Single Stream"/>
    <n v="114104"/>
    <d v="2021-08-30T21:39:46"/>
    <n v="7580"/>
    <n v="3.79"/>
    <n v="3"/>
    <s v="2021"/>
    <s v="Qtr3"/>
    <n v="8"/>
    <s v="Aug"/>
    <s v="Waste Management"/>
    <n v="9.06"/>
    <n v="0"/>
    <n v="5.4515000000000002"/>
  </r>
  <r>
    <x v="3"/>
    <s v="Single Stream"/>
    <n v="114123"/>
    <d v="2021-08-30T21:40:17"/>
    <n v="5500"/>
    <n v="2.75"/>
    <n v="2"/>
    <s v="2021"/>
    <s v="Qtr3"/>
    <n v="8"/>
    <s v="Aug"/>
    <s v="Twin Enviro"/>
    <n v="9.06"/>
    <n v="0"/>
    <n v="5.4515000000000002"/>
  </r>
  <r>
    <x v="4"/>
    <s v="Single Stream"/>
    <n v="114006"/>
    <d v="2021-08-30T21:37:41"/>
    <n v="6800"/>
    <n v="3.4"/>
    <n v="2"/>
    <s v="2021"/>
    <s v="Qtr3"/>
    <n v="8"/>
    <s v="Aug"/>
    <s v="Twin Enviro"/>
    <n v="5.24"/>
    <n v="0"/>
    <n v="4.1315000000000008"/>
  </r>
  <r>
    <x v="4"/>
    <s v="Single Stream"/>
    <n v="114009"/>
    <d v="2021-08-30T21:39:10"/>
    <n v="2020"/>
    <n v="1.01"/>
    <n v="2"/>
    <s v="2021"/>
    <s v="Qtr3"/>
    <n v="8"/>
    <s v="Aug"/>
    <s v="Twin Enviro"/>
    <n v="5.24"/>
    <n v="0"/>
    <n v="4.1315000000000008"/>
  </r>
  <r>
    <x v="4"/>
    <s v="Single Stream"/>
    <n v="114037"/>
    <d v="2021-08-30T21:38:25"/>
    <n v="1660"/>
    <n v="0.83"/>
    <n v="2"/>
    <s v="2021"/>
    <s v="Qtr3"/>
    <n v="8"/>
    <s v="Aug"/>
    <s v="Twin Enviro"/>
    <n v="5.24"/>
    <n v="0"/>
    <n v="4.1315000000000008"/>
  </r>
  <r>
    <x v="5"/>
    <s v="Single Stream"/>
    <n v="113947"/>
    <d v="2021-08-26T20:47:12"/>
    <n v="1020"/>
    <n v="0.51"/>
    <n v="2"/>
    <s v="2021"/>
    <s v="Qtr3"/>
    <n v="8"/>
    <s v="Aug"/>
    <s v="Twin Enviro"/>
    <n v="2.4305000000000003"/>
    <n v="2.57"/>
    <n v="4.4165000000000001"/>
  </r>
  <r>
    <x v="5"/>
    <s v="Single Stream"/>
    <n v="113782"/>
    <d v="2021-08-25T06:40:34"/>
    <n v="3841"/>
    <n v="1.9205000000000001"/>
    <n v="2"/>
    <s v="2021"/>
    <s v="Qtr3"/>
    <n v="8"/>
    <s v="Aug"/>
    <s v="Twin Enviro"/>
    <n v="2.4305000000000003"/>
    <n v="2.57"/>
    <n v="4.4165000000000001"/>
  </r>
  <r>
    <x v="6"/>
    <s v="Single Stream"/>
    <n v="113882"/>
    <d v="2021-08-24T20:57:56"/>
    <n v="7800"/>
    <n v="3.9"/>
    <n v="3"/>
    <s v="2021"/>
    <s v="Qtr3"/>
    <n v="8"/>
    <s v="Aug"/>
    <s v="Waste Management"/>
    <n v="14.94"/>
    <n v="3.87"/>
    <n v="4.6229999999999993"/>
  </r>
  <r>
    <x v="6"/>
    <s v="Single Stream"/>
    <n v="113906"/>
    <d v="2021-08-24T21:01:41"/>
    <n v="4380"/>
    <n v="2.19"/>
    <n v="2"/>
    <s v="2021"/>
    <s v="Qtr3"/>
    <n v="8"/>
    <s v="Aug"/>
    <s v="Twin Enviro"/>
    <n v="14.94"/>
    <n v="3.87"/>
    <n v="4.6229999999999993"/>
  </r>
  <r>
    <x v="6"/>
    <s v="Single Stream"/>
    <n v="113852"/>
    <d v="2021-08-24T20:56:27"/>
    <n v="7840"/>
    <n v="3.92"/>
    <n v="2"/>
    <s v="2021"/>
    <s v="Qtr3"/>
    <n v="8"/>
    <s v="Aug"/>
    <s v="Twin Enviro"/>
    <n v="14.94"/>
    <n v="3.87"/>
    <n v="4.6229999999999993"/>
  </r>
  <r>
    <x v="6"/>
    <s v="Single Stream"/>
    <n v="113920"/>
    <d v="2021-08-26T20:46:07"/>
    <n v="9860"/>
    <n v="4.93"/>
    <n v="3"/>
    <s v="2021"/>
    <s v="Qtr3"/>
    <n v="8"/>
    <s v="Aug"/>
    <s v="Waste Management"/>
    <n v="14.94"/>
    <n v="3.87"/>
    <n v="4.6229999999999993"/>
  </r>
  <r>
    <x v="7"/>
    <s v="Single Stream"/>
    <n v="113781"/>
    <d v="2021-08-23T21:53:50"/>
    <n v="2040"/>
    <n v="1.02"/>
    <n v="2"/>
    <s v="2021"/>
    <s v="Qtr3"/>
    <n v="8"/>
    <s v="Aug"/>
    <s v="Twin Enviro"/>
    <n v="1.02"/>
    <n v="0.3"/>
    <n v="6.3360000000000003"/>
  </r>
  <r>
    <x v="8"/>
    <s v="Single Stream"/>
    <n v="1"/>
    <d v="2021-08-21T20:50:07"/>
    <n v="1"/>
    <n v="5.0000000000000001E-4"/>
    <n v="2"/>
    <s v="2021"/>
    <s v="Qtr3"/>
    <n v="8"/>
    <s v="Aug"/>
    <s v="Twin Enviro"/>
    <n v="5.0000000000000001E-4"/>
    <n v="0"/>
    <n v="0"/>
  </r>
  <r>
    <x v="9"/>
    <s v="Single Stream"/>
    <n v="113710"/>
    <d v="2021-08-23T21:40:48"/>
    <n v="8000"/>
    <n v="4"/>
    <n v="3"/>
    <s v="2021"/>
    <s v="Qtr3"/>
    <n v="8"/>
    <s v="Aug"/>
    <s v="Waste Management"/>
    <n v="8.4699999999999989"/>
    <n v="3.08"/>
    <n v="1.1274999999999999"/>
  </r>
  <r>
    <x v="9"/>
    <s v="Single Stream"/>
    <n v="113722"/>
    <d v="2021-08-23T21:41:42"/>
    <n v="5180"/>
    <n v="2.59"/>
    <n v="2"/>
    <s v="2021"/>
    <s v="Qtr3"/>
    <n v="8"/>
    <s v="Aug"/>
    <s v="Twin Enviro"/>
    <n v="8.4699999999999989"/>
    <n v="3.08"/>
    <n v="1.1274999999999999"/>
  </r>
  <r>
    <x v="9"/>
    <s v="Single Stream"/>
    <n v="113746"/>
    <d v="2021-08-23T21:42:44"/>
    <n v="3760"/>
    <n v="1.88"/>
    <n v="2"/>
    <s v="2021"/>
    <s v="Qtr3"/>
    <n v="8"/>
    <s v="Aug"/>
    <s v="Twin Enviro"/>
    <n v="8.4699999999999989"/>
    <n v="3.08"/>
    <n v="1.1274999999999999"/>
  </r>
  <r>
    <x v="10"/>
    <s v="Single Stream"/>
    <n v="113624"/>
    <d v="2021-08-23T21:46:08"/>
    <n v="6560"/>
    <n v="3.28"/>
    <n v="2"/>
    <s v="2021"/>
    <s v="Qtr3"/>
    <n v="8"/>
    <s v="Aug"/>
    <s v="Twin Enviro"/>
    <n v="10.01"/>
    <n v="3.28"/>
    <n v="3.371"/>
  </r>
  <r>
    <x v="10"/>
    <s v="Single Stream"/>
    <n v="113669"/>
    <d v="2021-08-23T21:51:47"/>
    <n v="3300"/>
    <n v="1.65"/>
    <n v="2"/>
    <s v="2021"/>
    <s v="Qtr3"/>
    <n v="8"/>
    <s v="Aug"/>
    <s v="Twin Enviro"/>
    <n v="10.01"/>
    <n v="3.28"/>
    <n v="3.371"/>
  </r>
  <r>
    <x v="10"/>
    <s v="Single Stream"/>
    <n v="113625"/>
    <d v="2021-08-23T21:47:14"/>
    <n v="3600"/>
    <n v="1.8"/>
    <n v="2"/>
    <s v="2021"/>
    <s v="Qtr3"/>
    <n v="8"/>
    <s v="Aug"/>
    <s v="Twin Enviro"/>
    <n v="10.01"/>
    <n v="3.28"/>
    <n v="3.371"/>
  </r>
  <r>
    <x v="10"/>
    <s v="Single Stream"/>
    <n v="113663"/>
    <d v="2021-08-23T21:50:37"/>
    <n v="6560"/>
    <n v="3.28"/>
    <n v="2"/>
    <s v="2021"/>
    <s v="Qtr3"/>
    <n v="8"/>
    <s v="Aug"/>
    <s v="Twin Enviro"/>
    <n v="10.01"/>
    <n v="3.28"/>
    <n v="3.371"/>
  </r>
  <r>
    <x v="11"/>
    <s v="Single Stream"/>
    <n v="113554"/>
    <d v="2021-08-19T13:22:28"/>
    <n v="3380"/>
    <n v="1.69"/>
    <n v="2"/>
    <s v="2021"/>
    <s v="Qtr3"/>
    <n v="8"/>
    <s v="Aug"/>
    <s v="Twin Enviro"/>
    <n v="2.0099999999999998"/>
    <n v="2.72"/>
    <n v="3.2245000000000004"/>
  </r>
  <r>
    <x v="11"/>
    <s v="Single Stream"/>
    <n v="113563"/>
    <d v="2021-08-19T13:23:14"/>
    <n v="640"/>
    <n v="0.32"/>
    <n v="2"/>
    <s v="2021"/>
    <s v="Qtr3"/>
    <n v="8"/>
    <s v="Aug"/>
    <s v="Twin Enviro"/>
    <n v="2.0099999999999998"/>
    <n v="2.72"/>
    <n v="3.2245000000000004"/>
  </r>
  <r>
    <x v="12"/>
    <s v="Single Stream"/>
    <n v="113473"/>
    <d v="2021-08-17T20:52:14"/>
    <n v="7340"/>
    <n v="3.67"/>
    <n v="2"/>
    <s v="2021"/>
    <s v="Qtr3"/>
    <n v="8"/>
    <s v="Aug"/>
    <s v="Twin Enviro"/>
    <n v="11.129999999999999"/>
    <n v="3.15"/>
    <n v="5.8559999999999999"/>
  </r>
  <r>
    <x v="12"/>
    <s v="Single Stream"/>
    <n v="113548"/>
    <d v="2021-08-19T13:15:38"/>
    <n v="3820"/>
    <n v="1.91"/>
    <n v="2"/>
    <s v="2021"/>
    <s v="Qtr3"/>
    <n v="8"/>
    <s v="Aug"/>
    <s v="Twin Enviro"/>
    <n v="11.129999999999999"/>
    <n v="3.15"/>
    <n v="5.8559999999999999"/>
  </r>
  <r>
    <x v="12"/>
    <s v="Single Stream"/>
    <n v="113478"/>
    <d v="2021-08-17T20:56:09"/>
    <n v="3880"/>
    <n v="1.94"/>
    <n v="2"/>
    <s v="2021"/>
    <s v="Qtr3"/>
    <n v="8"/>
    <s v="Aug"/>
    <s v="Twin Enviro"/>
    <n v="11.129999999999999"/>
    <n v="3.15"/>
    <n v="5.8559999999999999"/>
  </r>
  <r>
    <x v="12"/>
    <s v="Single Stream"/>
    <n v="113479"/>
    <d v="2021-08-17T20:55:18"/>
    <n v="2180"/>
    <n v="1.0900000000000001"/>
    <n v="2"/>
    <s v="2021"/>
    <s v="Qtr3"/>
    <n v="8"/>
    <s v="Aug"/>
    <s v="Twin Enviro"/>
    <n v="11.129999999999999"/>
    <n v="3.15"/>
    <n v="5.8559999999999999"/>
  </r>
  <r>
    <x v="12"/>
    <s v="Single Stream"/>
    <n v="113496"/>
    <d v="2021-08-19T13:13:44"/>
    <n v="5040"/>
    <n v="2.52"/>
    <n v="3"/>
    <s v="2021"/>
    <s v="Qtr3"/>
    <n v="8"/>
    <s v="Aug"/>
    <s v="Waste Management"/>
    <n v="11.129999999999999"/>
    <n v="3.15"/>
    <n v="5.8559999999999999"/>
  </r>
  <r>
    <x v="13"/>
    <s v="Single Stream"/>
    <n v="113356"/>
    <d v="2021-08-13T21:17:17"/>
    <n v="4960"/>
    <n v="2.48"/>
    <n v="2"/>
    <s v="2021"/>
    <s v="Qtr3"/>
    <n v="8"/>
    <s v="Aug"/>
    <s v="Twin Enviro"/>
    <n v="8.9599999999999991"/>
    <n v="2.21"/>
    <n v="4.2805"/>
  </r>
  <r>
    <x v="13"/>
    <s v="Single Stream"/>
    <n v="113336"/>
    <d v="2021-08-13T21:16:06"/>
    <n v="8580"/>
    <n v="4.29"/>
    <n v="3"/>
    <s v="2021"/>
    <s v="Qtr3"/>
    <n v="8"/>
    <s v="Aug"/>
    <s v="Waste Management"/>
    <n v="8.9599999999999991"/>
    <n v="2.21"/>
    <n v="4.2805"/>
  </r>
  <r>
    <x v="13"/>
    <s v="Single Stream"/>
    <n v="113385"/>
    <d v="2021-08-17T20:47:48"/>
    <n v="4380"/>
    <n v="2.19"/>
    <n v="2"/>
    <s v="2021"/>
    <s v="Qtr3"/>
    <n v="8"/>
    <s v="Aug"/>
    <s v="Twin Enviro"/>
    <n v="8.9599999999999991"/>
    <n v="2.21"/>
    <n v="4.2805"/>
  </r>
  <r>
    <x v="14"/>
    <s v="Single Stream"/>
    <n v="113295"/>
    <d v="2021-08-12T21:31:00"/>
    <n v="3340"/>
    <n v="1.67"/>
    <n v="2"/>
    <s v="2021"/>
    <s v="Qtr3"/>
    <n v="8"/>
    <s v="Aug"/>
    <s v="Twin Enviro"/>
    <n v="9.39"/>
    <n v="2.92"/>
    <n v="5.242"/>
  </r>
  <r>
    <x v="14"/>
    <s v="Single Stream"/>
    <n v="113267"/>
    <d v="2021-08-12T21:30:05"/>
    <n v="1400"/>
    <n v="0.7"/>
    <n v="2"/>
    <s v="2021"/>
    <s v="Qtr3"/>
    <n v="8"/>
    <s v="Aug"/>
    <s v="Twin Enviro"/>
    <n v="9.39"/>
    <n v="2.92"/>
    <n v="5.242"/>
  </r>
  <r>
    <x v="14"/>
    <s v="Single Stream"/>
    <n v="113248"/>
    <d v="2021-08-12T21:29:34"/>
    <n v="6360"/>
    <n v="3.18"/>
    <n v="2"/>
    <s v="2021"/>
    <s v="Qtr3"/>
    <n v="8"/>
    <s v="Aug"/>
    <s v="Twin Enviro"/>
    <n v="9.39"/>
    <n v="2.92"/>
    <n v="5.242"/>
  </r>
  <r>
    <x v="14"/>
    <s v="Single Stream"/>
    <n v="113286"/>
    <d v="2021-08-12T21:30:33"/>
    <n v="3000"/>
    <n v="1.5"/>
    <n v="3"/>
    <s v="2021"/>
    <s v="Qtr3"/>
    <n v="8"/>
    <s v="Aug"/>
    <s v="Waste Management"/>
    <n v="9.39"/>
    <n v="2.92"/>
    <n v="5.242"/>
  </r>
  <r>
    <x v="14"/>
    <s v="Single Stream"/>
    <n v="113244"/>
    <d v="2021-08-12T21:28:56"/>
    <n v="4680"/>
    <n v="2.34"/>
    <n v="2"/>
    <s v="2021"/>
    <s v="Qtr3"/>
    <n v="8"/>
    <s v="Aug"/>
    <s v="Twin Enviro"/>
    <n v="9.39"/>
    <n v="2.92"/>
    <n v="5.242"/>
  </r>
  <r>
    <x v="15"/>
    <s v="Single Stream"/>
    <n v="113193"/>
    <d v="2021-08-11T21:34:18"/>
    <n v="1060"/>
    <n v="0.53"/>
    <n v="2"/>
    <s v="2021"/>
    <s v="Qtr3"/>
    <n v="8"/>
    <s v="Aug"/>
    <s v="Twin Enviro"/>
    <n v="0.53"/>
    <n v="3.23"/>
    <n v="5.3109999999999999"/>
  </r>
  <r>
    <x v="16"/>
    <s v="Single Stream"/>
    <n v="113178"/>
    <d v="2021-08-11T21:34:48"/>
    <n v="4480"/>
    <n v="2.2400000000000002"/>
    <n v="2"/>
    <s v="2021"/>
    <s v="Qtr3"/>
    <n v="8"/>
    <s v="Aug"/>
    <s v="Twin Enviro"/>
    <n v="12.07"/>
    <n v="2.82"/>
    <n v="4.4424999999999999"/>
  </r>
  <r>
    <x v="16"/>
    <s v="Single Stream"/>
    <n v="113110"/>
    <d v="2021-08-10T21:18:38"/>
    <n v="4700"/>
    <n v="2.35"/>
    <n v="2"/>
    <s v="2021"/>
    <s v="Qtr3"/>
    <n v="8"/>
    <s v="Aug"/>
    <s v="Twin Enviro"/>
    <n v="12.07"/>
    <n v="2.82"/>
    <n v="4.4424999999999999"/>
  </r>
  <r>
    <x v="16"/>
    <s v="Single Stream"/>
    <n v="113134"/>
    <d v="2021-08-10T21:19:13"/>
    <n v="5360"/>
    <n v="2.68"/>
    <n v="3"/>
    <s v="2021"/>
    <s v="Qtr3"/>
    <n v="8"/>
    <s v="Aug"/>
    <s v="Waste Management"/>
    <n v="12.07"/>
    <n v="2.82"/>
    <n v="4.4424999999999999"/>
  </r>
  <r>
    <x v="16"/>
    <s v="Single Stream"/>
    <n v="113170"/>
    <d v="2021-08-10T21:19:53"/>
    <n v="9600"/>
    <n v="4.8"/>
    <n v="3"/>
    <s v="2021"/>
    <s v="Qtr3"/>
    <n v="8"/>
    <s v="Aug"/>
    <s v="Waste Management"/>
    <n v="12.07"/>
    <n v="2.82"/>
    <n v="4.4424999999999999"/>
  </r>
  <r>
    <x v="17"/>
    <s v="Single Stream"/>
    <n v="113031"/>
    <d v="2021-08-10T12:51:54"/>
    <n v="1940"/>
    <n v="0.97"/>
    <n v="2"/>
    <s v="2021"/>
    <s v="Qtr3"/>
    <n v="8"/>
    <s v="Aug"/>
    <s v="Twin Enviro"/>
    <n v="10.879999999999999"/>
    <n v="3.64"/>
    <n v="7.0534999999999997"/>
  </r>
  <r>
    <x v="17"/>
    <s v="Single Stream"/>
    <n v="113035"/>
    <d v="2021-08-10T12:48:13"/>
    <n v="3240"/>
    <n v="1.62"/>
    <n v="2"/>
    <s v="2021"/>
    <s v="Qtr3"/>
    <n v="8"/>
    <s v="Aug"/>
    <s v="Twin Enviro"/>
    <n v="10.879999999999999"/>
    <n v="3.64"/>
    <n v="7.0534999999999997"/>
  </r>
  <r>
    <x v="17"/>
    <s v="Single Stream"/>
    <n v="113084"/>
    <d v="2021-08-10T12:50:27"/>
    <n v="4700"/>
    <n v="2.35"/>
    <n v="2"/>
    <s v="2021"/>
    <s v="Qtr3"/>
    <n v="8"/>
    <s v="Aug"/>
    <s v="Twin Enviro"/>
    <n v="10.879999999999999"/>
    <n v="3.64"/>
    <n v="7.0534999999999997"/>
  </r>
  <r>
    <x v="17"/>
    <s v="Single Stream"/>
    <n v="113034"/>
    <d v="2021-08-10T12:53:46"/>
    <n v="3380"/>
    <n v="1.69"/>
    <n v="2"/>
    <s v="2021"/>
    <s v="Qtr3"/>
    <n v="8"/>
    <s v="Aug"/>
    <s v="Twin Enviro"/>
    <n v="10.879999999999999"/>
    <n v="3.64"/>
    <n v="7.0534999999999997"/>
  </r>
  <r>
    <x v="17"/>
    <s v="Single Stream"/>
    <n v="113052"/>
    <d v="2021-08-10T12:49:05"/>
    <n v="5500"/>
    <n v="2.75"/>
    <n v="3"/>
    <s v="2021"/>
    <s v="Qtr3"/>
    <n v="8"/>
    <s v="Aug"/>
    <s v="Waste Management"/>
    <n v="10.879999999999999"/>
    <n v="3.64"/>
    <n v="7.0534999999999997"/>
  </r>
  <r>
    <x v="17"/>
    <s v="Single Stream"/>
    <n v="113109"/>
    <d v="2021-08-10T21:18:00"/>
    <n v="3000"/>
    <n v="1.5"/>
    <n v="2"/>
    <s v="2021"/>
    <s v="Qtr3"/>
    <n v="8"/>
    <s v="Aug"/>
    <s v="Twin Enviro"/>
    <n v="10.879999999999999"/>
    <n v="3.64"/>
    <n v="7.0534999999999997"/>
  </r>
  <r>
    <x v="18"/>
    <s v="Single Stream"/>
    <n v="112989"/>
    <d v="2021-08-06T21:13:12"/>
    <n v="8020"/>
    <n v="4.01"/>
    <n v="3"/>
    <s v="2021"/>
    <s v="Qtr3"/>
    <n v="8"/>
    <s v="Aug"/>
    <s v="Waste Management"/>
    <n v="4.01"/>
    <n v="2.2599999999999998"/>
    <n v="4.1844999999999999"/>
  </r>
  <r>
    <x v="19"/>
    <s v="Single Stream"/>
    <n v="112922"/>
    <d v="2021-08-06T21:10:13"/>
    <n v="6260"/>
    <n v="3.13"/>
    <n v="2"/>
    <s v="2021"/>
    <s v="Qtr3"/>
    <n v="8"/>
    <s v="Aug"/>
    <s v="Twin Enviro"/>
    <n v="8.27"/>
    <n v="3.36"/>
    <n v="3.7994999999999997"/>
  </r>
  <r>
    <x v="19"/>
    <s v="Single Stream"/>
    <n v="112881"/>
    <d v="2021-08-06T12:57:13"/>
    <n v="2580"/>
    <n v="1.29"/>
    <n v="2"/>
    <s v="2021"/>
    <s v="Qtr3"/>
    <n v="8"/>
    <s v="Aug"/>
    <s v="Twin Enviro"/>
    <n v="8.27"/>
    <n v="3.36"/>
    <n v="3.7994999999999997"/>
  </r>
  <r>
    <x v="19"/>
    <s v="Single Stream"/>
    <n v="112924"/>
    <d v="2021-08-06T21:05:00"/>
    <n v="6120"/>
    <n v="3.06"/>
    <n v="2"/>
    <s v="2021"/>
    <s v="Qtr3"/>
    <n v="8"/>
    <s v="Aug"/>
    <s v="Twin Enviro"/>
    <n v="8.27"/>
    <n v="3.36"/>
    <n v="3.7994999999999997"/>
  </r>
  <r>
    <x v="19"/>
    <s v="Single Stream"/>
    <n v="112920"/>
    <d v="2021-08-06T21:11:14"/>
    <n v="1580"/>
    <n v="0.79"/>
    <n v="2"/>
    <s v="2021"/>
    <s v="Qtr3"/>
    <n v="8"/>
    <s v="Aug"/>
    <s v="Twin Enviro"/>
    <n v="8.27"/>
    <n v="3.36"/>
    <n v="3.7994999999999997"/>
  </r>
  <r>
    <x v="20"/>
    <s v="Single Stream"/>
    <n v="112817"/>
    <d v="2021-08-06T12:55:59"/>
    <n v="660"/>
    <n v="0.33"/>
    <n v="2"/>
    <s v="2021"/>
    <s v="Qtr3"/>
    <n v="8"/>
    <s v="Aug"/>
    <s v="Twin Enviro"/>
    <n v="3.83"/>
    <n v="3.87"/>
    <n v="3.0469999999999997"/>
  </r>
  <r>
    <x v="20"/>
    <s v="Single Stream"/>
    <n v="112858"/>
    <d v="2021-08-06T12:55:22"/>
    <n v="6460"/>
    <n v="3.23"/>
    <n v="2"/>
    <s v="2021"/>
    <s v="Qtr3"/>
    <n v="8"/>
    <s v="Aug"/>
    <s v="Twin Enviro"/>
    <n v="3.83"/>
    <n v="3.87"/>
    <n v="3.0469999999999997"/>
  </r>
  <r>
    <x v="20"/>
    <s v="Single Stream"/>
    <n v="112839"/>
    <d v="2021-08-06T12:56:39"/>
    <n v="540"/>
    <n v="0.27"/>
    <n v="2"/>
    <s v="2021"/>
    <s v="Qtr3"/>
    <n v="8"/>
    <s v="Aug"/>
    <s v="Twin Enviro"/>
    <n v="3.83"/>
    <n v="3.87"/>
    <n v="3.0469999999999997"/>
  </r>
  <r>
    <x v="21"/>
    <s v="Single Stream"/>
    <n v="112735"/>
    <d v="2021-08-04T20:40:04"/>
    <n v="7080"/>
    <n v="3.54"/>
    <n v="2"/>
    <s v="2021"/>
    <s v="Qtr3"/>
    <n v="8"/>
    <s v="Aug"/>
    <s v="Twin Enviro"/>
    <n v="6.26"/>
    <n v="3.37"/>
    <n v="3.1704999999999997"/>
  </r>
  <r>
    <x v="21"/>
    <s v="Single Stream"/>
    <n v="112787"/>
    <d v="2021-08-04T20:40:52"/>
    <n v="5440"/>
    <n v="2.72"/>
    <n v="2"/>
    <s v="2021"/>
    <s v="Qtr3"/>
    <n v="8"/>
    <s v="Aug"/>
    <s v="Twin Enviro"/>
    <n v="6.26"/>
    <n v="3.37"/>
    <n v="3.1704999999999997"/>
  </r>
  <r>
    <x v="22"/>
    <s v="Single Stream"/>
    <n v="112671"/>
    <d v="2021-08-04T20:38:34"/>
    <n v="2120"/>
    <n v="1.06"/>
    <n v="2"/>
    <s v="2021"/>
    <s v="Qtr3"/>
    <n v="8"/>
    <s v="Aug"/>
    <s v="Twin Enviro"/>
    <n v="1.06"/>
    <n v="2.88"/>
    <n v="3.2485000000000004"/>
  </r>
  <r>
    <x v="23"/>
    <s v="Single Stream"/>
    <n v="112622"/>
    <d v="2021-07-30T21:26:55"/>
    <n v="2840"/>
    <n v="1.42"/>
    <n v="2"/>
    <s v="2021"/>
    <s v="Qtr3"/>
    <n v="7"/>
    <s v="Jul"/>
    <s v="Twin Enviro"/>
    <n v="13.08"/>
    <n v="3.03"/>
    <n v="5.4760000000000009"/>
  </r>
  <r>
    <x v="23"/>
    <s v="Single Stream"/>
    <n v="112632"/>
    <d v="2021-07-30T21:27:20"/>
    <n v="5540"/>
    <n v="2.77"/>
    <n v="2"/>
    <s v="2021"/>
    <s v="Qtr3"/>
    <n v="7"/>
    <s v="Jul"/>
    <s v="Twin Enviro"/>
    <n v="13.08"/>
    <n v="3.03"/>
    <n v="5.4760000000000009"/>
  </r>
  <r>
    <x v="23"/>
    <s v="Single Stream"/>
    <n v="112619"/>
    <d v="2021-07-30T21:26:15"/>
    <n v="3500"/>
    <n v="1.75"/>
    <n v="2"/>
    <s v="2021"/>
    <s v="Qtr3"/>
    <n v="7"/>
    <s v="Jul"/>
    <s v="Twin Enviro"/>
    <n v="13.08"/>
    <n v="3.03"/>
    <n v="5.4760000000000009"/>
  </r>
  <r>
    <x v="23"/>
    <s v="Single Stream"/>
    <n v="112596"/>
    <d v="2021-07-30T21:25:47"/>
    <n v="8160"/>
    <n v="4.08"/>
    <n v="3"/>
    <s v="2021"/>
    <s v="Qtr3"/>
    <n v="7"/>
    <s v="Jul"/>
    <s v="Waste Management"/>
    <n v="13.08"/>
    <n v="3.03"/>
    <n v="5.4760000000000009"/>
  </r>
  <r>
    <x v="23"/>
    <s v="Single Stream"/>
    <n v="112640"/>
    <d v="2021-08-04T20:35:13"/>
    <n v="6120"/>
    <n v="3.06"/>
    <n v="2"/>
    <s v="2021"/>
    <s v="Qtr3"/>
    <n v="7"/>
    <s v="Jul"/>
    <s v="Twin Enviro"/>
    <n v="13.08"/>
    <n v="3.03"/>
    <n v="5.4760000000000009"/>
  </r>
  <r>
    <x v="24"/>
    <s v="Single Stream"/>
    <n v="112525"/>
    <d v="2021-07-29T21:21:31"/>
    <n v="1340"/>
    <n v="0.67"/>
    <n v="2"/>
    <s v="2021"/>
    <s v="Qtr3"/>
    <n v="7"/>
    <s v="Jul"/>
    <s v="Twin Enviro"/>
    <n v="2.91"/>
    <n v="3.3"/>
    <n v="5.3130000000000006"/>
  </r>
  <r>
    <x v="24"/>
    <s v="Single Stream"/>
    <n v="112509"/>
    <d v="2021-07-29T21:20:59"/>
    <n v="4480"/>
    <n v="2.2400000000000002"/>
    <n v="2"/>
    <s v="2021"/>
    <s v="Qtr3"/>
    <n v="7"/>
    <s v="Jul"/>
    <s v="Twin Enviro"/>
    <n v="2.91"/>
    <n v="3.3"/>
    <n v="5.3130000000000006"/>
  </r>
  <r>
    <x v="25"/>
    <s v="Single Stream"/>
    <n v="112465"/>
    <d v="2021-07-30T21:16:49"/>
    <n v="1060"/>
    <n v="0.53"/>
    <n v="2"/>
    <s v="2021"/>
    <s v="Qtr3"/>
    <n v="7"/>
    <s v="Jul"/>
    <s v="Twin Enviro"/>
    <n v="6.59"/>
    <n v="2.42"/>
    <n v="5.2320000000000002"/>
  </r>
  <r>
    <x v="25"/>
    <s v="Single Stream"/>
    <n v="112446"/>
    <d v="2021-07-30T21:08:28"/>
    <n v="4960"/>
    <n v="2.48"/>
    <n v="2"/>
    <s v="2021"/>
    <s v="Qtr3"/>
    <n v="7"/>
    <s v="Jul"/>
    <s v="Twin Enviro"/>
    <n v="6.59"/>
    <n v="2.42"/>
    <n v="5.2320000000000002"/>
  </r>
  <r>
    <x v="25"/>
    <s v="Single Stream"/>
    <n v="117001"/>
    <d v="2021-07-30T21:23:41"/>
    <n v="6520"/>
    <n v="3.26"/>
    <n v="2"/>
    <s v="2021"/>
    <s v="Qtr3"/>
    <n v="7"/>
    <s v="Jul"/>
    <s v="Twin Enviro"/>
    <n v="6.59"/>
    <n v="2.42"/>
    <n v="5.2320000000000002"/>
  </r>
  <r>
    <x v="25"/>
    <s v="Single Stream"/>
    <n v="112492"/>
    <d v="2021-07-30T21:17:40"/>
    <n v="640"/>
    <n v="0.32"/>
    <n v="2"/>
    <s v="2021"/>
    <s v="Qtr3"/>
    <n v="7"/>
    <s v="Jul"/>
    <s v="Twin Enviro"/>
    <n v="6.59"/>
    <n v="2.42"/>
    <n v="5.2320000000000002"/>
  </r>
  <r>
    <x v="26"/>
    <s v="Single Stream"/>
    <n v="112357"/>
    <d v="2021-07-27T21:23:09"/>
    <n v="3600"/>
    <n v="1.8"/>
    <n v="2"/>
    <s v="2021"/>
    <s v="Qtr3"/>
    <n v="7"/>
    <s v="Jul"/>
    <s v="Twin Enviro"/>
    <n v="8.9600000000000009"/>
    <n v="1.37"/>
    <n v="4.6995000000000005"/>
  </r>
  <r>
    <x v="26"/>
    <s v="Single Stream"/>
    <n v="112409"/>
    <d v="2021-07-27T21:29:21"/>
    <n v="5460"/>
    <n v="2.73"/>
    <n v="3"/>
    <s v="2021"/>
    <s v="Qtr3"/>
    <n v="7"/>
    <s v="Jul"/>
    <s v="Waste Management"/>
    <n v="8.9600000000000009"/>
    <n v="1.37"/>
    <n v="4.6995000000000005"/>
  </r>
  <r>
    <x v="26"/>
    <s v="Single Stream"/>
    <n v="112428"/>
    <d v="2021-07-27T21:29:59"/>
    <n v="8860"/>
    <n v="4.43"/>
    <n v="3"/>
    <s v="2021"/>
    <s v="Qtr3"/>
    <n v="7"/>
    <s v="Jul"/>
    <s v="Waste Management"/>
    <n v="8.9600000000000009"/>
    <n v="1.37"/>
    <n v="4.6995000000000005"/>
  </r>
  <r>
    <x v="27"/>
    <s v="Single Stream"/>
    <n v="112295"/>
    <d v="2021-07-26T21:32:19"/>
    <n v="3460"/>
    <n v="1.73"/>
    <n v="2"/>
    <s v="2021"/>
    <s v="Qtr3"/>
    <n v="7"/>
    <s v="Jul"/>
    <s v="Twin Enviro"/>
    <n v="7.93"/>
    <n v="4.38"/>
    <n v="6.8309999999999986"/>
  </r>
  <r>
    <x v="27"/>
    <s v="Single Stream"/>
    <n v="112328"/>
    <d v="2021-07-26T21:33:14"/>
    <n v="4720"/>
    <n v="2.36"/>
    <n v="2"/>
    <s v="2021"/>
    <s v="Qtr3"/>
    <n v="7"/>
    <s v="Jul"/>
    <s v="Twin Enviro"/>
    <n v="7.93"/>
    <n v="4.38"/>
    <n v="6.8309999999999986"/>
  </r>
  <r>
    <x v="27"/>
    <s v="Single Stream"/>
    <n v="112180"/>
    <d v="2021-07-26T21:28:37"/>
    <n v="3500"/>
    <n v="1.75"/>
    <n v="2"/>
    <s v="2021"/>
    <s v="Qtr3"/>
    <n v="7"/>
    <s v="Jul"/>
    <s v="Twin Enviro"/>
    <n v="7.93"/>
    <n v="4.38"/>
    <n v="6.8309999999999986"/>
  </r>
  <r>
    <x v="27"/>
    <s v="Single Stream"/>
    <n v="4180"/>
    <d v="2021-07-27T21:22:00"/>
    <n v="4180"/>
    <n v="2.09"/>
    <n v="2"/>
    <s v="2021"/>
    <s v="Qtr3"/>
    <n v="7"/>
    <s v="Jul"/>
    <s v="Twin Enviro"/>
    <n v="7.93"/>
    <n v="4.38"/>
    <n v="6.8309999999999986"/>
  </r>
  <r>
    <x v="28"/>
    <s v="Single Stream"/>
    <n v="112263"/>
    <d v="2021-07-26T21:26:08"/>
    <n v="2120"/>
    <n v="1.06"/>
    <n v="2"/>
    <s v="2021"/>
    <s v="Qtr3"/>
    <n v="7"/>
    <s v="Jul"/>
    <s v="Twin Enviro"/>
    <n v="1.06"/>
    <n v="3.44"/>
    <n v="3.5535000000000001"/>
  </r>
  <r>
    <x v="29"/>
    <s v="Single Stream"/>
    <n v="112240"/>
    <d v="2021-07-23T21:18:09"/>
    <n v="5240"/>
    <n v="2.62"/>
    <n v="3"/>
    <s v="2021"/>
    <s v="Qtr3"/>
    <n v="7"/>
    <s v="Jul"/>
    <s v="Waste Management"/>
    <n v="7.63"/>
    <n v="2.68"/>
    <n v="6.2805000000000009"/>
  </r>
  <r>
    <x v="29"/>
    <s v="Single Stream"/>
    <n v="112218"/>
    <d v="2021-07-23T21:17:34"/>
    <n v="10020"/>
    <n v="5.01"/>
    <n v="3"/>
    <s v="2021"/>
    <s v="Qtr3"/>
    <n v="7"/>
    <s v="Jul"/>
    <s v="Waste Management"/>
    <n v="7.63"/>
    <n v="2.68"/>
    <n v="6.2805000000000009"/>
  </r>
  <r>
    <x v="30"/>
    <s v="Single Stream"/>
    <n v="112153"/>
    <d v="2021-07-22T21:37:05"/>
    <n v="3240"/>
    <n v="1.62"/>
    <n v="2"/>
    <s v="2021"/>
    <s v="Qtr3"/>
    <n v="7"/>
    <s v="Jul"/>
    <s v="Twin Enviro"/>
    <n v="4.82"/>
    <n v="0"/>
    <n v="6.4344999999999999"/>
  </r>
  <r>
    <x v="30"/>
    <s v="Single Stream"/>
    <n v="112158"/>
    <d v="2021-07-22T21:37:40"/>
    <n v="1500"/>
    <n v="0.75"/>
    <n v="2"/>
    <s v="2021"/>
    <s v="Qtr3"/>
    <n v="7"/>
    <s v="Jul"/>
    <s v="Twin Enviro"/>
    <n v="4.82"/>
    <n v="0"/>
    <n v="6.4344999999999999"/>
  </r>
  <r>
    <x v="30"/>
    <s v="Single Stream"/>
    <n v="112170"/>
    <d v="2021-07-22T21:39:02"/>
    <n v="4900"/>
    <n v="2.4500000000000002"/>
    <n v="2"/>
    <s v="2021"/>
    <s v="Qtr3"/>
    <n v="7"/>
    <s v="Jul"/>
    <s v="Twin Enviro"/>
    <n v="4.82"/>
    <n v="0"/>
    <n v="6.4344999999999999"/>
  </r>
  <r>
    <x v="31"/>
    <s v="Single Stream"/>
    <n v="112065"/>
    <d v="2021-07-21T21:44:35"/>
    <n v="780"/>
    <n v="0.39"/>
    <n v="2"/>
    <s v="2021"/>
    <s v="Qtr3"/>
    <n v="7"/>
    <s v="Jul"/>
    <s v="Twin Enviro"/>
    <n v="5.6099999999999994"/>
    <n v="1.83"/>
    <n v="5.3930000000000007"/>
  </r>
  <r>
    <x v="31"/>
    <s v="Single Stream"/>
    <n v="112108"/>
    <d v="2021-07-21T21:45:34"/>
    <n v="2940"/>
    <n v="1.47"/>
    <n v="2"/>
    <s v="2021"/>
    <s v="Qtr3"/>
    <n v="7"/>
    <s v="Jul"/>
    <s v="Twin Enviro"/>
    <n v="5.6099999999999994"/>
    <n v="1.83"/>
    <n v="5.3930000000000007"/>
  </r>
  <r>
    <x v="31"/>
    <s v="Single Stream"/>
    <n v="112100"/>
    <d v="2021-07-21T21:45:02"/>
    <n v="7500"/>
    <n v="3.75"/>
    <n v="2"/>
    <s v="2021"/>
    <s v="Qtr3"/>
    <n v="7"/>
    <s v="Jul"/>
    <s v="Twin Enviro"/>
    <n v="5.6099999999999994"/>
    <n v="1.83"/>
    <n v="5.3930000000000007"/>
  </r>
  <r>
    <x v="32"/>
    <s v="Single Stream"/>
    <n v="111997"/>
    <d v="2021-07-20T22:14:23"/>
    <n v="3740"/>
    <n v="1.87"/>
    <n v="2"/>
    <s v="2021"/>
    <s v="Qtr3"/>
    <n v="7"/>
    <s v="Jul"/>
    <s v="Twin Enviro"/>
    <n v="12.469999999999999"/>
    <n v="0"/>
    <n v="4.3354999999999997"/>
  </r>
  <r>
    <x v="32"/>
    <s v="Single Stream"/>
    <n v="112009"/>
    <d v="2021-07-20T22:15:00"/>
    <n v="4820"/>
    <n v="2.41"/>
    <n v="3"/>
    <s v="2021"/>
    <s v="Qtr3"/>
    <n v="7"/>
    <s v="Jul"/>
    <s v="Waste Management"/>
    <n v="12.469999999999999"/>
    <n v="0"/>
    <n v="4.3354999999999997"/>
  </r>
  <r>
    <x v="32"/>
    <s v="Single Stream"/>
    <n v="111976"/>
    <d v="2021-07-20T22:13:52"/>
    <n v="1740"/>
    <n v="0.87"/>
    <n v="2"/>
    <s v="2021"/>
    <s v="Qtr3"/>
    <n v="7"/>
    <s v="Jul"/>
    <s v="Twin Enviro"/>
    <n v="12.469999999999999"/>
    <n v="0"/>
    <n v="4.3354999999999997"/>
  </r>
  <r>
    <x v="32"/>
    <s v="Single Stream"/>
    <n v="112031"/>
    <d v="2021-07-20T22:15:30"/>
    <n v="7420"/>
    <n v="3.71"/>
    <n v="2"/>
    <s v="2021"/>
    <s v="Qtr3"/>
    <n v="7"/>
    <s v="Jul"/>
    <s v="Twin Enviro"/>
    <n v="12.469999999999999"/>
    <n v="0"/>
    <n v="4.3354999999999997"/>
  </r>
  <r>
    <x v="32"/>
    <s v="Single Stream"/>
    <n v="112046"/>
    <d v="2021-07-21T21:43:10"/>
    <n v="4820"/>
    <n v="2.41"/>
    <n v="2"/>
    <s v="2021"/>
    <s v="Qtr3"/>
    <n v="7"/>
    <s v="Jul"/>
    <s v="Twin Enviro"/>
    <n v="12.469999999999999"/>
    <n v="0"/>
    <n v="4.3354999999999997"/>
  </r>
  <r>
    <x v="32"/>
    <s v="Single Stream"/>
    <n v="112051"/>
    <d v="2021-07-21T21:42:28"/>
    <n v="2400"/>
    <n v="1.2"/>
    <n v="2"/>
    <s v="2021"/>
    <s v="Qtr3"/>
    <n v="7"/>
    <s v="Jul"/>
    <s v="Twin Enviro"/>
    <n v="12.469999999999999"/>
    <n v="0"/>
    <n v="4.3354999999999997"/>
  </r>
  <r>
    <x v="33"/>
    <s v="Single Stream"/>
    <n v="111950"/>
    <d v="2021-07-20T22:06:09"/>
    <n v="5740"/>
    <n v="2.87"/>
    <n v="3"/>
    <s v="2021"/>
    <s v="Qtr3"/>
    <n v="7"/>
    <s v="Jul"/>
    <s v="Waste Management"/>
    <n v="6.88"/>
    <n v="0"/>
    <n v="3.8929999999999998"/>
  </r>
  <r>
    <x v="33"/>
    <s v="Single Stream"/>
    <n v="111956"/>
    <d v="2021-07-20T22:06:44"/>
    <n v="8020"/>
    <n v="4.01"/>
    <n v="2"/>
    <s v="2021"/>
    <s v="Qtr3"/>
    <n v="7"/>
    <s v="Jul"/>
    <s v="Twin Enviro"/>
    <n v="6.88"/>
    <n v="0"/>
    <n v="3.8929999999999998"/>
  </r>
  <r>
    <x v="34"/>
    <s v="Single Stream"/>
    <n v="111894"/>
    <d v="2021-07-20T22:04:39"/>
    <n v="4100"/>
    <n v="2.0499999999999998"/>
    <n v="2"/>
    <s v="2021"/>
    <s v="Qtr3"/>
    <n v="7"/>
    <s v="Jul"/>
    <s v="Twin Enviro"/>
    <n v="15.34"/>
    <n v="3.67"/>
    <n v="8.3924999999999983"/>
  </r>
  <r>
    <x v="34"/>
    <s v="Single Stream"/>
    <n v="111842"/>
    <d v="2021-07-20T22:01:52"/>
    <n v="4420"/>
    <n v="2.21"/>
    <n v="2"/>
    <s v="2021"/>
    <s v="Qtr3"/>
    <n v="7"/>
    <s v="Jul"/>
    <s v="Twin Enviro"/>
    <n v="15.34"/>
    <n v="3.67"/>
    <n v="8.3924999999999983"/>
  </r>
  <r>
    <x v="34"/>
    <s v="Single Stream"/>
    <n v="111855"/>
    <d v="2021-07-20T22:03:04"/>
    <n v="8660"/>
    <n v="4.33"/>
    <n v="3"/>
    <s v="2021"/>
    <s v="Qtr3"/>
    <n v="7"/>
    <s v="Jul"/>
    <s v="Waste Management"/>
    <n v="15.34"/>
    <n v="3.67"/>
    <n v="8.3924999999999983"/>
  </r>
  <r>
    <x v="34"/>
    <s v="Single Stream"/>
    <n v="111876"/>
    <d v="2021-07-20T22:03:40"/>
    <n v="3560"/>
    <n v="1.78"/>
    <n v="2"/>
    <s v="2021"/>
    <s v="Qtr3"/>
    <n v="7"/>
    <s v="Jul"/>
    <s v="Twin Enviro"/>
    <n v="15.34"/>
    <n v="3.67"/>
    <n v="8.3924999999999983"/>
  </r>
  <r>
    <x v="34"/>
    <s v="Single Stream"/>
    <n v="111886"/>
    <d v="2021-07-20T22:05:19"/>
    <n v="7840"/>
    <n v="3.92"/>
    <n v="2"/>
    <s v="2021"/>
    <s v="Qtr3"/>
    <n v="7"/>
    <s v="Jul"/>
    <s v="Twin Enviro"/>
    <n v="15.34"/>
    <n v="3.67"/>
    <n v="8.3924999999999983"/>
  </r>
  <r>
    <x v="34"/>
    <s v="Single Stream"/>
    <n v="111893"/>
    <d v="2021-07-20T22:04:11"/>
    <n v="2100"/>
    <n v="1.05"/>
    <n v="2"/>
    <s v="2021"/>
    <s v="Qtr3"/>
    <n v="7"/>
    <s v="Jul"/>
    <s v="Twin Enviro"/>
    <n v="15.34"/>
    <n v="3.67"/>
    <n v="8.3924999999999983"/>
  </r>
  <r>
    <x v="35"/>
    <s v="Single Stream"/>
    <n v="111750"/>
    <d v="2021-07-20T21:57:47"/>
    <n v="4180"/>
    <n v="2.09"/>
    <n v="2"/>
    <s v="2021"/>
    <s v="Qtr3"/>
    <n v="7"/>
    <s v="Jul"/>
    <s v="Twin Enviro"/>
    <n v="2.9499999999999997"/>
    <n v="4.17"/>
    <n v="6.42"/>
  </r>
  <r>
    <x v="35"/>
    <s v="Single Stream"/>
    <n v="111788"/>
    <d v="2021-07-20T21:59:47"/>
    <n v="1720"/>
    <n v="0.86"/>
    <n v="2"/>
    <s v="2021"/>
    <s v="Qtr3"/>
    <n v="7"/>
    <s v="Jul"/>
    <s v="Twin Enviro"/>
    <n v="2.9499999999999997"/>
    <n v="4.17"/>
    <n v="6.42"/>
  </r>
  <r>
    <x v="36"/>
    <s v="Single Stream"/>
    <n v="111689"/>
    <d v="2021-07-20T21:57:05"/>
    <n v="1060"/>
    <n v="0.53"/>
    <n v="2"/>
    <s v="2021"/>
    <s v="Qtr3"/>
    <n v="7"/>
    <s v="Jul"/>
    <s v="Twin Enviro"/>
    <n v="0.53"/>
    <n v="0.53"/>
    <n v="3.8924999999999996"/>
  </r>
  <r>
    <x v="37"/>
    <s v="Single Stream"/>
    <n v="111623"/>
    <d v="2021-07-13T21:10:53"/>
    <n v="6740"/>
    <n v="3.37"/>
    <n v="3"/>
    <s v="2021"/>
    <s v="Qtr3"/>
    <n v="7"/>
    <s v="Jul"/>
    <s v="Waste Management"/>
    <n v="13.29"/>
    <n v="3.5649999999999999"/>
    <n v="8.2570000000000014"/>
  </r>
  <r>
    <x v="37"/>
    <s v="Single Stream"/>
    <n v="111620"/>
    <d v="2021-07-13T21:08:06"/>
    <n v="4440"/>
    <n v="2.2200000000000002"/>
    <n v="2"/>
    <s v="2021"/>
    <s v="Qtr3"/>
    <n v="7"/>
    <s v="Jul"/>
    <s v="Twin Enviro"/>
    <n v="13.29"/>
    <n v="3.5649999999999999"/>
    <n v="8.2570000000000014"/>
  </r>
  <r>
    <x v="37"/>
    <s v="Single Stream"/>
    <n v="111670"/>
    <d v="2021-07-20T21:35:37"/>
    <n v="10120"/>
    <n v="5.0599999999999996"/>
    <n v="3"/>
    <s v="2021"/>
    <s v="Qtr3"/>
    <n v="7"/>
    <s v="Jul"/>
    <s v="Waste Management"/>
    <n v="13.29"/>
    <n v="3.5649999999999999"/>
    <n v="8.2570000000000014"/>
  </r>
  <r>
    <x v="37"/>
    <s v="Single Stream"/>
    <n v="111659"/>
    <d v="2021-07-13T21:11:22"/>
    <n v="5280"/>
    <n v="2.64"/>
    <n v="2"/>
    <s v="2021"/>
    <s v="Qtr3"/>
    <n v="7"/>
    <s v="Jul"/>
    <s v="Twin Enviro"/>
    <n v="13.29"/>
    <n v="3.5649999999999999"/>
    <n v="8.2570000000000014"/>
  </r>
  <r>
    <x v="38"/>
    <s v="Single Stream"/>
    <n v="111585"/>
    <d v="2021-07-12T21:46:29"/>
    <n v="6660"/>
    <n v="3.33"/>
    <n v="3"/>
    <s v="2021"/>
    <s v="Qtr3"/>
    <n v="7"/>
    <s v="Jul"/>
    <s v="Waste Management"/>
    <n v="11.239999999999998"/>
    <n v="0"/>
    <n v="9.1850000000000005"/>
  </r>
  <r>
    <x v="38"/>
    <s v="Single Stream"/>
    <n v="111555"/>
    <d v="2021-07-12T21:45:31"/>
    <n v="7040"/>
    <n v="3.52"/>
    <n v="3"/>
    <s v="2021"/>
    <s v="Qtr3"/>
    <n v="7"/>
    <s v="Jul"/>
    <s v="Waste Management"/>
    <n v="11.239999999999998"/>
    <n v="0"/>
    <n v="9.1850000000000005"/>
  </r>
  <r>
    <x v="38"/>
    <s v="Single Stream"/>
    <n v="111588"/>
    <d v="2021-07-12T21:47:38"/>
    <n v="8780"/>
    <n v="4.3899999999999997"/>
    <n v="2"/>
    <s v="2021"/>
    <s v="Qtr3"/>
    <n v="7"/>
    <s v="Jul"/>
    <s v="Twin Enviro"/>
    <n v="11.239999999999998"/>
    <n v="0"/>
    <n v="9.1850000000000005"/>
  </r>
  <r>
    <x v="39"/>
    <s v="Single Stream"/>
    <n v="111527"/>
    <d v="2021-07-12T21:44:54"/>
    <n v="2680"/>
    <n v="1.34"/>
    <n v="2"/>
    <s v="2021"/>
    <s v="Qtr3"/>
    <n v="7"/>
    <s v="Jul"/>
    <s v="Twin Enviro"/>
    <n v="1.34"/>
    <n v="0"/>
    <n v="3.96"/>
  </r>
  <r>
    <x v="40"/>
    <s v="Single Stream"/>
    <n v="111518"/>
    <d v="2021-07-09T21:29:17"/>
    <n v="5540"/>
    <n v="2.77"/>
    <n v="3"/>
    <s v="2021"/>
    <s v="Qtr3"/>
    <n v="7"/>
    <s v="Jul"/>
    <s v="Waste Management"/>
    <n v="15.059999999999999"/>
    <n v="0"/>
    <n v="8.0050000000000008"/>
  </r>
  <r>
    <x v="40"/>
    <s v="Single Stream"/>
    <n v="111427"/>
    <d v="2021-07-09T21:25:24"/>
    <n v="3480"/>
    <n v="1.74"/>
    <n v="2"/>
    <s v="2021"/>
    <s v="Qtr3"/>
    <n v="7"/>
    <s v="Jul"/>
    <s v="Twin Enviro"/>
    <n v="15.059999999999999"/>
    <n v="0"/>
    <n v="8.0050000000000008"/>
  </r>
  <r>
    <x v="40"/>
    <s v="Single Stream"/>
    <n v="111499"/>
    <d v="2021-07-09T21:27:31"/>
    <n v="4920"/>
    <n v="2.46"/>
    <n v="3"/>
    <s v="2021"/>
    <s v="Qtr3"/>
    <n v="7"/>
    <s v="Jul"/>
    <s v="Waste Management"/>
    <n v="15.059999999999999"/>
    <n v="0"/>
    <n v="8.0050000000000008"/>
  </r>
  <r>
    <x v="40"/>
    <s v="Single Stream"/>
    <n v="111510"/>
    <d v="2021-07-09T21:28:43"/>
    <n v="4100"/>
    <n v="2.0499999999999998"/>
    <n v="2"/>
    <s v="2021"/>
    <s v="Qtr3"/>
    <n v="7"/>
    <s v="Jul"/>
    <s v="Twin Enviro"/>
    <n v="15.059999999999999"/>
    <n v="0"/>
    <n v="8.0050000000000008"/>
  </r>
  <r>
    <x v="40"/>
    <s v="Single Stream"/>
    <n v="111482"/>
    <d v="2021-07-09T21:26:57"/>
    <n v="9720"/>
    <n v="4.8600000000000003"/>
    <n v="3"/>
    <s v="2021"/>
    <s v="Qtr3"/>
    <n v="7"/>
    <s v="Jul"/>
    <s v="Waste Management"/>
    <n v="15.059999999999999"/>
    <n v="0"/>
    <n v="8.0050000000000008"/>
  </r>
  <r>
    <x v="40"/>
    <s v="Single Stream"/>
    <n v="111522"/>
    <d v="2021-07-12T21:41:27"/>
    <n v="2360"/>
    <n v="1.18"/>
    <n v="2"/>
    <s v="2021"/>
    <s v="Qtr3"/>
    <n v="7"/>
    <s v="Jul"/>
    <s v="Twin Enviro"/>
    <n v="15.059999999999999"/>
    <n v="0"/>
    <n v="8.0050000000000008"/>
  </r>
  <r>
    <x v="41"/>
    <s v="Single Stream"/>
    <n v="111405"/>
    <d v="2021-07-09T21:23:58"/>
    <n v="3740"/>
    <n v="1.87"/>
    <n v="2"/>
    <s v="2021"/>
    <s v="Qtr3"/>
    <n v="7"/>
    <s v="Jul"/>
    <s v="Twin Enviro"/>
    <n v="4.57"/>
    <n v="0"/>
    <n v="8.6975000000000016"/>
  </r>
  <r>
    <x v="41"/>
    <s v="Single Stream"/>
    <n v="111426"/>
    <d v="2021-07-09T21:24:42"/>
    <n v="1360"/>
    <n v="0.68"/>
    <n v="2"/>
    <s v="2021"/>
    <s v="Qtr3"/>
    <n v="7"/>
    <s v="Jul"/>
    <s v="Twin Enviro"/>
    <n v="4.57"/>
    <n v="0"/>
    <n v="8.6975000000000016"/>
  </r>
  <r>
    <x v="41"/>
    <s v="Single Stream"/>
    <n v="111454"/>
    <d v="2021-07-09T21:26:11"/>
    <n v="4040"/>
    <n v="2.02"/>
    <n v="2"/>
    <s v="2021"/>
    <s v="Qtr3"/>
    <n v="7"/>
    <s v="Jul"/>
    <s v="Twin Enviro"/>
    <n v="4.57"/>
    <n v="0"/>
    <n v="8.6975000000000016"/>
  </r>
  <r>
    <x v="42"/>
    <s v="Single Stream"/>
    <n v="111324"/>
    <d v="2021-07-07T19:42:57"/>
    <n v="6540"/>
    <n v="3.27"/>
    <n v="3"/>
    <s v="2021"/>
    <s v="Qtr3"/>
    <n v="7"/>
    <s v="Jul"/>
    <s v="Waste Management"/>
    <n v="12.5"/>
    <n v="3.41"/>
    <n v="4.8250000000000011"/>
  </r>
  <r>
    <x v="42"/>
    <s v="Single Stream"/>
    <n v="111368"/>
    <d v="2021-07-09T21:22:06"/>
    <n v="3580"/>
    <n v="1.79"/>
    <n v="2"/>
    <s v="2021"/>
    <s v="Qtr3"/>
    <n v="7"/>
    <s v="Jul"/>
    <s v="Twin Enviro"/>
    <n v="12.5"/>
    <n v="3.41"/>
    <n v="4.8250000000000011"/>
  </r>
  <r>
    <x v="42"/>
    <s v="Single Stream"/>
    <n v="111313"/>
    <d v="2021-07-07T19:42:28"/>
    <n v="660"/>
    <n v="0.33"/>
    <n v="2"/>
    <s v="2021"/>
    <s v="Qtr3"/>
    <n v="7"/>
    <s v="Jul"/>
    <s v="Twin Enviro"/>
    <n v="12.5"/>
    <n v="3.41"/>
    <n v="4.8250000000000011"/>
  </r>
  <r>
    <x v="42"/>
    <s v="Single Stream"/>
    <n v="111371"/>
    <d v="2021-07-09T21:23:06"/>
    <n v="7620"/>
    <n v="3.81"/>
    <n v="2"/>
    <s v="2021"/>
    <s v="Qtr3"/>
    <n v="7"/>
    <s v="Jul"/>
    <s v="Twin Enviro"/>
    <n v="12.5"/>
    <n v="3.41"/>
    <n v="4.8250000000000011"/>
  </r>
  <r>
    <x v="42"/>
    <s v="Single Stream"/>
    <n v="111291"/>
    <d v="2021-07-07T19:41:04"/>
    <n v="6600"/>
    <n v="3.3"/>
    <n v="2"/>
    <s v="2021"/>
    <s v="Qtr3"/>
    <n v="7"/>
    <s v="Jul"/>
    <s v="Twin Enviro"/>
    <n v="12.5"/>
    <n v="3.41"/>
    <n v="4.8250000000000011"/>
  </r>
  <r>
    <x v="43"/>
    <s v="Single Stream"/>
    <n v="111250"/>
    <d v="2021-07-06T21:09:04"/>
    <n v="4380"/>
    <n v="2.19"/>
    <n v="3"/>
    <s v="2021"/>
    <s v="Qtr3"/>
    <n v="7"/>
    <s v="Jul"/>
    <s v="Waste Management"/>
    <n v="7.58"/>
    <n v="0"/>
    <n v="9.6649999999999991"/>
  </r>
  <r>
    <x v="43"/>
    <s v="Single Stream"/>
    <n v="111223"/>
    <d v="2021-07-06T21:08:39"/>
    <n v="3060"/>
    <n v="1.53"/>
    <n v="2"/>
    <s v="2021"/>
    <s v="Qtr3"/>
    <n v="7"/>
    <s v="Jul"/>
    <s v="Twin Enviro"/>
    <n v="7.58"/>
    <n v="0"/>
    <n v="9.6649999999999991"/>
  </r>
  <r>
    <x v="43"/>
    <s v="Single Stream"/>
    <n v="111221"/>
    <d v="2021-07-06T21:08:08"/>
    <n v="7720"/>
    <n v="3.86"/>
    <n v="2"/>
    <s v="2021"/>
    <s v="Qtr3"/>
    <n v="7"/>
    <s v="Jul"/>
    <s v="Twin Enviro"/>
    <n v="7.58"/>
    <n v="0"/>
    <n v="9.6649999999999991"/>
  </r>
  <r>
    <x v="44"/>
    <s v="Single Stream"/>
    <n v="111202"/>
    <d v="2021-07-06T21:07:31"/>
    <n v="3620"/>
    <n v="1.81"/>
    <n v="2"/>
    <s v="2021"/>
    <s v="Qtr3"/>
    <n v="7"/>
    <s v="Jul"/>
    <s v="Twin Enviro"/>
    <n v="1.81"/>
    <n v="0"/>
    <n v="0"/>
  </r>
  <r>
    <x v="45"/>
    <s v="Single Stream"/>
    <n v="111200"/>
    <d v="2021-07-06T21:06:11"/>
    <n v="2320"/>
    <n v="1.1599999999999999"/>
    <n v="2"/>
    <s v="2021"/>
    <s v="Qtr3"/>
    <n v="7"/>
    <s v="Jul"/>
    <s v="Twin Enviro"/>
    <n v="18.749999999999996"/>
    <n v="0"/>
    <n v="10.830000000000002"/>
  </r>
  <r>
    <x v="45"/>
    <s v="Single Stream"/>
    <n v="111174"/>
    <d v="2021-07-06T21:04:28"/>
    <n v="6440"/>
    <n v="3.22"/>
    <n v="2"/>
    <s v="2021"/>
    <s v="Qtr3"/>
    <n v="7"/>
    <s v="Jul"/>
    <s v="Twin Enviro"/>
    <n v="18.749999999999996"/>
    <n v="0"/>
    <n v="10.830000000000002"/>
  </r>
  <r>
    <x v="45"/>
    <s v="Single Stream"/>
    <n v="111187"/>
    <d v="2021-07-06T21:05:36"/>
    <n v="5500"/>
    <n v="2.75"/>
    <n v="2"/>
    <s v="2021"/>
    <s v="Qtr3"/>
    <n v="7"/>
    <s v="Jul"/>
    <s v="Twin Enviro"/>
    <n v="18.749999999999996"/>
    <n v="0"/>
    <n v="10.830000000000002"/>
  </r>
  <r>
    <x v="45"/>
    <s v="Single Stream"/>
    <n v="111156"/>
    <d v="2021-07-06T21:03:46"/>
    <n v="10860"/>
    <n v="5.43"/>
    <n v="3"/>
    <s v="2021"/>
    <s v="Qtr3"/>
    <n v="7"/>
    <s v="Jul"/>
    <s v="Waste Management"/>
    <n v="18.749999999999996"/>
    <n v="0"/>
    <n v="10.830000000000002"/>
  </r>
  <r>
    <x v="45"/>
    <s v="Single Stream"/>
    <n v="111182"/>
    <d v="2021-07-06T21:05:05"/>
    <n v="5000"/>
    <n v="2.5"/>
    <n v="3"/>
    <s v="2021"/>
    <s v="Qtr3"/>
    <n v="7"/>
    <s v="Jul"/>
    <s v="Waste Management"/>
    <n v="18.749999999999996"/>
    <n v="0"/>
    <n v="10.830000000000002"/>
  </r>
  <r>
    <x v="45"/>
    <s v="Single Stream"/>
    <n v="111190"/>
    <d v="2021-07-06T21:06:44"/>
    <n v="5480"/>
    <n v="2.74"/>
    <n v="3"/>
    <s v="2021"/>
    <s v="Qtr3"/>
    <n v="7"/>
    <s v="Jul"/>
    <s v="Waste Management"/>
    <n v="18.749999999999996"/>
    <n v="0"/>
    <n v="10.830000000000002"/>
  </r>
  <r>
    <x v="45"/>
    <s v="Single Stream"/>
    <n v="111087"/>
    <d v="2021-07-06T21:02:52"/>
    <n v="1900"/>
    <n v="0.95"/>
    <n v="2"/>
    <s v="2021"/>
    <s v="Qtr3"/>
    <n v="7"/>
    <s v="Jul"/>
    <s v="Twin Enviro"/>
    <n v="18.749999999999996"/>
    <n v="0"/>
    <n v="10.830000000000002"/>
  </r>
  <r>
    <x v="46"/>
    <s v="Single Stream"/>
    <n v="111095"/>
    <d v="2021-07-06T21:02:15"/>
    <n v="3220"/>
    <n v="1.61"/>
    <n v="2"/>
    <s v="2021"/>
    <s v="Qtr3"/>
    <n v="7"/>
    <s v="Jul"/>
    <s v="Twin Enviro"/>
    <n v="3.5300000000000002"/>
    <n v="0"/>
    <n v="7.2439999999999989"/>
  </r>
  <r>
    <x v="46"/>
    <s v="Single Stream"/>
    <n v="111039"/>
    <d v="2021-07-06T21:01:42"/>
    <n v="3840"/>
    <n v="1.92"/>
    <n v="2"/>
    <s v="2021"/>
    <s v="Qtr3"/>
    <n v="7"/>
    <s v="Jul"/>
    <s v="Twin Enviro"/>
    <n v="3.5300000000000002"/>
    <n v="0"/>
    <n v="7.2439999999999989"/>
  </r>
  <r>
    <x v="47"/>
    <s v="Single Stream"/>
    <n v="111000"/>
    <d v="2021-07-01T21:27:04"/>
    <n v="4440"/>
    <n v="2.2200000000000002"/>
    <n v="2"/>
    <s v="2021"/>
    <s v="Qtr2"/>
    <n v="6"/>
    <s v="Jun"/>
    <s v="Twin Enviro"/>
    <n v="3.92"/>
    <n v="0"/>
    <n v="6.0449999999999999"/>
  </r>
  <r>
    <x v="47"/>
    <s v="Single Stream"/>
    <n v="111021"/>
    <d v="2021-07-01T21:27:41"/>
    <n v="2460"/>
    <n v="1.23"/>
    <n v="2"/>
    <s v="2021"/>
    <s v="Qtr2"/>
    <n v="6"/>
    <s v="Jun"/>
    <s v="Twin Enviro"/>
    <n v="3.92"/>
    <n v="0"/>
    <n v="6.0449999999999999"/>
  </r>
  <r>
    <x v="47"/>
    <s v="Single Stream"/>
    <n v="110984"/>
    <d v="2021-07-01T21:28:20"/>
    <n v="940"/>
    <n v="0.47"/>
    <n v="2"/>
    <s v="2021"/>
    <s v="Qtr2"/>
    <n v="6"/>
    <s v="Jun"/>
    <s v="Twin Enviro"/>
    <n v="3.92"/>
    <n v="0"/>
    <n v="6.0449999999999999"/>
  </r>
  <r>
    <x v="48"/>
    <s v="Single Stream"/>
    <n v="110953"/>
    <d v="2021-07-01T21:26:33"/>
    <n v="4800"/>
    <n v="2.4"/>
    <n v="2"/>
    <s v="2021"/>
    <s v="Qtr2"/>
    <n v="6"/>
    <s v="Jun"/>
    <s v="Twin Enviro"/>
    <n v="10.76"/>
    <n v="0"/>
    <n v="12.66"/>
  </r>
  <r>
    <x v="48"/>
    <s v="Single Stream"/>
    <n v="110950"/>
    <d v="2021-07-01T21:25:49"/>
    <n v="6960"/>
    <n v="3.48"/>
    <n v="3"/>
    <s v="2021"/>
    <s v="Qtr2"/>
    <n v="6"/>
    <s v="Jun"/>
    <s v="Waste Management"/>
    <n v="10.76"/>
    <n v="0"/>
    <n v="12.66"/>
  </r>
  <r>
    <x v="48"/>
    <s v="Single Stream"/>
    <n v="110892"/>
    <d v="2021-06-29T20:12:47"/>
    <n v="3480"/>
    <n v="1.74"/>
    <n v="2"/>
    <s v="2021"/>
    <s v="Qtr2"/>
    <n v="6"/>
    <s v="Jun"/>
    <s v="Twin Enviro"/>
    <n v="10.76"/>
    <n v="0"/>
    <n v="12.66"/>
  </r>
  <r>
    <x v="48"/>
    <s v="Single Stream"/>
    <n v="110932"/>
    <d v="2021-06-29T20:14:14"/>
    <n v="6280"/>
    <n v="3.14"/>
    <n v="3"/>
    <s v="2021"/>
    <s v="Qtr2"/>
    <n v="6"/>
    <s v="Jun"/>
    <s v="Waste Management"/>
    <n v="10.76"/>
    <n v="0"/>
    <n v="12.66"/>
  </r>
  <r>
    <x v="49"/>
    <s v="Single Stream"/>
    <n v="110887"/>
    <d v="2021-06-29T20:11:24"/>
    <n v="8820"/>
    <n v="4.41"/>
    <n v="2"/>
    <s v="2021"/>
    <s v="Qtr2"/>
    <n v="6"/>
    <s v="Jun"/>
    <s v="Twin Enviro"/>
    <n v="9.8000000000000007"/>
    <n v="0"/>
    <n v="12.054999999999998"/>
  </r>
  <r>
    <x v="49"/>
    <s v="Single Stream"/>
    <n v="110869"/>
    <d v="2021-06-29T20:09:31"/>
    <n v="6360"/>
    <n v="3.18"/>
    <n v="3"/>
    <s v="2021"/>
    <s v="Qtr2"/>
    <n v="6"/>
    <s v="Jun"/>
    <s v="Waste Management"/>
    <n v="9.8000000000000007"/>
    <n v="0"/>
    <n v="12.054999999999998"/>
  </r>
  <r>
    <x v="49"/>
    <s v="Single Stream"/>
    <n v="110822"/>
    <d v="2021-06-29T20:07:31"/>
    <n v="4420"/>
    <n v="2.21"/>
    <n v="2"/>
    <s v="2021"/>
    <s v="Qtr2"/>
    <n v="6"/>
    <s v="Jun"/>
    <s v="Twin Enviro"/>
    <n v="9.8000000000000007"/>
    <n v="0"/>
    <n v="12.054999999999998"/>
  </r>
  <r>
    <x v="50"/>
    <s v="Single Stream"/>
    <n v="110767"/>
    <d v="2021-06-25T20:21:39"/>
    <n v="9120"/>
    <n v="4.5599999999999996"/>
    <n v="3"/>
    <s v="2021"/>
    <s v="Qtr2"/>
    <n v="6"/>
    <s v="Jun"/>
    <s v="Waste Management"/>
    <n v="12.19"/>
    <n v="0"/>
    <n v="10.852500000000001"/>
  </r>
  <r>
    <x v="50"/>
    <s v="Single Stream"/>
    <n v="110798"/>
    <d v="2021-06-29T20:05:36"/>
    <n v="6400"/>
    <n v="3.2"/>
    <n v="3"/>
    <s v="2021"/>
    <s v="Qtr2"/>
    <n v="6"/>
    <s v="Jun"/>
    <s v="Waste Management"/>
    <n v="12.19"/>
    <n v="0"/>
    <n v="10.852500000000001"/>
  </r>
  <r>
    <x v="50"/>
    <s v="Single Stream"/>
    <n v="110730"/>
    <d v="2021-06-25T20:17:40"/>
    <n v="3700"/>
    <n v="1.85"/>
    <n v="2"/>
    <s v="2021"/>
    <s v="Qtr2"/>
    <n v="6"/>
    <s v="Jun"/>
    <s v="Twin Enviro"/>
    <n v="12.19"/>
    <n v="0"/>
    <n v="10.852500000000001"/>
  </r>
  <r>
    <x v="50"/>
    <s v="Single Stream"/>
    <n v="110803"/>
    <d v="2021-06-29T20:06:56"/>
    <n v="2140"/>
    <n v="1.07"/>
    <n v="2"/>
    <s v="2021"/>
    <s v="Qtr2"/>
    <n v="6"/>
    <s v="Jun"/>
    <s v="Twin Enviro"/>
    <n v="12.19"/>
    <n v="0"/>
    <n v="10.852500000000001"/>
  </r>
  <r>
    <x v="50"/>
    <s v="Single Stream"/>
    <n v="110780"/>
    <d v="2021-06-25T20:22:43"/>
    <n v="3020"/>
    <n v="1.51"/>
    <n v="2"/>
    <s v="2021"/>
    <s v="Qtr2"/>
    <n v="6"/>
    <s v="Jun"/>
    <s v="Twin Enviro"/>
    <n v="12.19"/>
    <n v="0"/>
    <n v="10.852500000000001"/>
  </r>
  <r>
    <x v="51"/>
    <s v="Single Stream"/>
    <n v="110649"/>
    <d v="2021-06-24T20:35:03"/>
    <n v="3560"/>
    <n v="1.78"/>
    <n v="2"/>
    <s v="2021"/>
    <s v="Qtr2"/>
    <n v="6"/>
    <s v="Jun"/>
    <s v="Twin Enviro"/>
    <n v="7.629999999999999"/>
    <n v="0"/>
    <n v="7.2225000000000001"/>
  </r>
  <r>
    <x v="51"/>
    <s v="Single Stream"/>
    <n v="110716"/>
    <d v="2021-06-25T20:18:15"/>
    <n v="3440"/>
    <n v="1.72"/>
    <n v="2"/>
    <s v="2021"/>
    <s v="Qtr2"/>
    <n v="6"/>
    <s v="Jun"/>
    <s v="Twin Enviro"/>
    <n v="7.629999999999999"/>
    <n v="0"/>
    <n v="7.2225000000000001"/>
  </r>
  <r>
    <x v="51"/>
    <s v="Single Stream"/>
    <n v="110683"/>
    <d v="2021-06-24T20:35:33"/>
    <n v="3840"/>
    <n v="1.92"/>
    <n v="2"/>
    <s v="2021"/>
    <s v="Qtr2"/>
    <n v="6"/>
    <s v="Jun"/>
    <s v="Twin Enviro"/>
    <n v="7.629999999999999"/>
    <n v="0"/>
    <n v="7.2225000000000001"/>
  </r>
  <r>
    <x v="51"/>
    <s v="Single Stream"/>
    <n v="110645"/>
    <d v="2021-06-24T20:34:11"/>
    <n v="3040"/>
    <n v="1.52"/>
    <n v="2"/>
    <s v="2021"/>
    <s v="Qtr2"/>
    <n v="6"/>
    <s v="Jun"/>
    <s v="Twin Enviro"/>
    <n v="7.629999999999999"/>
    <n v="0"/>
    <n v="7.2225000000000001"/>
  </r>
  <r>
    <x v="51"/>
    <s v="Single Stream"/>
    <n v="110697"/>
    <d v="2021-06-25T20:16:48"/>
    <n v="1380"/>
    <n v="0.69"/>
    <n v="2"/>
    <s v="2021"/>
    <s v="Qtr2"/>
    <n v="6"/>
    <s v="Jun"/>
    <s v="Twin Enviro"/>
    <n v="7.629999999999999"/>
    <n v="0"/>
    <n v="7.2225000000000001"/>
  </r>
  <r>
    <x v="52"/>
    <s v="Single Stream"/>
    <n v="110608"/>
    <d v="2021-06-23T20:52:07"/>
    <n v="3700"/>
    <n v="1.85"/>
    <n v="2"/>
    <s v="2021"/>
    <s v="Qtr2"/>
    <n v="6"/>
    <s v="Jun"/>
    <s v="Twin Enviro"/>
    <n v="5.5200000000000005"/>
    <n v="0"/>
    <n v="7.23"/>
  </r>
  <r>
    <x v="52"/>
    <s v="Single Stream"/>
    <n v="110640"/>
    <d v="2021-06-24T20:33:29"/>
    <n v="6600"/>
    <n v="3.3"/>
    <n v="3"/>
    <s v="2021"/>
    <s v="Qtr2"/>
    <n v="6"/>
    <s v="Jun"/>
    <s v="Waste Management"/>
    <n v="5.5200000000000005"/>
    <n v="0"/>
    <n v="7.23"/>
  </r>
  <r>
    <x v="52"/>
    <s v="Single Stream"/>
    <n v="110584"/>
    <d v="2021-06-23T20:51:33"/>
    <n v="740"/>
    <n v="0.37"/>
    <n v="2"/>
    <s v="2021"/>
    <s v="Qtr2"/>
    <n v="6"/>
    <s v="Jun"/>
    <s v="Twin Enviro"/>
    <n v="5.5200000000000005"/>
    <n v="0"/>
    <n v="7.23"/>
  </r>
  <r>
    <x v="53"/>
    <s v="Single Stream"/>
    <n v="110558"/>
    <d v="2021-06-23T20:51:01"/>
    <n v="6560"/>
    <n v="3.28"/>
    <n v="2"/>
    <s v="2021"/>
    <s v="Qtr2"/>
    <n v="6"/>
    <s v="Jun"/>
    <s v="Twin Enviro"/>
    <n v="8.5"/>
    <n v="0"/>
    <n v="9.0175000000000001"/>
  </r>
  <r>
    <x v="53"/>
    <s v="Single Stream"/>
    <n v="110516"/>
    <d v="2021-06-23T20:50:01"/>
    <n v="6180"/>
    <n v="3.09"/>
    <n v="3"/>
    <s v="2021"/>
    <s v="Qtr2"/>
    <n v="6"/>
    <s v="Jun"/>
    <s v="Waste Management"/>
    <n v="8.5"/>
    <n v="0"/>
    <n v="9.0175000000000001"/>
  </r>
  <r>
    <x v="53"/>
    <s v="Single Stream"/>
    <n v="110489"/>
    <d v="2021-06-23T20:49:26"/>
    <n v="4260"/>
    <n v="2.13"/>
    <n v="2"/>
    <s v="2021"/>
    <s v="Qtr2"/>
    <n v="6"/>
    <s v="Jun"/>
    <s v="Twin Enviro"/>
    <n v="8.5"/>
    <n v="0"/>
    <n v="9.0175000000000001"/>
  </r>
  <r>
    <x v="54"/>
    <s v="Single Stream"/>
    <n v="110447"/>
    <d v="2021-06-21T20:47:33"/>
    <n v="3820"/>
    <n v="1.91"/>
    <n v="2"/>
    <s v="2021"/>
    <s v="Qtr2"/>
    <n v="6"/>
    <s v="Jun"/>
    <s v="Twin Enviro"/>
    <n v="2.84"/>
    <n v="0"/>
    <n v="5.4074999999999998"/>
  </r>
  <r>
    <x v="54"/>
    <s v="Single Stream"/>
    <n v="110394"/>
    <d v="2021-06-21T20:46:49"/>
    <n v="1860"/>
    <n v="0.93"/>
    <n v="2"/>
    <s v="2021"/>
    <s v="Qtr2"/>
    <n v="6"/>
    <s v="Jun"/>
    <s v="Twin Enviro"/>
    <n v="2.84"/>
    <n v="0"/>
    <n v="5.4074999999999998"/>
  </r>
  <r>
    <x v="55"/>
    <s v="Single Stream"/>
    <n v="110365"/>
    <d v="2021-06-18T20:58:35"/>
    <n v="5880"/>
    <n v="2.94"/>
    <n v="2"/>
    <s v="2021"/>
    <s v="Qtr2"/>
    <n v="6"/>
    <s v="Jun"/>
    <s v="Twin Enviro"/>
    <n v="12.63"/>
    <n v="0"/>
    <n v="11.4505"/>
  </r>
  <r>
    <x v="55"/>
    <s v="Single Stream"/>
    <n v="110300"/>
    <d v="2021-06-18T20:55:43"/>
    <n v="3040"/>
    <n v="1.52"/>
    <n v="2"/>
    <s v="2021"/>
    <s v="Qtr2"/>
    <n v="6"/>
    <s v="Jun"/>
    <s v="Twin Enviro"/>
    <n v="12.63"/>
    <n v="0"/>
    <n v="11.4505"/>
  </r>
  <r>
    <x v="55"/>
    <s v="Single Stream"/>
    <n v="110315"/>
    <d v="2021-06-21T20:44:43"/>
    <n v="1960"/>
    <n v="0.98"/>
    <n v="2"/>
    <s v="2021"/>
    <s v="Qtr2"/>
    <n v="6"/>
    <s v="Jun"/>
    <s v="Twin Enviro"/>
    <n v="12.63"/>
    <n v="0"/>
    <n v="11.4505"/>
  </r>
  <r>
    <x v="55"/>
    <s v="Single Stream"/>
    <n v="110356"/>
    <d v="2021-06-18T20:57:54"/>
    <n v="4480"/>
    <n v="2.2400000000000002"/>
    <n v="3"/>
    <s v="2021"/>
    <s v="Qtr2"/>
    <n v="6"/>
    <s v="Jun"/>
    <s v="Waste Management"/>
    <n v="12.63"/>
    <n v="0"/>
    <n v="11.4505"/>
  </r>
  <r>
    <x v="55"/>
    <s v="Single Stream"/>
    <n v="110322"/>
    <d v="2021-06-18T20:56:49"/>
    <n v="8880"/>
    <n v="4.4400000000000004"/>
    <n v="3"/>
    <s v="2021"/>
    <s v="Qtr2"/>
    <n v="6"/>
    <s v="Jun"/>
    <s v="Waste Management"/>
    <n v="12.63"/>
    <n v="0"/>
    <n v="11.4505"/>
  </r>
  <r>
    <x v="55"/>
    <s v="Single Stream"/>
    <n v="110381"/>
    <d v="2021-06-21T20:45:44"/>
    <n v="1020"/>
    <n v="0.51"/>
    <n v="2"/>
    <s v="2021"/>
    <s v="Qtr2"/>
    <n v="6"/>
    <s v="Jun"/>
    <s v="Twin Enviro"/>
    <n v="12.63"/>
    <n v="0"/>
    <n v="11.4505"/>
  </r>
  <r>
    <x v="56"/>
    <s v="Single Stream"/>
    <n v="110279"/>
    <d v="2021-06-18T20:54:30"/>
    <n v="3040"/>
    <n v="1.52"/>
    <n v="2"/>
    <s v="2021"/>
    <s v="Qtr2"/>
    <n v="6"/>
    <s v="Jun"/>
    <s v="Twin Enviro"/>
    <n v="2.46"/>
    <n v="0"/>
    <n v="2.9979999999999998"/>
  </r>
  <r>
    <x v="56"/>
    <s v="Single Stream"/>
    <n v="110256"/>
    <d v="2021-06-18T20:53:23"/>
    <n v="1880"/>
    <n v="0.94"/>
    <n v="2"/>
    <s v="2021"/>
    <s v="Qtr2"/>
    <n v="6"/>
    <s v="Jun"/>
    <s v="Twin Enviro"/>
    <n v="2.46"/>
    <n v="0"/>
    <n v="2.9979999999999998"/>
  </r>
  <r>
    <x v="57"/>
    <s v="Single Stream"/>
    <n v="110201"/>
    <d v="2021-06-16T21:21:04"/>
    <n v="2820"/>
    <n v="1.41"/>
    <n v="2"/>
    <s v="2021"/>
    <s v="Qtr2"/>
    <n v="6"/>
    <s v="Jun"/>
    <s v="Twin Enviro"/>
    <n v="5.87"/>
    <n v="0"/>
    <n v="8.4150000000000009"/>
  </r>
  <r>
    <x v="57"/>
    <s v="Single Stream"/>
    <n v="110153"/>
    <d v="2021-06-16T21:19:06"/>
    <n v="780"/>
    <n v="0.39"/>
    <n v="2"/>
    <s v="2021"/>
    <s v="Qtr2"/>
    <n v="6"/>
    <s v="Jun"/>
    <s v="Twin Enviro"/>
    <n v="5.87"/>
    <n v="0"/>
    <n v="8.4150000000000009"/>
  </r>
  <r>
    <x v="57"/>
    <s v="Single Stream"/>
    <n v="110181"/>
    <d v="2021-06-16T21:20:30"/>
    <n v="3980"/>
    <n v="1.99"/>
    <n v="2"/>
    <s v="2021"/>
    <s v="Qtr2"/>
    <n v="6"/>
    <s v="Jun"/>
    <s v="Twin Enviro"/>
    <n v="5.87"/>
    <n v="0"/>
    <n v="8.4150000000000009"/>
  </r>
  <r>
    <x v="57"/>
    <s v="Single Stream"/>
    <n v="110169"/>
    <d v="2021-06-16T21:19:45"/>
    <n v="4160"/>
    <n v="2.08"/>
    <n v="2"/>
    <s v="2021"/>
    <s v="Qtr2"/>
    <n v="6"/>
    <s v="Jun"/>
    <s v="Twin Enviro"/>
    <n v="5.87"/>
    <n v="0"/>
    <n v="8.4150000000000009"/>
  </r>
  <r>
    <x v="58"/>
    <s v="Single Stream"/>
    <n v="110056"/>
    <d v="2021-06-15T20:50:19"/>
    <n v="3240"/>
    <n v="1.62"/>
    <n v="2"/>
    <s v="2021"/>
    <s v="Qtr2"/>
    <n v="6"/>
    <s v="Jun"/>
    <s v="Twin Enviro"/>
    <n v="10.64"/>
    <n v="0"/>
    <n v="9.6300000000000008"/>
  </r>
  <r>
    <x v="58"/>
    <s v="Single Stream"/>
    <n v="110087"/>
    <d v="2021-06-15T20:50:53"/>
    <n v="5200"/>
    <n v="2.6"/>
    <n v="3"/>
    <s v="2021"/>
    <s v="Qtr2"/>
    <n v="6"/>
    <s v="Jun"/>
    <s v="Waste Management"/>
    <n v="10.64"/>
    <n v="0"/>
    <n v="9.6300000000000008"/>
  </r>
  <r>
    <x v="58"/>
    <s v="Single Stream"/>
    <n v="110118"/>
    <d v="2021-06-16T21:17:45"/>
    <n v="4560"/>
    <n v="2.2799999999999998"/>
    <n v="2"/>
    <s v="2021"/>
    <s v="Qtr2"/>
    <n v="6"/>
    <s v="Jun"/>
    <s v="Twin Enviro"/>
    <n v="10.64"/>
    <n v="0"/>
    <n v="9.6300000000000008"/>
  </r>
  <r>
    <x v="58"/>
    <s v="Single Stream"/>
    <n v="110133"/>
    <d v="2021-06-16T21:18:33"/>
    <n v="2260"/>
    <n v="1.1299999999999999"/>
    <n v="3"/>
    <s v="2021"/>
    <s v="Qtr2"/>
    <n v="6"/>
    <s v="Jun"/>
    <s v="Waste Management"/>
    <n v="10.64"/>
    <n v="0"/>
    <n v="9.6300000000000008"/>
  </r>
  <r>
    <x v="58"/>
    <s v="Single Stream"/>
    <n v="110095"/>
    <d v="2021-06-15T20:51:28"/>
    <n v="6020"/>
    <n v="3.01"/>
    <n v="3"/>
    <s v="2021"/>
    <s v="Qtr2"/>
    <n v="6"/>
    <s v="Jun"/>
    <s v="Waste Management"/>
    <n v="10.64"/>
    <n v="0"/>
    <n v="9.6300000000000008"/>
  </r>
  <r>
    <x v="59"/>
    <s v="Single Stream"/>
    <n v="110026"/>
    <d v="2021-06-15T20:47:43"/>
    <n v="6780"/>
    <n v="3.39"/>
    <n v="3"/>
    <s v="2021"/>
    <s v="Qtr2"/>
    <n v="6"/>
    <s v="Jun"/>
    <s v="Waste Management"/>
    <n v="11.75"/>
    <n v="0"/>
    <n v="11.437500000000002"/>
  </r>
  <r>
    <x v="59"/>
    <s v="Single Stream"/>
    <n v="109955"/>
    <d v="2021-06-14T21:00:25"/>
    <n v="1860"/>
    <n v="0.93"/>
    <n v="2"/>
    <s v="2021"/>
    <s v="Qtr2"/>
    <n v="6"/>
    <s v="Jun"/>
    <s v="Twin Enviro"/>
    <n v="11.75"/>
    <n v="0"/>
    <n v="11.437500000000002"/>
  </r>
  <r>
    <x v="59"/>
    <s v="Single Stream"/>
    <n v="110036"/>
    <d v="2021-06-15T20:48:34"/>
    <n v="2340"/>
    <n v="1.17"/>
    <n v="3"/>
    <s v="2021"/>
    <s v="Qtr2"/>
    <n v="6"/>
    <s v="Jun"/>
    <s v="Waste Management"/>
    <n v="11.75"/>
    <n v="0"/>
    <n v="11.437500000000002"/>
  </r>
  <r>
    <x v="59"/>
    <s v="Single Stream"/>
    <n v="109950"/>
    <d v="2021-06-14T20:59:47"/>
    <n v="3440"/>
    <n v="1.72"/>
    <n v="2"/>
    <s v="2021"/>
    <s v="Qtr2"/>
    <n v="6"/>
    <s v="Jun"/>
    <s v="Twin Enviro"/>
    <n v="11.75"/>
    <n v="0"/>
    <n v="11.437500000000002"/>
  </r>
  <r>
    <x v="59"/>
    <s v="Single Stream"/>
    <n v="110037"/>
    <d v="2021-06-15T20:49:24"/>
    <n v="4100"/>
    <n v="2.0499999999999998"/>
    <n v="2"/>
    <s v="2021"/>
    <s v="Qtr2"/>
    <n v="6"/>
    <s v="Jun"/>
    <s v="Twin Enviro"/>
    <n v="11.75"/>
    <n v="0"/>
    <n v="11.437500000000002"/>
  </r>
  <r>
    <x v="59"/>
    <s v="Single Stream"/>
    <n v="109989"/>
    <d v="2021-06-14T21:01:02"/>
    <n v="4980"/>
    <n v="2.4900000000000002"/>
    <n v="2"/>
    <s v="2021"/>
    <s v="Qtr2"/>
    <n v="6"/>
    <s v="Jun"/>
    <s v="Twin Enviro"/>
    <n v="11.75"/>
    <n v="0"/>
    <n v="11.437500000000002"/>
  </r>
  <r>
    <x v="60"/>
    <s v="Single Stream"/>
    <n v="109913"/>
    <d v="2021-06-14T20:58:10"/>
    <n v="3000"/>
    <n v="1.5"/>
    <n v="2"/>
    <s v="2021"/>
    <s v="Qtr2"/>
    <n v="6"/>
    <s v="Jun"/>
    <s v="Twin Enviro"/>
    <n v="10.34"/>
    <n v="0"/>
    <n v="12.641499999999999"/>
  </r>
  <r>
    <x v="60"/>
    <s v="Single Stream"/>
    <n v="109873"/>
    <d v="2021-06-11T20:14:36"/>
    <n v="4920"/>
    <n v="2.46"/>
    <n v="2"/>
    <s v="2021"/>
    <s v="Qtr2"/>
    <n v="6"/>
    <s v="Jun"/>
    <s v="Twin Enviro"/>
    <n v="10.34"/>
    <n v="0"/>
    <n v="12.641499999999999"/>
  </r>
  <r>
    <x v="60"/>
    <s v="Single Stream"/>
    <n v="109886"/>
    <d v="2021-06-11T20:15:22"/>
    <n v="7380"/>
    <n v="3.69"/>
    <n v="3"/>
    <s v="2021"/>
    <s v="Qtr2"/>
    <n v="6"/>
    <s v="Jun"/>
    <s v="Waste Management"/>
    <n v="10.34"/>
    <n v="0"/>
    <n v="12.641499999999999"/>
  </r>
  <r>
    <x v="60"/>
    <s v="Single Stream"/>
    <n v="109929"/>
    <d v="2021-06-14T20:59:02"/>
    <n v="5380"/>
    <n v="2.69"/>
    <n v="3"/>
    <s v="2021"/>
    <s v="Qtr2"/>
    <n v="6"/>
    <s v="Jun"/>
    <s v="Waste Management"/>
    <n v="10.34"/>
    <n v="0"/>
    <n v="12.641499999999999"/>
  </r>
  <r>
    <x v="61"/>
    <s v="Single Stream"/>
    <n v="109811"/>
    <d v="2021-06-10T20:54:52"/>
    <n v="1200"/>
    <n v="0.6"/>
    <n v="2"/>
    <s v="2021"/>
    <s v="Qtr2"/>
    <n v="6"/>
    <s v="Jun"/>
    <s v="Twin Enviro"/>
    <n v="10.34"/>
    <n v="0"/>
    <n v="13.887499999999996"/>
  </r>
  <r>
    <x v="61"/>
    <s v="Single Stream"/>
    <n v="109813"/>
    <d v="2021-06-10T20:55:46"/>
    <n v="3740"/>
    <n v="1.87"/>
    <n v="2"/>
    <s v="2021"/>
    <s v="Qtr2"/>
    <n v="6"/>
    <s v="Jun"/>
    <s v="Twin Enviro"/>
    <n v="10.34"/>
    <n v="0"/>
    <n v="13.887499999999996"/>
  </r>
  <r>
    <x v="61"/>
    <s v="Single Stream"/>
    <n v="109795"/>
    <d v="2021-06-10T20:54:10"/>
    <n v="3640"/>
    <n v="1.82"/>
    <n v="2"/>
    <s v="2021"/>
    <s v="Qtr2"/>
    <n v="6"/>
    <s v="Jun"/>
    <s v="Twin Enviro"/>
    <n v="10.34"/>
    <n v="0"/>
    <n v="13.887499999999996"/>
  </r>
  <r>
    <x v="61"/>
    <s v="Single Stream"/>
    <n v="109752"/>
    <d v="2021-06-10T20:53:22"/>
    <n v="3520"/>
    <n v="1.76"/>
    <n v="2"/>
    <s v="2021"/>
    <s v="Qtr2"/>
    <n v="6"/>
    <s v="Jun"/>
    <s v="Twin Enviro"/>
    <n v="10.34"/>
    <n v="0"/>
    <n v="13.887499999999996"/>
  </r>
  <r>
    <x v="61"/>
    <s v="Single Stream"/>
    <n v="109840"/>
    <d v="2021-06-11T20:13:57"/>
    <n v="3500"/>
    <n v="1.75"/>
    <n v="2"/>
    <s v="2021"/>
    <s v="Qtr2"/>
    <n v="6"/>
    <s v="Jun"/>
    <s v="Twin Enviro"/>
    <n v="10.34"/>
    <n v="0"/>
    <n v="13.887499999999996"/>
  </r>
  <r>
    <x v="61"/>
    <s v="Single Stream"/>
    <n v="109837"/>
    <d v="2021-06-11T20:00:45"/>
    <n v="5080"/>
    <n v="2.54"/>
    <n v="3"/>
    <s v="2021"/>
    <s v="Qtr2"/>
    <n v="6"/>
    <s v="Jun"/>
    <s v="Waste Management"/>
    <n v="10.34"/>
    <n v="0"/>
    <n v="13.887499999999996"/>
  </r>
  <r>
    <x v="62"/>
    <s v="Single Stream"/>
    <n v="109732"/>
    <d v="2021-06-10T20:47:20"/>
    <n v="3120"/>
    <n v="1.56"/>
    <n v="2"/>
    <s v="2021"/>
    <s v="Qtr2"/>
    <n v="6"/>
    <s v="Jun"/>
    <s v="Twin Enviro"/>
    <n v="11.39"/>
    <n v="0.44"/>
    <n v="11.481499999999999"/>
  </r>
  <r>
    <x v="62"/>
    <s v="Single Stream"/>
    <n v="109749"/>
    <d v="2021-06-10T20:52:36"/>
    <n v="6300"/>
    <n v="3.15"/>
    <n v="2"/>
    <s v="2021"/>
    <s v="Qtr2"/>
    <n v="6"/>
    <s v="Jun"/>
    <s v="Twin Enviro"/>
    <n v="11.39"/>
    <n v="0.44"/>
    <n v="11.481499999999999"/>
  </r>
  <r>
    <x v="62"/>
    <s v="Single Stream"/>
    <n v="109711"/>
    <d v="2021-06-10T20:46:07"/>
    <n v="3680"/>
    <n v="1.84"/>
    <n v="2"/>
    <s v="2021"/>
    <s v="Qtr2"/>
    <n v="6"/>
    <s v="Jun"/>
    <s v="Twin Enviro"/>
    <n v="11.39"/>
    <n v="0.44"/>
    <n v="11.481499999999999"/>
  </r>
  <r>
    <x v="62"/>
    <s v="Single Stream"/>
    <n v="109693"/>
    <d v="2021-06-10T20:49:00"/>
    <n v="6320"/>
    <n v="3.16"/>
    <n v="3"/>
    <s v="2021"/>
    <s v="Qtr2"/>
    <n v="6"/>
    <s v="Jun"/>
    <s v="Waste Management"/>
    <n v="11.39"/>
    <n v="0.44"/>
    <n v="11.481499999999999"/>
  </r>
  <r>
    <x v="62"/>
    <s v="Single Stream"/>
    <n v="109665"/>
    <d v="2021-06-10T20:43:22"/>
    <n v="2460"/>
    <n v="1.23"/>
    <n v="2"/>
    <s v="2021"/>
    <s v="Qtr2"/>
    <n v="6"/>
    <s v="Jun"/>
    <s v="Twin Enviro"/>
    <n v="11.39"/>
    <n v="0.44"/>
    <n v="11.481499999999999"/>
  </r>
  <r>
    <x v="62"/>
    <s v="Single Stream"/>
    <n v="109703"/>
    <d v="2021-06-10T20:44:51"/>
    <n v="900"/>
    <n v="0.45"/>
    <n v="2"/>
    <s v="2021"/>
    <s v="Qtr2"/>
    <n v="6"/>
    <s v="Jun"/>
    <s v="Twin Enviro"/>
    <n v="11.39"/>
    <n v="0.44"/>
    <n v="11.481499999999999"/>
  </r>
  <r>
    <x v="63"/>
    <s v="Single Stream"/>
    <n v="109607"/>
    <d v="2021-06-09T13:24:50"/>
    <n v="3980"/>
    <n v="1.99"/>
    <n v="3"/>
    <s v="2021"/>
    <s v="Qtr2"/>
    <n v="6"/>
    <s v="Jun"/>
    <s v="Waste Management"/>
    <n v="8.3699999999999992"/>
    <n v="0"/>
    <n v="13.764999999999995"/>
  </r>
  <r>
    <x v="63"/>
    <s v="Single Stream"/>
    <n v="109630"/>
    <d v="2021-06-09T13:25:39"/>
    <n v="3780"/>
    <n v="1.89"/>
    <n v="2"/>
    <s v="2021"/>
    <s v="Qtr2"/>
    <n v="6"/>
    <s v="Jun"/>
    <s v="Twin Enviro"/>
    <n v="8.3699999999999992"/>
    <n v="0"/>
    <n v="13.764999999999995"/>
  </r>
  <r>
    <x v="63"/>
    <s v="Single Stream"/>
    <n v="109583"/>
    <d v="2021-06-09T13:21:33"/>
    <n v="3300"/>
    <n v="1.65"/>
    <n v="2"/>
    <s v="2021"/>
    <s v="Qtr2"/>
    <n v="6"/>
    <s v="Jun"/>
    <s v="Twin Enviro"/>
    <n v="8.3699999999999992"/>
    <n v="0"/>
    <n v="13.764999999999995"/>
  </r>
  <r>
    <x v="63"/>
    <s v="Single Stream"/>
    <n v="109582"/>
    <d v="2021-06-09T13:20:31"/>
    <n v="3380"/>
    <n v="1.69"/>
    <n v="2"/>
    <s v="2021"/>
    <s v="Qtr2"/>
    <n v="6"/>
    <s v="Jun"/>
    <s v="Twin Enviro"/>
    <n v="8.3699999999999992"/>
    <n v="0"/>
    <n v="13.764999999999995"/>
  </r>
  <r>
    <x v="63"/>
    <s v="Single Stream"/>
    <n v="109664"/>
    <d v="2021-06-10T20:42:30"/>
    <n v="2300"/>
    <n v="1.1499999999999999"/>
    <n v="3"/>
    <s v="2021"/>
    <s v="Qtr2"/>
    <n v="6"/>
    <s v="Jun"/>
    <s v="Waste Management"/>
    <n v="8.3699999999999992"/>
    <n v="0"/>
    <n v="13.764999999999995"/>
  </r>
  <r>
    <x v="64"/>
    <s v="Single Stream"/>
    <n v="109504"/>
    <d v="2021-06-07T20:50:08"/>
    <n v="2460"/>
    <n v="1.23"/>
    <n v="2"/>
    <s v="2021"/>
    <s v="Qtr2"/>
    <n v="6"/>
    <s v="Jun"/>
    <s v="Twin Enviro"/>
    <n v="11.66"/>
    <n v="0"/>
    <n v="13.321499999999999"/>
  </r>
  <r>
    <x v="64"/>
    <s v="Single Stream"/>
    <n v="109545"/>
    <d v="2021-06-09T13:16:39"/>
    <n v="5240"/>
    <n v="2.62"/>
    <n v="2"/>
    <s v="2021"/>
    <s v="Qtr2"/>
    <n v="6"/>
    <s v="Jun"/>
    <s v="Twin Enviro"/>
    <n v="11.66"/>
    <n v="0"/>
    <n v="13.321499999999999"/>
  </r>
  <r>
    <x v="64"/>
    <s v="Single Stream"/>
    <n v="109558"/>
    <d v="2021-06-09T13:18:14"/>
    <n v="8380"/>
    <n v="4.1900000000000004"/>
    <n v="3"/>
    <s v="2021"/>
    <s v="Qtr2"/>
    <n v="6"/>
    <s v="Jun"/>
    <s v="Waste Management"/>
    <n v="11.66"/>
    <n v="0"/>
    <n v="13.321499999999999"/>
  </r>
  <r>
    <x v="64"/>
    <s v="Single Stream"/>
    <n v="109536"/>
    <d v="2021-06-07T20:51:43"/>
    <n v="7240"/>
    <n v="3.62"/>
    <n v="3"/>
    <s v="2021"/>
    <s v="Qtr2"/>
    <n v="6"/>
    <s v="Jun"/>
    <s v="Waste Management"/>
    <n v="11.66"/>
    <n v="0"/>
    <n v="13.321499999999999"/>
  </r>
  <r>
    <x v="65"/>
    <s v="Single Stream"/>
    <n v="109486"/>
    <d v="2021-06-07T20:48:49"/>
    <n v="3600"/>
    <n v="1.8"/>
    <n v="2"/>
    <s v="2021"/>
    <s v="Qtr2"/>
    <n v="6"/>
    <s v="Jun"/>
    <s v="Twin Enviro"/>
    <n v="12.890000000000002"/>
    <n v="0"/>
    <n v="9.6625000000000014"/>
  </r>
  <r>
    <x v="65"/>
    <s v="Single Stream"/>
    <n v="109469"/>
    <d v="2021-06-04T21:19:14"/>
    <n v="2020"/>
    <n v="1.01"/>
    <n v="2"/>
    <s v="2021"/>
    <s v="Qtr2"/>
    <n v="6"/>
    <s v="Jun"/>
    <s v="Twin Enviro"/>
    <n v="12.890000000000002"/>
    <n v="0"/>
    <n v="9.6625000000000014"/>
  </r>
  <r>
    <x v="65"/>
    <s v="Single Stream"/>
    <n v="109477"/>
    <d v="2021-06-04T21:19:44"/>
    <n v="5960"/>
    <n v="2.98"/>
    <n v="2"/>
    <s v="2021"/>
    <s v="Qtr2"/>
    <n v="6"/>
    <s v="Jun"/>
    <s v="Twin Enviro"/>
    <n v="12.890000000000002"/>
    <n v="0"/>
    <n v="9.6625000000000014"/>
  </r>
  <r>
    <x v="65"/>
    <s v="Single Stream"/>
    <n v="109467"/>
    <d v="2021-06-04T21:18:36"/>
    <n v="8340"/>
    <n v="4.17"/>
    <n v="3"/>
    <s v="2021"/>
    <s v="Qtr2"/>
    <n v="6"/>
    <s v="Jun"/>
    <s v="Waste Management"/>
    <n v="12.890000000000002"/>
    <n v="0"/>
    <n v="9.6625000000000014"/>
  </r>
  <r>
    <x v="65"/>
    <s v="Single Stream"/>
    <n v="109436"/>
    <d v="2021-06-04T21:17:59"/>
    <n v="2740"/>
    <n v="1.37"/>
    <n v="2"/>
    <s v="2021"/>
    <s v="Qtr2"/>
    <n v="6"/>
    <s v="Jun"/>
    <s v="Twin Enviro"/>
    <n v="12.890000000000002"/>
    <n v="0"/>
    <n v="9.6625000000000014"/>
  </r>
  <r>
    <x v="65"/>
    <s v="Single Stream"/>
    <n v="109427"/>
    <d v="2021-06-04T21:17:13"/>
    <n v="3120"/>
    <n v="1.56"/>
    <n v="2"/>
    <s v="2021"/>
    <s v="Qtr2"/>
    <n v="6"/>
    <s v="Jun"/>
    <s v="Twin Enviro"/>
    <n v="12.890000000000002"/>
    <n v="0"/>
    <n v="9.6625000000000014"/>
  </r>
  <r>
    <x v="66"/>
    <s v="Single Stream"/>
    <n v="109393"/>
    <d v="2021-06-04T13:54:18"/>
    <n v="1820"/>
    <n v="0.91"/>
    <n v="2"/>
    <s v="2021"/>
    <s v="Qtr2"/>
    <n v="6"/>
    <s v="Jun"/>
    <s v="Twin Enviro"/>
    <n v="9.19"/>
    <n v="0"/>
    <n v="9.6574999999999989"/>
  </r>
  <r>
    <x v="66"/>
    <s v="Single Stream"/>
    <n v="109355"/>
    <d v="2021-06-04T13:52:35"/>
    <n v="4300"/>
    <n v="2.15"/>
    <n v="2"/>
    <s v="2021"/>
    <s v="Qtr2"/>
    <n v="6"/>
    <s v="Jun"/>
    <s v="Twin Enviro"/>
    <n v="9.19"/>
    <n v="0"/>
    <n v="9.6574999999999989"/>
  </r>
  <r>
    <x v="66"/>
    <s v="Single Stream"/>
    <n v="109417"/>
    <d v="2021-06-04T21:15:42"/>
    <n v="4600"/>
    <n v="2.2999999999999998"/>
    <n v="2"/>
    <s v="2021"/>
    <s v="Qtr2"/>
    <n v="6"/>
    <s v="Jun"/>
    <s v="Twin Enviro"/>
    <n v="9.19"/>
    <n v="0"/>
    <n v="9.6574999999999989"/>
  </r>
  <r>
    <x v="66"/>
    <s v="Single Stream"/>
    <n v="109412"/>
    <d v="2021-06-04T13:49:32"/>
    <n v="3180"/>
    <n v="1.59"/>
    <n v="2"/>
    <s v="2021"/>
    <s v="Qtr2"/>
    <n v="6"/>
    <s v="Jun"/>
    <s v="Twin Enviro"/>
    <n v="9.19"/>
    <n v="0"/>
    <n v="9.6574999999999989"/>
  </r>
  <r>
    <x v="66"/>
    <s v="Single Stream"/>
    <n v="109423"/>
    <d v="2021-06-04T21:16:14"/>
    <n v="4480"/>
    <n v="2.2400000000000002"/>
    <n v="2"/>
    <s v="2021"/>
    <s v="Qtr2"/>
    <n v="6"/>
    <s v="Jun"/>
    <s v="Twin Enviro"/>
    <n v="9.19"/>
    <n v="0"/>
    <n v="9.6574999999999989"/>
  </r>
  <r>
    <x v="67"/>
    <s v="Single Stream"/>
    <n v="109291"/>
    <d v="2021-06-02T20:25:28"/>
    <n v="540"/>
    <n v="0.27"/>
    <n v="2"/>
    <s v="2021"/>
    <s v="Qtr2"/>
    <n v="6"/>
    <s v="Jun"/>
    <s v="Twin Enviro"/>
    <n v="8.85"/>
    <n v="0"/>
    <n v="12.0745"/>
  </r>
  <r>
    <x v="67"/>
    <s v="Single Stream"/>
    <n v="109346"/>
    <d v="2021-06-04T13:51:04"/>
    <n v="6920"/>
    <n v="3.46"/>
    <n v="3"/>
    <s v="2021"/>
    <s v="Qtr2"/>
    <n v="6"/>
    <s v="Jun"/>
    <s v="Waste Management"/>
    <n v="8.85"/>
    <n v="0"/>
    <n v="12.0745"/>
  </r>
  <r>
    <x v="67"/>
    <s v="Single Stream"/>
    <n v="109293"/>
    <d v="2021-06-02T20:26:23"/>
    <n v="5880"/>
    <n v="2.94"/>
    <n v="3"/>
    <s v="2021"/>
    <s v="Qtr2"/>
    <n v="6"/>
    <s v="Jun"/>
    <s v="Waste Management"/>
    <n v="8.85"/>
    <n v="0"/>
    <n v="12.0745"/>
  </r>
  <r>
    <x v="67"/>
    <s v="Single Stream"/>
    <n v="109306"/>
    <d v="2021-06-02T20:28:23"/>
    <n v="4360"/>
    <n v="2.1800000000000002"/>
    <n v="2"/>
    <s v="2021"/>
    <s v="Qtr2"/>
    <n v="6"/>
    <s v="Jun"/>
    <s v="Twin Enviro"/>
    <n v="8.85"/>
    <n v="0"/>
    <n v="12.0745"/>
  </r>
  <r>
    <x v="68"/>
    <s v="Single Stream"/>
    <n v="109270"/>
    <d v="2021-06-02T20:24:35"/>
    <n v="9880"/>
    <n v="4.9400000000000004"/>
    <n v="3"/>
    <s v="2021"/>
    <s v="Qtr2"/>
    <n v="6"/>
    <s v="Jun"/>
    <s v="Waste Management"/>
    <n v="16"/>
    <n v="0"/>
    <n v="12.6785"/>
  </r>
  <r>
    <x v="68"/>
    <s v="Single Stream"/>
    <n v="109222"/>
    <d v="2021-06-02T20:20:56"/>
    <n v="5000"/>
    <n v="2.5"/>
    <n v="3"/>
    <s v="2021"/>
    <s v="Qtr2"/>
    <n v="6"/>
    <s v="Jun"/>
    <s v="Waste Management"/>
    <n v="16"/>
    <n v="0"/>
    <n v="12.6785"/>
  </r>
  <r>
    <x v="68"/>
    <s v="Single Stream"/>
    <n v="109202"/>
    <d v="2021-06-01T16:16:11"/>
    <n v="7140"/>
    <n v="3.57"/>
    <n v="2"/>
    <s v="2021"/>
    <s v="Qtr2"/>
    <n v="6"/>
    <s v="Jun"/>
    <s v="Twin Enviro"/>
    <n v="16"/>
    <n v="0"/>
    <n v="12.6785"/>
  </r>
  <r>
    <x v="68"/>
    <s v="Single Stream"/>
    <n v="109266"/>
    <d v="2021-06-02T20:23:38"/>
    <n v="2280"/>
    <n v="1.1399999999999999"/>
    <n v="3"/>
    <s v="2021"/>
    <s v="Qtr2"/>
    <n v="6"/>
    <s v="Jun"/>
    <s v="Waste Management"/>
    <n v="16"/>
    <n v="0"/>
    <n v="12.6785"/>
  </r>
  <r>
    <x v="68"/>
    <s v="Single Stream"/>
    <n v="109247"/>
    <d v="2021-06-02T20:22:26"/>
    <n v="4480"/>
    <n v="2.2400000000000002"/>
    <n v="2"/>
    <s v="2021"/>
    <s v="Qtr2"/>
    <n v="6"/>
    <s v="Jun"/>
    <s v="Twin Enviro"/>
    <n v="16"/>
    <n v="0"/>
    <n v="12.6785"/>
  </r>
  <r>
    <x v="68"/>
    <s v="Single Stream"/>
    <n v="109203"/>
    <d v="2021-06-01T16:17:08"/>
    <n v="3220"/>
    <n v="1.61"/>
    <n v="2"/>
    <s v="2021"/>
    <s v="Qtr2"/>
    <n v="6"/>
    <s v="Jun"/>
    <s v="Twin Enviro"/>
    <n v="16"/>
    <n v="0"/>
    <n v="12.6785"/>
  </r>
  <r>
    <x v="69"/>
    <s v="Single Stream"/>
    <n v="109165"/>
    <d v="2021-06-01T16:05:37"/>
    <n v="3200"/>
    <n v="1.6"/>
    <n v="2"/>
    <s v="2021"/>
    <s v="Qtr2"/>
    <n v="5"/>
    <s v="May"/>
    <s v="Twin Enviro"/>
    <n v="12.31"/>
    <n v="0"/>
    <n v="9.6689999999999987"/>
  </r>
  <r>
    <x v="69"/>
    <s v="Single Stream"/>
    <n v="109180"/>
    <d v="2021-06-01T16:07:50"/>
    <n v="3260"/>
    <n v="1.63"/>
    <n v="2"/>
    <s v="2021"/>
    <s v="Qtr2"/>
    <n v="5"/>
    <s v="May"/>
    <s v="Twin Enviro"/>
    <n v="12.31"/>
    <n v="0"/>
    <n v="9.6689999999999987"/>
  </r>
  <r>
    <x v="69"/>
    <s v="Single Stream"/>
    <n v="109155"/>
    <d v="2021-06-01T16:02:43"/>
    <n v="3280"/>
    <n v="1.64"/>
    <n v="3"/>
    <s v="2021"/>
    <s v="Qtr2"/>
    <n v="5"/>
    <s v="May"/>
    <s v="Waste Management"/>
    <n v="12.31"/>
    <n v="0"/>
    <n v="9.6689999999999987"/>
  </r>
  <r>
    <x v="69"/>
    <s v="Single Stream"/>
    <n v="109138"/>
    <d v="2021-06-01T16:06:44"/>
    <n v="6500"/>
    <n v="3.25"/>
    <n v="3"/>
    <s v="2021"/>
    <s v="Qtr2"/>
    <n v="5"/>
    <s v="May"/>
    <s v="Waste Management"/>
    <n v="12.31"/>
    <n v="0"/>
    <n v="9.6689999999999987"/>
  </r>
  <r>
    <x v="69"/>
    <s v="Single Stream"/>
    <n v="109096"/>
    <d v="2021-05-28T21:02:30"/>
    <n v="3380"/>
    <n v="1.69"/>
    <n v="2"/>
    <s v="2021"/>
    <s v="Qtr2"/>
    <n v="5"/>
    <s v="May"/>
    <s v="Twin Enviro"/>
    <n v="12.31"/>
    <n v="0"/>
    <n v="9.6689999999999987"/>
  </r>
  <r>
    <x v="69"/>
    <s v="Single Stream"/>
    <n v="109156"/>
    <d v="2021-06-01T16:04:23"/>
    <n v="3260"/>
    <n v="1.63"/>
    <n v="3"/>
    <s v="2021"/>
    <s v="Qtr2"/>
    <n v="5"/>
    <s v="May"/>
    <s v="Waste Management"/>
    <n v="12.31"/>
    <n v="0"/>
    <n v="9.6689999999999987"/>
  </r>
  <r>
    <x v="69"/>
    <s v="Single Stream"/>
    <n v="109152"/>
    <d v="2021-06-01T16:01:24"/>
    <n v="1740"/>
    <n v="0.87"/>
    <n v="2"/>
    <s v="2021"/>
    <s v="Qtr2"/>
    <n v="5"/>
    <s v="May"/>
    <s v="Twin Enviro"/>
    <n v="12.31"/>
    <n v="0"/>
    <n v="9.6689999999999987"/>
  </r>
  <r>
    <x v="70"/>
    <s v="Single Stream"/>
    <n v="109062"/>
    <d v="2021-05-27T20:24:03"/>
    <n v="1040"/>
    <n v="0.52"/>
    <n v="2"/>
    <s v="2021"/>
    <s v="Qtr2"/>
    <n v="5"/>
    <s v="May"/>
    <s v="Twin Enviro"/>
    <n v="8.51"/>
    <n v="0"/>
    <n v="7.2474999999999996"/>
  </r>
  <r>
    <x v="70"/>
    <s v="Single Stream"/>
    <n v="109016"/>
    <d v="2021-05-27T20:16:49"/>
    <n v="3360"/>
    <n v="1.68"/>
    <n v="2"/>
    <s v="2021"/>
    <s v="Qtr2"/>
    <n v="5"/>
    <s v="May"/>
    <s v="Twin Enviro"/>
    <n v="8.51"/>
    <n v="0"/>
    <n v="7.2474999999999996"/>
  </r>
  <r>
    <x v="70"/>
    <s v="Single Stream"/>
    <n v="109028"/>
    <d v="2021-05-27T20:18:15"/>
    <n v="3780"/>
    <n v="1.89"/>
    <n v="2"/>
    <s v="2021"/>
    <s v="Qtr2"/>
    <n v="5"/>
    <s v="May"/>
    <s v="Twin Enviro"/>
    <n v="8.51"/>
    <n v="0"/>
    <n v="7.2474999999999996"/>
  </r>
  <r>
    <x v="70"/>
    <s v="Single Stream"/>
    <n v="109067"/>
    <d v="2021-05-27T20:25:00"/>
    <n v="3740"/>
    <n v="1.87"/>
    <n v="2"/>
    <s v="2021"/>
    <s v="Qtr2"/>
    <n v="5"/>
    <s v="May"/>
    <s v="Twin Enviro"/>
    <n v="8.51"/>
    <n v="0"/>
    <n v="7.2474999999999996"/>
  </r>
  <r>
    <x v="70"/>
    <s v="Single Stream"/>
    <n v="109089"/>
    <d v="2021-05-28T20:59:29"/>
    <n v="5100"/>
    <n v="2.5499999999999998"/>
    <n v="3"/>
    <s v="2021"/>
    <s v="Qtr2"/>
    <n v="5"/>
    <s v="May"/>
    <s v="Waste Management"/>
    <n v="8.51"/>
    <n v="0"/>
    <n v="7.2474999999999996"/>
  </r>
  <r>
    <x v="71"/>
    <s v="Single Stream"/>
    <n v="108973"/>
    <d v="2021-05-27T20:12:06"/>
    <n v="560"/>
    <n v="0.28000000000000003"/>
    <n v="2"/>
    <s v="2021"/>
    <s v="Qtr2"/>
    <n v="5"/>
    <s v="May"/>
    <s v="Twin Enviro"/>
    <n v="5.84"/>
    <n v="0"/>
    <n v="6.0495000000000001"/>
  </r>
  <r>
    <x v="71"/>
    <s v="Single Stream"/>
    <n v="109001"/>
    <d v="2021-05-27T20:13:11"/>
    <n v="7300"/>
    <n v="3.65"/>
    <n v="2"/>
    <s v="2021"/>
    <s v="Qtr2"/>
    <n v="5"/>
    <s v="May"/>
    <s v="Twin Enviro"/>
    <n v="5.84"/>
    <n v="0"/>
    <n v="6.0495000000000001"/>
  </r>
  <r>
    <x v="71"/>
    <s v="Single Stream"/>
    <n v="109006"/>
    <d v="2021-05-27T20:15:30"/>
    <n v="3820"/>
    <n v="1.91"/>
    <n v="3"/>
    <s v="2021"/>
    <s v="Qtr2"/>
    <n v="5"/>
    <s v="May"/>
    <s v="Waste Management"/>
    <n v="5.84"/>
    <n v="0"/>
    <n v="6.0495000000000001"/>
  </r>
  <r>
    <x v="72"/>
    <s v="Single Stream"/>
    <n v="108931"/>
    <d v="2021-05-27T20:10:01"/>
    <n v="2140"/>
    <n v="1.07"/>
    <n v="3"/>
    <s v="2021"/>
    <s v="Qtr2"/>
    <n v="5"/>
    <s v="May"/>
    <s v="Waste Management"/>
    <n v="7.6399999999999988"/>
    <n v="0"/>
    <n v="10.9095"/>
  </r>
  <r>
    <x v="72"/>
    <s v="Single Stream"/>
    <n v="108930"/>
    <d v="2021-05-27T20:07:25"/>
    <n v="6060"/>
    <n v="3.03"/>
    <n v="2"/>
    <s v="2021"/>
    <s v="Qtr2"/>
    <n v="5"/>
    <s v="May"/>
    <s v="Twin Enviro"/>
    <n v="7.6399999999999988"/>
    <n v="0"/>
    <n v="10.9095"/>
  </r>
  <r>
    <x v="72"/>
    <s v="Single Stream"/>
    <n v="108867"/>
    <d v="2021-05-25T21:03:45"/>
    <n v="1860"/>
    <n v="0.93"/>
    <n v="2"/>
    <s v="2021"/>
    <s v="Qtr2"/>
    <n v="5"/>
    <s v="May"/>
    <s v="Twin Enviro"/>
    <n v="7.6399999999999988"/>
    <n v="0"/>
    <n v="10.9095"/>
  </r>
  <r>
    <x v="72"/>
    <s v="Single Stream"/>
    <n v="108902"/>
    <d v="2021-05-25T21:04:20"/>
    <n v="5220"/>
    <n v="2.61"/>
    <n v="3"/>
    <s v="2021"/>
    <s v="Qtr2"/>
    <n v="5"/>
    <s v="May"/>
    <s v="Waste Management"/>
    <n v="7.6399999999999988"/>
    <n v="0"/>
    <n v="10.9095"/>
  </r>
  <r>
    <x v="73"/>
    <s v="Single Stream"/>
    <n v="108830"/>
    <d v="2021-05-24T21:16:52"/>
    <n v="9180"/>
    <n v="4.59"/>
    <n v="3"/>
    <s v="2021"/>
    <s v="Qtr2"/>
    <n v="5"/>
    <s v="May"/>
    <s v="Waste Management"/>
    <n v="9.73"/>
    <n v="0"/>
    <n v="11.389999999999999"/>
  </r>
  <r>
    <x v="73"/>
    <s v="Single Stream"/>
    <n v="108800"/>
    <d v="2021-05-24T21:14:18"/>
    <n v="2480"/>
    <n v="1.24"/>
    <n v="2"/>
    <s v="2021"/>
    <s v="Qtr2"/>
    <n v="5"/>
    <s v="May"/>
    <s v="Twin Enviro"/>
    <n v="9.73"/>
    <n v="0"/>
    <n v="11.389999999999999"/>
  </r>
  <r>
    <x v="73"/>
    <s v="Single Stream"/>
    <n v="108802"/>
    <d v="2021-05-24T21:14:46"/>
    <n v="1700"/>
    <n v="0.85"/>
    <n v="2"/>
    <s v="2021"/>
    <s v="Qtr2"/>
    <n v="5"/>
    <s v="May"/>
    <s v="Twin Enviro"/>
    <n v="9.73"/>
    <n v="0"/>
    <n v="11.389999999999999"/>
  </r>
  <r>
    <x v="73"/>
    <s v="Single Stream"/>
    <n v="108837"/>
    <d v="2021-05-25T21:00:56"/>
    <n v="6100"/>
    <n v="3.05"/>
    <n v="2"/>
    <s v="2021"/>
    <s v="Qtr2"/>
    <n v="5"/>
    <s v="May"/>
    <s v="Twin Enviro"/>
    <n v="9.73"/>
    <n v="0"/>
    <n v="11.389999999999999"/>
  </r>
  <r>
    <x v="74"/>
    <s v="Single Stream"/>
    <n v="108780"/>
    <d v="2021-05-21T21:09:14"/>
    <n v="4160"/>
    <n v="2.08"/>
    <n v="3"/>
    <s v="2021"/>
    <s v="Qtr2"/>
    <n v="5"/>
    <s v="May"/>
    <s v="Waste Management"/>
    <n v="9.5399999999999991"/>
    <n v="2.63"/>
    <n v="11.480499999999999"/>
  </r>
  <r>
    <x v="74"/>
    <s v="Single Stream"/>
    <n v="108781"/>
    <d v="2021-05-21T21:11:13"/>
    <n v="5180"/>
    <n v="2.59"/>
    <n v="3"/>
    <s v="2021"/>
    <s v="Qtr2"/>
    <n v="5"/>
    <s v="May"/>
    <s v="Waste Management"/>
    <n v="9.5399999999999991"/>
    <n v="2.63"/>
    <n v="11.480499999999999"/>
  </r>
  <r>
    <x v="74"/>
    <s v="Single Stream"/>
    <n v="108785"/>
    <d v="2021-05-21T21:12:36"/>
    <n v="3440"/>
    <n v="1.72"/>
    <n v="2"/>
    <s v="2021"/>
    <s v="Qtr2"/>
    <n v="5"/>
    <s v="May"/>
    <s v="Twin Enviro"/>
    <n v="9.5399999999999991"/>
    <n v="2.63"/>
    <n v="11.480499999999999"/>
  </r>
  <r>
    <x v="74"/>
    <s v="Single Stream"/>
    <n v="108782"/>
    <d v="2021-05-21T21:11:53"/>
    <n v="6300"/>
    <n v="3.15"/>
    <n v="2"/>
    <s v="2021"/>
    <s v="Qtr2"/>
    <n v="5"/>
    <s v="May"/>
    <s v="Twin Enviro"/>
    <n v="9.5399999999999991"/>
    <n v="2.63"/>
    <n v="11.480499999999999"/>
  </r>
  <r>
    <x v="75"/>
    <s v="Single Stream"/>
    <n v="108761"/>
    <d v="2021-05-21T21:08:34"/>
    <n v="9900"/>
    <n v="4.95"/>
    <n v="3"/>
    <s v="2021"/>
    <s v="Qtr2"/>
    <n v="5"/>
    <s v="May"/>
    <s v="Waste Management"/>
    <n v="8.85"/>
    <n v="0"/>
    <n v="9.6789999999999985"/>
  </r>
  <r>
    <x v="75"/>
    <s v="Single Stream"/>
    <n v="108709"/>
    <d v="2021-05-20T20:43:34"/>
    <n v="2520"/>
    <n v="1.26"/>
    <n v="2"/>
    <s v="2021"/>
    <s v="Qtr2"/>
    <n v="5"/>
    <s v="May"/>
    <s v="Twin Enviro"/>
    <n v="8.85"/>
    <n v="0"/>
    <n v="9.6789999999999985"/>
  </r>
  <r>
    <x v="75"/>
    <s v="Single Stream"/>
    <n v="108730"/>
    <d v="2021-05-21T21:07:35"/>
    <n v="3820"/>
    <n v="1.91"/>
    <n v="3"/>
    <s v="2021"/>
    <s v="Qtr2"/>
    <n v="5"/>
    <s v="May"/>
    <s v="Waste Management"/>
    <n v="8.85"/>
    <n v="0"/>
    <n v="9.6789999999999985"/>
  </r>
  <r>
    <x v="75"/>
    <s v="Single Stream"/>
    <n v="108699"/>
    <d v="2021-05-20T20:43:00"/>
    <n v="1460"/>
    <n v="0.73"/>
    <n v="2"/>
    <s v="2021"/>
    <s v="Qtr2"/>
    <n v="5"/>
    <s v="May"/>
    <s v="Twin Enviro"/>
    <n v="8.85"/>
    <n v="0"/>
    <n v="9.6789999999999985"/>
  </r>
  <r>
    <x v="76"/>
    <s v="Single Stream"/>
    <n v="108666"/>
    <d v="2021-05-20T20:40:29"/>
    <n v="2440"/>
    <n v="1.22"/>
    <n v="2"/>
    <s v="2021"/>
    <s v="Qtr2"/>
    <n v="5"/>
    <s v="May"/>
    <s v="Twin Enviro"/>
    <n v="11.03"/>
    <n v="0"/>
    <n v="9.0670000000000002"/>
  </r>
  <r>
    <x v="76"/>
    <s v="Single Stream"/>
    <n v="108668"/>
    <d v="2021-05-20T20:42:08"/>
    <n v="5780"/>
    <n v="2.89"/>
    <n v="3"/>
    <s v="2021"/>
    <s v="Qtr2"/>
    <n v="5"/>
    <s v="May"/>
    <s v="Waste Management"/>
    <n v="11.03"/>
    <n v="0"/>
    <n v="9.0670000000000002"/>
  </r>
  <r>
    <x v="76"/>
    <s v="Single Stream"/>
    <n v="108664"/>
    <d v="2021-05-20T20:41:08"/>
    <n v="4320"/>
    <n v="2.16"/>
    <n v="2"/>
    <s v="2021"/>
    <s v="Qtr2"/>
    <n v="5"/>
    <s v="May"/>
    <s v="Twin Enviro"/>
    <n v="11.03"/>
    <n v="0"/>
    <n v="9.0670000000000002"/>
  </r>
  <r>
    <x v="76"/>
    <s v="Single Stream"/>
    <n v="108637"/>
    <d v="2021-05-20T20:39:10"/>
    <n v="4460"/>
    <n v="2.23"/>
    <n v="2"/>
    <s v="2021"/>
    <s v="Qtr2"/>
    <n v="5"/>
    <s v="May"/>
    <s v="Twin Enviro"/>
    <n v="11.03"/>
    <n v="0"/>
    <n v="9.0670000000000002"/>
  </r>
  <r>
    <x v="76"/>
    <s v="Single Stream"/>
    <n v="108618"/>
    <d v="2021-05-19T20:19:18"/>
    <n v="4500"/>
    <n v="2.25"/>
    <n v="3"/>
    <s v="2021"/>
    <s v="Qtr2"/>
    <n v="5"/>
    <s v="May"/>
    <s v="Waste Management"/>
    <n v="11.03"/>
    <n v="0"/>
    <n v="9.0670000000000002"/>
  </r>
  <r>
    <x v="76"/>
    <s v="Single Stream"/>
    <n v="108630"/>
    <d v="2021-05-19T20:19:53"/>
    <n v="560"/>
    <n v="0.28000000000000003"/>
    <n v="2"/>
    <s v="2021"/>
    <s v="Qtr2"/>
    <n v="5"/>
    <s v="May"/>
    <s v="Twin Enviro"/>
    <n v="11.03"/>
    <n v="0"/>
    <n v="9.0670000000000002"/>
  </r>
  <r>
    <x v="77"/>
    <s v="Single Stream"/>
    <n v="108578"/>
    <d v="2021-05-19T20:13:40"/>
    <n v="4400"/>
    <n v="2.2000000000000002"/>
    <n v="2"/>
    <s v="2021"/>
    <s v="Qtr2"/>
    <n v="5"/>
    <s v="May"/>
    <s v="Twin Enviro"/>
    <n v="17.739999999999998"/>
    <n v="0"/>
    <n v="10.276"/>
  </r>
  <r>
    <x v="77"/>
    <s v="Single Stream"/>
    <n v="108600"/>
    <d v="2021-05-19T20:17:14"/>
    <n v="10260"/>
    <n v="5.13"/>
    <n v="3"/>
    <s v="2021"/>
    <s v="Qtr2"/>
    <n v="5"/>
    <s v="May"/>
    <s v="Waste Management"/>
    <n v="17.739999999999998"/>
    <n v="0"/>
    <n v="10.276"/>
  </r>
  <r>
    <x v="77"/>
    <s v="Single Stream"/>
    <n v="108588"/>
    <d v="2021-05-19T20:09:44"/>
    <n v="2200"/>
    <n v="1.1000000000000001"/>
    <n v="3"/>
    <s v="2021"/>
    <s v="Qtr2"/>
    <n v="5"/>
    <s v="May"/>
    <s v="Waste Management"/>
    <n v="17.739999999999998"/>
    <n v="0"/>
    <n v="10.276"/>
  </r>
  <r>
    <x v="77"/>
    <s v="Single Stream"/>
    <n v="108590"/>
    <d v="2021-05-19T20:11:00"/>
    <n v="13360"/>
    <n v="6.68"/>
    <n v="3"/>
    <s v="2021"/>
    <s v="Qtr2"/>
    <n v="5"/>
    <s v="May"/>
    <s v="Waste Management"/>
    <n v="17.739999999999998"/>
    <n v="0"/>
    <n v="10.276"/>
  </r>
  <r>
    <x v="77"/>
    <s v="Single Stream"/>
    <n v="108543"/>
    <d v="2021-05-19T20:16:10"/>
    <n v="5260"/>
    <n v="2.63"/>
    <n v="3"/>
    <s v="2021"/>
    <s v="Qtr2"/>
    <n v="5"/>
    <s v="May"/>
    <s v="Waste Management"/>
    <n v="17.739999999999998"/>
    <n v="0"/>
    <n v="10.276"/>
  </r>
  <r>
    <x v="78"/>
    <s v="Single Stream"/>
    <n v="108482"/>
    <d v="2021-05-18T19:54:33"/>
    <n v="1380"/>
    <n v="0.69"/>
    <n v="2"/>
    <s v="2021"/>
    <s v="Qtr2"/>
    <n v="5"/>
    <s v="May"/>
    <s v="Twin Enviro"/>
    <n v="14.469999999999999"/>
    <n v="0"/>
    <n v="4.2484999999999999"/>
  </r>
  <r>
    <x v="78"/>
    <s v="Single Stream"/>
    <n v="108509"/>
    <d v="2021-05-19T20:04:12"/>
    <n v="5320"/>
    <n v="2.66"/>
    <n v="3"/>
    <s v="2021"/>
    <s v="Qtr2"/>
    <n v="5"/>
    <s v="May"/>
    <s v="Waste Management"/>
    <n v="14.469999999999999"/>
    <n v="0"/>
    <n v="4.2484999999999999"/>
  </r>
  <r>
    <x v="78"/>
    <s v="Single Stream"/>
    <n v="108472"/>
    <d v="2021-05-18T19:51:43"/>
    <n v="4940"/>
    <n v="2.4700000000000002"/>
    <n v="3"/>
    <s v="2021"/>
    <s v="Qtr2"/>
    <n v="5"/>
    <s v="May"/>
    <s v="Waste Management"/>
    <n v="14.469999999999999"/>
    <n v="0"/>
    <n v="4.2484999999999999"/>
  </r>
  <r>
    <x v="78"/>
    <s v="Single Stream"/>
    <n v="108513"/>
    <d v="2021-05-19T20:06:54"/>
    <n v="3920"/>
    <n v="1.96"/>
    <n v="2"/>
    <s v="2021"/>
    <s v="Qtr2"/>
    <n v="5"/>
    <s v="May"/>
    <s v="Twin Enviro"/>
    <n v="14.469999999999999"/>
    <n v="0"/>
    <n v="4.2484999999999999"/>
  </r>
  <r>
    <x v="78"/>
    <s v="Single Stream"/>
    <n v="108514"/>
    <d v="2021-05-19T20:07:57"/>
    <n v="3320"/>
    <n v="1.66"/>
    <n v="3"/>
    <s v="2021"/>
    <s v="Qtr2"/>
    <n v="5"/>
    <s v="May"/>
    <s v="Waste Management"/>
    <n v="14.469999999999999"/>
    <n v="0"/>
    <n v="4.2484999999999999"/>
  </r>
  <r>
    <x v="78"/>
    <s v="Single Stream"/>
    <n v="108480"/>
    <d v="2021-05-18T19:52:39"/>
    <n v="6860"/>
    <n v="3.43"/>
    <n v="2"/>
    <s v="2021"/>
    <s v="Qtr2"/>
    <n v="5"/>
    <s v="May"/>
    <s v="Twin Enviro"/>
    <n v="14.469999999999999"/>
    <n v="0"/>
    <n v="4.2484999999999999"/>
  </r>
  <r>
    <x v="78"/>
    <s v="Single Stream"/>
    <n v="108512"/>
    <d v="2021-05-19T20:05:08"/>
    <n v="3200"/>
    <n v="1.6"/>
    <n v="2"/>
    <s v="2021"/>
    <s v="Qtr2"/>
    <n v="5"/>
    <s v="May"/>
    <s v="Twin Enviro"/>
    <n v="14.469999999999999"/>
    <n v="0"/>
    <n v="4.2484999999999999"/>
  </r>
  <r>
    <x v="79"/>
    <s v="Single Stream"/>
    <n v="108404"/>
    <d v="2021-05-18T19:43:43"/>
    <n v="6800"/>
    <n v="3.4"/>
    <n v="3"/>
    <s v="2021"/>
    <s v="Qtr2"/>
    <n v="5"/>
    <s v="May"/>
    <s v="Waste Management"/>
    <n v="8.0299999999999994"/>
    <n v="0"/>
    <n v="4.8745000000000003"/>
  </r>
  <r>
    <x v="79"/>
    <s v="Single Stream"/>
    <n v="108386"/>
    <d v="2021-05-18T19:42:34"/>
    <n v="40"/>
    <n v="0.02"/>
    <n v="2"/>
    <s v="2021"/>
    <s v="Qtr2"/>
    <n v="5"/>
    <s v="May"/>
    <s v="Twin Enviro"/>
    <n v="8.0299999999999994"/>
    <n v="0"/>
    <n v="4.8745000000000003"/>
  </r>
  <r>
    <x v="79"/>
    <s v="Single Stream"/>
    <n v="108432"/>
    <d v="2021-05-18T19:45:21"/>
    <n v="3100"/>
    <n v="1.55"/>
    <n v="2"/>
    <s v="2021"/>
    <s v="Qtr2"/>
    <n v="5"/>
    <s v="May"/>
    <s v="Twin Enviro"/>
    <n v="8.0299999999999994"/>
    <n v="0"/>
    <n v="4.8745000000000003"/>
  </r>
  <r>
    <x v="79"/>
    <s v="Single Stream"/>
    <n v="108447"/>
    <d v="2021-05-18T19:46:47"/>
    <n v="2740"/>
    <n v="1.37"/>
    <n v="2"/>
    <s v="2021"/>
    <s v="Qtr2"/>
    <n v="5"/>
    <s v="May"/>
    <s v="Twin Enviro"/>
    <n v="8.0299999999999994"/>
    <n v="0"/>
    <n v="4.8745000000000003"/>
  </r>
  <r>
    <x v="79"/>
    <s v="Single Stream"/>
    <n v="108428"/>
    <d v="2021-05-18T19:44:33"/>
    <n v="3380"/>
    <n v="1.69"/>
    <n v="3"/>
    <s v="2021"/>
    <s v="Qtr2"/>
    <n v="5"/>
    <s v="May"/>
    <s v="Waste Management"/>
    <n v="8.0299999999999994"/>
    <n v="0"/>
    <n v="4.8745000000000003"/>
  </r>
  <r>
    <x v="80"/>
    <s v="Single Stream"/>
    <n v="108338"/>
    <d v="2021-05-13T21:30:38"/>
    <n v="960"/>
    <n v="0.48"/>
    <n v="2"/>
    <s v="2021"/>
    <s v="Qtr2"/>
    <n v="5"/>
    <s v="May"/>
    <s v="Twin Enviro"/>
    <n v="7.9599999999999991"/>
    <n v="0"/>
    <n v="7.6949999999999994"/>
  </r>
  <r>
    <x v="80"/>
    <s v="Single Stream"/>
    <n v="108382"/>
    <d v="2021-05-18T16:34:48"/>
    <n v="1060"/>
    <n v="0.53"/>
    <n v="2"/>
    <s v="2021"/>
    <s v="Qtr2"/>
    <n v="5"/>
    <s v="May"/>
    <s v="Twin Enviro"/>
    <n v="7.9599999999999991"/>
    <n v="0"/>
    <n v="7.6949999999999994"/>
  </r>
  <r>
    <x v="80"/>
    <s v="Single Stream"/>
    <n v="108351"/>
    <d v="2021-05-13T21:37:43"/>
    <n v="6020"/>
    <n v="3.01"/>
    <n v="2"/>
    <s v="2021"/>
    <s v="Qtr2"/>
    <n v="5"/>
    <s v="May"/>
    <s v="Twin Enviro"/>
    <n v="7.9599999999999991"/>
    <n v="0"/>
    <n v="7.6949999999999994"/>
  </r>
  <r>
    <x v="80"/>
    <s v="Single Stream"/>
    <n v="108369"/>
    <d v="2021-05-18T16:26:53"/>
    <n v="3080"/>
    <n v="1.54"/>
    <n v="2"/>
    <s v="2021"/>
    <s v="Qtr2"/>
    <n v="5"/>
    <s v="May"/>
    <s v="Twin Enviro"/>
    <n v="7.9599999999999991"/>
    <n v="0"/>
    <n v="7.6949999999999994"/>
  </r>
  <r>
    <x v="80"/>
    <s v="Single Stream"/>
    <n v="108383"/>
    <d v="2021-05-18T16:35:45"/>
    <n v="4800"/>
    <n v="2.4"/>
    <n v="3"/>
    <s v="2021"/>
    <s v="Qtr2"/>
    <n v="5"/>
    <s v="May"/>
    <s v="Waste Management"/>
    <n v="7.9599999999999991"/>
    <n v="0"/>
    <n v="7.6949999999999994"/>
  </r>
  <r>
    <x v="81"/>
    <s v="Single Stream"/>
    <n v="108297"/>
    <d v="2021-05-13T21:29:42"/>
    <n v="2840"/>
    <n v="1.42"/>
    <n v="2"/>
    <s v="2021"/>
    <s v="Qtr2"/>
    <n v="5"/>
    <s v="May"/>
    <s v="Twin Enviro"/>
    <n v="9.8000000000000007"/>
    <n v="0"/>
    <n v="13.202999999999999"/>
  </r>
  <r>
    <x v="81"/>
    <s v="Single Stream"/>
    <n v="108248"/>
    <d v="2021-05-12T20:54:13"/>
    <n v="3640"/>
    <n v="1.82"/>
    <n v="3"/>
    <s v="2021"/>
    <s v="Qtr2"/>
    <n v="5"/>
    <s v="May"/>
    <s v="Waste Management"/>
    <n v="9.8000000000000007"/>
    <n v="0"/>
    <n v="13.202999999999999"/>
  </r>
  <r>
    <x v="81"/>
    <s v="Single Stream"/>
    <n v="108275"/>
    <d v="2021-05-12T20:55:09"/>
    <n v="5660"/>
    <n v="2.83"/>
    <n v="2"/>
    <s v="2021"/>
    <s v="Qtr2"/>
    <n v="5"/>
    <s v="May"/>
    <s v="Twin Enviro"/>
    <n v="9.8000000000000007"/>
    <n v="0"/>
    <n v="13.202999999999999"/>
  </r>
  <r>
    <x v="81"/>
    <s v="Single Stream"/>
    <n v="108295"/>
    <d v="2021-05-12T20:56:23"/>
    <n v="1360"/>
    <n v="0.68"/>
    <n v="2"/>
    <s v="2021"/>
    <s v="Qtr2"/>
    <n v="5"/>
    <s v="May"/>
    <s v="Twin Enviro"/>
    <n v="9.8000000000000007"/>
    <n v="0"/>
    <n v="13.202999999999999"/>
  </r>
  <r>
    <x v="81"/>
    <s v="Single Stream"/>
    <n v="108266"/>
    <d v="2021-05-12T20:54:39"/>
    <n v="520"/>
    <n v="0.26"/>
    <n v="2"/>
    <s v="2021"/>
    <s v="Qtr2"/>
    <n v="5"/>
    <s v="May"/>
    <s v="Twin Enviro"/>
    <n v="9.8000000000000007"/>
    <n v="0"/>
    <n v="13.202999999999999"/>
  </r>
  <r>
    <x v="81"/>
    <s v="Single Stream"/>
    <n v="108293"/>
    <d v="2021-05-12T20:55:51"/>
    <n v="5580"/>
    <n v="2.79"/>
    <n v="3"/>
    <s v="2021"/>
    <s v="Qtr2"/>
    <n v="5"/>
    <s v="May"/>
    <s v="Waste Management"/>
    <n v="9.8000000000000007"/>
    <n v="0"/>
    <n v="13.202999999999999"/>
  </r>
  <r>
    <x v="82"/>
    <s v="Single Stream"/>
    <n v="108228"/>
    <d v="2021-05-11T21:00:36"/>
    <n v="6440"/>
    <n v="3.22"/>
    <n v="2"/>
    <s v="2021"/>
    <s v="Qtr2"/>
    <n v="5"/>
    <s v="May"/>
    <s v="Twin Enviro"/>
    <n v="4.17"/>
    <n v="0"/>
    <n v="13.804499999999996"/>
  </r>
  <r>
    <x v="82"/>
    <s v="Single Stream"/>
    <n v="108227"/>
    <d v="2021-05-11T20:59:45"/>
    <n v="1900"/>
    <n v="0.95"/>
    <n v="3"/>
    <s v="2021"/>
    <s v="Qtr2"/>
    <n v="5"/>
    <s v="May"/>
    <s v="Waste Management"/>
    <n v="4.17"/>
    <n v="0"/>
    <n v="13.804499999999996"/>
  </r>
  <r>
    <x v="83"/>
    <s v="Single Stream"/>
    <n v="108162"/>
    <d v="2021-05-10T21:18:10"/>
    <n v="4840"/>
    <n v="2.42"/>
    <n v="3"/>
    <s v="2021"/>
    <s v="Qtr2"/>
    <n v="5"/>
    <s v="May"/>
    <s v="Waste Management"/>
    <n v="16.39"/>
    <n v="0"/>
    <n v="11.4125"/>
  </r>
  <r>
    <x v="83"/>
    <s v="Single Stream"/>
    <n v="108161"/>
    <d v="2021-05-10T21:16:28"/>
    <n v="4780"/>
    <n v="2.39"/>
    <n v="2"/>
    <s v="2021"/>
    <s v="Qtr2"/>
    <n v="5"/>
    <s v="May"/>
    <s v="Twin Enviro"/>
    <n v="16.39"/>
    <n v="0"/>
    <n v="11.4125"/>
  </r>
  <r>
    <x v="83"/>
    <s v="Single Stream"/>
    <n v="108112"/>
    <d v="2021-05-10T20:40:11"/>
    <n v="2120"/>
    <n v="1.06"/>
    <n v="2"/>
    <s v="2021"/>
    <s v="Qtr2"/>
    <n v="5"/>
    <s v="May"/>
    <s v="Twin Enviro"/>
    <n v="16.39"/>
    <n v="0"/>
    <n v="11.4125"/>
  </r>
  <r>
    <x v="83"/>
    <s v="Single Stream"/>
    <n v="108138"/>
    <d v="2021-05-10T21:11:49"/>
    <n v="5400"/>
    <n v="2.7"/>
    <n v="3"/>
    <s v="2021"/>
    <s v="Qtr2"/>
    <n v="5"/>
    <s v="May"/>
    <s v="Waste Management"/>
    <n v="16.39"/>
    <n v="0"/>
    <n v="11.4125"/>
  </r>
  <r>
    <x v="83"/>
    <s v="Single Stream"/>
    <n v="108114"/>
    <d v="2021-05-10T20:59:49"/>
    <n v="1480"/>
    <n v="0.74"/>
    <n v="2"/>
    <s v="2021"/>
    <s v="Qtr2"/>
    <n v="5"/>
    <s v="May"/>
    <s v="Twin Enviro"/>
    <n v="16.39"/>
    <n v="0"/>
    <n v="11.4125"/>
  </r>
  <r>
    <x v="83"/>
    <s v="Single Stream"/>
    <n v="108177"/>
    <d v="2021-05-11T20:57:25"/>
    <n v="2680"/>
    <n v="1.34"/>
    <n v="2"/>
    <s v="2021"/>
    <s v="Qtr2"/>
    <n v="5"/>
    <s v="May"/>
    <s v="Twin Enviro"/>
    <n v="16.39"/>
    <n v="0"/>
    <n v="11.4125"/>
  </r>
  <r>
    <x v="83"/>
    <s v="Single Stream"/>
    <n v="108206"/>
    <d v="2021-05-11T20:58:22"/>
    <n v="6900"/>
    <n v="3.45"/>
    <n v="3"/>
    <s v="2021"/>
    <s v="Qtr2"/>
    <n v="5"/>
    <s v="May"/>
    <s v="Waste Management"/>
    <n v="16.39"/>
    <n v="0"/>
    <n v="11.4125"/>
  </r>
  <r>
    <x v="83"/>
    <s v="Single Stream"/>
    <n v="108110"/>
    <d v="2021-05-10T20:33:40"/>
    <n v="1400"/>
    <n v="0.7"/>
    <n v="2"/>
    <s v="2021"/>
    <s v="Qtr2"/>
    <n v="5"/>
    <s v="May"/>
    <s v="Twin Enviro"/>
    <n v="16.39"/>
    <n v="0"/>
    <n v="11.4125"/>
  </r>
  <r>
    <x v="83"/>
    <s v="Single Stream"/>
    <n v="108174"/>
    <d v="2021-05-11T20:56:32"/>
    <n v="2100"/>
    <n v="1.05"/>
    <n v="3"/>
    <s v="2021"/>
    <s v="Qtr2"/>
    <n v="5"/>
    <s v="May"/>
    <s v="Waste Management"/>
    <n v="16.39"/>
    <n v="0"/>
    <n v="11.4125"/>
  </r>
  <r>
    <x v="83"/>
    <s v="Single Stream"/>
    <n v="108113"/>
    <d v="2021-05-10T20:51:50"/>
    <n v="1080"/>
    <n v="0.54"/>
    <n v="2"/>
    <s v="2021"/>
    <s v="Qtr2"/>
    <n v="5"/>
    <s v="May"/>
    <s v="Twin Enviro"/>
    <n v="16.39"/>
    <n v="0"/>
    <n v="11.4125"/>
  </r>
  <r>
    <x v="84"/>
    <s v="Single Stream"/>
    <n v="108068"/>
    <d v="2021-05-10T20:17:32"/>
    <n v="4220"/>
    <n v="2.11"/>
    <n v="3"/>
    <s v="2021"/>
    <s v="Qtr2"/>
    <n v="5"/>
    <s v="May"/>
    <s v="Waste Management"/>
    <n v="4.04"/>
    <n v="0.33"/>
    <n v="13.149000000000001"/>
  </r>
  <r>
    <x v="84"/>
    <s v="Single Stream"/>
    <n v="108067"/>
    <d v="2021-05-10T20:00:19"/>
    <n v="3860"/>
    <n v="1.93"/>
    <n v="2"/>
    <s v="2021"/>
    <s v="Qtr2"/>
    <n v="5"/>
    <s v="May"/>
    <s v="Twin Enviro"/>
    <n v="4.04"/>
    <n v="0.33"/>
    <n v="13.149000000000001"/>
  </r>
  <r>
    <x v="85"/>
    <s v="Single Stream"/>
    <n v="108011"/>
    <d v="2021-05-10T19:54:25"/>
    <n v="5160"/>
    <n v="2.58"/>
    <n v="3"/>
    <s v="2021"/>
    <s v="Qtr2"/>
    <n v="5"/>
    <s v="May"/>
    <s v="Waste Management"/>
    <n v="12.09"/>
    <n v="0"/>
    <n v="13.747000000000002"/>
  </r>
  <r>
    <x v="85"/>
    <s v="Single Stream"/>
    <n v="108003"/>
    <d v="2021-05-06T19:45:45"/>
    <n v="4840"/>
    <n v="2.42"/>
    <n v="2"/>
    <s v="2021"/>
    <s v="Qtr2"/>
    <n v="5"/>
    <s v="May"/>
    <s v="Twin Enviro"/>
    <n v="12.09"/>
    <n v="0"/>
    <n v="13.747000000000002"/>
  </r>
  <r>
    <x v="85"/>
    <s v="Single Stream"/>
    <n v="108006"/>
    <d v="2021-05-10T19:44:59"/>
    <n v="2820"/>
    <n v="1.41"/>
    <n v="2"/>
    <s v="2021"/>
    <s v="Qtr2"/>
    <n v="5"/>
    <s v="May"/>
    <s v="Twin Enviro"/>
    <n v="12.09"/>
    <n v="0"/>
    <n v="13.747000000000002"/>
  </r>
  <r>
    <x v="85"/>
    <s v="Single Stream"/>
    <n v="107962"/>
    <d v="2021-05-06T19:47:30"/>
    <n v="4760"/>
    <n v="2.38"/>
    <n v="2"/>
    <s v="2021"/>
    <s v="Qtr2"/>
    <n v="5"/>
    <s v="May"/>
    <s v="Twin Enviro"/>
    <n v="12.09"/>
    <n v="0"/>
    <n v="13.747000000000002"/>
  </r>
  <r>
    <x v="85"/>
    <s v="Single Stream"/>
    <n v="108052"/>
    <d v="2021-05-10T19:57:52"/>
    <n v="6600"/>
    <n v="3.3"/>
    <n v="3"/>
    <s v="2021"/>
    <s v="Qtr2"/>
    <n v="5"/>
    <s v="May"/>
    <s v="Waste Management"/>
    <n v="12.09"/>
    <n v="0"/>
    <n v="13.747000000000002"/>
  </r>
  <r>
    <x v="86"/>
    <s v="Single Stream"/>
    <n v="107911"/>
    <d v="2021-05-05T19:16:48"/>
    <n v="1000"/>
    <n v="0.5"/>
    <n v="2"/>
    <s v="2021"/>
    <s v="Qtr2"/>
    <n v="5"/>
    <s v="May"/>
    <s v="Twin Enviro"/>
    <n v="3.92"/>
    <n v="0"/>
    <n v="17.997"/>
  </r>
  <r>
    <x v="86"/>
    <s v="Single Stream"/>
    <n v="107936"/>
    <d v="2021-05-05T19:17:32"/>
    <n v="6840"/>
    <n v="3.42"/>
    <n v="2"/>
    <s v="2021"/>
    <s v="Qtr2"/>
    <n v="5"/>
    <s v="May"/>
    <s v="Twin Enviro"/>
    <n v="3.92"/>
    <n v="0"/>
    <n v="17.997"/>
  </r>
  <r>
    <x v="87"/>
    <s v="Single Stream"/>
    <n v="107893"/>
    <d v="2021-05-05T19:16:09"/>
    <n v="10620"/>
    <n v="5.31"/>
    <n v="3"/>
    <s v="2021"/>
    <s v="Qtr2"/>
    <n v="5"/>
    <s v="May"/>
    <s v="Waste Management"/>
    <n v="12.690000000000001"/>
    <n v="1.1200000000000001"/>
    <n v="13.25"/>
  </r>
  <r>
    <x v="87"/>
    <s v="Single Stream"/>
    <n v="107843"/>
    <d v="2021-05-04T21:09:21"/>
    <n v="5080"/>
    <n v="2.54"/>
    <n v="3"/>
    <s v="2021"/>
    <s v="Qtr2"/>
    <n v="5"/>
    <s v="May"/>
    <s v="Waste Management"/>
    <n v="12.690000000000001"/>
    <n v="1.1200000000000001"/>
    <n v="13.25"/>
  </r>
  <r>
    <x v="87"/>
    <s v="Single Stream"/>
    <n v="107891"/>
    <d v="2021-05-05T19:15:21"/>
    <n v="5400"/>
    <n v="2.7"/>
    <n v="3"/>
    <s v="2021"/>
    <s v="Qtr2"/>
    <n v="5"/>
    <s v="May"/>
    <s v="Waste Management"/>
    <n v="12.690000000000001"/>
    <n v="1.1200000000000001"/>
    <n v="13.25"/>
  </r>
  <r>
    <x v="87"/>
    <s v="Single Stream"/>
    <n v="107871"/>
    <d v="2021-05-04T21:10:37"/>
    <n v="4280"/>
    <n v="2.14"/>
    <n v="2"/>
    <s v="2021"/>
    <s v="Qtr2"/>
    <n v="5"/>
    <s v="May"/>
    <s v="Twin Enviro"/>
    <n v="12.690000000000001"/>
    <n v="1.1200000000000001"/>
    <n v="13.25"/>
  </r>
  <r>
    <x v="88"/>
    <s v="Single Stream"/>
    <n v="107795"/>
    <d v="2021-05-04T20:54:14"/>
    <n v="4980"/>
    <n v="2.4900000000000002"/>
    <n v="2"/>
    <s v="2021"/>
    <s v="Qtr2"/>
    <n v="5"/>
    <s v="May"/>
    <s v="Twin Enviro"/>
    <n v="6.4499999999999993"/>
    <n v="0"/>
    <n v="0"/>
  </r>
  <r>
    <x v="88"/>
    <s v="Single Stream"/>
    <n v="107821"/>
    <d v="2021-05-04T20:58:43"/>
    <n v="3540"/>
    <n v="1.77"/>
    <n v="2"/>
    <s v="2021"/>
    <s v="Qtr2"/>
    <n v="5"/>
    <s v="May"/>
    <s v="Twin Enviro"/>
    <n v="6.4499999999999993"/>
    <n v="0"/>
    <n v="0"/>
  </r>
  <r>
    <x v="88"/>
    <s v="Single Stream"/>
    <n v="107792"/>
    <d v="2021-05-04T20:52:35"/>
    <n v="1280"/>
    <n v="0.64"/>
    <n v="2"/>
    <s v="2021"/>
    <s v="Qtr2"/>
    <n v="5"/>
    <s v="May"/>
    <s v="Twin Enviro"/>
    <n v="6.4499999999999993"/>
    <n v="0"/>
    <n v="0"/>
  </r>
  <r>
    <x v="88"/>
    <s v="Single Stream"/>
    <n v="107813"/>
    <d v="2021-05-04T20:57:49"/>
    <n v="3100"/>
    <n v="1.55"/>
    <n v="2"/>
    <s v="2021"/>
    <s v="Qtr2"/>
    <n v="5"/>
    <s v="May"/>
    <s v="Twin Enviro"/>
    <n v="6.4499999999999993"/>
    <n v="0"/>
    <n v="0"/>
  </r>
  <r>
    <x v="89"/>
    <s v="Single Stream"/>
    <n v="107723"/>
    <d v="2021-04-30T20:54:14"/>
    <n v="7980"/>
    <n v="3.99"/>
    <n v="3"/>
    <s v="2021"/>
    <s v="Qtr2"/>
    <n v="4"/>
    <s v="Apr"/>
    <s v="Waste Management"/>
    <n v="13.790000000000001"/>
    <n v="0"/>
    <n v="0"/>
  </r>
  <r>
    <x v="89"/>
    <s v="Single Stream"/>
    <n v="107742"/>
    <d v="2021-04-30T21:01:31"/>
    <n v="7980"/>
    <n v="3.99"/>
    <n v="3"/>
    <s v="2021"/>
    <s v="Qtr2"/>
    <n v="4"/>
    <s v="Apr"/>
    <s v="Waste Management"/>
    <n v="13.790000000000001"/>
    <n v="0"/>
    <n v="0"/>
  </r>
  <r>
    <x v="89"/>
    <s v="Single Stream"/>
    <n v="107698"/>
    <d v="2021-04-30T20:52:34"/>
    <n v="2920"/>
    <n v="1.46"/>
    <n v="2"/>
    <s v="2021"/>
    <s v="Qtr2"/>
    <n v="4"/>
    <s v="Apr"/>
    <s v="Twin Enviro"/>
    <n v="13.790000000000001"/>
    <n v="0"/>
    <n v="0"/>
  </r>
  <r>
    <x v="89"/>
    <s v="Single Stream"/>
    <n v="107733"/>
    <d v="2021-04-30T20:56:43"/>
    <n v="2640"/>
    <n v="1.32"/>
    <n v="2"/>
    <s v="2021"/>
    <s v="Qtr2"/>
    <n v="4"/>
    <s v="Apr"/>
    <s v="Twin Enviro"/>
    <n v="13.790000000000001"/>
    <n v="0"/>
    <n v="0"/>
  </r>
  <r>
    <x v="89"/>
    <s v="Single Stream"/>
    <n v="107753"/>
    <d v="2021-04-30T21:04:36"/>
    <n v="2220"/>
    <n v="1.1100000000000001"/>
    <n v="2"/>
    <s v="2021"/>
    <s v="Qtr2"/>
    <n v="4"/>
    <s v="Apr"/>
    <s v="Twin Enviro"/>
    <n v="13.790000000000001"/>
    <n v="0"/>
    <n v="0"/>
  </r>
  <r>
    <x v="89"/>
    <s v="Single Stream"/>
    <n v="107739"/>
    <d v="2021-04-30T21:03:46"/>
    <n v="3840"/>
    <n v="1.92"/>
    <n v="3"/>
    <s v="2021"/>
    <s v="Qtr2"/>
    <n v="4"/>
    <s v="Apr"/>
    <s v="Waste Management"/>
    <n v="13.790000000000001"/>
    <n v="0"/>
    <n v="0"/>
  </r>
  <r>
    <x v="90"/>
    <s v="Single Stream"/>
    <n v="107632"/>
    <d v="2021-04-30T20:48:30"/>
    <n v="3100"/>
    <n v="1.55"/>
    <n v="2"/>
    <s v="2021"/>
    <s v="Qtr2"/>
    <n v="4"/>
    <s v="Apr"/>
    <s v="Twin Enviro"/>
    <n v="7.81"/>
    <n v="0"/>
    <n v="0"/>
  </r>
  <r>
    <x v="90"/>
    <s v="Single Stream"/>
    <n v="107659"/>
    <d v="2021-04-30T20:50:31"/>
    <n v="3920"/>
    <n v="1.96"/>
    <n v="2"/>
    <s v="2021"/>
    <s v="Qtr2"/>
    <n v="4"/>
    <s v="Apr"/>
    <s v="Twin Enviro"/>
    <n v="7.81"/>
    <n v="0"/>
    <n v="0"/>
  </r>
  <r>
    <x v="90"/>
    <s v="Single Stream"/>
    <n v="107666"/>
    <d v="2021-04-30T20:51:49"/>
    <n v="2680"/>
    <n v="1.34"/>
    <n v="2"/>
    <s v="2021"/>
    <s v="Qtr2"/>
    <n v="4"/>
    <s v="Apr"/>
    <s v="Twin Enviro"/>
    <n v="7.81"/>
    <n v="0"/>
    <n v="0"/>
  </r>
  <r>
    <x v="90"/>
    <s v="Single Stream"/>
    <n v="107612"/>
    <d v="2021-04-30T20:44:58"/>
    <n v="5920"/>
    <n v="2.96"/>
    <n v="2"/>
    <s v="2021"/>
    <s v="Qtr2"/>
    <n v="4"/>
    <s v="Apr"/>
    <s v="Twin Enviro"/>
    <n v="7.81"/>
    <n v="0"/>
    <n v="0"/>
  </r>
  <r>
    <x v="91"/>
    <s v="Single Stream"/>
    <n v="107583"/>
    <d v="2021-04-28T19:49:08"/>
    <n v="2960"/>
    <n v="1.48"/>
    <n v="3"/>
    <s v="2021"/>
    <s v="Qtr2"/>
    <n v="4"/>
    <s v="Apr"/>
    <s v="Waste Management"/>
    <n v="1.78"/>
    <n v="0"/>
    <n v="0.60750000000000004"/>
  </r>
  <r>
    <x v="91"/>
    <s v="Single Stream"/>
    <n v="107578"/>
    <d v="2021-04-28T19:48:39"/>
    <n v="600"/>
    <n v="0.3"/>
    <n v="2"/>
    <s v="2021"/>
    <s v="Qtr2"/>
    <n v="4"/>
    <s v="Apr"/>
    <s v="Twin Enviro"/>
    <n v="1.78"/>
    <n v="0"/>
    <n v="0.60750000000000004"/>
  </r>
  <r>
    <x v="92"/>
    <s v="Single Stream"/>
    <n v="107572"/>
    <d v="2021-04-28T19:48:02"/>
    <n v="4980"/>
    <n v="2.4900000000000002"/>
    <n v="3"/>
    <s v="2021"/>
    <s v="Qtr2"/>
    <n v="4"/>
    <s v="Apr"/>
    <s v="Waste Management"/>
    <n v="9"/>
    <n v="0"/>
    <n v="7.1014999999999997"/>
  </r>
  <r>
    <x v="92"/>
    <s v="Single Stream"/>
    <n v="107530"/>
    <d v="2021-04-28T14:37:24"/>
    <n v="5200"/>
    <n v="2.6"/>
    <n v="3"/>
    <s v="2021"/>
    <s v="Qtr2"/>
    <n v="4"/>
    <s v="Apr"/>
    <s v="Waste Management"/>
    <n v="9"/>
    <n v="0"/>
    <n v="7.1014999999999997"/>
  </r>
  <r>
    <x v="92"/>
    <s v="Single Stream"/>
    <n v="107567"/>
    <d v="2021-04-28T19:46:13"/>
    <n v="2080"/>
    <n v="1.04"/>
    <n v="3"/>
    <s v="2021"/>
    <s v="Qtr2"/>
    <n v="4"/>
    <s v="Apr"/>
    <s v="Waste Management"/>
    <n v="9"/>
    <n v="0"/>
    <n v="7.1014999999999997"/>
  </r>
  <r>
    <x v="92"/>
    <s v="Single Stream"/>
    <n v="107559"/>
    <d v="2021-04-28T19:45:38"/>
    <n v="5740"/>
    <n v="2.87"/>
    <n v="2"/>
    <s v="2021"/>
    <s v="Qtr2"/>
    <n v="4"/>
    <s v="Apr"/>
    <s v="Twin Enviro"/>
    <n v="9"/>
    <n v="0"/>
    <n v="7.1014999999999997"/>
  </r>
  <r>
    <x v="93"/>
    <s v="Single Stream"/>
    <n v="107468"/>
    <d v="2021-04-26T20:53:07"/>
    <n v="7620"/>
    <n v="3.81"/>
    <n v="3"/>
    <s v="2021"/>
    <s v="Qtr2"/>
    <n v="4"/>
    <s v="Apr"/>
    <s v="Waste Management"/>
    <n v="14.709999999999999"/>
    <n v="0"/>
    <n v="12.209"/>
  </r>
  <r>
    <x v="93"/>
    <s v="Single Stream"/>
    <n v="107467"/>
    <d v="2021-04-26T20:51:26"/>
    <n v="7520"/>
    <n v="3.76"/>
    <n v="3"/>
    <s v="2021"/>
    <s v="Qtr2"/>
    <n v="4"/>
    <s v="Apr"/>
    <s v="Waste Management"/>
    <n v="14.709999999999999"/>
    <n v="0"/>
    <n v="12.209"/>
  </r>
  <r>
    <x v="93"/>
    <s v="Single Stream"/>
    <n v="107501"/>
    <d v="2021-04-28T14:36:26"/>
    <n v="2400"/>
    <n v="1.2"/>
    <n v="2"/>
    <s v="2021"/>
    <s v="Qtr2"/>
    <n v="4"/>
    <s v="Apr"/>
    <s v="Twin Enviro"/>
    <n v="14.709999999999999"/>
    <n v="0"/>
    <n v="12.209"/>
  </r>
  <r>
    <x v="93"/>
    <s v="Single Stream"/>
    <n v="107500"/>
    <d v="2021-04-28T14:30:14"/>
    <n v="3380"/>
    <n v="1.69"/>
    <n v="2"/>
    <s v="2021"/>
    <s v="Qtr2"/>
    <n v="4"/>
    <s v="Apr"/>
    <s v="Twin Enviro"/>
    <n v="14.709999999999999"/>
    <n v="0"/>
    <n v="12.209"/>
  </r>
  <r>
    <x v="93"/>
    <s v="Single Stream"/>
    <n v="107418"/>
    <d v="2021-04-26T20:50:13"/>
    <n v="3160"/>
    <n v="1.58"/>
    <n v="3"/>
    <s v="2021"/>
    <s v="Qtr2"/>
    <n v="4"/>
    <s v="Apr"/>
    <s v="Waste Management"/>
    <n v="14.709999999999999"/>
    <n v="0"/>
    <n v="12.209"/>
  </r>
  <r>
    <x v="93"/>
    <s v="Single Stream"/>
    <n v="107443"/>
    <d v="2021-04-26T20:45:51"/>
    <n v="2180"/>
    <n v="1.0900000000000001"/>
    <n v="2"/>
    <s v="2021"/>
    <s v="Qtr2"/>
    <n v="4"/>
    <s v="Apr"/>
    <s v="Twin Enviro"/>
    <n v="14.709999999999999"/>
    <n v="0"/>
    <n v="12.209"/>
  </r>
  <r>
    <x v="93"/>
    <s v="Single Stream"/>
    <n v="107503"/>
    <d v="2021-04-28T14:28:43"/>
    <n v="2960"/>
    <n v="1.48"/>
    <n v="3"/>
    <s v="2021"/>
    <s v="Qtr2"/>
    <n v="4"/>
    <s v="Apr"/>
    <s v="Waste Management"/>
    <n v="14.709999999999999"/>
    <n v="0"/>
    <n v="12.209"/>
  </r>
  <r>
    <x v="93"/>
    <s v="Single Stream"/>
    <n v="107446"/>
    <d v="2021-04-26T20:47:05"/>
    <n v="200"/>
    <n v="0.1"/>
    <n v="2"/>
    <s v="2021"/>
    <s v="Qtr2"/>
    <n v="4"/>
    <s v="Apr"/>
    <s v="Twin Enviro"/>
    <n v="14.709999999999999"/>
    <n v="0"/>
    <n v="12.209"/>
  </r>
  <r>
    <x v="94"/>
    <s v="Single Stream"/>
    <n v="107430"/>
    <d v="2021-04-26T20:41:55"/>
    <n v="940"/>
    <n v="0.47"/>
    <n v="2"/>
    <s v="2021"/>
    <s v="Qtr2"/>
    <n v="4"/>
    <s v="Apr"/>
    <s v="Twin Enviro"/>
    <n v="8.5399999999999991"/>
    <n v="1.4"/>
    <n v="8.536999999999999"/>
  </r>
  <r>
    <x v="94"/>
    <s v="Single Stream"/>
    <n v="107398"/>
    <d v="2021-04-23T20:46:05"/>
    <n v="5880"/>
    <n v="2.94"/>
    <n v="3"/>
    <s v="2021"/>
    <s v="Qtr2"/>
    <n v="4"/>
    <s v="Apr"/>
    <s v="Waste Management"/>
    <n v="8.5399999999999991"/>
    <n v="1.4"/>
    <n v="8.536999999999999"/>
  </r>
  <r>
    <x v="94"/>
    <s v="Single Stream"/>
    <n v="107414"/>
    <d v="2021-04-26T20:43:50"/>
    <n v="2600"/>
    <n v="1.3"/>
    <n v="3"/>
    <s v="2021"/>
    <s v="Qtr2"/>
    <n v="4"/>
    <s v="Apr"/>
    <s v="Waste Management"/>
    <n v="8.5399999999999991"/>
    <n v="1.4"/>
    <n v="8.536999999999999"/>
  </r>
  <r>
    <x v="94"/>
    <s v="Single Stream"/>
    <n v="107427"/>
    <d v="2021-04-26T20:42:45"/>
    <n v="4580"/>
    <n v="2.29"/>
    <n v="2"/>
    <s v="2021"/>
    <s v="Qtr2"/>
    <n v="4"/>
    <s v="Apr"/>
    <s v="Twin Enviro"/>
    <n v="8.5399999999999991"/>
    <n v="1.4"/>
    <n v="8.536999999999999"/>
  </r>
  <r>
    <x v="94"/>
    <s v="Single Stream"/>
    <n v="107415"/>
    <d v="2021-04-26T20:44:28"/>
    <n v="3080"/>
    <n v="1.54"/>
    <n v="2"/>
    <s v="2021"/>
    <s v="Qtr2"/>
    <n v="4"/>
    <s v="Apr"/>
    <s v="Twin Enviro"/>
    <n v="8.5399999999999991"/>
    <n v="1.4"/>
    <n v="8.536999999999999"/>
  </r>
  <r>
    <x v="95"/>
    <s v="Single Stream"/>
    <n v="107332"/>
    <d v="2021-04-22T20:37:26"/>
    <n v="4100"/>
    <n v="2.0499999999999998"/>
    <n v="2"/>
    <s v="2021"/>
    <s v="Qtr2"/>
    <n v="4"/>
    <s v="Apr"/>
    <s v="Twin Enviro"/>
    <n v="3.2299999999999995"/>
    <n v="0"/>
    <n v="4.2949999999999999"/>
  </r>
  <r>
    <x v="95"/>
    <s v="Single Stream"/>
    <n v="107337"/>
    <d v="2021-04-22T20:38:30"/>
    <n v="2360"/>
    <n v="1.18"/>
    <n v="2"/>
    <s v="2021"/>
    <s v="Qtr2"/>
    <n v="4"/>
    <s v="Apr"/>
    <s v="Twin Enviro"/>
    <n v="3.2299999999999995"/>
    <n v="0"/>
    <n v="4.2949999999999999"/>
  </r>
  <r>
    <x v="96"/>
    <s v="Single Stream"/>
    <n v="107298"/>
    <d v="2021-04-22T20:29:21"/>
    <n v="4160"/>
    <n v="2.08"/>
    <n v="3"/>
    <s v="2021"/>
    <s v="Qtr2"/>
    <n v="4"/>
    <s v="Apr"/>
    <s v="Waste Management"/>
    <n v="10.29"/>
    <n v="0"/>
    <n v="7.9450000000000003"/>
  </r>
  <r>
    <x v="96"/>
    <s v="Single Stream"/>
    <n v="107236"/>
    <d v="2021-04-21T20:03:31"/>
    <n v="900"/>
    <n v="0.45"/>
    <n v="2"/>
    <s v="2021"/>
    <s v="Qtr2"/>
    <n v="4"/>
    <s v="Apr"/>
    <s v="Twin Enviro"/>
    <n v="10.29"/>
    <n v="0"/>
    <n v="7.9450000000000003"/>
  </r>
  <r>
    <x v="96"/>
    <s v="Single Stream"/>
    <n v="107235"/>
    <d v="2021-04-21T20:04:11"/>
    <n v="3040"/>
    <n v="1.52"/>
    <n v="3"/>
    <s v="2021"/>
    <s v="Qtr2"/>
    <n v="4"/>
    <s v="Apr"/>
    <s v="Waste Management"/>
    <n v="10.29"/>
    <n v="0"/>
    <n v="7.9450000000000003"/>
  </r>
  <r>
    <x v="96"/>
    <s v="Single Stream"/>
    <n v="107281"/>
    <d v="2021-04-22T20:34:39"/>
    <n v="4360"/>
    <n v="2.1800000000000002"/>
    <n v="2"/>
    <s v="2021"/>
    <s v="Qtr2"/>
    <n v="4"/>
    <s v="Apr"/>
    <s v="Twin Enviro"/>
    <n v="10.29"/>
    <n v="0"/>
    <n v="7.9450000000000003"/>
  </r>
  <r>
    <x v="96"/>
    <s v="Single Stream"/>
    <n v="107333"/>
    <d v="2021-04-22T20:36:47"/>
    <n v="2940"/>
    <n v="1.47"/>
    <n v="3"/>
    <s v="2021"/>
    <s v="Qtr2"/>
    <n v="4"/>
    <s v="Apr"/>
    <s v="Waste Management"/>
    <n v="10.29"/>
    <n v="0"/>
    <n v="7.9450000000000003"/>
  </r>
  <r>
    <x v="96"/>
    <s v="Single Stream"/>
    <n v="107261"/>
    <d v="2021-04-22T20:35:53"/>
    <n v="5180"/>
    <n v="2.59"/>
    <n v="2"/>
    <s v="2021"/>
    <s v="Qtr2"/>
    <n v="4"/>
    <s v="Apr"/>
    <s v="Twin Enviro"/>
    <n v="10.29"/>
    <n v="0"/>
    <n v="7.9450000000000003"/>
  </r>
  <r>
    <x v="97"/>
    <s v="Single Stream"/>
    <n v="107209"/>
    <d v="2021-04-21T19:59:30"/>
    <n v="3620"/>
    <n v="1.81"/>
    <n v="2"/>
    <s v="2021"/>
    <s v="Qtr2"/>
    <n v="4"/>
    <s v="Apr"/>
    <s v="Twin Enviro"/>
    <n v="9.2899999999999991"/>
    <n v="0"/>
    <n v="9.1950000000000003"/>
  </r>
  <r>
    <x v="97"/>
    <s v="Single Stream"/>
    <n v="107182"/>
    <d v="2021-04-20T20:46:08"/>
    <n v="5740"/>
    <n v="2.87"/>
    <n v="3"/>
    <s v="2021"/>
    <s v="Qtr2"/>
    <n v="4"/>
    <s v="Apr"/>
    <s v="Waste Management"/>
    <n v="9.2899999999999991"/>
    <n v="0"/>
    <n v="9.1950000000000003"/>
  </r>
  <r>
    <x v="97"/>
    <s v="Single Stream"/>
    <n v="107224"/>
    <d v="2021-04-21T20:02:09"/>
    <n v="1980"/>
    <n v="0.99"/>
    <n v="3"/>
    <s v="2021"/>
    <s v="Qtr2"/>
    <n v="4"/>
    <s v="Apr"/>
    <s v="Waste Management"/>
    <n v="9.2899999999999991"/>
    <n v="0"/>
    <n v="9.1950000000000003"/>
  </r>
  <r>
    <x v="97"/>
    <s v="Single Stream"/>
    <n v="107213"/>
    <d v="2021-04-21T20:02:57"/>
    <n v="5600"/>
    <n v="2.8"/>
    <n v="3"/>
    <s v="2021"/>
    <s v="Qtr2"/>
    <n v="4"/>
    <s v="Apr"/>
    <s v="Waste Management"/>
    <n v="9.2899999999999991"/>
    <n v="0"/>
    <n v="9.1950000000000003"/>
  </r>
  <r>
    <x v="97"/>
    <s v="Single Stream"/>
    <n v="107206"/>
    <d v="2021-04-21T20:01:23"/>
    <n v="1320"/>
    <n v="0.66"/>
    <n v="3"/>
    <s v="2021"/>
    <s v="Qtr2"/>
    <n v="4"/>
    <s v="Apr"/>
    <s v="Waste Management"/>
    <n v="9.2899999999999991"/>
    <n v="0"/>
    <n v="9.1950000000000003"/>
  </r>
  <r>
    <x v="97"/>
    <s v="Single Stream"/>
    <n v="107170"/>
    <d v="2021-04-20T20:45:15"/>
    <n v="320"/>
    <n v="0.16"/>
    <n v="2"/>
    <s v="2021"/>
    <s v="Qtr2"/>
    <n v="4"/>
    <s v="Apr"/>
    <s v="Twin Enviro"/>
    <n v="9.2899999999999991"/>
    <n v="0"/>
    <n v="9.1950000000000003"/>
  </r>
  <r>
    <x v="98"/>
    <s v="Single Stream"/>
    <n v="107153"/>
    <d v="2021-04-20T20:44:37"/>
    <n v="3060"/>
    <n v="1.53"/>
    <n v="2"/>
    <s v="2021"/>
    <s v="Qtr2"/>
    <n v="4"/>
    <s v="Apr"/>
    <s v="Twin Enviro"/>
    <n v="8.01"/>
    <n v="0"/>
    <n v="6.1359999999999992"/>
  </r>
  <r>
    <x v="98"/>
    <s v="Single Stream"/>
    <n v="107142"/>
    <d v="2021-04-20T20:43:20"/>
    <n v="280"/>
    <n v="0.14000000000000001"/>
    <n v="2"/>
    <s v="2021"/>
    <s v="Qtr2"/>
    <n v="4"/>
    <s v="Apr"/>
    <s v="Twin Enviro"/>
    <n v="8.01"/>
    <n v="0"/>
    <n v="6.1359999999999992"/>
  </r>
  <r>
    <x v="98"/>
    <s v="Single Stream"/>
    <n v="107133"/>
    <d v="2021-04-20T20:38:13"/>
    <n v="6540"/>
    <n v="3.27"/>
    <n v="2"/>
    <s v="2021"/>
    <s v="Qtr2"/>
    <n v="4"/>
    <s v="Apr"/>
    <s v="Twin Enviro"/>
    <n v="8.01"/>
    <n v="0"/>
    <n v="6.1359999999999992"/>
  </r>
  <r>
    <x v="98"/>
    <s v="Single Stream"/>
    <n v="107118"/>
    <d v="2021-04-20T20:35:24"/>
    <n v="4440"/>
    <n v="2.2200000000000002"/>
    <n v="3"/>
    <s v="2021"/>
    <s v="Qtr2"/>
    <n v="4"/>
    <s v="Apr"/>
    <s v="Waste Management"/>
    <n v="8.01"/>
    <n v="0"/>
    <n v="6.1359999999999992"/>
  </r>
  <r>
    <x v="98"/>
    <s v="Single Stream"/>
    <n v="107107"/>
    <d v="2021-04-19T19:45:43"/>
    <n v="1700"/>
    <n v="0.85"/>
    <n v="2"/>
    <s v="2021"/>
    <s v="Qtr2"/>
    <n v="4"/>
    <s v="Apr"/>
    <s v="Twin Enviro"/>
    <n v="8.01"/>
    <n v="0"/>
    <n v="6.1359999999999992"/>
  </r>
  <r>
    <x v="99"/>
    <s v="Single Stream"/>
    <n v="107085"/>
    <d v="2021-04-19T19:43:51"/>
    <n v="2540"/>
    <n v="1.27"/>
    <n v="2"/>
    <s v="2021"/>
    <s v="Qtr2"/>
    <n v="4"/>
    <s v="Apr"/>
    <s v="Twin Enviro"/>
    <n v="6.7700000000000005"/>
    <n v="1.1599999999999999"/>
    <n v="8.6475000000000009"/>
  </r>
  <r>
    <x v="99"/>
    <s v="Single Stream"/>
    <n v="107078"/>
    <d v="2021-04-19T19:42:00"/>
    <n v="3020"/>
    <n v="1.51"/>
    <n v="2"/>
    <s v="2021"/>
    <s v="Qtr2"/>
    <n v="4"/>
    <s v="Apr"/>
    <s v="Twin Enviro"/>
    <n v="6.7700000000000005"/>
    <n v="1.1599999999999999"/>
    <n v="8.6475000000000009"/>
  </r>
  <r>
    <x v="99"/>
    <s v="Single Stream"/>
    <n v="107063"/>
    <d v="2021-04-19T19:39:19"/>
    <n v="7980"/>
    <n v="3.99"/>
    <n v="3"/>
    <s v="2021"/>
    <s v="Qtr2"/>
    <n v="4"/>
    <s v="Apr"/>
    <s v="Waste Management"/>
    <n v="6.7700000000000005"/>
    <n v="1.1599999999999999"/>
    <n v="8.6475000000000009"/>
  </r>
  <r>
    <x v="100"/>
    <s v="Single Stream"/>
    <n v="107039"/>
    <d v="2021-04-19T19:37:02"/>
    <n v="2360"/>
    <n v="1.18"/>
    <n v="2"/>
    <s v="2021"/>
    <s v="Qtr2"/>
    <n v="4"/>
    <s v="Apr"/>
    <s v="Twin Enviro"/>
    <n v="7.35"/>
    <n v="0"/>
    <n v="10.4725"/>
  </r>
  <r>
    <x v="100"/>
    <s v="Single Stream"/>
    <n v="107017"/>
    <d v="2021-04-19T19:34:28"/>
    <n v="5420"/>
    <n v="2.71"/>
    <n v="2"/>
    <s v="2021"/>
    <s v="Qtr2"/>
    <n v="4"/>
    <s v="Apr"/>
    <s v="Twin Enviro"/>
    <n v="7.35"/>
    <n v="0"/>
    <n v="10.4725"/>
  </r>
  <r>
    <x v="100"/>
    <s v="Single Stream"/>
    <n v="106993"/>
    <d v="2021-04-19T19:32:18"/>
    <n v="4420"/>
    <n v="2.21"/>
    <n v="2"/>
    <s v="2021"/>
    <s v="Qtr2"/>
    <n v="4"/>
    <s v="Apr"/>
    <s v="Twin Enviro"/>
    <n v="7.35"/>
    <n v="0"/>
    <n v="10.4725"/>
  </r>
  <r>
    <x v="100"/>
    <s v="Single Stream"/>
    <n v="107026"/>
    <d v="2021-04-19T19:36:05"/>
    <n v="2500"/>
    <n v="1.25"/>
    <n v="2"/>
    <s v="2021"/>
    <s v="Qtr2"/>
    <n v="4"/>
    <s v="Apr"/>
    <s v="Twin Enviro"/>
    <n v="7.35"/>
    <n v="0"/>
    <n v="10.4725"/>
  </r>
  <r>
    <x v="101"/>
    <s v="Single Stream"/>
    <n v="106940"/>
    <d v="2021-04-15T15:11:57"/>
    <n v="3160"/>
    <n v="1.58"/>
    <n v="3"/>
    <s v="2021"/>
    <s v="Qtr2"/>
    <n v="4"/>
    <s v="Apr"/>
    <s v="Waste Management"/>
    <n v="7.9599999999999991"/>
    <n v="1.54"/>
    <n v="9.9774999999999991"/>
  </r>
  <r>
    <x v="101"/>
    <s v="Single Stream"/>
    <n v="106942"/>
    <d v="2021-04-15T15:12:39"/>
    <n v="680"/>
    <n v="0.34"/>
    <n v="2"/>
    <s v="2021"/>
    <s v="Qtr2"/>
    <n v="4"/>
    <s v="Apr"/>
    <s v="Twin Enviro"/>
    <n v="7.9599999999999991"/>
    <n v="1.54"/>
    <n v="9.9774999999999991"/>
  </r>
  <r>
    <x v="101"/>
    <s v="Single Stream"/>
    <n v="106987"/>
    <d v="2021-04-19T19:30:51"/>
    <n v="5520"/>
    <n v="2.76"/>
    <n v="3"/>
    <s v="2021"/>
    <s v="Qtr2"/>
    <n v="4"/>
    <s v="Apr"/>
    <s v="Waste Management"/>
    <n v="7.9599999999999991"/>
    <n v="1.54"/>
    <n v="9.9774999999999991"/>
  </r>
  <r>
    <x v="101"/>
    <s v="Single Stream"/>
    <n v="106973"/>
    <d v="2021-04-19T19:29:11"/>
    <n v="6560"/>
    <n v="3.28"/>
    <n v="2"/>
    <s v="2021"/>
    <s v="Qtr2"/>
    <n v="4"/>
    <s v="Apr"/>
    <s v="Twin Enviro"/>
    <n v="7.9599999999999991"/>
    <n v="1.54"/>
    <n v="9.9774999999999991"/>
  </r>
  <r>
    <x v="102"/>
    <s v="Single Stream"/>
    <n v="106863"/>
    <d v="2021-04-13T22:10:09"/>
    <n v="9560"/>
    <n v="4.78"/>
    <n v="3"/>
    <s v="2021"/>
    <s v="Qtr2"/>
    <n v="4"/>
    <s v="Apr"/>
    <s v="Waste Management"/>
    <n v="16.059999999999999"/>
    <n v="3.46"/>
    <n v="3.2270000000000003"/>
  </r>
  <r>
    <x v="102"/>
    <s v="Single Stream"/>
    <n v="106916"/>
    <d v="2021-04-13T22:08:46"/>
    <n v="2180"/>
    <n v="1.0900000000000001"/>
    <n v="3"/>
    <s v="2021"/>
    <s v="Qtr2"/>
    <n v="4"/>
    <s v="Apr"/>
    <s v="Waste Management"/>
    <n v="16.059999999999999"/>
    <n v="3.46"/>
    <n v="3.2270000000000003"/>
  </r>
  <r>
    <x v="102"/>
    <s v="Single Stream"/>
    <n v="106928"/>
    <d v="2021-04-15T15:10:14"/>
    <n v="1900"/>
    <n v="0.95"/>
    <n v="2"/>
    <s v="2021"/>
    <s v="Qtr2"/>
    <n v="4"/>
    <s v="Apr"/>
    <s v="Twin Enviro"/>
    <n v="16.059999999999999"/>
    <n v="3.46"/>
    <n v="3.2270000000000003"/>
  </r>
  <r>
    <x v="102"/>
    <s v="Single Stream"/>
    <n v="106900"/>
    <d v="2021-04-13T22:07:23"/>
    <n v="4820"/>
    <n v="2.41"/>
    <n v="2"/>
    <s v="2021"/>
    <s v="Qtr2"/>
    <n v="4"/>
    <s v="Apr"/>
    <s v="Twin Enviro"/>
    <n v="16.059999999999999"/>
    <n v="3.46"/>
    <n v="3.2270000000000003"/>
  </r>
  <r>
    <x v="102"/>
    <s v="Single Stream"/>
    <n v="106924"/>
    <d v="2021-04-13T22:13:04"/>
    <n v="6080"/>
    <n v="3.04"/>
    <n v="3"/>
    <s v="2021"/>
    <s v="Qtr2"/>
    <n v="4"/>
    <s v="Apr"/>
    <s v="Waste Management"/>
    <n v="16.059999999999999"/>
    <n v="3.46"/>
    <n v="3.2270000000000003"/>
  </r>
  <r>
    <x v="102"/>
    <s v="Single Stream"/>
    <n v="106891"/>
    <d v="2021-04-13T22:12:21"/>
    <n v="7580"/>
    <n v="3.79"/>
    <n v="3"/>
    <s v="2021"/>
    <s v="Qtr2"/>
    <n v="4"/>
    <s v="Apr"/>
    <s v="Waste Management"/>
    <n v="16.059999999999999"/>
    <n v="3.46"/>
    <n v="3.2270000000000003"/>
  </r>
  <r>
    <x v="103"/>
    <s v="Single Stream"/>
    <n v="106802"/>
    <d v="2021-04-12T22:03:29"/>
    <n v="6360"/>
    <n v="3.18"/>
    <n v="2"/>
    <s v="2021"/>
    <s v="Qtr2"/>
    <n v="4"/>
    <s v="Apr"/>
    <s v="Twin Enviro"/>
    <n v="16.100000000000001"/>
    <n v="0"/>
    <n v="8.9034999999999993"/>
  </r>
  <r>
    <x v="103"/>
    <s v="Single Stream"/>
    <n v="106803"/>
    <d v="2021-04-12T22:05:54"/>
    <n v="10820"/>
    <n v="5.41"/>
    <n v="3"/>
    <s v="2021"/>
    <s v="Qtr2"/>
    <n v="4"/>
    <s v="Apr"/>
    <s v="Waste Management"/>
    <n v="16.100000000000001"/>
    <n v="0"/>
    <n v="8.9034999999999993"/>
  </r>
  <r>
    <x v="103"/>
    <s v="Single Stream"/>
    <n v="106825"/>
    <d v="2021-04-12T22:07:19"/>
    <n v="7460"/>
    <n v="3.73"/>
    <n v="3"/>
    <s v="2021"/>
    <s v="Qtr2"/>
    <n v="4"/>
    <s v="Apr"/>
    <s v="Waste Management"/>
    <n v="16.100000000000001"/>
    <n v="0"/>
    <n v="8.9034999999999993"/>
  </r>
  <r>
    <x v="103"/>
    <s v="Single Stream"/>
    <n v="106865"/>
    <d v="2021-04-13T22:05:37"/>
    <n v="3160"/>
    <n v="1.58"/>
    <n v="2"/>
    <s v="2021"/>
    <s v="Qtr2"/>
    <n v="4"/>
    <s v="Apr"/>
    <s v="Twin Enviro"/>
    <n v="16.100000000000001"/>
    <n v="0"/>
    <n v="8.9034999999999993"/>
  </r>
  <r>
    <x v="103"/>
    <s v="Single Stream"/>
    <n v="106835"/>
    <d v="2021-04-13T22:01:55"/>
    <n v="4400"/>
    <n v="2.2000000000000002"/>
    <n v="2"/>
    <s v="2021"/>
    <s v="Qtr2"/>
    <n v="4"/>
    <s v="Apr"/>
    <s v="Twin Enviro"/>
    <n v="16.100000000000001"/>
    <n v="0"/>
    <n v="8.9034999999999993"/>
  </r>
  <r>
    <x v="104"/>
    <s v="Single Stream"/>
    <n v="106771"/>
    <d v="2021-04-09T21:22:05"/>
    <n v="4000"/>
    <n v="2"/>
    <n v="2"/>
    <s v="2021"/>
    <s v="Qtr2"/>
    <n v="4"/>
    <s v="Apr"/>
    <s v="Twin Enviro"/>
    <n v="7.88"/>
    <n v="2.09"/>
    <n v="4.3975000000000009"/>
  </r>
  <r>
    <x v="104"/>
    <s v="Single Stream"/>
    <n v="106764"/>
    <d v="2021-04-09T21:21:29"/>
    <n v="7140"/>
    <n v="3.57"/>
    <n v="3"/>
    <s v="2021"/>
    <s v="Qtr2"/>
    <n v="4"/>
    <s v="Apr"/>
    <s v="Waste Management"/>
    <n v="7.88"/>
    <n v="2.09"/>
    <n v="4.3975000000000009"/>
  </r>
  <r>
    <x v="104"/>
    <s v="Single Stream"/>
    <n v="106790"/>
    <d v="2021-04-09T21:23:32"/>
    <n v="2780"/>
    <n v="1.39"/>
    <n v="2"/>
    <s v="2021"/>
    <s v="Qtr2"/>
    <n v="4"/>
    <s v="Apr"/>
    <s v="Twin Enviro"/>
    <n v="7.88"/>
    <n v="2.09"/>
    <n v="4.3975000000000009"/>
  </r>
  <r>
    <x v="104"/>
    <s v="Single Stream"/>
    <n v="106799"/>
    <d v="2021-04-12T22:01:11"/>
    <n v="1840"/>
    <n v="0.92"/>
    <n v="3"/>
    <s v="2021"/>
    <s v="Qtr2"/>
    <n v="4"/>
    <s v="Apr"/>
    <s v="Waste Management"/>
    <n v="7.88"/>
    <n v="2.09"/>
    <n v="4.3975000000000009"/>
  </r>
  <r>
    <x v="105"/>
    <s v="Single Stream"/>
    <n v="106698"/>
    <d v="2021-04-08T21:13:35"/>
    <n v="4960"/>
    <n v="2.48"/>
    <n v="2"/>
    <s v="2021"/>
    <s v="Qtr2"/>
    <n v="4"/>
    <s v="Apr"/>
    <s v="Twin Enviro"/>
    <n v="9.69"/>
    <n v="2.74"/>
    <n v="4.9789999999999992"/>
  </r>
  <r>
    <x v="105"/>
    <s v="Single Stream"/>
    <n v="106719"/>
    <d v="2021-04-08T21:14:09"/>
    <n v="2980"/>
    <n v="1.49"/>
    <n v="2"/>
    <s v="2021"/>
    <s v="Qtr2"/>
    <n v="4"/>
    <s v="Apr"/>
    <s v="Twin Enviro"/>
    <n v="9.69"/>
    <n v="2.74"/>
    <n v="4.9789999999999992"/>
  </r>
  <r>
    <x v="105"/>
    <s v="Single Stream"/>
    <n v="106716"/>
    <d v="2021-04-08T21:13:07"/>
    <n v="4500"/>
    <n v="2.25"/>
    <n v="2"/>
    <s v="2021"/>
    <s v="Qtr2"/>
    <n v="4"/>
    <s v="Apr"/>
    <s v="Twin Enviro"/>
    <n v="9.69"/>
    <n v="2.74"/>
    <n v="4.9789999999999992"/>
  </r>
  <r>
    <x v="105"/>
    <s v="Single Stream"/>
    <n v="106695"/>
    <d v="2021-04-08T21:12:23"/>
    <n v="6940"/>
    <n v="3.47"/>
    <n v="2"/>
    <s v="2021"/>
    <s v="Qtr2"/>
    <n v="4"/>
    <s v="Apr"/>
    <s v="Twin Enviro"/>
    <n v="9.69"/>
    <n v="2.74"/>
    <n v="4.9789999999999992"/>
  </r>
  <r>
    <x v="106"/>
    <s v="Single Stream"/>
    <n v="106655"/>
    <d v="2021-04-07T21:57:55"/>
    <n v="1000"/>
    <n v="0.5"/>
    <n v="2"/>
    <s v="2021"/>
    <s v="Qtr2"/>
    <n v="4"/>
    <s v="Apr"/>
    <s v="Twin Enviro"/>
    <n v="4.66"/>
    <n v="3.44"/>
    <n v="3.6715"/>
  </r>
  <r>
    <x v="106"/>
    <s v="Single Stream"/>
    <n v="106677"/>
    <d v="2021-04-07T21:58:23"/>
    <n v="8320"/>
    <n v="4.16"/>
    <n v="3"/>
    <s v="2021"/>
    <s v="Qtr2"/>
    <n v="4"/>
    <s v="Apr"/>
    <s v="Waste Management"/>
    <n v="4.66"/>
    <n v="3.44"/>
    <n v="3.6715"/>
  </r>
  <r>
    <x v="107"/>
    <s v="Single Stream"/>
    <n v="106626"/>
    <d v="2021-04-06T20:55:24"/>
    <n v="4200"/>
    <n v="2.1"/>
    <n v="2"/>
    <s v="2021"/>
    <s v="Qtr2"/>
    <n v="4"/>
    <s v="Apr"/>
    <s v="Twin Enviro"/>
    <n v="10.149999999999999"/>
    <n v="2.2999999999999998"/>
    <n v="6.3060000000000009"/>
  </r>
  <r>
    <x v="107"/>
    <s v="Single Stream"/>
    <n v="106612"/>
    <d v="2021-04-06T20:54:16"/>
    <n v="3300"/>
    <n v="1.65"/>
    <n v="3"/>
    <s v="2021"/>
    <s v="Qtr2"/>
    <n v="4"/>
    <s v="Apr"/>
    <s v="Waste Management"/>
    <n v="10.149999999999999"/>
    <n v="2.2999999999999998"/>
    <n v="6.3060000000000009"/>
  </r>
  <r>
    <x v="107"/>
    <s v="Single Stream"/>
    <n v="106637"/>
    <d v="2021-04-07T21:46:09"/>
    <n v="3040"/>
    <n v="1.52"/>
    <n v="3"/>
    <s v="2021"/>
    <s v="Qtr2"/>
    <n v="4"/>
    <s v="Apr"/>
    <s v="Waste Management"/>
    <n v="10.149999999999999"/>
    <n v="2.2999999999999998"/>
    <n v="6.3060000000000009"/>
  </r>
  <r>
    <x v="107"/>
    <s v="Single Stream"/>
    <n v="106622"/>
    <d v="2021-04-06T20:54:47"/>
    <n v="9760"/>
    <n v="4.88"/>
    <n v="3"/>
    <s v="2021"/>
    <s v="Qtr2"/>
    <n v="4"/>
    <s v="Apr"/>
    <s v="Waste Management"/>
    <n v="10.149999999999999"/>
    <n v="2.2999999999999998"/>
    <n v="6.3060000000000009"/>
  </r>
  <r>
    <x v="108"/>
    <s v="Single Stream"/>
    <n v="106596"/>
    <d v="2021-04-06T20:52:16"/>
    <n v="8120"/>
    <n v="4.0599999999999996"/>
    <n v="2"/>
    <s v="2021"/>
    <s v="Qtr2"/>
    <n v="4"/>
    <s v="Apr"/>
    <s v="Twin Enviro"/>
    <n v="7.2399999999999993"/>
    <n v="4.1900000000000004"/>
    <n v="4.2395000000000005"/>
  </r>
  <r>
    <x v="108"/>
    <s v="Single Stream"/>
    <n v="106556"/>
    <d v="2021-04-06T20:50:14"/>
    <n v="2920"/>
    <n v="1.46"/>
    <n v="2"/>
    <s v="2021"/>
    <s v="Qtr2"/>
    <n v="4"/>
    <s v="Apr"/>
    <s v="Twin Enviro"/>
    <n v="7.2399999999999993"/>
    <n v="4.1900000000000004"/>
    <n v="4.2395000000000005"/>
  </r>
  <r>
    <x v="108"/>
    <s v="Single Stream"/>
    <n v="106601"/>
    <d v="2021-04-06T20:52:59"/>
    <n v="3440"/>
    <n v="1.72"/>
    <n v="2"/>
    <s v="2021"/>
    <s v="Qtr2"/>
    <n v="4"/>
    <s v="Apr"/>
    <s v="Twin Enviro"/>
    <n v="7.2399999999999993"/>
    <n v="4.1900000000000004"/>
    <n v="4.2395000000000005"/>
  </r>
  <r>
    <x v="109"/>
    <s v="Single Stream"/>
    <n v="106548"/>
    <d v="2021-04-02T21:23:58"/>
    <n v="10500"/>
    <n v="5.25"/>
    <n v="3"/>
    <s v="2021"/>
    <s v="Qtr2"/>
    <n v="4"/>
    <s v="Apr"/>
    <s v="Waste Management"/>
    <n v="12.48"/>
    <n v="1.92"/>
    <n v="4.9165000000000001"/>
  </r>
  <r>
    <x v="109"/>
    <s v="Single Stream"/>
    <n v="106535"/>
    <d v="2021-04-06T20:49:31"/>
    <n v="2820"/>
    <n v="1.41"/>
    <n v="2"/>
    <s v="2021"/>
    <s v="Qtr2"/>
    <n v="4"/>
    <s v="Apr"/>
    <s v="Twin Enviro"/>
    <n v="12.48"/>
    <n v="1.92"/>
    <n v="4.9165000000000001"/>
  </r>
  <r>
    <x v="109"/>
    <s v="Single Stream"/>
    <n v="106553"/>
    <d v="2021-04-06T20:48:49"/>
    <n v="1900"/>
    <n v="0.95"/>
    <n v="2"/>
    <s v="2021"/>
    <s v="Qtr2"/>
    <n v="4"/>
    <s v="Apr"/>
    <s v="Twin Enviro"/>
    <n v="12.48"/>
    <n v="1.92"/>
    <n v="4.9165000000000001"/>
  </r>
  <r>
    <x v="109"/>
    <s v="Single Stream"/>
    <n v="106527"/>
    <d v="2021-04-02T21:22:19"/>
    <n v="9740"/>
    <n v="4.87"/>
    <n v="3"/>
    <s v="2021"/>
    <s v="Qtr2"/>
    <n v="4"/>
    <s v="Apr"/>
    <s v="Waste Management"/>
    <n v="12.48"/>
    <n v="1.92"/>
    <n v="4.9165000000000001"/>
  </r>
  <r>
    <x v="110"/>
    <s v="Single Stream"/>
    <n v="106456"/>
    <d v="2021-04-01T21:59:01"/>
    <n v="3060"/>
    <n v="1.53"/>
    <n v="2"/>
    <s v="2021"/>
    <s v="Qtr2"/>
    <n v="4"/>
    <s v="Apr"/>
    <s v="Twin Enviro"/>
    <n v="10.8"/>
    <n v="3.44"/>
    <n v="4.0664999999999996"/>
  </r>
  <r>
    <x v="110"/>
    <s v="Single Stream"/>
    <n v="106491"/>
    <d v="2021-04-02T21:16:25"/>
    <n v="7660"/>
    <n v="3.83"/>
    <n v="2"/>
    <s v="2021"/>
    <s v="Qtr2"/>
    <n v="4"/>
    <s v="Apr"/>
    <s v="Twin Enviro"/>
    <n v="10.8"/>
    <n v="3.44"/>
    <n v="4.0664999999999996"/>
  </r>
  <r>
    <x v="110"/>
    <s v="Single Stream"/>
    <n v="106492"/>
    <d v="2021-04-02T21:18:13"/>
    <n v="10880"/>
    <n v="5.44"/>
    <n v="3"/>
    <s v="2021"/>
    <s v="Qtr2"/>
    <n v="4"/>
    <s v="Apr"/>
    <s v="Waste Management"/>
    <n v="10.8"/>
    <n v="3.44"/>
    <n v="4.0664999999999996"/>
  </r>
  <r>
    <x v="111"/>
    <s v="Single Stream"/>
    <n v="106430"/>
    <d v="2021-03-31T21:56:51"/>
    <n v="3540"/>
    <n v="1.77"/>
    <n v="2"/>
    <s v="2021"/>
    <s v="Qtr1"/>
    <n v="3"/>
    <s v="Mar"/>
    <s v="Twin Enviro"/>
    <n v="7.01"/>
    <n v="3.45"/>
    <n v="1.4949999999999999"/>
  </r>
  <r>
    <x v="111"/>
    <s v="Single Stream"/>
    <n v="106400"/>
    <d v="2021-03-31T21:57:51"/>
    <n v="4300"/>
    <n v="2.15"/>
    <n v="3"/>
    <s v="2021"/>
    <s v="Qtr1"/>
    <n v="3"/>
    <s v="Mar"/>
    <s v="Waste Management"/>
    <n v="7.01"/>
    <n v="3.45"/>
    <n v="1.4949999999999999"/>
  </r>
  <r>
    <x v="111"/>
    <s v="Single Stream"/>
    <n v="106407"/>
    <d v="2021-03-31T21:57:19"/>
    <n v="6180"/>
    <n v="3.09"/>
    <n v="2"/>
    <s v="2021"/>
    <s v="Qtr1"/>
    <n v="3"/>
    <s v="Mar"/>
    <s v="Twin Enviro"/>
    <n v="7.01"/>
    <n v="3.45"/>
    <n v="1.4949999999999999"/>
  </r>
  <r>
    <x v="112"/>
    <s v="Single Stream"/>
    <n v="106374"/>
    <d v="2021-03-31T21:54:22"/>
    <n v="6080"/>
    <n v="3.04"/>
    <n v="2"/>
    <s v="2021"/>
    <s v="Qtr1"/>
    <n v="3"/>
    <s v="Mar"/>
    <s v="Twin Enviro"/>
    <n v="10.98"/>
    <n v="0"/>
    <n v="6.4450000000000003"/>
  </r>
  <r>
    <x v="112"/>
    <s v="Single Stream"/>
    <n v="106316"/>
    <d v="2021-03-31T21:55:52"/>
    <n v="6240"/>
    <n v="3.12"/>
    <n v="3"/>
    <s v="2021"/>
    <s v="Qtr1"/>
    <n v="3"/>
    <s v="Mar"/>
    <s v="Waste Management"/>
    <n v="10.98"/>
    <n v="0"/>
    <n v="6.4450000000000003"/>
  </r>
  <r>
    <x v="112"/>
    <s v="Single Stream"/>
    <n v="106370"/>
    <d v="2021-03-31T21:56:25"/>
    <n v="2820"/>
    <n v="1.41"/>
    <n v="3"/>
    <s v="2021"/>
    <s v="Qtr1"/>
    <n v="3"/>
    <s v="Mar"/>
    <s v="Waste Management"/>
    <n v="10.98"/>
    <n v="0"/>
    <n v="6.4450000000000003"/>
  </r>
  <r>
    <x v="112"/>
    <s v="Single Stream"/>
    <n v="106371"/>
    <d v="2021-03-31T21:55:11"/>
    <n v="6820"/>
    <n v="3.41"/>
    <n v="3"/>
    <s v="2021"/>
    <s v="Qtr1"/>
    <n v="3"/>
    <s v="Mar"/>
    <s v="Waste Management"/>
    <n v="10.98"/>
    <n v="0"/>
    <n v="6.4450000000000003"/>
  </r>
  <r>
    <x v="113"/>
    <s v="Single Stream"/>
    <n v="106273"/>
    <d v="2021-03-29T21:45:18"/>
    <n v="2840"/>
    <n v="1.42"/>
    <n v="2"/>
    <s v="2021"/>
    <s v="Qtr1"/>
    <n v="3"/>
    <s v="Mar"/>
    <s v="Twin Enviro"/>
    <n v="10.7"/>
    <n v="3.58"/>
    <n v="6.6439999999999984"/>
  </r>
  <r>
    <x v="113"/>
    <s v="Single Stream"/>
    <n v="106276"/>
    <d v="2021-03-29T21:44:48"/>
    <n v="940"/>
    <n v="0.47"/>
    <n v="2"/>
    <s v="2021"/>
    <s v="Qtr1"/>
    <n v="3"/>
    <s v="Mar"/>
    <s v="Twin Enviro"/>
    <n v="10.7"/>
    <n v="3.58"/>
    <n v="6.6439999999999984"/>
  </r>
  <r>
    <x v="113"/>
    <s v="Single Stream"/>
    <n v="106298"/>
    <d v="2021-03-29T21:43:39"/>
    <n v="1820"/>
    <n v="0.91"/>
    <n v="2"/>
    <s v="2021"/>
    <s v="Qtr1"/>
    <n v="3"/>
    <s v="Mar"/>
    <s v="Twin Enviro"/>
    <n v="10.7"/>
    <n v="3.58"/>
    <n v="6.6439999999999984"/>
  </r>
  <r>
    <x v="113"/>
    <s v="Single Stream"/>
    <n v="106297"/>
    <d v="2021-03-29T21:46:20"/>
    <n v="11540"/>
    <n v="5.77"/>
    <n v="3"/>
    <s v="2021"/>
    <s v="Qtr1"/>
    <n v="3"/>
    <s v="Mar"/>
    <s v="Waste Management"/>
    <n v="10.7"/>
    <n v="3.58"/>
    <n v="6.6439999999999984"/>
  </r>
  <r>
    <x v="113"/>
    <s v="Single Stream"/>
    <n v="106292"/>
    <d v="2021-03-29T21:44:16"/>
    <n v="4260"/>
    <n v="2.13"/>
    <n v="2"/>
    <s v="2021"/>
    <s v="Qtr1"/>
    <n v="3"/>
    <s v="Mar"/>
    <s v="Twin Enviro"/>
    <n v="10.7"/>
    <n v="3.58"/>
    <n v="6.6439999999999984"/>
  </r>
  <r>
    <x v="114"/>
    <s v="Single Stream"/>
    <n v="106263"/>
    <d v="2021-03-29T21:42:26"/>
    <n v="4920"/>
    <n v="2.46"/>
    <n v="3"/>
    <s v="2021"/>
    <s v="Qtr1"/>
    <n v="3"/>
    <s v="Mar"/>
    <s v="Waste Management"/>
    <n v="11.920000000000002"/>
    <n v="1.46"/>
    <n v="5.008"/>
  </r>
  <r>
    <x v="114"/>
    <s v="Single Stream"/>
    <n v="106251"/>
    <d v="2021-03-29T21:39:44"/>
    <n v="9820"/>
    <n v="4.91"/>
    <n v="3"/>
    <s v="2021"/>
    <s v="Qtr1"/>
    <n v="3"/>
    <s v="Mar"/>
    <s v="Waste Management"/>
    <n v="11.920000000000002"/>
    <n v="1.46"/>
    <n v="5.008"/>
  </r>
  <r>
    <x v="114"/>
    <s v="Single Stream"/>
    <n v="106260"/>
    <d v="2021-03-29T21:41:39"/>
    <n v="4180"/>
    <n v="2.09"/>
    <n v="3"/>
    <s v="2021"/>
    <s v="Qtr1"/>
    <n v="3"/>
    <s v="Mar"/>
    <s v="Waste Management"/>
    <n v="11.920000000000002"/>
    <n v="1.46"/>
    <n v="5.008"/>
  </r>
  <r>
    <x v="114"/>
    <s v="Single Stream"/>
    <n v="106253"/>
    <d v="2021-03-29T21:40:58"/>
    <n v="4920"/>
    <n v="2.46"/>
    <n v="2"/>
    <s v="2021"/>
    <s v="Qtr1"/>
    <n v="3"/>
    <s v="Mar"/>
    <s v="Twin Enviro"/>
    <n v="11.920000000000002"/>
    <n v="1.46"/>
    <n v="5.008"/>
  </r>
  <r>
    <x v="115"/>
    <s v="Single Stream"/>
    <n v="106166"/>
    <d v="2021-03-29T21:38:12"/>
    <n v="800"/>
    <n v="0.4"/>
    <n v="2"/>
    <s v="2021"/>
    <s v="Qtr1"/>
    <n v="3"/>
    <s v="Mar"/>
    <s v="Twin Enviro"/>
    <n v="8.08"/>
    <n v="2.76"/>
    <n v="5.1740000000000004"/>
  </r>
  <r>
    <x v="115"/>
    <s v="Single Stream"/>
    <n v="106195"/>
    <d v="2021-03-29T21:38:54"/>
    <n v="4360"/>
    <n v="2.1800000000000002"/>
    <n v="2"/>
    <s v="2021"/>
    <s v="Qtr1"/>
    <n v="3"/>
    <s v="Mar"/>
    <s v="Twin Enviro"/>
    <n v="8.08"/>
    <n v="2.76"/>
    <n v="5.1740000000000004"/>
  </r>
  <r>
    <x v="115"/>
    <s v="Single Stream"/>
    <n v="106196"/>
    <d v="2021-03-29T21:35:33"/>
    <n v="4000"/>
    <n v="2"/>
    <n v="2"/>
    <s v="2021"/>
    <s v="Qtr1"/>
    <n v="3"/>
    <s v="Mar"/>
    <s v="Twin Enviro"/>
    <n v="8.08"/>
    <n v="2.76"/>
    <n v="5.1740000000000004"/>
  </r>
  <r>
    <x v="115"/>
    <s v="Single Stream"/>
    <n v="106231"/>
    <d v="2021-03-29T21:37:06"/>
    <n v="2540"/>
    <n v="1.27"/>
    <n v="2"/>
    <s v="2021"/>
    <s v="Qtr1"/>
    <n v="3"/>
    <s v="Mar"/>
    <s v="Twin Enviro"/>
    <n v="8.08"/>
    <n v="2.76"/>
    <n v="5.1740000000000004"/>
  </r>
  <r>
    <x v="115"/>
    <s v="Single Stream"/>
    <n v="106228"/>
    <d v="2021-03-29T21:36:12"/>
    <n v="4460"/>
    <n v="2.23"/>
    <n v="2"/>
    <s v="2021"/>
    <s v="Qtr1"/>
    <n v="3"/>
    <s v="Mar"/>
    <s v="Twin Enviro"/>
    <n v="8.08"/>
    <n v="2.76"/>
    <n v="5.1740000000000004"/>
  </r>
  <r>
    <x v="116"/>
    <s v="Single Stream"/>
    <n v="106173"/>
    <d v="2021-03-29T21:34:43"/>
    <n v="4980"/>
    <n v="2.4900000000000002"/>
    <n v="2"/>
    <s v="2021"/>
    <s v="Qtr1"/>
    <n v="3"/>
    <s v="Mar"/>
    <s v="Twin Enviro"/>
    <n v="7.48"/>
    <n v="4.9400000000000004"/>
    <n v="6.0649999999999995"/>
  </r>
  <r>
    <x v="116"/>
    <s v="Single Stream"/>
    <n v="106185"/>
    <d v="2021-03-26T16:08:31"/>
    <n v="1580"/>
    <n v="0.79"/>
    <n v="2"/>
    <s v="2021"/>
    <s v="Qtr1"/>
    <n v="3"/>
    <s v="Mar"/>
    <s v="Twin Enviro"/>
    <n v="7.48"/>
    <n v="4.9400000000000004"/>
    <n v="6.0649999999999995"/>
  </r>
  <r>
    <x v="116"/>
    <s v="Single Stream"/>
    <n v="106162"/>
    <d v="2021-03-24T20:35:15"/>
    <n v="8400"/>
    <n v="4.2"/>
    <n v="3"/>
    <s v="2021"/>
    <s v="Qtr1"/>
    <n v="3"/>
    <s v="Mar"/>
    <s v="Waste Management"/>
    <n v="7.48"/>
    <n v="4.9400000000000004"/>
    <n v="6.0649999999999995"/>
  </r>
  <r>
    <x v="117"/>
    <s v="Single Stream"/>
    <n v="106149"/>
    <d v="2021-03-24T20:33:44"/>
    <n v="8120"/>
    <n v="4.0599999999999996"/>
    <n v="3"/>
    <s v="2021"/>
    <s v="Qtr1"/>
    <n v="3"/>
    <s v="Mar"/>
    <s v="Waste Management"/>
    <n v="8.7199999999999989"/>
    <n v="3.71"/>
    <n v="9.3834999999999997"/>
  </r>
  <r>
    <x v="117"/>
    <s v="Single Stream"/>
    <n v="106121"/>
    <d v="2021-03-23T19:24:27"/>
    <n v="6460"/>
    <n v="3.23"/>
    <n v="3"/>
    <s v="2021"/>
    <s v="Qtr1"/>
    <n v="3"/>
    <s v="Mar"/>
    <s v="Waste Management"/>
    <n v="8.7199999999999989"/>
    <n v="3.71"/>
    <n v="9.3834999999999997"/>
  </r>
  <r>
    <x v="117"/>
    <s v="Single Stream"/>
    <n v="106151"/>
    <d v="2021-03-24T20:33:04"/>
    <n v="2860"/>
    <n v="1.43"/>
    <n v="3"/>
    <s v="2021"/>
    <s v="Qtr1"/>
    <n v="3"/>
    <s v="Mar"/>
    <s v="Waste Management"/>
    <n v="8.7199999999999989"/>
    <n v="3.71"/>
    <n v="9.3834999999999997"/>
  </r>
  <r>
    <x v="118"/>
    <s v="Single Stream"/>
    <n v="106106"/>
    <d v="2021-03-23T19:22:55"/>
    <n v="3020"/>
    <n v="1.51"/>
    <n v="3"/>
    <s v="2021"/>
    <s v="Qtr1"/>
    <n v="3"/>
    <s v="Mar"/>
    <s v="Waste Management"/>
    <n v="16.262499999999999"/>
    <n v="2.04"/>
    <n v="7.73"/>
  </r>
  <r>
    <x v="118"/>
    <s v="Single Stream"/>
    <n v="106096"/>
    <d v="2021-03-23T19:19:36"/>
    <n v="7860"/>
    <n v="3.93"/>
    <n v="2"/>
    <s v="2021"/>
    <s v="Qtr1"/>
    <n v="3"/>
    <s v="Mar"/>
    <s v="Twin Enviro"/>
    <n v="16.262499999999999"/>
    <n v="2.04"/>
    <n v="7.73"/>
  </r>
  <r>
    <x v="118"/>
    <s v="Single Stream"/>
    <n v="106105"/>
    <d v="2021-03-23T19:22:04"/>
    <n v="4460"/>
    <n v="2.23"/>
    <n v="2"/>
    <s v="2021"/>
    <s v="Qtr1"/>
    <n v="3"/>
    <s v="Mar"/>
    <s v="Twin Enviro"/>
    <n v="16.262499999999999"/>
    <n v="2.04"/>
    <n v="7.73"/>
  </r>
  <r>
    <x v="118"/>
    <s v="302C - OCC"/>
    <n v="1245"/>
    <d v="2021-03-22T23:27:01"/>
    <n v="2345"/>
    <n v="1.1725000000000001"/>
    <n v="2"/>
    <s v="2021"/>
    <s v="Qtr1"/>
    <n v="3"/>
    <s v="Mar"/>
    <s v="Twin Enviro"/>
    <n v="16.262499999999999"/>
    <n v="2.04"/>
    <n v="7.73"/>
  </r>
  <r>
    <x v="118"/>
    <s v="Single Stream"/>
    <n v="106098"/>
    <d v="2021-03-23T19:21:32"/>
    <n v="5960"/>
    <n v="2.98"/>
    <n v="3"/>
    <s v="2021"/>
    <s v="Qtr1"/>
    <n v="3"/>
    <s v="Mar"/>
    <s v="Waste Management"/>
    <n v="16.262499999999999"/>
    <n v="2.04"/>
    <n v="7.73"/>
  </r>
  <r>
    <x v="118"/>
    <s v="Single Stream"/>
    <n v="106079"/>
    <d v="2021-03-23T19:18:46"/>
    <n v="8880"/>
    <n v="4.4400000000000004"/>
    <n v="3"/>
    <s v="2021"/>
    <s v="Qtr1"/>
    <n v="3"/>
    <s v="Mar"/>
    <s v="Waste Management"/>
    <n v="16.262499999999999"/>
    <n v="2.04"/>
    <n v="7.73"/>
  </r>
  <r>
    <x v="119"/>
    <s v="Single Stream"/>
    <n v="106059"/>
    <d v="2021-03-23T19:13:48"/>
    <n v="3900"/>
    <n v="1.95"/>
    <n v="2"/>
    <s v="2021"/>
    <s v="Qtr1"/>
    <n v="3"/>
    <s v="Mar"/>
    <s v="Twin Enviro"/>
    <n v="3.59"/>
    <n v="0.87"/>
    <n v="2.56"/>
  </r>
  <r>
    <x v="119"/>
    <s v="Single Stream"/>
    <n v="106047"/>
    <d v="2021-03-23T19:15:34"/>
    <n v="3280"/>
    <n v="1.64"/>
    <n v="2"/>
    <s v="2021"/>
    <s v="Qtr1"/>
    <n v="3"/>
    <s v="Mar"/>
    <s v="Twin Enviro"/>
    <n v="3.59"/>
    <n v="0.87"/>
    <n v="2.56"/>
  </r>
  <r>
    <x v="120"/>
    <s v=" Single Stream"/>
    <n v="105909"/>
    <d v="2021-03-16T00:00:00"/>
    <n v="7480"/>
    <n v="3.74"/>
    <n v="3"/>
    <s v="2021"/>
    <s v="Qtr1"/>
    <n v="3"/>
    <s v="Mar"/>
    <s v="Waste Management"/>
    <n v="3.9200000000000004"/>
    <n v="4.16"/>
    <n v="7.98"/>
  </r>
  <r>
    <x v="120"/>
    <s v=" Single Stream"/>
    <n v="105906"/>
    <d v="2021-03-16T00:00:00"/>
    <n v="360"/>
    <n v="0.18"/>
    <n v="2"/>
    <s v="2021"/>
    <s v="Qtr1"/>
    <n v="3"/>
    <s v="Mar"/>
    <s v="Twin Enviro"/>
    <n v="3.9200000000000004"/>
    <n v="4.16"/>
    <n v="7.98"/>
  </r>
  <r>
    <x v="121"/>
    <s v=" Single Stream"/>
    <n v="105875"/>
    <d v="2021-03-15T00:00:00"/>
    <n v="8140"/>
    <n v="4.07"/>
    <n v="3"/>
    <s v="2021"/>
    <s v="Qtr1"/>
    <n v="3"/>
    <s v="Mar"/>
    <s v="Waste Management"/>
    <n v="11.49"/>
    <n v="3.13"/>
    <n v="5.4799999999999995"/>
  </r>
  <r>
    <x v="121"/>
    <s v=" Single Stream"/>
    <n v="105893"/>
    <d v="2021-03-15T00:00:00"/>
    <n v="2120"/>
    <n v="1.06"/>
    <n v="2"/>
    <s v="2021"/>
    <s v="Qtr1"/>
    <n v="3"/>
    <s v="Mar"/>
    <s v="Twin Enviro"/>
    <n v="11.49"/>
    <n v="3.13"/>
    <n v="5.4799999999999995"/>
  </r>
  <r>
    <x v="121"/>
    <s v=" Single Stream"/>
    <n v="105895"/>
    <d v="2021-03-15T00:00:00"/>
    <n v="5520"/>
    <n v="2.76"/>
    <n v="3"/>
    <s v="2021"/>
    <s v="Qtr1"/>
    <n v="3"/>
    <s v="Mar"/>
    <s v="Waste Management"/>
    <n v="11.49"/>
    <n v="3.13"/>
    <n v="5.4799999999999995"/>
  </r>
  <r>
    <x v="121"/>
    <s v=" Single Stream"/>
    <n v="105896"/>
    <d v="2021-03-15T00:00:00"/>
    <n v="3000"/>
    <n v="1.5"/>
    <n v="2"/>
    <s v="2021"/>
    <s v="Qtr1"/>
    <n v="3"/>
    <s v="Mar"/>
    <s v="Twin Enviro"/>
    <n v="11.49"/>
    <n v="3.13"/>
    <n v="5.4799999999999995"/>
  </r>
  <r>
    <x v="121"/>
    <s v=" Single Stream"/>
    <n v="105874"/>
    <d v="2021-03-15T00:00:00"/>
    <n v="4200"/>
    <n v="2.1"/>
    <n v="2"/>
    <s v="2021"/>
    <s v="Qtr1"/>
    <n v="3"/>
    <s v="Mar"/>
    <s v="Twin Enviro"/>
    <n v="11.49"/>
    <n v="3.13"/>
    <n v="5.4799999999999995"/>
  </r>
  <r>
    <x v="122"/>
    <s v=" Single Stream"/>
    <n v="105848"/>
    <d v="2021-03-12T00:00:00"/>
    <n v="5400"/>
    <n v="2.7"/>
    <n v="3"/>
    <s v="2021"/>
    <s v="Qtr1"/>
    <n v="3"/>
    <s v="Mar"/>
    <s v="Waste Management"/>
    <n v="15.69"/>
    <n v="2.69"/>
    <n v="7.01"/>
  </r>
  <r>
    <x v="122"/>
    <s v=" Single Stream"/>
    <n v="105857"/>
    <d v="2021-03-12T00:00:00"/>
    <n v="6900"/>
    <n v="3.45"/>
    <n v="2"/>
    <s v="2021"/>
    <s v="Qtr1"/>
    <n v="3"/>
    <s v="Mar"/>
    <s v="Twin Enviro"/>
    <n v="15.69"/>
    <n v="2.69"/>
    <n v="7.01"/>
  </r>
  <r>
    <x v="122"/>
    <s v=" Single Stream"/>
    <n v="105826"/>
    <d v="2021-03-12T00:00:00"/>
    <n v="10240"/>
    <n v="5.12"/>
    <n v="3"/>
    <s v="2021"/>
    <s v="Qtr1"/>
    <n v="3"/>
    <s v="Mar"/>
    <s v="Waste Management"/>
    <n v="15.69"/>
    <n v="2.69"/>
    <n v="7.01"/>
  </r>
  <r>
    <x v="122"/>
    <s v=" Single Stream"/>
    <n v="105835"/>
    <d v="2021-03-12T00:00:00"/>
    <n v="5540"/>
    <n v="2.77"/>
    <n v="2"/>
    <s v="2021"/>
    <s v="Qtr1"/>
    <n v="3"/>
    <s v="Mar"/>
    <s v="Twin Enviro"/>
    <n v="15.69"/>
    <n v="2.69"/>
    <n v="7.01"/>
  </r>
  <r>
    <x v="122"/>
    <s v=" Single Stream"/>
    <n v="105859"/>
    <d v="2021-03-12T00:00:00"/>
    <n v="3300"/>
    <n v="1.65"/>
    <n v="2"/>
    <s v="2021"/>
    <s v="Qtr1"/>
    <n v="3"/>
    <s v="Mar"/>
    <s v="Twin Enviro"/>
    <n v="15.69"/>
    <n v="2.69"/>
    <n v="7.01"/>
  </r>
  <r>
    <x v="123"/>
    <s v=" Single Stream"/>
    <n v="105811"/>
    <d v="2021-03-11T00:00:00"/>
    <n v="2560"/>
    <n v="1.28"/>
    <n v="2"/>
    <s v="2021"/>
    <s v="Qtr1"/>
    <n v="3"/>
    <s v="Mar"/>
    <s v="Twin Enviro"/>
    <n v="7.55"/>
    <n v="3.21"/>
    <n v="6.47"/>
  </r>
  <r>
    <x v="123"/>
    <s v=" Single Stream"/>
    <n v="105781"/>
    <d v="2021-03-11T00:00:00"/>
    <n v="3600"/>
    <n v="1.8"/>
    <n v="2"/>
    <s v="2021"/>
    <s v="Qtr1"/>
    <n v="3"/>
    <s v="Mar"/>
    <s v="Twin Enviro"/>
    <n v="7.55"/>
    <n v="3.21"/>
    <n v="6.47"/>
  </r>
  <r>
    <x v="123"/>
    <s v=" Single Stream"/>
    <n v="105795"/>
    <d v="2021-03-11T00:00:00"/>
    <n v="4020"/>
    <n v="2.0099999999999998"/>
    <n v="2"/>
    <s v="2021"/>
    <s v="Qtr1"/>
    <n v="3"/>
    <s v="Mar"/>
    <s v="Twin Enviro"/>
    <n v="7.55"/>
    <n v="3.21"/>
    <n v="6.47"/>
  </r>
  <r>
    <x v="123"/>
    <s v=" Single Stream"/>
    <n v="105814"/>
    <d v="2021-03-11T00:00:00"/>
    <n v="4920"/>
    <n v="2.46"/>
    <n v="3"/>
    <s v="2021"/>
    <s v="Qtr1"/>
    <n v="3"/>
    <s v="Mar"/>
    <s v="Waste Management"/>
    <n v="7.55"/>
    <n v="3.21"/>
    <n v="6.47"/>
  </r>
  <r>
    <x v="124"/>
    <s v=" Single Stream"/>
    <n v="105776"/>
    <d v="2021-03-10T00:00:00"/>
    <n v="6000"/>
    <n v="3"/>
    <n v="3"/>
    <s v="2021"/>
    <s v="Qtr1"/>
    <n v="3"/>
    <s v="Mar"/>
    <s v="Waste Management"/>
    <n v="12.120000000000001"/>
    <n v="5.3"/>
    <n v="7.6199999999999992"/>
  </r>
  <r>
    <x v="124"/>
    <s v=" Single Stream"/>
    <n v="105748"/>
    <d v="2021-03-10T00:00:00"/>
    <n v="5880"/>
    <n v="2.94"/>
    <n v="3"/>
    <s v="2021"/>
    <s v="Qtr1"/>
    <n v="3"/>
    <s v="Mar"/>
    <s v="Waste Management"/>
    <n v="12.120000000000001"/>
    <n v="5.3"/>
    <n v="7.6199999999999992"/>
  </r>
  <r>
    <x v="124"/>
    <s v=" Single Stream"/>
    <n v="105740"/>
    <d v="2021-03-10T00:00:00"/>
    <n v="4260"/>
    <n v="2.13"/>
    <n v="2"/>
    <s v="2021"/>
    <s v="Qtr1"/>
    <n v="3"/>
    <s v="Mar"/>
    <s v="Twin Enviro"/>
    <n v="12.120000000000001"/>
    <n v="5.3"/>
    <n v="7.6199999999999992"/>
  </r>
  <r>
    <x v="124"/>
    <s v=" Single Stream"/>
    <n v="105766"/>
    <d v="2021-03-10T00:00:00"/>
    <n v="7020"/>
    <n v="3.51"/>
    <n v="2"/>
    <s v="2021"/>
    <s v="Qtr1"/>
    <n v="3"/>
    <s v="Mar"/>
    <s v="Twin Enviro"/>
    <n v="12.120000000000001"/>
    <n v="5.3"/>
    <n v="7.6199999999999992"/>
  </r>
  <r>
    <x v="124"/>
    <s v=" Single Stream"/>
    <n v="105755"/>
    <d v="2021-03-10T00:00:00"/>
    <n v="1080"/>
    <n v="0.54"/>
    <n v="2"/>
    <s v="2021"/>
    <s v="Qtr1"/>
    <n v="3"/>
    <s v="Mar"/>
    <s v="Twin Enviro"/>
    <n v="12.120000000000001"/>
    <n v="5.3"/>
    <n v="7.6199999999999992"/>
  </r>
  <r>
    <x v="125"/>
    <s v=" Single Stream"/>
    <n v="105715"/>
    <d v="2021-03-09T00:00:00"/>
    <n v="7500"/>
    <n v="3.75"/>
    <n v="3"/>
    <s v="2021"/>
    <s v="Qtr1"/>
    <n v="3"/>
    <s v="Mar"/>
    <s v="Waste Management"/>
    <n v="13.53"/>
    <n v="3.59"/>
    <n v="9.1499999999999968"/>
  </r>
  <r>
    <x v="125"/>
    <s v=" Single Stream"/>
    <n v="105698"/>
    <d v="2021-03-09T00:00:00"/>
    <n v="1760"/>
    <n v="0.88"/>
    <n v="2"/>
    <s v="2021"/>
    <s v="Qtr1"/>
    <n v="3"/>
    <s v="Mar"/>
    <s v="Twin Enviro"/>
    <n v="13.53"/>
    <n v="3.59"/>
    <n v="9.1499999999999968"/>
  </r>
  <r>
    <x v="125"/>
    <s v=" Single Stream"/>
    <n v="105739"/>
    <d v="2021-03-09T00:00:00"/>
    <n v="10960"/>
    <n v="5.48"/>
    <n v="3"/>
    <s v="2021"/>
    <s v="Qtr1"/>
    <n v="3"/>
    <s v="Mar"/>
    <s v="Waste Management"/>
    <n v="13.53"/>
    <n v="3.59"/>
    <n v="9.1499999999999968"/>
  </r>
  <r>
    <x v="125"/>
    <s v=" Single Stream"/>
    <n v="105697"/>
    <d v="2021-03-09T00:00:00"/>
    <n v="4040"/>
    <n v="2.02"/>
    <n v="2"/>
    <s v="2021"/>
    <s v="Qtr1"/>
    <n v="3"/>
    <s v="Mar"/>
    <s v="Twin Enviro"/>
    <n v="13.53"/>
    <n v="3.59"/>
    <n v="9.1499999999999968"/>
  </r>
  <r>
    <x v="125"/>
    <s v=" Single Stream"/>
    <n v="105736"/>
    <d v="2021-03-09T00:00:00"/>
    <n v="2800"/>
    <n v="1.4"/>
    <n v="3"/>
    <s v="2021"/>
    <s v="Qtr1"/>
    <n v="3"/>
    <s v="Mar"/>
    <s v="Waste Management"/>
    <n v="13.53"/>
    <n v="3.59"/>
    <n v="9.1499999999999968"/>
  </r>
  <r>
    <x v="126"/>
    <s v=" Single Stream"/>
    <n v="105649"/>
    <d v="2021-03-08T00:00:00"/>
    <n v="4880"/>
    <n v="2.44"/>
    <n v="2"/>
    <s v="2021"/>
    <s v="Qtr1"/>
    <n v="3"/>
    <s v="Mar"/>
    <s v="Twin Enviro"/>
    <n v="18.03"/>
    <n v="3.6"/>
    <n v="5.7399999999999993"/>
  </r>
  <r>
    <x v="126"/>
    <s v=" Single Stream"/>
    <n v="105681"/>
    <d v="2021-03-08T00:00:00"/>
    <n v="1080"/>
    <n v="0.54"/>
    <n v="2"/>
    <s v="2021"/>
    <s v="Qtr1"/>
    <n v="3"/>
    <s v="Mar"/>
    <s v="Twin Enviro"/>
    <n v="18.03"/>
    <n v="3.6"/>
    <n v="5.7399999999999993"/>
  </r>
  <r>
    <x v="126"/>
    <s v=" Single Stream"/>
    <n v="105683"/>
    <d v="2021-03-08T00:00:00"/>
    <n v="6400"/>
    <n v="3.2"/>
    <n v="2"/>
    <s v="2021"/>
    <s v="Qtr1"/>
    <n v="3"/>
    <s v="Mar"/>
    <s v="Twin Enviro"/>
    <n v="18.03"/>
    <n v="3.6"/>
    <n v="5.7399999999999993"/>
  </r>
  <r>
    <x v="126"/>
    <s v=" Single Stream"/>
    <n v="105663"/>
    <d v="2021-03-08T00:00:00"/>
    <n v="9740"/>
    <n v="4.87"/>
    <n v="3"/>
    <s v="2021"/>
    <s v="Qtr1"/>
    <n v="3"/>
    <s v="Mar"/>
    <s v="Waste Management"/>
    <n v="18.03"/>
    <n v="3.6"/>
    <n v="5.7399999999999993"/>
  </r>
  <r>
    <x v="126"/>
    <s v=" Single Stream"/>
    <n v="105692"/>
    <d v="2021-03-08T00:00:00"/>
    <n v="3100"/>
    <n v="1.55"/>
    <n v="3"/>
    <s v="2021"/>
    <s v="Qtr1"/>
    <n v="3"/>
    <s v="Mar"/>
    <s v="Waste Management"/>
    <n v="18.03"/>
    <n v="3.6"/>
    <n v="5.7399999999999993"/>
  </r>
  <r>
    <x v="126"/>
    <s v=" Single Stream"/>
    <n v="105689"/>
    <d v="2021-03-08T00:00:00"/>
    <n v="3160"/>
    <n v="1.58"/>
    <n v="3"/>
    <s v="2021"/>
    <s v="Qtr1"/>
    <n v="3"/>
    <s v="Mar"/>
    <s v="Waste Management"/>
    <n v="18.03"/>
    <n v="3.6"/>
    <n v="5.7399999999999993"/>
  </r>
  <r>
    <x v="126"/>
    <s v=" Single Stream"/>
    <n v="105658"/>
    <d v="2021-03-08T00:00:00"/>
    <n v="7700"/>
    <n v="3.85"/>
    <n v="3"/>
    <s v="2021"/>
    <s v="Qtr1"/>
    <n v="3"/>
    <s v="Mar"/>
    <s v="Waste Management"/>
    <n v="18.03"/>
    <n v="3.6"/>
    <n v="5.7399999999999993"/>
  </r>
  <r>
    <x v="127"/>
    <s v=" Single Stream"/>
    <n v="105637"/>
    <d v="2021-03-05T00:00:00"/>
    <n v="3140"/>
    <n v="1.57"/>
    <n v="2"/>
    <s v="2021"/>
    <s v="Qtr1"/>
    <n v="3"/>
    <s v="Mar"/>
    <s v="Twin Enviro"/>
    <n v="7.49"/>
    <n v="2.4500000000000002"/>
    <n v="5.13"/>
  </r>
  <r>
    <x v="127"/>
    <s v=" Single Stream"/>
    <n v="105617"/>
    <d v="2021-03-05T00:00:00"/>
    <n v="11840"/>
    <n v="5.92"/>
    <n v="3"/>
    <s v="2021"/>
    <s v="Qtr1"/>
    <n v="3"/>
    <s v="Mar"/>
    <s v="Waste Management"/>
    <n v="7.49"/>
    <n v="2.4500000000000002"/>
    <n v="5.13"/>
  </r>
  <r>
    <x v="128"/>
    <s v=" Single Stream"/>
    <n v="105570"/>
    <d v="2021-03-04T00:00:00"/>
    <n v="6200"/>
    <n v="3.1"/>
    <n v="2"/>
    <s v="2021"/>
    <s v="Qtr1"/>
    <n v="3"/>
    <s v="Mar"/>
    <s v="Twin Enviro"/>
    <n v="11.57"/>
    <n v="1.68"/>
    <n v="3.99"/>
  </r>
  <r>
    <x v="128"/>
    <s v=" Single Stream"/>
    <n v="105609"/>
    <d v="2021-03-04T00:00:00"/>
    <n v="7940"/>
    <n v="3.97"/>
    <n v="2"/>
    <s v="2021"/>
    <s v="Qtr1"/>
    <n v="3"/>
    <s v="Mar"/>
    <s v="Twin Enviro"/>
    <n v="11.57"/>
    <n v="1.68"/>
    <n v="3.99"/>
  </r>
  <r>
    <x v="128"/>
    <s v=" Single Stream"/>
    <n v="105590"/>
    <d v="2021-03-04T00:00:00"/>
    <n v="2560"/>
    <n v="1.28"/>
    <n v="2"/>
    <s v="2021"/>
    <s v="Qtr1"/>
    <n v="3"/>
    <s v="Mar"/>
    <s v="Twin Enviro"/>
    <n v="11.57"/>
    <n v="1.68"/>
    <n v="3.99"/>
  </r>
  <r>
    <x v="128"/>
    <s v=" Single Stream"/>
    <n v="105604"/>
    <d v="2021-03-04T00:00:00"/>
    <n v="6440"/>
    <n v="3.22"/>
    <n v="3"/>
    <s v="2021"/>
    <s v="Qtr1"/>
    <n v="3"/>
    <s v="Mar"/>
    <s v="Waste Management"/>
    <n v="11.57"/>
    <n v="1.68"/>
    <n v="3.99"/>
  </r>
  <r>
    <x v="129"/>
    <s v=" Single Stream"/>
    <n v="105557"/>
    <d v="2021-03-03T00:00:00"/>
    <n v="2200"/>
    <n v="1.1000000000000001"/>
    <n v="2"/>
    <s v="2021"/>
    <s v="Qtr1"/>
    <n v="3"/>
    <s v="Mar"/>
    <s v="Twin Enviro"/>
    <n v="5.03"/>
    <n v="3.42"/>
    <n v="2.9"/>
  </r>
  <r>
    <x v="129"/>
    <s v=" Single Stream"/>
    <n v="105548"/>
    <d v="2021-03-03T00:00:00"/>
    <n v="540"/>
    <n v="0.27"/>
    <n v="2"/>
    <s v="2021"/>
    <s v="Qtr1"/>
    <n v="3"/>
    <s v="Mar"/>
    <s v="Twin Enviro"/>
    <n v="5.03"/>
    <n v="3.42"/>
    <n v="2.9"/>
  </r>
  <r>
    <x v="129"/>
    <s v=" Single Stream"/>
    <n v="105565"/>
    <d v="2021-03-03T00:00:00"/>
    <n v="7320"/>
    <n v="3.66"/>
    <n v="3"/>
    <s v="2021"/>
    <s v="Qtr1"/>
    <n v="3"/>
    <s v="Mar"/>
    <s v="Waste Management"/>
    <n v="5.03"/>
    <n v="3.42"/>
    <n v="2.9"/>
  </r>
  <r>
    <x v="130"/>
    <s v=" Single Stream"/>
    <n v="105463"/>
    <d v="2021-03-02T00:00:00"/>
    <n v="1580"/>
    <n v="0.79"/>
    <n v="2"/>
    <s v="2021"/>
    <s v="Qtr1"/>
    <n v="3"/>
    <s v="Mar"/>
    <s v="Twin Enviro"/>
    <n v="6.7799999999999994"/>
    <n v="3.94"/>
    <n v="6.7800000000000011"/>
  </r>
  <r>
    <x v="130"/>
    <s v=" Single Stream"/>
    <n v="105475"/>
    <d v="2021-03-02T00:00:00"/>
    <n v="420"/>
    <n v="0.21"/>
    <n v="2"/>
    <s v="2021"/>
    <s v="Qtr1"/>
    <n v="3"/>
    <s v="Mar"/>
    <s v="Twin Enviro"/>
    <n v="6.7799999999999994"/>
    <n v="3.94"/>
    <n v="6.7800000000000011"/>
  </r>
  <r>
    <x v="130"/>
    <s v=" Single Stream"/>
    <n v="105511"/>
    <d v="2021-03-02T00:00:00"/>
    <n v="6420"/>
    <n v="3.21"/>
    <n v="3"/>
    <s v="2021"/>
    <s v="Qtr1"/>
    <n v="3"/>
    <s v="Mar"/>
    <s v="Waste Management"/>
    <n v="6.7799999999999994"/>
    <n v="3.94"/>
    <n v="6.7800000000000011"/>
  </r>
  <r>
    <x v="130"/>
    <s v=" Single Stream"/>
    <n v="105516"/>
    <d v="2021-03-02T00:00:00"/>
    <n v="5140"/>
    <n v="2.57"/>
    <n v="2"/>
    <s v="2021"/>
    <s v="Qtr1"/>
    <n v="3"/>
    <s v="Mar"/>
    <s v="Twin Enviro"/>
    <n v="6.7799999999999994"/>
    <n v="3.94"/>
    <n v="6.7800000000000011"/>
  </r>
  <r>
    <x v="131"/>
    <s v=" Single Stream"/>
    <n v="105436"/>
    <d v="2021-03-01T00:00:00"/>
    <n v="4200"/>
    <n v="2.1"/>
    <n v="2"/>
    <s v="2021"/>
    <s v="Qtr1"/>
    <n v="3"/>
    <s v="Mar"/>
    <s v="Twin Enviro"/>
    <n v="6.2799999999999994"/>
    <n v="3.67"/>
    <n v="5.4499999999999993"/>
  </r>
  <r>
    <x v="131"/>
    <s v=" Single Stream"/>
    <n v="105462"/>
    <d v="2021-03-01T00:00:00"/>
    <n v="5060"/>
    <n v="2.5299999999999998"/>
    <n v="3"/>
    <s v="2021"/>
    <s v="Qtr1"/>
    <n v="3"/>
    <s v="Mar"/>
    <s v="Waste Management"/>
    <n v="6.2799999999999994"/>
    <n v="3.67"/>
    <n v="5.4499999999999993"/>
  </r>
  <r>
    <x v="131"/>
    <s v=" Single Stream"/>
    <n v="105457"/>
    <d v="2021-03-01T00:00:00"/>
    <n v="3300"/>
    <n v="1.65"/>
    <n v="2"/>
    <s v="2021"/>
    <s v="Qtr1"/>
    <n v="3"/>
    <s v="Mar"/>
    <s v="Twin Enviro"/>
    <n v="6.2799999999999994"/>
    <n v="3.67"/>
    <n v="5.4499999999999993"/>
  </r>
  <r>
    <x v="132"/>
    <s v=" Single Stream"/>
    <n v="105414"/>
    <d v="2021-02-26T00:00:00"/>
    <n v="2060"/>
    <n v="1.03"/>
    <n v="2"/>
    <s v="2021"/>
    <s v="Qtr1"/>
    <n v="2"/>
    <s v="Feb"/>
    <s v="Twin Enviro"/>
    <n v="11.620000000000001"/>
    <n v="2.57"/>
    <n v="6.6"/>
  </r>
  <r>
    <x v="132"/>
    <s v=" Single Stream"/>
    <n v="105400"/>
    <d v="2021-02-26T00:00:00"/>
    <n v="10800"/>
    <n v="5.4"/>
    <n v="3"/>
    <s v="2021"/>
    <s v="Qtr1"/>
    <n v="2"/>
    <s v="Feb"/>
    <s v="Waste Management"/>
    <n v="11.620000000000001"/>
    <n v="2.57"/>
    <n v="6.6"/>
  </r>
  <r>
    <x v="132"/>
    <s v=" Single Stream"/>
    <n v="105399"/>
    <d v="2021-02-26T00:00:00"/>
    <n v="5240"/>
    <n v="2.62"/>
    <n v="2"/>
    <s v="2021"/>
    <s v="Qtr1"/>
    <n v="2"/>
    <s v="Feb"/>
    <s v="Twin Enviro"/>
    <n v="11.620000000000001"/>
    <n v="2.57"/>
    <n v="6.6"/>
  </r>
  <r>
    <x v="132"/>
    <s v=" Single Stream"/>
    <n v="105390"/>
    <d v="2021-02-26T00:00:00"/>
    <n v="5140"/>
    <n v="2.57"/>
    <n v="2"/>
    <s v="2021"/>
    <s v="Qtr1"/>
    <n v="2"/>
    <s v="Feb"/>
    <s v="Twin Enviro"/>
    <n v="11.620000000000001"/>
    <n v="2.57"/>
    <n v="6.6"/>
  </r>
  <r>
    <x v="133"/>
    <s v=" Single Stream"/>
    <n v="105355"/>
    <d v="2021-02-25T00:00:00"/>
    <n v="6780"/>
    <n v="3.39"/>
    <n v="2"/>
    <s v="2021"/>
    <s v="Qtr1"/>
    <n v="2"/>
    <s v="Feb"/>
    <s v="Twin Enviro"/>
    <n v="5.68"/>
    <n v="5.62"/>
    <n v="8.8300000000000018"/>
  </r>
  <r>
    <x v="133"/>
    <s v=" Single Stream"/>
    <n v="105370"/>
    <d v="2021-02-25T00:00:00"/>
    <n v="4580"/>
    <n v="2.29"/>
    <n v="2"/>
    <s v="2021"/>
    <s v="Qtr1"/>
    <n v="2"/>
    <s v="Feb"/>
    <s v="Twin Enviro"/>
    <n v="5.68"/>
    <n v="5.62"/>
    <n v="8.8300000000000018"/>
  </r>
  <r>
    <x v="134"/>
    <s v=" Single Stream"/>
    <n v="105304"/>
    <d v="2021-02-24T00:00:00"/>
    <n v="1140"/>
    <n v="0.56999999999999995"/>
    <n v="2"/>
    <s v="2021"/>
    <s v="Qtr1"/>
    <n v="2"/>
    <s v="Feb"/>
    <s v="Twin Enviro"/>
    <n v="9.82"/>
    <n v="0.97"/>
    <n v="6.7799999999999994"/>
  </r>
  <r>
    <x v="134"/>
    <s v=" Single Stream"/>
    <n v="105326"/>
    <d v="2021-02-24T00:00:00"/>
    <n v="6940"/>
    <n v="3.47"/>
    <n v="2"/>
    <s v="2021"/>
    <s v="Qtr1"/>
    <n v="2"/>
    <s v="Feb"/>
    <s v="Twin Enviro"/>
    <n v="9.82"/>
    <n v="0.97"/>
    <n v="6.7799999999999994"/>
  </r>
  <r>
    <x v="134"/>
    <s v=" Single Stream"/>
    <n v="105292"/>
    <d v="2021-02-24T00:00:00"/>
    <n v="4300"/>
    <n v="2.15"/>
    <n v="2"/>
    <s v="2021"/>
    <s v="Qtr1"/>
    <n v="2"/>
    <s v="Feb"/>
    <s v="Twin Enviro"/>
    <n v="9.82"/>
    <n v="0.97"/>
    <n v="6.7799999999999994"/>
  </r>
  <r>
    <x v="134"/>
    <s v=" Single Stream"/>
    <n v="105300"/>
    <d v="2021-02-24T00:00:00"/>
    <n v="7260"/>
    <n v="3.63"/>
    <n v="3"/>
    <s v="2021"/>
    <s v="Qtr1"/>
    <n v="2"/>
    <s v="Feb"/>
    <s v="Waste Management"/>
    <n v="9.82"/>
    <n v="0.97"/>
    <n v="6.7799999999999994"/>
  </r>
  <r>
    <x v="135"/>
    <s v=" Single Stream"/>
    <n v="105287"/>
    <d v="2021-02-23T00:00:00"/>
    <n v="7500"/>
    <n v="3.75"/>
    <n v="3"/>
    <s v="2021"/>
    <s v="Qtr1"/>
    <n v="2"/>
    <s v="Feb"/>
    <s v="Waste Management"/>
    <n v="12.29"/>
    <n v="0"/>
    <n v="3.2100000000000004"/>
  </r>
  <r>
    <x v="135"/>
    <s v=" Single Stream"/>
    <n v="105285"/>
    <d v="2021-02-23T00:00:00"/>
    <n v="8660"/>
    <n v="4.33"/>
    <n v="3"/>
    <s v="2021"/>
    <s v="Qtr1"/>
    <n v="2"/>
    <s v="Feb"/>
    <s v="Waste Management"/>
    <n v="12.29"/>
    <n v="0"/>
    <n v="3.2100000000000004"/>
  </r>
  <r>
    <x v="135"/>
    <s v=" Single Stream"/>
    <n v="105259"/>
    <d v="2021-02-23T00:00:00"/>
    <n v="8420"/>
    <n v="4.21"/>
    <n v="3"/>
    <s v="2021"/>
    <s v="Qtr1"/>
    <n v="2"/>
    <s v="Feb"/>
    <s v="Waste Management"/>
    <n v="12.29"/>
    <n v="0"/>
    <n v="3.2100000000000004"/>
  </r>
  <r>
    <x v="136"/>
    <s v=" Single Stream"/>
    <n v="105227"/>
    <d v="2021-02-22T00:00:00"/>
    <n v="8040"/>
    <n v="4.0199999999999996"/>
    <n v="2"/>
    <s v="2021"/>
    <s v="Qtr1"/>
    <n v="2"/>
    <s v="Feb"/>
    <s v="Twin Enviro"/>
    <n v="13.78"/>
    <n v="1.01"/>
    <n v="8.57"/>
  </r>
  <r>
    <x v="136"/>
    <s v=" Single Stream"/>
    <n v="105217"/>
    <d v="2021-02-22T00:00:00"/>
    <n v="7980"/>
    <n v="3.99"/>
    <n v="3"/>
    <s v="2021"/>
    <s v="Qtr1"/>
    <n v="2"/>
    <s v="Feb"/>
    <s v="Waste Management"/>
    <n v="13.78"/>
    <n v="1.01"/>
    <n v="8.57"/>
  </r>
  <r>
    <x v="136"/>
    <s v=" Single Stream"/>
    <n v="105233"/>
    <d v="2021-02-22T00:00:00"/>
    <n v="3820"/>
    <n v="1.91"/>
    <n v="2"/>
    <s v="2021"/>
    <s v="Qtr1"/>
    <n v="2"/>
    <s v="Feb"/>
    <s v="Twin Enviro"/>
    <n v="13.78"/>
    <n v="1.01"/>
    <n v="8.57"/>
  </r>
  <r>
    <x v="136"/>
    <s v=" Single Stream"/>
    <n v="105224"/>
    <d v="2021-02-22T00:00:00"/>
    <n v="5880"/>
    <n v="2.94"/>
    <n v="3"/>
    <s v="2021"/>
    <s v="Qtr1"/>
    <n v="2"/>
    <s v="Feb"/>
    <s v="Waste Management"/>
    <n v="13.78"/>
    <n v="1.01"/>
    <n v="8.57"/>
  </r>
  <r>
    <x v="136"/>
    <s v=" Single Stream"/>
    <n v="105200"/>
    <d v="2021-02-22T00:00:00"/>
    <n v="1840"/>
    <n v="0.92"/>
    <n v="2"/>
    <s v="2021"/>
    <s v="Qtr1"/>
    <n v="2"/>
    <s v="Feb"/>
    <s v="Twin Enviro"/>
    <n v="13.78"/>
    <n v="1.01"/>
    <n v="8.57"/>
  </r>
  <r>
    <x v="137"/>
    <s v=" Single Stream"/>
    <n v="105185"/>
    <d v="2021-02-19T00:00:00"/>
    <n v="6300"/>
    <n v="3.15"/>
    <n v="3"/>
    <s v="2021"/>
    <s v="Qtr1"/>
    <n v="2"/>
    <s v="Feb"/>
    <s v="Waste Management"/>
    <n v="8.870000000000001"/>
    <n v="3.34"/>
    <n v="4.03"/>
  </r>
  <r>
    <x v="137"/>
    <s v=" Single Stream"/>
    <n v="105184"/>
    <d v="2021-02-19T00:00:00"/>
    <n v="3160"/>
    <n v="1.58"/>
    <n v="2"/>
    <s v="2021"/>
    <s v="Qtr1"/>
    <n v="2"/>
    <s v="Feb"/>
    <s v="Twin Enviro"/>
    <n v="8.870000000000001"/>
    <n v="3.34"/>
    <n v="4.03"/>
  </r>
  <r>
    <x v="137"/>
    <s v=" Single Stream"/>
    <n v="105169"/>
    <d v="2021-02-19T00:00:00"/>
    <n v="8280"/>
    <n v="4.1399999999999997"/>
    <n v="3"/>
    <s v="2021"/>
    <s v="Qtr1"/>
    <n v="2"/>
    <s v="Feb"/>
    <s v="Waste Management"/>
    <n v="8.870000000000001"/>
    <n v="3.34"/>
    <n v="4.03"/>
  </r>
  <r>
    <x v="138"/>
    <s v=" Single Stream"/>
    <n v="105154"/>
    <d v="2021-02-18T00:00:00"/>
    <n v="2800"/>
    <n v="1.4"/>
    <n v="2"/>
    <s v="2021"/>
    <s v="Qtr1"/>
    <n v="2"/>
    <s v="Feb"/>
    <s v="Twin Enviro"/>
    <n v="12.54"/>
    <n v="0.42"/>
    <n v="5.6000000000000005"/>
  </r>
  <r>
    <x v="138"/>
    <s v=" Single Stream"/>
    <n v="105124"/>
    <d v="2021-02-18T00:00:00"/>
    <n v="3040"/>
    <n v="1.52"/>
    <n v="2"/>
    <s v="2021"/>
    <s v="Qtr1"/>
    <n v="2"/>
    <s v="Feb"/>
    <s v="Twin Enviro"/>
    <n v="12.54"/>
    <n v="0.42"/>
    <n v="5.6000000000000005"/>
  </r>
  <r>
    <x v="138"/>
    <s v=" Single Stream"/>
    <n v="105157"/>
    <d v="2021-02-18T00:00:00"/>
    <n v="5700"/>
    <n v="2.85"/>
    <n v="3"/>
    <s v="2021"/>
    <s v="Qtr1"/>
    <n v="2"/>
    <s v="Feb"/>
    <s v="Waste Management"/>
    <n v="12.54"/>
    <n v="0.42"/>
    <n v="5.6000000000000005"/>
  </r>
  <r>
    <x v="138"/>
    <s v=" Single Stream"/>
    <n v="105123"/>
    <d v="2021-02-18T00:00:00"/>
    <n v="6460"/>
    <n v="3.23"/>
    <n v="2"/>
    <s v="2021"/>
    <s v="Qtr1"/>
    <n v="2"/>
    <s v="Feb"/>
    <s v="Twin Enviro"/>
    <n v="12.54"/>
    <n v="0.42"/>
    <n v="5.6000000000000005"/>
  </r>
  <r>
    <x v="138"/>
    <s v=" Single Stream"/>
    <n v="105146"/>
    <d v="2021-02-18T00:00:00"/>
    <n v="7080"/>
    <n v="3.54"/>
    <n v="2"/>
    <s v="2021"/>
    <s v="Qtr1"/>
    <n v="2"/>
    <s v="Feb"/>
    <s v="Twin Enviro"/>
    <n v="12.54"/>
    <n v="0.42"/>
    <n v="5.6000000000000005"/>
  </r>
  <r>
    <x v="139"/>
    <s v=" Single Stream"/>
    <n v="105097"/>
    <d v="2021-02-17T00:00:00"/>
    <n v="880"/>
    <n v="0.44"/>
    <n v="2"/>
    <s v="2021"/>
    <s v="Qtr1"/>
    <n v="2"/>
    <s v="Feb"/>
    <s v="Twin Enviro"/>
    <n v="2.5"/>
    <n v="3.93"/>
    <n v="3.25"/>
  </r>
  <r>
    <x v="139"/>
    <s v=" Single Stream"/>
    <n v="105098"/>
    <d v="2021-02-17T00:00:00"/>
    <n v="4120"/>
    <n v="2.06"/>
    <n v="3"/>
    <s v="2021"/>
    <s v="Qtr1"/>
    <n v="2"/>
    <s v="Feb"/>
    <s v="Waste Management"/>
    <n v="2.5"/>
    <n v="3.93"/>
    <n v="3.25"/>
  </r>
  <r>
    <x v="140"/>
    <s v=" Single Stream"/>
    <n v="105087"/>
    <d v="2021-02-16T00:00:00"/>
    <n v="8320"/>
    <n v="4.16"/>
    <n v="3"/>
    <s v="2021"/>
    <s v="Qtr1"/>
    <n v="2"/>
    <s v="Feb"/>
    <s v="Waste Management"/>
    <n v="10.27"/>
    <n v="5.17"/>
    <n v="4.46"/>
  </r>
  <r>
    <x v="140"/>
    <s v=" Single Stream"/>
    <n v="105089"/>
    <d v="2021-02-16T00:00:00"/>
    <n v="6020"/>
    <n v="3.01"/>
    <n v="2"/>
    <s v="2021"/>
    <s v="Qtr1"/>
    <n v="2"/>
    <s v="Feb"/>
    <s v="Twin Enviro"/>
    <n v="10.27"/>
    <n v="5.17"/>
    <n v="4.46"/>
  </r>
  <r>
    <x v="140"/>
    <s v=" Single Stream"/>
    <n v="105070"/>
    <d v="2021-02-16T00:00:00"/>
    <n v="5840"/>
    <n v="2.92"/>
    <n v="3"/>
    <s v="2021"/>
    <s v="Qtr1"/>
    <n v="2"/>
    <s v="Feb"/>
    <s v="Waste Management"/>
    <n v="10.27"/>
    <n v="5.17"/>
    <n v="4.46"/>
  </r>
  <r>
    <x v="140"/>
    <s v=" Single Stream"/>
    <n v="105078"/>
    <d v="2021-02-16T00:00:00"/>
    <n v="360"/>
    <n v="0.18"/>
    <n v="2"/>
    <s v="2021"/>
    <s v="Qtr1"/>
    <n v="2"/>
    <s v="Feb"/>
    <s v="Twin Enviro"/>
    <n v="10.27"/>
    <n v="5.17"/>
    <n v="4.46"/>
  </r>
  <r>
    <x v="141"/>
    <s v=" Single Stream"/>
    <n v="105024"/>
    <d v="2021-02-15T00:00:00"/>
    <n v="5640"/>
    <n v="2.82"/>
    <n v="2"/>
    <s v="2021"/>
    <s v="Qtr1"/>
    <n v="2"/>
    <s v="Feb"/>
    <s v="Twin Enviro"/>
    <n v="10.759999999999998"/>
    <n v="0.84"/>
    <n v="6.7899999999999991"/>
  </r>
  <r>
    <x v="141"/>
    <s v=" Single Stream"/>
    <n v="105048"/>
    <d v="2021-02-15T00:00:00"/>
    <n v="1560"/>
    <n v="0.78"/>
    <n v="2"/>
    <s v="2021"/>
    <s v="Qtr1"/>
    <n v="2"/>
    <s v="Feb"/>
    <s v="Twin Enviro"/>
    <n v="10.759999999999998"/>
    <n v="0.84"/>
    <n v="6.7899999999999991"/>
  </r>
  <r>
    <x v="141"/>
    <s v=" Single Stream"/>
    <n v="105052"/>
    <d v="2021-02-15T00:00:00"/>
    <n v="4100"/>
    <n v="2.0499999999999998"/>
    <n v="2"/>
    <s v="2021"/>
    <s v="Qtr1"/>
    <n v="2"/>
    <s v="Feb"/>
    <s v="Twin Enviro"/>
    <n v="10.759999999999998"/>
    <n v="0.84"/>
    <n v="6.7899999999999991"/>
  </r>
  <r>
    <x v="141"/>
    <s v=" Single Stream"/>
    <n v="105036"/>
    <d v="2021-02-15T00:00:00"/>
    <n v="4640"/>
    <n v="2.3199999999999998"/>
    <n v="2"/>
    <s v="2021"/>
    <s v="Qtr1"/>
    <n v="2"/>
    <s v="Feb"/>
    <s v="Twin Enviro"/>
    <n v="10.759999999999998"/>
    <n v="0.84"/>
    <n v="6.7899999999999991"/>
  </r>
  <r>
    <x v="141"/>
    <s v=" Single Stream"/>
    <n v="105049"/>
    <d v="2021-02-15T00:00:00"/>
    <n v="5580"/>
    <n v="2.79"/>
    <n v="3"/>
    <s v="2021"/>
    <s v="Qtr1"/>
    <n v="2"/>
    <s v="Feb"/>
    <s v="Waste Management"/>
    <n v="10.759999999999998"/>
    <n v="0.84"/>
    <n v="6.7899999999999991"/>
  </r>
  <r>
    <x v="142"/>
    <s v=" Single Stream"/>
    <n v="105014"/>
    <d v="2021-02-12T00:00:00"/>
    <n v="5680"/>
    <n v="2.84"/>
    <n v="2"/>
    <s v="2021"/>
    <s v="Qtr1"/>
    <n v="2"/>
    <s v="Feb"/>
    <s v="Twin Enviro"/>
    <n v="9.81"/>
    <n v="1.91"/>
    <n v="3.6499999999999995"/>
  </r>
  <r>
    <x v="142"/>
    <s v=" Single Stream"/>
    <n v="105019"/>
    <d v="2021-02-12T00:00:00"/>
    <n v="2220"/>
    <n v="1.1100000000000001"/>
    <n v="2"/>
    <s v="2021"/>
    <s v="Qtr1"/>
    <n v="2"/>
    <s v="Feb"/>
    <s v="Twin Enviro"/>
    <n v="9.81"/>
    <n v="1.91"/>
    <n v="3.6499999999999995"/>
  </r>
  <r>
    <x v="142"/>
    <s v=" Single Stream"/>
    <n v="105011"/>
    <d v="2021-02-12T00:00:00"/>
    <n v="6720"/>
    <n v="3.36"/>
    <n v="3"/>
    <s v="2021"/>
    <s v="Qtr1"/>
    <n v="2"/>
    <s v="Feb"/>
    <s v="Waste Management"/>
    <n v="9.81"/>
    <n v="1.91"/>
    <n v="3.6499999999999995"/>
  </r>
  <r>
    <x v="142"/>
    <s v=" Single Stream"/>
    <n v="105002"/>
    <d v="2021-02-12T00:00:00"/>
    <n v="5000"/>
    <n v="2.5"/>
    <n v="3"/>
    <s v="2021"/>
    <s v="Qtr1"/>
    <n v="2"/>
    <s v="Feb"/>
    <s v="Waste Management"/>
    <n v="9.81"/>
    <n v="1.91"/>
    <n v="3.6499999999999995"/>
  </r>
  <r>
    <x v="143"/>
    <s v=" Single Stream"/>
    <n v="104988"/>
    <d v="2021-02-11T00:00:00"/>
    <n v="5360"/>
    <n v="2.68"/>
    <n v="3"/>
    <s v="2021"/>
    <s v="Qtr1"/>
    <n v="2"/>
    <s v="Feb"/>
    <s v="Waste Management"/>
    <n v="6.75"/>
    <n v="2.89"/>
    <n v="5.2399999999999993"/>
  </r>
  <r>
    <x v="143"/>
    <s v=" Single Stream"/>
    <n v="104978"/>
    <d v="2021-02-11T00:00:00"/>
    <n v="5040"/>
    <n v="2.52"/>
    <n v="2"/>
    <s v="2021"/>
    <s v="Qtr1"/>
    <n v="2"/>
    <s v="Feb"/>
    <s v="Twin Enviro"/>
    <n v="6.75"/>
    <n v="2.89"/>
    <n v="5.2399999999999993"/>
  </r>
  <r>
    <x v="143"/>
    <s v=" Single Stream"/>
    <n v="104973"/>
    <d v="2021-02-11T00:00:00"/>
    <n v="3100"/>
    <n v="1.55"/>
    <n v="2"/>
    <s v="2021"/>
    <s v="Qtr1"/>
    <n v="2"/>
    <s v="Feb"/>
    <s v="Twin Enviro"/>
    <n v="6.75"/>
    <n v="2.89"/>
    <n v="5.2399999999999993"/>
  </r>
  <r>
    <x v="144"/>
    <s v=" Single Stream"/>
    <n v="104927"/>
    <d v="2021-02-10T00:00:00"/>
    <n v="980"/>
    <n v="0.49"/>
    <n v="2"/>
    <s v="2021"/>
    <s v="Qtr1"/>
    <n v="2"/>
    <s v="Feb"/>
    <s v="Twin Enviro"/>
    <n v="5.92"/>
    <n v="3.2"/>
    <n v="5.0999999999999996"/>
  </r>
  <r>
    <x v="144"/>
    <s v=" Single Stream"/>
    <n v="104914"/>
    <d v="2021-02-10T00:00:00"/>
    <n v="3680"/>
    <n v="1.84"/>
    <n v="2"/>
    <s v="2021"/>
    <s v="Qtr1"/>
    <n v="2"/>
    <s v="Feb"/>
    <s v="Twin Enviro"/>
    <n v="5.92"/>
    <n v="3.2"/>
    <n v="5.0999999999999996"/>
  </r>
  <r>
    <x v="144"/>
    <s v=" Single Stream"/>
    <n v="104942"/>
    <d v="2021-02-10T00:00:00"/>
    <n v="7180"/>
    <n v="3.59"/>
    <n v="2"/>
    <s v="2021"/>
    <s v="Qtr1"/>
    <n v="2"/>
    <s v="Feb"/>
    <s v="Twin Enviro"/>
    <n v="5.92"/>
    <n v="3.2"/>
    <n v="5.0999999999999996"/>
  </r>
  <r>
    <x v="145"/>
    <s v=" Single Stream"/>
    <n v="104912"/>
    <d v="2021-02-09T00:00:00"/>
    <n v="8940"/>
    <n v="4.47"/>
    <n v="3"/>
    <s v="2021"/>
    <s v="Qtr1"/>
    <n v="2"/>
    <s v="Feb"/>
    <s v="Waste Management"/>
    <n v="10.159999999999998"/>
    <n v="3.11"/>
    <n v="3.86"/>
  </r>
  <r>
    <x v="145"/>
    <s v=" Single Stream"/>
    <n v="104911"/>
    <d v="2021-02-09T00:00:00"/>
    <n v="7640"/>
    <n v="3.82"/>
    <n v="3"/>
    <s v="2021"/>
    <s v="Qtr1"/>
    <n v="2"/>
    <s v="Feb"/>
    <s v="Waste Management"/>
    <n v="10.159999999999998"/>
    <n v="3.11"/>
    <n v="3.86"/>
  </r>
  <r>
    <x v="145"/>
    <s v=" Single Stream"/>
    <n v="104913"/>
    <d v="2021-02-09T00:00:00"/>
    <n v="1740"/>
    <n v="0.87"/>
    <n v="3"/>
    <s v="2021"/>
    <s v="Qtr1"/>
    <n v="2"/>
    <s v="Feb"/>
    <s v="Waste Management"/>
    <n v="10.159999999999998"/>
    <n v="3.11"/>
    <n v="3.86"/>
  </r>
  <r>
    <x v="145"/>
    <s v=" Single Stream"/>
    <n v="104880"/>
    <d v="2021-02-09T00:00:00"/>
    <n v="2000"/>
    <n v="1"/>
    <n v="3"/>
    <s v="2021"/>
    <s v="Qtr1"/>
    <n v="2"/>
    <s v="Feb"/>
    <s v="Waste Management"/>
    <n v="10.159999999999998"/>
    <n v="3.11"/>
    <n v="3.86"/>
  </r>
  <r>
    <x v="146"/>
    <s v=" Single Stream"/>
    <n v="104872"/>
    <d v="2021-02-08T00:00:00"/>
    <n v="2180"/>
    <n v="1.0900000000000001"/>
    <n v="2"/>
    <s v="2021"/>
    <s v="Qtr1"/>
    <n v="2"/>
    <s v="Feb"/>
    <s v="Twin Enviro"/>
    <n v="11.52"/>
    <n v="2.42"/>
    <n v="8.4499999999999993"/>
  </r>
  <r>
    <x v="146"/>
    <s v=" Single Stream"/>
    <n v="104873"/>
    <d v="2021-02-08T00:00:00"/>
    <n v="5600"/>
    <n v="2.8"/>
    <n v="3"/>
    <s v="2021"/>
    <s v="Qtr1"/>
    <n v="2"/>
    <s v="Feb"/>
    <s v="Waste Management"/>
    <n v="11.52"/>
    <n v="2.42"/>
    <n v="8.4499999999999993"/>
  </r>
  <r>
    <x v="146"/>
    <s v=" Single Stream"/>
    <n v="104869"/>
    <d v="2021-02-08T00:00:00"/>
    <n v="2800"/>
    <n v="1.4"/>
    <n v="2"/>
    <s v="2021"/>
    <s v="Qtr1"/>
    <n v="2"/>
    <s v="Feb"/>
    <s v="Twin Enviro"/>
    <n v="11.52"/>
    <n v="2.42"/>
    <n v="8.4499999999999993"/>
  </r>
  <r>
    <x v="146"/>
    <s v=" Single Stream"/>
    <n v="104845"/>
    <d v="2021-02-08T00:00:00"/>
    <n v="2140"/>
    <n v="1.07"/>
    <n v="2"/>
    <s v="2021"/>
    <s v="Qtr1"/>
    <n v="2"/>
    <s v="Feb"/>
    <s v="Twin Enviro"/>
    <n v="11.52"/>
    <n v="2.42"/>
    <n v="8.4499999999999993"/>
  </r>
  <r>
    <x v="146"/>
    <s v=" Single Stream"/>
    <n v="104860"/>
    <d v="2021-02-08T00:00:00"/>
    <n v="7680"/>
    <n v="3.84"/>
    <n v="2"/>
    <s v="2021"/>
    <s v="Qtr1"/>
    <n v="2"/>
    <s v="Feb"/>
    <s v="Twin Enviro"/>
    <n v="11.52"/>
    <n v="2.42"/>
    <n v="8.4499999999999993"/>
  </r>
  <r>
    <x v="146"/>
    <s v=" Single Stream"/>
    <n v="104839"/>
    <d v="2021-02-08T00:00:00"/>
    <n v="2640"/>
    <n v="1.32"/>
    <n v="2"/>
    <s v="2021"/>
    <s v="Qtr1"/>
    <n v="2"/>
    <s v="Feb"/>
    <s v="Twin Enviro"/>
    <n v="11.52"/>
    <n v="2.42"/>
    <n v="8.4499999999999993"/>
  </r>
  <r>
    <x v="147"/>
    <s v=" Single Stream"/>
    <n v="104825"/>
    <d v="2021-02-05T00:00:00"/>
    <n v="12080"/>
    <n v="6.04"/>
    <n v="3"/>
    <s v="2021"/>
    <s v="Qtr1"/>
    <n v="2"/>
    <s v="Feb"/>
    <s v="Waste Management"/>
    <n v="9.75"/>
    <n v="2.23"/>
    <n v="4.9299999999999988"/>
  </r>
  <r>
    <x v="147"/>
    <s v=" Single Stream"/>
    <n v="104836"/>
    <d v="2021-02-05T00:00:00"/>
    <n v="2420"/>
    <n v="1.21"/>
    <n v="2"/>
    <s v="2021"/>
    <s v="Qtr1"/>
    <n v="2"/>
    <s v="Feb"/>
    <s v="Twin Enviro"/>
    <n v="9.75"/>
    <n v="2.23"/>
    <n v="4.9299999999999988"/>
  </r>
  <r>
    <x v="147"/>
    <s v=" Single Stream"/>
    <n v="104822"/>
    <d v="2021-02-05T00:00:00"/>
    <n v="5000"/>
    <n v="2.5"/>
    <n v="3"/>
    <s v="2021"/>
    <s v="Qtr1"/>
    <n v="2"/>
    <s v="Feb"/>
    <s v="Waste Management"/>
    <n v="9.75"/>
    <n v="2.23"/>
    <n v="4.9299999999999988"/>
  </r>
  <r>
    <x v="148"/>
    <s v=" Single Stream"/>
    <n v="104810"/>
    <d v="2021-02-04T00:00:00"/>
    <n v="5200"/>
    <n v="2.6"/>
    <n v="2"/>
    <s v="2021"/>
    <s v="Qtr1"/>
    <n v="2"/>
    <s v="Feb"/>
    <s v="Twin Enviro"/>
    <n v="5.6499999999999995"/>
    <n v="2.73"/>
    <n v="4.17"/>
  </r>
  <r>
    <x v="148"/>
    <s v=" Single Stream"/>
    <n v="104789"/>
    <d v="2021-02-04T00:00:00"/>
    <n v="4520"/>
    <n v="2.2599999999999998"/>
    <n v="2"/>
    <s v="2021"/>
    <s v="Qtr1"/>
    <n v="2"/>
    <s v="Feb"/>
    <s v="Twin Enviro"/>
    <n v="5.6499999999999995"/>
    <n v="2.73"/>
    <n v="4.17"/>
  </r>
  <r>
    <x v="148"/>
    <s v=" Single Stream"/>
    <n v="104809"/>
    <d v="2021-02-04T00:00:00"/>
    <n v="1580"/>
    <n v="0.79"/>
    <n v="2"/>
    <s v="2021"/>
    <s v="Qtr1"/>
    <n v="2"/>
    <s v="Feb"/>
    <s v="Twin Enviro"/>
    <n v="5.6499999999999995"/>
    <n v="2.73"/>
    <n v="4.17"/>
  </r>
  <r>
    <x v="149"/>
    <s v=" Single Stream"/>
    <n v="104761"/>
    <d v="2021-02-03T00:00:00"/>
    <n v="480"/>
    <n v="0.24"/>
    <n v="2"/>
    <s v="2021"/>
    <s v="Qtr1"/>
    <n v="2"/>
    <s v="Feb"/>
    <s v="Twin Enviro"/>
    <n v="6.2700000000000005"/>
    <n v="2.96"/>
    <n v="5.73"/>
  </r>
  <r>
    <x v="149"/>
    <s v=" Single Stream"/>
    <n v="104754"/>
    <d v="2021-02-03T00:00:00"/>
    <n v="6680"/>
    <n v="3.34"/>
    <n v="2"/>
    <s v="2021"/>
    <s v="Qtr1"/>
    <n v="2"/>
    <s v="Feb"/>
    <s v="Twin Enviro"/>
    <n v="6.2700000000000005"/>
    <n v="2.96"/>
    <n v="5.73"/>
  </r>
  <r>
    <x v="149"/>
    <s v=" Single Stream"/>
    <n v="104740"/>
    <d v="2021-02-03T00:00:00"/>
    <n v="4500"/>
    <n v="2.25"/>
    <n v="3"/>
    <s v="2021"/>
    <s v="Qtr1"/>
    <n v="2"/>
    <s v="Feb"/>
    <s v="Waste Management"/>
    <n v="6.2700000000000005"/>
    <n v="2.96"/>
    <n v="5.73"/>
  </r>
  <r>
    <x v="149"/>
    <s v=" Single Stream"/>
    <n v="104737"/>
    <d v="2021-02-03T00:00:00"/>
    <n v="880"/>
    <n v="0.44"/>
    <n v="2"/>
    <s v="2021"/>
    <s v="Qtr1"/>
    <n v="2"/>
    <s v="Feb"/>
    <s v="Twin Enviro"/>
    <n v="6.2700000000000005"/>
    <n v="2.96"/>
    <n v="5.73"/>
  </r>
  <r>
    <x v="150"/>
    <s v=" Single Stream"/>
    <n v="104711"/>
    <d v="2021-02-02T00:00:00"/>
    <n v="5420"/>
    <n v="2.71"/>
    <n v="2"/>
    <s v="2021"/>
    <s v="Qtr1"/>
    <n v="2"/>
    <s v="Feb"/>
    <s v="Twin Enviro"/>
    <n v="7.6400000000000006"/>
    <n v="3.79"/>
    <n v="8.1800000000000015"/>
  </r>
  <r>
    <x v="150"/>
    <s v=" Single Stream"/>
    <n v="104693"/>
    <d v="2021-02-02T00:00:00"/>
    <n v="340"/>
    <n v="0.17"/>
    <n v="2"/>
    <s v="2021"/>
    <s v="Qtr1"/>
    <n v="2"/>
    <s v="Feb"/>
    <s v="Twin Enviro"/>
    <n v="7.6400000000000006"/>
    <n v="3.79"/>
    <n v="8.1800000000000015"/>
  </r>
  <r>
    <x v="150"/>
    <s v=" Single Stream"/>
    <n v="104725"/>
    <d v="2021-02-02T00:00:00"/>
    <n v="5860"/>
    <n v="2.93"/>
    <n v="3"/>
    <s v="2021"/>
    <s v="Qtr1"/>
    <n v="2"/>
    <s v="Feb"/>
    <s v="Waste Management"/>
    <n v="7.6400000000000006"/>
    <n v="3.79"/>
    <n v="8.1800000000000015"/>
  </r>
  <r>
    <x v="150"/>
    <s v=" Single Stream"/>
    <n v="104695"/>
    <d v="2021-02-02T00:00:00"/>
    <n v="3660"/>
    <n v="1.83"/>
    <n v="3"/>
    <s v="2021"/>
    <s v="Qtr1"/>
    <n v="2"/>
    <s v="Feb"/>
    <s v="Waste Management"/>
    <n v="7.6400000000000006"/>
    <n v="3.79"/>
    <n v="8.1800000000000015"/>
  </r>
  <r>
    <x v="151"/>
    <s v=" Single Stream"/>
    <n v="104653"/>
    <d v="2021-02-01T00:00:00"/>
    <n v="5680"/>
    <n v="2.84"/>
    <n v="2"/>
    <s v="2021"/>
    <s v="Qtr1"/>
    <n v="2"/>
    <s v="Feb"/>
    <s v="Twin Enviro"/>
    <n v="14.79"/>
    <n v="5.27"/>
    <n v="8.14"/>
  </r>
  <r>
    <x v="151"/>
    <s v=" Single Stream"/>
    <n v="104680"/>
    <d v="2021-02-01T00:00:00"/>
    <n v="1080"/>
    <n v="0.54"/>
    <n v="2"/>
    <s v="2021"/>
    <s v="Qtr1"/>
    <n v="2"/>
    <s v="Feb"/>
    <s v="Twin Enviro"/>
    <n v="14.79"/>
    <n v="5.27"/>
    <n v="8.14"/>
  </r>
  <r>
    <x v="151"/>
    <s v=" Single Stream"/>
    <n v="104609"/>
    <d v="2021-02-01T00:00:00"/>
    <n v="5600"/>
    <n v="2.8"/>
    <n v="2"/>
    <s v="2021"/>
    <s v="Qtr1"/>
    <n v="2"/>
    <s v="Feb"/>
    <s v="Twin Enviro"/>
    <n v="14.79"/>
    <n v="5.27"/>
    <n v="8.14"/>
  </r>
  <r>
    <x v="151"/>
    <s v=" Single Stream"/>
    <n v="104672"/>
    <d v="2021-02-01T00:00:00"/>
    <n v="5380"/>
    <n v="2.69"/>
    <n v="3"/>
    <s v="2021"/>
    <s v="Qtr1"/>
    <n v="2"/>
    <s v="Feb"/>
    <s v="Waste Management"/>
    <n v="14.79"/>
    <n v="5.27"/>
    <n v="8.14"/>
  </r>
  <r>
    <x v="151"/>
    <s v=" Single Stream"/>
    <n v="104677"/>
    <d v="2021-02-01T00:00:00"/>
    <n v="2560"/>
    <n v="1.28"/>
    <n v="2"/>
    <s v="2021"/>
    <s v="Qtr1"/>
    <n v="2"/>
    <s v="Feb"/>
    <s v="Twin Enviro"/>
    <n v="14.79"/>
    <n v="5.27"/>
    <n v="8.14"/>
  </r>
  <r>
    <x v="151"/>
    <s v=" Single Stream"/>
    <n v="104657"/>
    <d v="2021-02-01T00:00:00"/>
    <n v="9280"/>
    <n v="4.6399999999999997"/>
    <n v="3"/>
    <s v="2021"/>
    <s v="Qtr1"/>
    <n v="2"/>
    <s v="Feb"/>
    <s v="Waste Management"/>
    <n v="14.79"/>
    <n v="5.27"/>
    <n v="8.14"/>
  </r>
  <r>
    <x v="152"/>
    <s v=" Single Stream"/>
    <n v="104588"/>
    <d v="2021-01-29T00:00:00"/>
    <n v="4500"/>
    <n v="2.25"/>
    <n v="2"/>
    <s v="2021"/>
    <s v="Qtr1"/>
    <n v="1"/>
    <s v="Jan"/>
    <s v="Twin Enviro"/>
    <n v="6.4399999999999995"/>
    <n v="2.37"/>
    <n v="5.6300000000000008"/>
  </r>
  <r>
    <x v="152"/>
    <s v=" Single Stream"/>
    <n v="104608"/>
    <d v="2021-01-29T00:00:00"/>
    <n v="1700"/>
    <n v="0.85"/>
    <n v="2"/>
    <s v="2021"/>
    <s v="Qtr1"/>
    <n v="1"/>
    <s v="Jan"/>
    <s v="Twin Enviro"/>
    <n v="6.4399999999999995"/>
    <n v="2.37"/>
    <n v="5.6300000000000008"/>
  </r>
  <r>
    <x v="152"/>
    <s v=" Single Stream"/>
    <n v="104625"/>
    <d v="2021-01-29T00:00:00"/>
    <n v="1640"/>
    <n v="0.82"/>
    <n v="2"/>
    <s v="2021"/>
    <s v="Qtr1"/>
    <n v="1"/>
    <s v="Jan"/>
    <s v="Twin Enviro"/>
    <n v="6.4399999999999995"/>
    <n v="2.37"/>
    <n v="5.6300000000000008"/>
  </r>
  <r>
    <x v="152"/>
    <s v=" Single Stream"/>
    <n v="104611"/>
    <d v="2021-01-29T00:00:00"/>
    <n v="5040"/>
    <n v="2.52"/>
    <n v="2"/>
    <s v="2021"/>
    <s v="Qtr1"/>
    <n v="1"/>
    <s v="Jan"/>
    <s v="Twin Enviro"/>
    <n v="6.4399999999999995"/>
    <n v="2.37"/>
    <n v="5.6300000000000008"/>
  </r>
  <r>
    <x v="153"/>
    <s v=" Single Stream"/>
    <n v="104564"/>
    <d v="2021-01-28T00:00:00"/>
    <n v="3300"/>
    <n v="1.65"/>
    <n v="2"/>
    <s v="2021"/>
    <s v="Qtr1"/>
    <n v="1"/>
    <s v="Jan"/>
    <s v="Twin Enviro"/>
    <n v="1.65"/>
    <n v="0"/>
    <n v="6.57"/>
  </r>
  <r>
    <x v="154"/>
    <s v=" Single Stream"/>
    <n v="104547"/>
    <d v="2021-01-27T00:00:00"/>
    <n v="1100"/>
    <n v="0.55000000000000004"/>
    <n v="2"/>
    <s v="2021"/>
    <s v="Qtr1"/>
    <n v="1"/>
    <s v="Jan"/>
    <s v="Twin Enviro"/>
    <n v="5.4499999999999993"/>
    <n v="2.61"/>
    <n v="0"/>
  </r>
  <r>
    <x v="154"/>
    <s v=" Single Stream"/>
    <n v="104536"/>
    <d v="2021-01-27T00:00:00"/>
    <n v="7100"/>
    <n v="3.55"/>
    <n v="2"/>
    <s v="2021"/>
    <s v="Qtr1"/>
    <n v="1"/>
    <s v="Jan"/>
    <s v="Twin Enviro"/>
    <n v="5.4499999999999993"/>
    <n v="2.61"/>
    <n v="0"/>
  </r>
  <r>
    <x v="154"/>
    <s v=" Single Stream"/>
    <n v="104519"/>
    <d v="2021-01-27T00:00:00"/>
    <n v="860"/>
    <n v="0.43"/>
    <n v="2"/>
    <s v="2021"/>
    <s v="Qtr1"/>
    <n v="1"/>
    <s v="Jan"/>
    <s v="Twin Enviro"/>
    <n v="5.4499999999999993"/>
    <n v="2.61"/>
    <n v="0"/>
  </r>
  <r>
    <x v="154"/>
    <s v=" Single Stream"/>
    <n v="104544"/>
    <d v="2021-01-27T00:00:00"/>
    <n v="1840"/>
    <n v="0.92"/>
    <n v="2"/>
    <s v="2021"/>
    <s v="Qtr1"/>
    <n v="1"/>
    <s v="Jan"/>
    <s v="Twin Enviro"/>
    <n v="5.4499999999999993"/>
    <n v="2.61"/>
    <n v="0"/>
  </r>
  <r>
    <x v="155"/>
    <s v=" Single Stream"/>
    <n v="104511"/>
    <d v="2021-01-26T00:00:00"/>
    <n v="4940"/>
    <n v="2.4700000000000002"/>
    <n v="2"/>
    <s v="2021"/>
    <s v="Qtr1"/>
    <n v="1"/>
    <s v="Jan"/>
    <s v="Twin Enviro"/>
    <n v="5.51"/>
    <n v="0"/>
    <n v="0"/>
  </r>
  <r>
    <x v="155"/>
    <s v=" Single Stream"/>
    <n v="104445"/>
    <d v="2021-01-26T00:00:00"/>
    <n v="6080"/>
    <n v="3.04"/>
    <n v="2"/>
    <s v="2021"/>
    <s v="Qtr1"/>
    <n v="1"/>
    <s v="Jan"/>
    <s v="Twin Enviro"/>
    <n v="5.51"/>
    <n v="0"/>
    <n v="0"/>
  </r>
  <r>
    <x v="156"/>
    <s v=" Single Stream"/>
    <n v="104467"/>
    <d v="2021-01-25T00:00:00"/>
    <n v="1560"/>
    <n v="0.78"/>
    <n v="2"/>
    <s v="2021"/>
    <s v="Qtr1"/>
    <n v="1"/>
    <s v="Jan"/>
    <s v="Twin Enviro"/>
    <n v="5.58"/>
    <n v="0"/>
    <n v="0"/>
  </r>
  <r>
    <x v="156"/>
    <s v=" Single Stream"/>
    <n v="104448"/>
    <d v="2021-01-25T00:00:00"/>
    <n v="6460"/>
    <n v="3.23"/>
    <n v="2"/>
    <s v="2021"/>
    <s v="Qtr1"/>
    <n v="1"/>
    <s v="Jan"/>
    <s v="Twin Enviro"/>
    <n v="5.58"/>
    <n v="0"/>
    <n v="0"/>
  </r>
  <r>
    <x v="156"/>
    <s v=" Single Stream"/>
    <n v="104469"/>
    <d v="2021-01-25T00:00:00"/>
    <n v="3140"/>
    <n v="1.57"/>
    <n v="2"/>
    <s v="2021"/>
    <s v="Qtr1"/>
    <n v="1"/>
    <s v="Jan"/>
    <s v="Twin Enviro"/>
    <n v="5.58"/>
    <n v="0"/>
    <n v="0"/>
  </r>
  <r>
    <x v="157"/>
    <s v=" Single Stream"/>
    <n v="104404"/>
    <d v="2021-01-22T00:00:00"/>
    <n v="8220"/>
    <n v="4.1100000000000003"/>
    <n v="3"/>
    <s v="2021"/>
    <s v="Qtr1"/>
    <n v="1"/>
    <s v="Jan"/>
    <s v="Waste Management"/>
    <n v="10.450000000000001"/>
    <n v="1.19"/>
    <n v="0"/>
  </r>
  <r>
    <x v="157"/>
    <s v=" Single Stream"/>
    <n v="104409"/>
    <d v="2021-01-22T00:00:00"/>
    <n v="10740"/>
    <n v="5.37"/>
    <n v="3"/>
    <s v="2021"/>
    <s v="Qtr1"/>
    <n v="1"/>
    <s v="Jan"/>
    <s v="Waste Management"/>
    <n v="10.450000000000001"/>
    <n v="1.19"/>
    <n v="0"/>
  </r>
  <r>
    <x v="157"/>
    <s v=" Single Stream"/>
    <n v="104415"/>
    <d v="2021-01-22T00:00:00"/>
    <n v="1940"/>
    <n v="0.97"/>
    <n v="2"/>
    <s v="2021"/>
    <s v="Qtr1"/>
    <n v="1"/>
    <s v="Jan"/>
    <s v="Twin Enviro"/>
    <n v="10.450000000000001"/>
    <n v="1.19"/>
    <n v="0"/>
  </r>
  <r>
    <x v="158"/>
    <s v=" Single Stream"/>
    <n v="104385"/>
    <d v="2021-01-21T00:00:00"/>
    <n v="3820"/>
    <n v="1.91"/>
    <n v="3"/>
    <s v="2021"/>
    <s v="Qtr1"/>
    <n v="1"/>
    <s v="Jan"/>
    <s v="Waste Management"/>
    <n v="3.51"/>
    <n v="0"/>
    <n v="0"/>
  </r>
  <r>
    <x v="158"/>
    <s v=" Single Stream"/>
    <n v="104375"/>
    <d v="2021-01-21T00:00:00"/>
    <n v="3200"/>
    <n v="1.6"/>
    <n v="2"/>
    <s v="2021"/>
    <s v="Qtr1"/>
    <n v="1"/>
    <s v="Jan"/>
    <s v="Twin Enviro"/>
    <n v="3.51"/>
    <n v="0"/>
    <n v="0"/>
  </r>
  <r>
    <x v="159"/>
    <s v=" Single Stream"/>
    <n v="104315"/>
    <d v="2021-01-20T00:00:00"/>
    <n v="4860"/>
    <n v="2.4300000000000002"/>
    <n v="3"/>
    <s v="2021"/>
    <s v="Qtr1"/>
    <n v="1"/>
    <s v="Jan"/>
    <s v="Waste Management"/>
    <n v="14.420000000000002"/>
    <n v="0"/>
    <n v="0"/>
  </r>
  <r>
    <x v="159"/>
    <s v=" Single Stream"/>
    <n v="104340"/>
    <d v="2021-01-20T00:00:00"/>
    <n v="1100"/>
    <n v="0.55000000000000004"/>
    <n v="2"/>
    <s v="2021"/>
    <s v="Qtr1"/>
    <n v="1"/>
    <s v="Jan"/>
    <s v="Twin Enviro"/>
    <n v="14.420000000000002"/>
    <n v="0"/>
    <n v="0"/>
  </r>
  <r>
    <x v="159"/>
    <s v=" Single Stream"/>
    <n v="104388"/>
    <d v="2021-01-20T00:00:00"/>
    <n v="1680"/>
    <n v="0.84"/>
    <n v="2"/>
    <s v="2021"/>
    <s v="Qtr1"/>
    <n v="1"/>
    <s v="Jan"/>
    <s v="Twin Enviro"/>
    <n v="14.420000000000002"/>
    <n v="0"/>
    <n v="0"/>
  </r>
  <r>
    <x v="159"/>
    <s v=" Single Stream"/>
    <n v="104342"/>
    <d v="2021-01-20T00:00:00"/>
    <n v="1040"/>
    <n v="0.52"/>
    <n v="2"/>
    <s v="2021"/>
    <s v="Qtr1"/>
    <n v="1"/>
    <s v="Jan"/>
    <s v="Twin Enviro"/>
    <n v="14.420000000000002"/>
    <n v="0"/>
    <n v="0"/>
  </r>
  <r>
    <x v="159"/>
    <s v=" Single Stream"/>
    <n v="104350"/>
    <d v="2021-01-20T00:00:00"/>
    <n v="6940"/>
    <n v="3.47"/>
    <n v="3"/>
    <s v="2021"/>
    <s v="Qtr1"/>
    <n v="1"/>
    <s v="Jan"/>
    <s v="Waste Management"/>
    <n v="14.420000000000002"/>
    <n v="0"/>
    <n v="0"/>
  </r>
  <r>
    <x v="159"/>
    <s v=" Single Stream"/>
    <n v="104339"/>
    <d v="2021-01-20T00:00:00"/>
    <n v="6940"/>
    <n v="3.47"/>
    <n v="2"/>
    <s v="2021"/>
    <s v="Qtr1"/>
    <n v="1"/>
    <s v="Jan"/>
    <s v="Twin Enviro"/>
    <n v="14.420000000000002"/>
    <n v="0"/>
    <n v="0"/>
  </r>
  <r>
    <x v="159"/>
    <s v=" Single Stream"/>
    <n v="104387"/>
    <d v="2021-01-20T00:00:00"/>
    <n v="6280"/>
    <n v="3.14"/>
    <n v="2"/>
    <s v="2021"/>
    <s v="Qtr1"/>
    <n v="1"/>
    <s v="Jan"/>
    <s v="Twin Enviro"/>
    <n v="14.420000000000002"/>
    <n v="0"/>
    <n v="0"/>
  </r>
  <r>
    <x v="160"/>
    <s v=" Single Stream"/>
    <n v="104265"/>
    <d v="2021-01-19T00:00:00"/>
    <n v="380"/>
    <n v="0.19"/>
    <n v="2"/>
    <s v="2021"/>
    <s v="Qtr1"/>
    <n v="1"/>
    <s v="Jan"/>
    <s v="Twin Enviro"/>
    <n v="10.42"/>
    <n v="0"/>
    <n v="0"/>
  </r>
  <r>
    <x v="160"/>
    <s v=" Single Stream"/>
    <n v="104292"/>
    <d v="2021-01-19T00:00:00"/>
    <n v="6360"/>
    <n v="3.18"/>
    <n v="2"/>
    <s v="2021"/>
    <s v="Qtr1"/>
    <n v="1"/>
    <s v="Jan"/>
    <s v="Twin Enviro"/>
    <n v="10.42"/>
    <n v="0"/>
    <n v="0"/>
  </r>
  <r>
    <x v="160"/>
    <s v=" Single Stream"/>
    <n v="104304"/>
    <d v="2021-01-19T00:00:00"/>
    <n v="8320"/>
    <n v="4.16"/>
    <n v="3"/>
    <s v="2021"/>
    <s v="Qtr1"/>
    <n v="1"/>
    <s v="Jan"/>
    <s v="Waste Management"/>
    <n v="10.42"/>
    <n v="0"/>
    <n v="0"/>
  </r>
  <r>
    <x v="160"/>
    <s v=" Single Stream"/>
    <n v="104275"/>
    <d v="2021-01-19T00:00:00"/>
    <n v="5780"/>
    <n v="2.89"/>
    <n v="3"/>
    <s v="2021"/>
    <s v="Qtr1"/>
    <n v="1"/>
    <s v="Jan"/>
    <s v="Waste Management"/>
    <n v="10.42"/>
    <n v="0"/>
    <n v="0"/>
  </r>
  <r>
    <x v="161"/>
    <s v=" Single Stream"/>
    <n v="104231"/>
    <d v="2021-01-18T00:00:00"/>
    <n v="4280"/>
    <n v="2.14"/>
    <n v="2"/>
    <s v="2021"/>
    <s v="Qtr1"/>
    <n v="1"/>
    <s v="Jan"/>
    <s v="Twin Enviro"/>
    <n v="9.5500000000000007"/>
    <n v="5.43"/>
    <n v="0"/>
  </r>
  <r>
    <x v="161"/>
    <s v=" Single Stream"/>
    <n v="104254"/>
    <d v="2021-01-18T00:00:00"/>
    <n v="2500"/>
    <n v="1.25"/>
    <n v="3"/>
    <s v="2021"/>
    <s v="Qtr1"/>
    <n v="1"/>
    <s v="Jan"/>
    <s v="Waste Management"/>
    <n v="9.5500000000000007"/>
    <n v="5.43"/>
    <n v="0"/>
  </r>
  <r>
    <x v="161"/>
    <s v=" Single Stream"/>
    <n v="104244"/>
    <d v="2021-01-18T00:00:00"/>
    <n v="640"/>
    <n v="0.32"/>
    <n v="2"/>
    <s v="2021"/>
    <s v="Qtr1"/>
    <n v="1"/>
    <s v="Jan"/>
    <s v="Twin Enviro"/>
    <n v="9.5500000000000007"/>
    <n v="5.43"/>
    <n v="0"/>
  </r>
  <r>
    <x v="161"/>
    <s v=" Single Stream"/>
    <n v="104250"/>
    <d v="2021-01-18T00:00:00"/>
    <n v="6020"/>
    <n v="3.01"/>
    <n v="3"/>
    <s v="2021"/>
    <s v="Qtr1"/>
    <n v="1"/>
    <s v="Jan"/>
    <s v="Waste Management"/>
    <n v="9.5500000000000007"/>
    <n v="5.43"/>
    <n v="0"/>
  </r>
  <r>
    <x v="161"/>
    <s v=" Single Stream"/>
    <n v="104245"/>
    <d v="2021-01-18T00:00:00"/>
    <n v="2500"/>
    <n v="1.25"/>
    <n v="2"/>
    <s v="2021"/>
    <s v="Qtr1"/>
    <n v="1"/>
    <s v="Jan"/>
    <s v="Twin Enviro"/>
    <n v="9.5500000000000007"/>
    <n v="5.43"/>
    <n v="0"/>
  </r>
  <r>
    <x v="161"/>
    <s v=" Single Stream"/>
    <n v="104248"/>
    <d v="2021-01-18T00:00:00"/>
    <n v="3160"/>
    <n v="1.58"/>
    <n v="2"/>
    <s v="2021"/>
    <s v="Qtr1"/>
    <n v="1"/>
    <s v="Jan"/>
    <s v="Twin Enviro"/>
    <n v="9.5500000000000007"/>
    <n v="5.43"/>
    <n v="0"/>
  </r>
  <r>
    <x v="162"/>
    <s v=" Single Stream"/>
    <n v="104209"/>
    <d v="2021-01-15T00:00:00"/>
    <n v="1540"/>
    <n v="0.77"/>
    <n v="2"/>
    <s v="2021"/>
    <s v="Qtr1"/>
    <n v="1"/>
    <s v="Jan"/>
    <s v="Twin Enviro"/>
    <n v="14.96"/>
    <n v="0.94"/>
    <n v="5.1999999999999993"/>
  </r>
  <r>
    <x v="162"/>
    <s v=" Single Stream"/>
    <n v="104202"/>
    <d v="2021-01-15T00:00:00"/>
    <n v="1300"/>
    <n v="0.65"/>
    <n v="2"/>
    <s v="2021"/>
    <s v="Qtr1"/>
    <n v="1"/>
    <s v="Jan"/>
    <s v="Twin Enviro"/>
    <n v="14.96"/>
    <n v="0.94"/>
    <n v="5.1999999999999993"/>
  </r>
  <r>
    <x v="162"/>
    <s v=" Single Stream"/>
    <n v="104193"/>
    <d v="2021-01-15T00:00:00"/>
    <n v="5940"/>
    <n v="2.97"/>
    <n v="2"/>
    <s v="2021"/>
    <s v="Qtr1"/>
    <n v="1"/>
    <s v="Jan"/>
    <s v="Twin Enviro"/>
    <n v="14.96"/>
    <n v="0.94"/>
    <n v="5.1999999999999993"/>
  </r>
  <r>
    <x v="162"/>
    <s v=" Single Stream"/>
    <n v="104187"/>
    <d v="2021-01-15T00:00:00"/>
    <n v="10840"/>
    <n v="5.42"/>
    <n v="3"/>
    <s v="2021"/>
    <s v="Qtr1"/>
    <n v="1"/>
    <s v="Jan"/>
    <s v="Waste Management"/>
    <n v="14.96"/>
    <n v="0.94"/>
    <n v="5.1999999999999993"/>
  </r>
  <r>
    <x v="162"/>
    <s v=" Single Stream"/>
    <n v="104194"/>
    <d v="2021-01-15T00:00:00"/>
    <n v="7060"/>
    <n v="3.53"/>
    <n v="3"/>
    <s v="2021"/>
    <s v="Qtr1"/>
    <n v="1"/>
    <s v="Jan"/>
    <s v="Waste Management"/>
    <n v="14.96"/>
    <n v="0.94"/>
    <n v="5.1999999999999993"/>
  </r>
  <r>
    <x v="162"/>
    <s v=" Single Stream"/>
    <n v="104184"/>
    <d v="2021-01-15T00:00:00"/>
    <n v="3240"/>
    <n v="1.62"/>
    <n v="2"/>
    <s v="2021"/>
    <s v="Qtr1"/>
    <n v="1"/>
    <s v="Jan"/>
    <s v="Twin Enviro"/>
    <n v="14.96"/>
    <n v="0.94"/>
    <n v="5.1999999999999993"/>
  </r>
  <r>
    <x v="163"/>
    <s v=" Single Stream"/>
    <n v="104109"/>
    <d v="2021-01-14T00:00:00"/>
    <n v="2440"/>
    <n v="1.22"/>
    <n v="2"/>
    <s v="2021"/>
    <s v="Qtr1"/>
    <n v="1"/>
    <s v="Jan"/>
    <s v="Twin Enviro"/>
    <n v="8.1900000000000013"/>
    <n v="4.13"/>
    <n v="6.74"/>
  </r>
  <r>
    <x v="163"/>
    <s v=" Single Stream"/>
    <n v="104146"/>
    <d v="2021-01-14T00:00:00"/>
    <n v="2600"/>
    <n v="1.3"/>
    <n v="2"/>
    <s v="2021"/>
    <s v="Qtr1"/>
    <n v="1"/>
    <s v="Jan"/>
    <s v="Twin Enviro"/>
    <n v="8.1900000000000013"/>
    <n v="4.13"/>
    <n v="6.74"/>
  </r>
  <r>
    <x v="163"/>
    <s v=" Single Stream"/>
    <n v="104156"/>
    <d v="2021-01-14T00:00:00"/>
    <n v="4920"/>
    <n v="2.46"/>
    <n v="2"/>
    <s v="2021"/>
    <s v="Qtr1"/>
    <n v="1"/>
    <s v="Jan"/>
    <s v="Twin Enviro"/>
    <n v="8.1900000000000013"/>
    <n v="4.13"/>
    <n v="6.74"/>
  </r>
  <r>
    <x v="163"/>
    <s v=" Single Stream"/>
    <n v="104166"/>
    <d v="2021-01-14T00:00:00"/>
    <n v="6420"/>
    <n v="3.21"/>
    <n v="3"/>
    <s v="2021"/>
    <s v="Qtr1"/>
    <n v="1"/>
    <s v="Jan"/>
    <s v="Waste Management"/>
    <n v="8.1900000000000013"/>
    <n v="4.13"/>
    <n v="6.74"/>
  </r>
  <r>
    <x v="164"/>
    <s v=" Single Stream"/>
    <n v="104077"/>
    <d v="2021-01-13T00:00:00"/>
    <n v="5260"/>
    <n v="2.63"/>
    <n v="2"/>
    <s v="2021"/>
    <s v="Qtr1"/>
    <n v="1"/>
    <s v="Jan"/>
    <s v="Twin Enviro"/>
    <n v="18.72"/>
    <n v="5.26"/>
    <n v="7.2500000000000009"/>
  </r>
  <r>
    <x v="164"/>
    <s v=" Single Stream"/>
    <n v="104088"/>
    <d v="2021-01-13T00:00:00"/>
    <n v="1520"/>
    <n v="0.76"/>
    <n v="2"/>
    <s v="2021"/>
    <s v="Qtr1"/>
    <n v="1"/>
    <s v="Jan"/>
    <s v="Twin Enviro"/>
    <n v="18.72"/>
    <n v="5.26"/>
    <n v="7.2500000000000009"/>
  </r>
  <r>
    <x v="164"/>
    <s v=" Single Stream"/>
    <n v="104102"/>
    <d v="2021-01-13T00:00:00"/>
    <n v="9700"/>
    <n v="4.8499999999999996"/>
    <n v="2"/>
    <s v="2021"/>
    <s v="Qtr1"/>
    <n v="1"/>
    <s v="Jan"/>
    <s v="Twin Enviro"/>
    <n v="18.72"/>
    <n v="5.26"/>
    <n v="7.2500000000000009"/>
  </r>
  <r>
    <x v="164"/>
    <s v=" Single Stream"/>
    <n v="104087"/>
    <d v="2021-01-13T00:00:00"/>
    <n v="3200"/>
    <n v="1.6"/>
    <n v="3"/>
    <s v="2021"/>
    <s v="Qtr1"/>
    <n v="1"/>
    <s v="Jan"/>
    <s v="Waste Management"/>
    <n v="18.72"/>
    <n v="5.26"/>
    <n v="7.2500000000000009"/>
  </r>
  <r>
    <x v="164"/>
    <s v=" Single Stream"/>
    <n v="104106"/>
    <d v="2021-01-13T00:00:00"/>
    <n v="6440"/>
    <n v="3.22"/>
    <n v="3"/>
    <s v="2021"/>
    <s v="Qtr1"/>
    <n v="1"/>
    <s v="Jan"/>
    <s v="Waste Management"/>
    <n v="18.72"/>
    <n v="5.26"/>
    <n v="7.2500000000000009"/>
  </r>
  <r>
    <x v="164"/>
    <s v=" Single Stream"/>
    <n v="104110"/>
    <d v="2021-01-13T00:00:00"/>
    <n v="1440"/>
    <n v="0.72"/>
    <n v="2"/>
    <s v="2021"/>
    <s v="Qtr1"/>
    <n v="1"/>
    <s v="Jan"/>
    <s v="Twin Enviro"/>
    <n v="18.72"/>
    <n v="5.26"/>
    <n v="7.2500000000000009"/>
  </r>
  <r>
    <x v="164"/>
    <s v=" Single Stream"/>
    <n v="104084"/>
    <d v="2021-01-13T00:00:00"/>
    <n v="5880"/>
    <n v="2.94"/>
    <n v="2"/>
    <s v="2021"/>
    <s v="Qtr1"/>
    <n v="1"/>
    <s v="Jan"/>
    <s v="Twin Enviro"/>
    <n v="18.72"/>
    <n v="5.26"/>
    <n v="7.2500000000000009"/>
  </r>
  <r>
    <x v="164"/>
    <s v=" Single Stream"/>
    <n v="104071"/>
    <d v="2021-01-13T00:00:00"/>
    <n v="4000"/>
    <n v="2"/>
    <n v="2"/>
    <s v="2021"/>
    <s v="Qtr1"/>
    <n v="1"/>
    <s v="Jan"/>
    <s v="Twin Enviro"/>
    <n v="18.72"/>
    <n v="5.26"/>
    <n v="7.2500000000000009"/>
  </r>
  <r>
    <x v="165"/>
    <s v=" Single Stream"/>
    <n v="104055"/>
    <d v="2021-01-12T00:00:00"/>
    <n v="7940"/>
    <n v="3.97"/>
    <n v="3"/>
    <s v="2021"/>
    <s v="Qtr1"/>
    <n v="1"/>
    <s v="Jan"/>
    <s v="Waste Management"/>
    <n v="9.14"/>
    <n v="0"/>
    <n v="8.2399999999999984"/>
  </r>
  <r>
    <x v="165"/>
    <s v=" Single Stream"/>
    <n v="104064"/>
    <d v="2021-01-12T00:00:00"/>
    <n v="4780"/>
    <n v="2.39"/>
    <n v="3"/>
    <s v="2021"/>
    <s v="Qtr1"/>
    <n v="1"/>
    <s v="Jan"/>
    <s v="Waste Management"/>
    <n v="9.14"/>
    <n v="0"/>
    <n v="8.2399999999999984"/>
  </r>
  <r>
    <x v="165"/>
    <s v=" Single Stream"/>
    <n v="104068"/>
    <d v="2021-01-12T00:00:00"/>
    <n v="3100"/>
    <n v="1.55"/>
    <n v="3"/>
    <s v="2021"/>
    <s v="Qtr1"/>
    <n v="1"/>
    <s v="Jan"/>
    <s v="Waste Management"/>
    <n v="9.14"/>
    <n v="0"/>
    <n v="8.2399999999999984"/>
  </r>
  <r>
    <x v="165"/>
    <s v=" Single Stream"/>
    <n v="104033"/>
    <d v="2021-01-12T00:00:00"/>
    <n v="2460"/>
    <n v="1.23"/>
    <n v="5"/>
    <s v="2021"/>
    <s v="Qtr1"/>
    <n v="1"/>
    <s v="Jan"/>
    <s v="Overton"/>
    <n v="9.14"/>
    <n v="0"/>
    <n v="8.2399999999999984"/>
  </r>
  <r>
    <x v="166"/>
    <s v=" Single Stream"/>
    <n v="103996"/>
    <d v="2021-01-11T00:00:00"/>
    <n v="4540"/>
    <n v="2.27"/>
    <n v="2"/>
    <s v="2021"/>
    <s v="Qtr1"/>
    <n v="1"/>
    <s v="Jan"/>
    <s v="Twin Enviro"/>
    <n v="14.649999999999999"/>
    <n v="0.51"/>
    <n v="7.2799999999999994"/>
  </r>
  <r>
    <x v="166"/>
    <s v=" Single Stream"/>
    <n v="104016"/>
    <d v="2021-01-11T00:00:00"/>
    <n v="3860"/>
    <n v="1.93"/>
    <n v="2"/>
    <s v="2021"/>
    <s v="Qtr1"/>
    <n v="1"/>
    <s v="Jan"/>
    <s v="Twin Enviro"/>
    <n v="14.649999999999999"/>
    <n v="0.51"/>
    <n v="7.2799999999999994"/>
  </r>
  <r>
    <x v="166"/>
    <s v=" Single Stream"/>
    <n v="103982"/>
    <d v="2021-01-11T00:00:00"/>
    <n v="8420"/>
    <n v="4.21"/>
    <n v="2"/>
    <s v="2021"/>
    <s v="Qtr1"/>
    <n v="1"/>
    <s v="Jan"/>
    <s v="Twin Enviro"/>
    <n v="14.649999999999999"/>
    <n v="0.51"/>
    <n v="7.2799999999999994"/>
  </r>
  <r>
    <x v="166"/>
    <s v=" Single Stream"/>
    <n v="103983"/>
    <d v="2021-01-11T00:00:00"/>
    <n v="1800"/>
    <n v="0.9"/>
    <n v="2"/>
    <s v="2021"/>
    <s v="Qtr1"/>
    <n v="1"/>
    <s v="Jan"/>
    <s v="Twin Enviro"/>
    <n v="14.649999999999999"/>
    <n v="0.51"/>
    <n v="7.2799999999999994"/>
  </r>
  <r>
    <x v="166"/>
    <s v=" Single Stream"/>
    <n v="104015"/>
    <d v="2021-01-11T00:00:00"/>
    <n v="1540"/>
    <n v="0.77"/>
    <n v="2"/>
    <s v="2021"/>
    <s v="Qtr1"/>
    <n v="1"/>
    <s v="Jan"/>
    <s v="Twin Enviro"/>
    <n v="14.649999999999999"/>
    <n v="0.51"/>
    <n v="7.2799999999999994"/>
  </r>
  <r>
    <x v="166"/>
    <s v=" Single Stream"/>
    <n v="104024"/>
    <d v="2021-01-11T00:00:00"/>
    <n v="6720"/>
    <n v="3.36"/>
    <n v="3"/>
    <s v="2021"/>
    <s v="Qtr1"/>
    <n v="1"/>
    <s v="Jan"/>
    <s v="Waste Management"/>
    <n v="14.649999999999999"/>
    <n v="0.51"/>
    <n v="7.2799999999999994"/>
  </r>
  <r>
    <x v="166"/>
    <s v=" Single Stream"/>
    <n v="104019"/>
    <d v="2021-01-11T00:00:00"/>
    <n v="2420"/>
    <n v="1.21"/>
    <n v="3"/>
    <s v="2021"/>
    <s v="Qtr1"/>
    <n v="1"/>
    <s v="Jan"/>
    <s v="Waste Management"/>
    <n v="14.649999999999999"/>
    <n v="0.51"/>
    <n v="7.2799999999999994"/>
  </r>
  <r>
    <x v="167"/>
    <s v=" Single Stream"/>
    <n v="103971"/>
    <d v="2021-01-08T00:00:00"/>
    <n v="8900"/>
    <n v="4.45"/>
    <n v="2"/>
    <s v="2021"/>
    <s v="Qtr1"/>
    <n v="1"/>
    <s v="Jan"/>
    <s v="Twin Enviro"/>
    <n v="12.7"/>
    <n v="4"/>
    <n v="10.27"/>
  </r>
  <r>
    <x v="167"/>
    <s v=" Single Stream"/>
    <n v="103968"/>
    <d v="2021-01-08T00:00:00"/>
    <n v="4000"/>
    <n v="2"/>
    <n v="2"/>
    <s v="2021"/>
    <s v="Qtr1"/>
    <n v="1"/>
    <s v="Jan"/>
    <s v="Twin Enviro"/>
    <n v="12.7"/>
    <n v="4"/>
    <n v="10.27"/>
  </r>
  <r>
    <x v="167"/>
    <s v=" Single Stream"/>
    <n v="103965"/>
    <d v="2021-01-08T00:00:00"/>
    <n v="2060"/>
    <n v="1.03"/>
    <n v="2"/>
    <s v="2021"/>
    <s v="Qtr1"/>
    <n v="1"/>
    <s v="Jan"/>
    <s v="Twin Enviro"/>
    <n v="12.7"/>
    <n v="4"/>
    <n v="10.27"/>
  </r>
  <r>
    <x v="167"/>
    <s v=" Single Stream"/>
    <n v="103955"/>
    <d v="2021-01-08T00:00:00"/>
    <n v="10440"/>
    <n v="5.22"/>
    <n v="3"/>
    <s v="2021"/>
    <s v="Qtr1"/>
    <n v="1"/>
    <s v="Jan"/>
    <s v="Waste Management"/>
    <n v="12.7"/>
    <n v="4"/>
    <n v="10.27"/>
  </r>
  <r>
    <x v="168"/>
    <s v=" Single Stream"/>
    <n v="103935"/>
    <d v="2021-01-07T00:00:00"/>
    <n v="4220"/>
    <n v="2.11"/>
    <n v="2"/>
    <s v="2021"/>
    <s v="Qtr1"/>
    <n v="1"/>
    <s v="Jan"/>
    <s v="Twin Enviro"/>
    <n v="13.96"/>
    <n v="5.74"/>
    <n v="6.47"/>
  </r>
  <r>
    <x v="168"/>
    <s v=" Single Stream"/>
    <n v="103900"/>
    <d v="2021-01-07T00:00:00"/>
    <n v="5120"/>
    <n v="2.56"/>
    <n v="2"/>
    <s v="2021"/>
    <s v="Qtr1"/>
    <n v="1"/>
    <s v="Jan"/>
    <s v="Twin Enviro"/>
    <n v="13.96"/>
    <n v="5.74"/>
    <n v="6.47"/>
  </r>
  <r>
    <x v="168"/>
    <s v=" Single Stream"/>
    <n v="103933"/>
    <d v="2021-01-07T00:00:00"/>
    <n v="7120"/>
    <n v="3.56"/>
    <n v="3"/>
    <s v="2021"/>
    <s v="Qtr1"/>
    <n v="1"/>
    <s v="Jan"/>
    <s v="Waste Management"/>
    <n v="13.96"/>
    <n v="5.74"/>
    <n v="6.47"/>
  </r>
  <r>
    <x v="168"/>
    <s v=" Single Stream"/>
    <n v="103922"/>
    <d v="2021-01-07T00:00:00"/>
    <n v="4520"/>
    <n v="2.2599999999999998"/>
    <n v="2"/>
    <s v="2021"/>
    <s v="Qtr1"/>
    <n v="1"/>
    <s v="Jan"/>
    <s v="Twin Enviro"/>
    <n v="13.96"/>
    <n v="5.74"/>
    <n v="6.47"/>
  </r>
  <r>
    <x v="168"/>
    <s v=" Single Stream"/>
    <n v="103901"/>
    <d v="2021-01-07T00:00:00"/>
    <n v="1120"/>
    <n v="0.56000000000000005"/>
    <n v="2"/>
    <s v="2021"/>
    <s v="Qtr1"/>
    <n v="1"/>
    <s v="Jan"/>
    <s v="Twin Enviro"/>
    <n v="13.96"/>
    <n v="5.74"/>
    <n v="6.47"/>
  </r>
  <r>
    <x v="168"/>
    <s v=" Single Stream"/>
    <n v="103925"/>
    <d v="2021-01-07T00:00:00"/>
    <n v="5820"/>
    <n v="2.91"/>
    <n v="2"/>
    <s v="2021"/>
    <s v="Qtr1"/>
    <n v="1"/>
    <s v="Jan"/>
    <s v="Twin Enviro"/>
    <n v="13.96"/>
    <n v="5.74"/>
    <n v="6.47"/>
  </r>
  <r>
    <x v="169"/>
    <s v=" Single Stream"/>
    <n v="103862"/>
    <d v="2021-01-06T00:00:00"/>
    <n v="1100"/>
    <n v="0.55000000000000004"/>
    <n v="2"/>
    <s v="2021"/>
    <s v="Qtr1"/>
    <n v="1"/>
    <s v="Jan"/>
    <s v="Twin Enviro"/>
    <n v="7.13"/>
    <n v="4.8899999999999997"/>
    <n v="9.6599999999999984"/>
  </r>
  <r>
    <x v="169"/>
    <s v=" Single Stream"/>
    <n v="103863"/>
    <d v="2021-01-06T00:00:00"/>
    <n v="4000"/>
    <n v="2"/>
    <n v="3"/>
    <s v="2021"/>
    <s v="Qtr1"/>
    <n v="1"/>
    <s v="Jan"/>
    <s v="Waste Management"/>
    <n v="7.13"/>
    <n v="4.8899999999999997"/>
    <n v="9.6599999999999984"/>
  </r>
  <r>
    <x v="169"/>
    <s v=" Single Stream"/>
    <n v="103893"/>
    <d v="2021-01-06T00:00:00"/>
    <n v="1760"/>
    <n v="0.88"/>
    <n v="2"/>
    <s v="2021"/>
    <s v="Qtr1"/>
    <n v="1"/>
    <s v="Jan"/>
    <s v="Twin Enviro"/>
    <n v="7.13"/>
    <n v="4.8899999999999997"/>
    <n v="9.6599999999999984"/>
  </r>
  <r>
    <x v="169"/>
    <s v=" Single Stream"/>
    <n v="103881"/>
    <d v="2021-01-06T00:00:00"/>
    <n v="7400"/>
    <n v="3.7"/>
    <n v="3"/>
    <s v="2021"/>
    <s v="Qtr1"/>
    <n v="1"/>
    <s v="Jan"/>
    <s v="Waste Management"/>
    <n v="7.13"/>
    <n v="4.8899999999999997"/>
    <n v="9.6599999999999984"/>
  </r>
  <r>
    <x v="170"/>
    <s v=" Single Stream"/>
    <n v="103830"/>
    <d v="2021-01-05T00:00:00"/>
    <n v="7840"/>
    <n v="3.92"/>
    <n v="2"/>
    <s v="2021"/>
    <s v="Qtr1"/>
    <n v="1"/>
    <s v="Jan"/>
    <s v="Twin Enviro"/>
    <n v="3.92"/>
    <n v="5.95"/>
    <n v="10.049999999999999"/>
  </r>
  <r>
    <x v="171"/>
    <s v=" Single Stream"/>
    <n v="103804"/>
    <d v="2021-01-04T00:00:00"/>
    <n v="5680"/>
    <n v="2.84"/>
    <n v="2"/>
    <s v="2021"/>
    <s v="Qtr1"/>
    <n v="1"/>
    <s v="Jan"/>
    <s v="Twin Enviro"/>
    <n v="19.75"/>
    <n v="1.37"/>
    <n v="6.78"/>
  </r>
  <r>
    <x v="171"/>
    <s v=" Single Stream"/>
    <n v="103799"/>
    <d v="2021-01-04T00:00:00"/>
    <n v="8160"/>
    <n v="4.08"/>
    <n v="3"/>
    <s v="2021"/>
    <s v="Qtr1"/>
    <n v="1"/>
    <s v="Jan"/>
    <s v="Waste Management"/>
    <n v="19.75"/>
    <n v="1.37"/>
    <n v="6.78"/>
  </r>
  <r>
    <x v="171"/>
    <s v=" Single Stream"/>
    <n v="103802"/>
    <d v="2021-01-04T00:00:00"/>
    <n v="2160"/>
    <n v="1.08"/>
    <n v="2"/>
    <s v="2021"/>
    <s v="Qtr1"/>
    <n v="1"/>
    <s v="Jan"/>
    <s v="Twin Enviro"/>
    <n v="19.75"/>
    <n v="1.37"/>
    <n v="6.78"/>
  </r>
  <r>
    <x v="171"/>
    <s v=" Single Stream"/>
    <n v="103829"/>
    <d v="2021-01-04T00:00:00"/>
    <n v="3220"/>
    <n v="1.61"/>
    <n v="3"/>
    <s v="2021"/>
    <s v="Qtr1"/>
    <n v="1"/>
    <s v="Jan"/>
    <s v="Waste Management"/>
    <n v="19.75"/>
    <n v="1.37"/>
    <n v="6.78"/>
  </r>
  <r>
    <x v="171"/>
    <s v=" Single Stream"/>
    <n v="103812"/>
    <d v="2021-01-04T00:00:00"/>
    <n v="7300"/>
    <n v="3.65"/>
    <n v="3"/>
    <s v="2021"/>
    <s v="Qtr1"/>
    <n v="1"/>
    <s v="Jan"/>
    <s v="Waste Management"/>
    <n v="19.75"/>
    <n v="1.37"/>
    <n v="6.78"/>
  </r>
  <r>
    <x v="171"/>
    <s v=" Single Stream"/>
    <n v="103789"/>
    <d v="2021-01-04T00:00:00"/>
    <n v="1460"/>
    <n v="0.73"/>
    <n v="2"/>
    <s v="2021"/>
    <s v="Qtr1"/>
    <n v="1"/>
    <s v="Jan"/>
    <s v="Twin Enviro"/>
    <n v="19.75"/>
    <n v="1.37"/>
    <n v="6.78"/>
  </r>
  <r>
    <x v="171"/>
    <s v=" Single Stream"/>
    <n v="103826"/>
    <d v="2021-01-04T00:00:00"/>
    <n v="3300"/>
    <n v="1.65"/>
    <n v="2"/>
    <s v="2021"/>
    <s v="Qtr1"/>
    <n v="1"/>
    <s v="Jan"/>
    <s v="Twin Enviro"/>
    <n v="19.75"/>
    <n v="1.37"/>
    <n v="6.78"/>
  </r>
  <r>
    <x v="171"/>
    <s v=" Single Stream"/>
    <n v="103820"/>
    <d v="2021-01-04T00:00:00"/>
    <n v="8220"/>
    <n v="4.1100000000000003"/>
    <n v="3"/>
    <s v="2021"/>
    <s v="Qtr1"/>
    <n v="1"/>
    <s v="Jan"/>
    <s v="Waste Management"/>
    <n v="19.75"/>
    <n v="1.37"/>
    <n v="6.78"/>
  </r>
  <r>
    <x v="172"/>
    <s v=" Single Stream"/>
    <n v="103752"/>
    <d v="2020-12-31T00:00:00"/>
    <n v="3880"/>
    <n v="1.94"/>
    <n v="2"/>
    <s v="2020"/>
    <s v="Qtr4"/>
    <n v="12"/>
    <s v="Dec"/>
    <s v="Twin Enviro"/>
    <n v="10.68"/>
    <n v="5.54"/>
    <n v="3.46"/>
  </r>
  <r>
    <x v="172"/>
    <s v=" Single Stream"/>
    <n v="103733"/>
    <d v="2020-12-31T00:00:00"/>
    <n v="2140"/>
    <n v="1.07"/>
    <n v="2"/>
    <s v="2020"/>
    <s v="Qtr4"/>
    <n v="12"/>
    <s v="Dec"/>
    <s v="Twin Enviro"/>
    <n v="10.68"/>
    <n v="5.54"/>
    <n v="3.46"/>
  </r>
  <r>
    <x v="172"/>
    <s v=" Single Stream"/>
    <n v="103756"/>
    <d v="2020-12-31T00:00:00"/>
    <n v="4980"/>
    <n v="2.4900000000000002"/>
    <n v="2"/>
    <s v="2020"/>
    <s v="Qtr4"/>
    <n v="12"/>
    <s v="Dec"/>
    <s v="Twin Enviro"/>
    <n v="10.68"/>
    <n v="5.54"/>
    <n v="3.46"/>
  </r>
  <r>
    <x v="172"/>
    <s v=" Single Stream"/>
    <n v="103755"/>
    <d v="2020-12-31T00:00:00"/>
    <n v="5020"/>
    <n v="2.5099999999999998"/>
    <n v="3"/>
    <s v="2020"/>
    <s v="Qtr4"/>
    <n v="12"/>
    <s v="Dec"/>
    <s v="Waste Management"/>
    <n v="10.68"/>
    <n v="5.54"/>
    <n v="3.46"/>
  </r>
  <r>
    <x v="172"/>
    <s v=" Single Stream"/>
    <n v="103730"/>
    <d v="2020-12-31T00:00:00"/>
    <n v="5340"/>
    <n v="2.67"/>
    <n v="2"/>
    <s v="2020"/>
    <s v="Qtr4"/>
    <n v="12"/>
    <s v="Dec"/>
    <s v="Twin Enviro"/>
    <n v="10.68"/>
    <n v="5.54"/>
    <n v="3.46"/>
  </r>
  <r>
    <x v="173"/>
    <s v=" Single Stream"/>
    <n v="103707"/>
    <d v="2020-12-30T00:00:00"/>
    <n v="5680"/>
    <n v="2.84"/>
    <n v="2"/>
    <s v="2020"/>
    <s v="Qtr4"/>
    <n v="12"/>
    <s v="Dec"/>
    <s v="Twin Enviro"/>
    <n v="15.77"/>
    <n v="5.79"/>
    <n v="7.6599999999999984"/>
  </r>
  <r>
    <x v="173"/>
    <s v=" Single Stream"/>
    <n v="103700"/>
    <d v="2020-12-30T00:00:00"/>
    <n v="7560"/>
    <n v="3.78"/>
    <n v="3"/>
    <s v="2020"/>
    <s v="Qtr4"/>
    <n v="12"/>
    <s v="Dec"/>
    <s v="Waste Management"/>
    <n v="15.77"/>
    <n v="5.79"/>
    <n v="7.6599999999999984"/>
  </r>
  <r>
    <x v="173"/>
    <s v=" Single Stream"/>
    <n v="103687"/>
    <d v="2020-12-30T00:00:00"/>
    <n v="1260"/>
    <n v="0.63"/>
    <n v="2"/>
    <s v="2020"/>
    <s v="Qtr4"/>
    <n v="12"/>
    <s v="Dec"/>
    <s v="Twin Enviro"/>
    <n v="15.77"/>
    <n v="5.79"/>
    <n v="7.6599999999999984"/>
  </r>
  <r>
    <x v="173"/>
    <s v=" Single Stream"/>
    <n v="103706"/>
    <d v="2020-12-30T00:00:00"/>
    <n v="3460"/>
    <n v="1.73"/>
    <n v="2"/>
    <s v="2020"/>
    <s v="Qtr4"/>
    <n v="12"/>
    <s v="Dec"/>
    <s v="Twin Enviro"/>
    <n v="15.77"/>
    <n v="5.79"/>
    <n v="7.6599999999999984"/>
  </r>
  <r>
    <x v="173"/>
    <s v=" Single Stream"/>
    <n v="103698"/>
    <d v="2020-12-30T00:00:00"/>
    <n v="3660"/>
    <n v="1.83"/>
    <n v="2"/>
    <s v="2020"/>
    <s v="Qtr4"/>
    <n v="12"/>
    <s v="Dec"/>
    <s v="Twin Enviro"/>
    <n v="15.77"/>
    <n v="5.79"/>
    <n v="7.6599999999999984"/>
  </r>
  <r>
    <x v="173"/>
    <s v=" Single Stream"/>
    <n v="103711"/>
    <d v="2020-12-30T00:00:00"/>
    <n v="9920"/>
    <n v="4.96"/>
    <n v="3"/>
    <s v="2020"/>
    <s v="Qtr4"/>
    <n v="12"/>
    <s v="Dec"/>
    <s v="Waste Management"/>
    <n v="15.77"/>
    <n v="5.79"/>
    <n v="7.6599999999999984"/>
  </r>
  <r>
    <x v="174"/>
    <s v=" Single Stream"/>
    <n v="103639"/>
    <d v="2020-12-29T00:00:00"/>
    <n v="3800"/>
    <n v="1.9"/>
    <n v="2"/>
    <s v="2020"/>
    <s v="Qtr4"/>
    <n v="12"/>
    <s v="Dec"/>
    <s v="Twin Enviro"/>
    <n v="11.9"/>
    <n v="7.61"/>
    <n v="7.34"/>
  </r>
  <r>
    <x v="174"/>
    <s v=" Single Stream"/>
    <n v="103676"/>
    <d v="2020-12-29T00:00:00"/>
    <n v="4820"/>
    <n v="2.41"/>
    <n v="3"/>
    <s v="2020"/>
    <s v="Qtr4"/>
    <n v="12"/>
    <s v="Dec"/>
    <s v="Waste Management"/>
    <n v="11.9"/>
    <n v="7.61"/>
    <n v="7.34"/>
  </r>
  <r>
    <x v="174"/>
    <s v=" Single Stream"/>
    <n v="103669"/>
    <d v="2020-12-29T00:00:00"/>
    <n v="11200"/>
    <n v="5.6"/>
    <n v="3"/>
    <s v="2020"/>
    <s v="Qtr4"/>
    <n v="12"/>
    <s v="Dec"/>
    <s v="Waste Management"/>
    <n v="11.9"/>
    <n v="7.61"/>
    <n v="7.34"/>
  </r>
  <r>
    <x v="174"/>
    <s v=" Single Stream"/>
    <n v="103642"/>
    <d v="2020-12-29T00:00:00"/>
    <n v="1640"/>
    <n v="0.82"/>
    <n v="2"/>
    <s v="2020"/>
    <s v="Qtr4"/>
    <n v="12"/>
    <s v="Dec"/>
    <s v="Twin Enviro"/>
    <n v="11.9"/>
    <n v="7.61"/>
    <n v="7.34"/>
  </r>
  <r>
    <x v="174"/>
    <s v=" Single Stream"/>
    <n v="103655"/>
    <d v="2020-12-29T00:00:00"/>
    <n v="2340"/>
    <n v="1.17"/>
    <n v="5"/>
    <s v="2020"/>
    <s v="Qtr4"/>
    <n v="12"/>
    <s v="Dec"/>
    <s v="Overton"/>
    <n v="11.9"/>
    <n v="7.61"/>
    <n v="7.34"/>
  </r>
  <r>
    <x v="175"/>
    <s v=" Single Stream"/>
    <n v="103630"/>
    <d v="2020-12-28T00:00:00"/>
    <n v="7100"/>
    <n v="3.55"/>
    <n v="3"/>
    <s v="2020"/>
    <s v="Qtr4"/>
    <n v="12"/>
    <s v="Dec"/>
    <s v="Waste Management"/>
    <n v="17.869999999999997"/>
    <n v="2"/>
    <n v="9.57"/>
  </r>
  <r>
    <x v="175"/>
    <s v=" Single Stream"/>
    <n v="103588"/>
    <d v="2020-12-28T00:00:00"/>
    <n v="2900"/>
    <n v="1.45"/>
    <n v="2"/>
    <s v="2020"/>
    <s v="Qtr4"/>
    <n v="12"/>
    <s v="Dec"/>
    <s v="Twin Enviro"/>
    <n v="17.869999999999997"/>
    <n v="2"/>
    <n v="9.57"/>
  </r>
  <r>
    <x v="175"/>
    <s v=" Single Stream"/>
    <n v="103586"/>
    <d v="2020-12-28T00:00:00"/>
    <n v="4160"/>
    <n v="2.08"/>
    <n v="2"/>
    <s v="2020"/>
    <s v="Qtr4"/>
    <n v="12"/>
    <s v="Dec"/>
    <s v="Twin Enviro"/>
    <n v="17.869999999999997"/>
    <n v="2"/>
    <n v="9.57"/>
  </r>
  <r>
    <x v="175"/>
    <s v=" Single Stream"/>
    <n v="103635"/>
    <d v="2020-12-28T00:00:00"/>
    <n v="3020"/>
    <n v="1.51"/>
    <n v="3"/>
    <s v="2020"/>
    <s v="Qtr4"/>
    <n v="12"/>
    <s v="Dec"/>
    <s v="Waste Management"/>
    <n v="17.869999999999997"/>
    <n v="2"/>
    <n v="9.57"/>
  </r>
  <r>
    <x v="175"/>
    <s v=" Single Stream"/>
    <n v="103632"/>
    <d v="2020-12-28T00:00:00"/>
    <n v="9540"/>
    <n v="4.7699999999999996"/>
    <n v="2"/>
    <s v="2020"/>
    <s v="Qtr4"/>
    <n v="12"/>
    <s v="Dec"/>
    <s v="Twin Enviro"/>
    <n v="17.869999999999997"/>
    <n v="2"/>
    <n v="9.57"/>
  </r>
  <r>
    <x v="175"/>
    <s v=" Single Stream"/>
    <n v="103608"/>
    <d v="2020-12-28T00:00:00"/>
    <n v="9020"/>
    <n v="4.51"/>
    <n v="3"/>
    <s v="2020"/>
    <s v="Qtr4"/>
    <n v="12"/>
    <s v="Dec"/>
    <s v="Waste Management"/>
    <n v="17.869999999999997"/>
    <n v="2"/>
    <n v="9.57"/>
  </r>
  <r>
    <x v="176"/>
    <s v=" Single Stream"/>
    <n v="103565"/>
    <d v="2020-12-24T00:00:00"/>
    <n v="5520"/>
    <n v="2.76"/>
    <n v="2"/>
    <s v="2020"/>
    <s v="Qtr4"/>
    <n v="12"/>
    <s v="Dec"/>
    <s v="Twin Enviro"/>
    <n v="16.53"/>
    <n v="3"/>
    <n v="3.84"/>
  </r>
  <r>
    <x v="176"/>
    <s v=" Single Stream"/>
    <n v="103579"/>
    <d v="2020-12-24T00:00:00"/>
    <n v="3720"/>
    <n v="1.86"/>
    <n v="2"/>
    <s v="2020"/>
    <s v="Qtr4"/>
    <n v="12"/>
    <s v="Dec"/>
    <s v="Twin Enviro"/>
    <n v="16.53"/>
    <n v="3"/>
    <n v="3.84"/>
  </r>
  <r>
    <x v="176"/>
    <s v=" Single Stream"/>
    <n v="103549"/>
    <d v="2020-12-24T00:00:00"/>
    <n v="8640"/>
    <n v="4.32"/>
    <n v="2"/>
    <s v="2020"/>
    <s v="Qtr4"/>
    <n v="12"/>
    <s v="Dec"/>
    <s v="Twin Enviro"/>
    <n v="16.53"/>
    <n v="3"/>
    <n v="3.84"/>
  </r>
  <r>
    <x v="176"/>
    <s v=" Single Stream"/>
    <n v="103573"/>
    <d v="2020-12-24T00:00:00"/>
    <n v="9120"/>
    <n v="4.5599999999999996"/>
    <n v="3"/>
    <s v="2020"/>
    <s v="Qtr4"/>
    <n v="12"/>
    <s v="Dec"/>
    <s v="Waste Management"/>
    <n v="16.53"/>
    <n v="3"/>
    <n v="3.84"/>
  </r>
  <r>
    <x v="176"/>
    <s v=" Single Stream"/>
    <n v="103575"/>
    <d v="2020-12-24T00:00:00"/>
    <n v="6060"/>
    <n v="3.03"/>
    <n v="3"/>
    <s v="2020"/>
    <s v="Qtr4"/>
    <n v="12"/>
    <s v="Dec"/>
    <s v="Waste Management"/>
    <n v="16.53"/>
    <n v="3"/>
    <n v="3.84"/>
  </r>
  <r>
    <x v="177"/>
    <s v=" Single Stream"/>
    <n v="103510"/>
    <d v="2020-12-23T00:00:00"/>
    <n v="3540"/>
    <n v="1.77"/>
    <n v="3"/>
    <s v="2020"/>
    <s v="Qtr4"/>
    <n v="12"/>
    <s v="Dec"/>
    <s v="Waste Management"/>
    <n v="9.4"/>
    <n v="1.78"/>
    <n v="6.089999999999999"/>
  </r>
  <r>
    <x v="177"/>
    <s v=" Single Stream"/>
    <n v="103531"/>
    <d v="2020-12-23T00:00:00"/>
    <n v="5100"/>
    <n v="2.5499999999999998"/>
    <n v="3"/>
    <s v="2020"/>
    <s v="Qtr4"/>
    <n v="12"/>
    <s v="Dec"/>
    <s v="Waste Management"/>
    <n v="9.4"/>
    <n v="1.78"/>
    <n v="6.089999999999999"/>
  </r>
  <r>
    <x v="177"/>
    <s v=" Single Stream"/>
    <n v="103544"/>
    <d v="2020-12-23T00:00:00"/>
    <n v="1140"/>
    <n v="0.56999999999999995"/>
    <n v="2"/>
    <s v="2020"/>
    <s v="Qtr4"/>
    <n v="12"/>
    <s v="Dec"/>
    <s v="Twin Enviro"/>
    <n v="9.4"/>
    <n v="1.78"/>
    <n v="6.089999999999999"/>
  </r>
  <r>
    <x v="177"/>
    <s v=" Single Stream"/>
    <n v="103542"/>
    <d v="2020-12-23T00:00:00"/>
    <n v="1380"/>
    <n v="0.69"/>
    <n v="2"/>
    <s v="2020"/>
    <s v="Qtr4"/>
    <n v="12"/>
    <s v="Dec"/>
    <s v="Twin Enviro"/>
    <n v="9.4"/>
    <n v="1.78"/>
    <n v="6.089999999999999"/>
  </r>
  <r>
    <x v="177"/>
    <s v=" Single Stream"/>
    <n v="103509"/>
    <d v="2020-12-23T00:00:00"/>
    <n v="1160"/>
    <n v="0.57999999999999996"/>
    <n v="2"/>
    <s v="2020"/>
    <s v="Qtr4"/>
    <n v="12"/>
    <s v="Dec"/>
    <s v="Twin Enviro"/>
    <n v="9.4"/>
    <n v="1.78"/>
    <n v="6.089999999999999"/>
  </r>
  <r>
    <x v="177"/>
    <s v=" Single Stream"/>
    <n v="103539"/>
    <d v="2020-12-23T00:00:00"/>
    <n v="6480"/>
    <n v="3.24"/>
    <n v="3"/>
    <s v="2020"/>
    <s v="Qtr4"/>
    <n v="12"/>
    <s v="Dec"/>
    <s v="Waste Management"/>
    <n v="9.4"/>
    <n v="1.78"/>
    <n v="6.089999999999999"/>
  </r>
  <r>
    <x v="178"/>
    <s v=" Single Stream"/>
    <n v="103495"/>
    <d v="2020-12-22T00:00:00"/>
    <n v="5160"/>
    <n v="2.58"/>
    <n v="3"/>
    <s v="2020"/>
    <s v="Qtr4"/>
    <n v="12"/>
    <s v="Dec"/>
    <s v="Waste Management"/>
    <n v="14.32"/>
    <n v="0"/>
    <n v="6.06"/>
  </r>
  <r>
    <x v="178"/>
    <s v=" Single Stream"/>
    <n v="103451"/>
    <d v="2020-12-22T00:00:00"/>
    <n v="2460"/>
    <n v="1.23"/>
    <n v="2"/>
    <s v="2020"/>
    <s v="Qtr4"/>
    <n v="12"/>
    <s v="Dec"/>
    <s v="Twin Enviro"/>
    <n v="14.32"/>
    <n v="0"/>
    <n v="6.06"/>
  </r>
  <r>
    <x v="178"/>
    <s v=" Single Stream"/>
    <n v="103493"/>
    <d v="2020-12-22T00:00:00"/>
    <n v="5960"/>
    <n v="2.98"/>
    <n v="3"/>
    <s v="2020"/>
    <s v="Qtr4"/>
    <n v="12"/>
    <s v="Dec"/>
    <s v="Waste Management"/>
    <n v="14.32"/>
    <n v="0"/>
    <n v="6.06"/>
  </r>
  <r>
    <x v="178"/>
    <s v=" Single Stream"/>
    <n v="103490"/>
    <d v="2020-12-22T00:00:00"/>
    <n v="5800"/>
    <n v="2.9"/>
    <n v="2"/>
    <s v="2020"/>
    <s v="Qtr4"/>
    <n v="12"/>
    <s v="Dec"/>
    <s v="Twin Enviro"/>
    <n v="14.32"/>
    <n v="0"/>
    <n v="6.06"/>
  </r>
  <r>
    <x v="178"/>
    <s v=" Single Stream"/>
    <n v="103499"/>
    <d v="2020-12-22T00:00:00"/>
    <n v="9260"/>
    <n v="4.63"/>
    <n v="3"/>
    <s v="2020"/>
    <s v="Qtr4"/>
    <n v="12"/>
    <s v="Dec"/>
    <s v="Waste Management"/>
    <n v="14.32"/>
    <n v="0"/>
    <n v="6.06"/>
  </r>
  <r>
    <x v="179"/>
    <s v=" Single Stream"/>
    <n v="103436"/>
    <d v="2020-12-21T00:00:00"/>
    <n v="6560"/>
    <n v="3.28"/>
    <n v="3"/>
    <s v="2020"/>
    <s v="Qtr4"/>
    <n v="12"/>
    <s v="Dec"/>
    <s v="Waste Management"/>
    <n v="12.409999999999998"/>
    <n v="3.15"/>
    <n v="5.84"/>
  </r>
  <r>
    <x v="179"/>
    <s v=" Single Stream"/>
    <n v="103404"/>
    <d v="2020-12-21T00:00:00"/>
    <n v="1740"/>
    <n v="0.87"/>
    <n v="2"/>
    <s v="2020"/>
    <s v="Qtr4"/>
    <n v="12"/>
    <s v="Dec"/>
    <s v="Twin Enviro"/>
    <n v="12.409999999999998"/>
    <n v="3.15"/>
    <n v="5.84"/>
  </r>
  <r>
    <x v="179"/>
    <s v=" Single Stream"/>
    <n v="103406"/>
    <d v="2020-12-21T00:00:00"/>
    <n v="1480"/>
    <n v="0.74"/>
    <n v="2"/>
    <s v="2020"/>
    <s v="Qtr4"/>
    <n v="12"/>
    <s v="Dec"/>
    <s v="Twin Enviro"/>
    <n v="12.409999999999998"/>
    <n v="3.15"/>
    <n v="5.84"/>
  </r>
  <r>
    <x v="179"/>
    <s v=" Single Stream"/>
    <n v="103426"/>
    <d v="2020-12-21T00:00:00"/>
    <n v="6280"/>
    <n v="3.14"/>
    <n v="3"/>
    <s v="2020"/>
    <s v="Qtr4"/>
    <n v="12"/>
    <s v="Dec"/>
    <s v="Waste Management"/>
    <n v="12.409999999999998"/>
    <n v="3.15"/>
    <n v="5.84"/>
  </r>
  <r>
    <x v="179"/>
    <s v=" Single Stream"/>
    <n v="103427"/>
    <d v="2020-12-21T00:00:00"/>
    <n v="4380"/>
    <n v="2.19"/>
    <n v="2"/>
    <s v="2020"/>
    <s v="Qtr4"/>
    <n v="12"/>
    <s v="Dec"/>
    <s v="Twin Enviro"/>
    <n v="12.409999999999998"/>
    <n v="3.15"/>
    <n v="5.84"/>
  </r>
  <r>
    <x v="179"/>
    <s v=" Single Stream"/>
    <n v="103403"/>
    <d v="2020-12-21T00:00:00"/>
    <n v="4380"/>
    <n v="2.19"/>
    <n v="2"/>
    <s v="2020"/>
    <s v="Qtr4"/>
    <n v="12"/>
    <s v="Dec"/>
    <s v="Twin Enviro"/>
    <n v="12.409999999999998"/>
    <n v="3.15"/>
    <n v="5.84"/>
  </r>
  <r>
    <x v="180"/>
    <s v=" Single Stream"/>
    <n v="103394"/>
    <d v="2020-12-18T00:00:00"/>
    <n v="7900"/>
    <n v="3.95"/>
    <n v="3"/>
    <s v="2020"/>
    <s v="Qtr4"/>
    <n v="12"/>
    <s v="Dec"/>
    <s v="Waste Management"/>
    <n v="7.4"/>
    <n v="3.39"/>
    <n v="7.59"/>
  </r>
  <r>
    <x v="180"/>
    <s v=" Single Stream"/>
    <n v="103390"/>
    <d v="2020-12-18T00:00:00"/>
    <n v="6900"/>
    <n v="3.45"/>
    <n v="2"/>
    <s v="2020"/>
    <s v="Qtr4"/>
    <n v="12"/>
    <s v="Dec"/>
    <s v="Twin Enviro"/>
    <n v="7.4"/>
    <n v="3.39"/>
    <n v="7.59"/>
  </r>
  <r>
    <x v="181"/>
    <s v=" Single Stream"/>
    <n v="103335"/>
    <d v="2020-12-17T00:00:00"/>
    <n v="5140"/>
    <n v="2.57"/>
    <n v="2"/>
    <s v="2020"/>
    <s v="Qtr4"/>
    <n v="12"/>
    <s v="Dec"/>
    <s v="Twin Enviro"/>
    <n v="8.0500000000000007"/>
    <n v="3.7"/>
    <n v="5.7799999999999994"/>
  </r>
  <r>
    <x v="181"/>
    <s v=" Single Stream"/>
    <n v="103333"/>
    <d v="2020-12-17T00:00:00"/>
    <n v="4160"/>
    <n v="2.08"/>
    <n v="2"/>
    <s v="2020"/>
    <s v="Qtr4"/>
    <n v="12"/>
    <s v="Dec"/>
    <s v="Twin Enviro"/>
    <n v="8.0500000000000007"/>
    <n v="3.7"/>
    <n v="5.7799999999999994"/>
  </r>
  <r>
    <x v="181"/>
    <s v=" Single Stream"/>
    <n v="103320"/>
    <d v="2020-12-17T00:00:00"/>
    <n v="820"/>
    <n v="0.41"/>
    <n v="2"/>
    <s v="2020"/>
    <s v="Qtr4"/>
    <n v="12"/>
    <s v="Dec"/>
    <s v="Twin Enviro"/>
    <n v="8.0500000000000007"/>
    <n v="3.7"/>
    <n v="5.7799999999999994"/>
  </r>
  <r>
    <x v="181"/>
    <s v=" Single Stream"/>
    <n v="103357"/>
    <d v="2020-12-17T00:00:00"/>
    <n v="5980"/>
    <n v="2.99"/>
    <n v="3"/>
    <s v="2020"/>
    <s v="Qtr4"/>
    <n v="12"/>
    <s v="Dec"/>
    <s v="Waste Management"/>
    <n v="8.0500000000000007"/>
    <n v="3.7"/>
    <n v="5.7799999999999994"/>
  </r>
  <r>
    <x v="182"/>
    <s v=" Single Stream"/>
    <n v="103303"/>
    <d v="2020-12-16T00:00:00"/>
    <n v="6740"/>
    <n v="3.37"/>
    <n v="3"/>
    <s v="2020"/>
    <s v="Qtr4"/>
    <n v="12"/>
    <s v="Dec"/>
    <s v="Waste Management"/>
    <n v="11.89"/>
    <n v="3.9"/>
    <n v="6.3299999999999992"/>
  </r>
  <r>
    <x v="182"/>
    <s v=" Single Stream"/>
    <n v="103311"/>
    <d v="2020-12-16T00:00:00"/>
    <n v="2120"/>
    <n v="1.06"/>
    <n v="2"/>
    <s v="2020"/>
    <s v="Qtr4"/>
    <n v="12"/>
    <s v="Dec"/>
    <s v="Twin Enviro"/>
    <n v="11.89"/>
    <n v="3.9"/>
    <n v="6.3299999999999992"/>
  </r>
  <r>
    <x v="182"/>
    <s v=" Single Stream"/>
    <n v="103280"/>
    <d v="2020-12-16T00:00:00"/>
    <n v="1400"/>
    <n v="0.7"/>
    <n v="2"/>
    <s v="2020"/>
    <s v="Qtr4"/>
    <n v="12"/>
    <s v="Dec"/>
    <s v="Twin Enviro"/>
    <n v="11.89"/>
    <n v="3.9"/>
    <n v="6.3299999999999992"/>
  </r>
  <r>
    <x v="182"/>
    <s v=" Single Stream"/>
    <n v="103309"/>
    <d v="2020-12-16T00:00:00"/>
    <n v="8200"/>
    <n v="4.0999999999999996"/>
    <n v="2"/>
    <s v="2020"/>
    <s v="Qtr4"/>
    <n v="12"/>
    <s v="Dec"/>
    <s v="Twin Enviro"/>
    <n v="11.89"/>
    <n v="3.9"/>
    <n v="6.3299999999999992"/>
  </r>
  <r>
    <x v="182"/>
    <s v=" Single Stream"/>
    <n v="103273"/>
    <d v="2020-12-16T00:00:00"/>
    <n v="5320"/>
    <n v="2.66"/>
    <n v="2"/>
    <s v="2020"/>
    <s v="Qtr4"/>
    <n v="12"/>
    <s v="Dec"/>
    <s v="Twin Enviro"/>
    <n v="11.89"/>
    <n v="3.9"/>
    <n v="6.3299999999999992"/>
  </r>
  <r>
    <x v="183"/>
    <s v=" Single Stream"/>
    <n v="103227"/>
    <d v="2020-12-15T00:00:00"/>
    <n v="2880"/>
    <n v="1.44"/>
    <n v="2"/>
    <s v="2020"/>
    <s v="Qtr4"/>
    <n v="12"/>
    <s v="Dec"/>
    <s v="Twin Enviro"/>
    <n v="11.08"/>
    <n v="3.74"/>
    <n v="8.6"/>
  </r>
  <r>
    <x v="183"/>
    <s v=" Single Stream"/>
    <n v="103269"/>
    <d v="2020-12-15T00:00:00"/>
    <n v="4900"/>
    <n v="2.4500000000000002"/>
    <n v="3"/>
    <s v="2020"/>
    <s v="Qtr4"/>
    <n v="12"/>
    <s v="Dec"/>
    <s v="Waste Management"/>
    <n v="11.08"/>
    <n v="3.74"/>
    <n v="8.6"/>
  </r>
  <r>
    <x v="183"/>
    <s v=" Single Stream"/>
    <n v="103268"/>
    <d v="2020-12-15T00:00:00"/>
    <n v="10740"/>
    <n v="5.37"/>
    <n v="3"/>
    <s v="2020"/>
    <s v="Qtr4"/>
    <n v="12"/>
    <s v="Dec"/>
    <s v="Waste Management"/>
    <n v="11.08"/>
    <n v="3.74"/>
    <n v="8.6"/>
  </r>
  <r>
    <x v="183"/>
    <s v=" Single Stream"/>
    <n v="103229"/>
    <d v="2020-12-15T00:00:00"/>
    <n v="3640"/>
    <n v="1.82"/>
    <n v="2"/>
    <s v="2020"/>
    <s v="Qtr4"/>
    <n v="12"/>
    <s v="Dec"/>
    <s v="Twin Enviro"/>
    <n v="11.08"/>
    <n v="3.74"/>
    <n v="8.6"/>
  </r>
  <r>
    <x v="184"/>
    <s v=" Single Stream"/>
    <n v="103191"/>
    <d v="2020-12-14T00:00:00"/>
    <n v="3580"/>
    <n v="1.79"/>
    <n v="2"/>
    <s v="2020"/>
    <s v="Qtr4"/>
    <n v="12"/>
    <s v="Dec"/>
    <s v="Twin Enviro"/>
    <n v="16.62"/>
    <n v="3.31"/>
    <n v="8.5699999999999985"/>
  </r>
  <r>
    <x v="184"/>
    <s v=" Single Stream"/>
    <n v="103164"/>
    <d v="2020-12-14T00:00:00"/>
    <n v="4560"/>
    <n v="2.2799999999999998"/>
    <n v="2"/>
    <s v="2020"/>
    <s v="Qtr4"/>
    <n v="12"/>
    <s v="Dec"/>
    <s v="Twin Enviro"/>
    <n v="16.62"/>
    <n v="3.31"/>
    <n v="8.5699999999999985"/>
  </r>
  <r>
    <x v="184"/>
    <s v=" Single Stream"/>
    <n v="103224"/>
    <d v="2020-12-14T00:00:00"/>
    <n v="7440"/>
    <n v="3.72"/>
    <n v="2"/>
    <s v="2020"/>
    <s v="Qtr4"/>
    <n v="12"/>
    <s v="Dec"/>
    <s v="Twin Enviro"/>
    <n v="16.62"/>
    <n v="3.31"/>
    <n v="8.5699999999999985"/>
  </r>
  <r>
    <x v="184"/>
    <s v=" Single Stream"/>
    <n v="103197"/>
    <d v="2020-12-14T00:00:00"/>
    <n v="9180"/>
    <n v="4.59"/>
    <n v="3"/>
    <s v="2020"/>
    <s v="Qtr4"/>
    <n v="12"/>
    <s v="Dec"/>
    <s v="Waste Management"/>
    <n v="16.62"/>
    <n v="3.31"/>
    <n v="8.5699999999999985"/>
  </r>
  <r>
    <x v="184"/>
    <s v=" Single Stream"/>
    <n v="103226"/>
    <d v="2020-12-14T00:00:00"/>
    <n v="2560"/>
    <n v="1.28"/>
    <n v="3"/>
    <s v="2020"/>
    <s v="Qtr4"/>
    <n v="12"/>
    <s v="Dec"/>
    <s v="Waste Management"/>
    <n v="16.62"/>
    <n v="3.31"/>
    <n v="8.5699999999999985"/>
  </r>
  <r>
    <x v="184"/>
    <s v=" Single Stream"/>
    <n v="103218"/>
    <d v="2020-12-14T00:00:00"/>
    <n v="5920"/>
    <n v="2.96"/>
    <n v="3"/>
    <s v="2020"/>
    <s v="Qtr4"/>
    <n v="12"/>
    <s v="Dec"/>
    <s v="Waste Management"/>
    <n v="16.62"/>
    <n v="3.31"/>
    <n v="8.5699999999999985"/>
  </r>
  <r>
    <x v="185"/>
    <s v=" Single Stream"/>
    <n v="103185"/>
    <d v="2020-12-11T00:00:00"/>
    <n v="2500"/>
    <n v="1.25"/>
    <n v="2"/>
    <s v="2020"/>
    <s v="Qtr4"/>
    <n v="12"/>
    <s v="Dec"/>
    <s v="Twin Enviro"/>
    <n v="11.47"/>
    <n v="3.19"/>
    <n v="9.33"/>
  </r>
  <r>
    <x v="185"/>
    <s v=" 302-OCC"/>
    <n v="103146"/>
    <d v="2020-12-11T00:00:00"/>
    <n v="0"/>
    <n v="2.27"/>
    <n v="5"/>
    <s v="2020"/>
    <s v="Qtr4"/>
    <n v="12"/>
    <s v="Dec"/>
    <s v="Overton"/>
    <n v="11.47"/>
    <n v="3.19"/>
    <n v="9.33"/>
  </r>
  <r>
    <x v="185"/>
    <s v=" Single Stream"/>
    <n v="103189"/>
    <d v="2020-12-11T00:00:00"/>
    <n v="7900"/>
    <n v="3.95"/>
    <n v="3"/>
    <s v="2020"/>
    <s v="Qtr4"/>
    <n v="12"/>
    <s v="Dec"/>
    <s v="Waste Management"/>
    <n v="11.47"/>
    <n v="3.19"/>
    <n v="9.33"/>
  </r>
  <r>
    <x v="185"/>
    <s v=" Single Stream"/>
    <n v="103175"/>
    <d v="2020-12-11T00:00:00"/>
    <n v="1440"/>
    <n v="0.72"/>
    <n v="2"/>
    <s v="2020"/>
    <s v="Qtr4"/>
    <n v="12"/>
    <s v="Dec"/>
    <s v="Twin Enviro"/>
    <n v="11.47"/>
    <n v="3.19"/>
    <n v="9.33"/>
  </r>
  <r>
    <x v="185"/>
    <s v=" Single Stream"/>
    <n v="103154"/>
    <d v="2020-12-11T00:00:00"/>
    <n v="6560"/>
    <n v="3.28"/>
    <n v="3"/>
    <s v="2020"/>
    <s v="Qtr4"/>
    <n v="12"/>
    <s v="Dec"/>
    <s v="Waste Management"/>
    <n v="11.47"/>
    <n v="3.19"/>
    <n v="9.33"/>
  </r>
  <r>
    <x v="186"/>
    <s v=" Single Stream"/>
    <n v="103104"/>
    <d v="2020-12-10T00:00:00"/>
    <n v="3900"/>
    <n v="1.95"/>
    <n v="2"/>
    <s v="2020"/>
    <s v="Qtr4"/>
    <n v="12"/>
    <s v="Dec"/>
    <s v="Twin Enviro"/>
    <n v="8.16"/>
    <n v="1.84"/>
    <n v="9.1499999999999986"/>
  </r>
  <r>
    <x v="186"/>
    <s v=" Single Stream"/>
    <n v="103128"/>
    <d v="2020-12-10T00:00:00"/>
    <n v="5840"/>
    <n v="2.92"/>
    <n v="3"/>
    <s v="2020"/>
    <s v="Qtr4"/>
    <n v="12"/>
    <s v="Dec"/>
    <s v="Waste Management"/>
    <n v="8.16"/>
    <n v="1.84"/>
    <n v="9.1499999999999986"/>
  </r>
  <r>
    <x v="186"/>
    <s v=" Single Stream"/>
    <n v="103086"/>
    <d v="2020-12-10T00:00:00"/>
    <n v="2400"/>
    <n v="1.2"/>
    <n v="2"/>
    <s v="2020"/>
    <s v="Qtr4"/>
    <n v="12"/>
    <s v="Dec"/>
    <s v="Twin Enviro"/>
    <n v="8.16"/>
    <n v="1.84"/>
    <n v="9.1499999999999986"/>
  </r>
  <r>
    <x v="186"/>
    <s v=" Single Stream"/>
    <n v="103124"/>
    <d v="2020-12-10T00:00:00"/>
    <n v="4180"/>
    <n v="2.09"/>
    <n v="2"/>
    <s v="2020"/>
    <s v="Qtr4"/>
    <n v="12"/>
    <s v="Dec"/>
    <s v="Twin Enviro"/>
    <n v="8.16"/>
    <n v="1.84"/>
    <n v="9.1499999999999986"/>
  </r>
  <r>
    <x v="187"/>
    <s v=" Single Stream"/>
    <n v="103035"/>
    <d v="2020-12-09T00:00:00"/>
    <n v="720"/>
    <n v="0.36"/>
    <n v="2"/>
    <s v="2020"/>
    <s v="Qtr4"/>
    <n v="12"/>
    <s v="Dec"/>
    <s v="Twin Enviro"/>
    <n v="10.7"/>
    <n v="1.45"/>
    <n v="6.85"/>
  </r>
  <r>
    <x v="187"/>
    <s v=" Single Stream"/>
    <n v="103030"/>
    <d v="2020-12-09T00:00:00"/>
    <n v="2000"/>
    <n v="1"/>
    <n v="2"/>
    <s v="2020"/>
    <s v="Qtr4"/>
    <n v="12"/>
    <s v="Dec"/>
    <s v="Twin Enviro"/>
    <n v="10.7"/>
    <n v="1.45"/>
    <n v="6.85"/>
  </r>
  <r>
    <x v="187"/>
    <s v=" Single Stream"/>
    <n v="103041"/>
    <d v="2020-12-09T00:00:00"/>
    <n v="4640"/>
    <n v="2.3199999999999998"/>
    <n v="3"/>
    <s v="2020"/>
    <s v="Qtr4"/>
    <n v="12"/>
    <s v="Dec"/>
    <s v="Waste Management"/>
    <n v="10.7"/>
    <n v="1.45"/>
    <n v="6.85"/>
  </r>
  <r>
    <x v="187"/>
    <s v=" Single Stream"/>
    <n v="103072"/>
    <d v="2020-12-09T00:00:00"/>
    <n v="6540"/>
    <n v="3.27"/>
    <n v="3"/>
    <s v="2020"/>
    <s v="Qtr4"/>
    <n v="12"/>
    <s v="Dec"/>
    <s v="Waste Management"/>
    <n v="10.7"/>
    <n v="1.45"/>
    <n v="6.85"/>
  </r>
  <r>
    <x v="187"/>
    <s v=" Single Stream"/>
    <n v="103062"/>
    <d v="2020-12-09T00:00:00"/>
    <n v="7500"/>
    <n v="3.75"/>
    <n v="2"/>
    <s v="2020"/>
    <s v="Qtr4"/>
    <n v="12"/>
    <s v="Dec"/>
    <s v="Twin Enviro"/>
    <n v="10.7"/>
    <n v="1.45"/>
    <n v="6.85"/>
  </r>
  <r>
    <x v="188"/>
    <s v=" Single Stream"/>
    <n v="102984"/>
    <d v="2020-12-08T00:00:00"/>
    <n v="1920"/>
    <n v="0.96"/>
    <n v="2"/>
    <s v="2020"/>
    <s v="Qtr4"/>
    <n v="12"/>
    <s v="Dec"/>
    <s v="Twin Enviro"/>
    <n v="13.28"/>
    <n v="3.24"/>
    <n v="7.68"/>
  </r>
  <r>
    <x v="188"/>
    <s v=" Single Stream"/>
    <n v="103010"/>
    <d v="2020-12-08T00:00:00"/>
    <n v="3780"/>
    <n v="1.89"/>
    <n v="3"/>
    <s v="2020"/>
    <s v="Qtr4"/>
    <n v="12"/>
    <s v="Dec"/>
    <s v="Waste Management"/>
    <n v="13.28"/>
    <n v="3.24"/>
    <n v="7.68"/>
  </r>
  <r>
    <x v="188"/>
    <s v=" Single Stream"/>
    <n v="102980"/>
    <d v="2020-12-08T00:00:00"/>
    <n v="5400"/>
    <n v="2.7"/>
    <n v="3"/>
    <s v="2020"/>
    <s v="Qtr4"/>
    <n v="12"/>
    <s v="Dec"/>
    <s v="Waste Management"/>
    <n v="13.28"/>
    <n v="3.24"/>
    <n v="7.68"/>
  </r>
  <r>
    <x v="188"/>
    <s v=" Single Stream"/>
    <n v="103028"/>
    <d v="2020-12-08T00:00:00"/>
    <n v="2340"/>
    <n v="1.17"/>
    <n v="3"/>
    <s v="2020"/>
    <s v="Qtr4"/>
    <n v="12"/>
    <s v="Dec"/>
    <s v="Waste Management"/>
    <n v="13.28"/>
    <n v="3.24"/>
    <n v="7.68"/>
  </r>
  <r>
    <x v="188"/>
    <s v=" Single Stream"/>
    <n v="103013"/>
    <d v="2020-12-08T00:00:00"/>
    <n v="6560"/>
    <n v="3.28"/>
    <n v="3"/>
    <s v="2020"/>
    <s v="Qtr4"/>
    <n v="12"/>
    <s v="Dec"/>
    <s v="Waste Management"/>
    <n v="13.28"/>
    <n v="3.24"/>
    <n v="7.68"/>
  </r>
  <r>
    <x v="188"/>
    <s v=" Single Stream"/>
    <n v="103025"/>
    <d v="2020-12-08T00:00:00"/>
    <n v="6560"/>
    <n v="3.28"/>
    <n v="3"/>
    <s v="2020"/>
    <s v="Qtr4"/>
    <n v="12"/>
    <s v="Dec"/>
    <s v="Waste Management"/>
    <n v="13.28"/>
    <n v="3.24"/>
    <n v="7.68"/>
  </r>
  <r>
    <x v="189"/>
    <s v=" Single Stream"/>
    <n v="102971"/>
    <d v="2020-12-07T00:00:00"/>
    <n v="4340"/>
    <n v="2.17"/>
    <n v="2"/>
    <s v="2020"/>
    <s v="Qtr4"/>
    <n v="12"/>
    <s v="Dec"/>
    <s v="Twin Enviro"/>
    <n v="2.17"/>
    <n v="0"/>
    <n v="6.6300000000000008"/>
  </r>
  <r>
    <x v="190"/>
    <s v=" Single Stream"/>
    <n v="102923"/>
    <d v="2020-12-04T00:00:00"/>
    <n v="7140"/>
    <n v="3.57"/>
    <n v="2"/>
    <s v="2020"/>
    <s v="Qtr4"/>
    <n v="12"/>
    <s v="Dec"/>
    <s v="Twin Enviro"/>
    <n v="20.96"/>
    <n v="4.34"/>
    <n v="7.53"/>
  </r>
  <r>
    <x v="190"/>
    <s v=" Single Stream"/>
    <n v="102903"/>
    <d v="2020-12-04T00:00:00"/>
    <n v="4660"/>
    <n v="2.33"/>
    <n v="2"/>
    <s v="2020"/>
    <s v="Qtr4"/>
    <n v="12"/>
    <s v="Dec"/>
    <s v="Twin Enviro"/>
    <n v="20.96"/>
    <n v="4.34"/>
    <n v="7.53"/>
  </r>
  <r>
    <x v="190"/>
    <s v=" Single Stream"/>
    <n v="102915"/>
    <d v="2020-12-04T00:00:00"/>
    <n v="13440"/>
    <n v="6.72"/>
    <n v="3"/>
    <s v="2020"/>
    <s v="Qtr4"/>
    <n v="12"/>
    <s v="Dec"/>
    <s v="Waste Management"/>
    <n v="20.96"/>
    <n v="4.34"/>
    <n v="7.53"/>
  </r>
  <r>
    <x v="190"/>
    <s v=" Single Stream"/>
    <n v="102890"/>
    <d v="2020-12-04T00:00:00"/>
    <n v="1760"/>
    <n v="0.88"/>
    <n v="2"/>
    <s v="2020"/>
    <s v="Qtr4"/>
    <n v="12"/>
    <s v="Dec"/>
    <s v="Twin Enviro"/>
    <n v="20.96"/>
    <n v="4.34"/>
    <n v="7.53"/>
  </r>
  <r>
    <x v="190"/>
    <s v="302-OCC"/>
    <n v="102880"/>
    <d v="2020-12-04T00:00:00"/>
    <n v="0"/>
    <n v="4.93"/>
    <n v="5"/>
    <s v="2020"/>
    <s v="Qtr4"/>
    <n v="12"/>
    <s v="Dec"/>
    <s v="Overton"/>
    <n v="20.96"/>
    <n v="4.34"/>
    <n v="7.53"/>
  </r>
  <r>
    <x v="190"/>
    <s v=" Single Stream"/>
    <n v="102928"/>
    <d v="2020-12-04T00:00:00"/>
    <n v="3860"/>
    <n v="1.93"/>
    <n v="3"/>
    <s v="2020"/>
    <s v="Qtr4"/>
    <n v="12"/>
    <s v="Dec"/>
    <s v="Waste Management"/>
    <n v="20.96"/>
    <n v="4.34"/>
    <n v="7.53"/>
  </r>
  <r>
    <x v="190"/>
    <s v=" Single Stream"/>
    <n v="102906"/>
    <d v="2020-12-04T00:00:00"/>
    <n v="1200"/>
    <n v="0.6"/>
    <n v="2"/>
    <s v="2020"/>
    <s v="Qtr4"/>
    <n v="12"/>
    <s v="Dec"/>
    <s v="Twin Enviro"/>
    <n v="20.96"/>
    <n v="4.34"/>
    <n v="7.53"/>
  </r>
  <r>
    <x v="191"/>
    <s v=" Single Stream"/>
    <n v="102819"/>
    <d v="2020-12-03T00:00:00"/>
    <n v="2200"/>
    <n v="1.1000000000000001"/>
    <n v="2"/>
    <s v="2020"/>
    <s v="Qtr4"/>
    <n v="12"/>
    <s v="Dec"/>
    <s v="Twin Enviro"/>
    <n v="8.7100000000000009"/>
    <n v="5.05"/>
    <n v="6.4999999999999991"/>
  </r>
  <r>
    <x v="191"/>
    <s v=" Single Stream"/>
    <n v="102769"/>
    <d v="2020-12-03T00:00:00"/>
    <n v="8240"/>
    <n v="4.12"/>
    <n v="2"/>
    <s v="2020"/>
    <s v="Qtr4"/>
    <n v="12"/>
    <s v="Dec"/>
    <s v="Twin Enviro"/>
    <n v="8.7100000000000009"/>
    <n v="5.05"/>
    <n v="6.4999999999999991"/>
  </r>
  <r>
    <x v="191"/>
    <s v=" Single Stream"/>
    <n v="102773"/>
    <d v="2020-12-03T00:00:00"/>
    <n v="2460"/>
    <n v="1.23"/>
    <n v="2"/>
    <s v="2020"/>
    <s v="Qtr4"/>
    <n v="12"/>
    <s v="Dec"/>
    <s v="Twin Enviro"/>
    <n v="8.7100000000000009"/>
    <n v="5.05"/>
    <n v="6.4999999999999991"/>
  </r>
  <r>
    <x v="191"/>
    <s v=" Single Stream"/>
    <n v="102812"/>
    <d v="2020-12-03T00:00:00"/>
    <n v="4520"/>
    <n v="2.2599999999999998"/>
    <n v="2"/>
    <s v="2020"/>
    <s v="Qtr4"/>
    <n v="12"/>
    <s v="Dec"/>
    <s v="Twin Enviro"/>
    <n v="8.7100000000000009"/>
    <n v="5.05"/>
    <n v="6.4999999999999991"/>
  </r>
  <r>
    <x v="192"/>
    <s v=" Single Stream"/>
    <n v="102726"/>
    <d v="2020-12-02T00:00:00"/>
    <n v="4080"/>
    <n v="2.04"/>
    <n v="2"/>
    <s v="2020"/>
    <s v="Qtr4"/>
    <n v="12"/>
    <s v="Dec"/>
    <s v="Twin Enviro"/>
    <n v="13.41"/>
    <n v="2.25"/>
    <n v="9.33"/>
  </r>
  <r>
    <x v="192"/>
    <s v=" Single Stream"/>
    <n v="102719"/>
    <d v="2020-12-02T00:00:00"/>
    <n v="5280"/>
    <n v="2.64"/>
    <n v="2"/>
    <s v="2020"/>
    <s v="Qtr4"/>
    <n v="12"/>
    <s v="Dec"/>
    <s v="Twin Enviro"/>
    <n v="13.41"/>
    <n v="2.25"/>
    <n v="9.33"/>
  </r>
  <r>
    <x v="192"/>
    <s v=" Single Stream"/>
    <n v="102755"/>
    <d v="2020-12-02T00:00:00"/>
    <n v="8880"/>
    <n v="4.4400000000000004"/>
    <n v="3"/>
    <s v="2020"/>
    <s v="Qtr4"/>
    <n v="12"/>
    <s v="Dec"/>
    <s v="Waste Management"/>
    <n v="13.41"/>
    <n v="2.25"/>
    <n v="9.33"/>
  </r>
  <r>
    <x v="192"/>
    <s v=" Single Stream"/>
    <n v="102725"/>
    <d v="2020-12-02T00:00:00"/>
    <n v="1080"/>
    <n v="0.54"/>
    <n v="2"/>
    <s v="2020"/>
    <s v="Qtr4"/>
    <n v="12"/>
    <s v="Dec"/>
    <s v="Twin Enviro"/>
    <n v="13.41"/>
    <n v="2.25"/>
    <n v="9.33"/>
  </r>
  <r>
    <x v="192"/>
    <s v=" Single Stream"/>
    <n v="102737"/>
    <d v="2020-12-02T00:00:00"/>
    <n v="7500"/>
    <n v="3.75"/>
    <n v="3"/>
    <s v="2020"/>
    <s v="Qtr4"/>
    <n v="12"/>
    <s v="Dec"/>
    <s v="Waste Management"/>
    <n v="13.41"/>
    <n v="2.25"/>
    <n v="9.33"/>
  </r>
  <r>
    <x v="193"/>
    <s v="302-OCC"/>
    <n v="102671"/>
    <d v="2020-12-01T00:00:00"/>
    <n v="0"/>
    <n v="3.39"/>
    <n v="5"/>
    <s v="2020"/>
    <s v="Qtr4"/>
    <n v="12"/>
    <s v="Dec"/>
    <s v="Overton"/>
    <n v="11.42"/>
    <n v="0"/>
    <n v="6.3199999999999985"/>
  </r>
  <r>
    <x v="193"/>
    <s v=" Single Stream"/>
    <n v="102715"/>
    <d v="2020-12-01T00:00:00"/>
    <n v="2840"/>
    <n v="1.42"/>
    <n v="3"/>
    <s v="2020"/>
    <s v="Qtr4"/>
    <n v="12"/>
    <s v="Dec"/>
    <s v="Waste Management"/>
    <n v="11.42"/>
    <n v="0"/>
    <n v="6.3199999999999985"/>
  </r>
  <r>
    <x v="193"/>
    <s v=" Single Stream"/>
    <n v="102699"/>
    <d v="2020-12-01T00:00:00"/>
    <n v="8880"/>
    <n v="4.4400000000000004"/>
    <n v="3"/>
    <s v="2020"/>
    <s v="Qtr4"/>
    <n v="12"/>
    <s v="Dec"/>
    <s v="Waste Management"/>
    <n v="11.42"/>
    <n v="0"/>
    <n v="6.3199999999999985"/>
  </r>
  <r>
    <x v="193"/>
    <s v=" Single Stream"/>
    <n v="102714"/>
    <d v="2020-12-01T00:00:00"/>
    <n v="4340"/>
    <n v="2.17"/>
    <n v="3"/>
    <s v="2020"/>
    <s v="Qtr4"/>
    <n v="12"/>
    <s v="Dec"/>
    <s v="Waste Management"/>
    <n v="11.42"/>
    <n v="0"/>
    <n v="6.3199999999999985"/>
  </r>
  <r>
    <x v="194"/>
    <s v=" Single Stream"/>
    <n v="102609"/>
    <d v="2020-11-30T00:00:00"/>
    <n v="3060"/>
    <n v="1.53"/>
    <n v="3"/>
    <s v="2020"/>
    <s v="Qtr4"/>
    <n v="11"/>
    <s v="Nov"/>
    <s v="Waste Management"/>
    <n v="12.23"/>
    <n v="1.88"/>
    <n v="6.1800000000000006"/>
  </r>
  <r>
    <x v="194"/>
    <s v=" Single Stream"/>
    <n v="102653"/>
    <d v="2020-11-30T00:00:00"/>
    <n v="5600"/>
    <n v="2.8"/>
    <n v="3"/>
    <s v="2020"/>
    <s v="Qtr4"/>
    <n v="11"/>
    <s v="Nov"/>
    <s v="Waste Management"/>
    <n v="12.23"/>
    <n v="1.88"/>
    <n v="6.1800000000000006"/>
  </r>
  <r>
    <x v="194"/>
    <s v=" Single Stream"/>
    <n v="102658"/>
    <d v="2020-11-30T00:00:00"/>
    <n v="8760"/>
    <n v="4.38"/>
    <n v="2"/>
    <s v="2020"/>
    <s v="Qtr4"/>
    <n v="11"/>
    <s v="Nov"/>
    <s v="Twin Enviro"/>
    <n v="12.23"/>
    <n v="1.88"/>
    <n v="6.1800000000000006"/>
  </r>
  <r>
    <x v="194"/>
    <s v=" Single Stream"/>
    <n v="102605"/>
    <d v="2020-11-30T00:00:00"/>
    <n v="3980"/>
    <n v="1.99"/>
    <n v="2"/>
    <s v="2020"/>
    <s v="Qtr4"/>
    <n v="11"/>
    <s v="Nov"/>
    <s v="Twin Enviro"/>
    <n v="12.23"/>
    <n v="1.88"/>
    <n v="6.1800000000000006"/>
  </r>
  <r>
    <x v="194"/>
    <s v=" Single Stream"/>
    <n v="102663"/>
    <d v="2020-11-30T00:00:00"/>
    <n v="3060"/>
    <n v="1.53"/>
    <n v="2"/>
    <s v="2020"/>
    <s v="Qtr4"/>
    <n v="11"/>
    <s v="Nov"/>
    <s v="Twin Enviro"/>
    <n v="12.23"/>
    <n v="1.88"/>
    <n v="6.1800000000000006"/>
  </r>
  <r>
    <x v="195"/>
    <s v=" Single Stream"/>
    <n v="102596"/>
    <d v="2020-11-27T00:00:00"/>
    <n v="2160"/>
    <n v="1.08"/>
    <n v="2"/>
    <s v="2020"/>
    <s v="Qtr4"/>
    <n v="11"/>
    <s v="Nov"/>
    <s v="Twin Enviro"/>
    <n v="11.879999999999999"/>
    <n v="1.53"/>
    <n v="4.58"/>
  </r>
  <r>
    <x v="195"/>
    <s v=" Single Stream"/>
    <n v="102602"/>
    <d v="2020-11-27T00:00:00"/>
    <n v="3280"/>
    <n v="1.64"/>
    <n v="2"/>
    <s v="2020"/>
    <s v="Qtr4"/>
    <n v="11"/>
    <s v="Nov"/>
    <s v="Twin Enviro"/>
    <n v="11.879999999999999"/>
    <n v="1.53"/>
    <n v="4.58"/>
  </r>
  <r>
    <x v="195"/>
    <s v=" Single Stream"/>
    <n v="102576"/>
    <d v="2020-11-27T00:00:00"/>
    <n v="380"/>
    <n v="0.19"/>
    <n v="2"/>
    <s v="2020"/>
    <s v="Qtr4"/>
    <n v="11"/>
    <s v="Nov"/>
    <s v="Twin Enviro"/>
    <n v="11.879999999999999"/>
    <n v="1.53"/>
    <n v="4.58"/>
  </r>
  <r>
    <x v="195"/>
    <s v=" Single Stream"/>
    <n v="102592"/>
    <d v="2020-11-27T00:00:00"/>
    <n v="11920"/>
    <n v="5.96"/>
    <n v="3"/>
    <s v="2020"/>
    <s v="Qtr4"/>
    <n v="11"/>
    <s v="Nov"/>
    <s v="Waste Management"/>
    <n v="11.879999999999999"/>
    <n v="1.53"/>
    <n v="4.58"/>
  </r>
  <r>
    <x v="195"/>
    <s v=" Single Stream"/>
    <n v="102603"/>
    <d v="2020-11-27T00:00:00"/>
    <n v="1280"/>
    <n v="0.64"/>
    <n v="3"/>
    <s v="2020"/>
    <s v="Qtr4"/>
    <n v="11"/>
    <s v="Nov"/>
    <s v="Waste Management"/>
    <n v="11.879999999999999"/>
    <n v="1.53"/>
    <n v="4.58"/>
  </r>
  <r>
    <x v="195"/>
    <s v=" Single Stream"/>
    <n v="102600"/>
    <d v="2020-11-27T00:00:00"/>
    <n v="1380"/>
    <n v="0.69"/>
    <n v="2"/>
    <s v="2020"/>
    <s v="Qtr4"/>
    <n v="11"/>
    <s v="Nov"/>
    <s v="Twin Enviro"/>
    <n v="11.879999999999999"/>
    <n v="1.53"/>
    <n v="4.58"/>
  </r>
  <r>
    <x v="195"/>
    <s v=" Single Stream"/>
    <n v="102563"/>
    <d v="2020-11-27T00:00:00"/>
    <n v="3360"/>
    <n v="1.68"/>
    <n v="2"/>
    <s v="2020"/>
    <s v="Qtr4"/>
    <n v="11"/>
    <s v="Nov"/>
    <s v="Twin Enviro"/>
    <n v="11.879999999999999"/>
    <n v="1.53"/>
    <n v="4.58"/>
  </r>
  <r>
    <x v="196"/>
    <s v=" Single Stream"/>
    <n v="102515"/>
    <d v="2020-11-25T00:00:00"/>
    <n v="4060"/>
    <n v="2.0299999999999998"/>
    <n v="3"/>
    <s v="2020"/>
    <s v="Qtr4"/>
    <n v="11"/>
    <s v="Nov"/>
    <s v="Waste Management"/>
    <n v="9.91"/>
    <n v="0"/>
    <n v="8.7999999999999989"/>
  </r>
  <r>
    <x v="196"/>
    <s v=" Single Stream"/>
    <n v="102538"/>
    <d v="2020-11-25T00:00:00"/>
    <n v="6480"/>
    <n v="3.24"/>
    <n v="3"/>
    <s v="2020"/>
    <s v="Qtr4"/>
    <n v="11"/>
    <s v="Nov"/>
    <s v="Waste Management"/>
    <n v="9.91"/>
    <n v="0"/>
    <n v="8.7999999999999989"/>
  </r>
  <r>
    <x v="196"/>
    <s v=" Single Stream"/>
    <n v="102509"/>
    <d v="2020-11-25T00:00:00"/>
    <n v="700"/>
    <n v="0.35"/>
    <n v="2"/>
    <s v="2020"/>
    <s v="Qtr4"/>
    <n v="11"/>
    <s v="Nov"/>
    <s v="Twin Enviro"/>
    <n v="9.91"/>
    <n v="0"/>
    <n v="8.7999999999999989"/>
  </r>
  <r>
    <x v="196"/>
    <s v=" Single Stream"/>
    <n v="102547"/>
    <d v="2020-11-25T00:00:00"/>
    <n v="2400"/>
    <n v="1.2"/>
    <n v="2"/>
    <s v="2020"/>
    <s v="Qtr4"/>
    <n v="11"/>
    <s v="Nov"/>
    <s v="Twin Enviro"/>
    <n v="9.91"/>
    <n v="0"/>
    <n v="8.7999999999999989"/>
  </r>
  <r>
    <x v="196"/>
    <s v=" Single Stream"/>
    <n v="102553"/>
    <d v="2020-11-25T00:00:00"/>
    <n v="6180"/>
    <n v="3.09"/>
    <n v="2"/>
    <s v="2020"/>
    <s v="Qtr4"/>
    <n v="11"/>
    <s v="Nov"/>
    <s v="Twin Enviro"/>
    <n v="9.91"/>
    <n v="0"/>
    <n v="8.7999999999999989"/>
  </r>
  <r>
    <x v="197"/>
    <s v=" Single Stream"/>
    <n v="102500"/>
    <d v="2020-11-24T00:00:00"/>
    <n v="9420"/>
    <n v="4.71"/>
    <n v="3"/>
    <s v="2020"/>
    <s v="Qtr4"/>
    <n v="11"/>
    <s v="Nov"/>
    <s v="Waste Management"/>
    <n v="7.01"/>
    <n v="3.25"/>
    <n v="7.25"/>
  </r>
  <r>
    <x v="197"/>
    <s v=" Single Stream"/>
    <n v="102459"/>
    <d v="2020-11-24T00:00:00"/>
    <n v="2340"/>
    <n v="1.17"/>
    <n v="3"/>
    <s v="2020"/>
    <s v="Qtr4"/>
    <n v="11"/>
    <s v="Nov"/>
    <s v="Waste Management"/>
    <n v="7.01"/>
    <n v="3.25"/>
    <n v="7.25"/>
  </r>
  <r>
    <x v="197"/>
    <s v=" Single Stream"/>
    <n v="102492"/>
    <d v="2020-11-24T00:00:00"/>
    <n v="2260"/>
    <n v="1.1299999999999999"/>
    <n v="3"/>
    <s v="2020"/>
    <s v="Qtr4"/>
    <n v="11"/>
    <s v="Nov"/>
    <s v="Waste Management"/>
    <n v="7.01"/>
    <n v="3.25"/>
    <n v="7.25"/>
  </r>
  <r>
    <x v="198"/>
    <s v=" Single Stream"/>
    <n v="102391"/>
    <d v="2020-11-23T00:00:00"/>
    <n v="6100"/>
    <n v="3.05"/>
    <n v="3"/>
    <s v="2020"/>
    <s v="Qtr4"/>
    <n v="11"/>
    <s v="Nov"/>
    <s v="Waste Management"/>
    <n v="16.23"/>
    <n v="5.41"/>
    <n v="6.56"/>
  </r>
  <r>
    <x v="198"/>
    <s v=" Single Stream"/>
    <n v="102405"/>
    <d v="2020-11-23T00:00:00"/>
    <n v="5580"/>
    <n v="2.79"/>
    <n v="3"/>
    <s v="2020"/>
    <s v="Qtr4"/>
    <n v="11"/>
    <s v="Nov"/>
    <s v="Waste Management"/>
    <n v="16.23"/>
    <n v="5.41"/>
    <n v="6.56"/>
  </r>
  <r>
    <x v="198"/>
    <s v=" Single Stream"/>
    <n v="102426"/>
    <d v="2020-11-23T00:00:00"/>
    <n v="2060"/>
    <n v="1.03"/>
    <n v="2"/>
    <s v="2020"/>
    <s v="Qtr4"/>
    <n v="11"/>
    <s v="Nov"/>
    <s v="Twin Enviro"/>
    <n v="16.23"/>
    <n v="5.41"/>
    <n v="6.56"/>
  </r>
  <r>
    <x v="198"/>
    <s v=" Single Stream"/>
    <n v="102383"/>
    <d v="2020-11-23T00:00:00"/>
    <n v="4640"/>
    <n v="2.3199999999999998"/>
    <n v="2"/>
    <s v="2020"/>
    <s v="Qtr4"/>
    <n v="11"/>
    <s v="Nov"/>
    <s v="Twin Enviro"/>
    <n v="16.23"/>
    <n v="5.41"/>
    <n v="6.56"/>
  </r>
  <r>
    <x v="198"/>
    <s v=" Single Stream"/>
    <n v="102358"/>
    <d v="2020-11-23T00:00:00"/>
    <n v="6300"/>
    <n v="3.15"/>
    <n v="2"/>
    <s v="2020"/>
    <s v="Qtr4"/>
    <n v="11"/>
    <s v="Nov"/>
    <s v="Twin Enviro"/>
    <n v="16.23"/>
    <n v="5.41"/>
    <n v="6.56"/>
  </r>
  <r>
    <x v="198"/>
    <s v=" Single Stream"/>
    <n v="102430"/>
    <d v="2020-11-23T00:00:00"/>
    <n v="2140"/>
    <n v="1.07"/>
    <n v="3"/>
    <s v="2020"/>
    <s v="Qtr4"/>
    <n v="11"/>
    <s v="Nov"/>
    <s v="Waste Management"/>
    <n v="16.23"/>
    <n v="5.41"/>
    <n v="6.56"/>
  </r>
  <r>
    <x v="198"/>
    <s v=" Single Stream"/>
    <n v="102420"/>
    <d v="2020-11-23T00:00:00"/>
    <n v="5640"/>
    <n v="2.82"/>
    <n v="3"/>
    <s v="2020"/>
    <s v="Qtr4"/>
    <n v="11"/>
    <s v="Nov"/>
    <s v="Waste Management"/>
    <n v="16.23"/>
    <n v="5.41"/>
    <n v="6.56"/>
  </r>
  <r>
    <x v="199"/>
    <s v=" Single Stream"/>
    <n v="102323"/>
    <d v="2020-11-20T00:00:00"/>
    <n v="4280"/>
    <n v="2.14"/>
    <n v="2"/>
    <s v="2020"/>
    <s v="Qtr4"/>
    <n v="11"/>
    <s v="Nov"/>
    <s v="Twin Enviro"/>
    <n v="11.459999999999999"/>
    <n v="3.02"/>
    <n v="8.2499999999999982"/>
  </r>
  <r>
    <x v="199"/>
    <s v=" Single Stream"/>
    <n v="102307"/>
    <d v="2020-11-20T00:00:00"/>
    <n v="6640"/>
    <n v="3.32"/>
    <n v="3"/>
    <s v="2020"/>
    <s v="Qtr4"/>
    <n v="11"/>
    <s v="Nov"/>
    <s v="Waste Management"/>
    <n v="11.459999999999999"/>
    <n v="3.02"/>
    <n v="8.2499999999999982"/>
  </r>
  <r>
    <x v="199"/>
    <s v=" Single Stream"/>
    <n v="102336"/>
    <d v="2020-11-20T00:00:00"/>
    <n v="9240"/>
    <n v="4.62"/>
    <n v="3"/>
    <s v="2020"/>
    <s v="Qtr4"/>
    <n v="11"/>
    <s v="Nov"/>
    <s v="Waste Management"/>
    <n v="11.459999999999999"/>
    <n v="3.02"/>
    <n v="8.2499999999999982"/>
  </r>
  <r>
    <x v="199"/>
    <s v=" Single Stream"/>
    <n v="102349"/>
    <d v="2020-11-20T00:00:00"/>
    <n v="1400"/>
    <n v="0.7"/>
    <n v="2"/>
    <s v="2020"/>
    <s v="Qtr4"/>
    <n v="11"/>
    <s v="Nov"/>
    <s v="Twin Enviro"/>
    <n v="11.459999999999999"/>
    <n v="3.02"/>
    <n v="8.2499999999999982"/>
  </r>
  <r>
    <x v="199"/>
    <s v=" Single Stream"/>
    <n v="102330"/>
    <d v="2020-11-20T00:00:00"/>
    <n v="1360"/>
    <n v="0.68"/>
    <n v="2"/>
    <s v="2020"/>
    <s v="Qtr4"/>
    <n v="11"/>
    <s v="Nov"/>
    <s v="Twin Enviro"/>
    <n v="11.459999999999999"/>
    <n v="3.02"/>
    <n v="8.2499999999999982"/>
  </r>
  <r>
    <x v="200"/>
    <s v=" Single Stream"/>
    <n v="102255"/>
    <d v="2020-11-19T00:00:00"/>
    <n v="4620"/>
    <n v="2.31"/>
    <n v="2"/>
    <s v="2020"/>
    <s v="Qtr4"/>
    <n v="11"/>
    <s v="Nov"/>
    <s v="Twin Enviro"/>
    <n v="12.26"/>
    <n v="3.48"/>
    <n v="6.8099999999999987"/>
  </r>
  <r>
    <x v="200"/>
    <s v=" Single Stream"/>
    <n v="102207"/>
    <d v="2020-11-19T00:00:00"/>
    <n v="3480"/>
    <n v="1.74"/>
    <n v="2"/>
    <s v="2020"/>
    <s v="Qtr4"/>
    <n v="11"/>
    <s v="Nov"/>
    <s v="Twin Enviro"/>
    <n v="12.26"/>
    <n v="3.48"/>
    <n v="6.8099999999999987"/>
  </r>
  <r>
    <x v="200"/>
    <s v=" Single Stream"/>
    <n v="102249"/>
    <d v="2020-11-19T00:00:00"/>
    <n v="10600"/>
    <n v="5.3"/>
    <n v="3"/>
    <s v="2020"/>
    <s v="Qtr4"/>
    <n v="11"/>
    <s v="Nov"/>
    <s v="Waste Management"/>
    <n v="12.26"/>
    <n v="3.48"/>
    <n v="6.8099999999999987"/>
  </r>
  <r>
    <x v="200"/>
    <s v=" Single Stream"/>
    <n v="102240"/>
    <d v="2020-11-19T00:00:00"/>
    <n v="2540"/>
    <n v="1.27"/>
    <n v="3"/>
    <s v="2020"/>
    <s v="Qtr4"/>
    <n v="11"/>
    <s v="Nov"/>
    <s v="Waste Management"/>
    <n v="12.26"/>
    <n v="3.48"/>
    <n v="6.8099999999999987"/>
  </r>
  <r>
    <x v="200"/>
    <s v=" Single Stream"/>
    <n v="102233"/>
    <d v="2020-11-19T00:00:00"/>
    <n v="3280"/>
    <n v="1.64"/>
    <n v="2"/>
    <s v="2020"/>
    <s v="Qtr4"/>
    <n v="11"/>
    <s v="Nov"/>
    <s v="Twin Enviro"/>
    <n v="12.26"/>
    <n v="3.48"/>
    <n v="6.8099999999999987"/>
  </r>
  <r>
    <x v="201"/>
    <s v=" Single Stream"/>
    <n v="102142"/>
    <d v="2020-11-18T00:00:00"/>
    <n v="860"/>
    <n v="0.43"/>
    <n v="2"/>
    <s v="2020"/>
    <s v="Qtr4"/>
    <n v="11"/>
    <s v="Nov"/>
    <s v="Twin Enviro"/>
    <n v="8.76"/>
    <n v="4.72"/>
    <n v="8.9300000000000015"/>
  </r>
  <r>
    <x v="201"/>
    <s v=" Single Stream"/>
    <n v="102147"/>
    <d v="2020-11-18T00:00:00"/>
    <n v="6060"/>
    <n v="3.03"/>
    <n v="3"/>
    <s v="2020"/>
    <s v="Qtr4"/>
    <n v="11"/>
    <s v="Nov"/>
    <s v="Waste Management"/>
    <n v="8.76"/>
    <n v="4.72"/>
    <n v="8.9300000000000015"/>
  </r>
  <r>
    <x v="201"/>
    <s v=" Single Stream"/>
    <n v="102132"/>
    <d v="2020-11-18T00:00:00"/>
    <n v="3180"/>
    <n v="1.59"/>
    <n v="2"/>
    <s v="2020"/>
    <s v="Qtr4"/>
    <n v="11"/>
    <s v="Nov"/>
    <s v="Twin Enviro"/>
    <n v="8.76"/>
    <n v="4.72"/>
    <n v="8.9300000000000015"/>
  </r>
  <r>
    <x v="201"/>
    <s v=" Single Stream"/>
    <n v="102178"/>
    <d v="2020-11-18T00:00:00"/>
    <n v="7420"/>
    <n v="3.71"/>
    <n v="2"/>
    <s v="2020"/>
    <s v="Qtr4"/>
    <n v="11"/>
    <s v="Nov"/>
    <s v="Twin Enviro"/>
    <n v="8.76"/>
    <n v="4.72"/>
    <n v="8.9300000000000015"/>
  </r>
  <r>
    <x v="202"/>
    <s v=" Single Stream"/>
    <n v="102058"/>
    <d v="2020-11-17T00:00:00"/>
    <n v="3680"/>
    <n v="1.84"/>
    <n v="2"/>
    <s v="2020"/>
    <s v="Qtr4"/>
    <n v="11"/>
    <s v="Nov"/>
    <s v="Twin Enviro"/>
    <n v="14.4"/>
    <n v="4.7699999999999996"/>
    <n v="13.519999999999998"/>
  </r>
  <r>
    <x v="202"/>
    <s v=" Single Stream"/>
    <n v="102126"/>
    <d v="2020-11-17T00:00:00"/>
    <n v="4720"/>
    <n v="2.36"/>
    <n v="2"/>
    <s v="2020"/>
    <s v="Qtr4"/>
    <n v="11"/>
    <s v="Nov"/>
    <s v="Twin Enviro"/>
    <n v="14.4"/>
    <n v="4.7699999999999996"/>
    <n v="13.519999999999998"/>
  </r>
  <r>
    <x v="202"/>
    <s v=" Single Stream"/>
    <n v="102128"/>
    <d v="2020-11-17T00:00:00"/>
    <n v="2180"/>
    <n v="1.0900000000000001"/>
    <n v="3"/>
    <s v="2020"/>
    <s v="Qtr4"/>
    <n v="11"/>
    <s v="Nov"/>
    <s v="Waste Management"/>
    <n v="14.4"/>
    <n v="4.7699999999999996"/>
    <n v="13.519999999999998"/>
  </r>
  <r>
    <x v="202"/>
    <s v=" Single Stream"/>
    <n v="102130"/>
    <d v="2020-11-17T00:00:00"/>
    <n v="6900"/>
    <n v="3.45"/>
    <n v="3"/>
    <s v="2020"/>
    <s v="Qtr4"/>
    <n v="11"/>
    <s v="Nov"/>
    <s v="Waste Management"/>
    <n v="14.4"/>
    <n v="4.7699999999999996"/>
    <n v="13.519999999999998"/>
  </r>
  <r>
    <x v="202"/>
    <s v=" Single Stream"/>
    <n v="102113"/>
    <d v="2020-11-17T00:00:00"/>
    <n v="9320"/>
    <n v="4.66"/>
    <n v="3"/>
    <s v="2020"/>
    <s v="Qtr4"/>
    <n v="11"/>
    <s v="Nov"/>
    <s v="Waste Management"/>
    <n v="14.4"/>
    <n v="4.7699999999999996"/>
    <n v="13.519999999999998"/>
  </r>
  <r>
    <x v="202"/>
    <s v=" Single Stream"/>
    <n v="102125"/>
    <d v="2020-11-17T00:00:00"/>
    <n v="2000"/>
    <n v="1"/>
    <n v="3"/>
    <s v="2020"/>
    <s v="Qtr4"/>
    <n v="11"/>
    <s v="Nov"/>
    <s v="Waste Management"/>
    <n v="14.4"/>
    <n v="4.7699999999999996"/>
    <n v="13.519999999999998"/>
  </r>
  <r>
    <x v="203"/>
    <s v=" Single Stream"/>
    <n v="102002"/>
    <d v="2020-11-16T00:00:00"/>
    <n v="10600"/>
    <n v="5.3"/>
    <n v="2"/>
    <s v="2020"/>
    <s v="Qtr4"/>
    <n v="11"/>
    <s v="Nov"/>
    <s v="Twin Enviro"/>
    <n v="17.32"/>
    <n v="2.1800000000000002"/>
    <n v="7.2200000000000006"/>
  </r>
  <r>
    <x v="203"/>
    <s v=" Single Stream"/>
    <n v="102036"/>
    <d v="2020-11-16T00:00:00"/>
    <n v="8440"/>
    <n v="4.22"/>
    <n v="2"/>
    <s v="2020"/>
    <s v="Qtr4"/>
    <n v="11"/>
    <s v="Nov"/>
    <s v="Twin Enviro"/>
    <n v="17.32"/>
    <n v="2.1800000000000002"/>
    <n v="7.2200000000000006"/>
  </r>
  <r>
    <x v="203"/>
    <s v=" Single Stream"/>
    <n v="102053"/>
    <d v="2020-11-16T00:00:00"/>
    <n v="1740"/>
    <n v="0.87"/>
    <n v="3"/>
    <s v="2020"/>
    <s v="Qtr4"/>
    <n v="11"/>
    <s v="Nov"/>
    <s v="Waste Management"/>
    <n v="17.32"/>
    <n v="2.1800000000000002"/>
    <n v="7.2200000000000006"/>
  </r>
  <r>
    <x v="203"/>
    <s v=" Single Stream"/>
    <n v="102017"/>
    <d v="2020-11-16T00:00:00"/>
    <n v="6100"/>
    <n v="3.05"/>
    <n v="3"/>
    <s v="2020"/>
    <s v="Qtr4"/>
    <n v="11"/>
    <s v="Nov"/>
    <s v="Waste Management"/>
    <n v="17.32"/>
    <n v="2.1800000000000002"/>
    <n v="7.2200000000000006"/>
  </r>
  <r>
    <x v="203"/>
    <s v=" Single Stream"/>
    <n v="102045"/>
    <d v="2020-11-16T00:00:00"/>
    <n v="6420"/>
    <n v="3.21"/>
    <n v="3"/>
    <s v="2020"/>
    <s v="Qtr4"/>
    <n v="11"/>
    <s v="Nov"/>
    <s v="Waste Management"/>
    <n v="17.32"/>
    <n v="2.1800000000000002"/>
    <n v="7.2200000000000006"/>
  </r>
  <r>
    <x v="203"/>
    <s v=" Single Stream"/>
    <n v="101996"/>
    <d v="2020-11-16T00:00:00"/>
    <n v="1340"/>
    <n v="0.67"/>
    <n v="2"/>
    <s v="2020"/>
    <s v="Qtr4"/>
    <n v="11"/>
    <s v="Nov"/>
    <s v="Twin Enviro"/>
    <n v="17.32"/>
    <n v="2.1800000000000002"/>
    <n v="7.2200000000000006"/>
  </r>
  <r>
    <x v="204"/>
    <s v=" Single Stream"/>
    <n v="101965"/>
    <d v="2020-11-13T00:00:00"/>
    <n v="6060"/>
    <n v="3.03"/>
    <n v="3"/>
    <s v="2020"/>
    <s v="Qtr4"/>
    <n v="11"/>
    <s v="Nov"/>
    <s v="Waste Management"/>
    <n v="9.5399999999999991"/>
    <n v="1.79"/>
    <n v="1.8699999999999999"/>
  </r>
  <r>
    <x v="204"/>
    <s v=" Single Stream"/>
    <n v="101973"/>
    <d v="2020-11-13T00:00:00"/>
    <n v="10680"/>
    <n v="5.34"/>
    <n v="2"/>
    <s v="2020"/>
    <s v="Qtr4"/>
    <n v="11"/>
    <s v="Nov"/>
    <s v="Twin Enviro"/>
    <n v="9.5399999999999991"/>
    <n v="1.79"/>
    <n v="1.8699999999999999"/>
  </r>
  <r>
    <x v="204"/>
    <s v=" Single Stream"/>
    <n v="101989"/>
    <d v="2020-11-13T00:00:00"/>
    <n v="2340"/>
    <n v="1.17"/>
    <n v="2"/>
    <s v="2020"/>
    <s v="Qtr4"/>
    <n v="11"/>
    <s v="Nov"/>
    <s v="Twin Enviro"/>
    <n v="9.5399999999999991"/>
    <n v="1.79"/>
    <n v="1.8699999999999999"/>
  </r>
  <r>
    <x v="205"/>
    <s v=" Single Stream"/>
    <n v="101930"/>
    <d v="2020-11-12T00:00:00"/>
    <n v="3680"/>
    <n v="1.84"/>
    <n v="2"/>
    <s v="2020"/>
    <s v="Qtr4"/>
    <n v="11"/>
    <s v="Nov"/>
    <s v="Twin Enviro"/>
    <n v="7.79"/>
    <n v="1.3"/>
    <n v="5.5900000000000007"/>
  </r>
  <r>
    <x v="205"/>
    <s v=" Single Stream"/>
    <n v="101886"/>
    <d v="2020-11-12T00:00:00"/>
    <n v="7200"/>
    <n v="3.6"/>
    <n v="2"/>
    <s v="2020"/>
    <s v="Qtr4"/>
    <n v="11"/>
    <s v="Nov"/>
    <s v="Twin Enviro"/>
    <n v="7.79"/>
    <n v="1.3"/>
    <n v="5.5900000000000007"/>
  </r>
  <r>
    <x v="205"/>
    <s v=" Single Stream"/>
    <n v="101885"/>
    <d v="2020-11-12T00:00:00"/>
    <n v="2340"/>
    <n v="1.17"/>
    <n v="2"/>
    <s v="2020"/>
    <s v="Qtr4"/>
    <n v="11"/>
    <s v="Nov"/>
    <s v="Twin Enviro"/>
    <n v="7.79"/>
    <n v="1.3"/>
    <n v="5.5900000000000007"/>
  </r>
  <r>
    <x v="205"/>
    <s v=" Single Stream"/>
    <n v="101899"/>
    <d v="2020-11-12T00:00:00"/>
    <n v="2360"/>
    <n v="1.18"/>
    <n v="2"/>
    <s v="2020"/>
    <s v="Qtr4"/>
    <n v="11"/>
    <s v="Nov"/>
    <s v="Twin Enviro"/>
    <n v="7.79"/>
    <n v="1.3"/>
    <n v="5.5900000000000007"/>
  </r>
  <r>
    <x v="206"/>
    <s v=" Single Stream"/>
    <n v="101861"/>
    <d v="2020-11-11T00:00:00"/>
    <n v="5800"/>
    <n v="2.9"/>
    <n v="3"/>
    <s v="2020"/>
    <s v="Qtr4"/>
    <n v="11"/>
    <s v="Nov"/>
    <s v="Waste Management"/>
    <n v="14.73"/>
    <n v="2.0699999999999998"/>
    <n v="7.3599999999999994"/>
  </r>
  <r>
    <x v="206"/>
    <s v=" Single Stream"/>
    <n v="101809"/>
    <d v="2020-11-11T00:00:00"/>
    <n v="6940"/>
    <n v="3.47"/>
    <n v="2"/>
    <s v="2020"/>
    <s v="Qtr4"/>
    <n v="11"/>
    <s v="Nov"/>
    <s v="Twin Enviro"/>
    <n v="14.73"/>
    <n v="2.0699999999999998"/>
    <n v="7.3599999999999994"/>
  </r>
  <r>
    <x v="206"/>
    <s v=" Single Stream"/>
    <n v="101817"/>
    <d v="2020-11-11T00:00:00"/>
    <n v="600"/>
    <n v="0.3"/>
    <n v="2"/>
    <s v="2020"/>
    <s v="Qtr4"/>
    <n v="11"/>
    <s v="Nov"/>
    <s v="Twin Enviro"/>
    <n v="14.73"/>
    <n v="2.0699999999999998"/>
    <n v="7.3599999999999994"/>
  </r>
  <r>
    <x v="206"/>
    <s v=" Single Stream"/>
    <n v="101816"/>
    <d v="2020-11-11T00:00:00"/>
    <n v="7240"/>
    <n v="3.62"/>
    <n v="2"/>
    <s v="2020"/>
    <s v="Qtr4"/>
    <n v="11"/>
    <s v="Nov"/>
    <s v="Twin Enviro"/>
    <n v="14.73"/>
    <n v="2.0699999999999998"/>
    <n v="7.3599999999999994"/>
  </r>
  <r>
    <x v="206"/>
    <s v=" Single Stream"/>
    <n v="101821"/>
    <d v="2020-11-11T00:00:00"/>
    <n v="8880"/>
    <n v="4.4400000000000004"/>
    <n v="3"/>
    <s v="2020"/>
    <s v="Qtr4"/>
    <n v="11"/>
    <s v="Nov"/>
    <s v="Waste Management"/>
    <n v="14.73"/>
    <n v="2.0699999999999998"/>
    <n v="7.3599999999999994"/>
  </r>
  <r>
    <x v="207"/>
    <s v=" Single Stream"/>
    <n v="101800"/>
    <d v="2020-11-10T00:00:00"/>
    <n v="2040"/>
    <n v="1.02"/>
    <n v="3"/>
    <s v="2020"/>
    <s v="Qtr4"/>
    <n v="11"/>
    <s v="Nov"/>
    <s v="Waste Management"/>
    <n v="2.75"/>
    <n v="2.7"/>
    <n v="6.45"/>
  </r>
  <r>
    <x v="207"/>
    <s v=" Single Stream"/>
    <n v="101755"/>
    <d v="2020-11-10T00:00:00"/>
    <n v="3460"/>
    <n v="1.73"/>
    <n v="2"/>
    <s v="2020"/>
    <s v="Qtr4"/>
    <n v="11"/>
    <s v="Nov"/>
    <s v="Twin Enviro"/>
    <n v="2.75"/>
    <n v="2.7"/>
    <n v="6.45"/>
  </r>
  <r>
    <x v="208"/>
    <s v=" Single Stream"/>
    <n v="101668"/>
    <d v="2020-11-09T00:00:00"/>
    <n v="7100"/>
    <n v="3.55"/>
    <n v="3"/>
    <s v="2020"/>
    <s v="Qtr4"/>
    <n v="11"/>
    <s v="Nov"/>
    <s v="Waste Management"/>
    <n v="16.93"/>
    <n v="2.09"/>
    <n v="6.91"/>
  </r>
  <r>
    <x v="208"/>
    <s v=" Single Stream"/>
    <n v="101667"/>
    <d v="2020-11-09T00:00:00"/>
    <n v="6660"/>
    <n v="3.33"/>
    <n v="2"/>
    <s v="2020"/>
    <s v="Qtr4"/>
    <n v="11"/>
    <s v="Nov"/>
    <s v="Twin Enviro"/>
    <n v="16.93"/>
    <n v="2.09"/>
    <n v="6.91"/>
  </r>
  <r>
    <x v="208"/>
    <s v=" Single Stream"/>
    <n v="101725"/>
    <d v="2020-11-09T00:00:00"/>
    <n v="4860"/>
    <n v="2.4300000000000002"/>
    <n v="2"/>
    <s v="2020"/>
    <s v="Qtr4"/>
    <n v="11"/>
    <s v="Nov"/>
    <s v="Twin Enviro"/>
    <n v="16.93"/>
    <n v="2.09"/>
    <n v="6.91"/>
  </r>
  <r>
    <x v="208"/>
    <s v=" Single Stream"/>
    <n v="101693"/>
    <d v="2020-11-09T00:00:00"/>
    <n v="10540"/>
    <n v="5.27"/>
    <n v="3"/>
    <s v="2020"/>
    <s v="Qtr4"/>
    <n v="11"/>
    <s v="Nov"/>
    <s v="Waste Management"/>
    <n v="16.93"/>
    <n v="2.09"/>
    <n v="6.91"/>
  </r>
  <r>
    <x v="208"/>
    <s v=" Single Stream"/>
    <n v="101666"/>
    <d v="2020-11-09T00:00:00"/>
    <n v="940"/>
    <n v="0.47"/>
    <n v="2"/>
    <s v="2020"/>
    <s v="Qtr4"/>
    <n v="11"/>
    <s v="Nov"/>
    <s v="Twin Enviro"/>
    <n v="16.93"/>
    <n v="2.09"/>
    <n v="6.91"/>
  </r>
  <r>
    <x v="208"/>
    <s v=" Single Stream"/>
    <n v="101712"/>
    <d v="2020-11-09T00:00:00"/>
    <n v="3760"/>
    <n v="1.88"/>
    <n v="2"/>
    <s v="2020"/>
    <s v="Qtr4"/>
    <n v="11"/>
    <s v="Nov"/>
    <s v="Twin Enviro"/>
    <n v="16.93"/>
    <n v="2.09"/>
    <n v="6.91"/>
  </r>
  <r>
    <x v="209"/>
    <s v=" Single Stream"/>
    <n v="101637"/>
    <d v="2020-11-06T00:00:00"/>
    <n v="7980"/>
    <n v="3.99"/>
    <n v="3"/>
    <s v="2020"/>
    <s v="Qtr4"/>
    <n v="11"/>
    <s v="Nov"/>
    <s v="Waste Management"/>
    <n v="5.6400000000000006"/>
    <n v="1.97"/>
    <n v="6.19"/>
  </r>
  <r>
    <x v="209"/>
    <s v=" Single Stream"/>
    <n v="101659"/>
    <d v="2020-11-06T00:00:00"/>
    <n v="1500"/>
    <n v="0.75"/>
    <n v="2"/>
    <s v="2020"/>
    <s v="Qtr4"/>
    <n v="11"/>
    <s v="Nov"/>
    <s v="Twin Enviro"/>
    <n v="5.6400000000000006"/>
    <n v="1.97"/>
    <n v="6.19"/>
  </r>
  <r>
    <x v="209"/>
    <s v=" Single Stream"/>
    <n v="101640"/>
    <d v="2020-11-06T00:00:00"/>
    <n v="1800"/>
    <n v="0.9"/>
    <n v="2"/>
    <s v="2020"/>
    <s v="Qtr4"/>
    <n v="11"/>
    <s v="Nov"/>
    <s v="Twin Enviro"/>
    <n v="5.6400000000000006"/>
    <n v="1.97"/>
    <n v="6.19"/>
  </r>
  <r>
    <x v="210"/>
    <s v=" Single Stream"/>
    <n v="101489"/>
    <d v="2020-11-05T00:00:00"/>
    <n v="4200"/>
    <n v="2.1"/>
    <n v="2"/>
    <s v="2020"/>
    <s v="Qtr4"/>
    <n v="11"/>
    <s v="Nov"/>
    <s v="Twin Enviro"/>
    <n v="5.99"/>
    <n v="3.07"/>
    <n v="4.8999999999999995"/>
  </r>
  <r>
    <x v="210"/>
    <s v=" Single Stream"/>
    <n v="101539"/>
    <d v="2020-11-05T00:00:00"/>
    <n v="2940"/>
    <n v="1.47"/>
    <n v="2"/>
    <s v="2020"/>
    <s v="Qtr4"/>
    <n v="11"/>
    <s v="Nov"/>
    <s v="Twin Enviro"/>
    <n v="5.99"/>
    <n v="3.07"/>
    <n v="4.8999999999999995"/>
  </r>
  <r>
    <x v="210"/>
    <s v=" Single Stream"/>
    <n v="101550"/>
    <d v="2020-11-05T00:00:00"/>
    <n v="4840"/>
    <n v="2.42"/>
    <n v="2"/>
    <s v="2020"/>
    <s v="Qtr4"/>
    <n v="11"/>
    <s v="Nov"/>
    <s v="Twin Enviro"/>
    <n v="5.99"/>
    <n v="3.07"/>
    <n v="4.8999999999999995"/>
  </r>
  <r>
    <x v="211"/>
    <s v=" Single Stream"/>
    <n v="101453"/>
    <d v="2020-11-04T00:00:00"/>
    <n v="7180"/>
    <n v="3.59"/>
    <n v="2"/>
    <s v="2020"/>
    <s v="Qtr4"/>
    <n v="11"/>
    <s v="Nov"/>
    <s v="Twin Enviro"/>
    <n v="10.209999999999999"/>
    <n v="2.6"/>
    <n v="6.23"/>
  </r>
  <r>
    <x v="211"/>
    <s v=" Single Stream"/>
    <n v="101383"/>
    <d v="2020-11-04T00:00:00"/>
    <n v="5000"/>
    <n v="2.5"/>
    <n v="2"/>
    <s v="2020"/>
    <s v="Qtr4"/>
    <n v="11"/>
    <s v="Nov"/>
    <s v="Twin Enviro"/>
    <n v="10.209999999999999"/>
    <n v="2.6"/>
    <n v="6.23"/>
  </r>
  <r>
    <x v="211"/>
    <s v=" Single Stream"/>
    <n v="101456"/>
    <d v="2020-11-04T00:00:00"/>
    <n v="7220"/>
    <n v="3.61"/>
    <n v="3"/>
    <s v="2020"/>
    <s v="Qtr4"/>
    <n v="11"/>
    <s v="Nov"/>
    <s v="Waste Management"/>
    <n v="10.209999999999999"/>
    <n v="2.6"/>
    <n v="6.23"/>
  </r>
  <r>
    <x v="211"/>
    <s v=" Single Stream"/>
    <n v="101407"/>
    <d v="2020-11-04T00:00:00"/>
    <n v="1020"/>
    <n v="0.51"/>
    <n v="2"/>
    <s v="2020"/>
    <s v="Qtr4"/>
    <n v="11"/>
    <s v="Nov"/>
    <s v="Twin Enviro"/>
    <n v="10.209999999999999"/>
    <n v="2.6"/>
    <n v="6.23"/>
  </r>
  <r>
    <x v="212"/>
    <s v=" Single Stream"/>
    <n v="101362"/>
    <d v="2020-11-03T00:00:00"/>
    <n v="9880"/>
    <n v="4.9400000000000004"/>
    <n v="3"/>
    <s v="2020"/>
    <s v="Qtr4"/>
    <n v="11"/>
    <s v="Nov"/>
    <s v="Waste Management"/>
    <n v="10.66"/>
    <n v="1.77"/>
    <n v="8.2000000000000011"/>
  </r>
  <r>
    <x v="212"/>
    <s v="302-OCC"/>
    <n v="101344"/>
    <d v="2020-11-03T00:00:00"/>
    <n v="0"/>
    <n v="4.24"/>
    <n v="5"/>
    <s v="2020"/>
    <s v="Qtr4"/>
    <n v="11"/>
    <s v="Nov"/>
    <s v="Overton"/>
    <n v="10.66"/>
    <n v="1.77"/>
    <n v="8.2000000000000011"/>
  </r>
  <r>
    <x v="212"/>
    <s v=" Single Stream"/>
    <n v="101317"/>
    <d v="2020-11-03T00:00:00"/>
    <n v="2960"/>
    <n v="1.48"/>
    <n v="2"/>
    <s v="2020"/>
    <s v="Qtr4"/>
    <n v="11"/>
    <s v="Nov"/>
    <s v="Twin Enviro"/>
    <n v="10.66"/>
    <n v="1.77"/>
    <n v="8.2000000000000011"/>
  </r>
  <r>
    <x v="213"/>
    <s v=" Single Stream"/>
    <n v="101295"/>
    <d v="2020-11-02T00:00:00"/>
    <n v="2760"/>
    <n v="1.38"/>
    <n v="2"/>
    <s v="2020"/>
    <s v="Qtr4"/>
    <n v="11"/>
    <s v="Nov"/>
    <s v="Twin Enviro"/>
    <n v="9.92"/>
    <n v="6.68"/>
    <n v="3.15"/>
  </r>
  <r>
    <x v="213"/>
    <s v=" Single Stream"/>
    <n v="101256"/>
    <d v="2020-11-02T00:00:00"/>
    <n v="2500"/>
    <n v="1.25"/>
    <n v="5"/>
    <s v="2020"/>
    <s v="Qtr4"/>
    <n v="11"/>
    <s v="Nov"/>
    <s v="Overton"/>
    <n v="9.92"/>
    <n v="6.68"/>
    <n v="3.15"/>
  </r>
  <r>
    <x v="213"/>
    <s v=" Single Stream"/>
    <n v="101275"/>
    <d v="2020-11-02T00:00:00"/>
    <n v="7060"/>
    <n v="3.53"/>
    <n v="3"/>
    <s v="2020"/>
    <s v="Qtr4"/>
    <n v="11"/>
    <s v="Nov"/>
    <s v="Waste Management"/>
    <n v="9.92"/>
    <n v="6.68"/>
    <n v="3.15"/>
  </r>
  <r>
    <x v="213"/>
    <s v=" Single Stream"/>
    <n v="101286"/>
    <d v="2020-11-02T00:00:00"/>
    <n v="7520"/>
    <n v="3.76"/>
    <n v="2"/>
    <s v="2020"/>
    <s v="Qtr4"/>
    <n v="11"/>
    <s v="Nov"/>
    <s v="Twin Enviro"/>
    <n v="9.92"/>
    <n v="6.68"/>
    <n v="3.15"/>
  </r>
  <r>
    <x v="214"/>
    <s v=" Single Stream"/>
    <n v="101211"/>
    <d v="2020-10-30T00:00:00"/>
    <n v="2080"/>
    <n v="1.04"/>
    <n v="2"/>
    <s v="2020"/>
    <s v="Qtr4"/>
    <n v="10"/>
    <s v="Oct"/>
    <s v="Twin Enviro"/>
    <n v="11.010000000000002"/>
    <n v="1.2"/>
    <n v="4.42"/>
  </r>
  <r>
    <x v="214"/>
    <s v=" Single Stream"/>
    <n v="101177"/>
    <d v="2020-10-30T00:00:00"/>
    <n v="6540"/>
    <n v="3.27"/>
    <n v="3"/>
    <s v="2020"/>
    <s v="Qtr4"/>
    <n v="10"/>
    <s v="Oct"/>
    <s v="Waste Management"/>
    <n v="11.010000000000002"/>
    <n v="1.2"/>
    <n v="4.42"/>
  </r>
  <r>
    <x v="214"/>
    <s v=" Single Stream"/>
    <n v="101157"/>
    <d v="2020-10-30T00:00:00"/>
    <n v="3620"/>
    <n v="1.81"/>
    <n v="2"/>
    <s v="2020"/>
    <s v="Qtr4"/>
    <n v="10"/>
    <s v="Oct"/>
    <s v="Twin Enviro"/>
    <n v="11.010000000000002"/>
    <n v="1.2"/>
    <n v="4.42"/>
  </r>
  <r>
    <x v="214"/>
    <s v=" Single Stream"/>
    <n v="101193"/>
    <d v="2020-10-30T00:00:00"/>
    <n v="6700"/>
    <n v="3.35"/>
    <n v="3"/>
    <s v="2020"/>
    <s v="Qtr4"/>
    <n v="10"/>
    <s v="Oct"/>
    <s v="Waste Management"/>
    <n v="11.010000000000002"/>
    <n v="1.2"/>
    <n v="4.42"/>
  </r>
  <r>
    <x v="214"/>
    <s v=" Single Stream"/>
    <n v="101219"/>
    <d v="2020-10-30T00:00:00"/>
    <n v="3080"/>
    <n v="1.54"/>
    <n v="2"/>
    <s v="2020"/>
    <s v="Qtr4"/>
    <n v="10"/>
    <s v="Oct"/>
    <s v="Twin Enviro"/>
    <n v="11.010000000000002"/>
    <n v="1.2"/>
    <n v="4.42"/>
  </r>
  <r>
    <x v="215"/>
    <s v=" Single Stream"/>
    <n v="101136"/>
    <d v="2020-10-29T00:00:00"/>
    <n v="4600"/>
    <n v="2.2999999999999998"/>
    <n v="2"/>
    <s v="2020"/>
    <s v="Qtr4"/>
    <n v="10"/>
    <s v="Oct"/>
    <s v="Twin Enviro"/>
    <n v="8.18"/>
    <n v="4.26"/>
    <n v="5.1800000000000006"/>
  </r>
  <r>
    <x v="215"/>
    <s v=" Single Stream"/>
    <n v="101096"/>
    <d v="2020-10-29T00:00:00"/>
    <n v="7960"/>
    <n v="3.98"/>
    <n v="2"/>
    <s v="2020"/>
    <s v="Qtr4"/>
    <n v="10"/>
    <s v="Oct"/>
    <s v="Twin Enviro"/>
    <n v="8.18"/>
    <n v="4.26"/>
    <n v="5.1800000000000006"/>
  </r>
  <r>
    <x v="215"/>
    <s v=" Single Stream"/>
    <n v="101124"/>
    <d v="2020-10-29T00:00:00"/>
    <n v="3800"/>
    <n v="1.9"/>
    <n v="2"/>
    <s v="2020"/>
    <s v="Qtr4"/>
    <n v="10"/>
    <s v="Oct"/>
    <s v="Twin Enviro"/>
    <n v="8.18"/>
    <n v="4.26"/>
    <n v="5.1800000000000006"/>
  </r>
  <r>
    <x v="216"/>
    <s v=" Single Stream"/>
    <n v="101068"/>
    <d v="2020-10-28T00:00:00"/>
    <n v="6280"/>
    <n v="3.14"/>
    <n v="3"/>
    <s v="2020"/>
    <s v="Qtr4"/>
    <n v="10"/>
    <s v="Oct"/>
    <s v="Waste Management"/>
    <n v="3.4000000000000004"/>
    <n v="0"/>
    <n v="4.3699999999999992"/>
  </r>
  <r>
    <x v="216"/>
    <s v=" Single Stream"/>
    <n v="101036"/>
    <d v="2020-10-28T00:00:00"/>
    <n v="520"/>
    <n v="0.26"/>
    <n v="2"/>
    <s v="2020"/>
    <s v="Qtr4"/>
    <n v="10"/>
    <s v="Oct"/>
    <s v="Twin Enviro"/>
    <n v="3.4000000000000004"/>
    <n v="0"/>
    <n v="4.3699999999999992"/>
  </r>
  <r>
    <x v="217"/>
    <s v=" Single Stream"/>
    <n v="101014"/>
    <d v="2020-10-27T00:00:00"/>
    <n v="6380"/>
    <n v="3.19"/>
    <n v="2"/>
    <s v="2020"/>
    <s v="Qtr4"/>
    <n v="10"/>
    <s v="Oct"/>
    <s v="Twin Enviro"/>
    <n v="9.57"/>
    <n v="3.5"/>
    <n v="3.41"/>
  </r>
  <r>
    <x v="217"/>
    <s v=" Single Stream"/>
    <n v="100984"/>
    <d v="2020-10-27T00:00:00"/>
    <n v="1940"/>
    <n v="0.97"/>
    <n v="2"/>
    <s v="2020"/>
    <s v="Qtr4"/>
    <n v="10"/>
    <s v="Oct"/>
    <s v="Twin Enviro"/>
    <n v="9.57"/>
    <n v="3.5"/>
    <n v="3.41"/>
  </r>
  <r>
    <x v="217"/>
    <s v=" Single Stream"/>
    <n v="100983"/>
    <d v="2020-10-27T00:00:00"/>
    <n v="6200"/>
    <n v="3.1"/>
    <n v="3"/>
    <s v="2020"/>
    <s v="Qtr4"/>
    <n v="10"/>
    <s v="Oct"/>
    <s v="Waste Management"/>
    <n v="9.57"/>
    <n v="3.5"/>
    <n v="3.41"/>
  </r>
  <r>
    <x v="217"/>
    <s v=" Single Stream"/>
    <n v="100979"/>
    <d v="2020-10-27T00:00:00"/>
    <n v="3860"/>
    <n v="1.93"/>
    <n v="2"/>
    <s v="2020"/>
    <s v="Qtr4"/>
    <n v="10"/>
    <s v="Oct"/>
    <s v="Twin Enviro"/>
    <n v="9.57"/>
    <n v="3.5"/>
    <n v="3.41"/>
  </r>
  <r>
    <x v="217"/>
    <s v=" Single Stream"/>
    <n v="100980"/>
    <d v="2020-10-27T00:00:00"/>
    <n v="760"/>
    <n v="0.38"/>
    <n v="2"/>
    <s v="2020"/>
    <s v="Qtr4"/>
    <n v="10"/>
    <s v="Oct"/>
    <s v="Twin Enviro"/>
    <n v="9.57"/>
    <n v="3.5"/>
    <n v="3.41"/>
  </r>
  <r>
    <x v="218"/>
    <s v=" Single Stream"/>
    <n v="100942"/>
    <d v="2020-10-26T00:00:00"/>
    <n v="1700"/>
    <n v="0.85"/>
    <n v="2"/>
    <s v="2020"/>
    <s v="Qtr4"/>
    <n v="10"/>
    <s v="Oct"/>
    <s v="Twin Enviro"/>
    <n v="0.85"/>
    <n v="2.35"/>
    <n v="5.8199999999999994"/>
  </r>
  <r>
    <x v="219"/>
    <s v=" Single Stream"/>
    <n v="100852"/>
    <d v="2020-10-23T00:00:00"/>
    <n v="4600"/>
    <n v="2.2999999999999998"/>
    <n v="2"/>
    <s v="2020"/>
    <s v="Qtr4"/>
    <n v="10"/>
    <s v="Oct"/>
    <s v="Twin Enviro"/>
    <n v="18.739999999999998"/>
    <n v="0.1"/>
    <n v="4.8000000000000007"/>
  </r>
  <r>
    <x v="219"/>
    <s v=" Single Stream"/>
    <n v="100856"/>
    <d v="2020-10-23T00:00:00"/>
    <n v="3760"/>
    <n v="1.88"/>
    <n v="2"/>
    <s v="2020"/>
    <s v="Qtr4"/>
    <n v="10"/>
    <s v="Oct"/>
    <s v="Twin Enviro"/>
    <n v="18.739999999999998"/>
    <n v="0.1"/>
    <n v="4.8000000000000007"/>
  </r>
  <r>
    <x v="219"/>
    <s v=" Single Stream"/>
    <n v="100835"/>
    <d v="2020-10-23T00:00:00"/>
    <n v="4500"/>
    <n v="2.25"/>
    <n v="2"/>
    <s v="2020"/>
    <s v="Qtr4"/>
    <n v="10"/>
    <s v="Oct"/>
    <s v="Twin Enviro"/>
    <n v="18.739999999999998"/>
    <n v="0.1"/>
    <n v="4.8000000000000007"/>
  </r>
  <r>
    <x v="219"/>
    <s v=" Single Stream"/>
    <n v="100905"/>
    <d v="2020-10-23T00:00:00"/>
    <n v="6020"/>
    <n v="3.01"/>
    <n v="2"/>
    <s v="2020"/>
    <s v="Qtr4"/>
    <n v="10"/>
    <s v="Oct"/>
    <s v="Twin Enviro"/>
    <n v="18.739999999999998"/>
    <n v="0.1"/>
    <n v="4.8000000000000007"/>
  </r>
  <r>
    <x v="219"/>
    <s v=" Single Stream"/>
    <n v="100906"/>
    <d v="2020-10-23T00:00:00"/>
    <n v="12500"/>
    <n v="6.25"/>
    <n v="3"/>
    <s v="2020"/>
    <s v="Qtr4"/>
    <n v="10"/>
    <s v="Oct"/>
    <s v="Waste Management"/>
    <n v="18.739999999999998"/>
    <n v="0.1"/>
    <n v="4.8000000000000007"/>
  </r>
  <r>
    <x v="219"/>
    <s v=" Single Stream"/>
    <n v="100888"/>
    <d v="2020-10-23T00:00:00"/>
    <n v="4500"/>
    <n v="2.25"/>
    <n v="2"/>
    <s v="2020"/>
    <s v="Qtr4"/>
    <n v="10"/>
    <s v="Oct"/>
    <s v="Twin Enviro"/>
    <n v="18.739999999999998"/>
    <n v="0.1"/>
    <n v="4.8000000000000007"/>
  </r>
  <r>
    <x v="219"/>
    <s v=" Single Stream"/>
    <n v="100891"/>
    <d v="2020-10-23T00:00:00"/>
    <n v="1600"/>
    <n v="0.8"/>
    <n v="2"/>
    <s v="2020"/>
    <s v="Qtr4"/>
    <n v="10"/>
    <s v="Oct"/>
    <s v="Twin Enviro"/>
    <n v="18.739999999999998"/>
    <n v="0.1"/>
    <n v="4.8000000000000007"/>
  </r>
  <r>
    <x v="220"/>
    <s v=" Single Stream"/>
    <n v="100761"/>
    <d v="2020-10-22T00:00:00"/>
    <n v="4620"/>
    <n v="2.31"/>
    <n v="2"/>
    <s v="2020"/>
    <s v="Qtr4"/>
    <n v="10"/>
    <s v="Oct"/>
    <s v="Twin Enviro"/>
    <n v="5.8000000000000007"/>
    <n v="2.4700000000000002"/>
    <n v="4.9400000000000004"/>
  </r>
  <r>
    <x v="220"/>
    <s v=" Single Stream"/>
    <n v="100754"/>
    <d v="2020-10-22T00:00:00"/>
    <n v="6980"/>
    <n v="3.49"/>
    <n v="2"/>
    <s v="2020"/>
    <s v="Qtr4"/>
    <n v="10"/>
    <s v="Oct"/>
    <s v="Twin Enviro"/>
    <n v="5.8000000000000007"/>
    <n v="2.4700000000000002"/>
    <n v="4.9400000000000004"/>
  </r>
  <r>
    <x v="221"/>
    <s v=" Single Stream"/>
    <n v="100728"/>
    <d v="2020-10-21T00:00:00"/>
    <n v="7400"/>
    <n v="3.7"/>
    <n v="3"/>
    <s v="2020"/>
    <s v="Qtr4"/>
    <n v="10"/>
    <s v="Oct"/>
    <s v="Waste Management"/>
    <n v="4.21"/>
    <n v="2.54"/>
    <n v="4.53"/>
  </r>
  <r>
    <x v="221"/>
    <s v=" Single Stream"/>
    <n v="100684"/>
    <d v="2020-10-21T00:00:00"/>
    <n v="1020"/>
    <n v="0.51"/>
    <n v="2"/>
    <s v="2020"/>
    <s v="Qtr4"/>
    <n v="10"/>
    <s v="Oct"/>
    <s v="Twin Enviro"/>
    <n v="4.21"/>
    <n v="2.54"/>
    <n v="4.53"/>
  </r>
  <r>
    <x v="222"/>
    <s v=" Single Stream"/>
    <n v="100654"/>
    <d v="2020-10-20T00:00:00"/>
    <n v="4940"/>
    <n v="2.4700000000000002"/>
    <n v="2"/>
    <s v="2020"/>
    <s v="Qtr4"/>
    <n v="10"/>
    <s v="Oct"/>
    <s v="Twin Enviro"/>
    <n v="9.8099999999999987"/>
    <n v="1.51"/>
    <n v="4.76"/>
  </r>
  <r>
    <x v="222"/>
    <s v=" Single Stream"/>
    <n v="100593"/>
    <d v="2020-10-20T00:00:00"/>
    <n v="3580"/>
    <n v="1.79"/>
    <n v="2"/>
    <s v="2020"/>
    <s v="Qtr4"/>
    <n v="10"/>
    <s v="Oct"/>
    <s v="Twin Enviro"/>
    <n v="9.8099999999999987"/>
    <n v="1.51"/>
    <n v="4.76"/>
  </r>
  <r>
    <x v="222"/>
    <s v=" Single Stream"/>
    <n v="100646"/>
    <d v="2020-10-20T00:00:00"/>
    <n v="11100"/>
    <n v="5.55"/>
    <n v="3"/>
    <s v="2020"/>
    <s v="Qtr4"/>
    <n v="10"/>
    <s v="Oct"/>
    <s v="Waste Management"/>
    <n v="9.8099999999999987"/>
    <n v="1.51"/>
    <n v="4.76"/>
  </r>
  <r>
    <x v="223"/>
    <s v=" Single Stream"/>
    <n v="100571"/>
    <d v="2020-10-19T00:00:00"/>
    <n v="5960"/>
    <n v="2.98"/>
    <n v="2"/>
    <s v="2020"/>
    <s v="Qtr4"/>
    <n v="10"/>
    <s v="Oct"/>
    <s v="Twin Enviro"/>
    <n v="5.77"/>
    <n v="2.4700000000000002"/>
    <n v="2.7199999999999998"/>
  </r>
  <r>
    <x v="223"/>
    <s v=" Single Stream"/>
    <n v="100507"/>
    <d v="2020-10-19T00:00:00"/>
    <n v="2080"/>
    <n v="1.04"/>
    <n v="2"/>
    <s v="2020"/>
    <s v="Qtr4"/>
    <n v="10"/>
    <s v="Oct"/>
    <s v="Twin Enviro"/>
    <n v="5.77"/>
    <n v="2.4700000000000002"/>
    <n v="2.7199999999999998"/>
  </r>
  <r>
    <x v="223"/>
    <s v=" Single Stream"/>
    <n v="100480"/>
    <d v="2020-10-19T00:00:00"/>
    <n v="3500"/>
    <n v="1.75"/>
    <n v="2"/>
    <s v="2020"/>
    <s v="Qtr4"/>
    <n v="10"/>
    <s v="Oct"/>
    <s v="Twin Enviro"/>
    <n v="5.77"/>
    <n v="2.4700000000000002"/>
    <n v="2.7199999999999998"/>
  </r>
  <r>
    <x v="224"/>
    <s v=" Single Stream"/>
    <n v="100439"/>
    <d v="2020-10-16T00:00:00"/>
    <n v="4400"/>
    <n v="2.2000000000000002"/>
    <n v="2"/>
    <s v="2020"/>
    <s v="Qtr4"/>
    <n v="10"/>
    <s v="Oct"/>
    <s v="Twin Enviro"/>
    <n v="8.19"/>
    <n v="0.25"/>
    <n v="4.82"/>
  </r>
  <r>
    <x v="224"/>
    <s v=" Single Stream"/>
    <n v="100435"/>
    <d v="2020-10-16T00:00:00"/>
    <n v="7620"/>
    <n v="3.81"/>
    <n v="2"/>
    <s v="2020"/>
    <s v="Qtr4"/>
    <n v="10"/>
    <s v="Oct"/>
    <s v="Twin Enviro"/>
    <n v="8.19"/>
    <n v="0.25"/>
    <n v="4.82"/>
  </r>
  <r>
    <x v="224"/>
    <s v=" Single Stream"/>
    <n v="100489"/>
    <d v="2020-10-16T00:00:00"/>
    <n v="2640"/>
    <n v="1.32"/>
    <n v="2"/>
    <s v="2020"/>
    <s v="Qtr4"/>
    <n v="10"/>
    <s v="Oct"/>
    <s v="Twin Enviro"/>
    <n v="8.19"/>
    <n v="0.25"/>
    <n v="4.82"/>
  </r>
  <r>
    <x v="224"/>
    <s v=" Single Stream"/>
    <n v="100442"/>
    <d v="2020-10-16T00:00:00"/>
    <n v="1720"/>
    <n v="0.86"/>
    <n v="2"/>
    <s v="2020"/>
    <s v="Qtr4"/>
    <n v="10"/>
    <s v="Oct"/>
    <s v="Twin Enviro"/>
    <n v="8.19"/>
    <n v="0.25"/>
    <n v="4.82"/>
  </r>
  <r>
    <x v="225"/>
    <s v=" Single Stream"/>
    <n v="100341"/>
    <d v="2020-10-15T00:00:00"/>
    <n v="8420"/>
    <n v="4.21"/>
    <n v="2"/>
    <s v="2020"/>
    <s v="Qtr4"/>
    <n v="10"/>
    <s v="Oct"/>
    <s v="Twin Enviro"/>
    <n v="4.21"/>
    <n v="2.27"/>
    <n v="4.7299999999999995"/>
  </r>
  <r>
    <x v="226"/>
    <s v=" Single Stream"/>
    <n v="100330"/>
    <d v="2020-10-14T00:00:00"/>
    <n v="6640"/>
    <n v="3.32"/>
    <n v="3"/>
    <s v="2020"/>
    <s v="Qtr4"/>
    <n v="10"/>
    <s v="Oct"/>
    <s v="Waste Management"/>
    <n v="7.18"/>
    <n v="1.68"/>
    <n v="3.27"/>
  </r>
  <r>
    <x v="226"/>
    <s v=" Single Stream"/>
    <n v="100298"/>
    <d v="2020-10-14T00:00:00"/>
    <n v="1000"/>
    <n v="0.5"/>
    <n v="2"/>
    <s v="2020"/>
    <s v="Qtr4"/>
    <n v="10"/>
    <s v="Oct"/>
    <s v="Twin Enviro"/>
    <n v="7.18"/>
    <n v="1.68"/>
    <n v="3.27"/>
  </r>
  <r>
    <x v="226"/>
    <s v=" Single Stream"/>
    <n v="100297"/>
    <d v="2020-10-14T00:00:00"/>
    <n v="6720"/>
    <n v="3.36"/>
    <n v="2"/>
    <s v="2020"/>
    <s v="Qtr4"/>
    <n v="10"/>
    <s v="Oct"/>
    <s v="Twin Enviro"/>
    <n v="7.18"/>
    <n v="1.68"/>
    <n v="3.27"/>
  </r>
  <r>
    <x v="227"/>
    <s v=" Single Stream"/>
    <n v="100200"/>
    <d v="2020-10-12T00:00:00"/>
    <n v="4960"/>
    <n v="2.48"/>
    <n v="2"/>
    <s v="2020"/>
    <s v="Qtr4"/>
    <n v="10"/>
    <s v="Oct"/>
    <s v="Twin Enviro"/>
    <n v="5.58"/>
    <n v="1.47"/>
    <n v="0"/>
  </r>
  <r>
    <x v="227"/>
    <s v=" Single Stream"/>
    <n v="100195"/>
    <d v="2020-10-12T00:00:00"/>
    <n v="6200"/>
    <n v="3.1"/>
    <n v="3"/>
    <s v="2020"/>
    <s v="Qtr4"/>
    <n v="10"/>
    <s v="Oct"/>
    <s v="Waste Management"/>
    <n v="5.58"/>
    <n v="1.47"/>
    <n v="0"/>
  </r>
  <r>
    <x v="228"/>
    <s v=" Single Stream"/>
    <n v="100055"/>
    <d v="2020-10-09T00:00:00"/>
    <n v="4460"/>
    <n v="2.23"/>
    <n v="2"/>
    <s v="2020"/>
    <s v="Qtr4"/>
    <n v="10"/>
    <s v="Oct"/>
    <s v="Twin Enviro"/>
    <n v="9.9400000000000013"/>
    <n v="0"/>
    <n v="3.78"/>
  </r>
  <r>
    <x v="228"/>
    <s v=" Single Stream"/>
    <n v="100112"/>
    <d v="2020-10-09T00:00:00"/>
    <n v="1720"/>
    <n v="0.86"/>
    <n v="2"/>
    <s v="2020"/>
    <s v="Qtr4"/>
    <n v="10"/>
    <s v="Oct"/>
    <s v="Twin Enviro"/>
    <n v="9.9400000000000013"/>
    <n v="0"/>
    <n v="3.78"/>
  </r>
  <r>
    <x v="228"/>
    <s v=" Single Stream"/>
    <n v="100111"/>
    <d v="2020-10-09T00:00:00"/>
    <n v="4980"/>
    <n v="2.4900000000000002"/>
    <n v="2"/>
    <s v="2020"/>
    <s v="Qtr4"/>
    <n v="10"/>
    <s v="Oct"/>
    <s v="Twin Enviro"/>
    <n v="9.9400000000000013"/>
    <n v="0"/>
    <n v="3.78"/>
  </r>
  <r>
    <x v="228"/>
    <s v=" Single Stream"/>
    <n v="100118"/>
    <d v="2020-10-09T00:00:00"/>
    <n v="6640"/>
    <n v="3.32"/>
    <n v="2"/>
    <s v="2020"/>
    <s v="Qtr4"/>
    <n v="10"/>
    <s v="Oct"/>
    <s v="Twin Enviro"/>
    <n v="9.9400000000000013"/>
    <n v="0"/>
    <n v="3.78"/>
  </r>
  <r>
    <x v="228"/>
    <s v=" Single Stream"/>
    <n v="100064"/>
    <d v="2020-10-09T00:00:00"/>
    <n v="2080"/>
    <n v="1.04"/>
    <n v="2"/>
    <s v="2020"/>
    <s v="Qtr4"/>
    <n v="10"/>
    <s v="Oct"/>
    <s v="Twin Enviro"/>
    <n v="9.9400000000000013"/>
    <n v="0"/>
    <n v="3.78"/>
  </r>
  <r>
    <x v="229"/>
    <s v=" Single Stream"/>
    <n v="99961"/>
    <d v="2020-10-08T00:00:00"/>
    <n v="6840"/>
    <n v="3.42"/>
    <n v="2"/>
    <s v="2020"/>
    <s v="Qtr4"/>
    <n v="10"/>
    <s v="Oct"/>
    <s v="Twin Enviro"/>
    <n v="5.33"/>
    <n v="0"/>
    <n v="8.57"/>
  </r>
  <r>
    <x v="229"/>
    <s v=" Single Stream"/>
    <n v="99955"/>
    <d v="2020-10-08T00:00:00"/>
    <n v="3820"/>
    <n v="1.91"/>
    <n v="2"/>
    <s v="2020"/>
    <s v="Qtr4"/>
    <n v="10"/>
    <s v="Oct"/>
    <s v="Twin Enviro"/>
    <n v="5.33"/>
    <n v="0"/>
    <n v="8.57"/>
  </r>
  <r>
    <x v="230"/>
    <s v=" Single Stream"/>
    <n v="99892"/>
    <d v="2020-10-07T00:00:00"/>
    <n v="1220"/>
    <n v="0.61"/>
    <n v="2"/>
    <s v="2020"/>
    <s v="Qtr4"/>
    <n v="10"/>
    <s v="Oct"/>
    <s v="Twin Enviro"/>
    <n v="3.23"/>
    <n v="0"/>
    <n v="5.6000000000000005"/>
  </r>
  <r>
    <x v="230"/>
    <s v=" Single Stream"/>
    <n v="99880"/>
    <d v="2020-10-07T00:00:00"/>
    <n v="5240"/>
    <n v="2.62"/>
    <n v="2"/>
    <s v="2020"/>
    <s v="Qtr4"/>
    <n v="10"/>
    <s v="Oct"/>
    <s v="Twin Enviro"/>
    <n v="3.23"/>
    <n v="0"/>
    <n v="5.6000000000000005"/>
  </r>
  <r>
    <x v="231"/>
    <s v=" Single Stream"/>
    <n v="99858"/>
    <d v="2020-10-06T00:00:00"/>
    <n v="6440"/>
    <n v="3.22"/>
    <n v="3"/>
    <s v="2020"/>
    <s v="Qtr4"/>
    <n v="10"/>
    <s v="Oct"/>
    <s v="Waste Management"/>
    <n v="5.26"/>
    <n v="0"/>
    <n v="6.0799999999999992"/>
  </r>
  <r>
    <x v="231"/>
    <s v=" Single Stream"/>
    <n v="99800"/>
    <d v="2020-10-06T00:00:00"/>
    <n v="4080"/>
    <n v="2.04"/>
    <n v="2"/>
    <s v="2020"/>
    <s v="Qtr4"/>
    <n v="10"/>
    <s v="Oct"/>
    <s v="Twin Enviro"/>
    <n v="5.26"/>
    <n v="0"/>
    <n v="6.0799999999999992"/>
  </r>
  <r>
    <x v="232"/>
    <s v=" Single Stream"/>
    <n v="99706"/>
    <d v="2020-10-05T00:00:00"/>
    <n v="3620"/>
    <n v="1.81"/>
    <n v="2"/>
    <s v="2020"/>
    <s v="Qtr4"/>
    <n v="10"/>
    <s v="Oct"/>
    <s v="Twin Enviro"/>
    <n v="1.81"/>
    <n v="0"/>
    <n v="4.22"/>
  </r>
  <r>
    <x v="233"/>
    <s v=" Single Stream"/>
    <n v="99679"/>
    <d v="2020-10-02T00:00:00"/>
    <n v="2240"/>
    <n v="1.1200000000000001"/>
    <n v="2"/>
    <s v="2020"/>
    <s v="Qtr4"/>
    <n v="10"/>
    <s v="Oct"/>
    <s v="Twin Enviro"/>
    <n v="6.41"/>
    <n v="0.64"/>
    <n v="2.68"/>
  </r>
  <r>
    <x v="233"/>
    <s v=" Single Stream"/>
    <n v="99645"/>
    <d v="2020-10-02T00:00:00"/>
    <n v="5640"/>
    <n v="2.82"/>
    <n v="3"/>
    <s v="2020"/>
    <s v="Qtr4"/>
    <n v="10"/>
    <s v="Oct"/>
    <s v="Waste Management"/>
    <n v="6.41"/>
    <n v="0.64"/>
    <n v="2.68"/>
  </r>
  <r>
    <x v="233"/>
    <s v=" Single Stream"/>
    <n v="99698"/>
    <d v="2020-10-02T00:00:00"/>
    <n v="2280"/>
    <n v="1.1399999999999999"/>
    <n v="2"/>
    <s v="2020"/>
    <s v="Qtr4"/>
    <n v="10"/>
    <s v="Oct"/>
    <s v="Twin Enviro"/>
    <n v="6.41"/>
    <n v="0.64"/>
    <n v="2.68"/>
  </r>
  <r>
    <x v="233"/>
    <s v=" Single Stream"/>
    <n v="99619"/>
    <d v="2020-10-02T00:00:00"/>
    <n v="2660"/>
    <n v="1.33"/>
    <n v="2"/>
    <s v="2020"/>
    <s v="Qtr4"/>
    <n v="10"/>
    <s v="Oct"/>
    <s v="Twin Enviro"/>
    <n v="6.41"/>
    <n v="0.64"/>
    <n v="2.68"/>
  </r>
  <r>
    <x v="234"/>
    <s v=" Single Stream"/>
    <n v="99579"/>
    <d v="2020-10-01T00:00:00"/>
    <n v="3600"/>
    <n v="1.8"/>
    <n v="2"/>
    <s v="2020"/>
    <s v="Qtr4"/>
    <n v="10"/>
    <s v="Oct"/>
    <s v="Twin Enviro"/>
    <n v="4.1900000000000004"/>
    <n v="2.66"/>
    <n v="5.3900000000000006"/>
  </r>
  <r>
    <x v="234"/>
    <s v=" Single Stream"/>
    <n v="99594"/>
    <d v="2020-10-01T00:00:00"/>
    <n v="4780"/>
    <n v="2.39"/>
    <n v="2"/>
    <s v="2020"/>
    <s v="Qtr4"/>
    <n v="10"/>
    <s v="Oct"/>
    <s v="Twin Enviro"/>
    <n v="4.1900000000000004"/>
    <n v="2.66"/>
    <n v="5.3900000000000006"/>
  </r>
  <r>
    <x v="235"/>
    <s v=" Single Stream"/>
    <n v="99522"/>
    <d v="2020-09-30T00:00:00"/>
    <n v="4140"/>
    <n v="2.0699999999999998"/>
    <n v="3"/>
    <s v="2020"/>
    <s v="Qtr3"/>
    <n v="9"/>
    <s v="Sep"/>
    <s v="Waste Management"/>
    <n v="10.36"/>
    <n v="4.9800000000000004"/>
    <n v="5.3900000000000006"/>
  </r>
  <r>
    <x v="235"/>
    <s v=" Single Stream"/>
    <n v="99526"/>
    <d v="2020-09-30T00:00:00"/>
    <n v="1720"/>
    <n v="0.86"/>
    <n v="2"/>
    <s v="2020"/>
    <s v="Qtr3"/>
    <n v="9"/>
    <s v="Sep"/>
    <s v="Twin Enviro"/>
    <n v="10.36"/>
    <n v="4.9800000000000004"/>
    <n v="5.3900000000000006"/>
  </r>
  <r>
    <x v="235"/>
    <s v=" Single Stream"/>
    <n v="99473"/>
    <d v="2020-09-30T00:00:00"/>
    <n v="940"/>
    <n v="0.47"/>
    <n v="2"/>
    <s v="2020"/>
    <s v="Qtr3"/>
    <n v="9"/>
    <s v="Sep"/>
    <s v="Twin Enviro"/>
    <n v="10.36"/>
    <n v="4.9800000000000004"/>
    <n v="5.3900000000000006"/>
  </r>
  <r>
    <x v="235"/>
    <s v=" Single Stream"/>
    <n v="99467"/>
    <d v="2020-09-30T00:00:00"/>
    <n v="6640"/>
    <n v="3.32"/>
    <n v="2"/>
    <s v="2020"/>
    <s v="Qtr3"/>
    <n v="9"/>
    <s v="Sep"/>
    <s v="Twin Enviro"/>
    <n v="10.36"/>
    <n v="4.9800000000000004"/>
    <n v="5.3900000000000006"/>
  </r>
  <r>
    <x v="235"/>
    <s v=" Single Stream"/>
    <n v="99532"/>
    <d v="2020-09-30T00:00:00"/>
    <n v="7280"/>
    <n v="3.64"/>
    <n v="2"/>
    <s v="2020"/>
    <s v="Qtr3"/>
    <n v="9"/>
    <s v="Sep"/>
    <s v="Twin Enviro"/>
    <n v="10.36"/>
    <n v="4.9800000000000004"/>
    <n v="5.3900000000000006"/>
  </r>
  <r>
    <x v="236"/>
    <s v=" Single Stream"/>
    <n v="99367"/>
    <d v="2020-09-29T00:00:00"/>
    <n v="4740"/>
    <n v="2.37"/>
    <n v="2"/>
    <s v="2020"/>
    <s v="Qtr3"/>
    <n v="9"/>
    <s v="Sep"/>
    <s v="Twin Enviro"/>
    <n v="3.72"/>
    <n v="0"/>
    <n v="5.26"/>
  </r>
  <r>
    <x v="236"/>
    <s v=" Single Stream"/>
    <n v="99368"/>
    <d v="2020-09-29T00:00:00"/>
    <n v="2700"/>
    <n v="1.35"/>
    <n v="2"/>
    <s v="2020"/>
    <s v="Qtr3"/>
    <n v="9"/>
    <s v="Sep"/>
    <s v="Twin Enviro"/>
    <n v="3.72"/>
    <n v="0"/>
    <n v="5.26"/>
  </r>
  <r>
    <x v="237"/>
    <s v=" Single Stream"/>
    <n v="99287"/>
    <d v="2020-09-28T00:00:00"/>
    <n v="2200"/>
    <n v="1.1000000000000001"/>
    <n v="2"/>
    <s v="2020"/>
    <s v="Qtr3"/>
    <n v="9"/>
    <s v="Sep"/>
    <s v="Twin Enviro"/>
    <n v="2.06"/>
    <n v="8.34"/>
    <n v="4.22"/>
  </r>
  <r>
    <x v="237"/>
    <s v=" Single Stream"/>
    <n v="99305"/>
    <d v="2020-09-28T00:00:00"/>
    <n v="1920"/>
    <n v="0.96"/>
    <n v="2"/>
    <s v="2020"/>
    <s v="Qtr3"/>
    <n v="9"/>
    <s v="Sep"/>
    <s v="Twin Enviro"/>
    <n v="2.06"/>
    <n v="8.34"/>
    <n v="4.22"/>
  </r>
  <r>
    <x v="238"/>
    <s v=" Single Stream"/>
    <n v="99209"/>
    <d v="2020-09-25T00:00:00"/>
    <n v="4720"/>
    <n v="2.36"/>
    <n v="2"/>
    <s v="2020"/>
    <s v="Qtr3"/>
    <n v="9"/>
    <s v="Sep"/>
    <s v="Twin Enviro"/>
    <n v="11.48"/>
    <n v="2.9"/>
    <n v="2.5900000000000003"/>
  </r>
  <r>
    <x v="238"/>
    <s v=" Single Stream"/>
    <n v="99265"/>
    <d v="2020-09-25T00:00:00"/>
    <n v="5420"/>
    <n v="2.71"/>
    <n v="2"/>
    <s v="2020"/>
    <s v="Qtr3"/>
    <n v="9"/>
    <s v="Sep"/>
    <s v="Twin Enviro"/>
    <n v="11.48"/>
    <n v="2.9"/>
    <n v="2.5900000000000003"/>
  </r>
  <r>
    <x v="238"/>
    <s v=" Single Stream"/>
    <n v="99279"/>
    <d v="2020-09-25T00:00:00"/>
    <n v="5720"/>
    <n v="2.86"/>
    <n v="2"/>
    <s v="2020"/>
    <s v="Qtr3"/>
    <n v="9"/>
    <s v="Sep"/>
    <s v="Twin Enviro"/>
    <n v="11.48"/>
    <n v="2.9"/>
    <n v="2.5900000000000003"/>
  </r>
  <r>
    <x v="238"/>
    <s v=" Single Stream"/>
    <n v="99264"/>
    <d v="2020-09-25T00:00:00"/>
    <n v="7100"/>
    <n v="3.55"/>
    <n v="3"/>
    <s v="2020"/>
    <s v="Qtr3"/>
    <n v="9"/>
    <s v="Sep"/>
    <s v="Waste Management"/>
    <n v="11.48"/>
    <n v="2.9"/>
    <n v="2.5900000000000003"/>
  </r>
  <r>
    <x v="239"/>
    <s v=" Single Stream"/>
    <n v="99165"/>
    <d v="2020-09-24T00:00:00"/>
    <n v="3460"/>
    <n v="1.73"/>
    <n v="2"/>
    <s v="2020"/>
    <s v="Qtr3"/>
    <n v="9"/>
    <s v="Sep"/>
    <s v="Twin Enviro"/>
    <n v="9.5299999999999994"/>
    <n v="0.63"/>
    <n v="3.68"/>
  </r>
  <r>
    <x v="239"/>
    <s v=" Single Stream"/>
    <n v="99190"/>
    <d v="2020-09-24T00:00:00"/>
    <n v="6100"/>
    <n v="3.05"/>
    <n v="3"/>
    <s v="2020"/>
    <s v="Qtr3"/>
    <n v="9"/>
    <s v="Sep"/>
    <s v="Waste Management"/>
    <n v="9.5299999999999994"/>
    <n v="0.63"/>
    <n v="3.68"/>
  </r>
  <r>
    <x v="239"/>
    <s v=" Single Stream"/>
    <n v="99126"/>
    <d v="2020-09-24T00:00:00"/>
    <n v="2860"/>
    <n v="1.43"/>
    <n v="2"/>
    <s v="2020"/>
    <s v="Qtr3"/>
    <n v="9"/>
    <s v="Sep"/>
    <s v="Twin Enviro"/>
    <n v="9.5299999999999994"/>
    <n v="0.63"/>
    <n v="3.68"/>
  </r>
  <r>
    <x v="239"/>
    <s v=" Single Stream"/>
    <n v="99128"/>
    <d v="2020-09-24T00:00:00"/>
    <n v="6640"/>
    <n v="3.32"/>
    <n v="2"/>
    <s v="2020"/>
    <s v="Qtr3"/>
    <n v="9"/>
    <s v="Sep"/>
    <s v="Twin Enviro"/>
    <n v="9.5299999999999994"/>
    <n v="0.63"/>
    <n v="3.68"/>
  </r>
  <r>
    <x v="240"/>
    <s v=" Single Stream"/>
    <n v="99060"/>
    <d v="2020-09-23T00:00:00"/>
    <n v="1440"/>
    <n v="0.72"/>
    <n v="2"/>
    <s v="2020"/>
    <s v="Qtr3"/>
    <n v="9"/>
    <s v="Sep"/>
    <s v="Twin Enviro"/>
    <n v="7.4599999999999991"/>
    <n v="1.08"/>
    <n v="0"/>
  </r>
  <r>
    <x v="240"/>
    <s v=" Single Stream"/>
    <n v="99102"/>
    <d v="2020-09-23T00:00:00"/>
    <n v="8200"/>
    <n v="4.0999999999999996"/>
    <n v="3"/>
    <s v="2020"/>
    <s v="Qtr3"/>
    <n v="9"/>
    <s v="Sep"/>
    <s v="Waste Management"/>
    <n v="7.4599999999999991"/>
    <n v="1.08"/>
    <n v="0"/>
  </r>
  <r>
    <x v="240"/>
    <s v=" Single Stream"/>
    <n v="99046"/>
    <d v="2020-09-23T00:00:00"/>
    <n v="5280"/>
    <n v="2.64"/>
    <n v="2"/>
    <s v="2020"/>
    <s v="Qtr3"/>
    <n v="9"/>
    <s v="Sep"/>
    <s v="Twin Enviro"/>
    <n v="7.4599999999999991"/>
    <n v="1.08"/>
    <n v="0"/>
  </r>
  <r>
    <x v="241"/>
    <s v=" Single Stream"/>
    <n v="98969"/>
    <d v="2020-09-22T00:00:00"/>
    <n v="8760"/>
    <n v="4.38"/>
    <n v="2"/>
    <s v="2020"/>
    <s v="Qtr3"/>
    <n v="9"/>
    <s v="Sep"/>
    <s v="Twin Enviro"/>
    <n v="11.5"/>
    <n v="0"/>
    <n v="2.89"/>
  </r>
  <r>
    <x v="241"/>
    <s v=" Single Stream"/>
    <n v="98967"/>
    <d v="2020-09-22T00:00:00"/>
    <n v="4580"/>
    <n v="2.29"/>
    <n v="2"/>
    <s v="2020"/>
    <s v="Qtr3"/>
    <n v="9"/>
    <s v="Sep"/>
    <s v="Twin Enviro"/>
    <n v="11.5"/>
    <n v="0"/>
    <n v="2.89"/>
  </r>
  <r>
    <x v="241"/>
    <s v=" Single Stream"/>
    <n v="99023"/>
    <d v="2020-09-22T00:00:00"/>
    <n v="9660"/>
    <n v="4.83"/>
    <n v="3"/>
    <s v="2020"/>
    <s v="Qtr3"/>
    <n v="9"/>
    <s v="Sep"/>
    <s v="Waste Management"/>
    <n v="11.5"/>
    <n v="0"/>
    <n v="2.89"/>
  </r>
  <r>
    <x v="242"/>
    <s v=" Single Stream"/>
    <n v="98868"/>
    <d v="2020-09-21T00:00:00"/>
    <n v="3400"/>
    <n v="1.7"/>
    <n v="2"/>
    <s v="2020"/>
    <s v="Qtr3"/>
    <n v="9"/>
    <s v="Sep"/>
    <s v="Twin Enviro"/>
    <n v="9.8299999999999983"/>
    <n v="0"/>
    <n v="3.64"/>
  </r>
  <r>
    <x v="242"/>
    <s v=" Single Stream"/>
    <n v="98939"/>
    <d v="2020-09-21T00:00:00"/>
    <n v="13020"/>
    <n v="6.51"/>
    <n v="3"/>
    <s v="2020"/>
    <s v="Qtr3"/>
    <n v="9"/>
    <s v="Sep"/>
    <s v="Waste Management"/>
    <n v="9.8299999999999983"/>
    <n v="0"/>
    <n v="3.64"/>
  </r>
  <r>
    <x v="242"/>
    <s v=" Single Stream"/>
    <n v="98857"/>
    <d v="2020-09-21T00:00:00"/>
    <n v="3240"/>
    <n v="1.62"/>
    <n v="2"/>
    <s v="2020"/>
    <s v="Qtr3"/>
    <n v="9"/>
    <s v="Sep"/>
    <s v="Twin Enviro"/>
    <n v="9.8299999999999983"/>
    <n v="0"/>
    <n v="3.64"/>
  </r>
  <r>
    <x v="243"/>
    <s v=" Single Stream"/>
    <n v="98779"/>
    <d v="2020-09-18T00:00:00"/>
    <n v="4360"/>
    <n v="2.1800000000000002"/>
    <n v="2"/>
    <s v="2020"/>
    <s v="Qtr3"/>
    <n v="9"/>
    <s v="Sep"/>
    <s v="Twin Enviro"/>
    <n v="3.3600000000000003"/>
    <n v="0"/>
    <n v="3.79"/>
  </r>
  <r>
    <x v="243"/>
    <s v=" Single Stream"/>
    <n v="98837"/>
    <d v="2020-09-18T00:00:00"/>
    <n v="2360"/>
    <n v="1.18"/>
    <n v="2"/>
    <s v="2020"/>
    <s v="Qtr3"/>
    <n v="9"/>
    <s v="Sep"/>
    <s v="Twin Enviro"/>
    <n v="3.3600000000000003"/>
    <n v="0"/>
    <n v="3.79"/>
  </r>
  <r>
    <x v="244"/>
    <s v=" Single Stream"/>
    <n v="98686"/>
    <d v="2020-09-17T00:00:00"/>
    <n v="1720"/>
    <n v="0.86"/>
    <n v="2"/>
    <s v="2020"/>
    <s v="Qtr3"/>
    <n v="9"/>
    <s v="Sep"/>
    <s v="Twin Enviro"/>
    <n v="12.15"/>
    <n v="3.2"/>
    <n v="2.1"/>
  </r>
  <r>
    <x v="244"/>
    <s v=" Single Stream"/>
    <n v="98745"/>
    <d v="2020-09-17T00:00:00"/>
    <n v="6440"/>
    <n v="3.22"/>
    <n v="3"/>
    <s v="2020"/>
    <s v="Qtr3"/>
    <n v="9"/>
    <s v="Sep"/>
    <s v="Waste Management"/>
    <n v="12.15"/>
    <n v="3.2"/>
    <n v="2.1"/>
  </r>
  <r>
    <x v="244"/>
    <s v=" Single Stream"/>
    <n v="98751"/>
    <d v="2020-09-17T00:00:00"/>
    <n v="7480"/>
    <n v="3.74"/>
    <n v="2"/>
    <s v="2020"/>
    <s v="Qtr3"/>
    <n v="9"/>
    <s v="Sep"/>
    <s v="Twin Enviro"/>
    <n v="12.15"/>
    <n v="3.2"/>
    <n v="2.1"/>
  </r>
  <r>
    <x v="244"/>
    <s v=" Single Stream"/>
    <n v="98682"/>
    <d v="2020-09-17T00:00:00"/>
    <n v="7320"/>
    <n v="3.66"/>
    <n v="2"/>
    <s v="2020"/>
    <s v="Qtr3"/>
    <n v="9"/>
    <s v="Sep"/>
    <s v="Twin Enviro"/>
    <n v="12.15"/>
    <n v="3.2"/>
    <n v="2.1"/>
  </r>
  <r>
    <x v="244"/>
    <s v=" Single Stream"/>
    <n v="98762"/>
    <d v="2020-09-17T00:00:00"/>
    <n v="1340"/>
    <n v="0.67"/>
    <n v="2"/>
    <s v="2020"/>
    <s v="Qtr3"/>
    <n v="9"/>
    <s v="Sep"/>
    <s v="Twin Enviro"/>
    <n v="12.15"/>
    <n v="3.2"/>
    <n v="2.1"/>
  </r>
  <r>
    <x v="245"/>
    <s v=" Single Stream"/>
    <n v="98620"/>
    <d v="2020-09-16T00:00:00"/>
    <n v="640"/>
    <n v="0.32"/>
    <n v="2"/>
    <s v="2020"/>
    <s v="Qtr3"/>
    <n v="9"/>
    <s v="Sep"/>
    <s v="Twin Enviro"/>
    <n v="6.17"/>
    <n v="4.0999999999999996"/>
    <n v="4.5600000000000005"/>
  </r>
  <r>
    <x v="245"/>
    <s v=" Single Stream"/>
    <n v="98606"/>
    <d v="2020-09-16T00:00:00"/>
    <n v="6580"/>
    <n v="3.29"/>
    <n v="2"/>
    <s v="2020"/>
    <s v="Qtr3"/>
    <n v="9"/>
    <s v="Sep"/>
    <s v="Twin Enviro"/>
    <n v="6.17"/>
    <n v="4.0999999999999996"/>
    <n v="4.5600000000000005"/>
  </r>
  <r>
    <x v="245"/>
    <s v=" Single Stream"/>
    <n v="98653"/>
    <d v="2020-09-16T00:00:00"/>
    <n v="5120"/>
    <n v="2.56"/>
    <n v="3"/>
    <s v="2020"/>
    <s v="Qtr3"/>
    <n v="9"/>
    <s v="Sep"/>
    <s v="Waste Management"/>
    <n v="6.17"/>
    <n v="4.0999999999999996"/>
    <n v="4.5600000000000005"/>
  </r>
  <r>
    <x v="246"/>
    <s v=" Single Stream"/>
    <n v="98511"/>
    <d v="2020-09-15T00:00:00"/>
    <n v="1720"/>
    <n v="0.86"/>
    <n v="2"/>
    <s v="2020"/>
    <s v="Qtr3"/>
    <n v="9"/>
    <s v="Sep"/>
    <s v="Twin Enviro"/>
    <n v="0.86"/>
    <n v="4.4000000000000004"/>
    <n v="4.5199999999999996"/>
  </r>
  <r>
    <x v="247"/>
    <s v=" Single Stream"/>
    <n v="98484"/>
    <d v="2020-09-14T00:00:00"/>
    <n v="3720"/>
    <n v="1.86"/>
    <n v="3"/>
    <s v="2020"/>
    <s v="Qtr3"/>
    <n v="9"/>
    <s v="Sep"/>
    <s v="Waste Management"/>
    <n v="18.009999999999998"/>
    <n v="0"/>
    <n v="5.05"/>
  </r>
  <r>
    <x v="247"/>
    <s v=" Single Stream"/>
    <n v="98431"/>
    <d v="2020-09-14T00:00:00"/>
    <n v="10040"/>
    <n v="5.0199999999999996"/>
    <n v="3"/>
    <s v="2020"/>
    <s v="Qtr3"/>
    <n v="9"/>
    <s v="Sep"/>
    <s v="Waste Management"/>
    <n v="18.009999999999998"/>
    <n v="0"/>
    <n v="5.05"/>
  </r>
  <r>
    <x v="247"/>
    <s v=" Single Stream"/>
    <n v="98399"/>
    <d v="2020-09-14T00:00:00"/>
    <n v="6720"/>
    <n v="3.36"/>
    <n v="2"/>
    <s v="2020"/>
    <s v="Qtr3"/>
    <n v="9"/>
    <s v="Sep"/>
    <s v="Twin Enviro"/>
    <n v="18.009999999999998"/>
    <n v="0"/>
    <n v="5.05"/>
  </r>
  <r>
    <x v="247"/>
    <s v=" Single Stream"/>
    <n v="98398"/>
    <d v="2020-09-14T00:00:00"/>
    <n v="6420"/>
    <n v="3.21"/>
    <n v="2"/>
    <s v="2020"/>
    <s v="Qtr3"/>
    <n v="9"/>
    <s v="Sep"/>
    <s v="Twin Enviro"/>
    <n v="18.009999999999998"/>
    <n v="0"/>
    <n v="5.05"/>
  </r>
  <r>
    <x v="247"/>
    <s v=" Single Stream"/>
    <n v="98447"/>
    <d v="2020-09-14T00:00:00"/>
    <n v="4720"/>
    <n v="2.36"/>
    <n v="2"/>
    <s v="2020"/>
    <s v="Qtr3"/>
    <n v="9"/>
    <s v="Sep"/>
    <s v="Twin Enviro"/>
    <n v="18.009999999999998"/>
    <n v="0"/>
    <n v="5.05"/>
  </r>
  <r>
    <x v="247"/>
    <s v=" Single Stream"/>
    <n v="98444"/>
    <d v="2020-09-14T00:00:00"/>
    <n v="4400"/>
    <n v="2.2000000000000002"/>
    <n v="2"/>
    <s v="2020"/>
    <s v="Qtr3"/>
    <n v="9"/>
    <s v="Sep"/>
    <s v="Twin Enviro"/>
    <n v="18.009999999999998"/>
    <n v="0"/>
    <n v="5.05"/>
  </r>
  <r>
    <x v="248"/>
    <s v=" Single Stream"/>
    <n v="98383"/>
    <d v="2020-09-11T00:00:00"/>
    <n v="6000"/>
    <n v="3"/>
    <n v="2"/>
    <s v="2020"/>
    <s v="Qtr3"/>
    <n v="9"/>
    <s v="Sep"/>
    <s v="Twin Enviro"/>
    <n v="3"/>
    <n v="0.37"/>
    <n v="5.09"/>
  </r>
  <r>
    <x v="249"/>
    <s v=" Single Stream"/>
    <n v="98246"/>
    <d v="2020-09-10T00:00:00"/>
    <n v="6980"/>
    <n v="3.49"/>
    <n v="3"/>
    <s v="2020"/>
    <s v="Qtr3"/>
    <n v="9"/>
    <s v="Sep"/>
    <s v="Waste Management"/>
    <n v="10.620000000000001"/>
    <n v="0"/>
    <n v="4.9400000000000004"/>
  </r>
  <r>
    <x v="249"/>
    <s v=" Single Stream"/>
    <n v="98219"/>
    <d v="2020-09-10T00:00:00"/>
    <n v="3860"/>
    <n v="1.93"/>
    <n v="2"/>
    <s v="2020"/>
    <s v="Qtr3"/>
    <n v="9"/>
    <s v="Sep"/>
    <s v="Twin Enviro"/>
    <n v="10.620000000000001"/>
    <n v="0"/>
    <n v="4.9400000000000004"/>
  </r>
  <r>
    <x v="249"/>
    <s v=" Single Stream"/>
    <n v="98160"/>
    <d v="2020-09-10T00:00:00"/>
    <n v="3220"/>
    <n v="1.61"/>
    <n v="2"/>
    <s v="2020"/>
    <s v="Qtr3"/>
    <n v="9"/>
    <s v="Sep"/>
    <s v="Twin Enviro"/>
    <n v="10.620000000000001"/>
    <n v="0"/>
    <n v="4.9400000000000004"/>
  </r>
  <r>
    <x v="249"/>
    <s v=" Single Stream"/>
    <n v="98165"/>
    <d v="2020-09-10T00:00:00"/>
    <n v="7180"/>
    <n v="3.59"/>
    <n v="2"/>
    <s v="2020"/>
    <s v="Qtr3"/>
    <n v="9"/>
    <s v="Sep"/>
    <s v="Twin Enviro"/>
    <n v="10.620000000000001"/>
    <n v="0"/>
    <n v="4.9400000000000004"/>
  </r>
  <r>
    <x v="250"/>
    <s v=" Single Stream"/>
    <n v="98032"/>
    <d v="2020-09-09T00:00:00"/>
    <n v="9960"/>
    <n v="4.9800000000000004"/>
    <n v="3"/>
    <s v="2020"/>
    <s v="Qtr3"/>
    <n v="9"/>
    <s v="Sep"/>
    <s v="Waste Management"/>
    <n v="14.28"/>
    <n v="1.83"/>
    <n v="4.4300000000000006"/>
  </r>
  <r>
    <x v="250"/>
    <s v=" Single Stream"/>
    <n v="98112"/>
    <d v="2020-09-09T00:00:00"/>
    <n v="5160"/>
    <n v="2.58"/>
    <n v="3"/>
    <s v="2020"/>
    <s v="Qtr3"/>
    <n v="9"/>
    <s v="Sep"/>
    <s v="Waste Management"/>
    <n v="14.28"/>
    <n v="1.83"/>
    <n v="4.4300000000000006"/>
  </r>
  <r>
    <x v="250"/>
    <s v=" Single Stream"/>
    <n v="98036"/>
    <d v="2020-09-09T00:00:00"/>
    <n v="4560"/>
    <n v="2.2799999999999998"/>
    <n v="2"/>
    <s v="2020"/>
    <s v="Qtr3"/>
    <n v="9"/>
    <s v="Sep"/>
    <s v="Twin Enviro"/>
    <n v="14.28"/>
    <n v="1.83"/>
    <n v="4.4300000000000006"/>
  </r>
  <r>
    <x v="250"/>
    <s v=" Single Stream"/>
    <n v="98033"/>
    <d v="2020-09-09T00:00:00"/>
    <n v="7900"/>
    <n v="3.95"/>
    <n v="2"/>
    <s v="2020"/>
    <s v="Qtr3"/>
    <n v="9"/>
    <s v="Sep"/>
    <s v="Twin Enviro"/>
    <n v="14.28"/>
    <n v="1.83"/>
    <n v="4.4300000000000006"/>
  </r>
  <r>
    <x v="250"/>
    <s v=" Single Stream"/>
    <n v="98058"/>
    <d v="2020-09-09T00:00:00"/>
    <n v="980"/>
    <n v="0.49"/>
    <n v="2"/>
    <s v="2020"/>
    <s v="Qtr3"/>
    <n v="9"/>
    <s v="Sep"/>
    <s v="Twin Enviro"/>
    <n v="14.28"/>
    <n v="1.83"/>
    <n v="4.4300000000000006"/>
  </r>
  <r>
    <x v="251"/>
    <s v=" Single Stream"/>
    <n v="97981"/>
    <d v="2020-09-07T00:00:00"/>
    <n v="4320"/>
    <n v="2.16"/>
    <n v="2"/>
    <s v="2020"/>
    <s v="Qtr3"/>
    <n v="9"/>
    <s v="Sep"/>
    <s v="Twin Enviro"/>
    <n v="3.1500000000000004"/>
    <n v="0"/>
    <n v="0"/>
  </r>
  <r>
    <x v="251"/>
    <s v=" Single Stream"/>
    <n v="97955"/>
    <d v="2020-09-07T00:00:00"/>
    <n v="1980"/>
    <n v="0.99"/>
    <n v="2"/>
    <s v="2020"/>
    <s v="Qtr3"/>
    <n v="9"/>
    <s v="Sep"/>
    <s v="Twin Enviro"/>
    <n v="3.1500000000000004"/>
    <n v="0"/>
    <n v="0"/>
  </r>
  <r>
    <x v="252"/>
    <s v=" Single Stream"/>
    <n v="97905"/>
    <d v="2020-09-04T00:00:00"/>
    <n v="5920"/>
    <n v="2.96"/>
    <n v="3"/>
    <s v="2020"/>
    <s v="Qtr3"/>
    <n v="9"/>
    <s v="Sep"/>
    <s v="Waste Management"/>
    <n v="9.6999999999999993"/>
    <n v="2.5"/>
    <n v="3.7"/>
  </r>
  <r>
    <x v="252"/>
    <s v=" Single Stream"/>
    <n v="97908"/>
    <d v="2020-09-04T00:00:00"/>
    <n v="11060"/>
    <n v="5.53"/>
    <n v="3"/>
    <s v="2020"/>
    <s v="Qtr3"/>
    <n v="9"/>
    <s v="Sep"/>
    <s v="Waste Management"/>
    <n v="9.6999999999999993"/>
    <n v="2.5"/>
    <n v="3.7"/>
  </r>
  <r>
    <x v="252"/>
    <s v=" Single Stream"/>
    <n v="97941"/>
    <d v="2020-09-04T00:00:00"/>
    <n v="2420"/>
    <n v="1.21"/>
    <n v="2"/>
    <s v="2020"/>
    <s v="Qtr3"/>
    <n v="9"/>
    <s v="Sep"/>
    <s v="Twin Enviro"/>
    <n v="9.6999999999999993"/>
    <n v="2.5"/>
    <n v="3.7"/>
  </r>
  <r>
    <x v="253"/>
    <s v=" Single Stream"/>
    <n v="97777"/>
    <d v="2020-09-03T00:00:00"/>
    <n v="7220"/>
    <n v="3.61"/>
    <n v="2"/>
    <s v="2020"/>
    <s v="Qtr3"/>
    <n v="9"/>
    <s v="Sep"/>
    <s v="Twin Enviro"/>
    <n v="9.93"/>
    <n v="2.42"/>
    <n v="3.34"/>
  </r>
  <r>
    <x v="253"/>
    <s v=" Single Stream"/>
    <n v="97775"/>
    <d v="2020-09-03T00:00:00"/>
    <n v="2160"/>
    <n v="1.08"/>
    <n v="2"/>
    <s v="2020"/>
    <s v="Qtr3"/>
    <n v="9"/>
    <s v="Sep"/>
    <s v="Twin Enviro"/>
    <n v="9.93"/>
    <n v="2.42"/>
    <n v="3.34"/>
  </r>
  <r>
    <x v="253"/>
    <s v=" Single Stream"/>
    <n v="97849"/>
    <d v="2020-09-03T00:00:00"/>
    <n v="5400"/>
    <n v="2.7"/>
    <n v="2"/>
    <s v="2020"/>
    <s v="Qtr3"/>
    <n v="9"/>
    <s v="Sep"/>
    <s v="Twin Enviro"/>
    <n v="9.93"/>
    <n v="2.42"/>
    <n v="3.34"/>
  </r>
  <r>
    <x v="253"/>
    <s v=" Single Stream"/>
    <n v="97859"/>
    <d v="2020-09-03T00:00:00"/>
    <n v="1680"/>
    <n v="0.84"/>
    <n v="2"/>
    <s v="2020"/>
    <s v="Qtr3"/>
    <n v="9"/>
    <s v="Sep"/>
    <s v="Twin Enviro"/>
    <n v="9.93"/>
    <n v="2.42"/>
    <n v="3.34"/>
  </r>
  <r>
    <x v="253"/>
    <s v=" Single Stream"/>
    <n v="97858"/>
    <d v="2020-09-03T00:00:00"/>
    <n v="3400"/>
    <n v="1.7"/>
    <n v="2"/>
    <s v="2020"/>
    <s v="Qtr3"/>
    <n v="9"/>
    <s v="Sep"/>
    <s v="Twin Enviro"/>
    <n v="9.93"/>
    <n v="2.42"/>
    <n v="3.34"/>
  </r>
  <r>
    <x v="254"/>
    <s v=" Single Stream"/>
    <n v="97752"/>
    <d v="2020-09-02T00:00:00"/>
    <n v="6660"/>
    <n v="3.33"/>
    <n v="2"/>
    <s v="2020"/>
    <s v="Qtr3"/>
    <n v="9"/>
    <s v="Sep"/>
    <s v="Twin Enviro"/>
    <n v="6.93"/>
    <n v="3.6"/>
    <n v="2.5100000000000002"/>
  </r>
  <r>
    <x v="254"/>
    <s v=" Single Stream"/>
    <n v="97678"/>
    <d v="2020-09-02T00:00:00"/>
    <n v="6500"/>
    <n v="3.25"/>
    <n v="2"/>
    <s v="2020"/>
    <s v="Qtr3"/>
    <n v="9"/>
    <s v="Sep"/>
    <s v="Twin Enviro"/>
    <n v="6.93"/>
    <n v="3.6"/>
    <n v="2.5100000000000002"/>
  </r>
  <r>
    <x v="254"/>
    <s v=" Single Stream"/>
    <n v="97696"/>
    <d v="2020-09-02T00:00:00"/>
    <n v="700"/>
    <n v="0.35"/>
    <n v="2"/>
    <s v="2020"/>
    <s v="Qtr3"/>
    <n v="9"/>
    <s v="Sep"/>
    <s v="Twin Enviro"/>
    <n v="6.93"/>
    <n v="3.6"/>
    <n v="2.5100000000000002"/>
  </r>
  <r>
    <x v="255"/>
    <s v=" Single Stream"/>
    <n v="97529"/>
    <d v="2020-08-31T00:00:00"/>
    <n v="6680"/>
    <n v="3.34"/>
    <n v="2"/>
    <s v="2020"/>
    <s v="Qtr3"/>
    <n v="8"/>
    <s v="Aug"/>
    <s v="Twin Enviro"/>
    <n v="12.329999999999998"/>
    <n v="0.98"/>
    <n v="5.0200000000000005"/>
  </r>
  <r>
    <x v="255"/>
    <s v=" Single Stream"/>
    <n v="97602"/>
    <d v="2020-08-31T00:00:00"/>
    <n v="4760"/>
    <n v="2.38"/>
    <n v="2"/>
    <s v="2020"/>
    <s v="Qtr3"/>
    <n v="8"/>
    <s v="Aug"/>
    <s v="Twin Enviro"/>
    <n v="12.329999999999998"/>
    <n v="0.98"/>
    <n v="5.0200000000000005"/>
  </r>
  <r>
    <x v="255"/>
    <s v=" Single Stream"/>
    <n v="97530"/>
    <d v="2020-08-31T00:00:00"/>
    <n v="2460"/>
    <n v="1.23"/>
    <n v="2"/>
    <s v="2020"/>
    <s v="Qtr3"/>
    <n v="8"/>
    <s v="Aug"/>
    <s v="Twin Enviro"/>
    <n v="12.329999999999998"/>
    <n v="0.98"/>
    <n v="5.0200000000000005"/>
  </r>
  <r>
    <x v="255"/>
    <s v=" Single Stream"/>
    <n v="97578"/>
    <d v="2020-08-31T00:00:00"/>
    <n v="8540"/>
    <n v="4.2699999999999996"/>
    <n v="3"/>
    <s v="2020"/>
    <s v="Qtr3"/>
    <n v="8"/>
    <s v="Aug"/>
    <s v="Waste Management"/>
    <n v="12.329999999999998"/>
    <n v="0.98"/>
    <n v="5.0200000000000005"/>
  </r>
  <r>
    <x v="255"/>
    <s v=" Single Stream"/>
    <n v="97563"/>
    <d v="2020-08-31T00:00:00"/>
    <n v="2220"/>
    <n v="1.1100000000000001"/>
    <n v="2"/>
    <s v="2020"/>
    <s v="Qtr3"/>
    <n v="8"/>
    <s v="Aug"/>
    <s v="Twin Enviro"/>
    <n v="12.329999999999998"/>
    <n v="0.98"/>
    <n v="5.0200000000000005"/>
  </r>
  <r>
    <x v="256"/>
    <s v=" Single Stream"/>
    <n v="97512"/>
    <d v="2020-08-28T00:00:00"/>
    <n v="1440"/>
    <n v="0.72"/>
    <n v="2"/>
    <s v="2020"/>
    <s v="Qtr3"/>
    <n v="8"/>
    <s v="Aug"/>
    <s v="Twin Enviro"/>
    <n v="3.9299999999999997"/>
    <n v="3.29"/>
    <n v="0.66"/>
  </r>
  <r>
    <x v="256"/>
    <s v=" Single Stream"/>
    <n v="97498"/>
    <d v="2020-08-28T00:00:00"/>
    <n v="5500"/>
    <n v="2.75"/>
    <n v="2"/>
    <s v="2020"/>
    <s v="Qtr3"/>
    <n v="8"/>
    <s v="Aug"/>
    <s v="Twin Enviro"/>
    <n v="3.9299999999999997"/>
    <n v="3.29"/>
    <n v="0.66"/>
  </r>
  <r>
    <x v="256"/>
    <s v=" Single Stream"/>
    <n v="97513"/>
    <d v="2020-08-28T00:00:00"/>
    <n v="920"/>
    <n v="0.46"/>
    <n v="2"/>
    <s v="2020"/>
    <s v="Qtr3"/>
    <n v="8"/>
    <s v="Aug"/>
    <s v="Twin Enviro"/>
    <n v="3.9299999999999997"/>
    <n v="3.29"/>
    <n v="0.66"/>
  </r>
  <r>
    <x v="257"/>
    <s v=" Single Stream"/>
    <n v="97386"/>
    <d v="2020-08-27T00:00:00"/>
    <n v="7060"/>
    <n v="3.53"/>
    <n v="2"/>
    <s v="2020"/>
    <s v="Qtr3"/>
    <n v="8"/>
    <s v="Aug"/>
    <s v="Twin Enviro"/>
    <n v="9.6"/>
    <n v="2.1800000000000002"/>
    <n v="4.3900000000000006"/>
  </r>
  <r>
    <x v="257"/>
    <s v=" Single Stream"/>
    <n v="97433"/>
    <d v="2020-08-27T00:00:00"/>
    <n v="4480"/>
    <n v="2.2400000000000002"/>
    <n v="2"/>
    <s v="2020"/>
    <s v="Qtr3"/>
    <n v="8"/>
    <s v="Aug"/>
    <s v="Twin Enviro"/>
    <n v="9.6"/>
    <n v="2.1800000000000002"/>
    <n v="4.3900000000000006"/>
  </r>
  <r>
    <x v="257"/>
    <s v=" Single Stream"/>
    <n v="97390"/>
    <d v="2020-08-27T00:00:00"/>
    <n v="3880"/>
    <n v="1.94"/>
    <n v="2"/>
    <s v="2020"/>
    <s v="Qtr3"/>
    <n v="8"/>
    <s v="Aug"/>
    <s v="Twin Enviro"/>
    <n v="9.6"/>
    <n v="2.1800000000000002"/>
    <n v="4.3900000000000006"/>
  </r>
  <r>
    <x v="257"/>
    <s v=" Single Stream"/>
    <n v="97435"/>
    <d v="2020-08-27T00:00:00"/>
    <n v="3780"/>
    <n v="1.89"/>
    <n v="2"/>
    <s v="2020"/>
    <s v="Qtr3"/>
    <n v="8"/>
    <s v="Aug"/>
    <s v="Twin Enviro"/>
    <n v="9.6"/>
    <n v="2.1800000000000002"/>
    <n v="4.3900000000000006"/>
  </r>
  <r>
    <x v="258"/>
    <s v=" Single Stream"/>
    <n v="97362"/>
    <d v="2020-08-26T00:00:00"/>
    <n v="8980"/>
    <n v="4.49"/>
    <n v="3"/>
    <s v="2020"/>
    <s v="Qtr3"/>
    <n v="8"/>
    <s v="Aug"/>
    <s v="Waste Management"/>
    <n v="8.99"/>
    <n v="2.79"/>
    <n v="4.6100000000000003"/>
  </r>
  <r>
    <x v="258"/>
    <s v=" Single Stream"/>
    <n v="97323"/>
    <d v="2020-08-26T00:00:00"/>
    <n v="680"/>
    <n v="0.34"/>
    <n v="2"/>
    <s v="2020"/>
    <s v="Qtr3"/>
    <n v="8"/>
    <s v="Aug"/>
    <s v="Twin Enviro"/>
    <n v="8.99"/>
    <n v="2.79"/>
    <n v="4.6100000000000003"/>
  </r>
  <r>
    <x v="258"/>
    <s v=" Single Stream"/>
    <n v="97317"/>
    <d v="2020-08-26T00:00:00"/>
    <n v="8320"/>
    <n v="4.16"/>
    <n v="2"/>
    <s v="2020"/>
    <s v="Qtr3"/>
    <n v="8"/>
    <s v="Aug"/>
    <s v="Twin Enviro"/>
    <n v="8.99"/>
    <n v="2.79"/>
    <n v="4.6100000000000003"/>
  </r>
  <r>
    <x v="259"/>
    <s v=" Single Stream"/>
    <n v="97299"/>
    <d v="2020-08-25T00:00:00"/>
    <n v="8220"/>
    <n v="4.1100000000000003"/>
    <n v="2"/>
    <s v="2020"/>
    <s v="Qtr3"/>
    <n v="8"/>
    <s v="Aug"/>
    <s v="Twin Enviro"/>
    <n v="8.86"/>
    <n v="2.79"/>
    <n v="5.2200000000000006"/>
  </r>
  <r>
    <x v="259"/>
    <s v=" Single Stream"/>
    <n v="97310"/>
    <d v="2020-08-25T00:00:00"/>
    <n v="5180"/>
    <n v="2.59"/>
    <n v="2"/>
    <s v="2020"/>
    <s v="Qtr3"/>
    <n v="8"/>
    <s v="Aug"/>
    <s v="Twin Enviro"/>
    <n v="8.86"/>
    <n v="2.79"/>
    <n v="5.2200000000000006"/>
  </r>
  <r>
    <x v="259"/>
    <s v=" Single Stream"/>
    <n v="97253"/>
    <d v="2020-08-25T00:00:00"/>
    <n v="4320"/>
    <n v="2.16"/>
    <n v="2"/>
    <s v="2020"/>
    <s v="Qtr3"/>
    <n v="8"/>
    <s v="Aug"/>
    <s v="Twin Enviro"/>
    <n v="8.86"/>
    <n v="2.79"/>
    <n v="5.2200000000000006"/>
  </r>
  <r>
    <x v="260"/>
    <s v=" Single Stream"/>
    <n v="97209"/>
    <d v="2020-08-24T00:00:00"/>
    <n v="2080"/>
    <n v="1.04"/>
    <n v="2"/>
    <s v="2020"/>
    <s v="Qtr3"/>
    <n v="8"/>
    <s v="Aug"/>
    <s v="Twin Enviro"/>
    <n v="1.04"/>
    <n v="0"/>
    <n v="5.7799999999999985"/>
  </r>
  <r>
    <x v="261"/>
    <s v=" Single Stream"/>
    <n v="97168"/>
    <d v="2020-08-21T00:00:00"/>
    <n v="3460"/>
    <n v="1.73"/>
    <n v="2"/>
    <s v="2020"/>
    <s v="Qtr3"/>
    <n v="8"/>
    <s v="Aug"/>
    <s v="Twin Enviro"/>
    <n v="13.84"/>
    <n v="1.52"/>
    <n v="0"/>
  </r>
  <r>
    <x v="261"/>
    <s v=" Single Stream"/>
    <n v="97154"/>
    <d v="2020-08-21T00:00:00"/>
    <n v="5140"/>
    <n v="2.57"/>
    <n v="3"/>
    <s v="2020"/>
    <s v="Qtr3"/>
    <n v="8"/>
    <s v="Aug"/>
    <s v="Waste Management"/>
    <n v="13.84"/>
    <n v="1.52"/>
    <n v="0"/>
  </r>
  <r>
    <x v="261"/>
    <s v=" Single Stream"/>
    <n v="97163"/>
    <d v="2020-08-21T00:00:00"/>
    <n v="2460"/>
    <n v="1.23"/>
    <n v="2"/>
    <s v="2020"/>
    <s v="Qtr3"/>
    <n v="8"/>
    <s v="Aug"/>
    <s v="Twin Enviro"/>
    <n v="13.84"/>
    <n v="1.52"/>
    <n v="0"/>
  </r>
  <r>
    <x v="261"/>
    <s v=" Single Stream"/>
    <n v="97124"/>
    <d v="2020-08-21T00:00:00"/>
    <n v="5760"/>
    <n v="2.88"/>
    <n v="2"/>
    <s v="2020"/>
    <s v="Qtr3"/>
    <n v="8"/>
    <s v="Aug"/>
    <s v="Twin Enviro"/>
    <n v="13.84"/>
    <n v="1.52"/>
    <n v="0"/>
  </r>
  <r>
    <x v="261"/>
    <s v=" Single Stream"/>
    <n v="97193"/>
    <d v="2020-08-21T00:00:00"/>
    <n v="2740"/>
    <n v="1.37"/>
    <n v="2"/>
    <s v="2020"/>
    <s v="Qtr3"/>
    <n v="8"/>
    <s v="Aug"/>
    <s v="Twin Enviro"/>
    <n v="13.84"/>
    <n v="1.52"/>
    <n v="0"/>
  </r>
  <r>
    <x v="261"/>
    <s v=" Single Stream"/>
    <n v="97160"/>
    <d v="2020-08-21T00:00:00"/>
    <n v="8120"/>
    <n v="4.0599999999999996"/>
    <n v="3"/>
    <s v="2020"/>
    <s v="Qtr3"/>
    <n v="8"/>
    <s v="Aug"/>
    <s v="Waste Management"/>
    <n v="13.84"/>
    <n v="1.52"/>
    <n v="0"/>
  </r>
  <r>
    <x v="262"/>
    <s v=" Single Stream"/>
    <n v="97072"/>
    <d v="2020-08-20T00:00:00"/>
    <n v="5120"/>
    <n v="2.56"/>
    <n v="2"/>
    <s v="2020"/>
    <s v="Qtr3"/>
    <n v="8"/>
    <s v="Aug"/>
    <s v="Twin Enviro"/>
    <n v="3.0100000000000002"/>
    <n v="0"/>
    <n v="1.17"/>
  </r>
  <r>
    <x v="262"/>
    <s v=" Single Stream"/>
    <n v="97074"/>
    <d v="2020-08-20T00:00:00"/>
    <n v="900"/>
    <n v="0.45"/>
    <n v="2"/>
    <s v="2020"/>
    <s v="Qtr3"/>
    <n v="8"/>
    <s v="Aug"/>
    <s v="Twin Enviro"/>
    <n v="3.0100000000000002"/>
    <n v="0"/>
    <n v="1.17"/>
  </r>
  <r>
    <x v="263"/>
    <s v=" Single Stream"/>
    <n v="97010"/>
    <d v="2020-08-19T00:00:00"/>
    <n v="4320"/>
    <n v="2.16"/>
    <n v="2"/>
    <s v="2020"/>
    <s v="Qtr3"/>
    <n v="8"/>
    <s v="Aug"/>
    <s v="Twin Enviro"/>
    <n v="4.46"/>
    <n v="1.54"/>
    <n v="3.8899999999999997"/>
  </r>
  <r>
    <x v="263"/>
    <s v=" Single Stream"/>
    <n v="97017"/>
    <d v="2020-08-19T00:00:00"/>
    <n v="540"/>
    <n v="0.27"/>
    <n v="2"/>
    <s v="2020"/>
    <s v="Qtr3"/>
    <n v="8"/>
    <s v="Aug"/>
    <s v="Twin Enviro"/>
    <n v="4.46"/>
    <n v="1.54"/>
    <n v="3.8899999999999997"/>
  </r>
  <r>
    <x v="263"/>
    <s v=" Single Stream"/>
    <n v="97048"/>
    <d v="2020-08-19T00:00:00"/>
    <n v="4060"/>
    <n v="2.0299999999999998"/>
    <n v="3"/>
    <s v="2020"/>
    <s v="Qtr3"/>
    <n v="8"/>
    <s v="Aug"/>
    <s v="Waste Management"/>
    <n v="4.46"/>
    <n v="1.54"/>
    <n v="3.8899999999999997"/>
  </r>
  <r>
    <x v="264"/>
    <s v=" Single Stream"/>
    <n v="96935"/>
    <d v="2020-08-18T00:00:00"/>
    <n v="1880"/>
    <n v="0.94"/>
    <n v="2"/>
    <s v="2020"/>
    <s v="Qtr3"/>
    <n v="8"/>
    <s v="Aug"/>
    <s v="Twin Enviro"/>
    <n v="2.5999999999999996"/>
    <n v="1.07"/>
    <n v="3.7399999999999998"/>
  </r>
  <r>
    <x v="264"/>
    <s v=" Single Stream"/>
    <n v="96939"/>
    <d v="2020-08-18T00:00:00"/>
    <n v="3320"/>
    <n v="1.66"/>
    <n v="2"/>
    <s v="2020"/>
    <s v="Qtr3"/>
    <n v="8"/>
    <s v="Aug"/>
    <s v="Twin Enviro"/>
    <n v="2.5999999999999996"/>
    <n v="1.07"/>
    <n v="3.7399999999999998"/>
  </r>
  <r>
    <x v="265"/>
    <s v=" Single Stream"/>
    <n v="96863"/>
    <d v="2020-08-17T00:00:00"/>
    <n v="4640"/>
    <n v="2.3199999999999998"/>
    <n v="2"/>
    <s v="2020"/>
    <s v="Qtr3"/>
    <n v="8"/>
    <s v="Aug"/>
    <s v="Twin Enviro"/>
    <n v="6.97"/>
    <n v="1.01"/>
    <n v="4.3100000000000005"/>
  </r>
  <r>
    <x v="265"/>
    <s v=" Single Stream"/>
    <n v="96896"/>
    <d v="2020-08-17T00:00:00"/>
    <n v="3460"/>
    <n v="1.73"/>
    <n v="2"/>
    <s v="2020"/>
    <s v="Qtr3"/>
    <n v="8"/>
    <s v="Aug"/>
    <s v="Twin Enviro"/>
    <n v="6.97"/>
    <n v="1.01"/>
    <n v="4.3100000000000005"/>
  </r>
  <r>
    <x v="265"/>
    <s v=" Single Stream"/>
    <n v="96920"/>
    <d v="2020-08-17T00:00:00"/>
    <n v="5840"/>
    <n v="2.92"/>
    <n v="3"/>
    <s v="2020"/>
    <s v="Qtr3"/>
    <n v="8"/>
    <s v="Aug"/>
    <s v="Waste Management"/>
    <n v="6.97"/>
    <n v="1.01"/>
    <n v="4.3100000000000005"/>
  </r>
  <r>
    <x v="266"/>
    <s v=" Single Stream"/>
    <n v="96842"/>
    <d v="2020-08-14T00:00:00"/>
    <n v="4420"/>
    <n v="2.21"/>
    <n v="3"/>
    <s v="2020"/>
    <s v="Qtr3"/>
    <n v="8"/>
    <s v="Aug"/>
    <s v="Waste Management"/>
    <n v="5.18"/>
    <n v="1.51"/>
    <n v="4.5600000000000005"/>
  </r>
  <r>
    <x v="266"/>
    <s v=" Single Stream"/>
    <n v="96853"/>
    <d v="2020-08-14T00:00:00"/>
    <n v="400"/>
    <n v="0.2"/>
    <n v="2"/>
    <s v="2020"/>
    <s v="Qtr3"/>
    <n v="8"/>
    <s v="Aug"/>
    <s v="Twin Enviro"/>
    <n v="5.18"/>
    <n v="1.51"/>
    <n v="4.5600000000000005"/>
  </r>
  <r>
    <x v="266"/>
    <s v=" Single Stream"/>
    <n v="96823"/>
    <d v="2020-08-14T00:00:00"/>
    <n v="1520"/>
    <n v="0.76"/>
    <n v="2"/>
    <s v="2020"/>
    <s v="Qtr3"/>
    <n v="8"/>
    <s v="Aug"/>
    <s v="Twin Enviro"/>
    <n v="5.18"/>
    <n v="1.51"/>
    <n v="4.5600000000000005"/>
  </r>
  <r>
    <x v="266"/>
    <s v=" Single Stream"/>
    <n v="96828"/>
    <d v="2020-08-14T00:00:00"/>
    <n v="4020"/>
    <n v="2.0099999999999998"/>
    <n v="2"/>
    <s v="2020"/>
    <s v="Qtr3"/>
    <n v="8"/>
    <s v="Aug"/>
    <s v="Twin Enviro"/>
    <n v="5.18"/>
    <n v="1.51"/>
    <n v="4.5600000000000005"/>
  </r>
  <r>
    <x v="267"/>
    <s v=" Single Stream"/>
    <n v="96781"/>
    <d v="2020-08-13T00:00:00"/>
    <n v="2460"/>
    <n v="1.23"/>
    <n v="2"/>
    <s v="2020"/>
    <s v="Qtr3"/>
    <n v="8"/>
    <s v="Aug"/>
    <s v="Twin Enviro"/>
    <n v="2.84"/>
    <n v="1.68"/>
    <n v="3.86"/>
  </r>
  <r>
    <x v="267"/>
    <s v=" Single Stream"/>
    <n v="96727"/>
    <d v="2020-08-13T00:00:00"/>
    <n v="3220"/>
    <n v="1.61"/>
    <n v="2"/>
    <s v="2020"/>
    <s v="Qtr3"/>
    <n v="8"/>
    <s v="Aug"/>
    <s v="Twin Enviro"/>
    <n v="2.84"/>
    <n v="1.68"/>
    <n v="3.86"/>
  </r>
  <r>
    <x v="268"/>
    <s v=" Single Stream"/>
    <n v="96702"/>
    <d v="2020-08-12T00:00:00"/>
    <n v="6040"/>
    <n v="3.02"/>
    <n v="3"/>
    <s v="2020"/>
    <s v="Qtr3"/>
    <n v="8"/>
    <s v="Aug"/>
    <s v="Waste Management"/>
    <n v="7.99"/>
    <n v="1.83"/>
    <n v="5.48"/>
  </r>
  <r>
    <x v="268"/>
    <s v=" Single Stream"/>
    <n v="96653"/>
    <d v="2020-08-12T00:00:00"/>
    <n v="4100"/>
    <n v="2.0499999999999998"/>
    <n v="2"/>
    <s v="2020"/>
    <s v="Qtr3"/>
    <n v="8"/>
    <s v="Aug"/>
    <s v="Twin Enviro"/>
    <n v="7.99"/>
    <n v="1.83"/>
    <n v="5.48"/>
  </r>
  <r>
    <x v="268"/>
    <s v=" Single Stream"/>
    <n v="96698"/>
    <d v="2020-08-12T00:00:00"/>
    <n v="4740"/>
    <n v="2.37"/>
    <n v="2"/>
    <s v="2020"/>
    <s v="Qtr3"/>
    <n v="8"/>
    <s v="Aug"/>
    <s v="Twin Enviro"/>
    <n v="7.99"/>
    <n v="1.83"/>
    <n v="5.48"/>
  </r>
  <r>
    <x v="268"/>
    <s v=" Single Stream"/>
    <n v="96662"/>
    <d v="2020-08-12T00:00:00"/>
    <n v="1100"/>
    <n v="0.55000000000000004"/>
    <n v="2"/>
    <s v="2020"/>
    <s v="Qtr3"/>
    <n v="8"/>
    <s v="Aug"/>
    <s v="Twin Enviro"/>
    <n v="7.99"/>
    <n v="1.83"/>
    <n v="5.48"/>
  </r>
  <r>
    <x v="269"/>
    <s v=" Single Stream"/>
    <n v="96579"/>
    <d v="2020-08-11T00:00:00"/>
    <n v="2720"/>
    <n v="1.36"/>
    <n v="2"/>
    <s v="2020"/>
    <s v="Qtr3"/>
    <n v="8"/>
    <s v="Aug"/>
    <s v="Twin Enviro"/>
    <n v="8.93"/>
    <n v="1.65"/>
    <n v="3.26"/>
  </r>
  <r>
    <x v="269"/>
    <s v=" Single Stream"/>
    <n v="96631"/>
    <d v="2020-08-11T00:00:00"/>
    <n v="8740"/>
    <n v="4.37"/>
    <n v="3"/>
    <s v="2020"/>
    <s v="Qtr3"/>
    <n v="8"/>
    <s v="Aug"/>
    <s v="Waste Management"/>
    <n v="8.93"/>
    <n v="1.65"/>
    <n v="3.26"/>
  </r>
  <r>
    <x v="269"/>
    <s v=" Single Stream"/>
    <n v="96574"/>
    <d v="2020-08-11T00:00:00"/>
    <n v="6400"/>
    <n v="3.2"/>
    <n v="2"/>
    <s v="2020"/>
    <s v="Qtr3"/>
    <n v="8"/>
    <s v="Aug"/>
    <s v="Twin Enviro"/>
    <n v="8.93"/>
    <n v="1.65"/>
    <n v="3.26"/>
  </r>
  <r>
    <x v="270"/>
    <s v=" Single Stream"/>
    <n v="96501"/>
    <d v="2020-08-10T00:00:00"/>
    <n v="760"/>
    <n v="0.38"/>
    <n v="2"/>
    <s v="2020"/>
    <s v="Qtr3"/>
    <n v="8"/>
    <s v="Aug"/>
    <s v="Twin Enviro"/>
    <n v="4.66"/>
    <n v="1.49"/>
    <n v="3.54"/>
  </r>
  <r>
    <x v="270"/>
    <s v=" Single Stream"/>
    <n v="96494"/>
    <d v="2020-08-10T00:00:00"/>
    <n v="2260"/>
    <n v="1.1299999999999999"/>
    <n v="2"/>
    <s v="2020"/>
    <s v="Qtr3"/>
    <n v="8"/>
    <s v="Aug"/>
    <s v="Twin Enviro"/>
    <n v="4.66"/>
    <n v="1.49"/>
    <n v="3.54"/>
  </r>
  <r>
    <x v="270"/>
    <s v=" Single Stream"/>
    <n v="96552"/>
    <d v="2020-08-10T00:00:00"/>
    <n v="6300"/>
    <n v="3.15"/>
    <n v="3"/>
    <s v="2020"/>
    <s v="Qtr3"/>
    <n v="8"/>
    <s v="Aug"/>
    <s v="Waste Management"/>
    <n v="4.66"/>
    <n v="1.49"/>
    <n v="3.54"/>
  </r>
  <r>
    <x v="271"/>
    <s v=" Single Stream"/>
    <n v="96484"/>
    <d v="2020-08-07T00:00:00"/>
    <n v="2220"/>
    <n v="1.1100000000000001"/>
    <n v="2"/>
    <s v="2020"/>
    <s v="Qtr3"/>
    <n v="8"/>
    <s v="Aug"/>
    <s v="Twin Enviro"/>
    <n v="3.7300000000000004"/>
    <n v="2.52"/>
    <n v="3.63"/>
  </r>
  <r>
    <x v="271"/>
    <s v=" Single Stream"/>
    <n v="96429"/>
    <d v="2020-08-07T00:00:00"/>
    <n v="5240"/>
    <n v="2.62"/>
    <n v="2"/>
    <s v="2020"/>
    <s v="Qtr3"/>
    <n v="8"/>
    <s v="Aug"/>
    <s v="Twin Enviro"/>
    <n v="3.7300000000000004"/>
    <n v="2.52"/>
    <n v="3.63"/>
  </r>
  <r>
    <x v="272"/>
    <s v=" Single Stream"/>
    <n v="96406"/>
    <d v="2020-08-06T00:00:00"/>
    <n v="5280"/>
    <n v="2.64"/>
    <n v="3"/>
    <s v="2020"/>
    <s v="Qtr3"/>
    <n v="8"/>
    <s v="Aug"/>
    <s v="Waste Management"/>
    <n v="9.23"/>
    <n v="2.8"/>
    <n v="5.4499999999999993"/>
  </r>
  <r>
    <x v="272"/>
    <s v=" Single Stream"/>
    <n v="96354"/>
    <d v="2020-08-06T00:00:00"/>
    <n v="1840"/>
    <n v="0.92"/>
    <n v="2"/>
    <s v="2020"/>
    <s v="Qtr3"/>
    <n v="8"/>
    <s v="Aug"/>
    <s v="Twin Enviro"/>
    <n v="9.23"/>
    <n v="2.8"/>
    <n v="5.4499999999999993"/>
  </r>
  <r>
    <x v="272"/>
    <s v=" Single Stream"/>
    <n v="96352"/>
    <d v="2020-08-06T00:00:00"/>
    <n v="6200"/>
    <n v="3.1"/>
    <n v="2"/>
    <s v="2020"/>
    <s v="Qtr3"/>
    <n v="8"/>
    <s v="Aug"/>
    <s v="Twin Enviro"/>
    <n v="9.23"/>
    <n v="2.8"/>
    <n v="5.4499999999999993"/>
  </r>
  <r>
    <x v="272"/>
    <s v=" Single Stream"/>
    <n v="96358"/>
    <d v="2020-08-06T00:00:00"/>
    <n v="1220"/>
    <n v="0.61"/>
    <n v="2"/>
    <s v="2020"/>
    <s v="Qtr3"/>
    <n v="8"/>
    <s v="Aug"/>
    <s v="Twin Enviro"/>
    <n v="9.23"/>
    <n v="2.8"/>
    <n v="5.4499999999999993"/>
  </r>
  <r>
    <x v="272"/>
    <s v=" Single Stream"/>
    <n v="96388"/>
    <d v="2020-08-06T00:00:00"/>
    <n v="3920"/>
    <n v="1.96"/>
    <n v="2"/>
    <s v="2020"/>
    <s v="Qtr3"/>
    <n v="8"/>
    <s v="Aug"/>
    <s v="Twin Enviro"/>
    <n v="9.23"/>
    <n v="2.8"/>
    <n v="5.4499999999999993"/>
  </r>
  <r>
    <x v="273"/>
    <s v=" Single Stream"/>
    <n v="96284"/>
    <d v="2020-08-05T00:00:00"/>
    <n v="5040"/>
    <n v="2.52"/>
    <n v="2"/>
    <s v="2020"/>
    <s v="Qtr3"/>
    <n v="8"/>
    <s v="Aug"/>
    <s v="Twin Enviro"/>
    <n v="4.83"/>
    <n v="2.7"/>
    <n v="4.2699999999999996"/>
  </r>
  <r>
    <x v="273"/>
    <s v=" Single Stream"/>
    <n v="96329"/>
    <d v="2020-08-05T00:00:00"/>
    <n v="3820"/>
    <n v="1.91"/>
    <n v="3"/>
    <s v="2020"/>
    <s v="Qtr3"/>
    <n v="8"/>
    <s v="Aug"/>
    <s v="Waste Management"/>
    <n v="4.83"/>
    <n v="2.7"/>
    <n v="4.2699999999999996"/>
  </r>
  <r>
    <x v="273"/>
    <s v=" Single Stream"/>
    <n v="96335"/>
    <d v="2020-08-05T00:00:00"/>
    <n v="800"/>
    <n v="0.4"/>
    <n v="2"/>
    <s v="2020"/>
    <s v="Qtr3"/>
    <n v="8"/>
    <s v="Aug"/>
    <s v="Twin Enviro"/>
    <n v="4.83"/>
    <n v="2.7"/>
    <n v="4.2699999999999996"/>
  </r>
  <r>
    <x v="274"/>
    <s v=" Single Stream"/>
    <n v="96203"/>
    <d v="2020-08-04T00:00:00"/>
    <n v="4540"/>
    <n v="2.27"/>
    <n v="2"/>
    <s v="2020"/>
    <s v="Qtr3"/>
    <n v="8"/>
    <s v="Aug"/>
    <s v="Twin Enviro"/>
    <n v="6.87"/>
    <n v="0"/>
    <n v="5.63"/>
  </r>
  <r>
    <x v="274"/>
    <s v=" Single Stream"/>
    <n v="96202"/>
    <d v="2020-08-04T00:00:00"/>
    <n v="6940"/>
    <n v="3.47"/>
    <n v="3"/>
    <s v="2020"/>
    <s v="Qtr3"/>
    <n v="8"/>
    <s v="Aug"/>
    <s v="Waste Management"/>
    <n v="6.87"/>
    <n v="0"/>
    <n v="5.63"/>
  </r>
  <r>
    <x v="274"/>
    <s v=" Single Stream"/>
    <n v="96211"/>
    <d v="2020-08-04T00:00:00"/>
    <n v="2260"/>
    <n v="1.1299999999999999"/>
    <n v="2"/>
    <s v="2020"/>
    <s v="Qtr3"/>
    <n v="8"/>
    <s v="Aug"/>
    <s v="Twin Enviro"/>
    <n v="6.87"/>
    <n v="0"/>
    <n v="5.63"/>
  </r>
  <r>
    <x v="275"/>
    <s v=" Single Stream"/>
    <n v="96133"/>
    <d v="2020-08-03T00:00:00"/>
    <n v="4160"/>
    <n v="2.08"/>
    <n v="2"/>
    <s v="2020"/>
    <s v="Qtr3"/>
    <n v="8"/>
    <s v="Aug"/>
    <s v="Twin Enviro"/>
    <n v="4.3900000000000006"/>
    <n v="2.35"/>
    <n v="0"/>
  </r>
  <r>
    <x v="275"/>
    <s v=" Single Stream"/>
    <n v="86132"/>
    <d v="2020-08-03T00:00:00"/>
    <n v="4620"/>
    <n v="2.31"/>
    <n v="2"/>
    <s v="2020"/>
    <s v="Qtr3"/>
    <n v="8"/>
    <s v="Aug"/>
    <s v="Twin Enviro"/>
    <n v="4.3900000000000006"/>
    <n v="2.35"/>
    <n v="0"/>
  </r>
  <r>
    <x v="276"/>
    <s v=" Single Stream"/>
    <n v="96083"/>
    <d v="2020-07-31T00:00:00"/>
    <n v="5940"/>
    <n v="2.97"/>
    <n v="3"/>
    <s v="2020"/>
    <s v="Qtr3"/>
    <n v="7"/>
    <s v="Jul"/>
    <s v="Waste Management"/>
    <n v="10"/>
    <n v="0"/>
    <n v="3.91"/>
  </r>
  <r>
    <x v="276"/>
    <s v=" Single Stream"/>
    <n v="96111"/>
    <d v="2020-07-31T00:00:00"/>
    <n v="6480"/>
    <n v="3.24"/>
    <n v="3"/>
    <s v="2020"/>
    <s v="Qtr3"/>
    <n v="7"/>
    <s v="Jul"/>
    <s v="Waste Management"/>
    <n v="10"/>
    <n v="0"/>
    <n v="3.91"/>
  </r>
  <r>
    <x v="276"/>
    <s v=" Single Stream"/>
    <n v="96105"/>
    <d v="2020-07-31T00:00:00"/>
    <n v="5880"/>
    <n v="2.94"/>
    <n v="2"/>
    <s v="2020"/>
    <s v="Qtr3"/>
    <n v="7"/>
    <s v="Jul"/>
    <s v="Twin Enviro"/>
    <n v="10"/>
    <n v="0"/>
    <n v="3.91"/>
  </r>
  <r>
    <x v="276"/>
    <s v=" Single Stream"/>
    <n v="96076"/>
    <d v="2020-07-31T00:00:00"/>
    <n v="1700"/>
    <n v="0.85"/>
    <n v="2"/>
    <s v="2020"/>
    <s v="Qtr3"/>
    <n v="7"/>
    <s v="Jul"/>
    <s v="Twin Enviro"/>
    <n v="10"/>
    <n v="0"/>
    <n v="3.91"/>
  </r>
  <r>
    <x v="277"/>
    <s v=" Single Stream"/>
    <n v="95988"/>
    <d v="2020-07-30T00:00:00"/>
    <n v="3160"/>
    <n v="1.58"/>
    <n v="2"/>
    <s v="2020"/>
    <s v="Qtr3"/>
    <n v="7"/>
    <s v="Jul"/>
    <s v="Twin Enviro"/>
    <n v="3.1500000000000004"/>
    <n v="2.33"/>
    <n v="2.9899999999999998"/>
  </r>
  <r>
    <x v="277"/>
    <s v=" Single Stream"/>
    <n v="96059"/>
    <d v="2020-07-30T00:00:00"/>
    <n v="3140"/>
    <n v="1.57"/>
    <n v="2"/>
    <s v="2020"/>
    <s v="Qtr3"/>
    <n v="7"/>
    <s v="Jul"/>
    <s v="Twin Enviro"/>
    <n v="3.1500000000000004"/>
    <n v="2.33"/>
    <n v="2.9899999999999998"/>
  </r>
  <r>
    <x v="278"/>
    <s v=" Single Stream"/>
    <n v="95904"/>
    <d v="2020-07-29T00:00:00"/>
    <n v="4420"/>
    <n v="2.21"/>
    <n v="2"/>
    <s v="2020"/>
    <s v="Qtr3"/>
    <n v="7"/>
    <s v="Jul"/>
    <s v="Twin Enviro"/>
    <n v="10.06"/>
    <n v="2.0499999999999998"/>
    <n v="4.66"/>
  </r>
  <r>
    <x v="278"/>
    <s v=" Single Stream"/>
    <n v="95920"/>
    <d v="2020-07-29T00:00:00"/>
    <n v="1180"/>
    <n v="0.59"/>
    <n v="2"/>
    <s v="2020"/>
    <s v="Qtr3"/>
    <n v="7"/>
    <s v="Jul"/>
    <s v="Twin Enviro"/>
    <n v="10.06"/>
    <n v="2.0499999999999998"/>
    <n v="4.66"/>
  </r>
  <r>
    <x v="278"/>
    <s v=" Single Stream"/>
    <n v="95966"/>
    <d v="2020-07-29T00:00:00"/>
    <n v="7880"/>
    <n v="3.94"/>
    <n v="3"/>
    <s v="2020"/>
    <s v="Qtr3"/>
    <n v="7"/>
    <s v="Jul"/>
    <s v="Waste Management"/>
    <n v="10.06"/>
    <n v="2.0499999999999998"/>
    <n v="4.66"/>
  </r>
  <r>
    <x v="278"/>
    <s v=" Single Stream"/>
    <n v="95960"/>
    <d v="2020-07-29T00:00:00"/>
    <n v="6640"/>
    <n v="3.32"/>
    <n v="2"/>
    <s v="2020"/>
    <s v="Qtr3"/>
    <n v="7"/>
    <s v="Jul"/>
    <s v="Twin Enviro"/>
    <n v="10.06"/>
    <n v="2.0499999999999998"/>
    <n v="4.66"/>
  </r>
  <r>
    <x v="279"/>
    <s v=" Single Stream"/>
    <n v="95859"/>
    <d v="2020-07-28T00:00:00"/>
    <n v="7160"/>
    <n v="3.58"/>
    <n v="2"/>
    <s v="2020"/>
    <s v="Qtr3"/>
    <n v="7"/>
    <s v="Jul"/>
    <s v="Twin Enviro"/>
    <n v="9.2100000000000009"/>
    <n v="1.17"/>
    <n v="3.5900000000000003"/>
  </r>
  <r>
    <x v="279"/>
    <s v=" Single Stream"/>
    <n v="95862"/>
    <d v="2020-07-28T00:00:00"/>
    <n v="3820"/>
    <n v="1.91"/>
    <n v="2"/>
    <s v="2020"/>
    <s v="Qtr3"/>
    <n v="7"/>
    <s v="Jul"/>
    <s v="Twin Enviro"/>
    <n v="9.2100000000000009"/>
    <n v="1.17"/>
    <n v="3.5900000000000003"/>
  </r>
  <r>
    <x v="279"/>
    <s v=" Single Stream"/>
    <n v="95891"/>
    <d v="2020-07-28T00:00:00"/>
    <n v="7440"/>
    <n v="3.72"/>
    <n v="3"/>
    <s v="2020"/>
    <s v="Qtr3"/>
    <n v="7"/>
    <s v="Jul"/>
    <s v="Waste Management"/>
    <n v="9.2100000000000009"/>
    <n v="1.17"/>
    <n v="3.5900000000000003"/>
  </r>
  <r>
    <x v="280"/>
    <s v=" Single Stream"/>
    <n v="95790"/>
    <d v="2020-07-27T00:00:00"/>
    <n v="3140"/>
    <n v="1.57"/>
    <n v="2"/>
    <s v="2020"/>
    <s v="Qtr3"/>
    <n v="7"/>
    <s v="Jul"/>
    <s v="Twin Enviro"/>
    <n v="6.6400000000000006"/>
    <n v="1.42"/>
    <n v="3.02"/>
  </r>
  <r>
    <x v="280"/>
    <s v=" Single Stream"/>
    <n v="95793"/>
    <d v="2020-07-27T00:00:00"/>
    <n v="2940"/>
    <n v="1.47"/>
    <n v="2"/>
    <s v="2020"/>
    <s v="Qtr3"/>
    <n v="7"/>
    <s v="Jul"/>
    <s v="Twin Enviro"/>
    <n v="6.6400000000000006"/>
    <n v="1.42"/>
    <n v="3.02"/>
  </r>
  <r>
    <x v="280"/>
    <s v=" Single Stream"/>
    <n v="95839"/>
    <d v="2020-07-27T00:00:00"/>
    <n v="7200"/>
    <n v="3.6"/>
    <n v="3"/>
    <s v="2020"/>
    <s v="Qtr3"/>
    <n v="7"/>
    <s v="Jul"/>
    <s v="Waste Management"/>
    <n v="6.6400000000000006"/>
    <n v="1.42"/>
    <n v="3.02"/>
  </r>
  <r>
    <x v="281"/>
    <s v=" Single Stream"/>
    <n v="95783"/>
    <d v="2020-07-24T00:00:00"/>
    <n v="2360"/>
    <n v="1.18"/>
    <n v="2"/>
    <s v="2020"/>
    <s v="Qtr3"/>
    <n v="7"/>
    <s v="Jul"/>
    <s v="Twin Enviro"/>
    <n v="7.1399999999999988"/>
    <n v="1.46"/>
    <n v="5.3100000000000005"/>
  </r>
  <r>
    <x v="281"/>
    <s v=" Single Stream"/>
    <n v="95753"/>
    <d v="2020-07-24T00:00:00"/>
    <n v="8120"/>
    <n v="4.0599999999999996"/>
    <n v="3"/>
    <s v="2020"/>
    <s v="Qtr3"/>
    <n v="7"/>
    <s v="Jul"/>
    <s v="Waste Management"/>
    <n v="7.1399999999999988"/>
    <n v="1.46"/>
    <n v="5.3100000000000005"/>
  </r>
  <r>
    <x v="281"/>
    <s v=" Single Stream"/>
    <n v="95741"/>
    <d v="2020-07-24T00:00:00"/>
    <n v="3800"/>
    <n v="1.9"/>
    <n v="2"/>
    <s v="2020"/>
    <s v="Qtr3"/>
    <n v="7"/>
    <s v="Jul"/>
    <s v="Twin Enviro"/>
    <n v="7.1399999999999988"/>
    <n v="1.46"/>
    <n v="5.3100000000000005"/>
  </r>
  <r>
    <x v="282"/>
    <s v=" Single Stream"/>
    <n v="95672"/>
    <d v="2020-07-22T00:00:00"/>
    <n v="1680"/>
    <n v="0.84"/>
    <n v="2"/>
    <s v="2020"/>
    <s v="Qtr3"/>
    <n v="7"/>
    <s v="Jul"/>
    <s v="Twin Enviro"/>
    <n v="9.98"/>
    <n v="1.72"/>
    <n v="5.9600000000000009"/>
  </r>
  <r>
    <x v="282"/>
    <s v=" Single Stream"/>
    <n v="95629"/>
    <d v="2020-07-22T00:00:00"/>
    <n v="680"/>
    <n v="0.34"/>
    <n v="2"/>
    <s v="2020"/>
    <s v="Qtr3"/>
    <n v="7"/>
    <s v="Jul"/>
    <s v="Twin Enviro"/>
    <n v="9.98"/>
    <n v="1.72"/>
    <n v="5.9600000000000009"/>
  </r>
  <r>
    <x v="282"/>
    <s v=" Single Stream"/>
    <n v="95663"/>
    <d v="2020-07-22T00:00:00"/>
    <n v="6620"/>
    <n v="3.31"/>
    <n v="2"/>
    <s v="2020"/>
    <s v="Qtr3"/>
    <n v="7"/>
    <s v="Jul"/>
    <s v="Twin Enviro"/>
    <n v="9.98"/>
    <n v="1.72"/>
    <n v="5.9600000000000009"/>
  </r>
  <r>
    <x v="282"/>
    <s v=" Single Stream"/>
    <n v="95660"/>
    <d v="2020-07-22T00:00:00"/>
    <n v="4980"/>
    <n v="2.4900000000000002"/>
    <n v="3"/>
    <s v="2020"/>
    <s v="Qtr3"/>
    <n v="7"/>
    <s v="Jul"/>
    <s v="Waste Management"/>
    <n v="9.98"/>
    <n v="1.72"/>
    <n v="5.9600000000000009"/>
  </r>
  <r>
    <x v="282"/>
    <s v=" Single Stream"/>
    <n v="95622"/>
    <d v="2020-07-22T00:00:00"/>
    <n v="6000"/>
    <n v="3"/>
    <n v="2"/>
    <s v="2020"/>
    <s v="Qtr3"/>
    <n v="7"/>
    <s v="Jul"/>
    <s v="Twin Enviro"/>
    <n v="9.98"/>
    <n v="1.72"/>
    <n v="5.9600000000000009"/>
  </r>
  <r>
    <x v="283"/>
    <s v=" Single Stream"/>
    <n v="95552"/>
    <d v="2020-07-21T00:00:00"/>
    <n v="1840"/>
    <n v="0.92"/>
    <n v="2"/>
    <s v="2020"/>
    <s v="Qtr3"/>
    <n v="7"/>
    <s v="Jul"/>
    <s v="Twin Enviro"/>
    <n v="5.56"/>
    <n v="1.73"/>
    <n v="2.6"/>
  </r>
  <r>
    <x v="283"/>
    <s v=" Single Stream"/>
    <n v="95549"/>
    <d v="2020-07-21T00:00:00"/>
    <n v="9280"/>
    <n v="4.6399999999999997"/>
    <n v="3"/>
    <s v="2020"/>
    <s v="Qtr3"/>
    <n v="7"/>
    <s v="Jul"/>
    <s v="Waste Management"/>
    <n v="5.56"/>
    <n v="1.73"/>
    <n v="2.6"/>
  </r>
  <r>
    <x v="284"/>
    <s v=" Single Stream"/>
    <n v="95497"/>
    <d v="2020-07-20T00:00:00"/>
    <n v="2240"/>
    <n v="1.1200000000000001"/>
    <n v="2"/>
    <s v="2020"/>
    <s v="Qtr3"/>
    <n v="7"/>
    <s v="Jul"/>
    <s v="Twin Enviro"/>
    <n v="3.3200000000000003"/>
    <n v="2.2400000000000002"/>
    <n v="3.8599999999999994"/>
  </r>
  <r>
    <x v="284"/>
    <s v=" Single Stream"/>
    <n v="95505"/>
    <d v="2020-07-20T00:00:00"/>
    <n v="4400"/>
    <n v="2.2000000000000002"/>
    <n v="2"/>
    <s v="2020"/>
    <s v="Qtr3"/>
    <n v="7"/>
    <s v="Jul"/>
    <s v="Twin Enviro"/>
    <n v="3.3200000000000003"/>
    <n v="2.2400000000000002"/>
    <n v="3.8599999999999994"/>
  </r>
  <r>
    <x v="285"/>
    <s v=" Single Stream"/>
    <n v="95461"/>
    <d v="2020-07-17T00:00:00"/>
    <n v="3020"/>
    <n v="1.51"/>
    <n v="2"/>
    <s v="2020"/>
    <s v="Qtr3"/>
    <n v="7"/>
    <s v="Jul"/>
    <s v="Twin Enviro"/>
    <n v="10.870000000000001"/>
    <n v="1.87"/>
    <n v="1.9300000000000002"/>
  </r>
  <r>
    <x v="285"/>
    <s v=" Single Stream"/>
    <n v="95452"/>
    <d v="2020-07-17T00:00:00"/>
    <n v="5680"/>
    <n v="2.84"/>
    <n v="3"/>
    <s v="2020"/>
    <s v="Qtr3"/>
    <n v="7"/>
    <s v="Jul"/>
    <s v="Waste Management"/>
    <n v="10.870000000000001"/>
    <n v="1.87"/>
    <n v="1.9300000000000002"/>
  </r>
  <r>
    <x v="285"/>
    <s v=" Single Stream"/>
    <n v="95444"/>
    <d v="2020-07-17T00:00:00"/>
    <n v="1320"/>
    <n v="0.66"/>
    <n v="2"/>
    <s v="2020"/>
    <s v="Qtr3"/>
    <n v="7"/>
    <s v="Jul"/>
    <s v="Twin Enviro"/>
    <n v="10.870000000000001"/>
    <n v="1.87"/>
    <n v="1.9300000000000002"/>
  </r>
  <r>
    <x v="285"/>
    <s v=" Single Stream"/>
    <n v="95454"/>
    <d v="2020-07-17T00:00:00"/>
    <n v="6760"/>
    <n v="3.38"/>
    <n v="2"/>
    <s v="2020"/>
    <s v="Qtr3"/>
    <n v="7"/>
    <s v="Jul"/>
    <s v="Twin Enviro"/>
    <n v="10.870000000000001"/>
    <n v="1.87"/>
    <n v="1.9300000000000002"/>
  </r>
  <r>
    <x v="285"/>
    <s v=" Single Stream"/>
    <n v="95431"/>
    <d v="2020-07-17T00:00:00"/>
    <n v="4960"/>
    <n v="2.48"/>
    <n v="2"/>
    <s v="2020"/>
    <s v="Qtr3"/>
    <n v="7"/>
    <s v="Jul"/>
    <s v="Twin Enviro"/>
    <n v="10.870000000000001"/>
    <n v="1.87"/>
    <n v="1.9300000000000002"/>
  </r>
  <r>
    <x v="286"/>
    <s v=" Single Stream"/>
    <n v="95383"/>
    <d v="2020-07-16T00:00:00"/>
    <n v="1960"/>
    <n v="0.98"/>
    <n v="2"/>
    <s v="2020"/>
    <s v="Qtr3"/>
    <n v="7"/>
    <s v="Jul"/>
    <s v="Twin Enviro"/>
    <n v="4.67"/>
    <n v="0"/>
    <n v="6.7"/>
  </r>
  <r>
    <x v="286"/>
    <s v=" Single Stream"/>
    <n v="95295"/>
    <d v="2020-07-16T00:00:00"/>
    <n v="3080"/>
    <n v="1.54"/>
    <n v="2"/>
    <s v="2020"/>
    <s v="Qtr3"/>
    <n v="7"/>
    <s v="Jul"/>
    <s v="Twin Enviro"/>
    <n v="4.67"/>
    <n v="0"/>
    <n v="6.7"/>
  </r>
  <r>
    <x v="286"/>
    <s v=" Single Stream"/>
    <n v="95370"/>
    <d v="2020-07-16T00:00:00"/>
    <n v="4300"/>
    <n v="2.15"/>
    <n v="2"/>
    <s v="2020"/>
    <s v="Qtr3"/>
    <n v="7"/>
    <s v="Jul"/>
    <s v="Twin Enviro"/>
    <n v="4.67"/>
    <n v="0"/>
    <n v="6.7"/>
  </r>
  <r>
    <x v="287"/>
    <s v=" Single Stream"/>
    <n v="95282"/>
    <d v="2020-07-15T00:00:00"/>
    <n v="7820"/>
    <n v="3.91"/>
    <n v="2"/>
    <s v="2020"/>
    <s v="Qtr3"/>
    <n v="7"/>
    <s v="Jul"/>
    <s v="Twin Enviro"/>
    <n v="6.8"/>
    <n v="1.93"/>
    <n v="4.59"/>
  </r>
  <r>
    <x v="287"/>
    <s v=" Single Stream"/>
    <n v="95187"/>
    <d v="2020-07-15T00:00:00"/>
    <n v="4880"/>
    <n v="2.44"/>
    <n v="2"/>
    <s v="2020"/>
    <s v="Qtr3"/>
    <n v="7"/>
    <s v="Jul"/>
    <s v="Twin Enviro"/>
    <n v="6.8"/>
    <n v="1.93"/>
    <n v="4.59"/>
  </r>
  <r>
    <x v="287"/>
    <s v=" Single Stream"/>
    <n v="95207"/>
    <d v="2020-07-15T00:00:00"/>
    <n v="900"/>
    <n v="0.45"/>
    <n v="2"/>
    <s v="2020"/>
    <s v="Qtr3"/>
    <n v="7"/>
    <s v="Jul"/>
    <s v="Twin Enviro"/>
    <n v="6.8"/>
    <n v="1.93"/>
    <n v="4.59"/>
  </r>
  <r>
    <x v="288"/>
    <s v=" Single Stream"/>
    <n v="95091"/>
    <d v="2020-07-14T00:00:00"/>
    <n v="2700"/>
    <n v="1.35"/>
    <n v="2"/>
    <s v="2020"/>
    <s v="Qtr3"/>
    <n v="7"/>
    <s v="Jul"/>
    <s v="Twin Enviro"/>
    <n v="7.7299999999999986"/>
    <n v="4"/>
    <n v="3.2700000000000005"/>
  </r>
  <r>
    <x v="288"/>
    <s v=" Single Stream"/>
    <n v="95171"/>
    <d v="2020-07-14T00:00:00"/>
    <n v="6500"/>
    <n v="3.25"/>
    <n v="3"/>
    <s v="2020"/>
    <s v="Qtr3"/>
    <n v="7"/>
    <s v="Jul"/>
    <s v="Waste Management"/>
    <n v="7.7299999999999986"/>
    <n v="4"/>
    <n v="3.2700000000000005"/>
  </r>
  <r>
    <x v="288"/>
    <s v=" Single Stream"/>
    <n v="95093"/>
    <d v="2020-07-14T00:00:00"/>
    <n v="2440"/>
    <n v="1.22"/>
    <n v="2"/>
    <s v="2020"/>
    <s v="Qtr3"/>
    <n v="7"/>
    <s v="Jul"/>
    <s v="Twin Enviro"/>
    <n v="7.7299999999999986"/>
    <n v="4"/>
    <n v="3.2700000000000005"/>
  </r>
  <r>
    <x v="288"/>
    <s v=" Single Stream"/>
    <n v="95137"/>
    <d v="2020-07-14T00:00:00"/>
    <n v="3280"/>
    <n v="1.64"/>
    <n v="2"/>
    <s v="2020"/>
    <s v="Qtr3"/>
    <n v="7"/>
    <s v="Jul"/>
    <s v="Twin Enviro"/>
    <n v="7.7299999999999986"/>
    <n v="4"/>
    <n v="3.2700000000000005"/>
  </r>
  <r>
    <x v="288"/>
    <s v=" Single Stream"/>
    <n v="95109"/>
    <d v="2020-07-14T00:00:00"/>
    <n v="540"/>
    <n v="0.27"/>
    <n v="2"/>
    <s v="2020"/>
    <s v="Qtr3"/>
    <n v="7"/>
    <s v="Jul"/>
    <s v="Twin Enviro"/>
    <n v="7.7299999999999986"/>
    <n v="4"/>
    <n v="3.2700000000000005"/>
  </r>
  <r>
    <x v="289"/>
    <s v=" Single Stream"/>
    <n v="95062"/>
    <d v="2020-07-13T00:00:00"/>
    <n v="8240"/>
    <n v="4.12"/>
    <n v="2"/>
    <s v="2020"/>
    <s v="Qtr3"/>
    <n v="7"/>
    <s v="Jul"/>
    <s v="Twin Enviro"/>
    <n v="6.4"/>
    <n v="0"/>
    <n v="6.1499999999999995"/>
  </r>
  <r>
    <x v="289"/>
    <s v=" Single Stream"/>
    <n v="94998"/>
    <d v="2020-07-13T00:00:00"/>
    <n v="4560"/>
    <n v="2.2799999999999998"/>
    <n v="2"/>
    <s v="2020"/>
    <s v="Qtr3"/>
    <n v="7"/>
    <s v="Jul"/>
    <s v="Twin Enviro"/>
    <n v="6.4"/>
    <n v="0"/>
    <n v="6.1499999999999995"/>
  </r>
  <r>
    <x v="290"/>
    <s v=" Single Stream"/>
    <n v="94970"/>
    <d v="2020-07-10T00:00:00"/>
    <n v="10080"/>
    <n v="5.04"/>
    <n v="3"/>
    <s v="2020"/>
    <s v="Qtr3"/>
    <n v="7"/>
    <s v="Jul"/>
    <s v="Waste Management"/>
    <n v="10.52"/>
    <n v="5.12"/>
    <n v="0"/>
  </r>
  <r>
    <x v="290"/>
    <s v=" Single Stream"/>
    <n v="94951"/>
    <d v="2020-07-10T00:00:00"/>
    <n v="7500"/>
    <n v="3.75"/>
    <n v="3"/>
    <s v="2020"/>
    <s v="Qtr3"/>
    <n v="7"/>
    <s v="Jul"/>
    <s v="Waste Management"/>
    <n v="10.52"/>
    <n v="5.12"/>
    <n v="0"/>
  </r>
  <r>
    <x v="290"/>
    <s v=" Single Stream"/>
    <n v="94967"/>
    <d v="2020-07-10T00:00:00"/>
    <n v="3460"/>
    <n v="1.73"/>
    <n v="2"/>
    <s v="2020"/>
    <s v="Qtr3"/>
    <n v="7"/>
    <s v="Jul"/>
    <s v="Twin Enviro"/>
    <n v="10.52"/>
    <n v="5.12"/>
    <n v="0"/>
  </r>
  <r>
    <x v="291"/>
    <s v=" Single Stream"/>
    <n v="94870"/>
    <d v="2020-07-09T00:00:00"/>
    <n v="7360"/>
    <n v="3.68"/>
    <n v="2"/>
    <s v="2020"/>
    <s v="Qtr3"/>
    <n v="7"/>
    <s v="Jul"/>
    <s v="Twin Enviro"/>
    <n v="7.6"/>
    <n v="2.63"/>
    <n v="5.3800000000000008"/>
  </r>
  <r>
    <x v="291"/>
    <s v=" Single Stream"/>
    <n v="94931"/>
    <d v="2020-07-09T00:00:00"/>
    <n v="7840"/>
    <n v="3.92"/>
    <n v="2"/>
    <s v="2020"/>
    <s v="Qtr3"/>
    <n v="7"/>
    <s v="Jul"/>
    <s v="Twin Enviro"/>
    <n v="7.6"/>
    <n v="2.63"/>
    <n v="5.3800000000000008"/>
  </r>
  <r>
    <x v="292"/>
    <s v=" Single Stream"/>
    <n v="94807"/>
    <d v="2020-07-08T00:00:00"/>
    <n v="820"/>
    <n v="0.41"/>
    <n v="2"/>
    <s v="2020"/>
    <s v="Qtr3"/>
    <n v="7"/>
    <s v="Jul"/>
    <s v="Twin Enviro"/>
    <n v="4.34"/>
    <n v="4.88"/>
    <n v="3.84"/>
  </r>
  <r>
    <x v="292"/>
    <s v=" Single Stream"/>
    <n v="94803"/>
    <d v="2020-07-08T00:00:00"/>
    <n v="6200"/>
    <n v="3.1"/>
    <n v="2"/>
    <s v="2020"/>
    <s v="Qtr3"/>
    <n v="7"/>
    <s v="Jul"/>
    <s v="Twin Enviro"/>
    <n v="4.34"/>
    <n v="4.88"/>
    <n v="3.84"/>
  </r>
  <r>
    <x v="292"/>
    <s v=" Single Stream"/>
    <n v="94853"/>
    <d v="2020-07-08T00:00:00"/>
    <n v="1660"/>
    <n v="0.83"/>
    <n v="2"/>
    <s v="2020"/>
    <s v="Qtr3"/>
    <n v="7"/>
    <s v="Jul"/>
    <s v="Twin Enviro"/>
    <n v="4.34"/>
    <n v="4.88"/>
    <n v="3.84"/>
  </r>
  <r>
    <x v="293"/>
    <s v=" Single Stream"/>
    <n v="94736"/>
    <d v="2020-07-07T00:00:00"/>
    <n v="1940"/>
    <n v="0.97"/>
    <n v="3"/>
    <s v="2020"/>
    <s v="Qtr3"/>
    <n v="7"/>
    <s v="Jul"/>
    <s v="Waste Management"/>
    <n v="2.12"/>
    <n v="3.23"/>
    <n v="7.5800000000000018"/>
  </r>
  <r>
    <x v="293"/>
    <s v=" Single Stream"/>
    <n v="94738"/>
    <d v="2020-07-07T00:00:00"/>
    <n v="2300"/>
    <n v="1.1499999999999999"/>
    <n v="2"/>
    <s v="2020"/>
    <s v="Qtr3"/>
    <n v="7"/>
    <s v="Jul"/>
    <s v="Twin Enviro"/>
    <n v="2.12"/>
    <n v="3.23"/>
    <n v="7.5800000000000018"/>
  </r>
  <r>
    <x v="294"/>
    <s v=" Single Stream"/>
    <n v="94720"/>
    <d v="2020-07-06T00:00:00"/>
    <n v="4540"/>
    <n v="2.27"/>
    <n v="2"/>
    <s v="2020"/>
    <s v="Qtr3"/>
    <n v="7"/>
    <s v="Jul"/>
    <s v="Twin Enviro"/>
    <n v="8.5500000000000007"/>
    <n v="1.69"/>
    <n v="4.96"/>
  </r>
  <r>
    <x v="294"/>
    <s v=" Single Stream"/>
    <n v="94681"/>
    <d v="2020-07-06T00:00:00"/>
    <n v="2680"/>
    <n v="1.34"/>
    <n v="2"/>
    <s v="2020"/>
    <s v="Qtr3"/>
    <n v="7"/>
    <s v="Jul"/>
    <s v="Twin Enviro"/>
    <n v="8.5500000000000007"/>
    <n v="1.69"/>
    <n v="4.96"/>
  </r>
  <r>
    <x v="294"/>
    <s v=" Single Stream"/>
    <n v="94713"/>
    <d v="2020-07-06T00:00:00"/>
    <n v="9880"/>
    <n v="4.9400000000000004"/>
    <n v="3"/>
    <s v="2020"/>
    <s v="Qtr3"/>
    <n v="7"/>
    <s v="Jul"/>
    <s v="Waste Management"/>
    <n v="8.5500000000000007"/>
    <n v="1.69"/>
    <n v="4.96"/>
  </r>
  <r>
    <x v="295"/>
    <s v=" Single Stream"/>
    <n v="94660"/>
    <d v="2020-07-03T00:00:00"/>
    <n v="1940"/>
    <n v="0.97"/>
    <n v="2"/>
    <s v="2020"/>
    <s v="Qtr3"/>
    <n v="7"/>
    <s v="Jul"/>
    <s v="Twin Enviro"/>
    <n v="11.280000000000001"/>
    <n v="0.52"/>
    <n v="4.67"/>
  </r>
  <r>
    <x v="295"/>
    <s v=" Single Stream"/>
    <n v="94666"/>
    <d v="2020-07-03T00:00:00"/>
    <n v="1540"/>
    <n v="0.77"/>
    <n v="2"/>
    <s v="2020"/>
    <s v="Qtr3"/>
    <n v="7"/>
    <s v="Jul"/>
    <s v="Twin Enviro"/>
    <n v="11.280000000000001"/>
    <n v="0.52"/>
    <n v="4.67"/>
  </r>
  <r>
    <x v="295"/>
    <s v=" Single Stream"/>
    <n v="94645"/>
    <d v="2020-07-03T00:00:00"/>
    <n v="9860"/>
    <n v="4.93"/>
    <n v="3"/>
    <s v="2020"/>
    <s v="Qtr3"/>
    <n v="7"/>
    <s v="Jul"/>
    <s v="Waste Management"/>
    <n v="11.280000000000001"/>
    <n v="0.52"/>
    <n v="4.67"/>
  </r>
  <r>
    <x v="295"/>
    <s v=" Single Stream"/>
    <n v="94651"/>
    <d v="2020-07-03T00:00:00"/>
    <n v="3980"/>
    <n v="1.99"/>
    <n v="2"/>
    <s v="2020"/>
    <s v="Qtr3"/>
    <n v="7"/>
    <s v="Jul"/>
    <s v="Twin Enviro"/>
    <n v="11.280000000000001"/>
    <n v="0.52"/>
    <n v="4.67"/>
  </r>
  <r>
    <x v="295"/>
    <s v=" Single Stream"/>
    <n v="94658"/>
    <d v="2020-07-03T00:00:00"/>
    <n v="5240"/>
    <n v="2.62"/>
    <n v="2"/>
    <s v="2020"/>
    <s v="Qtr3"/>
    <n v="7"/>
    <s v="Jul"/>
    <s v="Twin Enviro"/>
    <n v="11.280000000000001"/>
    <n v="0.52"/>
    <n v="4.67"/>
  </r>
  <r>
    <x v="296"/>
    <s v=" Single Stream"/>
    <n v="94579"/>
    <d v="2020-07-02T00:00:00"/>
    <n v="3560"/>
    <n v="1.78"/>
    <n v="2"/>
    <s v="2020"/>
    <s v="Qtr3"/>
    <n v="7"/>
    <s v="Jul"/>
    <s v="Twin Enviro"/>
    <n v="6.59"/>
    <n v="1.73"/>
    <n v="0"/>
  </r>
  <r>
    <x v="296"/>
    <s v=" Single Stream"/>
    <n v="94613"/>
    <d v="2020-07-02T00:00:00"/>
    <n v="3220"/>
    <n v="1.61"/>
    <n v="2"/>
    <s v="2020"/>
    <s v="Qtr3"/>
    <n v="7"/>
    <s v="Jul"/>
    <s v="Twin Enviro"/>
    <n v="6.59"/>
    <n v="1.73"/>
    <n v="0"/>
  </r>
  <r>
    <x v="296"/>
    <s v=" Single Stream"/>
    <n v="94614"/>
    <d v="2020-07-02T00:00:00"/>
    <n v="3820"/>
    <n v="1.91"/>
    <n v="2"/>
    <s v="2020"/>
    <s v="Qtr3"/>
    <n v="7"/>
    <s v="Jul"/>
    <s v="Twin Enviro"/>
    <n v="6.59"/>
    <n v="1.73"/>
    <n v="0"/>
  </r>
  <r>
    <x v="296"/>
    <s v=" Single Stream"/>
    <n v="94563"/>
    <d v="2020-07-02T00:00:00"/>
    <n v="2580"/>
    <n v="1.29"/>
    <n v="2"/>
    <s v="2020"/>
    <s v="Qtr3"/>
    <n v="7"/>
    <s v="Jul"/>
    <s v="Twin Enviro"/>
    <n v="6.59"/>
    <n v="1.73"/>
    <n v="0"/>
  </r>
  <r>
    <x v="297"/>
    <s v=" Single Stream"/>
    <n v="94499"/>
    <d v="2020-07-01T00:00:00"/>
    <n v="4640"/>
    <n v="2.3199999999999998"/>
    <n v="2"/>
    <s v="2020"/>
    <s v="Qtr3"/>
    <n v="7"/>
    <s v="Jul"/>
    <s v="Twin Enviro"/>
    <n v="9.32"/>
    <n v="2.0299999999999998"/>
    <n v="4.6800000000000006"/>
  </r>
  <r>
    <x v="297"/>
    <s v=" Single Stream"/>
    <n v="94539"/>
    <d v="2020-07-01T00:00:00"/>
    <n v="7020"/>
    <n v="3.51"/>
    <n v="3"/>
    <s v="2020"/>
    <s v="Qtr3"/>
    <n v="7"/>
    <s v="Jul"/>
    <s v="Waste Management"/>
    <n v="9.32"/>
    <n v="2.0299999999999998"/>
    <n v="4.6800000000000006"/>
  </r>
  <r>
    <x v="297"/>
    <s v=" Single Stream"/>
    <n v="94509"/>
    <d v="2020-07-01T00:00:00"/>
    <n v="1660"/>
    <n v="0.83"/>
    <n v="2"/>
    <s v="2020"/>
    <s v="Qtr3"/>
    <n v="7"/>
    <s v="Jul"/>
    <s v="Twin Enviro"/>
    <n v="9.32"/>
    <n v="2.0299999999999998"/>
    <n v="4.6800000000000006"/>
  </r>
  <r>
    <x v="297"/>
    <s v=" Single Stream"/>
    <n v="94538"/>
    <d v="2020-07-01T00:00:00"/>
    <n v="5320"/>
    <n v="2.66"/>
    <n v="2"/>
    <s v="2020"/>
    <s v="Qtr3"/>
    <n v="7"/>
    <s v="Jul"/>
    <s v="Twin Enviro"/>
    <n v="9.32"/>
    <n v="2.0299999999999998"/>
    <n v="4.6800000000000006"/>
  </r>
  <r>
    <x v="298"/>
    <s v=" Single Stream"/>
    <n v="94494"/>
    <d v="2020-06-30T00:00:00"/>
    <n v="560"/>
    <n v="0.28000000000000003"/>
    <n v="2"/>
    <s v="2020"/>
    <s v="Qtr2"/>
    <n v="6"/>
    <s v="Jun"/>
    <s v="Twin Enviro"/>
    <n v="7.3599999999999994"/>
    <n v="2.04"/>
    <n v="2.02"/>
  </r>
  <r>
    <x v="298"/>
    <s v=" Single Stream"/>
    <n v="94484"/>
    <d v="2020-06-30T00:00:00"/>
    <n v="10200"/>
    <n v="5.0999999999999996"/>
    <n v="3"/>
    <s v="2020"/>
    <s v="Qtr2"/>
    <n v="6"/>
    <s v="Jun"/>
    <s v="Waste Management"/>
    <n v="7.3599999999999994"/>
    <n v="2.04"/>
    <n v="2.02"/>
  </r>
  <r>
    <x v="298"/>
    <s v=" Single Stream"/>
    <n v="94445"/>
    <d v="2020-06-30T00:00:00"/>
    <n v="3960"/>
    <n v="1.98"/>
    <n v="2"/>
    <s v="2020"/>
    <s v="Qtr2"/>
    <n v="6"/>
    <s v="Jun"/>
    <s v="Twin Enviro"/>
    <n v="7.3599999999999994"/>
    <n v="2.04"/>
    <n v="2.02"/>
  </r>
  <r>
    <x v="299"/>
    <s v=" Single Stream"/>
    <n v="94440"/>
    <d v="2020-06-29T00:00:00"/>
    <n v="3560"/>
    <n v="1.78"/>
    <n v="2"/>
    <s v="2020"/>
    <s v="Qtr2"/>
    <n v="6"/>
    <s v="Jun"/>
    <s v="Twin Enviro"/>
    <n v="6.91"/>
    <n v="1.31"/>
    <n v="4.01"/>
  </r>
  <r>
    <x v="299"/>
    <s v=" Single Stream"/>
    <n v="94416"/>
    <d v="2020-06-29T00:00:00"/>
    <n v="4820"/>
    <n v="2.41"/>
    <n v="2"/>
    <s v="2020"/>
    <s v="Qtr2"/>
    <n v="6"/>
    <s v="Jun"/>
    <s v="Twin Enviro"/>
    <n v="6.91"/>
    <n v="1.31"/>
    <n v="4.01"/>
  </r>
  <r>
    <x v="299"/>
    <s v=" Single Stream"/>
    <n v="94429"/>
    <d v="2020-06-29T00:00:00"/>
    <n v="5440"/>
    <n v="2.72"/>
    <n v="3"/>
    <s v="2020"/>
    <s v="Qtr2"/>
    <n v="6"/>
    <s v="Jun"/>
    <s v="Waste Management"/>
    <n v="6.91"/>
    <n v="1.31"/>
    <n v="4.01"/>
  </r>
  <r>
    <x v="300"/>
    <s v=" Single Stream"/>
    <n v="94346"/>
    <d v="2020-06-26T00:00:00"/>
    <n v="3020"/>
    <n v="1.51"/>
    <n v="2"/>
    <s v="2020"/>
    <s v="Qtr2"/>
    <n v="6"/>
    <s v="Jun"/>
    <s v="Twin Enviro"/>
    <n v="7.43"/>
    <n v="1.6"/>
    <n v="5.78"/>
  </r>
  <r>
    <x v="300"/>
    <s v=" Single Stream"/>
    <n v="94366"/>
    <d v="2020-06-26T00:00:00"/>
    <n v="2340"/>
    <n v="1.17"/>
    <n v="2"/>
    <s v="2020"/>
    <s v="Qtr2"/>
    <n v="6"/>
    <s v="Jun"/>
    <s v="Twin Enviro"/>
    <n v="7.43"/>
    <n v="1.6"/>
    <n v="5.78"/>
  </r>
  <r>
    <x v="300"/>
    <s v=" Single Stream"/>
    <n v="94360"/>
    <d v="2020-06-26T00:00:00"/>
    <n v="2300"/>
    <n v="1.1499999999999999"/>
    <n v="2"/>
    <s v="2020"/>
    <s v="Qtr2"/>
    <n v="6"/>
    <s v="Jun"/>
    <s v="Twin Enviro"/>
    <n v="7.43"/>
    <n v="1.6"/>
    <n v="5.78"/>
  </r>
  <r>
    <x v="300"/>
    <s v=" Single Stream"/>
    <n v="94367"/>
    <d v="2020-06-26T00:00:00"/>
    <n v="7200"/>
    <n v="3.6"/>
    <n v="3"/>
    <s v="2020"/>
    <s v="Qtr2"/>
    <n v="6"/>
    <s v="Jun"/>
    <s v="Waste Management"/>
    <n v="7.43"/>
    <n v="1.6"/>
    <n v="5.78"/>
  </r>
  <r>
    <x v="301"/>
    <s v=" Single Stream"/>
    <n v="94314"/>
    <d v="2020-06-25T00:00:00"/>
    <n v="4720"/>
    <n v="2.36"/>
    <n v="2"/>
    <s v="2020"/>
    <s v="Qtr2"/>
    <n v="6"/>
    <s v="Jun"/>
    <s v="Twin Enviro"/>
    <n v="9.0500000000000007"/>
    <n v="1.84"/>
    <n v="4.0999999999999996"/>
  </r>
  <r>
    <x v="301"/>
    <s v=" Single Stream"/>
    <n v="94276"/>
    <d v="2020-06-25T00:00:00"/>
    <n v="3580"/>
    <n v="1.79"/>
    <n v="2"/>
    <s v="2020"/>
    <s v="Qtr2"/>
    <n v="6"/>
    <s v="Jun"/>
    <s v="Twin Enviro"/>
    <n v="9.0500000000000007"/>
    <n v="1.84"/>
    <n v="4.0999999999999996"/>
  </r>
  <r>
    <x v="301"/>
    <s v=" Single Stream"/>
    <n v="94305"/>
    <d v="2020-06-25T00:00:00"/>
    <n v="5540"/>
    <n v="2.77"/>
    <n v="3"/>
    <s v="2020"/>
    <s v="Qtr2"/>
    <n v="6"/>
    <s v="Jun"/>
    <s v="Waste Management"/>
    <n v="9.0500000000000007"/>
    <n v="1.84"/>
    <n v="4.0999999999999996"/>
  </r>
  <r>
    <x v="301"/>
    <s v=" Single Stream"/>
    <n v="94306"/>
    <d v="2020-06-25T00:00:00"/>
    <n v="4260"/>
    <n v="2.13"/>
    <n v="2"/>
    <s v="2020"/>
    <s v="Qtr2"/>
    <n v="6"/>
    <s v="Jun"/>
    <s v="Twin Enviro"/>
    <n v="9.0500000000000007"/>
    <n v="1.84"/>
    <n v="4.0999999999999996"/>
  </r>
  <r>
    <x v="302"/>
    <s v=" Single Stream"/>
    <n v="94227"/>
    <d v="2020-06-24T00:00:00"/>
    <n v="7580"/>
    <n v="3.79"/>
    <n v="2"/>
    <s v="2020"/>
    <s v="Qtr2"/>
    <n v="6"/>
    <s v="Jun"/>
    <s v="Twin Enviro"/>
    <n v="5.3"/>
    <n v="2.36"/>
    <n v="1.29"/>
  </r>
  <r>
    <x v="302"/>
    <s v=" Single Stream"/>
    <n v="94179"/>
    <d v="2020-06-24T00:00:00"/>
    <n v="420"/>
    <n v="0.21"/>
    <n v="2"/>
    <s v="2020"/>
    <s v="Qtr2"/>
    <n v="6"/>
    <s v="Jun"/>
    <s v="Twin Enviro"/>
    <n v="5.3"/>
    <n v="2.36"/>
    <n v="1.29"/>
  </r>
  <r>
    <x v="302"/>
    <s v=" Single Stream"/>
    <n v="94235"/>
    <d v="2020-06-24T00:00:00"/>
    <n v="2600"/>
    <n v="1.3"/>
    <n v="2"/>
    <s v="2020"/>
    <s v="Qtr2"/>
    <n v="6"/>
    <s v="Jun"/>
    <s v="Twin Enviro"/>
    <n v="5.3"/>
    <n v="2.36"/>
    <n v="1.29"/>
  </r>
  <r>
    <x v="303"/>
    <s v=" Single Stream"/>
    <n v="94110"/>
    <d v="2020-06-23T00:00:00"/>
    <n v="6160"/>
    <n v="3.08"/>
    <n v="3"/>
    <s v="2020"/>
    <s v="Qtr2"/>
    <n v="6"/>
    <s v="Jun"/>
    <s v="Waste Management"/>
    <n v="3.08"/>
    <n v="2.98"/>
    <n v="5.5"/>
  </r>
  <r>
    <x v="304"/>
    <s v=" Single Stream"/>
    <n v="94070"/>
    <d v="2020-06-22T00:00:00"/>
    <n v="4720"/>
    <n v="2.36"/>
    <n v="2"/>
    <s v="2020"/>
    <s v="Qtr2"/>
    <n v="6"/>
    <s v="Jun"/>
    <s v="Twin Enviro"/>
    <n v="3.4699999999999998"/>
    <n v="3.5"/>
    <n v="3.36"/>
  </r>
  <r>
    <x v="304"/>
    <s v=" Single Stream"/>
    <n v="94058"/>
    <d v="2020-06-22T00:00:00"/>
    <n v="2220"/>
    <n v="1.1100000000000001"/>
    <n v="2"/>
    <s v="2020"/>
    <s v="Qtr2"/>
    <n v="6"/>
    <s v="Jun"/>
    <s v="Twin Enviro"/>
    <n v="3.4699999999999998"/>
    <n v="3.5"/>
    <n v="3.36"/>
  </r>
  <r>
    <x v="305"/>
    <s v=" Single Stream"/>
    <n v="94001"/>
    <d v="2020-06-19T00:00:00"/>
    <n v="4800"/>
    <n v="2.4"/>
    <n v="2"/>
    <s v="2020"/>
    <s v="Qtr2"/>
    <n v="6"/>
    <s v="Jun"/>
    <s v="Twin Enviro"/>
    <n v="6.5399999999999991"/>
    <n v="0"/>
    <n v="0.58000000000000007"/>
  </r>
  <r>
    <x v="305"/>
    <s v=" Single Stream"/>
    <n v="94012"/>
    <d v="2020-06-19T00:00:00"/>
    <n v="6760"/>
    <n v="3.38"/>
    <n v="3"/>
    <s v="2020"/>
    <s v="Qtr2"/>
    <n v="6"/>
    <s v="Jun"/>
    <s v="Waste Management"/>
    <n v="6.5399999999999991"/>
    <n v="0"/>
    <n v="0.58000000000000007"/>
  </r>
  <r>
    <x v="305"/>
    <s v=" Single Stream"/>
    <n v="94002"/>
    <d v="2020-06-19T00:00:00"/>
    <n v="1520"/>
    <n v="0.76"/>
    <n v="2"/>
    <s v="2020"/>
    <s v="Qtr2"/>
    <n v="6"/>
    <s v="Jun"/>
    <s v="Twin Enviro"/>
    <n v="6.5399999999999991"/>
    <n v="0"/>
    <n v="0.58000000000000007"/>
  </r>
  <r>
    <x v="306"/>
    <s v=" Single Stream"/>
    <n v="93984"/>
    <d v="2020-06-18T00:00:00"/>
    <n v="1380"/>
    <n v="0.69"/>
    <n v="2"/>
    <s v="2020"/>
    <s v="Qtr2"/>
    <n v="6"/>
    <s v="Jun"/>
    <s v="Twin Enviro"/>
    <n v="9.129999999999999"/>
    <n v="3.62"/>
    <n v="8.3000000000000007"/>
  </r>
  <r>
    <x v="306"/>
    <s v=" Single Stream"/>
    <n v="93948"/>
    <d v="2020-06-18T00:00:00"/>
    <n v="5380"/>
    <n v="2.69"/>
    <n v="3"/>
    <s v="2020"/>
    <s v="Qtr2"/>
    <n v="6"/>
    <s v="Jun"/>
    <s v="Waste Management"/>
    <n v="9.129999999999999"/>
    <n v="3.62"/>
    <n v="8.3000000000000007"/>
  </r>
  <r>
    <x v="306"/>
    <s v=" Single Stream"/>
    <n v="93947"/>
    <d v="2020-06-18T00:00:00"/>
    <n v="4520"/>
    <n v="2.2599999999999998"/>
    <n v="2"/>
    <s v="2020"/>
    <s v="Qtr2"/>
    <n v="6"/>
    <s v="Jun"/>
    <s v="Twin Enviro"/>
    <n v="9.129999999999999"/>
    <n v="3.62"/>
    <n v="8.3000000000000007"/>
  </r>
  <r>
    <x v="306"/>
    <s v=" Single Stream"/>
    <n v="93885"/>
    <d v="2020-06-18T00:00:00"/>
    <n v="3420"/>
    <n v="1.71"/>
    <n v="2"/>
    <s v="2020"/>
    <s v="Qtr2"/>
    <n v="6"/>
    <s v="Jun"/>
    <s v="Twin Enviro"/>
    <n v="9.129999999999999"/>
    <n v="3.62"/>
    <n v="8.3000000000000007"/>
  </r>
  <r>
    <x v="306"/>
    <s v=" Single Stream"/>
    <n v="93933"/>
    <d v="2020-06-18T00:00:00"/>
    <n v="3560"/>
    <n v="1.78"/>
    <n v="2"/>
    <s v="2020"/>
    <s v="Qtr2"/>
    <n v="6"/>
    <s v="Jun"/>
    <s v="Twin Enviro"/>
    <n v="9.129999999999999"/>
    <n v="3.62"/>
    <n v="8.3000000000000007"/>
  </r>
  <r>
    <x v="307"/>
    <s v=" Single Stream"/>
    <n v="93864"/>
    <d v="2020-06-17T00:00:00"/>
    <n v="7960"/>
    <n v="3.98"/>
    <n v="3"/>
    <s v="2020"/>
    <s v="Qtr2"/>
    <n v="6"/>
    <s v="Jun"/>
    <s v="Waste Management"/>
    <n v="9.68"/>
    <n v="3.49"/>
    <n v="3.97"/>
  </r>
  <r>
    <x v="307"/>
    <s v=" Single Stream"/>
    <n v="93833"/>
    <d v="2020-06-17T00:00:00"/>
    <n v="1860"/>
    <n v="0.93"/>
    <n v="2"/>
    <s v="2020"/>
    <s v="Qtr2"/>
    <n v="6"/>
    <s v="Jun"/>
    <s v="Twin Enviro"/>
    <n v="9.68"/>
    <n v="3.49"/>
    <n v="3.97"/>
  </r>
  <r>
    <x v="307"/>
    <s v=" Single Stream"/>
    <n v="93816"/>
    <d v="2020-06-17T00:00:00"/>
    <n v="4660"/>
    <n v="2.33"/>
    <n v="2"/>
    <s v="2020"/>
    <s v="Qtr2"/>
    <n v="6"/>
    <s v="Jun"/>
    <s v="Twin Enviro"/>
    <n v="9.68"/>
    <n v="3.49"/>
    <n v="3.97"/>
  </r>
  <r>
    <x v="307"/>
    <s v=" Single Stream"/>
    <n v="93862"/>
    <d v="2020-06-17T00:00:00"/>
    <n v="4880"/>
    <n v="2.44"/>
    <n v="2"/>
    <s v="2020"/>
    <s v="Qtr2"/>
    <n v="6"/>
    <s v="Jun"/>
    <s v="Twin Enviro"/>
    <n v="9.68"/>
    <n v="3.49"/>
    <n v="3.97"/>
  </r>
  <r>
    <x v="308"/>
    <s v=" Single Stream"/>
    <n v="93745"/>
    <d v="2020-06-16T00:00:00"/>
    <n v="3240"/>
    <n v="1.62"/>
    <n v="2"/>
    <s v="2020"/>
    <s v="Qtr2"/>
    <n v="6"/>
    <s v="Jun"/>
    <s v="Twin Enviro"/>
    <n v="9.36"/>
    <n v="3.63"/>
    <n v="5.3500000000000005"/>
  </r>
  <r>
    <x v="308"/>
    <s v=" Single Stream"/>
    <n v="93787"/>
    <d v="2020-06-16T00:00:00"/>
    <n v="9280"/>
    <n v="4.6399999999999997"/>
    <n v="3"/>
    <s v="2020"/>
    <s v="Qtr2"/>
    <n v="6"/>
    <s v="Jun"/>
    <s v="Waste Management"/>
    <n v="9.36"/>
    <n v="3.63"/>
    <n v="5.3500000000000005"/>
  </r>
  <r>
    <x v="308"/>
    <s v=" Single Stream"/>
    <n v="93744"/>
    <d v="2020-06-16T00:00:00"/>
    <n v="5720"/>
    <n v="2.86"/>
    <n v="2"/>
    <s v="2020"/>
    <s v="Qtr2"/>
    <n v="6"/>
    <s v="Jun"/>
    <s v="Twin Enviro"/>
    <n v="9.36"/>
    <n v="3.63"/>
    <n v="5.3500000000000005"/>
  </r>
  <r>
    <x v="308"/>
    <s v=" Single Stream"/>
    <n v="93802"/>
    <d v="2020-06-16T00:00:00"/>
    <n v="480"/>
    <n v="0.24"/>
    <n v="2"/>
    <s v="2020"/>
    <s v="Qtr2"/>
    <n v="6"/>
    <s v="Jun"/>
    <s v="Twin Enviro"/>
    <n v="9.36"/>
    <n v="3.63"/>
    <n v="5.3500000000000005"/>
  </r>
  <r>
    <x v="309"/>
    <s v=" Single Stream"/>
    <n v="93672"/>
    <d v="2020-06-15T00:00:00"/>
    <n v="2580"/>
    <n v="1.29"/>
    <n v="2"/>
    <s v="2020"/>
    <s v="Qtr2"/>
    <n v="6"/>
    <s v="Jun"/>
    <s v="Twin Enviro"/>
    <n v="7.27"/>
    <n v="2.66"/>
    <n v="6.4000000000000012"/>
  </r>
  <r>
    <x v="309"/>
    <s v=" Single Stream"/>
    <n v="93707"/>
    <d v="2020-06-15T00:00:00"/>
    <n v="3620"/>
    <n v="1.81"/>
    <n v="2"/>
    <s v="2020"/>
    <s v="Qtr2"/>
    <n v="6"/>
    <s v="Jun"/>
    <s v="Twin Enviro"/>
    <n v="7.27"/>
    <n v="2.66"/>
    <n v="6.4000000000000012"/>
  </r>
  <r>
    <x v="309"/>
    <s v=" Single Stream"/>
    <n v="93726"/>
    <d v="2020-06-15T00:00:00"/>
    <n v="8340"/>
    <n v="4.17"/>
    <n v="3"/>
    <s v="2020"/>
    <s v="Qtr2"/>
    <n v="6"/>
    <s v="Jun"/>
    <s v="Waste Management"/>
    <n v="7.27"/>
    <n v="2.66"/>
    <n v="6.4000000000000012"/>
  </r>
  <r>
    <x v="310"/>
    <s v=" Single Stream"/>
    <n v="93599"/>
    <d v="2020-06-12T00:00:00"/>
    <n v="2420"/>
    <n v="1.21"/>
    <n v="2"/>
    <s v="2020"/>
    <s v="Qtr2"/>
    <n v="6"/>
    <s v="Jun"/>
    <s v="Twin Enviro"/>
    <n v="13.95"/>
    <n v="4.83"/>
    <n v="6.0200000000000005"/>
  </r>
  <r>
    <x v="310"/>
    <s v=" Single Stream"/>
    <n v="93615"/>
    <d v="2020-06-12T00:00:00"/>
    <n v="6760"/>
    <n v="3.38"/>
    <n v="3"/>
    <s v="2020"/>
    <s v="Qtr2"/>
    <n v="6"/>
    <s v="Jun"/>
    <s v="Waste Management"/>
    <n v="13.95"/>
    <n v="4.83"/>
    <n v="6.0200000000000005"/>
  </r>
  <r>
    <x v="310"/>
    <s v=" Single Stream"/>
    <n v="93658"/>
    <d v="2020-06-12T00:00:00"/>
    <n v="1420"/>
    <n v="0.71"/>
    <n v="2"/>
    <s v="2020"/>
    <s v="Qtr2"/>
    <n v="6"/>
    <s v="Jun"/>
    <s v="Twin Enviro"/>
    <n v="13.95"/>
    <n v="4.83"/>
    <n v="6.0200000000000005"/>
  </r>
  <r>
    <x v="310"/>
    <s v=" Single Stream"/>
    <n v="93598"/>
    <d v="2020-06-12T00:00:00"/>
    <n v="5240"/>
    <n v="2.62"/>
    <n v="2"/>
    <s v="2020"/>
    <s v="Qtr2"/>
    <n v="6"/>
    <s v="Jun"/>
    <s v="Twin Enviro"/>
    <n v="13.95"/>
    <n v="4.83"/>
    <n v="6.0200000000000005"/>
  </r>
  <r>
    <x v="310"/>
    <s v=" Single Stream"/>
    <n v="93638"/>
    <d v="2020-06-12T00:00:00"/>
    <n v="10100"/>
    <n v="5.05"/>
    <n v="3"/>
    <s v="2020"/>
    <s v="Qtr2"/>
    <n v="6"/>
    <s v="Jun"/>
    <s v="Waste Management"/>
    <n v="13.95"/>
    <n v="4.83"/>
    <n v="6.0200000000000005"/>
  </r>
  <r>
    <x v="310"/>
    <s v=" Single Stream"/>
    <n v="93631"/>
    <d v="2020-06-12T00:00:00"/>
    <n v="1960"/>
    <n v="0.98"/>
    <n v="2"/>
    <s v="2020"/>
    <s v="Qtr2"/>
    <n v="6"/>
    <s v="Jun"/>
    <s v="Twin Enviro"/>
    <n v="13.95"/>
    <n v="4.83"/>
    <n v="6.0200000000000005"/>
  </r>
  <r>
    <x v="311"/>
    <s v=" Single Stream"/>
    <n v="93593"/>
    <d v="2020-06-11T00:00:00"/>
    <n v="5480"/>
    <n v="2.74"/>
    <n v="2"/>
    <s v="2020"/>
    <s v="Qtr2"/>
    <n v="6"/>
    <s v="Jun"/>
    <s v="Twin Enviro"/>
    <n v="5.2"/>
    <n v="2.82"/>
    <n v="5.29"/>
  </r>
  <r>
    <x v="311"/>
    <s v=" Single Stream"/>
    <n v="93513"/>
    <d v="2020-06-11T00:00:00"/>
    <n v="1980"/>
    <n v="0.99"/>
    <n v="2"/>
    <s v="2020"/>
    <s v="Qtr2"/>
    <n v="6"/>
    <s v="Jun"/>
    <s v="Twin Enviro"/>
    <n v="5.2"/>
    <n v="2.82"/>
    <n v="5.29"/>
  </r>
  <r>
    <x v="311"/>
    <s v=" Single Stream"/>
    <n v="93508"/>
    <d v="2020-06-11T00:00:00"/>
    <n v="2940"/>
    <n v="1.47"/>
    <n v="2"/>
    <s v="2020"/>
    <s v="Qtr2"/>
    <n v="6"/>
    <s v="Jun"/>
    <s v="Twin Enviro"/>
    <n v="5.2"/>
    <n v="2.82"/>
    <n v="5.29"/>
  </r>
  <r>
    <x v="312"/>
    <s v=" Single Stream"/>
    <n v="93475"/>
    <d v="2020-06-10T00:00:00"/>
    <n v="4980"/>
    <n v="2.4900000000000002"/>
    <n v="2"/>
    <s v="2020"/>
    <s v="Qtr2"/>
    <n v="6"/>
    <s v="Jun"/>
    <s v="Twin Enviro"/>
    <n v="5.33"/>
    <n v="3.52"/>
    <n v="1.27"/>
  </r>
  <r>
    <x v="312"/>
    <s v=" Single Stream"/>
    <n v="93491"/>
    <d v="2020-06-10T00:00:00"/>
    <n v="5680"/>
    <n v="2.84"/>
    <n v="3"/>
    <s v="2020"/>
    <s v="Qtr2"/>
    <n v="6"/>
    <s v="Jun"/>
    <s v="Waste Management"/>
    <n v="5.33"/>
    <n v="3.52"/>
    <n v="1.27"/>
  </r>
  <r>
    <x v="313"/>
    <s v=" Single Stream"/>
    <n v="93370"/>
    <d v="2020-06-09T00:00:00"/>
    <n v="2720"/>
    <n v="1.36"/>
    <n v="2"/>
    <s v="2020"/>
    <s v="Qtr2"/>
    <n v="6"/>
    <s v="Jun"/>
    <s v="Twin Enviro"/>
    <n v="8.32"/>
    <n v="0"/>
    <n v="4.79"/>
  </r>
  <r>
    <x v="313"/>
    <s v=" Single Stream"/>
    <n v="93369"/>
    <d v="2020-06-09T00:00:00"/>
    <n v="8160"/>
    <n v="4.08"/>
    <n v="3"/>
    <s v="2020"/>
    <s v="Qtr2"/>
    <n v="6"/>
    <s v="Jun"/>
    <s v="Waste Management"/>
    <n v="8.32"/>
    <n v="0"/>
    <n v="4.79"/>
  </r>
  <r>
    <x v="313"/>
    <s v=" Single Stream"/>
    <n v="93407"/>
    <d v="2020-06-09T00:00:00"/>
    <n v="5760"/>
    <n v="2.88"/>
    <n v="2"/>
    <s v="2020"/>
    <s v="Qtr2"/>
    <n v="6"/>
    <s v="Jun"/>
    <s v="Twin Enviro"/>
    <n v="8.32"/>
    <n v="0"/>
    <n v="4.79"/>
  </r>
  <r>
    <x v="314"/>
    <s v=" Single Stream"/>
    <n v="93302"/>
    <d v="2020-06-08T00:00:00"/>
    <n v="6180"/>
    <n v="3.09"/>
    <n v="2"/>
    <s v="2020"/>
    <s v="Qtr2"/>
    <n v="6"/>
    <s v="Jun"/>
    <s v="Twin Enviro"/>
    <n v="6.35"/>
    <n v="0.42"/>
    <n v="3.25"/>
  </r>
  <r>
    <x v="314"/>
    <s v=" Single Stream"/>
    <n v="93306"/>
    <d v="2020-06-08T00:00:00"/>
    <n v="1380"/>
    <n v="0.69"/>
    <n v="2"/>
    <s v="2020"/>
    <s v="Qtr2"/>
    <n v="6"/>
    <s v="Jun"/>
    <s v="Twin Enviro"/>
    <n v="6.35"/>
    <n v="0.42"/>
    <n v="3.25"/>
  </r>
  <r>
    <x v="314"/>
    <s v=" Single Stream"/>
    <n v="93328"/>
    <d v="2020-06-08T00:00:00"/>
    <n v="5140"/>
    <n v="2.57"/>
    <n v="2"/>
    <s v="2020"/>
    <s v="Qtr2"/>
    <n v="6"/>
    <s v="Jun"/>
    <s v="Twin Enviro"/>
    <n v="6.35"/>
    <n v="0.42"/>
    <n v="3.25"/>
  </r>
  <r>
    <x v="315"/>
    <s v=" Single Stream"/>
    <n v="93247"/>
    <d v="2020-06-05T00:00:00"/>
    <n v="1260"/>
    <n v="0.63"/>
    <n v="2"/>
    <s v="2020"/>
    <s v="Qtr2"/>
    <n v="6"/>
    <s v="Jun"/>
    <s v="Twin Enviro"/>
    <n v="7.6400000000000006"/>
    <n v="0"/>
    <n v="0"/>
  </r>
  <r>
    <x v="315"/>
    <s v=" Single Stream"/>
    <n v="93277"/>
    <d v="2020-06-05T00:00:00"/>
    <n v="7060"/>
    <n v="3.53"/>
    <n v="3"/>
    <s v="2020"/>
    <s v="Qtr2"/>
    <n v="6"/>
    <s v="Jun"/>
    <s v="Waste Management"/>
    <n v="7.6400000000000006"/>
    <n v="0"/>
    <n v="0"/>
  </r>
  <r>
    <x v="315"/>
    <s v=" Single Stream"/>
    <n v="93270"/>
    <d v="2020-06-05T00:00:00"/>
    <n v="4400"/>
    <n v="2.2000000000000002"/>
    <n v="2"/>
    <s v="2020"/>
    <s v="Qtr2"/>
    <n v="6"/>
    <s v="Jun"/>
    <s v="Twin Enviro"/>
    <n v="7.6400000000000006"/>
    <n v="0"/>
    <n v="0"/>
  </r>
  <r>
    <x v="315"/>
    <s v=" Single Stream"/>
    <n v="93229"/>
    <d v="2020-06-05T00:00:00"/>
    <n v="2560"/>
    <n v="1.28"/>
    <n v="2"/>
    <s v="2020"/>
    <s v="Qtr2"/>
    <n v="6"/>
    <s v="Jun"/>
    <s v="Twin Enviro"/>
    <n v="7.6400000000000006"/>
    <n v="0"/>
    <n v="0"/>
  </r>
  <r>
    <x v="316"/>
    <s v=" Single Stream"/>
    <n v="93212"/>
    <d v="2020-06-04T00:00:00"/>
    <n v="5100"/>
    <n v="2.5499999999999998"/>
    <n v="3"/>
    <s v="2020"/>
    <s v="Qtr2"/>
    <n v="6"/>
    <s v="Jun"/>
    <s v="Waste Management"/>
    <n v="10.039999999999999"/>
    <n v="0"/>
    <n v="0"/>
  </r>
  <r>
    <x v="316"/>
    <s v=" Single Stream"/>
    <n v="93221"/>
    <d v="2020-06-04T00:00:00"/>
    <n v="4800"/>
    <n v="2.4"/>
    <n v="2"/>
    <s v="2020"/>
    <s v="Qtr2"/>
    <n v="6"/>
    <s v="Jun"/>
    <s v="Twin Enviro"/>
    <n v="10.039999999999999"/>
    <n v="0"/>
    <n v="0"/>
  </r>
  <r>
    <x v="316"/>
    <s v=" Single Stream"/>
    <n v="93166"/>
    <d v="2020-06-04T00:00:00"/>
    <n v="6160"/>
    <n v="3.08"/>
    <n v="2"/>
    <s v="2020"/>
    <s v="Qtr2"/>
    <n v="6"/>
    <s v="Jun"/>
    <s v="Twin Enviro"/>
    <n v="10.039999999999999"/>
    <n v="0"/>
    <n v="0"/>
  </r>
  <r>
    <x v="316"/>
    <s v=" Single Stream"/>
    <n v="93153"/>
    <d v="2020-06-04T00:00:00"/>
    <n v="4020"/>
    <n v="2.0099999999999998"/>
    <n v="2"/>
    <s v="2020"/>
    <s v="Qtr2"/>
    <n v="6"/>
    <s v="Jun"/>
    <s v="Twin Enviro"/>
    <n v="10.039999999999999"/>
    <n v="0"/>
    <n v="0"/>
  </r>
  <r>
    <x v="317"/>
    <s v=" Single Stream"/>
    <n v="93098"/>
    <d v="2020-06-03T00:00:00"/>
    <n v="2260"/>
    <n v="1.1299999999999999"/>
    <n v="2"/>
    <s v="2020"/>
    <s v="Qtr2"/>
    <n v="6"/>
    <s v="Jun"/>
    <s v="Twin Enviro"/>
    <n v="7.88"/>
    <n v="1.24"/>
    <n v="0"/>
  </r>
  <r>
    <x v="317"/>
    <s v=" Single Stream"/>
    <n v="93132"/>
    <d v="2020-06-03T00:00:00"/>
    <n v="9080"/>
    <n v="4.54"/>
    <n v="3"/>
    <s v="2020"/>
    <s v="Qtr2"/>
    <n v="6"/>
    <s v="Jun"/>
    <s v="Waste Management"/>
    <n v="7.88"/>
    <n v="1.24"/>
    <n v="0"/>
  </r>
  <r>
    <x v="317"/>
    <s v=" Single Stream"/>
    <n v="93107"/>
    <d v="2020-06-03T00:00:00"/>
    <n v="4420"/>
    <n v="2.21"/>
    <n v="2"/>
    <s v="2020"/>
    <s v="Qtr2"/>
    <n v="6"/>
    <s v="Jun"/>
    <s v="Twin Enviro"/>
    <n v="7.88"/>
    <n v="1.24"/>
    <n v="0"/>
  </r>
  <r>
    <x v="318"/>
    <s v=" Single Stream"/>
    <n v="93031"/>
    <d v="2020-06-02T00:00:00"/>
    <n v="1240"/>
    <n v="0.62"/>
    <n v="2"/>
    <s v="2020"/>
    <s v="Qtr2"/>
    <n v="6"/>
    <s v="Jun"/>
    <s v="Twin Enviro"/>
    <n v="7.0299999999999994"/>
    <n v="4.62"/>
    <n v="1.28"/>
  </r>
  <r>
    <x v="318"/>
    <s v=" Single Stream"/>
    <n v="93009"/>
    <d v="2020-06-02T00:00:00"/>
    <n v="5100"/>
    <n v="2.5499999999999998"/>
    <n v="3"/>
    <s v="2020"/>
    <s v="Qtr2"/>
    <n v="6"/>
    <s v="Jun"/>
    <s v="Waste Management"/>
    <n v="7.0299999999999994"/>
    <n v="4.62"/>
    <n v="1.28"/>
  </r>
  <r>
    <x v="318"/>
    <s v=" Single Stream"/>
    <n v="93055"/>
    <d v="2020-06-02T00:00:00"/>
    <n v="7720"/>
    <n v="3.86"/>
    <n v="3"/>
    <s v="2020"/>
    <s v="Qtr2"/>
    <n v="6"/>
    <s v="Jun"/>
    <s v="Waste Management"/>
    <n v="7.0299999999999994"/>
    <n v="4.62"/>
    <n v="1.28"/>
  </r>
  <r>
    <x v="319"/>
    <s v=" Single Stream"/>
    <n v="92940"/>
    <d v="2020-06-01T00:00:00"/>
    <n v="1780"/>
    <n v="0.89"/>
    <n v="2"/>
    <s v="2020"/>
    <s v="Qtr2"/>
    <n v="6"/>
    <s v="Jun"/>
    <s v="Twin Enviro"/>
    <n v="6.4700000000000006"/>
    <n v="3.11"/>
    <n v="2.5099999999999998"/>
  </r>
  <r>
    <x v="319"/>
    <s v=" Single Stream"/>
    <n v="92968"/>
    <d v="2020-06-01T00:00:00"/>
    <n v="3180"/>
    <n v="1.59"/>
    <n v="2"/>
    <s v="2020"/>
    <s v="Qtr2"/>
    <n v="6"/>
    <s v="Jun"/>
    <s v="Twin Enviro"/>
    <n v="6.4700000000000006"/>
    <n v="3.11"/>
    <n v="2.5099999999999998"/>
  </r>
  <r>
    <x v="319"/>
    <s v=" Single Stream"/>
    <n v="92981"/>
    <d v="2020-06-01T00:00:00"/>
    <n v="7980"/>
    <n v="3.99"/>
    <n v="2"/>
    <s v="2020"/>
    <s v="Qtr2"/>
    <n v="6"/>
    <s v="Jun"/>
    <s v="Twin Enviro"/>
    <n v="6.4700000000000006"/>
    <n v="3.11"/>
    <n v="2.5099999999999998"/>
  </r>
  <r>
    <x v="320"/>
    <s v=" Single Stream"/>
    <n v="92861"/>
    <d v="2020-05-29T00:00:00"/>
    <n v="2920"/>
    <n v="1.46"/>
    <n v="2"/>
    <s v="2020"/>
    <s v="Qtr2"/>
    <n v="5"/>
    <s v="May"/>
    <s v="Twin Enviro"/>
    <n v="9.14"/>
    <n v="2.5299999999999998"/>
    <n v="3.66"/>
  </r>
  <r>
    <x v="320"/>
    <s v=" Single Stream"/>
    <n v="92911"/>
    <d v="2020-05-29T00:00:00"/>
    <n v="3940"/>
    <n v="1.97"/>
    <n v="2"/>
    <s v="2020"/>
    <s v="Qtr2"/>
    <n v="5"/>
    <s v="May"/>
    <s v="Twin Enviro"/>
    <n v="9.14"/>
    <n v="2.5299999999999998"/>
    <n v="3.66"/>
  </r>
  <r>
    <x v="320"/>
    <s v=" Single Stream"/>
    <n v="92877"/>
    <d v="2020-05-29T00:00:00"/>
    <n v="1220"/>
    <n v="0.61"/>
    <n v="2"/>
    <s v="2020"/>
    <s v="Qtr2"/>
    <n v="5"/>
    <s v="May"/>
    <s v="Twin Enviro"/>
    <n v="9.14"/>
    <n v="2.5299999999999998"/>
    <n v="3.66"/>
  </r>
  <r>
    <x v="320"/>
    <s v=" Single Stream"/>
    <n v="92858"/>
    <d v="2020-05-29T00:00:00"/>
    <n v="3560"/>
    <n v="1.78"/>
    <n v="2"/>
    <s v="2020"/>
    <s v="Qtr2"/>
    <n v="5"/>
    <s v="May"/>
    <s v="Twin Enviro"/>
    <n v="9.14"/>
    <n v="2.5299999999999998"/>
    <n v="3.66"/>
  </r>
  <r>
    <x v="320"/>
    <s v=" Single Stream"/>
    <n v="92912"/>
    <d v="2020-05-29T00:00:00"/>
    <n v="6640"/>
    <n v="3.32"/>
    <n v="3"/>
    <s v="2020"/>
    <s v="Qtr2"/>
    <n v="5"/>
    <s v="May"/>
    <s v="Waste Management"/>
    <n v="9.14"/>
    <n v="2.5299999999999998"/>
    <n v="3.66"/>
  </r>
  <r>
    <x v="321"/>
    <s v=" Single Stream"/>
    <n v="92807"/>
    <d v="2020-05-28T00:00:00"/>
    <n v="4500"/>
    <n v="2.25"/>
    <n v="2"/>
    <s v="2020"/>
    <s v="Qtr2"/>
    <n v="5"/>
    <s v="May"/>
    <s v="Twin Enviro"/>
    <n v="6.46"/>
    <n v="2.67"/>
    <n v="3.4799999999999995"/>
  </r>
  <r>
    <x v="321"/>
    <s v=" Single Stream"/>
    <n v="92784"/>
    <d v="2020-05-28T00:00:00"/>
    <n v="3520"/>
    <n v="1.76"/>
    <n v="2"/>
    <s v="2020"/>
    <s v="Qtr2"/>
    <n v="5"/>
    <s v="May"/>
    <s v="Twin Enviro"/>
    <n v="6.46"/>
    <n v="2.67"/>
    <n v="3.4799999999999995"/>
  </r>
  <r>
    <x v="321"/>
    <s v=" Single Stream"/>
    <n v="92835"/>
    <d v="2020-05-28T00:00:00"/>
    <n v="4900"/>
    <n v="2.4500000000000002"/>
    <n v="3"/>
    <s v="2020"/>
    <s v="Qtr2"/>
    <n v="5"/>
    <s v="May"/>
    <s v="Waste Management"/>
    <n v="6.46"/>
    <n v="2.67"/>
    <n v="3.4799999999999995"/>
  </r>
  <r>
    <x v="322"/>
    <s v=" Single Stream"/>
    <n v="92722"/>
    <d v="2020-05-27T00:00:00"/>
    <n v="5880"/>
    <n v="2.94"/>
    <n v="2"/>
    <s v="2020"/>
    <s v="Qtr2"/>
    <n v="5"/>
    <s v="May"/>
    <s v="Twin Enviro"/>
    <n v="11.69"/>
    <n v="4.8600000000000003"/>
    <n v="3.5"/>
  </r>
  <r>
    <x v="322"/>
    <s v=" Single Stream"/>
    <n v="92764"/>
    <d v="2020-05-27T00:00:00"/>
    <n v="7520"/>
    <n v="3.76"/>
    <n v="3"/>
    <s v="2020"/>
    <s v="Qtr2"/>
    <n v="5"/>
    <s v="May"/>
    <s v="Waste Management"/>
    <n v="11.69"/>
    <n v="4.8600000000000003"/>
    <n v="3.5"/>
  </r>
  <r>
    <x v="322"/>
    <s v=" Single Stream"/>
    <n v="92774"/>
    <d v="2020-05-27T00:00:00"/>
    <n v="8240"/>
    <n v="4.12"/>
    <n v="2"/>
    <s v="2020"/>
    <s v="Qtr2"/>
    <n v="5"/>
    <s v="May"/>
    <s v="Twin Enviro"/>
    <n v="11.69"/>
    <n v="4.8600000000000003"/>
    <n v="3.5"/>
  </r>
  <r>
    <x v="322"/>
    <s v=" Single Stream"/>
    <n v="92733"/>
    <d v="2020-05-27T00:00:00"/>
    <n v="1740"/>
    <n v="0.87"/>
    <n v="2"/>
    <s v="2020"/>
    <s v="Qtr2"/>
    <n v="5"/>
    <s v="May"/>
    <s v="Twin Enviro"/>
    <n v="11.69"/>
    <n v="4.8600000000000003"/>
    <n v="3.5"/>
  </r>
  <r>
    <x v="323"/>
    <s v=" Single Stream"/>
    <n v="92649"/>
    <d v="2020-05-26T00:00:00"/>
    <n v="3920"/>
    <n v="1.96"/>
    <n v="2"/>
    <s v="2020"/>
    <s v="Qtr2"/>
    <n v="5"/>
    <s v="May"/>
    <s v="Twin Enviro"/>
    <n v="3.58"/>
    <n v="1.1399999999999999"/>
    <n v="7.0600000000000014"/>
  </r>
  <r>
    <x v="323"/>
    <s v=" Single Stream"/>
    <n v="92650"/>
    <d v="2020-05-26T00:00:00"/>
    <n v="3240"/>
    <n v="1.62"/>
    <n v="3"/>
    <s v="2020"/>
    <s v="Qtr2"/>
    <n v="5"/>
    <s v="May"/>
    <s v="Waste Management"/>
    <n v="3.58"/>
    <n v="1.1399999999999999"/>
    <n v="7.0600000000000014"/>
  </r>
  <r>
    <x v="324"/>
    <s v=" Single Stream"/>
    <n v="92616"/>
    <d v="2020-05-22T00:00:00"/>
    <n v="7640"/>
    <n v="3.82"/>
    <n v="2"/>
    <s v="2020"/>
    <s v="Qtr2"/>
    <n v="5"/>
    <s v="May"/>
    <s v="Twin Enviro"/>
    <n v="9.7000000000000011"/>
    <n v="1.24"/>
    <n v="1.71"/>
  </r>
  <r>
    <x v="324"/>
    <s v=" Single Stream"/>
    <n v="92602"/>
    <d v="2020-05-22T00:00:00"/>
    <n v="6520"/>
    <n v="3.26"/>
    <n v="3"/>
    <s v="2020"/>
    <s v="Qtr2"/>
    <n v="5"/>
    <s v="May"/>
    <s v="Waste Management"/>
    <n v="9.7000000000000011"/>
    <n v="1.24"/>
    <n v="1.71"/>
  </r>
  <r>
    <x v="324"/>
    <s v=" Single Stream"/>
    <n v="92598"/>
    <d v="2020-05-22T00:00:00"/>
    <n v="4120"/>
    <n v="2.06"/>
    <n v="2"/>
    <s v="2020"/>
    <s v="Qtr2"/>
    <n v="5"/>
    <s v="May"/>
    <s v="Twin Enviro"/>
    <n v="9.7000000000000011"/>
    <n v="1.24"/>
    <n v="1.71"/>
  </r>
  <r>
    <x v="324"/>
    <s v=" Single Stream"/>
    <n v="92574"/>
    <d v="2020-05-22T00:00:00"/>
    <n v="1120"/>
    <n v="0.56000000000000005"/>
    <n v="2"/>
    <s v="2020"/>
    <s v="Qtr2"/>
    <n v="5"/>
    <s v="May"/>
    <s v="Twin Enviro"/>
    <n v="9.7000000000000011"/>
    <n v="1.24"/>
    <n v="1.71"/>
  </r>
  <r>
    <x v="325"/>
    <s v=" Single Stream"/>
    <n v="92482"/>
    <d v="2020-05-21T00:00:00"/>
    <n v="2880"/>
    <n v="1.44"/>
    <n v="2"/>
    <s v="2020"/>
    <s v="Qtr2"/>
    <n v="5"/>
    <s v="May"/>
    <s v="Twin Enviro"/>
    <n v="9.6999999999999993"/>
    <n v="5.34"/>
    <n v="3.6599999999999997"/>
  </r>
  <r>
    <x v="325"/>
    <s v=" Single Stream"/>
    <n v="92527"/>
    <d v="2020-05-21T00:00:00"/>
    <n v="4600"/>
    <n v="2.2999999999999998"/>
    <n v="3"/>
    <s v="2020"/>
    <s v="Qtr2"/>
    <n v="5"/>
    <s v="May"/>
    <s v="Waste Management"/>
    <n v="9.6999999999999993"/>
    <n v="5.34"/>
    <n v="3.6599999999999997"/>
  </r>
  <r>
    <x v="325"/>
    <s v=" Single Stream"/>
    <n v="92481"/>
    <d v="2020-05-21T00:00:00"/>
    <n v="4480"/>
    <n v="2.2400000000000002"/>
    <n v="2"/>
    <s v="2020"/>
    <s v="Qtr2"/>
    <n v="5"/>
    <s v="May"/>
    <s v="Twin Enviro"/>
    <n v="9.6999999999999993"/>
    <n v="5.34"/>
    <n v="3.6599999999999997"/>
  </r>
  <r>
    <x v="325"/>
    <s v=" Single Stream"/>
    <n v="92518"/>
    <d v="2020-05-21T00:00:00"/>
    <n v="4700"/>
    <n v="2.35"/>
    <n v="2"/>
    <s v="2020"/>
    <s v="Qtr2"/>
    <n v="5"/>
    <s v="May"/>
    <s v="Twin Enviro"/>
    <n v="9.6999999999999993"/>
    <n v="5.34"/>
    <n v="3.6599999999999997"/>
  </r>
  <r>
    <x v="325"/>
    <s v=" Single Stream"/>
    <n v="92509"/>
    <d v="2020-05-21T00:00:00"/>
    <n v="2740"/>
    <n v="1.37"/>
    <n v="2"/>
    <s v="2020"/>
    <s v="Qtr2"/>
    <n v="5"/>
    <s v="May"/>
    <s v="Twin Enviro"/>
    <n v="9.6999999999999993"/>
    <n v="5.34"/>
    <n v="3.6599999999999997"/>
  </r>
  <r>
    <x v="326"/>
    <s v=" Single Stream"/>
    <n v="92471"/>
    <d v="2020-05-20T00:00:00"/>
    <n v="5540"/>
    <n v="2.77"/>
    <n v="2"/>
    <s v="2020"/>
    <s v="Qtr2"/>
    <n v="5"/>
    <s v="May"/>
    <s v="Twin Enviro"/>
    <n v="8.48"/>
    <n v="4.25"/>
    <n v="4.5200000000000005"/>
  </r>
  <r>
    <x v="326"/>
    <s v=" Single Stream"/>
    <n v="92434"/>
    <d v="2020-05-20T00:00:00"/>
    <n v="2420"/>
    <n v="1.21"/>
    <n v="2"/>
    <s v="2020"/>
    <s v="Qtr2"/>
    <n v="5"/>
    <s v="May"/>
    <s v="Twin Enviro"/>
    <n v="8.48"/>
    <n v="4.25"/>
    <n v="4.5200000000000005"/>
  </r>
  <r>
    <x v="326"/>
    <s v=" Single Stream"/>
    <n v="92465"/>
    <d v="2020-05-20T00:00:00"/>
    <n v="9000"/>
    <n v="4.5"/>
    <n v="3"/>
    <s v="2020"/>
    <s v="Qtr2"/>
    <n v="5"/>
    <s v="May"/>
    <s v="Waste Management"/>
    <n v="8.48"/>
    <n v="4.25"/>
    <n v="4.5200000000000005"/>
  </r>
  <r>
    <x v="327"/>
    <s v=" Single Stream"/>
    <n v="92385"/>
    <d v="2020-05-19T00:00:00"/>
    <n v="8900"/>
    <n v="4.45"/>
    <n v="3"/>
    <s v="2020"/>
    <s v="Qtr2"/>
    <n v="5"/>
    <s v="May"/>
    <s v="Waste Management"/>
    <n v="6.7000000000000011"/>
    <n v="0.77"/>
    <n v="1.9500000000000002"/>
  </r>
  <r>
    <x v="327"/>
    <s v=" Single Stream"/>
    <n v="92399"/>
    <d v="2020-05-19T00:00:00"/>
    <n v="800"/>
    <n v="0.4"/>
    <n v="2"/>
    <s v="2020"/>
    <s v="Qtr2"/>
    <n v="5"/>
    <s v="May"/>
    <s v="Twin Enviro"/>
    <n v="6.7000000000000011"/>
    <n v="0.77"/>
    <n v="1.9500000000000002"/>
  </r>
  <r>
    <x v="327"/>
    <s v=" Single Stream"/>
    <n v="92345"/>
    <d v="2020-05-19T00:00:00"/>
    <n v="3700"/>
    <n v="1.85"/>
    <n v="2"/>
    <s v="2020"/>
    <s v="Qtr2"/>
    <n v="5"/>
    <s v="May"/>
    <s v="Twin Enviro"/>
    <n v="6.7000000000000011"/>
    <n v="0.77"/>
    <n v="1.9500000000000002"/>
  </r>
  <r>
    <x v="328"/>
    <s v=" Single Stream"/>
    <n v="92330"/>
    <d v="2020-05-18T00:00:00"/>
    <n v="8940"/>
    <n v="4.47"/>
    <n v="2"/>
    <s v="2020"/>
    <s v="Qtr2"/>
    <n v="5"/>
    <s v="May"/>
    <s v="Twin Enviro"/>
    <n v="11.18"/>
    <n v="2.93"/>
    <n v="5.38"/>
  </r>
  <r>
    <x v="328"/>
    <s v=" Single Stream"/>
    <n v="92279"/>
    <d v="2020-05-18T00:00:00"/>
    <n v="5040"/>
    <n v="2.52"/>
    <n v="3"/>
    <s v="2020"/>
    <s v="Qtr2"/>
    <n v="5"/>
    <s v="May"/>
    <s v="Waste Management"/>
    <n v="11.18"/>
    <n v="2.93"/>
    <n v="5.38"/>
  </r>
  <r>
    <x v="328"/>
    <s v=" Single Stream"/>
    <n v="92287"/>
    <d v="2020-05-18T00:00:00"/>
    <n v="2720"/>
    <n v="1.36"/>
    <n v="2"/>
    <s v="2020"/>
    <s v="Qtr2"/>
    <n v="5"/>
    <s v="May"/>
    <s v="Twin Enviro"/>
    <n v="11.18"/>
    <n v="2.93"/>
    <n v="5.38"/>
  </r>
  <r>
    <x v="328"/>
    <s v=" Single Stream"/>
    <n v="92323"/>
    <d v="2020-05-18T00:00:00"/>
    <n v="5660"/>
    <n v="2.83"/>
    <n v="3"/>
    <s v="2020"/>
    <s v="Qtr2"/>
    <n v="5"/>
    <s v="May"/>
    <s v="Waste Management"/>
    <n v="11.18"/>
    <n v="2.93"/>
    <n v="5.38"/>
  </r>
  <r>
    <x v="329"/>
    <s v=" Single Stream"/>
    <n v="92241"/>
    <d v="2020-05-15T00:00:00"/>
    <n v="6780"/>
    <n v="3.39"/>
    <n v="3"/>
    <s v="2020"/>
    <s v="Qtr2"/>
    <n v="5"/>
    <s v="May"/>
    <s v="Waste Management"/>
    <n v="6.1400000000000006"/>
    <n v="3.94"/>
    <n v="4.4300000000000006"/>
  </r>
  <r>
    <x v="329"/>
    <s v=" Single Stream"/>
    <n v="92260"/>
    <d v="2020-05-15T00:00:00"/>
    <n v="1800"/>
    <n v="0.9"/>
    <n v="2"/>
    <s v="2020"/>
    <s v="Qtr2"/>
    <n v="5"/>
    <s v="May"/>
    <s v="Twin Enviro"/>
    <n v="6.1400000000000006"/>
    <n v="3.94"/>
    <n v="4.4300000000000006"/>
  </r>
  <r>
    <x v="329"/>
    <s v=" Single Stream"/>
    <n v="92206"/>
    <d v="2020-05-15T00:00:00"/>
    <n v="2740"/>
    <n v="1.37"/>
    <n v="2"/>
    <s v="2020"/>
    <s v="Qtr2"/>
    <n v="5"/>
    <s v="May"/>
    <s v="Twin Enviro"/>
    <n v="6.1400000000000006"/>
    <n v="3.94"/>
    <n v="4.4300000000000006"/>
  </r>
  <r>
    <x v="329"/>
    <s v=" Single Stream"/>
    <n v="92208"/>
    <d v="2020-05-15T00:00:00"/>
    <n v="960"/>
    <n v="0.48"/>
    <n v="2"/>
    <s v="2020"/>
    <s v="Qtr2"/>
    <n v="5"/>
    <s v="May"/>
    <s v="Twin Enviro"/>
    <n v="6.1400000000000006"/>
    <n v="3.94"/>
    <n v="4.4300000000000006"/>
  </r>
  <r>
    <x v="330"/>
    <s v=" Single Stream"/>
    <n v="92184"/>
    <d v="2020-05-14T00:00:00"/>
    <n v="4260"/>
    <n v="2.13"/>
    <n v="3"/>
    <s v="2020"/>
    <s v="Qtr2"/>
    <n v="5"/>
    <s v="May"/>
    <s v="Waste Management"/>
    <n v="10.74"/>
    <n v="0"/>
    <n v="10.74"/>
  </r>
  <r>
    <x v="330"/>
    <s v=" Single Stream"/>
    <n v="92187"/>
    <d v="2020-05-14T00:00:00"/>
    <n v="3060"/>
    <n v="1.53"/>
    <n v="2"/>
    <s v="2020"/>
    <s v="Qtr2"/>
    <n v="5"/>
    <s v="May"/>
    <s v="Twin Enviro"/>
    <n v="10.74"/>
    <n v="0"/>
    <n v="10.74"/>
  </r>
  <r>
    <x v="330"/>
    <s v=" Single Stream"/>
    <n v="92152"/>
    <d v="2020-05-14T00:00:00"/>
    <n v="6740"/>
    <n v="3.37"/>
    <n v="2"/>
    <s v="2020"/>
    <s v="Qtr2"/>
    <n v="5"/>
    <s v="May"/>
    <s v="Twin Enviro"/>
    <n v="10.74"/>
    <n v="0"/>
    <n v="10.74"/>
  </r>
  <r>
    <x v="330"/>
    <s v=" Single Stream"/>
    <n v="92169"/>
    <d v="2020-05-14T00:00:00"/>
    <n v="7420"/>
    <n v="3.71"/>
    <n v="3"/>
    <s v="2020"/>
    <s v="Qtr2"/>
    <n v="5"/>
    <s v="May"/>
    <s v="Waste Management"/>
    <n v="10.74"/>
    <n v="0"/>
    <n v="10.74"/>
  </r>
  <r>
    <x v="331"/>
    <s v=" Single Stream"/>
    <n v="92088"/>
    <d v="2020-05-13T00:00:00"/>
    <n v="5900"/>
    <n v="2.95"/>
    <n v="2"/>
    <s v="2020"/>
    <s v="Qtr2"/>
    <n v="5"/>
    <s v="May"/>
    <s v="Twin Enviro"/>
    <n v="12.799999999999999"/>
    <n v="3.16"/>
    <n v="4.9000000000000004"/>
  </r>
  <r>
    <x v="331"/>
    <s v=" Single Stream"/>
    <n v="92147"/>
    <d v="2020-05-13T00:00:00"/>
    <n v="7900"/>
    <n v="3.95"/>
    <n v="2"/>
    <s v="2020"/>
    <s v="Qtr2"/>
    <n v="5"/>
    <s v="May"/>
    <s v="Twin Enviro"/>
    <n v="12.799999999999999"/>
    <n v="3.16"/>
    <n v="4.9000000000000004"/>
  </r>
  <r>
    <x v="331"/>
    <s v=" Single Stream"/>
    <n v="92101"/>
    <d v="2020-05-13T00:00:00"/>
    <n v="1400"/>
    <n v="0.7"/>
    <n v="2"/>
    <s v="2020"/>
    <s v="Qtr2"/>
    <n v="5"/>
    <s v="May"/>
    <s v="Twin Enviro"/>
    <n v="12.799999999999999"/>
    <n v="3.16"/>
    <n v="4.9000000000000004"/>
  </r>
  <r>
    <x v="331"/>
    <s v=" Single Stream"/>
    <n v="92110"/>
    <d v="2020-05-13T00:00:00"/>
    <n v="4340"/>
    <n v="2.17"/>
    <n v="3"/>
    <s v="2020"/>
    <s v="Qtr2"/>
    <n v="5"/>
    <s v="May"/>
    <s v="Waste Management"/>
    <n v="12.799999999999999"/>
    <n v="3.16"/>
    <n v="4.9000000000000004"/>
  </r>
  <r>
    <x v="331"/>
    <s v=" Single Stream"/>
    <n v="92128"/>
    <d v="2020-05-13T00:00:00"/>
    <n v="6060"/>
    <n v="3.03"/>
    <n v="3"/>
    <s v="2020"/>
    <s v="Qtr2"/>
    <n v="5"/>
    <s v="May"/>
    <s v="Waste Management"/>
    <n v="12.799999999999999"/>
    <n v="3.16"/>
    <n v="4.9000000000000004"/>
  </r>
  <r>
    <x v="332"/>
    <s v=" Single Stream"/>
    <n v="92017"/>
    <d v="2020-05-12T00:00:00"/>
    <n v="6640"/>
    <n v="3.32"/>
    <n v="2"/>
    <s v="2020"/>
    <s v="Qtr2"/>
    <n v="5"/>
    <s v="May"/>
    <s v="Twin Enviro"/>
    <n v="3.32"/>
    <n v="2.7"/>
    <n v="5.830000000000001"/>
  </r>
  <r>
    <x v="333"/>
    <s v=" Single Stream"/>
    <n v="91980"/>
    <d v="2020-05-11T00:00:00"/>
    <n v="8100"/>
    <n v="4.05"/>
    <n v="3"/>
    <s v="2020"/>
    <s v="Qtr2"/>
    <n v="5"/>
    <s v="May"/>
    <s v="Waste Management"/>
    <n v="7.84"/>
    <n v="2.41"/>
    <n v="1.46"/>
  </r>
  <r>
    <x v="333"/>
    <s v=" Single Stream"/>
    <n v="92005"/>
    <d v="2020-05-11T00:00:00"/>
    <n v="5200"/>
    <n v="2.6"/>
    <n v="3"/>
    <s v="2020"/>
    <s v="Qtr2"/>
    <n v="5"/>
    <s v="May"/>
    <s v="Waste Management"/>
    <n v="7.84"/>
    <n v="2.41"/>
    <n v="1.46"/>
  </r>
  <r>
    <x v="333"/>
    <s v=" Single Stream"/>
    <n v="91970"/>
    <d v="2020-05-11T00:00:00"/>
    <n v="2380"/>
    <n v="1.19"/>
    <n v="2"/>
    <s v="2020"/>
    <s v="Qtr2"/>
    <n v="5"/>
    <s v="May"/>
    <s v="Twin Enviro"/>
    <n v="7.84"/>
    <n v="2.41"/>
    <n v="1.46"/>
  </r>
  <r>
    <x v="334"/>
    <s v=" Single Stream"/>
    <n v="91935"/>
    <d v="2020-05-08T00:00:00"/>
    <n v="1160"/>
    <n v="0.57999999999999996"/>
    <n v="2"/>
    <s v="2020"/>
    <s v="Qtr2"/>
    <n v="5"/>
    <s v="May"/>
    <s v="Twin Enviro"/>
    <n v="5.59"/>
    <n v="3.38"/>
    <n v="5.4900000000000011"/>
  </r>
  <r>
    <x v="334"/>
    <s v=" Single Stream"/>
    <n v="91943"/>
    <d v="2020-05-08T00:00:00"/>
    <n v="5980"/>
    <n v="2.99"/>
    <n v="3"/>
    <s v="2020"/>
    <s v="Qtr2"/>
    <n v="5"/>
    <s v="May"/>
    <s v="Waste Management"/>
    <n v="5.59"/>
    <n v="3.38"/>
    <n v="5.4900000000000011"/>
  </r>
  <r>
    <x v="334"/>
    <s v=" Single Stream"/>
    <n v="91923"/>
    <d v="2020-05-08T00:00:00"/>
    <n v="4040"/>
    <n v="2.02"/>
    <n v="2"/>
    <s v="2020"/>
    <s v="Qtr2"/>
    <n v="5"/>
    <s v="May"/>
    <s v="Twin Enviro"/>
    <n v="5.59"/>
    <n v="3.38"/>
    <n v="5.4900000000000011"/>
  </r>
  <r>
    <x v="335"/>
    <s v=" Single Stream"/>
    <n v="91845"/>
    <d v="2020-05-07T00:00:00"/>
    <n v="2700"/>
    <n v="1.35"/>
    <n v="2"/>
    <s v="2020"/>
    <s v="Qtr2"/>
    <n v="5"/>
    <s v="May"/>
    <s v="Twin Enviro"/>
    <n v="7.5299999999999994"/>
    <n v="0"/>
    <n v="3.47"/>
  </r>
  <r>
    <x v="335"/>
    <s v=" Single Stream"/>
    <n v="91880"/>
    <d v="2020-05-07T00:00:00"/>
    <n v="3060"/>
    <n v="1.53"/>
    <n v="2"/>
    <s v="2020"/>
    <s v="Qtr2"/>
    <n v="5"/>
    <s v="May"/>
    <s v="Twin Enviro"/>
    <n v="7.5299999999999994"/>
    <n v="0"/>
    <n v="3.47"/>
  </r>
  <r>
    <x v="335"/>
    <s v=" Single Stream"/>
    <n v="91860"/>
    <d v="2020-05-07T00:00:00"/>
    <n v="4840"/>
    <n v="2.42"/>
    <n v="2"/>
    <s v="2020"/>
    <s v="Qtr2"/>
    <n v="5"/>
    <s v="May"/>
    <s v="Twin Enviro"/>
    <n v="7.5299999999999994"/>
    <n v="0"/>
    <n v="3.47"/>
  </r>
  <r>
    <x v="335"/>
    <s v=" Single Stream"/>
    <n v="91872"/>
    <d v="2020-05-07T00:00:00"/>
    <n v="4460"/>
    <n v="2.23"/>
    <n v="3"/>
    <s v="2020"/>
    <s v="Qtr2"/>
    <n v="5"/>
    <s v="May"/>
    <s v="Waste Management"/>
    <n v="7.5299999999999994"/>
    <n v="0"/>
    <n v="3.47"/>
  </r>
  <r>
    <x v="336"/>
    <s v=" Single Stream"/>
    <n v="91766"/>
    <d v="2020-05-06T00:00:00"/>
    <n v="1700"/>
    <n v="0.85"/>
    <n v="2"/>
    <s v="2020"/>
    <s v="Qtr2"/>
    <n v="5"/>
    <s v="May"/>
    <s v="Twin Enviro"/>
    <n v="9.81"/>
    <n v="1.79"/>
    <n v="4.0200000000000005"/>
  </r>
  <r>
    <x v="336"/>
    <s v=" Single Stream"/>
    <n v="91773"/>
    <d v="2020-05-06T00:00:00"/>
    <n v="4780"/>
    <n v="2.39"/>
    <n v="3"/>
    <s v="2020"/>
    <s v="Qtr2"/>
    <n v="5"/>
    <s v="May"/>
    <s v="Waste Management"/>
    <n v="9.81"/>
    <n v="1.79"/>
    <n v="4.0200000000000005"/>
  </r>
  <r>
    <x v="336"/>
    <s v=" Single Stream"/>
    <n v="91737"/>
    <d v="2020-05-06T00:00:00"/>
    <n v="4940"/>
    <n v="2.4700000000000002"/>
    <n v="2"/>
    <s v="2020"/>
    <s v="Qtr2"/>
    <n v="5"/>
    <s v="May"/>
    <s v="Twin Enviro"/>
    <n v="9.81"/>
    <n v="1.79"/>
    <n v="4.0200000000000005"/>
  </r>
  <r>
    <x v="336"/>
    <s v=" Single Stream"/>
    <n v="91796"/>
    <d v="2020-05-06T00:00:00"/>
    <n v="8200"/>
    <n v="4.0999999999999996"/>
    <n v="3"/>
    <s v="2020"/>
    <s v="Qtr2"/>
    <n v="5"/>
    <s v="May"/>
    <s v="Waste Management"/>
    <n v="9.81"/>
    <n v="1.79"/>
    <n v="4.0200000000000005"/>
  </r>
  <r>
    <x v="337"/>
    <s v=" Single Stream"/>
    <n v="91698"/>
    <d v="2020-05-05T00:00:00"/>
    <n v="840"/>
    <n v="0.42"/>
    <n v="2"/>
    <s v="2020"/>
    <s v="Qtr2"/>
    <n v="5"/>
    <s v="May"/>
    <s v="Twin Enviro"/>
    <n v="4.84"/>
    <n v="4.99"/>
    <n v="3.54"/>
  </r>
  <r>
    <x v="337"/>
    <s v=" Single Stream"/>
    <n v="91706"/>
    <d v="2020-05-05T00:00:00"/>
    <n v="8840"/>
    <n v="4.42"/>
    <n v="3"/>
    <s v="2020"/>
    <s v="Qtr2"/>
    <n v="5"/>
    <s v="May"/>
    <s v="Waste Management"/>
    <n v="4.84"/>
    <n v="4.99"/>
    <n v="3.54"/>
  </r>
  <r>
    <x v="338"/>
    <s v=" Single Stream"/>
    <n v="91670"/>
    <d v="2020-05-04T00:00:00"/>
    <n v="5040"/>
    <n v="2.52"/>
    <n v="3"/>
    <s v="2020"/>
    <s v="Qtr2"/>
    <n v="5"/>
    <s v="May"/>
    <s v="Waste Management"/>
    <n v="7.08"/>
    <n v="0"/>
    <n v="3.74"/>
  </r>
  <r>
    <x v="338"/>
    <s v=" Single Stream"/>
    <n v="91679"/>
    <d v="2020-05-04T00:00:00"/>
    <n v="9120"/>
    <n v="4.5599999999999996"/>
    <n v="2"/>
    <s v="2020"/>
    <s v="Qtr2"/>
    <n v="5"/>
    <s v="May"/>
    <s v="Twin Enviro"/>
    <n v="7.08"/>
    <n v="0"/>
    <n v="3.74"/>
  </r>
  <r>
    <x v="339"/>
    <s v=" Single Stream"/>
    <n v="91563"/>
    <d v="2020-05-01T00:00:00"/>
    <n v="3820"/>
    <n v="1.91"/>
    <n v="2"/>
    <s v="2020"/>
    <s v="Qtr2"/>
    <n v="5"/>
    <s v="May"/>
    <s v="Twin Enviro"/>
    <n v="8.4499999999999993"/>
    <n v="0"/>
    <n v="4.17"/>
  </r>
  <r>
    <x v="339"/>
    <s v=" Single Stream"/>
    <n v="91622"/>
    <d v="2020-05-01T00:00:00"/>
    <n v="1640"/>
    <n v="0.82"/>
    <n v="2"/>
    <s v="2020"/>
    <s v="Qtr2"/>
    <n v="5"/>
    <s v="May"/>
    <s v="Twin Enviro"/>
    <n v="8.4499999999999993"/>
    <n v="0"/>
    <n v="4.17"/>
  </r>
  <r>
    <x v="339"/>
    <s v=" Single Stream"/>
    <n v="91603"/>
    <d v="2020-05-01T00:00:00"/>
    <n v="3820"/>
    <n v="1.91"/>
    <n v="2"/>
    <s v="2020"/>
    <s v="Qtr2"/>
    <n v="5"/>
    <s v="May"/>
    <s v="Twin Enviro"/>
    <n v="8.4499999999999993"/>
    <n v="0"/>
    <n v="4.17"/>
  </r>
  <r>
    <x v="339"/>
    <s v=" Single Stream"/>
    <n v="91584"/>
    <d v="2020-05-01T00:00:00"/>
    <n v="960"/>
    <n v="0.48"/>
    <n v="2"/>
    <s v="2020"/>
    <s v="Qtr2"/>
    <n v="5"/>
    <s v="May"/>
    <s v="Twin Enviro"/>
    <n v="8.4499999999999993"/>
    <n v="0"/>
    <n v="4.17"/>
  </r>
  <r>
    <x v="339"/>
    <s v=" Single Stream"/>
    <n v="91604"/>
    <d v="2020-05-01T00:00:00"/>
    <n v="6660"/>
    <n v="3.33"/>
    <n v="3"/>
    <s v="2020"/>
    <s v="Qtr2"/>
    <n v="5"/>
    <s v="May"/>
    <s v="Waste Management"/>
    <n v="8.4499999999999993"/>
    <n v="0"/>
    <n v="4.17"/>
  </r>
  <r>
    <x v="340"/>
    <s v=" Single Stream"/>
    <n v="91538"/>
    <d v="2020-04-30T00:00:00"/>
    <n v="4680"/>
    <n v="2.34"/>
    <n v="3"/>
    <s v="2020"/>
    <s v="Qtr2"/>
    <n v="4"/>
    <s v="Apr"/>
    <s v="Waste Management"/>
    <n v="8.11"/>
    <n v="2.4500000000000002"/>
    <n v="0"/>
  </r>
  <r>
    <x v="340"/>
    <s v=" Single Stream"/>
    <n v="91499"/>
    <d v="2020-04-30T00:00:00"/>
    <n v="1820"/>
    <n v="0.91"/>
    <n v="2"/>
    <s v="2020"/>
    <s v="Qtr2"/>
    <n v="4"/>
    <s v="Apr"/>
    <s v="Twin Enviro"/>
    <n v="8.11"/>
    <n v="2.4500000000000002"/>
    <n v="0"/>
  </r>
  <r>
    <x v="340"/>
    <s v=" Single Stream"/>
    <n v="91496"/>
    <d v="2020-04-30T00:00:00"/>
    <n v="2620"/>
    <n v="1.31"/>
    <n v="2"/>
    <s v="2020"/>
    <s v="Qtr2"/>
    <n v="4"/>
    <s v="Apr"/>
    <s v="Twin Enviro"/>
    <n v="8.11"/>
    <n v="2.4500000000000002"/>
    <n v="0"/>
  </r>
  <r>
    <x v="340"/>
    <s v=" Single Stream"/>
    <n v="91544"/>
    <d v="2020-04-30T00:00:00"/>
    <n v="4180"/>
    <n v="2.09"/>
    <n v="2"/>
    <s v="2020"/>
    <s v="Qtr2"/>
    <n v="4"/>
    <s v="Apr"/>
    <s v="Twin Enviro"/>
    <n v="8.11"/>
    <n v="2.4500000000000002"/>
    <n v="0"/>
  </r>
  <r>
    <x v="340"/>
    <s v=" Single Stream"/>
    <n v="91528"/>
    <d v="2020-04-30T00:00:00"/>
    <n v="2920"/>
    <n v="1.46"/>
    <n v="2"/>
    <s v="2020"/>
    <s v="Qtr2"/>
    <n v="4"/>
    <s v="Apr"/>
    <s v="Twin Enviro"/>
    <n v="8.11"/>
    <n v="2.4500000000000002"/>
    <n v="0"/>
  </r>
  <r>
    <x v="341"/>
    <s v=" Single Stream"/>
    <n v="91475"/>
    <d v="2020-04-29T00:00:00"/>
    <n v="1660"/>
    <n v="0.83"/>
    <n v="2"/>
    <s v="2020"/>
    <s v="Qtr2"/>
    <n v="4"/>
    <s v="Apr"/>
    <s v="Twin Enviro"/>
    <n v="6.18"/>
    <n v="5.91"/>
    <n v="0"/>
  </r>
  <r>
    <x v="341"/>
    <s v=" Single Stream"/>
    <n v="91480"/>
    <d v="2020-04-29T00:00:00"/>
    <n v="5080"/>
    <n v="2.54"/>
    <n v="2"/>
    <s v="2020"/>
    <s v="Qtr2"/>
    <n v="4"/>
    <s v="Apr"/>
    <s v="Twin Enviro"/>
    <n v="6.18"/>
    <n v="5.91"/>
    <n v="0"/>
  </r>
  <r>
    <x v="341"/>
    <s v=" Single Stream"/>
    <n v="91477"/>
    <d v="2020-04-29T00:00:00"/>
    <n v="5620"/>
    <n v="2.81"/>
    <n v="3"/>
    <s v="2020"/>
    <s v="Qtr2"/>
    <n v="4"/>
    <s v="Apr"/>
    <s v="Waste Management"/>
    <n v="6.18"/>
    <n v="5.91"/>
    <n v="0"/>
  </r>
  <r>
    <x v="342"/>
    <s v=" Single Stream"/>
    <n v="91414"/>
    <d v="2020-04-28T00:00:00"/>
    <n v="6340"/>
    <n v="3.17"/>
    <n v="2"/>
    <s v="2020"/>
    <s v="Qtr2"/>
    <n v="4"/>
    <s v="Apr"/>
    <s v="Twin Enviro"/>
    <n v="3.17"/>
    <n v="2.19"/>
    <n v="0"/>
  </r>
  <r>
    <x v="343"/>
    <s v=" Single Stream"/>
    <n v="91343"/>
    <d v="2020-04-27T00:00:00"/>
    <n v="7460"/>
    <n v="3.73"/>
    <n v="3"/>
    <s v="2020"/>
    <s v="Qtr2"/>
    <n v="4"/>
    <s v="Apr"/>
    <s v="Waste Management"/>
    <n v="14.700000000000001"/>
    <n v="3.83"/>
    <n v="0"/>
  </r>
  <r>
    <x v="343"/>
    <s v=" Single Stream"/>
    <n v="91331"/>
    <d v="2020-04-27T00:00:00"/>
    <n v="4700"/>
    <n v="2.35"/>
    <n v="2"/>
    <s v="2020"/>
    <s v="Qtr2"/>
    <n v="4"/>
    <s v="Apr"/>
    <s v="Twin Enviro"/>
    <n v="14.700000000000001"/>
    <n v="3.83"/>
    <n v="0"/>
  </r>
  <r>
    <x v="343"/>
    <s v=" Single Stream"/>
    <n v="91311"/>
    <d v="2020-04-27T00:00:00"/>
    <n v="8320"/>
    <n v="4.16"/>
    <n v="2"/>
    <s v="2020"/>
    <s v="Qtr2"/>
    <n v="4"/>
    <s v="Apr"/>
    <s v="Twin Enviro"/>
    <n v="14.700000000000001"/>
    <n v="3.83"/>
    <n v="0"/>
  </r>
  <r>
    <x v="343"/>
    <s v=" Single Stream"/>
    <n v="91309"/>
    <d v="2020-04-27T00:00:00"/>
    <n v="3480"/>
    <n v="1.74"/>
    <n v="2"/>
    <s v="2020"/>
    <s v="Qtr2"/>
    <n v="4"/>
    <s v="Apr"/>
    <s v="Twin Enviro"/>
    <n v="14.700000000000001"/>
    <n v="3.83"/>
    <n v="0"/>
  </r>
  <r>
    <x v="343"/>
    <s v=" Single Stream"/>
    <n v="91320"/>
    <d v="2020-04-27T00:00:00"/>
    <n v="5440"/>
    <n v="2.72"/>
    <n v="3"/>
    <s v="2020"/>
    <s v="Qtr2"/>
    <n v="4"/>
    <s v="Apr"/>
    <s v="Waste Management"/>
    <n v="14.700000000000001"/>
    <n v="3.83"/>
    <n v="0"/>
  </r>
  <r>
    <x v="344"/>
    <s v=" Single Stream"/>
    <n v="91296"/>
    <d v="2020-04-24T00:00:00"/>
    <n v="9560"/>
    <n v="4.78"/>
    <n v="3"/>
    <s v="2020"/>
    <s v="Qtr2"/>
    <n v="4"/>
    <s v="Apr"/>
    <s v="Waste Management"/>
    <n v="9.07"/>
    <n v="5.39"/>
    <n v="0"/>
  </r>
  <r>
    <x v="344"/>
    <s v=" Single Stream"/>
    <n v="91266"/>
    <d v="2020-04-24T00:00:00"/>
    <n v="4280"/>
    <n v="2.14"/>
    <n v="2"/>
    <s v="2020"/>
    <s v="Qtr2"/>
    <n v="4"/>
    <s v="Apr"/>
    <s v="Twin Enviro"/>
    <n v="9.07"/>
    <n v="5.39"/>
    <n v="0"/>
  </r>
  <r>
    <x v="344"/>
    <s v=" Single Stream"/>
    <n v="91271"/>
    <d v="2020-04-24T00:00:00"/>
    <n v="2160"/>
    <n v="1.08"/>
    <n v="2"/>
    <s v="2020"/>
    <s v="Qtr2"/>
    <n v="4"/>
    <s v="Apr"/>
    <s v="Twin Enviro"/>
    <n v="9.07"/>
    <n v="5.39"/>
    <n v="0"/>
  </r>
  <r>
    <x v="344"/>
    <s v=" Single Stream"/>
    <n v="91278"/>
    <d v="2020-04-24T00:00:00"/>
    <n v="2140"/>
    <n v="1.07"/>
    <n v="2"/>
    <s v="2020"/>
    <s v="Qtr2"/>
    <n v="4"/>
    <s v="Apr"/>
    <s v="Twin Enviro"/>
    <n v="9.07"/>
    <n v="5.39"/>
    <n v="0"/>
  </r>
  <r>
    <x v="345"/>
    <s v=" Single Stream"/>
    <n v="91228"/>
    <d v="2020-04-23T00:00:00"/>
    <n v="2020"/>
    <n v="1.01"/>
    <n v="2"/>
    <s v="2020"/>
    <s v="Qtr2"/>
    <n v="4"/>
    <s v="Apr"/>
    <s v="Twin Enviro"/>
    <n v="11.719999999999999"/>
    <n v="5.63"/>
    <n v="0"/>
  </r>
  <r>
    <x v="345"/>
    <s v=" Single Stream"/>
    <n v="91222"/>
    <d v="2020-04-23T00:00:00"/>
    <n v="4640"/>
    <n v="2.3199999999999998"/>
    <n v="2"/>
    <s v="2020"/>
    <s v="Qtr2"/>
    <n v="4"/>
    <s v="Apr"/>
    <s v="Twin Enviro"/>
    <n v="11.719999999999999"/>
    <n v="5.63"/>
    <n v="0"/>
  </r>
  <r>
    <x v="345"/>
    <s v=" Single Stream"/>
    <n v="91225"/>
    <d v="2020-04-23T00:00:00"/>
    <n v="8780"/>
    <n v="4.3899999999999997"/>
    <n v="2"/>
    <s v="2020"/>
    <s v="Qtr2"/>
    <n v="4"/>
    <s v="Apr"/>
    <s v="Twin Enviro"/>
    <n v="11.719999999999999"/>
    <n v="5.63"/>
    <n v="0"/>
  </r>
  <r>
    <x v="345"/>
    <s v=" Single Stream"/>
    <n v="91224"/>
    <d v="2020-04-23T00:00:00"/>
    <n v="8000"/>
    <n v="4"/>
    <n v="3"/>
    <s v="2020"/>
    <s v="Qtr2"/>
    <n v="4"/>
    <s v="Apr"/>
    <s v="Waste Management"/>
    <n v="11.719999999999999"/>
    <n v="5.63"/>
    <n v="0"/>
  </r>
  <r>
    <x v="346"/>
    <s v=" Single Stream"/>
    <n v="91153"/>
    <d v="2020-04-22T00:00:00"/>
    <n v="1780"/>
    <n v="0.89"/>
    <n v="2"/>
    <s v="2020"/>
    <s v="Qtr2"/>
    <n v="4"/>
    <s v="Apr"/>
    <s v="Twin Enviro"/>
    <n v="0.89"/>
    <n v="3.43"/>
    <n v="0"/>
  </r>
  <r>
    <x v="347"/>
    <s v=" Single Stream"/>
    <n v="91128"/>
    <d v="2020-04-21T00:00:00"/>
    <n v="8940"/>
    <n v="4.47"/>
    <n v="3"/>
    <s v="2020"/>
    <s v="Qtr2"/>
    <n v="4"/>
    <s v="Apr"/>
    <s v="Waste Management"/>
    <n v="6.6999999999999993"/>
    <n v="0"/>
    <n v="0"/>
  </r>
  <r>
    <x v="347"/>
    <s v=" Single Stream"/>
    <n v="91103"/>
    <d v="2020-04-21T00:00:00"/>
    <n v="4460"/>
    <n v="2.23"/>
    <n v="2"/>
    <s v="2020"/>
    <s v="Qtr2"/>
    <n v="4"/>
    <s v="Apr"/>
    <s v="Twin Enviro"/>
    <n v="6.6999999999999993"/>
    <n v="0"/>
    <n v="0"/>
  </r>
  <r>
    <x v="348"/>
    <s v=" Single Stream"/>
    <n v="91056"/>
    <d v="2020-04-20T00:00:00"/>
    <n v="3340"/>
    <n v="1.67"/>
    <n v="3"/>
    <s v="2020"/>
    <s v="Qtr2"/>
    <n v="4"/>
    <s v="Apr"/>
    <s v="Waste Management"/>
    <n v="9.42"/>
    <n v="18.760000000000002"/>
    <n v="0"/>
  </r>
  <r>
    <x v="348"/>
    <s v=" Single Stream"/>
    <n v="91063"/>
    <d v="2020-04-20T00:00:00"/>
    <n v="2080"/>
    <n v="1.04"/>
    <n v="2"/>
    <s v="2020"/>
    <s v="Qtr2"/>
    <n v="4"/>
    <s v="Apr"/>
    <s v="Twin Enviro"/>
    <n v="9.42"/>
    <n v="18.760000000000002"/>
    <n v="0"/>
  </r>
  <r>
    <x v="348"/>
    <s v=" Single Stream"/>
    <n v="91085"/>
    <d v="2020-04-20T00:00:00"/>
    <n v="4580"/>
    <n v="2.29"/>
    <n v="3"/>
    <s v="2020"/>
    <s v="Qtr2"/>
    <n v="4"/>
    <s v="Apr"/>
    <s v="Waste Management"/>
    <n v="9.42"/>
    <n v="18.760000000000002"/>
    <n v="0"/>
  </r>
  <r>
    <x v="348"/>
    <s v=" Single Stream"/>
    <n v="91084"/>
    <d v="2020-04-20T00:00:00"/>
    <n v="8840"/>
    <n v="4.42"/>
    <n v="3"/>
    <s v="2020"/>
    <s v="Qtr2"/>
    <n v="4"/>
    <s v="Apr"/>
    <s v="Waste Management"/>
    <n v="9.42"/>
    <n v="18.760000000000002"/>
    <n v="0"/>
  </r>
  <r>
    <x v="349"/>
    <s v=" Single Stream"/>
    <n v="91038"/>
    <d v="2020-04-17T00:00:00"/>
    <n v="5300"/>
    <n v="2.65"/>
    <n v="3"/>
    <s v="2020"/>
    <s v="Qtr2"/>
    <n v="4"/>
    <s v="Apr"/>
    <s v="Waste Management"/>
    <n v="2.65"/>
    <n v="3.87"/>
    <n v="0"/>
  </r>
  <r>
    <x v="350"/>
    <s v=" Single Stream"/>
    <n v="91003"/>
    <d v="2020-04-16T00:00:00"/>
    <n v="4920"/>
    <n v="2.46"/>
    <n v="3"/>
    <s v="2020"/>
    <s v="Qtr2"/>
    <n v="4"/>
    <s v="Apr"/>
    <s v="Waste Management"/>
    <n v="11.95"/>
    <n v="3.37"/>
    <n v="0"/>
  </r>
  <r>
    <x v="350"/>
    <s v=" Single Stream"/>
    <n v="90984"/>
    <d v="2020-04-16T00:00:00"/>
    <n v="7960"/>
    <n v="3.98"/>
    <n v="2"/>
    <s v="2020"/>
    <s v="Qtr2"/>
    <n v="4"/>
    <s v="Apr"/>
    <s v="Twin Enviro"/>
    <n v="11.95"/>
    <n v="3.37"/>
    <n v="0"/>
  </r>
  <r>
    <x v="350"/>
    <s v=" Single Stream"/>
    <n v="91007"/>
    <d v="2020-04-16T00:00:00"/>
    <n v="8960"/>
    <n v="4.4800000000000004"/>
    <n v="2"/>
    <s v="2020"/>
    <s v="Qtr2"/>
    <n v="4"/>
    <s v="Apr"/>
    <s v="Twin Enviro"/>
    <n v="11.95"/>
    <n v="3.37"/>
    <n v="0"/>
  </r>
  <r>
    <x v="350"/>
    <s v=" Single Stream"/>
    <n v="90990"/>
    <d v="2020-04-16T00:00:00"/>
    <n v="2060"/>
    <n v="1.03"/>
    <n v="2"/>
    <s v="2020"/>
    <s v="Qtr2"/>
    <n v="4"/>
    <s v="Apr"/>
    <s v="Twin Enviro"/>
    <n v="11.95"/>
    <n v="3.37"/>
    <n v="0"/>
  </r>
  <r>
    <x v="351"/>
    <s v=" Single Stream"/>
    <n v="90959"/>
    <d v="2020-04-15T00:00:00"/>
    <n v="4080"/>
    <n v="2.04"/>
    <n v="3"/>
    <s v="2020"/>
    <s v="Qtr2"/>
    <n v="4"/>
    <s v="Apr"/>
    <s v="Waste Management"/>
    <n v="5.03"/>
    <n v="2.71"/>
    <n v="0"/>
  </r>
  <r>
    <x v="351"/>
    <s v=" Single Stream"/>
    <n v="90973"/>
    <d v="2020-04-15T00:00:00"/>
    <n v="4980"/>
    <n v="2.4900000000000002"/>
    <n v="3"/>
    <s v="2020"/>
    <s v="Qtr2"/>
    <n v="4"/>
    <s v="Apr"/>
    <s v="Waste Management"/>
    <n v="5.03"/>
    <n v="2.71"/>
    <n v="0"/>
  </r>
  <r>
    <x v="351"/>
    <s v=" Single Stream"/>
    <n v="90965"/>
    <d v="2020-04-15T00:00:00"/>
    <n v="1000"/>
    <n v="0.5"/>
    <n v="2"/>
    <s v="2020"/>
    <s v="Qtr2"/>
    <n v="4"/>
    <s v="Apr"/>
    <s v="Twin Enviro"/>
    <n v="5.03"/>
    <n v="2.71"/>
    <n v="0"/>
  </r>
  <r>
    <x v="352"/>
    <s v=" Single Stream"/>
    <n v="90933"/>
    <d v="2020-04-14T00:00:00"/>
    <n v="5940"/>
    <n v="2.97"/>
    <n v="2"/>
    <s v="2020"/>
    <s v="Qtr2"/>
    <n v="4"/>
    <s v="Apr"/>
    <s v="Twin Enviro"/>
    <n v="9.8000000000000007"/>
    <n v="2.33"/>
    <n v="0"/>
  </r>
  <r>
    <x v="352"/>
    <s v=" Single Stream"/>
    <n v="90921"/>
    <d v="2020-04-14T00:00:00"/>
    <n v="7920"/>
    <n v="3.96"/>
    <n v="3"/>
    <s v="2020"/>
    <s v="Qtr2"/>
    <n v="4"/>
    <s v="Apr"/>
    <s v="Waste Management"/>
    <n v="9.8000000000000007"/>
    <n v="2.33"/>
    <n v="0"/>
  </r>
  <r>
    <x v="352"/>
    <s v=" Single Stream"/>
    <n v="90898"/>
    <d v="2020-04-14T00:00:00"/>
    <n v="5740"/>
    <n v="2.87"/>
    <n v="3"/>
    <s v="2020"/>
    <s v="Qtr2"/>
    <n v="4"/>
    <s v="Apr"/>
    <s v="Waste Management"/>
    <n v="9.8000000000000007"/>
    <n v="2.33"/>
    <n v="0"/>
  </r>
  <r>
    <x v="353"/>
    <s v=" Single Stream"/>
    <n v="90882"/>
    <d v="2020-04-13T00:00:00"/>
    <n v="8980"/>
    <n v="4.49"/>
    <n v="2"/>
    <s v="2020"/>
    <s v="Qtr2"/>
    <n v="4"/>
    <s v="Apr"/>
    <s v="Twin Enviro"/>
    <n v="9.8999999999999986"/>
    <n v="2.31"/>
    <n v="0"/>
  </r>
  <r>
    <x v="353"/>
    <s v=" Single Stream"/>
    <n v="90864"/>
    <d v="2020-04-13T00:00:00"/>
    <n v="4880"/>
    <n v="2.44"/>
    <n v="3"/>
    <s v="2020"/>
    <s v="Qtr2"/>
    <n v="4"/>
    <s v="Apr"/>
    <s v="Waste Management"/>
    <n v="9.8999999999999986"/>
    <n v="2.31"/>
    <n v="0"/>
  </r>
  <r>
    <x v="353"/>
    <s v=" Single Stream"/>
    <n v="90879"/>
    <d v="2020-04-13T00:00:00"/>
    <n v="4540"/>
    <n v="2.27"/>
    <n v="2"/>
    <s v="2020"/>
    <s v="Qtr2"/>
    <n v="4"/>
    <s v="Apr"/>
    <s v="Twin Enviro"/>
    <n v="9.8999999999999986"/>
    <n v="2.31"/>
    <n v="0"/>
  </r>
  <r>
    <x v="353"/>
    <s v=" Single Stream"/>
    <n v="90866"/>
    <d v="2020-04-13T00:00:00"/>
    <n v="1400"/>
    <n v="0.7"/>
    <n v="2"/>
    <s v="2020"/>
    <s v="Qtr2"/>
    <n v="4"/>
    <s v="Apr"/>
    <s v="Twin Enviro"/>
    <n v="9.8999999999999986"/>
    <n v="2.31"/>
    <n v="0"/>
  </r>
  <r>
    <x v="354"/>
    <s v=" Single Stream"/>
    <n v="90840"/>
    <d v="2020-04-10T00:00:00"/>
    <n v="940"/>
    <n v="0.47"/>
    <n v="2"/>
    <s v="2020"/>
    <s v="Qtr2"/>
    <n v="4"/>
    <s v="Apr"/>
    <s v="Twin Enviro"/>
    <n v="4.03"/>
    <n v="2.58"/>
    <n v="0"/>
  </r>
  <r>
    <x v="354"/>
    <s v=" Single Stream"/>
    <n v="90841"/>
    <d v="2020-04-10T00:00:00"/>
    <n v="7120"/>
    <n v="3.56"/>
    <n v="3"/>
    <s v="2020"/>
    <s v="Qtr2"/>
    <n v="4"/>
    <s v="Apr"/>
    <s v="Waste Management"/>
    <n v="4.03"/>
    <n v="2.58"/>
    <n v="0"/>
  </r>
  <r>
    <x v="355"/>
    <s v=" Single Stream"/>
    <n v="90775"/>
    <d v="2020-04-09T00:00:00"/>
    <n v="1860"/>
    <n v="0.93"/>
    <n v="2"/>
    <s v="2020"/>
    <s v="Qtr2"/>
    <n v="4"/>
    <s v="Apr"/>
    <s v="Twin Enviro"/>
    <n v="8.379999999999999"/>
    <n v="2.38"/>
    <n v="0"/>
  </r>
  <r>
    <x v="355"/>
    <s v=" Single Stream"/>
    <n v="90790"/>
    <d v="2020-04-09T00:00:00"/>
    <n v="10760"/>
    <n v="5.38"/>
    <n v="3"/>
    <s v="2020"/>
    <s v="Qtr2"/>
    <n v="4"/>
    <s v="Apr"/>
    <s v="Waste Management"/>
    <n v="8.379999999999999"/>
    <n v="2.38"/>
    <n v="0"/>
  </r>
  <r>
    <x v="355"/>
    <s v=" Single Stream"/>
    <n v="90784"/>
    <d v="2020-04-09T00:00:00"/>
    <n v="4140"/>
    <n v="2.0699999999999998"/>
    <n v="2"/>
    <s v="2020"/>
    <s v="Qtr2"/>
    <n v="4"/>
    <s v="Apr"/>
    <s v="Twin Enviro"/>
    <n v="8.379999999999999"/>
    <n v="2.38"/>
    <n v="0"/>
  </r>
  <r>
    <x v="356"/>
    <s v=" Single Stream"/>
    <n v="90748"/>
    <d v="2020-04-08T00:00:00"/>
    <n v="8280"/>
    <n v="4.1399999999999997"/>
    <n v="2"/>
    <s v="2020"/>
    <s v="Qtr2"/>
    <n v="4"/>
    <s v="Apr"/>
    <s v="Twin Enviro"/>
    <n v="10.709999999999999"/>
    <n v="2.41"/>
    <n v="0"/>
  </r>
  <r>
    <x v="356"/>
    <s v=" Single Stream"/>
    <n v="90709"/>
    <d v="2020-04-08T00:00:00"/>
    <n v="11080"/>
    <n v="5.54"/>
    <n v="3"/>
    <s v="2020"/>
    <s v="Qtr2"/>
    <n v="4"/>
    <s v="Apr"/>
    <s v="Waste Management"/>
    <n v="10.709999999999999"/>
    <n v="2.41"/>
    <n v="0"/>
  </r>
  <r>
    <x v="356"/>
    <s v=" Single Stream"/>
    <n v="90718"/>
    <d v="2020-04-08T00:00:00"/>
    <n v="2060"/>
    <n v="1.03"/>
    <n v="2"/>
    <s v="2020"/>
    <s v="Qtr2"/>
    <n v="4"/>
    <s v="Apr"/>
    <s v="Twin Enviro"/>
    <n v="10.709999999999999"/>
    <n v="2.41"/>
    <n v="0"/>
  </r>
  <r>
    <x v="357"/>
    <s v=" Single Stream"/>
    <n v="90704"/>
    <d v="2020-04-07T00:00:00"/>
    <n v="880"/>
    <n v="0.44"/>
    <n v="2"/>
    <s v="2020"/>
    <s v="Qtr2"/>
    <n v="4"/>
    <s v="Apr"/>
    <s v="Twin Enviro"/>
    <n v="0.44"/>
    <n v="2.37"/>
    <n v="0"/>
  </r>
  <r>
    <x v="358"/>
    <s v=" Single Stream"/>
    <n v="90659"/>
    <d v="2020-04-06T00:00:00"/>
    <n v="8700"/>
    <n v="4.3499999999999996"/>
    <n v="2"/>
    <s v="2020"/>
    <s v="Qtr2"/>
    <n v="4"/>
    <s v="Apr"/>
    <s v="Twin Enviro"/>
    <n v="10.309999999999999"/>
    <n v="2.4700000000000002"/>
    <n v="0"/>
  </r>
  <r>
    <x v="358"/>
    <s v=" Single Stream"/>
    <n v="90655"/>
    <d v="2020-04-06T00:00:00"/>
    <n v="2880"/>
    <n v="1.44"/>
    <n v="2"/>
    <s v="2020"/>
    <s v="Qtr2"/>
    <n v="4"/>
    <s v="Apr"/>
    <s v="Twin Enviro"/>
    <n v="10.309999999999999"/>
    <n v="2.4700000000000002"/>
    <n v="0"/>
  </r>
  <r>
    <x v="358"/>
    <s v=" Single Stream"/>
    <n v="90626"/>
    <d v="2020-04-06T00:00:00"/>
    <n v="4580"/>
    <n v="2.29"/>
    <n v="2"/>
    <s v="2020"/>
    <s v="Qtr2"/>
    <n v="4"/>
    <s v="Apr"/>
    <s v="Twin Enviro"/>
    <n v="10.309999999999999"/>
    <n v="2.4700000000000002"/>
    <n v="0"/>
  </r>
  <r>
    <x v="358"/>
    <s v=" Single Stream"/>
    <n v="90653"/>
    <d v="2020-04-06T00:00:00"/>
    <n v="4460"/>
    <n v="2.23"/>
    <n v="3"/>
    <s v="2020"/>
    <s v="Qtr2"/>
    <n v="4"/>
    <s v="Apr"/>
    <s v="Waste Management"/>
    <n v="10.309999999999999"/>
    <n v="2.4700000000000002"/>
    <n v="0"/>
  </r>
  <r>
    <x v="359"/>
    <s v=" Single Stream"/>
    <n v="91655"/>
    <d v="2020-04-05T00:00:00"/>
    <n v="8280"/>
    <n v="4.1399999999999997"/>
    <n v="3"/>
    <s v="2020"/>
    <s v="Qtr2"/>
    <n v="4"/>
    <s v="Apr"/>
    <s v="Waste Management"/>
    <n v="4.1399999999999997"/>
    <n v="0"/>
    <n v="0"/>
  </r>
  <r>
    <x v="360"/>
    <s v=" Single Stream"/>
    <n v="90584"/>
    <d v="2020-04-02T00:00:00"/>
    <n v="4500"/>
    <n v="2.25"/>
    <n v="3"/>
    <s v="2020"/>
    <s v="Qtr2"/>
    <n v="4"/>
    <s v="Apr"/>
    <s v="Waste Management"/>
    <n v="11.459999999999999"/>
    <n v="2.14"/>
    <n v="0"/>
  </r>
  <r>
    <x v="360"/>
    <s v=" Single Stream"/>
    <n v="90614"/>
    <d v="2020-04-02T00:00:00"/>
    <n v="6060"/>
    <n v="3.03"/>
    <n v="3"/>
    <s v="2020"/>
    <s v="Qtr2"/>
    <n v="4"/>
    <s v="Apr"/>
    <s v="Waste Management"/>
    <n v="11.459999999999999"/>
    <n v="2.14"/>
    <n v="0"/>
  </r>
  <r>
    <x v="360"/>
    <s v=" Single Stream"/>
    <n v="90612"/>
    <d v="2020-04-02T00:00:00"/>
    <n v="840"/>
    <n v="0.42"/>
    <n v="2"/>
    <s v="2020"/>
    <s v="Qtr2"/>
    <n v="4"/>
    <s v="Apr"/>
    <s v="Twin Enviro"/>
    <n v="11.459999999999999"/>
    <n v="2.14"/>
    <n v="0"/>
  </r>
  <r>
    <x v="360"/>
    <s v=" Single Stream"/>
    <n v="90571"/>
    <d v="2020-04-02T00:00:00"/>
    <n v="3380"/>
    <n v="1.69"/>
    <n v="2"/>
    <s v="2020"/>
    <s v="Qtr2"/>
    <n v="4"/>
    <s v="Apr"/>
    <s v="Twin Enviro"/>
    <n v="11.459999999999999"/>
    <n v="2.14"/>
    <n v="0"/>
  </r>
  <r>
    <x v="360"/>
    <s v=" Single Stream"/>
    <n v="90582"/>
    <d v="2020-04-02T00:00:00"/>
    <n v="8140"/>
    <n v="4.07"/>
    <n v="2"/>
    <s v="2020"/>
    <s v="Qtr2"/>
    <n v="4"/>
    <s v="Apr"/>
    <s v="Twin Enviro"/>
    <n v="11.459999999999999"/>
    <n v="2.14"/>
    <n v="0"/>
  </r>
  <r>
    <x v="361"/>
    <s v=" Single Stream"/>
    <n v="90551"/>
    <d v="2020-04-01T00:00:00"/>
    <n v="5820"/>
    <n v="2.91"/>
    <n v="3"/>
    <s v="2020"/>
    <s v="Qtr2"/>
    <n v="4"/>
    <s v="Apr"/>
    <s v="Waste Management"/>
    <n v="12.129999999999999"/>
    <n v="2.2000000000000002"/>
    <n v="0"/>
  </r>
  <r>
    <x v="361"/>
    <s v=" Single Stream"/>
    <n v="90529"/>
    <d v="2020-04-01T00:00:00"/>
    <n v="5120"/>
    <n v="2.56"/>
    <n v="2"/>
    <s v="2020"/>
    <s v="Qtr2"/>
    <n v="4"/>
    <s v="Apr"/>
    <s v="Twin Enviro"/>
    <n v="12.129999999999999"/>
    <n v="2.2000000000000002"/>
    <n v="0"/>
  </r>
  <r>
    <x v="361"/>
    <s v=" Single Stream"/>
    <n v="90553"/>
    <d v="2020-04-01T00:00:00"/>
    <n v="2700"/>
    <n v="1.35"/>
    <n v="2"/>
    <s v="2020"/>
    <s v="Qtr2"/>
    <n v="4"/>
    <s v="Apr"/>
    <s v="Twin Enviro"/>
    <n v="12.129999999999999"/>
    <n v="2.2000000000000002"/>
    <n v="0"/>
  </r>
  <r>
    <x v="361"/>
    <s v=" Single Stream"/>
    <n v="90555"/>
    <d v="2020-04-01T00:00:00"/>
    <n v="10620"/>
    <n v="5.31"/>
    <n v="2"/>
    <s v="2020"/>
    <s v="Qtr2"/>
    <n v="4"/>
    <s v="Apr"/>
    <s v="Twin Enviro"/>
    <n v="12.129999999999999"/>
    <n v="2.2000000000000002"/>
    <n v="0"/>
  </r>
  <r>
    <x v="362"/>
    <s v=" Single Stream"/>
    <n v="90380"/>
    <d v="2020-03-26T00:00:00"/>
    <n v="6400"/>
    <n v="3.2"/>
    <n v="3"/>
    <s v="2020"/>
    <s v="Qtr1"/>
    <n v="3"/>
    <s v="Mar"/>
    <s v="Waste Management"/>
    <n v="6.53"/>
    <n v="3.21"/>
    <n v="0"/>
  </r>
  <r>
    <x v="362"/>
    <s v=" Single Stream"/>
    <n v="90375"/>
    <d v="2020-03-26T00:00:00"/>
    <n v="4600"/>
    <n v="2.2999999999999998"/>
    <n v="2"/>
    <s v="2020"/>
    <s v="Qtr1"/>
    <n v="3"/>
    <s v="Mar"/>
    <s v="Twin Enviro"/>
    <n v="6.53"/>
    <n v="3.21"/>
    <n v="0"/>
  </r>
  <r>
    <x v="362"/>
    <s v=" Single Stream"/>
    <n v="90371"/>
    <d v="2020-03-26T00:00:00"/>
    <n v="2060"/>
    <n v="1.03"/>
    <n v="2"/>
    <s v="2020"/>
    <s v="Qtr1"/>
    <n v="3"/>
    <s v="Mar"/>
    <s v="Twin Enviro"/>
    <n v="6.53"/>
    <n v="3.21"/>
    <n v="0"/>
  </r>
  <r>
    <x v="363"/>
    <s v=" Single Stream"/>
    <n v="90340"/>
    <d v="2020-03-25T00:00:00"/>
    <n v="4300"/>
    <n v="2.15"/>
    <n v="2"/>
    <s v="2020"/>
    <s v="Qtr1"/>
    <n v="3"/>
    <s v="Mar"/>
    <s v="Twin Enviro"/>
    <n v="12.94"/>
    <n v="3.21"/>
    <n v="0"/>
  </r>
  <r>
    <x v="363"/>
    <s v=" Single Stream"/>
    <n v="90352"/>
    <d v="2020-03-25T00:00:00"/>
    <n v="8740"/>
    <n v="4.37"/>
    <n v="2"/>
    <s v="2020"/>
    <s v="Qtr1"/>
    <n v="3"/>
    <s v="Mar"/>
    <s v="Twin Enviro"/>
    <n v="12.94"/>
    <n v="3.21"/>
    <n v="0"/>
  </r>
  <r>
    <x v="363"/>
    <s v=" Single Stream"/>
    <n v="90355"/>
    <d v="2020-03-25T00:00:00"/>
    <n v="11160"/>
    <n v="5.58"/>
    <n v="3"/>
    <s v="2020"/>
    <s v="Qtr1"/>
    <n v="3"/>
    <s v="Mar"/>
    <s v="Waste Management"/>
    <n v="12.94"/>
    <n v="3.21"/>
    <n v="0"/>
  </r>
  <r>
    <x v="363"/>
    <s v=" Single Stream"/>
    <n v="90357"/>
    <d v="2020-03-25T00:00:00"/>
    <n v="1680"/>
    <n v="0.84"/>
    <n v="2"/>
    <s v="2020"/>
    <s v="Qtr1"/>
    <n v="3"/>
    <s v="Mar"/>
    <s v="Twin Enviro"/>
    <n v="12.94"/>
    <n v="3.21"/>
    <n v="0"/>
  </r>
  <r>
    <x v="364"/>
    <s v=" Single Stream"/>
    <n v="90326"/>
    <d v="2020-03-24T00:00:00"/>
    <n v="9680"/>
    <n v="4.84"/>
    <n v="3"/>
    <s v="2020"/>
    <s v="Qtr1"/>
    <n v="3"/>
    <s v="Mar"/>
    <s v="Waste Management"/>
    <n v="4.84"/>
    <n v="0"/>
    <n v="0"/>
  </r>
  <r>
    <x v="365"/>
    <s v=" Single Stream"/>
    <n v="90284"/>
    <d v="2020-03-23T00:00:00"/>
    <n v="3140"/>
    <n v="1.57"/>
    <n v="2"/>
    <s v="2020"/>
    <s v="Qtr1"/>
    <n v="3"/>
    <s v="Mar"/>
    <s v="Twin Enviro"/>
    <n v="5.74"/>
    <n v="1.75"/>
    <n v="0"/>
  </r>
  <r>
    <x v="365"/>
    <s v=" Single Stream"/>
    <n v="90303"/>
    <d v="2020-03-23T00:00:00"/>
    <n v="8340"/>
    <n v="4.17"/>
    <n v="2"/>
    <s v="2020"/>
    <s v="Qtr1"/>
    <n v="3"/>
    <s v="Mar"/>
    <s v="Twin Enviro"/>
    <n v="5.74"/>
    <n v="1.75"/>
    <n v="0"/>
  </r>
  <r>
    <x v="366"/>
    <s v=" Single Stream"/>
    <n v="90270"/>
    <d v="2020-03-20T00:00:00"/>
    <n v="4680"/>
    <n v="2.34"/>
    <n v="2"/>
    <s v="2020"/>
    <s v="Qtr1"/>
    <n v="3"/>
    <s v="Mar"/>
    <s v="Twin Enviro"/>
    <n v="7.5299999999999994"/>
    <n v="1.81"/>
    <n v="0"/>
  </r>
  <r>
    <x v="366"/>
    <s v=" Single Stream"/>
    <n v="90262"/>
    <d v="2020-03-20T00:00:00"/>
    <n v="5540"/>
    <n v="2.77"/>
    <n v="3"/>
    <s v="2020"/>
    <s v="Qtr1"/>
    <n v="3"/>
    <s v="Mar"/>
    <s v="Waste Management"/>
    <n v="7.5299999999999994"/>
    <n v="1.81"/>
    <n v="0"/>
  </r>
  <r>
    <x v="366"/>
    <s v=" Single Stream"/>
    <n v="90246"/>
    <d v="2020-03-20T00:00:00"/>
    <n v="4840"/>
    <n v="2.42"/>
    <n v="3"/>
    <s v="2020"/>
    <s v="Qtr1"/>
    <n v="3"/>
    <s v="Mar"/>
    <s v="Waste Management"/>
    <n v="7.5299999999999994"/>
    <n v="1.81"/>
    <n v="0"/>
  </r>
  <r>
    <x v="367"/>
    <s v=" Single Stream"/>
    <n v="90239"/>
    <d v="2020-03-19T00:00:00"/>
    <n v="7040"/>
    <n v="3.52"/>
    <n v="2"/>
    <s v="2020"/>
    <s v="Qtr1"/>
    <n v="3"/>
    <s v="Mar"/>
    <s v="Twin Enviro"/>
    <n v="8.24"/>
    <n v="1.82"/>
    <n v="0"/>
  </r>
  <r>
    <x v="367"/>
    <s v=" Single Stream"/>
    <n v="90226"/>
    <d v="2020-03-19T00:00:00"/>
    <n v="3960"/>
    <n v="1.98"/>
    <n v="2"/>
    <s v="2020"/>
    <s v="Qtr1"/>
    <n v="3"/>
    <s v="Mar"/>
    <s v="Twin Enviro"/>
    <n v="8.24"/>
    <n v="1.82"/>
    <n v="0"/>
  </r>
  <r>
    <x v="367"/>
    <s v=" Single Stream"/>
    <n v="90235"/>
    <d v="2020-03-19T00:00:00"/>
    <n v="5480"/>
    <n v="2.74"/>
    <n v="3"/>
    <s v="2020"/>
    <s v="Qtr1"/>
    <n v="3"/>
    <s v="Mar"/>
    <s v="Waste Management"/>
    <n v="8.24"/>
    <n v="1.82"/>
    <n v="0"/>
  </r>
  <r>
    <x v="368"/>
    <s v=" Single Stream"/>
    <n v="90200"/>
    <d v="2020-03-18T00:00:00"/>
    <n v="5760"/>
    <n v="2.88"/>
    <n v="3"/>
    <s v="2020"/>
    <s v="Qtr1"/>
    <n v="3"/>
    <s v="Mar"/>
    <s v="Waste Management"/>
    <n v="7.4599999999999991"/>
    <n v="1.8"/>
    <n v="0"/>
  </r>
  <r>
    <x v="368"/>
    <s v=" Single Stream"/>
    <n v="90202"/>
    <d v="2020-03-18T00:00:00"/>
    <n v="7460"/>
    <n v="3.73"/>
    <n v="2"/>
    <s v="2020"/>
    <s v="Qtr1"/>
    <n v="3"/>
    <s v="Mar"/>
    <s v="Twin Enviro"/>
    <n v="7.4599999999999991"/>
    <n v="1.8"/>
    <n v="0"/>
  </r>
  <r>
    <x v="368"/>
    <s v=" Single Stream"/>
    <n v="90210"/>
    <d v="2020-03-18T00:00:00"/>
    <n v="1700"/>
    <n v="0.85"/>
    <n v="2"/>
    <s v="2020"/>
    <s v="Qtr1"/>
    <n v="3"/>
    <s v="Mar"/>
    <s v="Twin Enviro"/>
    <n v="7.4599999999999991"/>
    <n v="1.8"/>
    <n v="0"/>
  </r>
  <r>
    <x v="369"/>
    <s v=" Single Stream"/>
    <n v="90169"/>
    <d v="2020-03-17T00:00:00"/>
    <n v="6140"/>
    <n v="3.07"/>
    <n v="2"/>
    <s v="2020"/>
    <s v="Qtr1"/>
    <n v="3"/>
    <s v="Mar"/>
    <s v="Twin Enviro"/>
    <n v="3.07"/>
    <n v="2"/>
    <n v="0"/>
  </r>
  <r>
    <x v="370"/>
    <s v=" Single Stream"/>
    <n v="90107"/>
    <d v="2020-03-16T00:00:00"/>
    <n v="3080"/>
    <n v="1.54"/>
    <n v="2"/>
    <s v="2020"/>
    <s v="Qtr1"/>
    <n v="3"/>
    <s v="Mar"/>
    <s v="Twin Enviro"/>
    <n v="3.44"/>
    <n v="3.14"/>
    <n v="0"/>
  </r>
  <r>
    <x v="370"/>
    <s v=" Single Stream"/>
    <n v="90115"/>
    <d v="2020-03-16T00:00:00"/>
    <n v="3800"/>
    <n v="1.9"/>
    <n v="2"/>
    <s v="2020"/>
    <s v="Qtr1"/>
    <n v="3"/>
    <s v="Mar"/>
    <s v="Twin Enviro"/>
    <n v="3.44"/>
    <n v="3.14"/>
    <n v="0"/>
  </r>
  <r>
    <x v="371"/>
    <s v=" Single Stream"/>
    <n v="90073"/>
    <d v="2020-03-13T00:00:00"/>
    <n v="3960"/>
    <n v="1.98"/>
    <n v="2"/>
    <s v="2020"/>
    <s v="Qtr1"/>
    <n v="3"/>
    <s v="Mar"/>
    <s v="Twin Enviro"/>
    <n v="1.98"/>
    <n v="0"/>
    <n v="0"/>
  </r>
  <r>
    <x v="372"/>
    <s v=" Single Stream"/>
    <n v="90031"/>
    <d v="2020-03-12T00:00:00"/>
    <n v="4160"/>
    <n v="2.08"/>
    <n v="2"/>
    <s v="2020"/>
    <s v="Qtr1"/>
    <n v="3"/>
    <s v="Mar"/>
    <s v="Twin Enviro"/>
    <n v="3.85"/>
    <n v="0"/>
    <n v="0"/>
  </r>
  <r>
    <x v="372"/>
    <s v=" Single Stream"/>
    <n v="90037"/>
    <d v="2020-03-12T00:00:00"/>
    <n v="3540"/>
    <n v="1.77"/>
    <n v="2"/>
    <s v="2020"/>
    <s v="Qtr1"/>
    <n v="3"/>
    <s v="Mar"/>
    <s v="Twin Enviro"/>
    <n v="3.85"/>
    <n v="0"/>
    <n v="0"/>
  </r>
  <r>
    <x v="373"/>
    <s v=" Single Stream"/>
    <n v="89982"/>
    <d v="2020-03-11T00:00:00"/>
    <n v="49320"/>
    <n v="24.66"/>
    <n v="3"/>
    <s v="2020"/>
    <s v="Qtr1"/>
    <n v="3"/>
    <s v="Mar"/>
    <s v="Waste Management"/>
    <n v="28.18"/>
    <n v="3.52"/>
    <n v="0"/>
  </r>
  <r>
    <x v="373"/>
    <s v=" Single Stream"/>
    <n v="90014"/>
    <d v="2020-03-11T00:00:00"/>
    <n v="7040"/>
    <n v="3.52"/>
    <n v="2"/>
    <s v="2020"/>
    <s v="Qtr1"/>
    <n v="3"/>
    <s v="Mar"/>
    <s v="Twin Enviro"/>
    <n v="28.18"/>
    <n v="3.52"/>
    <n v="0"/>
  </r>
  <r>
    <x v="374"/>
    <s v=" Single Stream"/>
    <n v="89975"/>
    <d v="2020-03-10T00:00:00"/>
    <n v="3780"/>
    <n v="1.89"/>
    <n v="2"/>
    <s v="2020"/>
    <s v="Qtr1"/>
    <n v="3"/>
    <s v="Mar"/>
    <s v="Twin Enviro"/>
    <n v="2.1799999999999997"/>
    <n v="2.21"/>
    <n v="0"/>
  </r>
  <r>
    <x v="374"/>
    <s v=" Single Stream"/>
    <n v="89964"/>
    <d v="2020-03-10T00:00:00"/>
    <n v="580"/>
    <n v="0.28999999999999998"/>
    <n v="2"/>
    <s v="2020"/>
    <s v="Qtr1"/>
    <n v="3"/>
    <s v="Mar"/>
    <s v="Twin Enviro"/>
    <n v="2.1799999999999997"/>
    <n v="2.21"/>
    <n v="0"/>
  </r>
  <r>
    <x v="375"/>
    <s v=" Single Stream"/>
    <n v="89923"/>
    <d v="2020-03-09T00:00:00"/>
    <n v="4480"/>
    <n v="2.2400000000000002"/>
    <n v="2"/>
    <s v="2020"/>
    <s v="Qtr1"/>
    <n v="3"/>
    <s v="Mar"/>
    <s v="Twin Enviro"/>
    <n v="13.73"/>
    <n v="3.37"/>
    <n v="2.15"/>
  </r>
  <r>
    <x v="375"/>
    <s v=" Single Stream"/>
    <n v="89945"/>
    <d v="2020-03-09T00:00:00"/>
    <n v="7860"/>
    <n v="3.93"/>
    <n v="2"/>
    <s v="2020"/>
    <s v="Qtr1"/>
    <n v="3"/>
    <s v="Mar"/>
    <s v="Twin Enviro"/>
    <n v="13.73"/>
    <n v="3.37"/>
    <n v="2.15"/>
  </r>
  <r>
    <x v="375"/>
    <s v=" Single Stream"/>
    <n v="89914"/>
    <d v="2020-03-09T00:00:00"/>
    <n v="5060"/>
    <n v="2.5299999999999998"/>
    <n v="2"/>
    <s v="2020"/>
    <s v="Qtr1"/>
    <n v="3"/>
    <s v="Mar"/>
    <s v="Twin Enviro"/>
    <n v="13.73"/>
    <n v="3.37"/>
    <n v="2.15"/>
  </r>
  <r>
    <x v="375"/>
    <s v=" Single Stream"/>
    <n v="89942"/>
    <d v="2020-03-09T00:00:00"/>
    <n v="10060"/>
    <n v="5.03"/>
    <n v="3"/>
    <s v="2020"/>
    <s v="Qtr1"/>
    <n v="3"/>
    <s v="Mar"/>
    <s v="Waste Management"/>
    <n v="13.73"/>
    <n v="3.37"/>
    <n v="2.15"/>
  </r>
  <r>
    <x v="376"/>
    <s v=" Single Stream"/>
    <n v="89867"/>
    <d v="2020-03-06T00:00:00"/>
    <n v="3520"/>
    <n v="1.76"/>
    <n v="2"/>
    <s v="2020"/>
    <s v="Qtr1"/>
    <n v="3"/>
    <s v="Mar"/>
    <s v="Twin Enviro"/>
    <n v="2.4"/>
    <n v="0"/>
    <n v="4.3"/>
  </r>
  <r>
    <x v="376"/>
    <s v=" Single Stream"/>
    <n v="89876"/>
    <d v="2020-03-06T00:00:00"/>
    <n v="1280"/>
    <n v="0.64"/>
    <n v="2"/>
    <s v="2020"/>
    <s v="Qtr1"/>
    <n v="3"/>
    <s v="Mar"/>
    <s v="Twin Enviro"/>
    <n v="2.4"/>
    <n v="0"/>
    <n v="4.3"/>
  </r>
  <r>
    <x v="377"/>
    <s v=" Single Stream"/>
    <n v="89858"/>
    <d v="2020-03-05T00:00:00"/>
    <n v="6480"/>
    <n v="3.24"/>
    <n v="2"/>
    <s v="2020"/>
    <s v="Qtr1"/>
    <n v="3"/>
    <s v="Mar"/>
    <s v="Twin Enviro"/>
    <n v="11.08"/>
    <n v="3.22"/>
    <n v="2.11"/>
  </r>
  <r>
    <x v="377"/>
    <s v=" Single Stream"/>
    <n v="89834"/>
    <d v="2020-03-05T00:00:00"/>
    <n v="5540"/>
    <n v="2.77"/>
    <n v="2"/>
    <s v="2020"/>
    <s v="Qtr1"/>
    <n v="3"/>
    <s v="Mar"/>
    <s v="Twin Enviro"/>
    <n v="11.08"/>
    <n v="3.22"/>
    <n v="2.11"/>
  </r>
  <r>
    <x v="377"/>
    <s v=" Single Stream"/>
    <n v="89826"/>
    <d v="2020-03-05T00:00:00"/>
    <n v="7280"/>
    <n v="3.64"/>
    <n v="2"/>
    <s v="2020"/>
    <s v="Qtr1"/>
    <n v="3"/>
    <s v="Mar"/>
    <s v="Twin Enviro"/>
    <n v="11.08"/>
    <n v="3.22"/>
    <n v="2.11"/>
  </r>
  <r>
    <x v="377"/>
    <s v=" Single Stream"/>
    <n v="89846"/>
    <d v="2020-03-05T00:00:00"/>
    <n v="2860"/>
    <n v="1.43"/>
    <n v="2"/>
    <s v="2020"/>
    <s v="Qtr1"/>
    <n v="3"/>
    <s v="Mar"/>
    <s v="Twin Enviro"/>
    <n v="11.08"/>
    <n v="3.22"/>
    <n v="2.11"/>
  </r>
  <r>
    <x v="378"/>
    <s v=" Single Stream"/>
    <n v="89802"/>
    <d v="2020-03-04T00:00:00"/>
    <n v="2080"/>
    <n v="1.04"/>
    <n v="2"/>
    <s v="2020"/>
    <s v="Qtr1"/>
    <n v="3"/>
    <s v="Mar"/>
    <s v="Twin Enviro"/>
    <n v="1.04"/>
    <n v="1.98"/>
    <n v="5.08"/>
  </r>
  <r>
    <x v="379"/>
    <s v=" Single Stream"/>
    <n v="89750"/>
    <d v="2020-03-03T00:00:00"/>
    <n v="7420"/>
    <n v="3.71"/>
    <n v="2"/>
    <s v="2020"/>
    <s v="Qtr1"/>
    <n v="3"/>
    <s v="Mar"/>
    <s v="Twin Enviro"/>
    <n v="4.96"/>
    <n v="3.48"/>
    <n v="3.8200000000000003"/>
  </r>
  <r>
    <x v="379"/>
    <s v=" Single Stream"/>
    <n v="89745"/>
    <d v="2020-03-03T00:00:00"/>
    <n v="2500"/>
    <n v="1.25"/>
    <n v="2"/>
    <s v="2020"/>
    <s v="Qtr1"/>
    <n v="3"/>
    <s v="Mar"/>
    <s v="Twin Enviro"/>
    <n v="4.96"/>
    <n v="3.48"/>
    <n v="3.8200000000000003"/>
  </r>
  <r>
    <x v="380"/>
    <s v=" Single Stream"/>
    <n v="89716"/>
    <d v="2020-03-02T00:00:00"/>
    <n v="10680"/>
    <n v="5.34"/>
    <n v="3"/>
    <s v="2020"/>
    <s v="Qtr1"/>
    <n v="3"/>
    <s v="Mar"/>
    <s v="Waste Management"/>
    <n v="7.41"/>
    <n v="3.32"/>
    <n v="3.3600000000000003"/>
  </r>
  <r>
    <x v="380"/>
    <s v=" Single Stream"/>
    <n v="89726"/>
    <d v="2020-03-02T00:00:00"/>
    <n v="4140"/>
    <n v="2.0699999999999998"/>
    <n v="2"/>
    <s v="2020"/>
    <s v="Qtr1"/>
    <n v="3"/>
    <s v="Mar"/>
    <s v="Twin Enviro"/>
    <n v="7.41"/>
    <n v="3.32"/>
    <n v="3.3600000000000003"/>
  </r>
  <r>
    <x v="381"/>
    <s v=" Single Stream"/>
    <n v="89686"/>
    <d v="2020-02-28T00:00:00"/>
    <n v="3860"/>
    <n v="1.93"/>
    <n v="2"/>
    <s v="2020"/>
    <s v="Qtr1"/>
    <n v="2"/>
    <s v="Feb"/>
    <s v="Twin Enviro"/>
    <n v="6.2899999999999991"/>
    <n v="0"/>
    <n v="1.7899999999999998"/>
  </r>
  <r>
    <x v="381"/>
    <s v=" Single Stream"/>
    <n v="89681"/>
    <d v="2020-02-28T00:00:00"/>
    <n v="4000"/>
    <n v="2"/>
    <n v="2"/>
    <s v="2020"/>
    <s v="Qtr1"/>
    <n v="2"/>
    <s v="Feb"/>
    <s v="Twin Enviro"/>
    <n v="6.2899999999999991"/>
    <n v="0"/>
    <n v="1.7899999999999998"/>
  </r>
  <r>
    <x v="381"/>
    <s v=" Single Stream"/>
    <n v="89671"/>
    <d v="2020-02-28T00:00:00"/>
    <n v="4720"/>
    <n v="2.36"/>
    <n v="2"/>
    <s v="2020"/>
    <s v="Qtr1"/>
    <n v="2"/>
    <s v="Feb"/>
    <s v="Twin Enviro"/>
    <n v="6.2899999999999991"/>
    <n v="0"/>
    <n v="1.7899999999999998"/>
  </r>
  <r>
    <x v="382"/>
    <s v=" Single Stream"/>
    <n v="89643"/>
    <d v="2020-02-27T00:00:00"/>
    <n v="6120"/>
    <n v="3.06"/>
    <n v="2"/>
    <s v="2020"/>
    <s v="Qtr1"/>
    <n v="2"/>
    <s v="Feb"/>
    <s v="Twin Enviro"/>
    <n v="9.8999999999999986"/>
    <n v="2.91"/>
    <n v="0"/>
  </r>
  <r>
    <x v="382"/>
    <s v=" Single Stream"/>
    <n v="89654"/>
    <d v="2020-02-27T00:00:00"/>
    <n v="2580"/>
    <n v="1.29"/>
    <n v="2"/>
    <s v="2020"/>
    <s v="Qtr1"/>
    <n v="2"/>
    <s v="Feb"/>
    <s v="Twin Enviro"/>
    <n v="9.8999999999999986"/>
    <n v="2.91"/>
    <n v="0"/>
  </r>
  <r>
    <x v="382"/>
    <s v=" Single Stream"/>
    <n v="89668"/>
    <d v="2020-02-27T00:00:00"/>
    <n v="11100"/>
    <n v="5.55"/>
    <n v="3"/>
    <s v="2020"/>
    <s v="Qtr1"/>
    <n v="2"/>
    <s v="Feb"/>
    <s v="Waste Management"/>
    <n v="9.8999999999999986"/>
    <n v="2.91"/>
    <n v="0"/>
  </r>
  <r>
    <x v="383"/>
    <s v=" Single Stream"/>
    <n v="89603"/>
    <d v="2020-02-26T00:00:00"/>
    <n v="9500"/>
    <n v="4.75"/>
    <n v="3"/>
    <s v="2020"/>
    <s v="Qtr1"/>
    <n v="2"/>
    <s v="Feb"/>
    <s v="Waste Management"/>
    <n v="6.05"/>
    <n v="3.92"/>
    <n v="3.57"/>
  </r>
  <r>
    <x v="383"/>
    <s v=" Single Stream"/>
    <n v="89633"/>
    <d v="2020-02-26T00:00:00"/>
    <n v="2600"/>
    <n v="1.3"/>
    <n v="2"/>
    <s v="2020"/>
    <s v="Qtr1"/>
    <n v="2"/>
    <s v="Feb"/>
    <s v="Twin Enviro"/>
    <n v="6.05"/>
    <n v="3.92"/>
    <n v="3.57"/>
  </r>
  <r>
    <x v="384"/>
    <s v=" Single Stream"/>
    <n v="89574"/>
    <d v="2020-02-25T00:00:00"/>
    <n v="7140"/>
    <n v="3.57"/>
    <n v="2"/>
    <s v="2020"/>
    <s v="Qtr1"/>
    <n v="2"/>
    <s v="Feb"/>
    <s v="Twin Enviro"/>
    <n v="3.57"/>
    <n v="0"/>
    <n v="2.13"/>
  </r>
  <r>
    <x v="385"/>
    <s v=" Single Stream"/>
    <n v="89566"/>
    <d v="2020-02-24T00:00:00"/>
    <n v="4280"/>
    <n v="2.14"/>
    <n v="2"/>
    <s v="2020"/>
    <s v="Qtr1"/>
    <n v="2"/>
    <s v="Feb"/>
    <s v="Twin Enviro"/>
    <n v="6.33"/>
    <n v="0"/>
    <n v="0"/>
  </r>
  <r>
    <x v="385"/>
    <s v=" Single Stream"/>
    <n v="89546"/>
    <d v="2020-02-24T00:00:00"/>
    <n v="2720"/>
    <n v="1.36"/>
    <n v="2"/>
    <s v="2020"/>
    <s v="Qtr1"/>
    <n v="2"/>
    <s v="Feb"/>
    <s v="Twin Enviro"/>
    <n v="6.33"/>
    <n v="0"/>
    <n v="0"/>
  </r>
  <r>
    <x v="385"/>
    <s v=" Single Stream"/>
    <n v="89542"/>
    <d v="2020-02-24T00:00:00"/>
    <n v="5660"/>
    <n v="2.83"/>
    <n v="2"/>
    <s v="2020"/>
    <s v="Qtr1"/>
    <n v="2"/>
    <s v="Feb"/>
    <s v="Twin Enviro"/>
    <n v="6.33"/>
    <n v="0"/>
    <n v="0"/>
  </r>
  <r>
    <x v="386"/>
    <s v=" Single Stream"/>
    <n v="89492"/>
    <d v="2020-02-20T00:00:00"/>
    <n v="3740"/>
    <n v="1.87"/>
    <n v="2"/>
    <s v="2020"/>
    <s v="Qtr1"/>
    <n v="2"/>
    <s v="Feb"/>
    <s v="Twin Enviro"/>
    <n v="5.0999999999999996"/>
    <n v="0"/>
    <n v="0"/>
  </r>
  <r>
    <x v="386"/>
    <s v=" Single Stream"/>
    <n v="89480"/>
    <d v="2020-02-20T00:00:00"/>
    <n v="6460"/>
    <n v="3.23"/>
    <n v="2"/>
    <s v="2020"/>
    <s v="Qtr1"/>
    <n v="2"/>
    <s v="Feb"/>
    <s v="Twin Enviro"/>
    <n v="5.0999999999999996"/>
    <n v="0"/>
    <n v="0"/>
  </r>
  <r>
    <x v="387"/>
    <s v=" Single Stream"/>
    <n v="89451"/>
    <d v="2020-02-19T00:00:00"/>
    <n v="1900"/>
    <n v="0.95"/>
    <n v="2"/>
    <s v="2020"/>
    <s v="Qtr1"/>
    <n v="2"/>
    <s v="Feb"/>
    <s v="Twin Enviro"/>
    <n v="0.95"/>
    <n v="1.66"/>
    <n v="0"/>
  </r>
  <r>
    <x v="388"/>
    <s v=" Single Stream"/>
    <n v="89439"/>
    <d v="2020-02-18T00:00:00"/>
    <n v="7800"/>
    <n v="3.9"/>
    <n v="3"/>
    <s v="2020"/>
    <s v="Qtr1"/>
    <n v="2"/>
    <s v="Feb"/>
    <s v="Waste Management"/>
    <n v="3.9"/>
    <n v="2.4500000000000002"/>
    <n v="0"/>
  </r>
  <r>
    <x v="389"/>
    <s v=" Single Stream"/>
    <n v="89393"/>
    <d v="2020-02-17T00:00:00"/>
    <n v="4100"/>
    <n v="2.0499999999999998"/>
    <n v="2"/>
    <s v="2020"/>
    <s v="Qtr1"/>
    <n v="2"/>
    <s v="Feb"/>
    <s v="Twin Enviro"/>
    <n v="3.87"/>
    <n v="2.97"/>
    <n v="2.9299999999999997"/>
  </r>
  <r>
    <x v="389"/>
    <s v=" Single Stream"/>
    <n v="98400"/>
    <d v="2020-02-17T00:00:00"/>
    <n v="3640"/>
    <n v="1.82"/>
    <n v="2"/>
    <s v="2020"/>
    <s v="Qtr1"/>
    <n v="2"/>
    <s v="Feb"/>
    <s v="Twin Enviro"/>
    <n v="3.87"/>
    <n v="2.97"/>
    <n v="2.9299999999999997"/>
  </r>
  <r>
    <x v="390"/>
    <s v=" Single Stream"/>
    <n v="89367"/>
    <d v="2020-02-14T00:00:00"/>
    <n v="5180"/>
    <n v="2.59"/>
    <n v="2"/>
    <s v="2020"/>
    <s v="Qtr1"/>
    <n v="2"/>
    <s v="Feb"/>
    <s v="Twin Enviro"/>
    <n v="4.8999999999999995"/>
    <n v="0"/>
    <n v="2.83"/>
  </r>
  <r>
    <x v="390"/>
    <s v=" Single Stream"/>
    <n v="89378"/>
    <d v="2020-02-14T00:00:00"/>
    <n v="3380"/>
    <n v="1.69"/>
    <n v="2"/>
    <s v="2020"/>
    <s v="Qtr1"/>
    <n v="2"/>
    <s v="Feb"/>
    <s v="Twin Enviro"/>
    <n v="4.8999999999999995"/>
    <n v="0"/>
    <n v="2.83"/>
  </r>
  <r>
    <x v="390"/>
    <s v=" Single Stream"/>
    <n v="88745"/>
    <d v="2020-02-14T00:00:00"/>
    <n v="1240"/>
    <n v="0.62"/>
    <n v="2"/>
    <s v="2020"/>
    <s v="Qtr1"/>
    <n v="2"/>
    <s v="Feb"/>
    <s v="Twin Enviro"/>
    <n v="4.8999999999999995"/>
    <n v="0"/>
    <n v="2.83"/>
  </r>
  <r>
    <x v="391"/>
    <s v=" Single Stream"/>
    <n v="89340"/>
    <d v="2020-02-13T00:00:00"/>
    <n v="3400"/>
    <n v="1.7"/>
    <n v="2"/>
    <s v="2020"/>
    <s v="Qtr1"/>
    <n v="2"/>
    <s v="Feb"/>
    <s v="Twin Enviro"/>
    <n v="6.84"/>
    <n v="2.87"/>
    <n v="3.1099999999999994"/>
  </r>
  <r>
    <x v="391"/>
    <s v=" Single Stream"/>
    <n v="89318"/>
    <d v="2020-02-13T00:00:00"/>
    <n v="6660"/>
    <n v="3.33"/>
    <n v="3"/>
    <s v="2020"/>
    <s v="Qtr1"/>
    <n v="2"/>
    <s v="Feb"/>
    <s v="Waste Management"/>
    <n v="6.84"/>
    <n v="2.87"/>
    <n v="3.1099999999999994"/>
  </r>
  <r>
    <x v="391"/>
    <s v=" Single Stream"/>
    <n v="89332"/>
    <d v="2020-02-13T00:00:00"/>
    <n v="3620"/>
    <n v="1.81"/>
    <n v="2"/>
    <s v="2020"/>
    <s v="Qtr1"/>
    <n v="2"/>
    <s v="Feb"/>
    <s v="Twin Enviro"/>
    <n v="6.84"/>
    <n v="2.87"/>
    <n v="3.1099999999999994"/>
  </r>
  <r>
    <x v="392"/>
    <s v=" Single Stream"/>
    <n v="89297"/>
    <d v="2020-02-12T00:00:00"/>
    <n v="2640"/>
    <n v="1.32"/>
    <n v="2"/>
    <s v="2020"/>
    <s v="Qtr1"/>
    <n v="2"/>
    <s v="Feb"/>
    <s v="Twin Enviro"/>
    <n v="11.23"/>
    <n v="1.81"/>
    <n v="2.7700000000000005"/>
  </r>
  <r>
    <x v="392"/>
    <s v=" Single Stream"/>
    <n v="89310"/>
    <d v="2020-02-12T00:00:00"/>
    <n v="10560"/>
    <n v="5.28"/>
    <n v="2"/>
    <s v="2020"/>
    <s v="Qtr1"/>
    <n v="2"/>
    <s v="Feb"/>
    <s v="Twin Enviro"/>
    <n v="11.23"/>
    <n v="1.81"/>
    <n v="2.7700000000000005"/>
  </r>
  <r>
    <x v="392"/>
    <s v=" Single Stream"/>
    <n v="89273"/>
    <d v="2020-02-12T00:00:00"/>
    <n v="9260"/>
    <n v="4.63"/>
    <n v="3"/>
    <s v="2020"/>
    <s v="Qtr1"/>
    <n v="2"/>
    <s v="Feb"/>
    <s v="Waste Management"/>
    <n v="11.23"/>
    <n v="1.81"/>
    <n v="2.7700000000000005"/>
  </r>
  <r>
    <x v="393"/>
    <s v=" Single Stream"/>
    <n v="89231"/>
    <d v="2020-02-11T00:00:00"/>
    <n v="12660"/>
    <n v="6.33"/>
    <n v="3"/>
    <s v="2020"/>
    <s v="Qtr1"/>
    <n v="2"/>
    <s v="Feb"/>
    <s v="Waste Management"/>
    <n v="6.62"/>
    <n v="0"/>
    <n v="2.91"/>
  </r>
  <r>
    <x v="393"/>
    <s v=" Single Stream"/>
    <n v="89249"/>
    <d v="2020-02-11T00:00:00"/>
    <n v="580"/>
    <n v="0.28999999999999998"/>
    <n v="2"/>
    <s v="2020"/>
    <s v="Qtr1"/>
    <n v="2"/>
    <s v="Feb"/>
    <s v="Twin Enviro"/>
    <n v="6.62"/>
    <n v="0"/>
    <n v="2.91"/>
  </r>
  <r>
    <x v="394"/>
    <s v=" Single Stream"/>
    <n v="89230"/>
    <d v="2020-02-10T00:00:00"/>
    <n v="8920"/>
    <n v="4.46"/>
    <n v="2"/>
    <s v="2020"/>
    <s v="Qtr1"/>
    <n v="2"/>
    <s v="Feb"/>
    <s v="Twin Enviro"/>
    <n v="6.16"/>
    <n v="0"/>
    <n v="0"/>
  </r>
  <r>
    <x v="394"/>
    <s v=" Single Stream"/>
    <n v="89222"/>
    <d v="2020-02-10T00:00:00"/>
    <n v="3400"/>
    <n v="1.7"/>
    <n v="2"/>
    <s v="2020"/>
    <s v="Qtr1"/>
    <n v="2"/>
    <s v="Feb"/>
    <s v="Twin Enviro"/>
    <n v="6.16"/>
    <n v="0"/>
    <n v="0"/>
  </r>
  <r>
    <x v="395"/>
    <s v=" Single Stream"/>
    <n v="89185"/>
    <d v="2020-02-07T00:00:00"/>
    <n v="7000"/>
    <n v="3.5"/>
    <n v="2"/>
    <s v="2020"/>
    <s v="Qtr1"/>
    <n v="2"/>
    <s v="Feb"/>
    <s v="Twin Enviro"/>
    <n v="3.5"/>
    <n v="2.79"/>
    <n v="0"/>
  </r>
  <r>
    <x v="396"/>
    <s v=" Single Stream"/>
    <n v="89174"/>
    <d v="2020-02-06T00:00:00"/>
    <n v="3700"/>
    <n v="1.85"/>
    <n v="2"/>
    <s v="2020"/>
    <s v="Qtr1"/>
    <n v="2"/>
    <s v="Feb"/>
    <s v="Twin Enviro"/>
    <n v="5.08"/>
    <n v="5.81"/>
    <n v="0"/>
  </r>
  <r>
    <x v="396"/>
    <s v=" Single Stream"/>
    <n v="89162"/>
    <d v="2020-02-06T00:00:00"/>
    <n v="6460"/>
    <n v="3.23"/>
    <n v="2"/>
    <s v="2020"/>
    <s v="Qtr1"/>
    <n v="2"/>
    <s v="Feb"/>
    <s v="Twin Enviro"/>
    <n v="5.08"/>
    <n v="5.81"/>
    <n v="0"/>
  </r>
  <r>
    <x v="397"/>
    <s v=" Single Stream"/>
    <n v="89146"/>
    <d v="2020-02-05T00:00:00"/>
    <n v="1760"/>
    <n v="0.88"/>
    <n v="2"/>
    <s v="2020"/>
    <s v="Qtr1"/>
    <n v="2"/>
    <s v="Feb"/>
    <s v="Twin Enviro"/>
    <n v="4.55"/>
    <n v="4.46"/>
    <n v="0"/>
  </r>
  <r>
    <x v="397"/>
    <s v=" Single Stream"/>
    <n v="89158"/>
    <d v="2020-02-05T00:00:00"/>
    <n v="7340"/>
    <n v="3.67"/>
    <n v="3"/>
    <s v="2020"/>
    <s v="Qtr1"/>
    <n v="2"/>
    <s v="Feb"/>
    <s v="Waste Management"/>
    <n v="4.55"/>
    <n v="4.46"/>
    <n v="0"/>
  </r>
  <r>
    <x v="398"/>
    <s v=" Single Stream"/>
    <n v="89114"/>
    <d v="2020-02-04T00:00:00"/>
    <n v="5560"/>
    <n v="2.78"/>
    <n v="2"/>
    <s v="2020"/>
    <s v="Qtr1"/>
    <n v="2"/>
    <s v="Feb"/>
    <s v="Twin Enviro"/>
    <n v="10.32"/>
    <n v="0"/>
    <n v="2.71"/>
  </r>
  <r>
    <x v="398"/>
    <s v=" Single Stream"/>
    <n v="89088"/>
    <d v="2020-02-04T00:00:00"/>
    <n v="8080"/>
    <n v="4.04"/>
    <n v="3"/>
    <s v="2020"/>
    <s v="Qtr1"/>
    <n v="2"/>
    <s v="Feb"/>
    <s v="Waste Management"/>
    <n v="10.32"/>
    <n v="0"/>
    <n v="2.71"/>
  </r>
  <r>
    <x v="398"/>
    <s v=" Single Stream"/>
    <n v="89089"/>
    <d v="2020-02-04T00:00:00"/>
    <n v="7000"/>
    <n v="3.5"/>
    <n v="2"/>
    <s v="2020"/>
    <s v="Qtr1"/>
    <n v="2"/>
    <s v="Feb"/>
    <s v="Twin Enviro"/>
    <n v="10.32"/>
    <n v="0"/>
    <n v="2.71"/>
  </r>
  <r>
    <x v="399"/>
    <s v=" Single Stream"/>
    <n v="89079"/>
    <d v="2020-02-03T00:00:00"/>
    <n v="3720"/>
    <n v="1.86"/>
    <n v="2"/>
    <s v="2020"/>
    <s v="Qtr1"/>
    <n v="2"/>
    <s v="Feb"/>
    <s v="Twin Enviro"/>
    <n v="1.86"/>
    <n v="0"/>
    <n v="0"/>
  </r>
  <r>
    <x v="400"/>
    <s v=" Single Stream"/>
    <n v="89044"/>
    <d v="2020-01-31T00:00:00"/>
    <n v="5480"/>
    <n v="2.74"/>
    <n v="3"/>
    <s v="2020"/>
    <s v="Qtr1"/>
    <n v="1"/>
    <s v="Jan"/>
    <s v="Waste Management"/>
    <n v="6.1400000000000006"/>
    <n v="0"/>
    <n v="2.21"/>
  </r>
  <r>
    <x v="400"/>
    <s v=" Single Stream"/>
    <n v="88010"/>
    <d v="2020-01-31T00:00:00"/>
    <n v="6800"/>
    <n v="3.4"/>
    <n v="3"/>
    <s v="2020"/>
    <s v="Qtr1"/>
    <n v="1"/>
    <s v="Jan"/>
    <s v="Waste Management"/>
    <n v="6.1400000000000006"/>
    <n v="0"/>
    <n v="2.21"/>
  </r>
  <r>
    <x v="401"/>
    <s v=" Single Stream"/>
    <n v="88996"/>
    <d v="2020-01-30T00:00:00"/>
    <n v="5480"/>
    <n v="2.74"/>
    <n v="2"/>
    <s v="2020"/>
    <s v="Qtr1"/>
    <n v="1"/>
    <s v="Jan"/>
    <s v="Twin Enviro"/>
    <n v="8.36"/>
    <n v="0"/>
    <n v="2.11"/>
  </r>
  <r>
    <x v="401"/>
    <s v=" Single Stream"/>
    <n v="88981"/>
    <d v="2020-01-30T00:00:00"/>
    <n v="8360"/>
    <n v="4.18"/>
    <n v="3"/>
    <s v="2020"/>
    <s v="Qtr1"/>
    <n v="1"/>
    <s v="Jan"/>
    <s v="Waste Management"/>
    <n v="8.36"/>
    <n v="0"/>
    <n v="2.11"/>
  </r>
  <r>
    <x v="401"/>
    <s v=" Single Stream"/>
    <n v="88989"/>
    <d v="2020-01-30T00:00:00"/>
    <n v="2880"/>
    <n v="1.44"/>
    <n v="2"/>
    <s v="2020"/>
    <s v="Qtr1"/>
    <n v="1"/>
    <s v="Jan"/>
    <s v="Twin Enviro"/>
    <n v="8.36"/>
    <n v="0"/>
    <n v="2.11"/>
  </r>
  <r>
    <x v="402"/>
    <s v=" Single Stream"/>
    <n v="88967"/>
    <d v="2020-01-29T00:00:00"/>
    <n v="5960"/>
    <n v="2.98"/>
    <n v="2"/>
    <s v="2020"/>
    <s v="Qtr1"/>
    <n v="1"/>
    <s v="Jan"/>
    <s v="Twin Enviro"/>
    <n v="7.22"/>
    <n v="0"/>
    <n v="4.99"/>
  </r>
  <r>
    <x v="402"/>
    <s v=" Single Stream"/>
    <n v="88949"/>
    <d v="2020-01-29T00:00:00"/>
    <n v="2900"/>
    <n v="1.45"/>
    <n v="2"/>
    <s v="2020"/>
    <s v="Qtr1"/>
    <n v="1"/>
    <s v="Jan"/>
    <s v="Twin Enviro"/>
    <n v="7.22"/>
    <n v="0"/>
    <n v="4.99"/>
  </r>
  <r>
    <x v="402"/>
    <s v=" Single Stream"/>
    <n v="88968"/>
    <d v="2020-01-29T00:00:00"/>
    <n v="5580"/>
    <n v="2.79"/>
    <n v="3"/>
    <s v="2020"/>
    <s v="Qtr1"/>
    <n v="1"/>
    <s v="Jan"/>
    <s v="Waste Management"/>
    <n v="7.22"/>
    <n v="0"/>
    <n v="4.99"/>
  </r>
  <r>
    <x v="403"/>
    <s v=" Single Stream"/>
    <n v="88940"/>
    <d v="2020-01-28T00:00:00"/>
    <n v="8320"/>
    <n v="4.16"/>
    <n v="3"/>
    <s v="2020"/>
    <s v="Qtr1"/>
    <n v="1"/>
    <s v="Jan"/>
    <s v="Waste Management"/>
    <n v="14.209999999999999"/>
    <n v="0"/>
    <n v="2.4"/>
  </r>
  <r>
    <x v="403"/>
    <s v=" Single Stream"/>
    <n v="88904"/>
    <d v="2020-01-28T00:00:00"/>
    <n v="7560"/>
    <n v="3.78"/>
    <n v="2"/>
    <s v="2020"/>
    <s v="Qtr1"/>
    <n v="1"/>
    <s v="Jan"/>
    <s v="Twin Enviro"/>
    <n v="14.209999999999999"/>
    <n v="0"/>
    <n v="2.4"/>
  </r>
  <r>
    <x v="403"/>
    <s v=" Single Stream"/>
    <n v="88903"/>
    <d v="2020-01-28T00:00:00"/>
    <n v="8860"/>
    <n v="4.43"/>
    <n v="3"/>
    <s v="2020"/>
    <s v="Qtr1"/>
    <n v="1"/>
    <s v="Jan"/>
    <s v="Waste Management"/>
    <n v="14.209999999999999"/>
    <n v="0"/>
    <n v="2.4"/>
  </r>
  <r>
    <x v="403"/>
    <s v=" Single Stream"/>
    <n v="88905"/>
    <d v="2020-01-28T00:00:00"/>
    <n v="3060"/>
    <n v="1.53"/>
    <n v="2"/>
    <s v="2020"/>
    <s v="Qtr1"/>
    <n v="1"/>
    <s v="Jan"/>
    <s v="Twin Enviro"/>
    <n v="14.209999999999999"/>
    <n v="0"/>
    <n v="2.4"/>
  </r>
  <r>
    <x v="403"/>
    <s v=" Single Stream"/>
    <n v="88930"/>
    <d v="2020-01-28T00:00:00"/>
    <n v="620"/>
    <n v="0.31"/>
    <n v="2"/>
    <s v="2020"/>
    <s v="Qtr1"/>
    <n v="1"/>
    <s v="Jan"/>
    <s v="Twin Enviro"/>
    <n v="14.209999999999999"/>
    <n v="0"/>
    <n v="2.4"/>
  </r>
  <r>
    <x v="404"/>
    <s v=" Single Stream"/>
    <n v="88899"/>
    <d v="2020-01-27T00:00:00"/>
    <n v="3240"/>
    <n v="1.62"/>
    <n v="2"/>
    <s v="2020"/>
    <s v="Qtr1"/>
    <n v="1"/>
    <s v="Jan"/>
    <s v="Twin Enviro"/>
    <n v="1.62"/>
    <n v="0"/>
    <n v="1.44"/>
  </r>
  <r>
    <x v="405"/>
    <s v=" Single Stream"/>
    <n v="88852"/>
    <d v="2020-01-24T00:00:00"/>
    <n v="2140"/>
    <n v="1.07"/>
    <n v="2"/>
    <s v="2020"/>
    <s v="Qtr1"/>
    <n v="1"/>
    <s v="Jan"/>
    <s v="Twin Enviro"/>
    <n v="6.66"/>
    <n v="0"/>
    <n v="3.2499999999999996"/>
  </r>
  <r>
    <x v="405"/>
    <s v=" Single Stream"/>
    <n v="88920"/>
    <d v="2020-01-24T00:00:00"/>
    <n v="11180"/>
    <n v="5.59"/>
    <n v="3"/>
    <s v="2020"/>
    <s v="Qtr1"/>
    <n v="1"/>
    <s v="Jan"/>
    <s v="Waste Management"/>
    <n v="6.66"/>
    <n v="0"/>
    <n v="3.2499999999999996"/>
  </r>
  <r>
    <x v="406"/>
    <s v=" Single Stream"/>
    <n v="94151"/>
    <d v="2020-01-19T00:00:00"/>
    <n v="6380"/>
    <n v="3.19"/>
    <n v="2"/>
    <s v="2020"/>
    <s v="Qtr1"/>
    <n v="1"/>
    <s v="Jan"/>
    <s v="Twin Enviro"/>
    <n v="3.19"/>
    <n v="0"/>
    <n v="0.25"/>
  </r>
  <r>
    <x v="407"/>
    <s v=" Single Stream"/>
    <n v="88694"/>
    <d v="2020-01-17T00:00:00"/>
    <n v="1920"/>
    <n v="0.96"/>
    <n v="2"/>
    <s v="2020"/>
    <s v="Qtr1"/>
    <n v="1"/>
    <s v="Jan"/>
    <s v="Twin Enviro"/>
    <n v="0.96"/>
    <n v="0"/>
    <n v="2.12"/>
  </r>
  <r>
    <x v="408"/>
    <s v=" Single Stream"/>
    <n v="88673"/>
    <d v="2020-01-16T00:00:00"/>
    <n v="4680"/>
    <n v="2.34"/>
    <n v="2"/>
    <s v="2020"/>
    <s v="Qtr1"/>
    <n v="1"/>
    <s v="Jan"/>
    <s v="Twin Enviro"/>
    <n v="10.31"/>
    <n v="3.49"/>
    <n v="3.11"/>
  </r>
  <r>
    <x v="408"/>
    <s v=" Single Stream"/>
    <n v="88651"/>
    <d v="2020-01-16T00:00:00"/>
    <n v="3720"/>
    <n v="1.86"/>
    <n v="2"/>
    <s v="2020"/>
    <s v="Qtr1"/>
    <n v="1"/>
    <s v="Jan"/>
    <s v="Twin Enviro"/>
    <n v="10.31"/>
    <n v="3.49"/>
    <n v="3.11"/>
  </r>
  <r>
    <x v="408"/>
    <s v=" Single Stream"/>
    <n v="88655"/>
    <d v="2020-01-16T00:00:00"/>
    <n v="7900"/>
    <n v="3.95"/>
    <n v="3"/>
    <s v="2020"/>
    <s v="Qtr1"/>
    <n v="1"/>
    <s v="Jan"/>
    <s v="Waste Management"/>
    <n v="10.31"/>
    <n v="3.49"/>
    <n v="3.11"/>
  </r>
  <r>
    <x v="408"/>
    <s v=" Single Stream"/>
    <n v="88677"/>
    <d v="2020-01-16T00:00:00"/>
    <n v="4320"/>
    <n v="2.16"/>
    <n v="2"/>
    <s v="2020"/>
    <s v="Qtr1"/>
    <n v="1"/>
    <s v="Jan"/>
    <s v="Twin Enviro"/>
    <n v="10.31"/>
    <n v="3.49"/>
    <n v="3.11"/>
  </r>
  <r>
    <x v="409"/>
    <s v=" Single Stream"/>
    <n v="88612"/>
    <d v="2020-01-15T00:00:00"/>
    <n v="3660"/>
    <n v="1.83"/>
    <n v="2"/>
    <s v="2020"/>
    <s v="Qtr1"/>
    <n v="1"/>
    <s v="Jan"/>
    <s v="Twin Enviro"/>
    <n v="11.330000000000002"/>
    <n v="0"/>
    <n v="3.56"/>
  </r>
  <r>
    <x v="409"/>
    <s v=" Single Stream"/>
    <n v="88627"/>
    <d v="2020-01-15T00:00:00"/>
    <n v="3620"/>
    <n v="1.81"/>
    <n v="2"/>
    <s v="2020"/>
    <s v="Qtr1"/>
    <n v="1"/>
    <s v="Jan"/>
    <s v="Twin Enviro"/>
    <n v="11.330000000000002"/>
    <n v="0"/>
    <n v="3.56"/>
  </r>
  <r>
    <x v="409"/>
    <s v=" Single Stream"/>
    <n v="88640"/>
    <d v="2020-01-15T00:00:00"/>
    <n v="4860"/>
    <n v="2.4300000000000002"/>
    <n v="2"/>
    <s v="2020"/>
    <s v="Qtr1"/>
    <n v="1"/>
    <s v="Jan"/>
    <s v="Twin Enviro"/>
    <n v="11.330000000000002"/>
    <n v="0"/>
    <n v="3.56"/>
  </r>
  <r>
    <x v="409"/>
    <s v=" Single Stream"/>
    <n v="88615"/>
    <d v="2020-01-15T00:00:00"/>
    <n v="4940"/>
    <n v="2.4700000000000002"/>
    <n v="2"/>
    <s v="2020"/>
    <s v="Qtr1"/>
    <n v="1"/>
    <s v="Jan"/>
    <s v="Twin Enviro"/>
    <n v="11.330000000000002"/>
    <n v="0"/>
    <n v="3.56"/>
  </r>
  <r>
    <x v="409"/>
    <s v=" Single Stream"/>
    <n v="88641"/>
    <d v="2020-01-15T00:00:00"/>
    <n v="5580"/>
    <n v="2.79"/>
    <n v="2"/>
    <s v="2020"/>
    <s v="Qtr1"/>
    <n v="1"/>
    <s v="Jan"/>
    <s v="Twin Enviro"/>
    <n v="11.330000000000002"/>
    <n v="0"/>
    <n v="3.56"/>
  </r>
  <r>
    <x v="410"/>
    <s v=" Single Stream"/>
    <n v="88571"/>
    <d v="2020-01-14T00:00:00"/>
    <n v="3920"/>
    <n v="1.96"/>
    <n v="2"/>
    <s v="2020"/>
    <s v="Qtr1"/>
    <n v="1"/>
    <s v="Jan"/>
    <s v="Twin Enviro"/>
    <n v="5.99"/>
    <n v="2.33"/>
    <n v="3.3899999999999997"/>
  </r>
  <r>
    <x v="410"/>
    <s v=" Single Stream"/>
    <n v="88570"/>
    <d v="2020-01-14T00:00:00"/>
    <n v="8060"/>
    <n v="4.03"/>
    <n v="2"/>
    <s v="2020"/>
    <s v="Qtr1"/>
    <n v="1"/>
    <s v="Jan"/>
    <s v="Twin Enviro"/>
    <n v="5.99"/>
    <n v="2.33"/>
    <n v="3.3899999999999997"/>
  </r>
  <r>
    <x v="411"/>
    <s v=" Single Stream"/>
    <n v="88544"/>
    <d v="2020-01-13T00:00:00"/>
    <n v="4080"/>
    <n v="2.04"/>
    <n v="2"/>
    <s v="2020"/>
    <s v="Qtr1"/>
    <n v="1"/>
    <s v="Jan"/>
    <s v="Twin Enviro"/>
    <n v="2.04"/>
    <n v="4.7699999999999996"/>
    <n v="3.3400000000000003"/>
  </r>
  <r>
    <x v="412"/>
    <s v=" Single Stream"/>
    <n v="88525"/>
    <d v="2020-01-10T00:00:00"/>
    <n v="9240"/>
    <n v="4.62"/>
    <n v="3"/>
    <s v="2020"/>
    <s v="Qtr1"/>
    <n v="1"/>
    <s v="Jan"/>
    <s v="Waste Management"/>
    <n v="5.93"/>
    <n v="0"/>
    <n v="4.16"/>
  </r>
  <r>
    <x v="412"/>
    <s v=" Single Stream"/>
    <n v="88516"/>
    <d v="2020-01-10T00:00:00"/>
    <n v="2620"/>
    <n v="1.31"/>
    <n v="2"/>
    <s v="2020"/>
    <s v="Qtr1"/>
    <n v="1"/>
    <s v="Jan"/>
    <s v="Twin Enviro"/>
    <n v="5.93"/>
    <n v="0"/>
    <n v="4.16"/>
  </r>
  <r>
    <x v="413"/>
    <s v=" Single Stream"/>
    <n v="88469"/>
    <d v="2020-01-09T00:00:00"/>
    <n v="8180"/>
    <n v="4.09"/>
    <n v="2"/>
    <s v="2020"/>
    <s v="Qtr1"/>
    <n v="1"/>
    <s v="Jan"/>
    <s v="Twin Enviro"/>
    <n v="12.120000000000001"/>
    <n v="3.81"/>
    <n v="4.21"/>
  </r>
  <r>
    <x v="413"/>
    <s v=" Single Stream"/>
    <n v="88498"/>
    <d v="2020-01-09T00:00:00"/>
    <n v="3600"/>
    <n v="1.8"/>
    <n v="2"/>
    <s v="2020"/>
    <s v="Qtr1"/>
    <n v="1"/>
    <s v="Jan"/>
    <s v="Twin Enviro"/>
    <n v="12.120000000000001"/>
    <n v="3.81"/>
    <n v="4.21"/>
  </r>
  <r>
    <x v="413"/>
    <s v=" Single Stream"/>
    <n v="88483"/>
    <d v="2020-01-09T00:00:00"/>
    <n v="12460"/>
    <n v="6.23"/>
    <n v="3"/>
    <s v="2020"/>
    <s v="Qtr1"/>
    <n v="1"/>
    <s v="Jan"/>
    <s v="Waste Management"/>
    <n v="12.120000000000001"/>
    <n v="3.81"/>
    <n v="4.21"/>
  </r>
  <r>
    <x v="414"/>
    <s v=" Single Stream"/>
    <n v="88450"/>
    <d v="2020-01-08T00:00:00"/>
    <n v="2280"/>
    <n v="1.1399999999999999"/>
    <n v="2"/>
    <s v="2020"/>
    <s v="Qtr1"/>
    <n v="1"/>
    <s v="Jan"/>
    <s v="Twin Enviro"/>
    <n v="1.1399999999999999"/>
    <n v="5.31"/>
    <n v="2.13"/>
  </r>
  <r>
    <x v="415"/>
    <s v=" Single Stream"/>
    <n v="88417"/>
    <d v="2020-01-07T00:00:00"/>
    <n v="6880"/>
    <n v="3.44"/>
    <n v="2"/>
    <s v="2020"/>
    <s v="Qtr1"/>
    <n v="1"/>
    <s v="Jan"/>
    <s v="Twin Enviro"/>
    <n v="5.04"/>
    <n v="5.88"/>
    <n v="4.05"/>
  </r>
  <r>
    <x v="415"/>
    <s v=" Single Stream"/>
    <n v="88391"/>
    <d v="2020-01-07T00:00:00"/>
    <n v="3200"/>
    <n v="1.6"/>
    <n v="2"/>
    <s v="2020"/>
    <s v="Qtr1"/>
    <n v="1"/>
    <s v="Jan"/>
    <s v="Twin Enviro"/>
    <n v="5.04"/>
    <n v="5.88"/>
    <n v="4.05"/>
  </r>
  <r>
    <x v="416"/>
    <s v=" Single Stream"/>
    <n v="88366"/>
    <d v="2020-01-06T00:00:00"/>
    <n v="10640"/>
    <n v="5.32"/>
    <n v="2"/>
    <s v="2020"/>
    <s v="Qtr1"/>
    <n v="1"/>
    <s v="Jan"/>
    <s v="Twin Enviro"/>
    <n v="10.98"/>
    <n v="5.95"/>
    <n v="1.67"/>
  </r>
  <r>
    <x v="416"/>
    <s v=" Single Stream"/>
    <n v="88376"/>
    <d v="2020-01-06T00:00:00"/>
    <n v="5020"/>
    <n v="2.5099999999999998"/>
    <n v="2"/>
    <s v="2020"/>
    <s v="Qtr1"/>
    <n v="1"/>
    <s v="Jan"/>
    <s v="Twin Enviro"/>
    <n v="10.98"/>
    <n v="5.95"/>
    <n v="1.67"/>
  </r>
  <r>
    <x v="416"/>
    <s v=" Single Stream"/>
    <n v="88379"/>
    <d v="2020-01-06T00:00:00"/>
    <n v="6300"/>
    <n v="3.15"/>
    <n v="2"/>
    <s v="2020"/>
    <s v="Qtr1"/>
    <n v="1"/>
    <s v="Jan"/>
    <s v="Twin Enviro"/>
    <n v="10.98"/>
    <n v="5.95"/>
    <n v="1.67"/>
  </r>
  <r>
    <x v="417"/>
    <s v=" Single Stream"/>
    <n v="88333"/>
    <d v="2020-01-03T00:00:00"/>
    <n v="2660"/>
    <n v="1.33"/>
    <n v="2"/>
    <s v="2020"/>
    <s v="Qtr1"/>
    <n v="1"/>
    <s v="Jan"/>
    <s v="Twin Enviro"/>
    <n v="9.629999999999999"/>
    <n v="0"/>
    <n v="6.29"/>
  </r>
  <r>
    <x v="417"/>
    <s v=" Single Stream"/>
    <n v="88332"/>
    <d v="2020-01-03T00:00:00"/>
    <n v="1760"/>
    <n v="0.88"/>
    <n v="2"/>
    <s v="2020"/>
    <s v="Qtr1"/>
    <n v="1"/>
    <s v="Jan"/>
    <s v="Twin Enviro"/>
    <n v="9.629999999999999"/>
    <n v="0"/>
    <n v="6.29"/>
  </r>
  <r>
    <x v="417"/>
    <s v=" Single Stream"/>
    <n v="88323"/>
    <d v="2020-01-03T00:00:00"/>
    <n v="7420"/>
    <n v="3.71"/>
    <n v="3"/>
    <s v="2020"/>
    <s v="Qtr1"/>
    <n v="1"/>
    <s v="Jan"/>
    <s v="Waste Management"/>
    <n v="9.629999999999999"/>
    <n v="0"/>
    <n v="6.29"/>
  </r>
  <r>
    <x v="417"/>
    <s v=" Single Stream"/>
    <n v="88350"/>
    <d v="2020-01-03T00:00:00"/>
    <n v="7420"/>
    <n v="3.71"/>
    <n v="3"/>
    <s v="2020"/>
    <s v="Qtr1"/>
    <n v="1"/>
    <s v="Jan"/>
    <s v="Waste Management"/>
    <n v="9.629999999999999"/>
    <n v="0"/>
    <n v="6.29"/>
  </r>
  <r>
    <x v="418"/>
    <s v=" Single Stream"/>
    <n v="88316"/>
    <d v="2020-01-02T00:00:00"/>
    <n v="3740"/>
    <n v="1.87"/>
    <n v="2"/>
    <s v="2020"/>
    <s v="Qtr1"/>
    <n v="1"/>
    <s v="Jan"/>
    <s v="Twin Enviro"/>
    <n v="13.85"/>
    <n v="0"/>
    <n v="0"/>
  </r>
  <r>
    <x v="418"/>
    <s v=" Single Stream"/>
    <n v="88298"/>
    <d v="2020-01-02T00:00:00"/>
    <n v="2200"/>
    <n v="1.1000000000000001"/>
    <n v="2"/>
    <s v="2020"/>
    <s v="Qtr1"/>
    <n v="1"/>
    <s v="Jan"/>
    <s v="Twin Enviro"/>
    <n v="13.85"/>
    <n v="0"/>
    <n v="0"/>
  </r>
  <r>
    <x v="418"/>
    <s v=" Single Stream"/>
    <n v="88318"/>
    <d v="2020-01-02T00:00:00"/>
    <n v="5960"/>
    <n v="2.98"/>
    <n v="3"/>
    <s v="2020"/>
    <s v="Qtr1"/>
    <n v="1"/>
    <s v="Jan"/>
    <s v="Waste Management"/>
    <n v="13.85"/>
    <n v="0"/>
    <n v="0"/>
  </r>
  <r>
    <x v="418"/>
    <s v=" Single Stream"/>
    <n v="88303"/>
    <d v="2020-01-02T00:00:00"/>
    <n v="7920"/>
    <n v="3.96"/>
    <n v="3"/>
    <s v="2020"/>
    <s v="Qtr1"/>
    <n v="1"/>
    <s v="Jan"/>
    <s v="Waste Management"/>
    <n v="13.85"/>
    <n v="0"/>
    <n v="0"/>
  </r>
  <r>
    <x v="418"/>
    <s v=" Single Stream"/>
    <n v="88293"/>
    <d v="2020-01-02T00:00:00"/>
    <n v="7880"/>
    <n v="3.94"/>
    <n v="2"/>
    <s v="2020"/>
    <s v="Qtr1"/>
    <n v="1"/>
    <s v="Jan"/>
    <s v="Twin Enviro"/>
    <n v="13.85"/>
    <n v="0"/>
    <n v="0"/>
  </r>
  <r>
    <x v="419"/>
    <m/>
    <m/>
    <m/>
    <m/>
    <m/>
    <m/>
    <m/>
    <m/>
    <m/>
    <m/>
    <m/>
    <m/>
    <m/>
    <m/>
  </r>
</pivotCacheRecords>
</file>

<file path=xl/pivotCache/pivotCacheRecords4.xml><?xml version="1.0" encoding="utf-8"?>
<pivotCacheRecords xmlns="http://schemas.openxmlformats.org/spreadsheetml/2006/main" xmlns:r="http://schemas.openxmlformats.org/officeDocument/2006/relationships" count="244">
  <r>
    <n v="7011.5"/>
    <s v=","/>
    <n v="13.5"/>
    <x v="0"/>
  </r>
  <r>
    <n v="6998"/>
    <s v=","/>
    <n v="13.5"/>
    <x v="1"/>
  </r>
  <r>
    <n v="6984.5"/>
    <s v="Se hizo limpieza adentro y afuera y se limpio abajo de la banda"/>
    <n v="2.1999999999998181"/>
    <x v="2"/>
  </r>
  <r>
    <n v="6982.3"/>
    <s v="."/>
    <n v="14"/>
    <x v="3"/>
  </r>
  <r>
    <n v="6968.3"/>
    <s v="."/>
    <n v="13.900000000000546"/>
    <x v="4"/>
  </r>
  <r>
    <n v="6954.4"/>
    <s v="."/>
    <n v="13.599999999999454"/>
    <x v="5"/>
  </r>
  <r>
    <n v="6940.8"/>
    <s v="."/>
    <n v="13.800000000000182"/>
    <x v="6"/>
  </r>
  <r>
    <n v="6927"/>
    <s v=".."/>
    <n v="14.100000000000364"/>
    <x v="7"/>
  </r>
  <r>
    <n v="6912.9"/>
    <s v="La máquina de cartón no quiso prender y se dejó de trabajar se hizo limpieza general"/>
    <n v="11.099999999999454"/>
    <x v="8"/>
  </r>
  <r>
    <n v="6901.8"/>
    <s v="."/>
    <n v="14.600000000000364"/>
    <x v="9"/>
  </r>
  <r>
    <n v="6887.2"/>
    <s v=","/>
    <n v="13.199999999999818"/>
    <x v="10"/>
  </r>
  <r>
    <n v="6874"/>
    <s v="."/>
    <n v="13.5"/>
    <x v="11"/>
  </r>
  <r>
    <n v="6860.5"/>
    <s v="."/>
    <n v="13.399999999999636"/>
    <x v="12"/>
  </r>
  <r>
    <n v="6847.1"/>
    <s v=".."/>
    <n v="4.1000000000003638"/>
    <x v="13"/>
  </r>
  <r>
    <n v="6843"/>
    <s v="''"/>
    <n v="13.600000000000364"/>
    <x v="14"/>
  </r>
  <r>
    <n v="6829.4"/>
    <s v="..."/>
    <n v="14"/>
    <x v="15"/>
  </r>
  <r>
    <n v="6816.2"/>
    <s v="correction"/>
    <n v="14"/>
    <x v="16"/>
  </r>
  <r>
    <n v="6802.2"/>
    <s v="correction"/>
    <n v="14.199999999999818"/>
    <x v="17"/>
  </r>
  <r>
    <n v="6788"/>
    <s v="correction"/>
    <n v="14"/>
    <x v="18"/>
  </r>
  <r>
    <n v="6774"/>
    <s v="correction"/>
    <n v="6.5"/>
    <x v="19"/>
  </r>
  <r>
    <n v="6767.5"/>
    <s v="correction"/>
    <n v="13.399999999999636"/>
    <x v="20"/>
  </r>
  <r>
    <n v="6754.1"/>
    <s v="correction"/>
    <n v="12.600000000000364"/>
    <x v="21"/>
  </r>
  <r>
    <n v="6741.5"/>
    <s v="correction"/>
    <n v="11.899999999999636"/>
    <x v="22"/>
  </r>
  <r>
    <n v="6729.6"/>
    <s v="correction"/>
    <n v="13.600000000000364"/>
    <x v="23"/>
  </r>
  <r>
    <n v="6716"/>
    <s v="."/>
    <n v="12"/>
    <x v="24"/>
  </r>
  <r>
    <n v="6704"/>
    <s v="."/>
    <n v="6.5"/>
    <x v="25"/>
  </r>
  <r>
    <n v="6697.5"/>
    <s v="."/>
    <n v="13.899999999999636"/>
    <x v="26"/>
  </r>
  <r>
    <n v="6683.6"/>
    <s v="."/>
    <n v="14.100000000000364"/>
    <x v="27"/>
  </r>
  <r>
    <n v="6669.5"/>
    <s v="."/>
    <n v="14.5"/>
    <x v="28"/>
  </r>
  <r>
    <n v="6655"/>
    <s v="."/>
    <n v="13.399999999999636"/>
    <x v="29"/>
  </r>
  <r>
    <n v="6641.6"/>
    <s v="correction"/>
    <n v="9.6000000000003638"/>
    <x v="30"/>
  </r>
  <r>
    <n v="6628"/>
    <s v="."/>
    <n v="14.899999999999636"/>
    <x v="31"/>
  </r>
  <r>
    <n v="6628"/>
    <s v="correction"/>
    <n v="14.899999999999636"/>
    <x v="32"/>
  </r>
  <r>
    <n v="6613.1"/>
    <s v="correction"/>
    <n v="12.900000000000546"/>
    <x v="33"/>
  </r>
  <r>
    <n v="6587.2"/>
    <s v="."/>
    <n v="0"/>
    <x v="34"/>
  </r>
  <r>
    <n v="6587.2"/>
    <s v="."/>
    <n v="9.6999999999998181"/>
    <x v="35"/>
  </r>
  <r>
    <n v="6577.5"/>
    <s v="."/>
    <n v="11.199999999999818"/>
    <x v="36"/>
  </r>
  <r>
    <n v="6566.3"/>
    <s v="."/>
    <n v="4.9000000000005457"/>
    <x v="37"/>
  </r>
  <r>
    <n v="6561.4"/>
    <s v="."/>
    <n v="8.2999999999992724"/>
    <x v="38"/>
  </r>
  <r>
    <n v="6541.2"/>
    <s v="."/>
    <n v="10.300000000000182"/>
    <x v="39"/>
  </r>
  <r>
    <n v="6530.9"/>
    <s v="."/>
    <n v="13.799999999999272"/>
    <x v="40"/>
  </r>
  <r>
    <n v="6517.1"/>
    <s v="."/>
    <n v="11.800000000000182"/>
    <x v="41"/>
  </r>
  <r>
    <n v="6505.3"/>
    <s v="."/>
    <n v="7.8000000000001819"/>
    <x v="42"/>
  </r>
  <r>
    <n v="6497.5"/>
    <s v="."/>
    <n v="4"/>
    <x v="43"/>
  </r>
  <r>
    <n v="6499.5"/>
    <s v="Baler feed conveyor repaired, resumed sorting today."/>
    <n v="12"/>
    <x v="44"/>
  </r>
  <r>
    <n v="6487.5"/>
    <s v="Feed conveyor down for repairs"/>
    <n v="0"/>
    <x v="45"/>
  </r>
  <r>
    <n v="6487.5"/>
    <s v="Feed conveyor down for repairs"/>
    <n v="0"/>
    <x v="46"/>
  </r>
  <r>
    <n v="6487.5"/>
    <s v="Feed conveyor down for repairs"/>
    <n v="0"/>
    <x v="47"/>
  </r>
  <r>
    <n v="6487.5"/>
    <s v="Feed conveyor down for repairs"/>
    <n v="0"/>
    <x v="48"/>
  </r>
  <r>
    <n v="6487.5"/>
    <s v="conveyor belt broken"/>
    <n v="0"/>
    <x v="49"/>
  </r>
  <r>
    <n v="6487.5"/>
    <s v="Feed conveyor down for repairs"/>
    <n v="0"/>
    <x v="50"/>
  </r>
  <r>
    <n v="6487.5"/>
    <s v="conveyor belt broken"/>
    <n v="0"/>
    <x v="51"/>
  </r>
  <r>
    <n v="6487.5"/>
    <s v="conveyor belt broken"/>
    <n v="0"/>
    <x v="51"/>
  </r>
  <r>
    <n v="6487.5"/>
    <s v="conveyor belt broken"/>
    <n v="0"/>
    <x v="52"/>
  </r>
  <r>
    <n v="6487.5"/>
    <s v="conveyor belt broken"/>
    <n v="0"/>
    <x v="53"/>
  </r>
  <r>
    <n v="6487.5"/>
    <s v="conveyor belt broken"/>
    <n v="0"/>
    <x v="54"/>
  </r>
  <r>
    <n v="6487.5"/>
    <s v="conveyor belt broken"/>
    <n v="0"/>
    <x v="55"/>
  </r>
  <r>
    <n v="6487.5"/>
    <s v="conveyor belt broken"/>
    <n v="0"/>
    <x v="56"/>
  </r>
  <r>
    <n v="6487.5"/>
    <s v="cnveyor belt broken"/>
    <n v="0"/>
    <x v="57"/>
  </r>
  <r>
    <n v="6487.5"/>
    <s v="conveyor belt broken"/>
    <n v="0"/>
    <x v="58"/>
  </r>
  <r>
    <n v="6487.5"/>
    <s v="conveyor belt broken"/>
    <n v="0"/>
    <x v="59"/>
  </r>
  <r>
    <n v="6487.5"/>
    <s v=""/>
    <n v="0"/>
    <x v="59"/>
  </r>
  <r>
    <n v="6487.5"/>
    <s v="conveyor belt broken"/>
    <n v="0"/>
    <x v="60"/>
  </r>
  <r>
    <n v="6487.5"/>
    <s v="conveyor belt broken"/>
    <n v="0"/>
    <x v="61"/>
  </r>
  <r>
    <n v="6487.5"/>
    <s v="conveyor belt broken"/>
    <n v="0"/>
    <x v="62"/>
  </r>
  <r>
    <n v="6487.5"/>
    <s v="conveyor belt broken"/>
    <n v="0"/>
    <x v="63"/>
  </r>
  <r>
    <n v="6487.5"/>
    <s v="conveyor belt broken"/>
    <n v="0"/>
    <x v="64"/>
  </r>
  <r>
    <n v="6487.5"/>
    <s v="conveyor belt broken"/>
    <n v="0"/>
    <x v="65"/>
  </r>
  <r>
    <n v="6487.5"/>
    <s v="conveyor belt broken"/>
    <n v="0"/>
    <x v="66"/>
  </r>
  <r>
    <n v="6487.5"/>
    <s v="conveyor belt broken"/>
    <n v="0"/>
    <x v="67"/>
  </r>
  <r>
    <n v="6487.5"/>
    <s v="conveyor belt broken"/>
    <n v="0"/>
    <x v="68"/>
  </r>
  <r>
    <n v="6487.5"/>
    <s v="conveyor belt broken"/>
    <n v="0"/>
    <x v="69"/>
  </r>
  <r>
    <n v="6487.5"/>
    <s v="cnveyor belt broken"/>
    <n v="0"/>
    <x v="70"/>
  </r>
  <r>
    <n v="6487.5"/>
    <s v="conveyor belt broken"/>
    <n v="0"/>
    <x v="71"/>
  </r>
  <r>
    <n v="6487.5"/>
    <s v="conveyor belt broken"/>
    <n v="0"/>
    <x v="72"/>
  </r>
  <r>
    <n v="6487.5"/>
    <s v="conveyor belt broken"/>
    <n v="0"/>
    <x v="73"/>
  </r>
  <r>
    <n v="6487.5"/>
    <s v="conveyor belt broken"/>
    <n v="0"/>
    <x v="73"/>
  </r>
  <r>
    <n v="6487.5"/>
    <s v="conveyor belt broken"/>
    <n v="0"/>
    <x v="74"/>
  </r>
  <r>
    <n v="6487.5"/>
    <s v="conveyor belt broken"/>
    <n v="0"/>
    <x v="75"/>
  </r>
  <r>
    <n v="6487.5"/>
    <s v="conveyor belt broken"/>
    <n v="0"/>
    <x v="76"/>
  </r>
  <r>
    <n v="6487.5"/>
    <s v="conveyor belt broken"/>
    <n v="0"/>
    <x v="77"/>
  </r>
  <r>
    <n v="6487.5"/>
    <s v="conveyor belt broken"/>
    <n v="0"/>
    <x v="78"/>
  </r>
  <r>
    <n v="6487.5"/>
    <s v="."/>
    <n v="0"/>
    <x v="79"/>
  </r>
  <r>
    <n v="6487.5"/>
    <s v="."/>
    <n v="0"/>
    <x v="80"/>
  </r>
  <r>
    <n v="6487.5"/>
    <s v="conveyor belt broken"/>
    <n v="0"/>
    <x v="81"/>
  </r>
  <r>
    <n v="6487.5"/>
    <s v="."/>
    <n v="0"/>
    <x v="82"/>
  </r>
  <r>
    <n v="6487.5"/>
    <s v=","/>
    <n v="0"/>
    <x v="83"/>
  </r>
  <r>
    <n v="6487.5"/>
    <s v="."/>
    <n v="0"/>
    <x v="84"/>
  </r>
  <r>
    <n v="6487.5"/>
    <s v="conveyor belt broken"/>
    <n v="0"/>
    <x v="85"/>
  </r>
  <r>
    <n v="6487.5"/>
    <s v=";"/>
    <n v="0"/>
    <x v="86"/>
  </r>
  <r>
    <n v="6487.5"/>
    <s v="2021-04-27T16:14:32.000Z"/>
    <n v="0"/>
    <x v="87"/>
  </r>
  <r>
    <n v="6487.5"/>
    <s v="2021-04-23T20:08:10.000Z"/>
    <n v="0"/>
    <x v="88"/>
  </r>
  <r>
    <n v="6487.5"/>
    <s v="2021-04-22T19:48:10.000Z"/>
    <n v="0"/>
    <x v="89"/>
  </r>
  <r>
    <n v="6487.5"/>
    <s v="2021-04-20T19:16:34.000Z"/>
    <n v="0"/>
    <x v="90"/>
  </r>
  <r>
    <n v="6487.5"/>
    <s v="2021-04-19T19:18:08.000Z"/>
    <n v="0"/>
    <x v="91"/>
  </r>
  <r>
    <n v="6487.5"/>
    <s v="2021-04-16T16:59:41.000Z"/>
    <n v="0"/>
    <x v="92"/>
  </r>
  <r>
    <n v="6479.1"/>
    <s v="2021-04-12T22:33:12.000Z"/>
    <n v="8"/>
    <x v="93"/>
  </r>
  <r>
    <n v="6467"/>
    <s v="2021-04-09T22:23:25.000Z"/>
    <n v="7.3999999999996362"/>
    <x v="94"/>
  </r>
  <r>
    <n v="6459.6"/>
    <s v="2021-04-08T21:30:01.000Z"/>
    <n v="11.200000000000728"/>
    <x v="95"/>
  </r>
  <r>
    <n v="6448.4"/>
    <s v="2021-04-08T21:36:03.788Z"/>
    <n v="11.399999999999636"/>
    <x v="95"/>
  </r>
  <r>
    <n v="6437"/>
    <s v="2021-04-07T22:10:55.310Z"/>
    <n v="11"/>
    <x v="96"/>
  </r>
  <r>
    <n v="6426"/>
    <s v="2021-04-06T20:58:55.589Z"/>
    <n v="8.6999999999998181"/>
    <x v="97"/>
  </r>
  <r>
    <n v="6417.3"/>
    <s v="2021-04-05T20:55:30.000Z"/>
    <n v="10.5"/>
    <x v="98"/>
  </r>
  <r>
    <n v="6406.8"/>
    <s v="2021-04-02T21:43:40.530Z"/>
    <n v="9.1000000000003638"/>
    <x v="99"/>
  </r>
  <r>
    <n v="6397.7"/>
    <s v="2021-04-01T21:40:18.000Z"/>
    <n v="8"/>
    <x v="100"/>
  </r>
  <r>
    <n v="6324.5"/>
    <s v=""/>
    <n v="8"/>
    <x v="101"/>
  </r>
  <r>
    <n v="6301.3"/>
    <s v=""/>
    <n v="0"/>
    <x v="102"/>
  </r>
  <r>
    <n v="6301.3"/>
    <s v=""/>
    <n v="8"/>
    <x v="102"/>
  </r>
  <r>
    <n v="5907.2"/>
    <s v=""/>
    <n v="4.8"/>
    <x v="103"/>
  </r>
  <r>
    <n v="5902.4"/>
    <s v=""/>
    <n v="9.1"/>
    <x v="104"/>
  </r>
  <r>
    <n v="5893.3"/>
    <s v=""/>
    <n v="9.1"/>
    <x v="105"/>
  </r>
  <r>
    <n v="5884.2"/>
    <s v=""/>
    <n v="9.1999999999999993"/>
    <x v="106"/>
  </r>
  <r>
    <n v="5875"/>
    <s v=""/>
    <n v="4.5"/>
    <x v="107"/>
  </r>
  <r>
    <n v="5870.5"/>
    <s v=""/>
    <n v="7.5"/>
    <x v="108"/>
  </r>
  <r>
    <n v="5863"/>
    <s v=""/>
    <n v="7.4"/>
    <x v="109"/>
  </r>
  <r>
    <n v="5855.6"/>
    <s v=""/>
    <n v="7.5"/>
    <x v="110"/>
  </r>
  <r>
    <n v="5848.1"/>
    <s v="general cleaning was done"/>
    <n v="5.9"/>
    <x v="111"/>
  </r>
  <r>
    <n v="5842.2"/>
    <s v=""/>
    <n v="7.2"/>
    <x v="112"/>
  </r>
  <r>
    <n v="5835"/>
    <s v=""/>
    <n v="7.7"/>
    <x v="113"/>
  </r>
  <r>
    <n v="5827.3"/>
    <s v=""/>
    <n v="8.1"/>
    <x v="114"/>
  </r>
  <r>
    <n v="5819.2"/>
    <s v=""/>
    <n v="8.1999999999999993"/>
    <x v="115"/>
  </r>
  <r>
    <n v="5811"/>
    <s v=""/>
    <n v="7.8"/>
    <x v="116"/>
  </r>
  <r>
    <n v="5803.2"/>
    <s v=""/>
    <n v="8.1999999999999993"/>
    <x v="117"/>
  </r>
  <r>
    <n v="5795"/>
    <s v=""/>
    <n v="7.8"/>
    <x v="118"/>
  </r>
  <r>
    <n v="5787.2"/>
    <s v=""/>
    <n v="7.9"/>
    <x v="119"/>
  </r>
  <r>
    <n v="5779.3"/>
    <s v=""/>
    <n v="7.8"/>
    <x v="120"/>
  </r>
  <r>
    <n v="5771.5"/>
    <s v=""/>
    <n v="4.5"/>
    <x v="121"/>
  </r>
  <r>
    <n v="5767"/>
    <s v=""/>
    <n v="7.8"/>
    <x v="122"/>
  </r>
  <r>
    <n v="5759.2"/>
    <s v=""/>
    <n v="7.8"/>
    <x v="123"/>
  </r>
  <r>
    <n v="5751.4"/>
    <s v=""/>
    <n v="9.1999999999999993"/>
    <x v="124"/>
  </r>
  <r>
    <n v="5742.2"/>
    <s v=""/>
    <n v="7.2"/>
    <x v="125"/>
  </r>
  <r>
    <n v="5735"/>
    <s v=""/>
    <n v="9.6"/>
    <x v="126"/>
  </r>
  <r>
    <n v="5725.4"/>
    <s v=""/>
    <n v="13.6"/>
    <x v="127"/>
  </r>
  <r>
    <n v="5711.8"/>
    <s v=""/>
    <n v="6.8"/>
    <x v="128"/>
  </r>
  <r>
    <n v="5705"/>
    <s v=""/>
    <n v="8.1999999999999993"/>
    <x v="129"/>
  </r>
  <r>
    <n v="5696.8"/>
    <s v=""/>
    <n v="4.2"/>
    <x v="130"/>
  </r>
  <r>
    <n v="5692.6"/>
    <s v=""/>
    <n v="9.1999999999999993"/>
    <x v="131"/>
  </r>
  <r>
    <n v="5683.4"/>
    <s v=""/>
    <n v="8.8000000000000007"/>
    <x v="131"/>
  </r>
  <r>
    <n v="5674.6"/>
    <s v=""/>
    <n v="9.8000000000000007"/>
    <x v="132"/>
  </r>
  <r>
    <n v="5664.8"/>
    <s v=""/>
    <n v="9.1999999999999993"/>
    <x v="133"/>
  </r>
  <r>
    <n v="5655.6"/>
    <s v=""/>
    <n v="8.6"/>
    <x v="134"/>
  </r>
  <r>
    <n v="5647"/>
    <s v=""/>
    <n v="1.2"/>
    <x v="135"/>
  </r>
  <r>
    <n v="5638.1"/>
    <s v=""/>
    <n v="7.5"/>
    <x v="136"/>
  </r>
  <r>
    <n v="5645.8"/>
    <s v=""/>
    <n v="7.7"/>
    <x v="136"/>
  </r>
  <r>
    <n v="5630.6"/>
    <s v=""/>
    <n v="7.6"/>
    <x v="137"/>
  </r>
  <r>
    <n v="5623"/>
    <s v=""/>
    <n v="7.4"/>
    <x v="138"/>
  </r>
  <r>
    <n v="5615.6"/>
    <s v=""/>
    <n v="6.6"/>
    <x v="139"/>
  </r>
  <r>
    <n v="5609"/>
    <s v=""/>
    <n v="6.6"/>
    <x v="140"/>
  </r>
  <r>
    <n v="5602.4"/>
    <s v=""/>
    <n v="6.8"/>
    <x v="141"/>
  </r>
  <r>
    <n v="5595.6"/>
    <s v=""/>
    <n v="7.6"/>
    <x v="142"/>
  </r>
  <r>
    <n v="5588"/>
    <s v=""/>
    <n v="6.5"/>
    <x v="143"/>
  </r>
  <r>
    <n v="5581.5"/>
    <s v=""/>
    <n v="4.5"/>
    <x v="144"/>
  </r>
  <r>
    <n v="5577"/>
    <s v=""/>
    <n v="6.3"/>
    <x v="145"/>
  </r>
  <r>
    <n v="5570.7"/>
    <s v=""/>
    <n v="6.7"/>
    <x v="146"/>
  </r>
  <r>
    <n v="5564"/>
    <s v=""/>
    <n v="5.3"/>
    <x v="147"/>
  </r>
  <r>
    <n v="5564"/>
    <s v=""/>
    <n v="0"/>
    <x v="147"/>
  </r>
  <r>
    <n v="5558.7"/>
    <s v=""/>
    <n v="5.4"/>
    <x v="148"/>
  </r>
  <r>
    <n v="5553.3"/>
    <s v=""/>
    <n v="6.7"/>
    <x v="149"/>
  </r>
  <r>
    <n v="5546.6"/>
    <s v=""/>
    <n v="4.4000000000000004"/>
    <x v="150"/>
  </r>
  <r>
    <n v="5542.2"/>
    <s v=""/>
    <n v="6.5"/>
    <x v="151"/>
  </r>
  <r>
    <n v="5535.7"/>
    <s v=""/>
    <n v="6.6"/>
    <x v="152"/>
  </r>
  <r>
    <n v="5529.1"/>
    <s v=""/>
    <n v="5.6"/>
    <x v="153"/>
  </r>
  <r>
    <n v="5523.5"/>
    <s v=""/>
    <n v="6.8"/>
    <x v="154"/>
  </r>
  <r>
    <n v="5516.7"/>
    <s v=""/>
    <n v="7.7"/>
    <x v="155"/>
  </r>
  <r>
    <n v="5509"/>
    <s v=""/>
    <n v="4.5"/>
    <x v="156"/>
  </r>
  <r>
    <n v="5504.5"/>
    <s v=""/>
    <n v="8"/>
    <x v="156"/>
  </r>
  <r>
    <n v="5496.5"/>
    <s v=""/>
    <n v="0"/>
    <x v="156"/>
  </r>
  <r>
    <n v="5504.5"/>
    <s v=""/>
    <n v="0"/>
    <x v="156"/>
  </r>
  <r>
    <n v="5504.5"/>
    <s v=""/>
    <n v="8"/>
    <x v="157"/>
  </r>
  <r>
    <n v="5496.5"/>
    <s v=""/>
    <n v="7.8"/>
    <x v="157"/>
  </r>
  <r>
    <n v="5496.5"/>
    <s v=""/>
    <n v="7.8"/>
    <x v="158"/>
  </r>
  <r>
    <n v="5488.7"/>
    <s v=""/>
    <n v="7.9"/>
    <x v="158"/>
  </r>
  <r>
    <n v="5480.8"/>
    <s v=""/>
    <n v="7.3"/>
    <x v="159"/>
  </r>
  <r>
    <n v="5488.7"/>
    <s v=""/>
    <n v="7.9"/>
    <x v="159"/>
  </r>
  <r>
    <n v="5473.5"/>
    <s v=""/>
    <n v="5.5"/>
    <x v="160"/>
  </r>
  <r>
    <n v="5480.8"/>
    <s v=""/>
    <n v="7.3"/>
    <x v="160"/>
  </r>
  <r>
    <n v="5468"/>
    <s v=""/>
    <n v="7.4"/>
    <x v="161"/>
  </r>
  <r>
    <n v="5460.6"/>
    <s v=""/>
    <n v="8.1999999999999993"/>
    <x v="162"/>
  </r>
  <r>
    <n v="5444.3"/>
    <s v=""/>
    <n v="8.1"/>
    <x v="162"/>
  </r>
  <r>
    <n v="5452.4"/>
    <s v=""/>
    <n v="8.1"/>
    <x v="162"/>
  </r>
  <r>
    <n v="5444.3"/>
    <s v=""/>
    <n v="0"/>
    <x v="163"/>
  </r>
  <r>
    <n v="5436.2"/>
    <s v=""/>
    <n v="8.1999999999999993"/>
    <x v="164"/>
  </r>
  <r>
    <n v="5428"/>
    <s v=""/>
    <n v="6.5"/>
    <x v="165"/>
  </r>
  <r>
    <n v="5421.5"/>
    <s v=""/>
    <n v="7.6"/>
    <x v="166"/>
  </r>
  <r>
    <n v="5413.9"/>
    <s v=""/>
    <n v="7.6"/>
    <x v="167"/>
  </r>
  <r>
    <n v="5406.3"/>
    <s v=""/>
    <n v="7.6"/>
    <x v="168"/>
  </r>
  <r>
    <n v="5398.7"/>
    <s v=""/>
    <n v="7.7"/>
    <x v="169"/>
  </r>
  <r>
    <n v="5391"/>
    <s v=""/>
    <n v="5.4"/>
    <x v="170"/>
  </r>
  <r>
    <n v="5385.6"/>
    <s v=""/>
    <n v="8.1"/>
    <x v="171"/>
  </r>
  <r>
    <n v="5377.5"/>
    <s v=""/>
    <n v="3.5"/>
    <x v="172"/>
  </r>
  <r>
    <n v="5374"/>
    <s v=""/>
    <n v="2.2000000000000002"/>
    <x v="173"/>
  </r>
  <r>
    <n v="5368.3"/>
    <s v="problems outside band"/>
    <n v="2.9"/>
    <x v="174"/>
  </r>
  <r>
    <n v="5371.8"/>
    <s v=""/>
    <n v="3.5"/>
    <x v="174"/>
  </r>
  <r>
    <n v="5365.4"/>
    <s v="problems with the band that takes out the garbage"/>
    <n v="5.2"/>
    <x v="175"/>
  </r>
  <r>
    <n v="5360.2"/>
    <s v=""/>
    <n v="7.2"/>
    <x v="176"/>
  </r>
  <r>
    <n v="5353"/>
    <s v=""/>
    <n v="7.2"/>
    <x v="177"/>
  </r>
  <r>
    <n v="5345.8"/>
    <s v=""/>
    <n v="7.4"/>
    <x v="178"/>
  </r>
  <r>
    <n v="5338.4"/>
    <s v=""/>
    <n v="7.4"/>
    <x v="179"/>
  </r>
  <r>
    <n v="5331"/>
    <s v=""/>
    <n v="7.2"/>
    <x v="180"/>
  </r>
  <r>
    <n v="5323.8"/>
    <s v=""/>
    <n v="8.1999999999999993"/>
    <x v="181"/>
  </r>
  <r>
    <n v="5323.8"/>
    <s v=""/>
    <n v="0"/>
    <x v="181"/>
  </r>
  <r>
    <n v="5315.6"/>
    <s v=""/>
    <n v="7.8"/>
    <x v="182"/>
  </r>
  <r>
    <n v="5307.8"/>
    <s v=""/>
    <n v="7.6"/>
    <x v="183"/>
  </r>
  <r>
    <n v="5300.2"/>
    <s v=""/>
    <n v="7.2"/>
    <x v="184"/>
  </r>
  <r>
    <n v="5293"/>
    <s v=""/>
    <n v="7.5"/>
    <x v="185"/>
  </r>
  <r>
    <n v="5285.5"/>
    <s v=""/>
    <n v="7.7"/>
    <x v="186"/>
  </r>
  <r>
    <n v="5277.8"/>
    <s v=""/>
    <n v="7.6"/>
    <x v="187"/>
  </r>
  <r>
    <n v="5270.2"/>
    <s v=""/>
    <n v="7.6"/>
    <x v="188"/>
  </r>
  <r>
    <n v="5262.6"/>
    <s v="meeting Dan"/>
    <n v="6.6"/>
    <x v="189"/>
  </r>
  <r>
    <n v="5256"/>
    <s v=""/>
    <n v="3.2"/>
    <x v="190"/>
  </r>
  <r>
    <n v="5252.8"/>
    <s v="contaminated recycling"/>
    <n v="7.7"/>
    <x v="191"/>
  </r>
  <r>
    <n v="5245.1"/>
    <s v=""/>
    <n v="7.7"/>
    <x v="192"/>
  </r>
  <r>
    <n v="5237.3999999999996"/>
    <s v=""/>
    <n v="6.8"/>
    <x v="193"/>
  </r>
  <r>
    <n v="5214.5"/>
    <s v=""/>
    <n v="7"/>
    <x v="194"/>
  </r>
  <r>
    <n v="5207.5"/>
    <s v="heavily polluted  recycling"/>
    <n v="7.3"/>
    <x v="195"/>
  </r>
  <r>
    <n v="5200.2"/>
    <s v=""/>
    <n v="7.8"/>
    <x v="196"/>
  </r>
  <r>
    <n v="5192.3999999999996"/>
    <s v=""/>
    <n v="7.2"/>
    <x v="197"/>
  </r>
  <r>
    <n v="5185.2"/>
    <s v=""/>
    <n v="8.1999999999999993"/>
    <x v="198"/>
  </r>
  <r>
    <n v="5177"/>
    <s v="we started work at seven because they fixed the drum"/>
    <n v="7.6"/>
    <x v="199"/>
  </r>
  <r>
    <n v="5169.3999999999996"/>
    <s v="we were stopping work because i had problems with the bale machine,they started cleaning while they were fixing it"/>
    <n v="6.3"/>
    <x v="200"/>
  </r>
  <r>
    <n v="5163.1000000000004"/>
    <s v=""/>
    <n v="7.5"/>
    <x v="201"/>
  </r>
  <r>
    <n v="5155.6000000000004"/>
    <s v=""/>
    <n v="8.4"/>
    <x v="202"/>
  </r>
  <r>
    <n v="5147.2"/>
    <s v=""/>
    <n v="7.8"/>
    <x v="203"/>
  </r>
  <r>
    <n v="5139.3999999999996"/>
    <s v="work stopped 20minutes because machine fuses were damaged"/>
    <n v="8.8000000000000007"/>
    <x v="204"/>
  </r>
  <r>
    <n v="5130.6000000000004"/>
    <s v=""/>
    <n v="6.3"/>
    <x v="205"/>
  </r>
  <r>
    <n v="5124.3"/>
    <s v="it   stopped working 11:30 because  the bale machine  broke down did a deep  clean while it was repaired but did not start"/>
    <n v="4.5999999999999996"/>
    <x v="206"/>
  </r>
  <r>
    <n v="5119.7"/>
    <s v=""/>
    <n v="6.5"/>
    <x v="207"/>
  </r>
  <r>
    <n v="5113.2"/>
    <s v="stopped working 40  minutes to fix the drum chain"/>
    <n v="5.7"/>
    <x v="208"/>
  </r>
  <r>
    <n v="5107.5"/>
    <s v="the machine stopped 30 minutes to fix where the recycling fell"/>
    <n v="6.2"/>
    <x v="209"/>
  </r>
  <r>
    <n v="5101.3"/>
    <s v=""/>
    <n v="6.5"/>
    <x v="210"/>
  </r>
  <r>
    <n v="5094.8"/>
    <s v="Stopped working at One because Lynn fixed the hose"/>
    <n v="5.3"/>
    <x v="211"/>
  </r>
  <r>
    <n v="5089.5"/>
    <s v=""/>
    <n v="6.4"/>
    <x v="212"/>
  </r>
  <r>
    <n v="5083.1000000000004"/>
    <s v=""/>
    <n v="5.0999999999999996"/>
    <x v="213"/>
  </r>
  <r>
    <n v="5078"/>
    <s v="Forklift down Hyd hose"/>
    <n v="4.8"/>
    <x v="214"/>
  </r>
  <r>
    <n v="5073.2"/>
    <s v=""/>
    <n v="3.9"/>
    <x v="215"/>
  </r>
  <r>
    <n v="5069.3"/>
    <s v="Walt onsite for aluminium load"/>
    <n v="6.4"/>
    <x v="216"/>
  </r>
  <r>
    <n v="5062.8999999999996"/>
    <s v=""/>
    <n v="4.5999999999999996"/>
    <x v="217"/>
  </r>
  <r>
    <n v="5058.3"/>
    <s v=""/>
    <n v="5.3"/>
    <x v="218"/>
  </r>
  <r>
    <n v="5053"/>
    <s v=""/>
    <n v="6"/>
    <x v="219"/>
  </r>
  <r>
    <n v="5047"/>
    <s v="Lynn on site"/>
    <n v="5.2"/>
    <x v="220"/>
  </r>
  <r>
    <n v="5041.8"/>
    <s v="Forklift hose broke"/>
    <n v="2.4"/>
    <x v="221"/>
  </r>
  <r>
    <n v="5039.3999999999996"/>
    <s v=""/>
    <n v="4.7"/>
    <x v="222"/>
  </r>
  <r>
    <n v="5034.7"/>
    <s v=""/>
    <n v="0"/>
    <x v="223"/>
  </r>
  <r>
    <m/>
    <m/>
    <m/>
    <x v="224"/>
  </r>
</pivotCacheRecords>
</file>

<file path=xl/pivotCache/pivotCacheRecords5.xml><?xml version="1.0" encoding="utf-8"?>
<pivotCacheRecords xmlns="http://schemas.openxmlformats.org/spreadsheetml/2006/main" xmlns:r="http://schemas.openxmlformats.org/officeDocument/2006/relationships" count="102">
  <r>
    <x v="0"/>
    <n v="39060"/>
    <n v="114269"/>
    <n v="19.53"/>
    <d v="2021-08-31T21:27:59"/>
    <n v="4"/>
    <n v="2"/>
    <s v="OCC"/>
  </r>
  <r>
    <x v="0"/>
    <n v="39060"/>
    <n v="114269"/>
    <n v="19.53"/>
    <d v="2021-08-31T21:25:45"/>
    <n v="4"/>
    <n v="2"/>
    <s v="OCC"/>
  </r>
  <r>
    <x v="0"/>
    <n v="39060"/>
    <n v="114269"/>
    <n v="19.53"/>
    <d v="2021-08-31T21:25:41"/>
    <n v="4"/>
    <n v="2"/>
    <s v="OCC"/>
  </r>
  <r>
    <x v="1"/>
    <n v="29160"/>
    <n v="113861"/>
    <n v="14.58"/>
    <d v="2021-08-25T21:34:19"/>
    <n v="4"/>
    <n v="10"/>
    <s v="Single Stream"/>
  </r>
  <r>
    <x v="2"/>
    <n v="41000"/>
    <n v="113482"/>
    <n v="20.5"/>
    <d v="2021-08-17T20:59:39"/>
    <n v="4"/>
    <n v="10"/>
    <s v="Single Stream"/>
  </r>
  <r>
    <x v="3"/>
    <n v="43220"/>
    <n v="113255"/>
    <n v="21.61"/>
    <d v="2021-08-12T21:32:18"/>
    <n v="4"/>
    <n v="10"/>
    <s v="Single Stream"/>
  </r>
  <r>
    <x v="4"/>
    <n v="40420"/>
    <n v="113204"/>
    <n v="20.21"/>
    <d v="2021-08-11T21:37:12"/>
    <n v="4"/>
    <n v="2"/>
    <s v="OCC"/>
  </r>
  <r>
    <x v="5"/>
    <n v="43380"/>
    <n v="113121"/>
    <n v="21.69"/>
    <d v="2021-08-10T21:22:52"/>
    <n v="4"/>
    <n v="10"/>
    <s v="Single Stream"/>
  </r>
  <r>
    <x v="6"/>
    <n v="43680"/>
    <n v="112957"/>
    <n v="21.84"/>
    <d v="2021-08-06T21:22:17"/>
    <n v="4"/>
    <n v="10"/>
    <s v="Single Stream"/>
  </r>
  <r>
    <x v="7"/>
    <n v="14700"/>
    <n v="112932"/>
    <n v="7.35"/>
    <d v="2021-08-06T13:14:27"/>
    <n v="4"/>
    <n v="8"/>
    <s v="UBC"/>
  </r>
  <r>
    <x v="7"/>
    <n v="39480"/>
    <n v="112886"/>
    <n v="19.739999999999998"/>
    <d v="2021-08-06T13:01:30"/>
    <n v="4"/>
    <n v="10"/>
    <s v="Single Stream"/>
  </r>
  <r>
    <x v="8"/>
    <n v="29860"/>
    <n v="112360"/>
    <n v="14.93"/>
    <d v="2021-07-27T21:42:15"/>
    <n v="4"/>
    <n v="4"/>
    <s v="ONP"/>
  </r>
  <r>
    <x v="9"/>
    <n v="38640"/>
    <n v="112319"/>
    <n v="19.32"/>
    <d v="2021-07-26T21:34:42"/>
    <n v="4"/>
    <n v="2"/>
    <s v="OCC"/>
  </r>
  <r>
    <x v="10"/>
    <n v="36820"/>
    <n v="111769"/>
    <n v="18.41"/>
    <d v="2021-07-15T19:32:17"/>
    <n v="4"/>
    <n v="10"/>
    <s v="Single Stream"/>
  </r>
  <r>
    <x v="11"/>
    <n v="36080"/>
    <n v="111719"/>
    <n v="18.04"/>
    <d v="2021-07-14T20:39:12"/>
    <n v="4"/>
    <n v="10"/>
    <s v="Single Stream"/>
  </r>
  <r>
    <x v="12"/>
    <n v="36440"/>
    <n v="111308"/>
    <n v="18.22"/>
    <d v="2021-07-07T20:01:54"/>
    <n v="4"/>
    <n v="10"/>
    <s v="Single Stream"/>
  </r>
  <r>
    <x v="12"/>
    <n v="35700"/>
    <n v="111321"/>
    <n v="17.850000000000001"/>
    <d v="2021-07-07T19:59:11"/>
    <n v="4"/>
    <n v="2"/>
    <s v="OCC"/>
  </r>
  <r>
    <x v="13"/>
    <n v="41760"/>
    <n v="110973"/>
    <n v="20.88"/>
    <d v="2021-07-01T21:35:35"/>
    <n v="4"/>
    <n v="10"/>
    <s v="Single Stream"/>
  </r>
  <r>
    <x v="14"/>
    <n v="40180"/>
    <n v="111050"/>
    <n v="20.09"/>
    <d v="2021-07-01T21:33:44"/>
    <n v="4"/>
    <n v="10"/>
    <s v="Single Stream"/>
  </r>
  <r>
    <x v="15"/>
    <n v="35480"/>
    <n v="110673"/>
    <n v="17.739999999999998"/>
    <d v="2021-06-24T20:37:58"/>
    <n v="4"/>
    <n v="2"/>
    <s v="OCC"/>
  </r>
  <r>
    <x v="16"/>
    <n v="42460"/>
    <n v="109892"/>
    <n v="21.23"/>
    <d v="2021-06-11T20:22:02"/>
    <n v="4"/>
    <n v="10"/>
    <s v="Single Stream"/>
  </r>
  <r>
    <x v="17"/>
    <n v="33660"/>
    <n v="109803"/>
    <n v="16.829999999999998"/>
    <d v="2021-06-10T21:17:13"/>
    <n v="4"/>
    <n v="2"/>
    <s v="OCC"/>
  </r>
  <r>
    <x v="18"/>
    <n v="37600"/>
    <n v="109635"/>
    <n v="18.8"/>
    <d v="2021-06-09T13:29:27"/>
    <n v="4"/>
    <n v="2"/>
    <s v="OCC"/>
  </r>
  <r>
    <x v="19"/>
    <n v="43080"/>
    <n v="109385"/>
    <n v="21.54"/>
    <d v="2021-06-04T14:00:37"/>
    <n v="4"/>
    <n v="10"/>
    <s v="Single Stream"/>
  </r>
  <r>
    <x v="20"/>
    <n v="43240"/>
    <n v="108465"/>
    <n v="21.62"/>
    <d v="2021-05-18T20:44:42"/>
    <n v="4"/>
    <n v="10"/>
    <s v="Single Stream"/>
  </r>
  <r>
    <x v="21"/>
    <n v="24180"/>
    <n v="107849"/>
    <n v="12.09"/>
    <d v="2021-05-04T21:21:59"/>
    <n v="4"/>
    <n v="2"/>
    <s v="OCC"/>
  </r>
  <r>
    <x v="22"/>
    <n v="41180"/>
    <n v="107596"/>
    <n v="20.59"/>
    <d v="2021-04-28T19:51:15"/>
    <n v="4"/>
    <n v="10"/>
    <s v="Single Stream"/>
  </r>
  <r>
    <x v="23"/>
    <n v="40980"/>
    <n v="107526"/>
    <n v="20.49"/>
    <d v="2021-04-28T16:00:26"/>
    <n v="4"/>
    <n v="10"/>
    <s v="Single Stream"/>
  </r>
  <r>
    <x v="23"/>
    <n v="39180"/>
    <n v="107507"/>
    <n v="19.59"/>
    <d v="2021-04-28T15:18:57"/>
    <n v="4"/>
    <n v="2"/>
    <s v="OCC"/>
  </r>
  <r>
    <x v="24"/>
    <n v="41660"/>
    <n v="107400"/>
    <n v="20.83"/>
    <d v="2021-04-23T20:44:38"/>
    <n v="4"/>
    <n v="10"/>
    <s v="Single Stream"/>
  </r>
  <r>
    <x v="25"/>
    <n v="40840"/>
    <n v="107323"/>
    <n v="20.420000000000002"/>
    <d v="2021-04-23T20:42:49"/>
    <n v="4"/>
    <n v="10"/>
    <s v="Single Stream"/>
  </r>
  <r>
    <x v="26"/>
    <n v="42160"/>
    <n v="107226"/>
    <n v="21.08"/>
    <d v="2021-04-21T20:10:25"/>
    <n v="4"/>
    <n v="4"/>
    <s v="ONP"/>
  </r>
  <r>
    <x v="27"/>
    <n v="41780"/>
    <n v="107100"/>
    <n v="20.89"/>
    <d v="2021-04-19T19:53:35"/>
    <n v="4"/>
    <n v="2"/>
    <s v="OCC"/>
  </r>
  <r>
    <x v="28"/>
    <n v="41200"/>
    <n v="106947"/>
    <n v="20.6"/>
    <d v="2021-04-16T18:37:11"/>
    <n v="4"/>
    <n v="2"/>
    <s v="OCC"/>
  </r>
  <r>
    <x v="29"/>
    <n v="40040"/>
    <n v="106814"/>
    <n v="20.02"/>
    <d v="2021-04-16T18:23:19"/>
    <n v="4"/>
    <n v="2"/>
    <s v="OCC"/>
  </r>
  <r>
    <x v="28"/>
    <n v="41200"/>
    <n v="106947"/>
    <n v="20.6"/>
    <d v="2021-04-14T00:00:00"/>
    <n v="4"/>
    <n v="2"/>
    <s v="OCC"/>
  </r>
  <r>
    <x v="29"/>
    <n v="40040"/>
    <n v="106814"/>
    <n v="20.02"/>
    <d v="2021-04-12T00:00:00"/>
    <n v="4"/>
    <n v="2"/>
    <s v="OCC"/>
  </r>
  <r>
    <x v="30"/>
    <n v="32580"/>
    <n v="106284"/>
    <n v="16.29"/>
    <d v="2021-03-29T00:00:00"/>
    <n v="4"/>
    <n v="5"/>
    <s v="PET"/>
  </r>
  <r>
    <x v="31"/>
    <n v="25580"/>
    <n v="106225"/>
    <n v="12.79"/>
    <d v="2021-03-25T00:00:00"/>
    <n v="4"/>
    <n v="8"/>
    <s v="UBC"/>
  </r>
  <r>
    <x v="32"/>
    <n v="39920"/>
    <n v="106030"/>
    <n v="19.96"/>
    <d v="2021-03-19T00:00:00"/>
    <n v="4"/>
    <n v="2"/>
    <s v="OCC"/>
  </r>
  <r>
    <x v="32"/>
    <n v="39920"/>
    <n v="106030"/>
    <n v="19.96"/>
    <d v="2021-03-19T00:00:00"/>
    <n v="4"/>
    <n v="2"/>
    <s v="OCC"/>
  </r>
  <r>
    <x v="33"/>
    <n v="41200"/>
    <n v="105908"/>
    <n v="20.6"/>
    <d v="2021-03-16T00:00:00"/>
    <n v="4"/>
    <n v="2"/>
    <s v="OCC"/>
  </r>
  <r>
    <x v="34"/>
    <n v="42260"/>
    <n v="105665"/>
    <n v="21.13"/>
    <d v="2021-03-08T00:00:00"/>
    <n v="4"/>
    <n v="2"/>
    <s v="OCC"/>
  </r>
  <r>
    <x v="35"/>
    <n v="41020"/>
    <n v="105489"/>
    <n v="20.51"/>
    <d v="2021-03-02T00:00:00"/>
    <n v="4"/>
    <n v="2"/>
    <s v="OCC"/>
  </r>
  <r>
    <x v="36"/>
    <n v="41880"/>
    <n v="105419"/>
    <n v="20.94"/>
    <d v="2021-03-01T00:00:00"/>
    <n v="4"/>
    <n v="2"/>
    <s v="OCC"/>
  </r>
  <r>
    <x v="37"/>
    <n v="40160"/>
    <n v="105270"/>
    <n v="20.079999999999998"/>
    <d v="2021-02-23T00:00:00"/>
    <n v="4"/>
    <n v="2"/>
    <s v="OCC"/>
  </r>
  <r>
    <x v="38"/>
    <n v="40960"/>
    <n v="105104"/>
    <n v="20.48"/>
    <d v="2021-02-17T00:00:00"/>
    <n v="4"/>
    <n v="2"/>
    <s v="OCC"/>
  </r>
  <r>
    <x v="39"/>
    <n v="39600"/>
    <n v="104981"/>
    <n v="19.8"/>
    <d v="2021-02-11T00:00:00"/>
    <n v="4"/>
    <n v="2"/>
    <s v="OCC"/>
  </r>
  <r>
    <x v="40"/>
    <n v="45360"/>
    <n v="104821"/>
    <n v="22.68"/>
    <d v="2021-02-05T00:00:00"/>
    <n v="4"/>
    <n v="4"/>
    <s v="ONP"/>
  </r>
  <r>
    <x v="41"/>
    <n v="46160"/>
    <n v="104484"/>
    <n v="23.08"/>
    <d v="2021-01-26T00:00:00"/>
    <n v="4"/>
    <n v="4"/>
    <s v="ONP"/>
  </r>
  <r>
    <x v="42"/>
    <n v="36200"/>
    <n v="104309"/>
    <n v="18.100000000000001"/>
    <d v="2021-01-20T00:00:00"/>
    <n v="4"/>
    <n v="2"/>
    <s v="OCC"/>
  </r>
  <r>
    <x v="43"/>
    <n v="19080"/>
    <n v="104246"/>
    <n v="9.5399999999999991"/>
    <d v="2021-01-18T00:00:00"/>
    <n v="4"/>
    <n v="8"/>
    <s v="UBC"/>
  </r>
  <r>
    <x v="44"/>
    <n v="43540"/>
    <n v="104145"/>
    <n v="21.77"/>
    <d v="2021-01-14T00:00:00"/>
    <n v="4"/>
    <n v="2"/>
    <s v="OCC"/>
  </r>
  <r>
    <x v="45"/>
    <n v="44420"/>
    <n v="104117"/>
    <n v="22.21"/>
    <d v="2021-01-13T00:00:00"/>
    <n v="4"/>
    <n v="2"/>
    <s v="OCC"/>
  </r>
  <r>
    <x v="46"/>
    <n v="43360"/>
    <n v="103941"/>
    <n v="21.68"/>
    <d v="2021-01-08T00:00:00"/>
    <n v="4"/>
    <n v="2"/>
    <s v="OCC"/>
  </r>
  <r>
    <x v="47"/>
    <n v="44860"/>
    <n v="103909"/>
    <n v="22.43"/>
    <d v="2021-01-07T00:00:00"/>
    <n v="4"/>
    <n v="2"/>
    <s v="OCC"/>
  </r>
  <r>
    <x v="48"/>
    <n v="42480"/>
    <n v="103801"/>
    <n v="21.24"/>
    <d v="2021-01-04T00:00:00"/>
    <n v="4"/>
    <n v="2"/>
    <s v="OCC"/>
  </r>
  <r>
    <x v="49"/>
    <n v="43900"/>
    <n v="103746"/>
    <n v="21.95"/>
    <d v="2020-12-31T00:00:00"/>
    <n v="4"/>
    <n v="2"/>
    <s v="OCC"/>
  </r>
  <r>
    <x v="50"/>
    <n v="44700"/>
    <n v="103652"/>
    <n v="22.35"/>
    <d v="2020-12-29T00:00:00"/>
    <n v="4"/>
    <n v="2"/>
    <s v="OCC"/>
  </r>
  <r>
    <x v="51"/>
    <n v="19200"/>
    <n v="103261"/>
    <n v="9.6"/>
    <d v="2020-12-15T00:00:00"/>
    <n v="4"/>
    <n v="5"/>
    <s v="PET"/>
  </r>
  <r>
    <x v="51"/>
    <n v="8360"/>
    <n v="103261"/>
    <n v="4.18"/>
    <d v="2020-12-15T00:00:00"/>
    <n v="4"/>
    <n v="7"/>
    <s v="HDPEC"/>
  </r>
  <r>
    <x v="51"/>
    <n v="5600"/>
    <n v="103261"/>
    <n v="2.8"/>
    <d v="2020-12-15T00:00:00"/>
    <n v="4"/>
    <n v="6"/>
    <s v="HDPEN"/>
  </r>
  <r>
    <x v="52"/>
    <n v="44600"/>
    <n v="102982"/>
    <n v="22.3"/>
    <d v="2020-12-08T00:00:00"/>
    <n v="1"/>
    <n v="2"/>
    <s v="OCC"/>
  </r>
  <r>
    <x v="52"/>
    <n v="40780"/>
    <n v="102985"/>
    <n v="20.39"/>
    <d v="2020-12-08T00:00:00"/>
    <n v="1"/>
    <n v="2"/>
    <s v="OCC"/>
  </r>
  <r>
    <x v="53"/>
    <n v="39180"/>
    <n v="102478"/>
    <n v="19.59"/>
    <d v="2020-11-24T00:00:00"/>
    <n v="1"/>
    <n v="2"/>
    <s v="OCC"/>
  </r>
  <r>
    <x v="54"/>
    <n v="41320"/>
    <n v="102404"/>
    <n v="20.66"/>
    <d v="2020-11-23T00:00:00"/>
    <n v="1"/>
    <n v="2"/>
    <s v="OCC"/>
  </r>
  <r>
    <x v="54"/>
    <n v="44660"/>
    <n v="102431"/>
    <n v="22.33"/>
    <d v="2020-11-23T00:00:00"/>
    <n v="4"/>
    <n v="4"/>
    <s v="ONP"/>
  </r>
  <r>
    <x v="55"/>
    <n v="43140"/>
    <n v="102020"/>
    <n v="21.57"/>
    <d v="2020-11-16T00:00:00"/>
    <n v="5"/>
    <n v="2"/>
    <s v="OCC"/>
  </r>
  <r>
    <x v="56"/>
    <n v="44940"/>
    <n v="101199"/>
    <n v="22.47"/>
    <d v="2020-10-30T00:00:00"/>
    <n v="4"/>
    <n v="4"/>
    <s v="ONP"/>
  </r>
  <r>
    <x v="57"/>
    <n v="40280"/>
    <n v="100993"/>
    <n v="20.14"/>
    <d v="2020-10-27T00:00:00"/>
    <n v="4"/>
    <n v="2"/>
    <s v="OCC"/>
  </r>
  <r>
    <x v="58"/>
    <n v="43980"/>
    <n v="100908"/>
    <n v="21.99"/>
    <d v="2020-10-23T00:00:00"/>
    <n v="4"/>
    <n v="2"/>
    <s v="OCC"/>
  </r>
  <r>
    <x v="59"/>
    <n v="40780"/>
    <n v="100720"/>
    <n v="20.39"/>
    <d v="2020-10-21T00:00:00"/>
    <n v="4"/>
    <n v="2"/>
    <s v="OCC"/>
  </r>
  <r>
    <x v="60"/>
    <n v="42600"/>
    <n v="100180"/>
    <n v="21.3"/>
    <d v="2020-10-12T00:00:00"/>
    <n v="1"/>
    <n v="2"/>
    <s v="OCC"/>
  </r>
  <r>
    <x v="61"/>
    <n v="19200"/>
    <n v="98640"/>
    <n v="9.6"/>
    <d v="2020-09-16T00:00:00"/>
    <n v="1"/>
    <n v="5"/>
    <s v="PET"/>
  </r>
  <r>
    <x v="61"/>
    <n v="4020"/>
    <n v="98640"/>
    <n v="2.0099999999999998"/>
    <d v="2020-09-16T00:00:00"/>
    <n v="1"/>
    <n v="6"/>
    <s v="HDPEN"/>
  </r>
  <r>
    <x v="61"/>
    <n v="9360"/>
    <n v="98640"/>
    <n v="4.68"/>
    <d v="2020-09-16T00:00:00"/>
    <n v="1"/>
    <n v="7"/>
    <s v="HDPEC"/>
  </r>
  <r>
    <x v="62"/>
    <n v="49200"/>
    <n v="98055"/>
    <n v="24.6"/>
    <d v="2020-09-09T00:00:00"/>
    <n v="1"/>
    <n v="2"/>
    <s v="OCC"/>
  </r>
  <r>
    <x v="63"/>
    <n v="13500"/>
    <n v="97825"/>
    <n v="6.75"/>
    <d v="2020-09-01T00:00:00"/>
    <n v="4"/>
    <n v="3"/>
    <s v="TIN"/>
  </r>
  <r>
    <x v="63"/>
    <n v="43040"/>
    <n v="97656"/>
    <n v="21.52"/>
    <d v="2020-09-01T00:00:00"/>
    <n v="4"/>
    <n v="2"/>
    <s v="OCC"/>
  </r>
  <r>
    <x v="63"/>
    <n v="15980"/>
    <n v="97825"/>
    <n v="7.99"/>
    <d v="2020-09-01T00:00:00"/>
    <n v="4"/>
    <n v="8"/>
    <s v="UBC"/>
  </r>
  <r>
    <x v="64"/>
    <n v="24060"/>
    <n v="96785"/>
    <n v="12.03"/>
    <d v="2020-08-13T00:00:00"/>
    <n v="1"/>
    <n v="2"/>
    <s v="OCC"/>
  </r>
  <r>
    <x v="65"/>
    <n v="25720"/>
    <n v="96567"/>
    <n v="12.86"/>
    <d v="2020-08-11T00:00:00"/>
    <n v="1"/>
    <n v="2"/>
    <s v="OCC"/>
  </r>
  <r>
    <x v="66"/>
    <n v="37200"/>
    <n v="95994"/>
    <n v="18.600000000000001"/>
    <d v="2020-07-30T00:00:00"/>
    <n v="4"/>
    <n v="4"/>
    <s v="ONP"/>
  </r>
  <r>
    <x v="67"/>
    <n v="31840"/>
    <n v="95947"/>
    <n v="15.92"/>
    <d v="2020-07-29T00:00:00"/>
    <n v="1"/>
    <n v="2"/>
    <s v="OCC"/>
  </r>
  <r>
    <x v="68"/>
    <n v="34480"/>
    <n v="95896"/>
    <n v="17.239999999999998"/>
    <d v="2020-07-28T00:00:00"/>
    <n v="1"/>
    <n v="2"/>
    <s v="OCC"/>
  </r>
  <r>
    <x v="69"/>
    <n v="18900"/>
    <n v="95450"/>
    <n v="9.4499999999999993"/>
    <d v="2020-07-17T00:00:00"/>
    <n v="4"/>
    <n v="8"/>
    <s v="UBC"/>
  </r>
  <r>
    <x v="70"/>
    <n v="38960"/>
    <n v="94895"/>
    <n v="19.48"/>
    <d v="2020-07-09T00:00:00"/>
    <n v="4"/>
    <n v="2"/>
    <s v="OCC"/>
  </r>
  <r>
    <x v="71"/>
    <n v="41200"/>
    <n v="94463"/>
    <n v="20.6"/>
    <d v="2020-06-30T00:00:00"/>
    <n v="1"/>
    <n v="2"/>
    <s v="OCC"/>
  </r>
  <r>
    <x v="72"/>
    <n v="40700"/>
    <n v="93891"/>
    <n v="20.350000000000001"/>
    <d v="2020-06-18T00:00:00"/>
    <n v="1"/>
    <n v="2"/>
    <s v="OCC"/>
  </r>
  <r>
    <x v="73"/>
    <n v="38220"/>
    <n v="93698"/>
    <n v="19.11"/>
    <d v="2020-06-15T00:00:00"/>
    <n v="4"/>
    <n v="4"/>
    <s v="ONP"/>
  </r>
  <r>
    <x v="74"/>
    <n v="4200"/>
    <n v="93380"/>
    <n v="2.1"/>
    <d v="2020-06-09T00:00:00"/>
    <n v="4"/>
    <n v="6"/>
    <s v="HDPEN"/>
  </r>
  <r>
    <x v="74"/>
    <n v="8996"/>
    <n v="93380"/>
    <n v="4.5"/>
    <d v="2020-06-09T00:00:00"/>
    <n v="4"/>
    <n v="7"/>
    <s v="HDPEC"/>
  </r>
  <r>
    <x v="74"/>
    <n v="22144"/>
    <n v="93380"/>
    <n v="11.07"/>
    <d v="2020-06-09T00:00:00"/>
    <n v="4"/>
    <n v="5"/>
    <s v="PET"/>
  </r>
  <r>
    <x v="75"/>
    <n v="41600"/>
    <n v="93338"/>
    <n v="20.8"/>
    <d v="2020-06-08T00:00:00"/>
    <n v="1"/>
    <n v="2"/>
    <s v="OCC"/>
  </r>
  <r>
    <x v="76"/>
    <n v="44300"/>
    <n v="93154"/>
    <n v="22.15"/>
    <d v="2020-06-04T00:00:00"/>
    <n v="1"/>
    <n v="2"/>
    <s v="OCC"/>
  </r>
  <r>
    <x v="77"/>
    <n v="44080"/>
    <n v="91820"/>
    <n v="22.04"/>
    <d v="2020-05-07T00:00:00"/>
    <n v="4"/>
    <n v="2"/>
    <s v="OCC"/>
  </r>
  <r>
    <x v="78"/>
    <n v="23620"/>
    <n v="91541"/>
    <n v="11.81"/>
    <d v="2020-04-30T00:00:00"/>
    <n v="4"/>
    <n v="2"/>
    <s v="OCC"/>
  </r>
  <r>
    <x v="79"/>
    <n v="42880"/>
    <n v="91344"/>
    <n v="21.44"/>
    <d v="2020-04-27T00:00:00"/>
    <n v="4"/>
    <n v="4"/>
    <s v="ONP"/>
  </r>
  <r>
    <x v="80"/>
    <n v="41940"/>
    <n v="91079"/>
    <n v="20.97"/>
    <d v="2020-04-20T00:00:00"/>
    <n v="4"/>
    <n v="2"/>
    <s v="OCC"/>
  </r>
  <r>
    <x v="81"/>
    <n v="10000"/>
    <n v="98602"/>
    <n v="3.85"/>
    <d v="2020-02-26T00:00:00"/>
    <n v="4"/>
    <n v="6"/>
    <s v="HDPEN"/>
  </r>
  <r>
    <x v="82"/>
    <n v="43300"/>
    <n v="89559"/>
    <n v="21.65"/>
    <d v="2020-02-24T00:00:00"/>
    <n v="4"/>
    <n v="2"/>
    <s v="OCC"/>
  </r>
  <r>
    <x v="83"/>
    <m/>
    <m/>
    <m/>
    <m/>
    <m/>
    <m/>
    <m/>
  </r>
</pivotCacheRecords>
</file>

<file path=xl/pivotCache/pivotCacheRecords6.xml><?xml version="1.0" encoding="utf-8"?>
<pivotCacheRecords xmlns="http://schemas.openxmlformats.org/spreadsheetml/2006/main" xmlns:r="http://schemas.openxmlformats.org/officeDocument/2006/relationships" count="3597">
  <r>
    <n v="3637"/>
    <d v="2021-09-01T00:00:00"/>
    <n v="1118"/>
    <n v="0.55900000000000005"/>
    <x v="0"/>
    <n v="2"/>
    <n v="2.6515000000000004"/>
    <s v="OCC"/>
  </r>
  <r>
    <n v="3636"/>
    <d v="2021-09-01T00:00:00"/>
    <n v="1120"/>
    <n v="0.56000000000000005"/>
    <x v="0"/>
    <n v="2"/>
    <n v="2.6515000000000004"/>
    <s v="OCC"/>
  </r>
  <r>
    <n v="3640"/>
    <d v="2021-09-01T00:00:00"/>
    <n v="1560"/>
    <n v="0.78"/>
    <x v="0"/>
    <n v="4"/>
    <n v="2.6515000000000004"/>
    <s v="ONP"/>
  </r>
  <r>
    <n v="3639"/>
    <d v="2021-09-01T00:00:00"/>
    <n v="380"/>
    <n v="0.19"/>
    <x v="0"/>
    <n v="8"/>
    <n v="2.6515000000000004"/>
    <s v="UBC"/>
  </r>
  <r>
    <n v="3638"/>
    <d v="2021-09-01T00:00:00"/>
    <n v="1125"/>
    <n v="0.5625"/>
    <x v="0"/>
    <n v="2"/>
    <n v="2.6515000000000004"/>
    <s v="OCC"/>
  </r>
  <r>
    <n v="3632"/>
    <d v="2021-08-31T00:00:00"/>
    <n v="1120"/>
    <n v="0.56000000000000005"/>
    <x v="1"/>
    <n v="2"/>
    <n v="4.1265000000000001"/>
    <s v="OCC"/>
  </r>
  <r>
    <n v="3633"/>
    <d v="2021-08-31T00:00:00"/>
    <n v="1125"/>
    <n v="0.5625"/>
    <x v="1"/>
    <n v="2"/>
    <n v="4.1265000000000001"/>
    <s v="OCC"/>
  </r>
  <r>
    <n v="3634"/>
    <d v="2021-08-31T00:00:00"/>
    <n v="1130"/>
    <n v="0.56499999999999995"/>
    <x v="1"/>
    <n v="2"/>
    <n v="4.1265000000000001"/>
    <s v="OCC"/>
  </r>
  <r>
    <n v="3629"/>
    <d v="2021-08-31T00:00:00"/>
    <n v="1120"/>
    <n v="0.56000000000000005"/>
    <x v="1"/>
    <n v="2"/>
    <n v="4.1265000000000001"/>
    <s v="OCC"/>
  </r>
  <r>
    <n v="3631"/>
    <d v="2021-08-31T00:00:00"/>
    <n v="1117"/>
    <n v="0.5585"/>
    <x v="1"/>
    <n v="2"/>
    <n v="4.1265000000000001"/>
    <s v="OCC"/>
  </r>
  <r>
    <n v="3635"/>
    <d v="2021-08-31T00:00:00"/>
    <n v="400"/>
    <n v="0.2"/>
    <x v="1"/>
    <n v="8"/>
    <n v="4.1265000000000001"/>
    <s v="UBC"/>
  </r>
  <r>
    <n v="3630"/>
    <d v="2021-08-31T00:00:00"/>
    <n v="1124"/>
    <n v="0.56200000000000006"/>
    <x v="1"/>
    <n v="2"/>
    <n v="4.1265000000000001"/>
    <s v="OCC"/>
  </r>
  <r>
    <n v="3628"/>
    <d v="2021-08-31T00:00:00"/>
    <n v="1117"/>
    <n v="0.5585"/>
    <x v="1"/>
    <n v="2"/>
    <n v="4.1265000000000001"/>
    <s v="OCC"/>
  </r>
  <r>
    <n v="3626"/>
    <d v="2021-08-30T00:00:00"/>
    <n v="1130"/>
    <n v="0.56499999999999995"/>
    <x v="2"/>
    <n v="2"/>
    <n v="4.495000000000001"/>
    <s v="OCC"/>
  </r>
  <r>
    <n v="3621"/>
    <d v="2021-08-30T00:00:00"/>
    <n v="1120"/>
    <n v="0.56000000000000005"/>
    <x v="2"/>
    <n v="2"/>
    <n v="4.495000000000001"/>
    <s v="OCC"/>
  </r>
  <r>
    <n v="3623"/>
    <d v="2021-08-30T00:00:00"/>
    <n v="1118"/>
    <n v="0.55900000000000005"/>
    <x v="2"/>
    <n v="2"/>
    <n v="4.495000000000001"/>
    <s v="OCC"/>
  </r>
  <r>
    <n v="3622"/>
    <d v="2021-08-30T00:00:00"/>
    <n v="1125"/>
    <n v="0.5625"/>
    <x v="2"/>
    <n v="2"/>
    <n v="4.495000000000001"/>
    <s v="OCC"/>
  </r>
  <r>
    <n v="3620"/>
    <d v="2021-08-30T00:00:00"/>
    <n v="1118"/>
    <n v="0.55900000000000005"/>
    <x v="2"/>
    <n v="2"/>
    <n v="4.495000000000001"/>
    <s v="OCC"/>
  </r>
  <r>
    <n v="3627"/>
    <d v="2021-08-30T00:00:00"/>
    <n v="1134"/>
    <n v="0.56699999999999995"/>
    <x v="2"/>
    <n v="2"/>
    <n v="4.495000000000001"/>
    <s v="OCC"/>
  </r>
  <r>
    <n v="3624"/>
    <d v="2021-08-30T00:00:00"/>
    <n v="1120"/>
    <n v="0.56000000000000005"/>
    <x v="2"/>
    <n v="2"/>
    <n v="4.495000000000001"/>
    <s v="OCC"/>
  </r>
  <r>
    <n v="3625"/>
    <d v="2021-08-30T00:00:00"/>
    <n v="1125"/>
    <n v="0.5625"/>
    <x v="2"/>
    <n v="2"/>
    <n v="4.495000000000001"/>
    <s v="OCC"/>
  </r>
  <r>
    <n v="3615"/>
    <d v="2021-08-28T00:00:00"/>
    <n v="1120"/>
    <n v="0.56000000000000005"/>
    <x v="3"/>
    <n v="2"/>
    <n v="2.13"/>
    <s v="OCC"/>
  </r>
  <r>
    <n v="3616"/>
    <d v="2021-08-28T00:00:00"/>
    <n v="600"/>
    <n v="0.3"/>
    <x v="3"/>
    <n v="5"/>
    <n v="2.13"/>
    <s v="PET"/>
  </r>
  <r>
    <n v="3618"/>
    <d v="2021-08-28T00:00:00"/>
    <n v="380"/>
    <n v="0.19"/>
    <x v="3"/>
    <n v="8"/>
    <n v="2.13"/>
    <s v="UBC"/>
  </r>
  <r>
    <n v="3617"/>
    <d v="2021-08-28T00:00:00"/>
    <n v="1540"/>
    <n v="0.77"/>
    <x v="3"/>
    <n v="4"/>
    <n v="2.13"/>
    <s v="ONP"/>
  </r>
  <r>
    <n v="3619"/>
    <d v="2021-08-28T00:00:00"/>
    <n v="620"/>
    <n v="0.31"/>
    <x v="3"/>
    <n v="7"/>
    <n v="2.13"/>
    <s v="HDPEC"/>
  </r>
  <r>
    <n v="3613"/>
    <d v="2021-08-27T00:00:00"/>
    <n v="1117"/>
    <n v="0.5585"/>
    <x v="4"/>
    <n v="2"/>
    <n v="5.4515000000000002"/>
    <s v="OCC"/>
  </r>
  <r>
    <n v="3609"/>
    <d v="2021-08-27T00:00:00"/>
    <n v="1125"/>
    <n v="0.5625"/>
    <x v="4"/>
    <n v="2"/>
    <n v="5.4515000000000002"/>
    <s v="OCC"/>
  </r>
  <r>
    <n v="3610"/>
    <d v="2021-08-27T00:00:00"/>
    <n v="1130"/>
    <n v="0.56499999999999995"/>
    <x v="4"/>
    <n v="2"/>
    <n v="5.4515000000000002"/>
    <s v="OCC"/>
  </r>
  <r>
    <n v="3606"/>
    <d v="2021-08-27T00:00:00"/>
    <n v="1540"/>
    <n v="0.77"/>
    <x v="4"/>
    <n v="4"/>
    <n v="5.4515000000000002"/>
    <s v="ONP"/>
  </r>
  <r>
    <n v="3608"/>
    <d v="2021-08-27T00:00:00"/>
    <n v="1118"/>
    <n v="0.55900000000000005"/>
    <x v="4"/>
    <n v="2"/>
    <n v="5.4515000000000002"/>
    <s v="OCC"/>
  </r>
  <r>
    <n v="3614"/>
    <d v="2021-08-27T00:00:00"/>
    <n v="1120"/>
    <n v="0.56000000000000005"/>
    <x v="4"/>
    <n v="2"/>
    <n v="5.4515000000000002"/>
    <s v="OCC"/>
  </r>
  <r>
    <n v="3605"/>
    <d v="2021-08-27T00:00:00"/>
    <n v="380"/>
    <n v="0.19"/>
    <x v="4"/>
    <n v="8"/>
    <n v="5.4515000000000002"/>
    <s v="UBC"/>
  </r>
  <r>
    <n v="3607"/>
    <d v="2021-08-27T00:00:00"/>
    <n v="1120"/>
    <n v="0.56000000000000005"/>
    <x v="4"/>
    <n v="2"/>
    <n v="5.4515000000000002"/>
    <s v="OCC"/>
  </r>
  <r>
    <n v="3612"/>
    <d v="2021-08-27T00:00:00"/>
    <n v="1125"/>
    <n v="0.5625"/>
    <x v="4"/>
    <n v="2"/>
    <n v="5.4515000000000002"/>
    <s v="OCC"/>
  </r>
  <r>
    <n v="3611"/>
    <d v="2021-08-27T00:00:00"/>
    <n v="1128"/>
    <n v="0.56399999999999995"/>
    <x v="4"/>
    <n v="2"/>
    <n v="5.4515000000000002"/>
    <s v="OCC"/>
  </r>
  <r>
    <n v="3603"/>
    <d v="2021-08-26T00:00:00"/>
    <n v="1118"/>
    <n v="0.55900000000000005"/>
    <x v="5"/>
    <n v="2"/>
    <n v="4.1315000000000008"/>
    <s v="OCC"/>
  </r>
  <r>
    <n v="3601"/>
    <d v="2021-08-26T00:00:00"/>
    <n v="420"/>
    <n v="0.21"/>
    <x v="5"/>
    <n v="8"/>
    <n v="4.1315000000000008"/>
    <s v="UBC"/>
  </r>
  <r>
    <n v="3598"/>
    <d v="2021-08-26T00:00:00"/>
    <n v="1120"/>
    <n v="0.56000000000000005"/>
    <x v="5"/>
    <n v="2"/>
    <n v="4.1315000000000008"/>
    <s v="OCC"/>
  </r>
  <r>
    <n v="3602"/>
    <d v="2021-08-26T00:00:00"/>
    <n v="1120"/>
    <n v="0.56000000000000005"/>
    <x v="5"/>
    <n v="2"/>
    <n v="4.1315000000000008"/>
    <s v="OCC"/>
  </r>
  <r>
    <n v="3599"/>
    <d v="2021-08-26T00:00:00"/>
    <n v="1125"/>
    <n v="0.5625"/>
    <x v="5"/>
    <n v="2"/>
    <n v="4.1315000000000008"/>
    <s v="OCC"/>
  </r>
  <r>
    <n v="3600"/>
    <d v="2021-08-26T00:00:00"/>
    <n v="1117"/>
    <n v="0.5585"/>
    <x v="5"/>
    <n v="2"/>
    <n v="4.1315000000000008"/>
    <s v="OCC"/>
  </r>
  <r>
    <n v="3597"/>
    <d v="2021-08-26T00:00:00"/>
    <n v="1118"/>
    <n v="0.55900000000000005"/>
    <x v="5"/>
    <n v="2"/>
    <n v="4.1315000000000008"/>
    <s v="OCC"/>
  </r>
  <r>
    <n v="3604"/>
    <d v="2021-08-26T00:00:00"/>
    <n v="1125"/>
    <n v="0.5625"/>
    <x v="5"/>
    <n v="2"/>
    <n v="4.1315000000000008"/>
    <s v="OCC"/>
  </r>
  <r>
    <n v="3592"/>
    <d v="2021-08-25T00:00:00"/>
    <n v="1130"/>
    <n v="0.56499999999999995"/>
    <x v="6"/>
    <n v="2"/>
    <n v="4.4165000000000001"/>
    <s v="OCC"/>
  </r>
  <r>
    <n v="3595"/>
    <d v="2021-08-25T00:00:00"/>
    <n v="1120"/>
    <n v="0.56000000000000005"/>
    <x v="6"/>
    <n v="2"/>
    <n v="4.4165000000000001"/>
    <s v="OCC"/>
  </r>
  <r>
    <n v="3590"/>
    <d v="2021-08-25T00:00:00"/>
    <n v="1118"/>
    <n v="0.55900000000000005"/>
    <x v="6"/>
    <n v="2"/>
    <n v="4.4165000000000001"/>
    <s v="OCC"/>
  </r>
  <r>
    <n v="3593"/>
    <d v="2021-08-25T00:00:00"/>
    <n v="1540"/>
    <n v="0.77"/>
    <x v="6"/>
    <n v="4"/>
    <n v="4.4165000000000001"/>
    <s v="ONP"/>
  </r>
  <r>
    <n v="3594"/>
    <d v="2021-08-25T00:00:00"/>
    <n v="1118"/>
    <n v="0.55900000000000005"/>
    <x v="6"/>
    <n v="2"/>
    <n v="4.4165000000000001"/>
    <s v="OCC"/>
  </r>
  <r>
    <n v="3591"/>
    <d v="2021-08-25T00:00:00"/>
    <n v="1127"/>
    <n v="0.5635"/>
    <x v="6"/>
    <n v="2"/>
    <n v="4.4165000000000001"/>
    <s v="OCC"/>
  </r>
  <r>
    <n v="3589"/>
    <d v="2021-08-25T00:00:00"/>
    <n v="1120"/>
    <n v="0.56000000000000005"/>
    <x v="6"/>
    <n v="2"/>
    <n v="4.4165000000000001"/>
    <s v="OCC"/>
  </r>
  <r>
    <n v="3596"/>
    <d v="2021-08-25T00:00:00"/>
    <n v="560"/>
    <n v="0.28000000000000003"/>
    <x v="6"/>
    <n v="5"/>
    <n v="4.4165000000000001"/>
    <s v="PET"/>
  </r>
  <r>
    <n v="3587"/>
    <d v="2021-08-24T00:00:00"/>
    <n v="1128"/>
    <n v="0.56399999999999995"/>
    <x v="7"/>
    <n v="2"/>
    <n v="4.6229999999999993"/>
    <s v="OCC"/>
  </r>
  <r>
    <n v="3578"/>
    <d v="2021-08-24T00:00:00"/>
    <n v="1118"/>
    <n v="0.55900000000000005"/>
    <x v="7"/>
    <n v="2"/>
    <n v="4.6229999999999993"/>
    <s v="OCC"/>
  </r>
  <r>
    <n v="3586"/>
    <d v="2021-08-24T00:00:00"/>
    <n v="1118"/>
    <n v="0.55900000000000005"/>
    <x v="7"/>
    <n v="2"/>
    <n v="4.6229999999999993"/>
    <s v="OCC"/>
  </r>
  <r>
    <n v="3583"/>
    <d v="2021-08-24T00:00:00"/>
    <n v="520"/>
    <n v="0.26"/>
    <x v="7"/>
    <n v="5"/>
    <n v="4.6229999999999993"/>
    <s v="PET"/>
  </r>
  <r>
    <n v="3584"/>
    <d v="2021-08-24T00:00:00"/>
    <n v="410"/>
    <n v="0.20499999999999999"/>
    <x v="7"/>
    <n v="8"/>
    <n v="4.6229999999999993"/>
    <s v="UBC"/>
  </r>
  <r>
    <n v="3582"/>
    <d v="2021-08-24T00:00:00"/>
    <n v="1560"/>
    <n v="0.78"/>
    <x v="7"/>
    <n v="4"/>
    <n v="4.6229999999999993"/>
    <s v="ONP"/>
  </r>
  <r>
    <n v="3585"/>
    <d v="2021-08-24T00:00:00"/>
    <n v="1127"/>
    <n v="0.5635"/>
    <x v="7"/>
    <n v="2"/>
    <n v="4.6229999999999993"/>
    <s v="OCC"/>
  </r>
  <r>
    <n v="3588"/>
    <d v="2021-08-24T00:00:00"/>
    <n v="1130"/>
    <n v="0.56499999999999995"/>
    <x v="7"/>
    <n v="2"/>
    <n v="4.6229999999999993"/>
    <s v="OCC"/>
  </r>
  <r>
    <n v="3581"/>
    <d v="2021-08-24T00:00:00"/>
    <n v="1135"/>
    <n v="0.5675"/>
    <x v="7"/>
    <n v="2"/>
    <n v="4.6229999999999993"/>
    <s v="OCC"/>
  </r>
  <r>
    <n v="3569"/>
    <d v="2021-08-23T00:00:00"/>
    <n v="1560"/>
    <n v="0.78"/>
    <x v="8"/>
    <n v="4"/>
    <n v="6.3360000000000003"/>
    <s v="ONP"/>
  </r>
  <r>
    <n v="3570"/>
    <d v="2021-08-23T00:00:00"/>
    <n v="1125"/>
    <n v="0.5625"/>
    <x v="8"/>
    <n v="2"/>
    <n v="6.3360000000000003"/>
    <s v="OCC"/>
  </r>
  <r>
    <n v="3573"/>
    <d v="2021-08-23T00:00:00"/>
    <n v="420"/>
    <n v="0.21"/>
    <x v="8"/>
    <n v="8"/>
    <n v="6.3360000000000003"/>
    <s v="UBC"/>
  </r>
  <r>
    <n v="3568"/>
    <d v="2021-08-23T00:00:00"/>
    <n v="1127"/>
    <n v="0.5635"/>
    <x v="8"/>
    <n v="2"/>
    <n v="6.3360000000000003"/>
    <s v="OCC"/>
  </r>
  <r>
    <n v="3579"/>
    <d v="2021-08-23T00:00:00"/>
    <n v="1126"/>
    <n v="0.56299999999999994"/>
    <x v="8"/>
    <n v="2"/>
    <n v="6.3360000000000003"/>
    <s v="OCC"/>
  </r>
  <r>
    <n v="3571"/>
    <d v="2021-08-23T00:00:00"/>
    <n v="1130"/>
    <n v="0.56499999999999995"/>
    <x v="8"/>
    <n v="2"/>
    <n v="6.3360000000000003"/>
    <s v="OCC"/>
  </r>
  <r>
    <n v="3575"/>
    <d v="2021-08-23T00:00:00"/>
    <n v="1130"/>
    <n v="0.56499999999999995"/>
    <x v="8"/>
    <n v="2"/>
    <n v="6.3360000000000003"/>
    <s v="OCC"/>
  </r>
  <r>
    <n v="3572"/>
    <d v="2021-08-23T00:00:00"/>
    <n v="1118"/>
    <n v="0.55900000000000005"/>
    <x v="8"/>
    <n v="2"/>
    <n v="6.3360000000000003"/>
    <s v="OCC"/>
  </r>
  <r>
    <n v="3576"/>
    <d v="2021-08-23T00:00:00"/>
    <n v="1118"/>
    <n v="0.55900000000000005"/>
    <x v="8"/>
    <n v="2"/>
    <n v="6.3360000000000003"/>
    <s v="OCC"/>
  </r>
  <r>
    <n v="3577"/>
    <d v="2021-08-23T00:00:00"/>
    <n v="560"/>
    <n v="0.28000000000000003"/>
    <x v="8"/>
    <n v="5"/>
    <n v="6.3360000000000003"/>
    <s v="PET"/>
  </r>
  <r>
    <n v="3574"/>
    <d v="2021-08-23T00:00:00"/>
    <n v="1128"/>
    <n v="0.56399999999999995"/>
    <x v="8"/>
    <n v="2"/>
    <n v="6.3360000000000003"/>
    <s v="OCC"/>
  </r>
  <r>
    <n v="3580"/>
    <d v="2021-08-23T00:00:00"/>
    <n v="1130"/>
    <n v="0.56499999999999995"/>
    <x v="8"/>
    <n v="2"/>
    <n v="6.3360000000000003"/>
    <s v="OCC"/>
  </r>
  <r>
    <n v="3564"/>
    <d v="2021-08-20T00:00:00"/>
    <n v="1127"/>
    <n v="0.5635"/>
    <x v="9"/>
    <n v="2"/>
    <n v="1.1274999999999999"/>
    <s v="OCC"/>
  </r>
  <r>
    <n v="3566"/>
    <d v="2021-08-20T00:00:00"/>
    <n v="1128"/>
    <n v="0.56399999999999995"/>
    <x v="9"/>
    <n v="2"/>
    <n v="1.1274999999999999"/>
    <s v="OCC"/>
  </r>
  <r>
    <n v="3560"/>
    <d v="2021-08-19T00:00:00"/>
    <n v="1127"/>
    <n v="0.5635"/>
    <x v="10"/>
    <n v="2"/>
    <n v="3.371"/>
    <s v="OCC"/>
  </r>
  <r>
    <n v="3563"/>
    <d v="2021-08-19T00:00:00"/>
    <n v="1130"/>
    <n v="0.56499999999999995"/>
    <x v="10"/>
    <n v="2"/>
    <n v="3.371"/>
    <s v="OCC"/>
  </r>
  <r>
    <n v="3562"/>
    <d v="2021-08-19T00:00:00"/>
    <n v="1120"/>
    <n v="0.56000000000000005"/>
    <x v="10"/>
    <n v="2"/>
    <n v="3.371"/>
    <s v="OCC"/>
  </r>
  <r>
    <n v="3567"/>
    <d v="2021-08-19T00:00:00"/>
    <n v="1117"/>
    <n v="0.5585"/>
    <x v="10"/>
    <n v="2"/>
    <n v="3.371"/>
    <s v="OCC"/>
  </r>
  <r>
    <n v="3561"/>
    <d v="2021-08-19T00:00:00"/>
    <n v="1118"/>
    <n v="0.55900000000000005"/>
    <x v="10"/>
    <n v="2"/>
    <n v="3.371"/>
    <s v="OCC"/>
  </r>
  <r>
    <n v="3565"/>
    <d v="2021-08-19T00:00:00"/>
    <n v="1130"/>
    <n v="0.56499999999999995"/>
    <x v="10"/>
    <n v="2"/>
    <n v="3.371"/>
    <s v="OCC"/>
  </r>
  <r>
    <n v="3558"/>
    <d v="2021-08-18T00:00:00"/>
    <n v="1560"/>
    <n v="0.78"/>
    <x v="11"/>
    <n v="4"/>
    <n v="3.2245000000000004"/>
    <s v="ONP"/>
  </r>
  <r>
    <n v="3557"/>
    <d v="2021-08-18T00:00:00"/>
    <n v="400"/>
    <n v="0.2"/>
    <x v="11"/>
    <n v="8"/>
    <n v="3.2245000000000004"/>
    <s v="UBC"/>
  </r>
  <r>
    <n v="3556"/>
    <d v="2021-08-18T00:00:00"/>
    <n v="1128"/>
    <n v="0.56399999999999995"/>
    <x v="11"/>
    <n v="2"/>
    <n v="3.2245000000000004"/>
    <s v="OCC"/>
  </r>
  <r>
    <n v="3555"/>
    <d v="2021-08-18T00:00:00"/>
    <n v="1118"/>
    <n v="0.55900000000000005"/>
    <x v="11"/>
    <n v="2"/>
    <n v="3.2245000000000004"/>
    <s v="OCC"/>
  </r>
  <r>
    <n v="3559"/>
    <d v="2021-08-18T00:00:00"/>
    <n v="1118"/>
    <n v="0.55900000000000005"/>
    <x v="11"/>
    <n v="2"/>
    <n v="3.2245000000000004"/>
    <s v="OCC"/>
  </r>
  <r>
    <n v="3554"/>
    <d v="2021-08-18T00:00:00"/>
    <n v="1125"/>
    <n v="0.5625"/>
    <x v="11"/>
    <n v="2"/>
    <n v="3.2245000000000004"/>
    <s v="OCC"/>
  </r>
  <r>
    <n v="3553"/>
    <d v="2021-08-17T00:00:00"/>
    <n v="410"/>
    <n v="0.20499999999999999"/>
    <x v="12"/>
    <n v="8"/>
    <n v="5.8559999999999999"/>
    <s v="UBC"/>
  </r>
  <r>
    <n v="3549"/>
    <d v="2021-08-17T00:00:00"/>
    <n v="1130"/>
    <n v="0.56499999999999995"/>
    <x v="12"/>
    <n v="2"/>
    <n v="5.8559999999999999"/>
    <s v="OCC"/>
  </r>
  <r>
    <n v="3550"/>
    <d v="2021-08-17T00:00:00"/>
    <n v="1135"/>
    <n v="0.5675"/>
    <x v="12"/>
    <n v="2"/>
    <n v="5.8559999999999999"/>
    <s v="OCC"/>
  </r>
  <r>
    <n v="3543"/>
    <d v="2021-08-17T00:00:00"/>
    <n v="1135"/>
    <n v="0.5675"/>
    <x v="12"/>
    <n v="2"/>
    <n v="5.8559999999999999"/>
    <s v="OCC"/>
  </r>
  <r>
    <n v="3551"/>
    <d v="2021-08-17T00:00:00"/>
    <n v="1118"/>
    <n v="0.55900000000000005"/>
    <x v="12"/>
    <n v="2"/>
    <n v="5.8559999999999999"/>
    <s v="OCC"/>
  </r>
  <r>
    <n v="3544"/>
    <d v="2021-08-17T00:00:00"/>
    <n v="1140"/>
    <n v="0.56999999999999995"/>
    <x v="12"/>
    <n v="2"/>
    <n v="5.8559999999999999"/>
    <s v="OCC"/>
  </r>
  <r>
    <n v="3548"/>
    <d v="2021-08-17T00:00:00"/>
    <n v="1127"/>
    <n v="0.5635"/>
    <x v="12"/>
    <n v="2"/>
    <n v="5.8559999999999999"/>
    <s v="OCC"/>
  </r>
  <r>
    <n v="3547"/>
    <d v="2021-08-17T00:00:00"/>
    <n v="1130"/>
    <n v="0.56499999999999995"/>
    <x v="12"/>
    <n v="2"/>
    <n v="5.8559999999999999"/>
    <s v="OCC"/>
  </r>
  <r>
    <n v="3546"/>
    <d v="2021-08-17T00:00:00"/>
    <n v="1560"/>
    <n v="0.78"/>
    <x v="12"/>
    <n v="4"/>
    <n v="5.8559999999999999"/>
    <s v="ONP"/>
  </r>
  <r>
    <n v="3552"/>
    <d v="2021-08-17T00:00:00"/>
    <n v="700"/>
    <n v="0.35"/>
    <x v="12"/>
    <n v="6"/>
    <n v="5.8559999999999999"/>
    <s v="HDPEN"/>
  </r>
  <r>
    <n v="3545"/>
    <d v="2021-08-17T00:00:00"/>
    <n v="1127"/>
    <n v="0.5635"/>
    <x v="12"/>
    <n v="2"/>
    <n v="5.8559999999999999"/>
    <s v="OCC"/>
  </r>
  <r>
    <n v="3542"/>
    <d v="2021-08-16T00:00:00"/>
    <n v="1135"/>
    <n v="0.5675"/>
    <x v="13"/>
    <n v="2"/>
    <n v="4.6920000000000002"/>
    <s v="OCC"/>
  </r>
  <r>
    <n v="3536"/>
    <d v="2021-08-16T00:00:00"/>
    <n v="1560"/>
    <n v="0.78"/>
    <x v="13"/>
    <n v="4"/>
    <n v="4.6920000000000002"/>
    <s v="ONP"/>
  </r>
  <r>
    <n v="3539"/>
    <d v="2021-08-16T00:00:00"/>
    <n v="1135"/>
    <n v="0.5675"/>
    <x v="13"/>
    <n v="2"/>
    <n v="4.6920000000000002"/>
    <s v="OCC"/>
  </r>
  <r>
    <n v="3538"/>
    <d v="2021-08-16T00:00:00"/>
    <n v="400"/>
    <n v="0.2"/>
    <x v="13"/>
    <n v="8"/>
    <n v="4.6920000000000002"/>
    <s v="UBC"/>
  </r>
  <r>
    <n v="3540"/>
    <d v="2021-08-16T00:00:00"/>
    <n v="1127"/>
    <n v="0.5635"/>
    <x v="13"/>
    <n v="2"/>
    <n v="4.6920000000000002"/>
    <s v="OCC"/>
  </r>
  <r>
    <n v="3535"/>
    <d v="2021-08-16T00:00:00"/>
    <n v="1130"/>
    <n v="0.56499999999999995"/>
    <x v="13"/>
    <n v="2"/>
    <n v="4.6920000000000002"/>
    <s v="OCC"/>
  </r>
  <r>
    <n v="3537"/>
    <d v="2021-08-16T00:00:00"/>
    <n v="640"/>
    <n v="0.32"/>
    <x v="13"/>
    <n v="5"/>
    <n v="4.6920000000000002"/>
    <s v="PET"/>
  </r>
  <r>
    <n v="3534"/>
    <d v="2021-08-16T00:00:00"/>
    <n v="1127"/>
    <n v="0.5635"/>
    <x v="13"/>
    <n v="2"/>
    <n v="4.6920000000000002"/>
    <s v="OCC"/>
  </r>
  <r>
    <n v="3541"/>
    <d v="2021-08-16T00:00:00"/>
    <n v="1130"/>
    <n v="0.56499999999999995"/>
    <x v="13"/>
    <n v="2"/>
    <n v="4.6920000000000002"/>
    <s v="OCC"/>
  </r>
  <r>
    <n v="3532"/>
    <d v="2021-08-14T00:00:00"/>
    <n v="1130"/>
    <n v="0.56499999999999995"/>
    <x v="14"/>
    <n v="2"/>
    <n v="1.1274999999999999"/>
    <s v="OCC"/>
  </r>
  <r>
    <n v="3533"/>
    <d v="2021-08-14T00:00:00"/>
    <n v="1125"/>
    <n v="0.5625"/>
    <x v="14"/>
    <n v="2"/>
    <n v="1.1274999999999999"/>
    <s v="OCC"/>
  </r>
  <r>
    <n v="3530"/>
    <d v="2021-08-13T00:00:00"/>
    <n v="1127"/>
    <n v="0.5635"/>
    <x v="15"/>
    <n v="2"/>
    <n v="4.2805"/>
    <s v="OCC"/>
  </r>
  <r>
    <n v="3531"/>
    <d v="2021-08-13T00:00:00"/>
    <n v="670"/>
    <n v="0.33500000000000002"/>
    <x v="15"/>
    <n v="7"/>
    <n v="4.2805"/>
    <s v="HDPEC"/>
  </r>
  <r>
    <n v="3524"/>
    <d v="2021-08-13T00:00:00"/>
    <n v="1127"/>
    <n v="0.5635"/>
    <x v="15"/>
    <n v="2"/>
    <n v="4.2805"/>
    <s v="OCC"/>
  </r>
  <r>
    <n v="3526"/>
    <d v="2021-08-13T00:00:00"/>
    <n v="1120"/>
    <n v="0.56000000000000005"/>
    <x v="15"/>
    <n v="2"/>
    <n v="4.2805"/>
    <s v="OCC"/>
  </r>
  <r>
    <n v="3527"/>
    <d v="2021-08-13T00:00:00"/>
    <n v="1117"/>
    <n v="0.5585"/>
    <x v="15"/>
    <n v="2"/>
    <n v="4.2805"/>
    <s v="OCC"/>
  </r>
  <r>
    <n v="3528"/>
    <d v="2021-08-13T00:00:00"/>
    <n v="1130"/>
    <n v="0.56499999999999995"/>
    <x v="15"/>
    <n v="2"/>
    <n v="4.2805"/>
    <s v="OCC"/>
  </r>
  <r>
    <n v="3525"/>
    <d v="2021-08-13T00:00:00"/>
    <n v="1135"/>
    <n v="0.5675"/>
    <x v="15"/>
    <n v="2"/>
    <n v="4.2805"/>
    <s v="OCC"/>
  </r>
  <r>
    <n v="3529"/>
    <d v="2021-08-13T00:00:00"/>
    <n v="1135"/>
    <n v="0.5675"/>
    <x v="15"/>
    <n v="2"/>
    <n v="4.2805"/>
    <s v="OCC"/>
  </r>
  <r>
    <n v="3514"/>
    <d v="2021-08-12T00:00:00"/>
    <n v="1130"/>
    <n v="0.56499999999999995"/>
    <x v="16"/>
    <n v="2"/>
    <n v="5.242"/>
    <s v="OCC"/>
  </r>
  <r>
    <n v="3521"/>
    <d v="2021-08-12T00:00:00"/>
    <n v="1120"/>
    <n v="0.56000000000000005"/>
    <x v="16"/>
    <n v="2"/>
    <n v="5.242"/>
    <s v="OCC"/>
  </r>
  <r>
    <n v="3515"/>
    <d v="2021-08-12T00:00:00"/>
    <n v="1135"/>
    <n v="0.5675"/>
    <x v="16"/>
    <n v="2"/>
    <n v="5.242"/>
    <s v="OCC"/>
  </r>
  <r>
    <n v="3523"/>
    <d v="2021-08-12T00:00:00"/>
    <n v="640"/>
    <n v="0.32"/>
    <x v="16"/>
    <n v="6"/>
    <n v="5.242"/>
    <s v="HDPEN"/>
  </r>
  <r>
    <n v="3516"/>
    <d v="2021-08-12T00:00:00"/>
    <n v="1127"/>
    <n v="0.5635"/>
    <x v="16"/>
    <n v="2"/>
    <n v="5.242"/>
    <s v="OCC"/>
  </r>
  <r>
    <n v="3520"/>
    <d v="2021-08-12T00:00:00"/>
    <n v="1135"/>
    <n v="0.5675"/>
    <x v="16"/>
    <n v="2"/>
    <n v="5.242"/>
    <s v="OCC"/>
  </r>
  <r>
    <n v="3519"/>
    <d v="2021-08-12T00:00:00"/>
    <n v="1560"/>
    <n v="0.78"/>
    <x v="16"/>
    <n v="4"/>
    <n v="5.242"/>
    <s v="ONP"/>
  </r>
  <r>
    <n v="3518"/>
    <d v="2021-08-12T00:00:00"/>
    <n v="1127"/>
    <n v="0.5635"/>
    <x v="16"/>
    <n v="2"/>
    <n v="5.242"/>
    <s v="OCC"/>
  </r>
  <r>
    <n v="3517"/>
    <d v="2021-08-12T00:00:00"/>
    <n v="1130"/>
    <n v="0.56499999999999995"/>
    <x v="16"/>
    <n v="2"/>
    <n v="5.242"/>
    <s v="OCC"/>
  </r>
  <r>
    <n v="3522"/>
    <d v="2021-08-12T00:00:00"/>
    <n v="380"/>
    <n v="0.19"/>
    <x v="16"/>
    <n v="8"/>
    <n v="5.242"/>
    <s v="UBC"/>
  </r>
  <r>
    <n v="3512"/>
    <d v="2021-08-11T00:00:00"/>
    <n v="1135"/>
    <n v="0.5675"/>
    <x v="17"/>
    <n v="2"/>
    <n v="5.3109999999999999"/>
    <s v="OCC"/>
  </r>
  <r>
    <n v="3508"/>
    <d v="2021-08-11T00:00:00"/>
    <n v="1130"/>
    <n v="0.56499999999999995"/>
    <x v="17"/>
    <n v="2"/>
    <n v="5.3109999999999999"/>
    <s v="OCC"/>
  </r>
  <r>
    <n v="3506"/>
    <d v="2021-08-11T00:00:00"/>
    <n v="1127"/>
    <n v="0.5635"/>
    <x v="17"/>
    <n v="2"/>
    <n v="5.3109999999999999"/>
    <s v="OCC"/>
  </r>
  <r>
    <n v="3510"/>
    <d v="2021-08-11T00:00:00"/>
    <n v="1127"/>
    <n v="0.5635"/>
    <x v="17"/>
    <n v="2"/>
    <n v="5.3109999999999999"/>
    <s v="OCC"/>
  </r>
  <r>
    <n v="3505"/>
    <d v="2021-08-11T00:00:00"/>
    <n v="1600"/>
    <n v="0.8"/>
    <x v="17"/>
    <n v="4"/>
    <n v="5.3109999999999999"/>
    <s v="ONP"/>
  </r>
  <r>
    <n v="3513"/>
    <d v="2021-08-11T00:00:00"/>
    <n v="1130"/>
    <n v="0.56499999999999995"/>
    <x v="17"/>
    <n v="2"/>
    <n v="5.3109999999999999"/>
    <s v="OCC"/>
  </r>
  <r>
    <n v="3509"/>
    <d v="2021-08-11T00:00:00"/>
    <n v="1120"/>
    <n v="0.56000000000000005"/>
    <x v="17"/>
    <n v="2"/>
    <n v="5.3109999999999999"/>
    <s v="OCC"/>
  </r>
  <r>
    <n v="3507"/>
    <d v="2021-08-11T00:00:00"/>
    <n v="1135"/>
    <n v="0.5675"/>
    <x v="17"/>
    <n v="2"/>
    <n v="5.3109999999999999"/>
    <s v="OCC"/>
  </r>
  <r>
    <n v="3511"/>
    <d v="2021-08-11T00:00:00"/>
    <n v="1118"/>
    <n v="0.55900000000000005"/>
    <x v="17"/>
    <n v="2"/>
    <n v="5.3109999999999999"/>
    <s v="OCC"/>
  </r>
  <r>
    <n v="3498"/>
    <d v="2021-08-10T00:00:00"/>
    <n v="700"/>
    <n v="0.35"/>
    <x v="18"/>
    <n v="6"/>
    <n v="4.4424999999999999"/>
    <s v="HDPEN"/>
  </r>
  <r>
    <n v="3495"/>
    <d v="2021-08-10T00:00:00"/>
    <n v="1140"/>
    <n v="0.56999999999999995"/>
    <x v="18"/>
    <n v="2"/>
    <n v="4.4424999999999999"/>
    <s v="OCC"/>
  </r>
  <r>
    <n v="3502"/>
    <d v="2021-08-10T00:00:00"/>
    <n v="640"/>
    <n v="0.32"/>
    <x v="18"/>
    <n v="5"/>
    <n v="4.4424999999999999"/>
    <s v="PET"/>
  </r>
  <r>
    <n v="3499"/>
    <d v="2021-08-10T00:00:00"/>
    <n v="1127"/>
    <n v="0.5635"/>
    <x v="18"/>
    <n v="2"/>
    <n v="4.4424999999999999"/>
    <s v="OCC"/>
  </r>
  <r>
    <n v="3504"/>
    <d v="2021-08-10T00:00:00"/>
    <n v="360"/>
    <n v="0.18"/>
    <x v="18"/>
    <n v="8"/>
    <n v="4.4424999999999999"/>
    <s v="UBC"/>
  </r>
  <r>
    <n v="3503"/>
    <d v="2021-08-10T00:00:00"/>
    <n v="380"/>
    <n v="0.19"/>
    <x v="18"/>
    <n v="8"/>
    <n v="4.4424999999999999"/>
    <s v="UBC"/>
  </r>
  <r>
    <n v="3497"/>
    <d v="2021-08-10T00:00:00"/>
    <n v="1128"/>
    <n v="0.56399999999999995"/>
    <x v="18"/>
    <n v="2"/>
    <n v="4.4424999999999999"/>
    <s v="OCC"/>
  </r>
  <r>
    <n v="3496"/>
    <d v="2021-08-10T00:00:00"/>
    <n v="1135"/>
    <n v="0.5675"/>
    <x v="18"/>
    <n v="2"/>
    <n v="4.4424999999999999"/>
    <s v="OCC"/>
  </r>
  <r>
    <n v="3500"/>
    <d v="2021-08-10T00:00:00"/>
    <n v="1135"/>
    <n v="0.5675"/>
    <x v="18"/>
    <n v="2"/>
    <n v="4.4424999999999999"/>
    <s v="OCC"/>
  </r>
  <r>
    <n v="3501"/>
    <d v="2021-08-10T00:00:00"/>
    <n v="1140"/>
    <n v="0.56999999999999995"/>
    <x v="18"/>
    <n v="2"/>
    <n v="4.4424999999999999"/>
    <s v="OCC"/>
  </r>
  <r>
    <n v="3480"/>
    <d v="2021-08-09T00:00:00"/>
    <n v="1137"/>
    <n v="0.56850000000000001"/>
    <x v="19"/>
    <n v="2"/>
    <n v="7.0534999999999997"/>
    <s v="OCC"/>
  </r>
  <r>
    <n v="3489"/>
    <d v="2021-08-09T00:00:00"/>
    <n v="400"/>
    <n v="0.2"/>
    <x v="19"/>
    <n v="8"/>
    <n v="7.0534999999999997"/>
    <s v="UBC"/>
  </r>
  <r>
    <n v="3492"/>
    <d v="2021-08-09T00:00:00"/>
    <n v="1560"/>
    <n v="0.78"/>
    <x v="19"/>
    <n v="4"/>
    <n v="7.0534999999999997"/>
    <s v="ONP"/>
  </r>
  <r>
    <n v="3484"/>
    <d v="2021-08-09T00:00:00"/>
    <n v="560"/>
    <n v="0.28000000000000003"/>
    <x v="19"/>
    <n v="2"/>
    <n v="7.0534999999999997"/>
    <s v="OCC"/>
  </r>
  <r>
    <n v="3490"/>
    <d v="2021-08-09T00:00:00"/>
    <n v="1130"/>
    <n v="0.56499999999999995"/>
    <x v="19"/>
    <n v="2"/>
    <n v="7.0534999999999997"/>
    <s v="OCC"/>
  </r>
  <r>
    <n v="3488"/>
    <d v="2021-08-09T00:00:00"/>
    <n v="470"/>
    <n v="0.23499999999999999"/>
    <x v="19"/>
    <n v="2"/>
    <n v="7.0534999999999997"/>
    <s v="OCC"/>
  </r>
  <r>
    <n v="3483"/>
    <d v="2021-08-09T00:00:00"/>
    <n v="490"/>
    <n v="0.245"/>
    <x v="19"/>
    <n v="2"/>
    <n v="7.0534999999999997"/>
    <s v="OCC"/>
  </r>
  <r>
    <n v="3493"/>
    <d v="2021-08-09T00:00:00"/>
    <n v="740"/>
    <n v="0.37"/>
    <x v="19"/>
    <n v="7"/>
    <n v="7.0534999999999997"/>
    <s v="HDPEC"/>
  </r>
  <r>
    <n v="3482"/>
    <d v="2021-08-09T00:00:00"/>
    <n v="450"/>
    <n v="0.22500000000000001"/>
    <x v="19"/>
    <n v="2"/>
    <n v="7.0534999999999997"/>
    <s v="OCC"/>
  </r>
  <r>
    <n v="3487"/>
    <d v="2021-08-09T00:00:00"/>
    <n v="480"/>
    <n v="0.24"/>
    <x v="19"/>
    <n v="2"/>
    <n v="7.0534999999999997"/>
    <s v="OCC"/>
  </r>
  <r>
    <n v="3486"/>
    <d v="2021-08-09T00:00:00"/>
    <n v="500"/>
    <n v="0.25"/>
    <x v="19"/>
    <n v="2"/>
    <n v="7.0534999999999997"/>
    <s v="OCC"/>
  </r>
  <r>
    <n v="3485"/>
    <d v="2021-08-09T00:00:00"/>
    <n v="520"/>
    <n v="0.26"/>
    <x v="19"/>
    <n v="2"/>
    <n v="7.0534999999999997"/>
    <s v="OCC"/>
  </r>
  <r>
    <n v="3478"/>
    <d v="2021-08-09T00:00:00"/>
    <n v="1127"/>
    <n v="0.5635"/>
    <x v="19"/>
    <n v="2"/>
    <n v="7.0534999999999997"/>
    <s v="OCC"/>
  </r>
  <r>
    <n v="3494"/>
    <d v="2021-08-09T00:00:00"/>
    <n v="1140"/>
    <n v="0.56999999999999995"/>
    <x v="19"/>
    <n v="2"/>
    <n v="7.0534999999999997"/>
    <s v="OCC"/>
  </r>
  <r>
    <n v="3479"/>
    <d v="2021-08-09T00:00:00"/>
    <n v="1145"/>
    <n v="0.57250000000000001"/>
    <x v="19"/>
    <n v="2"/>
    <n v="7.0534999999999997"/>
    <s v="OCC"/>
  </r>
  <r>
    <n v="3481"/>
    <d v="2021-08-09T00:00:00"/>
    <n v="1130"/>
    <n v="0.56499999999999995"/>
    <x v="19"/>
    <n v="2"/>
    <n v="7.0534999999999997"/>
    <s v="OCC"/>
  </r>
  <r>
    <n v="3491"/>
    <d v="2021-08-09T00:00:00"/>
    <n v="1128"/>
    <n v="0.56399999999999995"/>
    <x v="19"/>
    <n v="2"/>
    <n v="7.0534999999999997"/>
    <s v="OCC"/>
  </r>
  <r>
    <n v="3475"/>
    <d v="2021-08-07T00:00:00"/>
    <n v="1137"/>
    <n v="0.56850000000000001"/>
    <x v="20"/>
    <n v="2"/>
    <n v="1.0585"/>
    <s v="OCC"/>
  </r>
  <r>
    <n v="3476"/>
    <d v="2021-08-07T00:00:00"/>
    <n v="620"/>
    <n v="0.31"/>
    <x v="20"/>
    <n v="5"/>
    <n v="1.0585"/>
    <s v="PET"/>
  </r>
  <r>
    <n v="3477"/>
    <d v="2021-08-07T00:00:00"/>
    <n v="360"/>
    <n v="0.18"/>
    <x v="20"/>
    <n v="8"/>
    <n v="1.0585"/>
    <s v="UBC"/>
  </r>
  <r>
    <n v="3473"/>
    <d v="2021-08-06T00:00:00"/>
    <n v="1130"/>
    <n v="0.56499999999999995"/>
    <x v="21"/>
    <n v="2"/>
    <n v="4.1844999999999999"/>
    <s v="OCC"/>
  </r>
  <r>
    <n v="3470"/>
    <d v="2021-08-06T00:00:00"/>
    <n v="1135"/>
    <n v="0.5675"/>
    <x v="21"/>
    <n v="2"/>
    <n v="4.1844999999999999"/>
    <s v="OCC"/>
  </r>
  <r>
    <n v="3471"/>
    <d v="2021-08-06T00:00:00"/>
    <n v="1127"/>
    <n v="0.5635"/>
    <x v="21"/>
    <n v="2"/>
    <n v="4.1844999999999999"/>
    <s v="OCC"/>
  </r>
  <r>
    <n v="3472"/>
    <d v="2021-08-06T00:00:00"/>
    <n v="1145"/>
    <n v="0.57250000000000001"/>
    <x v="21"/>
    <n v="2"/>
    <n v="4.1844999999999999"/>
    <s v="OCC"/>
  </r>
  <r>
    <n v="3469"/>
    <d v="2021-08-06T00:00:00"/>
    <n v="1560"/>
    <n v="0.78"/>
    <x v="21"/>
    <n v="4"/>
    <n v="4.1844999999999999"/>
    <s v="ONP"/>
  </r>
  <r>
    <n v="3474"/>
    <d v="2021-08-06T00:00:00"/>
    <n v="1125"/>
    <n v="0.5625"/>
    <x v="21"/>
    <n v="2"/>
    <n v="4.1844999999999999"/>
    <s v="OCC"/>
  </r>
  <r>
    <n v="3468"/>
    <d v="2021-08-06T00:00:00"/>
    <n v="1147"/>
    <n v="0.57350000000000001"/>
    <x v="21"/>
    <n v="2"/>
    <n v="4.1844999999999999"/>
    <s v="OCC"/>
  </r>
  <r>
    <n v="3462"/>
    <d v="2021-08-05T00:00:00"/>
    <n v="1130"/>
    <n v="0.56499999999999995"/>
    <x v="22"/>
    <n v="2"/>
    <n v="3.7994999999999997"/>
    <s v="OCC"/>
  </r>
  <r>
    <n v="3461"/>
    <d v="2021-08-05T00:00:00"/>
    <n v="1120"/>
    <n v="0.56000000000000005"/>
    <x v="22"/>
    <n v="2"/>
    <n v="3.7994999999999997"/>
    <s v="OCC"/>
  </r>
  <r>
    <n v="3465"/>
    <d v="2021-08-05T00:00:00"/>
    <n v="1120"/>
    <n v="0.56000000000000005"/>
    <x v="22"/>
    <n v="2"/>
    <n v="3.7994999999999997"/>
    <s v="OCC"/>
  </r>
  <r>
    <n v="3463"/>
    <d v="2021-08-05T00:00:00"/>
    <n v="1135"/>
    <n v="0.5675"/>
    <x v="22"/>
    <n v="2"/>
    <n v="3.7994999999999997"/>
    <s v="OCC"/>
  </r>
  <r>
    <n v="3466"/>
    <d v="2021-08-05T00:00:00"/>
    <n v="430"/>
    <n v="0.215"/>
    <x v="22"/>
    <n v="8"/>
    <n v="3.7994999999999997"/>
    <s v="UBC"/>
  </r>
  <r>
    <n v="3460"/>
    <d v="2021-08-05T00:00:00"/>
    <n v="1127"/>
    <n v="0.5635"/>
    <x v="22"/>
    <n v="2"/>
    <n v="3.7994999999999997"/>
    <s v="OCC"/>
  </r>
  <r>
    <n v="3464"/>
    <d v="2021-08-05T00:00:00"/>
    <n v="1117"/>
    <n v="0.5585"/>
    <x v="22"/>
    <n v="2"/>
    <n v="3.7994999999999997"/>
    <s v="OCC"/>
  </r>
  <r>
    <n v="3467"/>
    <d v="2021-08-05T00:00:00"/>
    <n v="420"/>
    <n v="0.21"/>
    <x v="22"/>
    <n v="8"/>
    <n v="3.7994999999999997"/>
    <s v="UBC"/>
  </r>
  <r>
    <n v="3456"/>
    <d v="2021-08-04T00:00:00"/>
    <n v="1127"/>
    <n v="0.5635"/>
    <x v="23"/>
    <n v="2"/>
    <n v="3.0469999999999997"/>
    <s v="OCC"/>
  </r>
  <r>
    <n v="3455"/>
    <d v="2021-08-04T00:00:00"/>
    <n v="1130"/>
    <n v="0.56499999999999995"/>
    <x v="23"/>
    <n v="2"/>
    <n v="3.0469999999999997"/>
    <s v="OCC"/>
  </r>
  <r>
    <n v="3459"/>
    <d v="2021-08-04T00:00:00"/>
    <n v="430"/>
    <n v="0.215"/>
    <x v="23"/>
    <n v="8"/>
    <n v="3.0469999999999997"/>
    <s v="UBC"/>
  </r>
  <r>
    <n v="3457"/>
    <d v="2021-08-04T00:00:00"/>
    <n v="1140"/>
    <n v="0.56999999999999995"/>
    <x v="23"/>
    <n v="2"/>
    <n v="3.0469999999999997"/>
    <s v="OCC"/>
  </r>
  <r>
    <n v="3454"/>
    <d v="2021-08-04T00:00:00"/>
    <n v="1140"/>
    <n v="0.56999999999999995"/>
    <x v="23"/>
    <n v="2"/>
    <n v="3.0469999999999997"/>
    <s v="OCC"/>
  </r>
  <r>
    <n v="3458"/>
    <d v="2021-08-04T00:00:00"/>
    <n v="1127"/>
    <n v="0.5635"/>
    <x v="23"/>
    <n v="2"/>
    <n v="3.0469999999999997"/>
    <s v="OCC"/>
  </r>
  <r>
    <n v="3448"/>
    <d v="2021-08-03T00:00:00"/>
    <n v="1130"/>
    <n v="0.56499999999999995"/>
    <x v="24"/>
    <n v="2"/>
    <n v="3.1704999999999997"/>
    <s v="OCC"/>
  </r>
  <r>
    <n v="3453"/>
    <d v="2021-08-03T00:00:00"/>
    <n v="380"/>
    <n v="0.19"/>
    <x v="24"/>
    <n v="8"/>
    <n v="3.1704999999999997"/>
    <s v="UBC"/>
  </r>
  <r>
    <n v="3450"/>
    <d v="2021-08-03T00:00:00"/>
    <n v="620"/>
    <n v="0.31"/>
    <x v="24"/>
    <n v="5"/>
    <n v="3.1704999999999997"/>
    <s v="PET"/>
  </r>
  <r>
    <n v="3452"/>
    <d v="2021-08-03T00:00:00"/>
    <n v="400"/>
    <n v="0.2"/>
    <x v="24"/>
    <n v="8"/>
    <n v="3.1704999999999997"/>
    <s v="UBC"/>
  </r>
  <r>
    <n v="3451"/>
    <d v="2021-08-03T00:00:00"/>
    <n v="1560"/>
    <n v="0.78"/>
    <x v="24"/>
    <n v="4"/>
    <n v="3.1704999999999997"/>
    <s v="ONP"/>
  </r>
  <r>
    <n v="3449"/>
    <d v="2021-08-03T00:00:00"/>
    <n v="1125"/>
    <n v="0.5625"/>
    <x v="24"/>
    <n v="2"/>
    <n v="3.1704999999999997"/>
    <s v="OCC"/>
  </r>
  <r>
    <n v="3447"/>
    <d v="2021-08-03T00:00:00"/>
    <n v="1126"/>
    <n v="0.56299999999999994"/>
    <x v="24"/>
    <n v="2"/>
    <n v="3.1704999999999997"/>
    <s v="OCC"/>
  </r>
  <r>
    <n v="3443"/>
    <d v="2021-08-02T00:00:00"/>
    <n v="1127"/>
    <n v="0.5635"/>
    <x v="25"/>
    <n v="2"/>
    <n v="3.2485000000000004"/>
    <s v="OCC"/>
  </r>
  <r>
    <n v="3445"/>
    <d v="2021-08-02T00:00:00"/>
    <n v="1560"/>
    <n v="0.78"/>
    <x v="25"/>
    <n v="4"/>
    <n v="3.2485000000000004"/>
    <s v="ONP"/>
  </r>
  <r>
    <n v="3442"/>
    <d v="2021-08-02T00:00:00"/>
    <n v="1120"/>
    <n v="0.56000000000000005"/>
    <x v="25"/>
    <n v="2"/>
    <n v="3.2485000000000004"/>
    <s v="OCC"/>
  </r>
  <r>
    <n v="3446"/>
    <d v="2021-08-02T00:00:00"/>
    <n v="1560"/>
    <n v="0.78"/>
    <x v="25"/>
    <n v="4"/>
    <n v="3.2485000000000004"/>
    <s v="ONP"/>
  </r>
  <r>
    <n v="3444"/>
    <d v="2021-08-02T00:00:00"/>
    <n v="1130"/>
    <n v="0.56499999999999995"/>
    <x v="25"/>
    <n v="2"/>
    <n v="3.2485000000000004"/>
    <s v="OCC"/>
  </r>
  <r>
    <n v="3441"/>
    <d v="2021-07-31T00:00:00"/>
    <n v="760"/>
    <n v="0.38"/>
    <x v="26"/>
    <n v="7"/>
    <n v="2.2874999999999996"/>
    <s v="HDPEC"/>
  </r>
  <r>
    <n v="3439"/>
    <d v="2021-07-31T00:00:00"/>
    <n v="1140"/>
    <n v="0.56999999999999995"/>
    <x v="26"/>
    <n v="2"/>
    <n v="2.2874999999999996"/>
    <s v="OCC"/>
  </r>
  <r>
    <n v="3437"/>
    <d v="2021-07-31T00:00:00"/>
    <n v="1125"/>
    <n v="0.5625"/>
    <x v="26"/>
    <n v="2"/>
    <n v="2.2874999999999996"/>
    <s v="OCC"/>
  </r>
  <r>
    <n v="3440"/>
    <d v="2021-07-31T00:00:00"/>
    <n v="420"/>
    <n v="0.21"/>
    <x v="26"/>
    <n v="8"/>
    <n v="2.2874999999999996"/>
    <s v="UBC"/>
  </r>
  <r>
    <n v="3438"/>
    <d v="2021-07-31T00:00:00"/>
    <n v="1130"/>
    <n v="0.56499999999999995"/>
    <x v="26"/>
    <n v="2"/>
    <n v="2.2874999999999996"/>
    <s v="OCC"/>
  </r>
  <r>
    <n v="3433"/>
    <d v="2021-07-30T00:00:00"/>
    <n v="1135"/>
    <n v="0.5675"/>
    <x v="27"/>
    <n v="2"/>
    <n v="5.4760000000000009"/>
    <s v="OCC"/>
  </r>
  <r>
    <n v="3430"/>
    <d v="2021-07-30T00:00:00"/>
    <n v="1135"/>
    <n v="0.5675"/>
    <x v="27"/>
    <n v="2"/>
    <n v="5.4760000000000009"/>
    <s v="OCC"/>
  </r>
  <r>
    <n v="3428"/>
    <d v="2021-07-30T00:00:00"/>
    <n v="1560"/>
    <n v="0.78"/>
    <x v="27"/>
    <n v="4"/>
    <n v="5.4760000000000009"/>
    <s v="ONP"/>
  </r>
  <r>
    <n v="3435"/>
    <d v="2021-07-30T00:00:00"/>
    <n v="1127"/>
    <n v="0.5635"/>
    <x v="27"/>
    <n v="2"/>
    <n v="5.4760000000000009"/>
    <s v="OCC"/>
  </r>
  <r>
    <n v="3427"/>
    <d v="2021-07-30T00:00:00"/>
    <n v="820"/>
    <n v="0.41"/>
    <x v="27"/>
    <n v="3"/>
    <n v="5.4760000000000009"/>
    <s v="TIN"/>
  </r>
  <r>
    <n v="3432"/>
    <d v="2021-07-30T00:00:00"/>
    <n v="1145"/>
    <n v="0.57250000000000001"/>
    <x v="27"/>
    <n v="2"/>
    <n v="5.4760000000000009"/>
    <s v="OCC"/>
  </r>
  <r>
    <n v="3431"/>
    <d v="2021-07-30T00:00:00"/>
    <n v="1130"/>
    <n v="0.56499999999999995"/>
    <x v="27"/>
    <n v="2"/>
    <n v="5.4760000000000009"/>
    <s v="OCC"/>
  </r>
  <r>
    <n v="3434"/>
    <d v="2021-07-30T00:00:00"/>
    <n v="1120"/>
    <n v="0.56000000000000005"/>
    <x v="27"/>
    <n v="2"/>
    <n v="5.4760000000000009"/>
    <s v="OCC"/>
  </r>
  <r>
    <n v="3429"/>
    <d v="2021-07-30T00:00:00"/>
    <n v="1140"/>
    <n v="0.56999999999999995"/>
    <x v="27"/>
    <n v="2"/>
    <n v="5.4760000000000009"/>
    <s v="OCC"/>
  </r>
  <r>
    <n v="3436"/>
    <d v="2021-07-30T00:00:00"/>
    <n v="640"/>
    <n v="0.32"/>
    <x v="27"/>
    <n v="5"/>
    <n v="5.4760000000000009"/>
    <s v="PET"/>
  </r>
  <r>
    <n v="3426"/>
    <d v="2021-07-29T00:00:00"/>
    <n v="1135"/>
    <n v="0.5675"/>
    <x v="28"/>
    <n v="2"/>
    <n v="5.3130000000000006"/>
    <s v="OCC"/>
  </r>
  <r>
    <n v="3418"/>
    <d v="2021-07-29T00:00:00"/>
    <n v="1130"/>
    <n v="0.56499999999999995"/>
    <x v="28"/>
    <n v="2"/>
    <n v="5.3130000000000006"/>
    <s v="OCC"/>
  </r>
  <r>
    <n v="3421"/>
    <d v="2021-07-29T00:00:00"/>
    <n v="1137"/>
    <n v="0.56850000000000001"/>
    <x v="28"/>
    <n v="2"/>
    <n v="5.3130000000000006"/>
    <s v="OCC"/>
  </r>
  <r>
    <n v="3424"/>
    <d v="2021-07-29T00:00:00"/>
    <n v="1127"/>
    <n v="0.5635"/>
    <x v="28"/>
    <n v="2"/>
    <n v="5.3130000000000006"/>
    <s v="OCC"/>
  </r>
  <r>
    <n v="3420"/>
    <d v="2021-07-29T00:00:00"/>
    <n v="1135"/>
    <n v="0.5675"/>
    <x v="28"/>
    <n v="2"/>
    <n v="5.3130000000000006"/>
    <s v="OCC"/>
  </r>
  <r>
    <n v="3423"/>
    <d v="2021-07-29T00:00:00"/>
    <n v="430"/>
    <n v="0.215"/>
    <x v="28"/>
    <n v="8"/>
    <n v="5.3130000000000006"/>
    <s v="UBC"/>
  </r>
  <r>
    <n v="3419"/>
    <d v="2021-07-29T00:00:00"/>
    <n v="1125"/>
    <n v="0.5625"/>
    <x v="28"/>
    <n v="2"/>
    <n v="5.3130000000000006"/>
    <s v="OCC"/>
  </r>
  <r>
    <n v="3425"/>
    <d v="2021-07-29T00:00:00"/>
    <n v="1140"/>
    <n v="0.56999999999999995"/>
    <x v="28"/>
    <n v="2"/>
    <n v="5.3130000000000006"/>
    <s v="OCC"/>
  </r>
  <r>
    <n v="3417"/>
    <d v="2021-07-29T00:00:00"/>
    <n v="1127"/>
    <n v="0.5635"/>
    <x v="28"/>
    <n v="2"/>
    <n v="5.3130000000000006"/>
    <s v="OCC"/>
  </r>
  <r>
    <n v="3422"/>
    <d v="2021-07-29T00:00:00"/>
    <n v="1140"/>
    <n v="0.56999999999999995"/>
    <x v="28"/>
    <n v="2"/>
    <n v="5.3130000000000006"/>
    <s v="OCC"/>
  </r>
  <r>
    <n v="3408"/>
    <d v="2021-07-28T00:00:00"/>
    <n v="1140"/>
    <n v="0.56999999999999995"/>
    <x v="29"/>
    <n v="2"/>
    <n v="5.2320000000000002"/>
    <s v="OCC"/>
  </r>
  <r>
    <n v="3407"/>
    <d v="2021-07-28T00:00:00"/>
    <n v="1125"/>
    <n v="0.5625"/>
    <x v="29"/>
    <n v="2"/>
    <n v="5.2320000000000002"/>
    <s v="OCC"/>
  </r>
  <r>
    <n v="3409"/>
    <d v="2021-07-28T00:00:00"/>
    <n v="1127"/>
    <n v="0.5635"/>
    <x v="29"/>
    <n v="2"/>
    <n v="5.2320000000000002"/>
    <s v="OCC"/>
  </r>
  <r>
    <n v="3411"/>
    <d v="2021-07-28T00:00:00"/>
    <n v="1560"/>
    <n v="0.78"/>
    <x v="29"/>
    <n v="4"/>
    <n v="5.2320000000000002"/>
    <s v="ONP"/>
  </r>
  <r>
    <n v="3414"/>
    <d v="2021-07-28T00:00:00"/>
    <n v="1127"/>
    <n v="0.5635"/>
    <x v="29"/>
    <n v="2"/>
    <n v="5.2320000000000002"/>
    <s v="OCC"/>
  </r>
  <r>
    <n v="3413"/>
    <d v="2021-07-28T00:00:00"/>
    <n v="1130"/>
    <n v="0.56499999999999995"/>
    <x v="29"/>
    <n v="2"/>
    <n v="5.2320000000000002"/>
    <s v="OCC"/>
  </r>
  <r>
    <n v="3416"/>
    <d v="2021-07-28T00:00:00"/>
    <n v="1120"/>
    <n v="0.56000000000000005"/>
    <x v="29"/>
    <n v="2"/>
    <n v="5.2320000000000002"/>
    <s v="OCC"/>
  </r>
  <r>
    <n v="3412"/>
    <d v="2021-07-28T00:00:00"/>
    <n v="420"/>
    <n v="0.21"/>
    <x v="29"/>
    <n v="8"/>
    <n v="5.2320000000000002"/>
    <s v="UBC"/>
  </r>
  <r>
    <n v="3410"/>
    <d v="2021-07-28T00:00:00"/>
    <n v="580"/>
    <n v="0.28999999999999998"/>
    <x v="29"/>
    <n v="5"/>
    <n v="5.2320000000000002"/>
    <s v="PET"/>
  </r>
  <r>
    <n v="3415"/>
    <d v="2021-07-28T00:00:00"/>
    <n v="1135"/>
    <n v="0.5675"/>
    <x v="29"/>
    <n v="2"/>
    <n v="5.2320000000000002"/>
    <s v="OCC"/>
  </r>
  <r>
    <n v="3401"/>
    <d v="2021-07-27T00:00:00"/>
    <n v="1156"/>
    <n v="0.57799999999999996"/>
    <x v="30"/>
    <n v="2"/>
    <n v="4.6995000000000005"/>
    <s v="OCC"/>
  </r>
  <r>
    <n v="3406"/>
    <d v="2021-07-27T00:00:00"/>
    <n v="1127"/>
    <n v="0.5635"/>
    <x v="30"/>
    <n v="2"/>
    <n v="4.6995000000000005"/>
    <s v="OCC"/>
  </r>
  <r>
    <n v="3399"/>
    <d v="2021-07-27T00:00:00"/>
    <n v="1170"/>
    <n v="0.58499999999999996"/>
    <x v="30"/>
    <n v="2"/>
    <n v="4.6995000000000005"/>
    <s v="OCC"/>
  </r>
  <r>
    <n v="3403"/>
    <d v="2021-07-27T00:00:00"/>
    <n v="1140"/>
    <n v="0.56999999999999995"/>
    <x v="30"/>
    <n v="2"/>
    <n v="4.6995000000000005"/>
    <s v="OCC"/>
  </r>
  <r>
    <n v="3405"/>
    <d v="2021-07-27T00:00:00"/>
    <n v="1120"/>
    <n v="0.56000000000000005"/>
    <x v="30"/>
    <n v="2"/>
    <n v="4.6995000000000005"/>
    <s v="OCC"/>
  </r>
  <r>
    <n v="3404"/>
    <d v="2021-07-27T00:00:00"/>
    <n v="1136"/>
    <n v="0.56799999999999995"/>
    <x v="30"/>
    <n v="2"/>
    <n v="4.6995000000000005"/>
    <s v="OCC"/>
  </r>
  <r>
    <n v="3402"/>
    <d v="2021-07-27T00:00:00"/>
    <n v="1150"/>
    <n v="0.57499999999999996"/>
    <x v="30"/>
    <n v="2"/>
    <n v="4.6995000000000005"/>
    <s v="OCC"/>
  </r>
  <r>
    <n v="3400"/>
    <d v="2021-07-27T00:00:00"/>
    <n v="1400"/>
    <n v="0.7"/>
    <x v="30"/>
    <n v="4"/>
    <n v="4.6995000000000005"/>
    <s v="ONP"/>
  </r>
  <r>
    <n v="3398"/>
    <d v="2021-07-26T00:00:00"/>
    <n v="325"/>
    <n v="0.16250000000000001"/>
    <x v="31"/>
    <n v="8"/>
    <n v="6.8309999999999986"/>
    <s v="UBC"/>
  </r>
  <r>
    <n v="3387"/>
    <d v="2021-07-26T00:00:00"/>
    <n v="1145"/>
    <n v="0.57250000000000001"/>
    <x v="31"/>
    <n v="2"/>
    <n v="6.8309999999999986"/>
    <s v="OCC"/>
  </r>
  <r>
    <n v="3397"/>
    <d v="2021-07-26T00:00:00"/>
    <n v="1130"/>
    <n v="0.56499999999999995"/>
    <x v="31"/>
    <n v="2"/>
    <n v="6.8309999999999986"/>
    <s v="OCC"/>
  </r>
  <r>
    <n v="3394"/>
    <d v="2021-07-26T00:00:00"/>
    <n v="1130"/>
    <n v="0.56499999999999995"/>
    <x v="31"/>
    <n v="2"/>
    <n v="6.8309999999999986"/>
    <s v="OCC"/>
  </r>
  <r>
    <n v="3389"/>
    <d v="2021-07-26T00:00:00"/>
    <n v="1560"/>
    <n v="0.78"/>
    <x v="31"/>
    <n v="4"/>
    <n v="6.8309999999999986"/>
    <s v="ONP"/>
  </r>
  <r>
    <n v="3388"/>
    <d v="2021-07-26T00:00:00"/>
    <n v="1157"/>
    <n v="0.57850000000000001"/>
    <x v="31"/>
    <n v="2"/>
    <n v="6.8309999999999986"/>
    <s v="OCC"/>
  </r>
  <r>
    <n v="3393"/>
    <d v="2021-07-26T00:00:00"/>
    <n v="1145"/>
    <n v="0.57250000000000001"/>
    <x v="31"/>
    <n v="2"/>
    <n v="6.8309999999999986"/>
    <s v="OCC"/>
  </r>
  <r>
    <n v="3395"/>
    <d v="2021-07-26T00:00:00"/>
    <n v="1130"/>
    <n v="0.56499999999999995"/>
    <x v="31"/>
    <n v="2"/>
    <n v="6.8309999999999986"/>
    <s v="OCC"/>
  </r>
  <r>
    <n v="3390"/>
    <d v="2021-07-26T00:00:00"/>
    <n v="420"/>
    <n v="0.21"/>
    <x v="31"/>
    <n v="8"/>
    <n v="6.8309999999999986"/>
    <s v="UBC"/>
  </r>
  <r>
    <n v="3392"/>
    <d v="2021-07-26T00:00:00"/>
    <n v="1126"/>
    <n v="0.56299999999999994"/>
    <x v="31"/>
    <n v="2"/>
    <n v="6.8309999999999986"/>
    <s v="OCC"/>
  </r>
  <r>
    <n v="3396"/>
    <d v="2021-07-26T00:00:00"/>
    <n v="1130"/>
    <n v="0.56499999999999995"/>
    <x v="31"/>
    <n v="2"/>
    <n v="6.8309999999999986"/>
    <s v="OCC"/>
  </r>
  <r>
    <n v="3386"/>
    <d v="2021-07-26T00:00:00"/>
    <n v="1140"/>
    <n v="0.56999999999999995"/>
    <x v="31"/>
    <n v="2"/>
    <n v="6.8309999999999986"/>
    <s v="OCC"/>
  </r>
  <r>
    <n v="3391"/>
    <d v="2021-07-26T00:00:00"/>
    <n v="1124"/>
    <n v="0.56200000000000006"/>
    <x v="31"/>
    <n v="2"/>
    <n v="6.8309999999999986"/>
    <s v="OCC"/>
  </r>
  <r>
    <n v="3381"/>
    <d v="2021-07-24T00:00:00"/>
    <n v="1145"/>
    <n v="0.57250000000000001"/>
    <x v="32"/>
    <n v="2"/>
    <n v="3.5535000000000001"/>
    <s v="OCC"/>
  </r>
  <r>
    <n v="3380"/>
    <d v="2021-07-24T00:00:00"/>
    <n v="1135"/>
    <n v="0.5675"/>
    <x v="32"/>
    <n v="2"/>
    <n v="3.5535000000000001"/>
    <s v="OCC"/>
  </r>
  <r>
    <n v="3384"/>
    <d v="2021-07-24T00:00:00"/>
    <n v="1540"/>
    <n v="0.77"/>
    <x v="32"/>
    <n v="6"/>
    <n v="3.5535000000000001"/>
    <s v="HDPEN"/>
  </r>
  <r>
    <n v="3382"/>
    <d v="2021-07-24T00:00:00"/>
    <n v="1127"/>
    <n v="0.5635"/>
    <x v="32"/>
    <n v="2"/>
    <n v="3.5535000000000001"/>
    <s v="OCC"/>
  </r>
  <r>
    <n v="3385"/>
    <d v="2021-07-24T00:00:00"/>
    <n v="1540"/>
    <n v="0.77"/>
    <x v="32"/>
    <n v="4"/>
    <n v="3.5535000000000001"/>
    <s v="ONP"/>
  </r>
  <r>
    <n v="3383"/>
    <d v="2021-07-24T00:00:00"/>
    <n v="620"/>
    <n v="0.31"/>
    <x v="32"/>
    <n v="5"/>
    <n v="3.5535000000000001"/>
    <s v="PET"/>
  </r>
  <r>
    <n v="3371"/>
    <d v="2021-07-23T00:00:00"/>
    <n v="1150"/>
    <n v="0.57499999999999996"/>
    <x v="33"/>
    <n v="2"/>
    <n v="6.2805000000000009"/>
    <s v="OCC"/>
  </r>
  <r>
    <n v="3370"/>
    <d v="2021-07-23T00:00:00"/>
    <n v="1140"/>
    <n v="0.56999999999999995"/>
    <x v="33"/>
    <n v="2"/>
    <n v="6.2805000000000009"/>
    <s v="OCC"/>
  </r>
  <r>
    <n v="3373"/>
    <d v="2021-07-23T00:00:00"/>
    <n v="1160"/>
    <n v="0.57999999999999996"/>
    <x v="33"/>
    <n v="2"/>
    <n v="6.2805000000000009"/>
    <s v="OCC"/>
  </r>
  <r>
    <n v="3374"/>
    <d v="2021-07-23T00:00:00"/>
    <n v="1028"/>
    <n v="0.51400000000000001"/>
    <x v="33"/>
    <n v="2"/>
    <n v="6.2805000000000009"/>
    <s v="OCC"/>
  </r>
  <r>
    <n v="3378"/>
    <d v="2021-07-23T00:00:00"/>
    <n v="1028"/>
    <n v="0.51400000000000001"/>
    <x v="33"/>
    <n v="2"/>
    <n v="6.2805000000000009"/>
    <s v="OCC"/>
  </r>
  <r>
    <n v="3372"/>
    <d v="2021-07-23T00:00:00"/>
    <n v="1145"/>
    <n v="0.57250000000000001"/>
    <x v="33"/>
    <n v="2"/>
    <n v="6.2805000000000009"/>
    <s v="OCC"/>
  </r>
  <r>
    <n v="3368"/>
    <d v="2021-07-23T00:00:00"/>
    <n v="1157"/>
    <n v="0.57850000000000001"/>
    <x v="33"/>
    <n v="2"/>
    <n v="6.2805000000000009"/>
    <s v="OCC"/>
  </r>
  <r>
    <n v="3377"/>
    <d v="2021-07-23T00:00:00"/>
    <n v="1060"/>
    <n v="0.53"/>
    <x v="33"/>
    <n v="2"/>
    <n v="6.2805000000000009"/>
    <s v="OCC"/>
  </r>
  <r>
    <n v="3369"/>
    <d v="2021-07-23T00:00:00"/>
    <n v="1170"/>
    <n v="0.58499999999999996"/>
    <x v="33"/>
    <n v="2"/>
    <n v="6.2805000000000009"/>
    <s v="OCC"/>
  </r>
  <r>
    <n v="3375"/>
    <d v="2021-07-23T00:00:00"/>
    <n v="1121"/>
    <n v="0.5605"/>
    <x v="33"/>
    <n v="2"/>
    <n v="6.2805000000000009"/>
    <s v="OCC"/>
  </r>
  <r>
    <n v="3379"/>
    <d v="2021-07-23T00:00:00"/>
    <n v="400"/>
    <n v="0.2"/>
    <x v="33"/>
    <n v="8"/>
    <n v="6.2805000000000009"/>
    <s v="UBC"/>
  </r>
  <r>
    <n v="3376"/>
    <d v="2021-07-23T00:00:00"/>
    <n v="1002"/>
    <n v="0.501"/>
    <x v="33"/>
    <n v="2"/>
    <n v="6.2805000000000009"/>
    <s v="OCC"/>
  </r>
  <r>
    <n v="3363"/>
    <d v="2021-07-22T00:00:00"/>
    <n v="1127"/>
    <n v="0.5635"/>
    <x v="34"/>
    <n v="2"/>
    <n v="6.4344999999999999"/>
    <s v="OCC"/>
  </r>
  <r>
    <n v="3359"/>
    <d v="2021-07-22T00:00:00"/>
    <n v="1156"/>
    <n v="0.57799999999999996"/>
    <x v="34"/>
    <n v="2"/>
    <n v="6.4344999999999999"/>
    <s v="OCC"/>
  </r>
  <r>
    <n v="3360"/>
    <d v="2021-07-22T00:00:00"/>
    <n v="1135"/>
    <n v="0.5675"/>
    <x v="34"/>
    <n v="2"/>
    <n v="6.4344999999999999"/>
    <s v="OCC"/>
  </r>
  <r>
    <n v="3362"/>
    <d v="2021-07-22T00:00:00"/>
    <n v="1560"/>
    <n v="0.78"/>
    <x v="34"/>
    <n v="4"/>
    <n v="6.4344999999999999"/>
    <s v="ONP"/>
  </r>
  <r>
    <n v="3365"/>
    <d v="2021-07-22T00:00:00"/>
    <n v="1170"/>
    <n v="0.58499999999999996"/>
    <x v="34"/>
    <n v="2"/>
    <n v="6.4344999999999999"/>
    <s v="OCC"/>
  </r>
  <r>
    <n v="3356"/>
    <d v="2021-07-22T00:00:00"/>
    <n v="1126"/>
    <n v="0.56299999999999994"/>
    <x v="34"/>
    <n v="2"/>
    <n v="6.4344999999999999"/>
    <s v="OCC"/>
  </r>
  <r>
    <n v="3366"/>
    <d v="2021-07-22T00:00:00"/>
    <n v="1145"/>
    <n v="0.57250000000000001"/>
    <x v="34"/>
    <n v="2"/>
    <n v="6.4344999999999999"/>
    <s v="OCC"/>
  </r>
  <r>
    <n v="3358"/>
    <d v="2021-07-22T00:00:00"/>
    <n v="1140"/>
    <n v="0.56999999999999995"/>
    <x v="34"/>
    <n v="2"/>
    <n v="6.4344999999999999"/>
    <s v="OCC"/>
  </r>
  <r>
    <n v="3361"/>
    <d v="2021-07-22T00:00:00"/>
    <n v="640"/>
    <n v="0.32"/>
    <x v="34"/>
    <n v="5"/>
    <n v="6.4344999999999999"/>
    <s v="PET"/>
  </r>
  <r>
    <n v="3367"/>
    <d v="2021-07-22T00:00:00"/>
    <n v="420"/>
    <n v="0.21"/>
    <x v="34"/>
    <n v="8"/>
    <n v="6.4344999999999999"/>
    <s v="UBC"/>
  </r>
  <r>
    <n v="3357"/>
    <d v="2021-07-22T00:00:00"/>
    <n v="1130"/>
    <n v="0.56499999999999995"/>
    <x v="34"/>
    <n v="2"/>
    <n v="6.4344999999999999"/>
    <s v="OCC"/>
  </r>
  <r>
    <n v="3364"/>
    <d v="2021-07-22T00:00:00"/>
    <n v="1120"/>
    <n v="0.56000000000000005"/>
    <x v="34"/>
    <n v="2"/>
    <n v="6.4344999999999999"/>
    <s v="OCC"/>
  </r>
  <r>
    <n v="3346"/>
    <d v="2021-07-21T00:00:00"/>
    <n v="1180"/>
    <n v="0.59"/>
    <x v="35"/>
    <n v="2"/>
    <n v="5.3930000000000007"/>
    <s v="OCC"/>
  </r>
  <r>
    <n v="3355"/>
    <d v="2021-07-21T00:00:00"/>
    <n v="1126"/>
    <n v="0.56299999999999994"/>
    <x v="35"/>
    <n v="2"/>
    <n v="5.3930000000000007"/>
    <s v="OCC"/>
  </r>
  <r>
    <n v="3351"/>
    <d v="2021-07-21T00:00:00"/>
    <n v="1130"/>
    <n v="0.56499999999999995"/>
    <x v="35"/>
    <n v="2"/>
    <n v="5.3930000000000007"/>
    <s v="OCC"/>
  </r>
  <r>
    <n v="3354"/>
    <d v="2021-07-21T00:00:00"/>
    <n v="1120"/>
    <n v="0.56000000000000005"/>
    <x v="35"/>
    <n v="2"/>
    <n v="5.3930000000000007"/>
    <s v="OCC"/>
  </r>
  <r>
    <n v="3347"/>
    <d v="2021-07-21T00:00:00"/>
    <n v="1185"/>
    <n v="0.59250000000000003"/>
    <x v="35"/>
    <n v="2"/>
    <n v="5.3930000000000007"/>
    <s v="OCC"/>
  </r>
  <r>
    <n v="3350"/>
    <d v="2021-07-21T00:00:00"/>
    <n v="420"/>
    <n v="0.21"/>
    <x v="35"/>
    <n v="8"/>
    <n v="5.3930000000000007"/>
    <s v="UBC"/>
  </r>
  <r>
    <n v="3348"/>
    <d v="2021-07-21T00:00:00"/>
    <n v="1190"/>
    <n v="0.59499999999999997"/>
    <x v="35"/>
    <n v="2"/>
    <n v="5.3930000000000007"/>
    <s v="OCC"/>
  </r>
  <r>
    <n v="3349"/>
    <d v="2021-07-21T00:00:00"/>
    <n v="1195"/>
    <n v="0.59750000000000003"/>
    <x v="35"/>
    <n v="2"/>
    <n v="5.3930000000000007"/>
    <s v="OCC"/>
  </r>
  <r>
    <n v="3352"/>
    <d v="2021-07-21T00:00:00"/>
    <n v="1120"/>
    <n v="0.56000000000000005"/>
    <x v="35"/>
    <n v="2"/>
    <n v="5.3930000000000007"/>
    <s v="OCC"/>
  </r>
  <r>
    <n v="3353"/>
    <d v="2021-07-21T00:00:00"/>
    <n v="1120"/>
    <n v="0.56000000000000005"/>
    <x v="35"/>
    <n v="2"/>
    <n v="5.3930000000000007"/>
    <s v="OCC"/>
  </r>
  <r>
    <n v="3339"/>
    <d v="2021-07-20T00:00:00"/>
    <n v="1180"/>
    <n v="0.59"/>
    <x v="36"/>
    <n v="2"/>
    <n v="4.3354999999999997"/>
    <s v="OCC"/>
  </r>
  <r>
    <n v="3341"/>
    <d v="2021-07-20T00:00:00"/>
    <n v="1190"/>
    <n v="0.59499999999999997"/>
    <x v="36"/>
    <n v="2"/>
    <n v="4.3354999999999997"/>
    <s v="OCC"/>
  </r>
  <r>
    <n v="3344"/>
    <d v="2021-07-20T00:00:00"/>
    <n v="1180"/>
    <n v="0.59"/>
    <x v="36"/>
    <n v="2"/>
    <n v="4.3354999999999997"/>
    <s v="OCC"/>
  </r>
  <r>
    <n v="3342"/>
    <d v="2021-07-20T00:00:00"/>
    <n v="1185"/>
    <n v="0.59250000000000003"/>
    <x v="36"/>
    <n v="2"/>
    <n v="4.3354999999999997"/>
    <s v="OCC"/>
  </r>
  <r>
    <n v="3345"/>
    <d v="2021-07-20T00:00:00"/>
    <n v="1560"/>
    <n v="0.78"/>
    <x v="36"/>
    <n v="4"/>
    <n v="4.3354999999999997"/>
    <s v="ONP"/>
  </r>
  <r>
    <n v="3343"/>
    <d v="2021-07-20T00:00:00"/>
    <n v="1190"/>
    <n v="0.59499999999999997"/>
    <x v="36"/>
    <n v="2"/>
    <n v="4.3354999999999997"/>
    <s v="OCC"/>
  </r>
  <r>
    <n v="3340"/>
    <d v="2021-07-20T00:00:00"/>
    <n v="1186"/>
    <n v="0.59299999999999997"/>
    <x v="36"/>
    <n v="2"/>
    <n v="4.3354999999999997"/>
    <s v="OCC"/>
  </r>
  <r>
    <n v="3333"/>
    <d v="2021-07-19T00:00:00"/>
    <n v="1860"/>
    <n v="0.93"/>
    <x v="37"/>
    <n v="2"/>
    <n v="3.8929999999999998"/>
    <s v="OCC"/>
  </r>
  <r>
    <n v="3338"/>
    <d v="2021-07-19T00:00:00"/>
    <n v="760"/>
    <n v="0.38"/>
    <x v="37"/>
    <n v="7"/>
    <n v="3.8929999999999998"/>
    <s v="HDPEC"/>
  </r>
  <r>
    <n v="3337"/>
    <d v="2021-07-19T00:00:00"/>
    <n v="1180"/>
    <n v="0.59"/>
    <x v="37"/>
    <n v="2"/>
    <n v="3.8929999999999998"/>
    <s v="OCC"/>
  </r>
  <r>
    <n v="3335"/>
    <d v="2021-07-19T00:00:00"/>
    <n v="580"/>
    <n v="0.28999999999999998"/>
    <x v="37"/>
    <n v="5"/>
    <n v="3.8929999999999998"/>
    <s v="PET"/>
  </r>
  <r>
    <n v="3336"/>
    <d v="2021-07-19T00:00:00"/>
    <n v="1186"/>
    <n v="0.59299999999999997"/>
    <x v="37"/>
    <n v="2"/>
    <n v="3.8929999999999998"/>
    <s v="OCC"/>
  </r>
  <r>
    <n v="3334"/>
    <d v="2021-07-19T00:00:00"/>
    <n v="420"/>
    <n v="0.21"/>
    <x v="37"/>
    <n v="8"/>
    <n v="3.8929999999999998"/>
    <s v="UBC"/>
  </r>
  <r>
    <n v="3332"/>
    <d v="2021-07-19T00:00:00"/>
    <n v="1800"/>
    <n v="0.9"/>
    <x v="37"/>
    <n v="2"/>
    <n v="3.8929999999999998"/>
    <s v="OCC"/>
  </r>
  <r>
    <n v="3331"/>
    <d v="2021-07-17T00:00:00"/>
    <n v="1600"/>
    <n v="0.8"/>
    <x v="38"/>
    <n v="4"/>
    <n v="5.0525000000000002"/>
    <s v="ONP"/>
  </r>
  <r>
    <n v="3330"/>
    <d v="2021-07-17T00:00:00"/>
    <n v="1500"/>
    <n v="0.75"/>
    <x v="38"/>
    <n v="2"/>
    <n v="5.0525000000000002"/>
    <s v="OCC"/>
  </r>
  <r>
    <n v="3321"/>
    <d v="2021-07-17T00:00:00"/>
    <n v="820"/>
    <n v="0.41"/>
    <x v="38"/>
    <n v="3"/>
    <n v="5.0525000000000002"/>
    <s v="TIN"/>
  </r>
  <r>
    <n v="3327"/>
    <d v="2021-07-17T00:00:00"/>
    <n v="1560"/>
    <n v="0.78"/>
    <x v="38"/>
    <n v="2"/>
    <n v="5.0525000000000002"/>
    <s v="OCC"/>
  </r>
  <r>
    <n v="3328"/>
    <d v="2021-07-17T00:00:00"/>
    <n v="1470"/>
    <n v="0.73499999999999999"/>
    <x v="38"/>
    <n v="2"/>
    <n v="5.0525000000000002"/>
    <s v="OCC"/>
  </r>
  <r>
    <n v="3325"/>
    <d v="2021-07-17T00:00:00"/>
    <n v="1530"/>
    <n v="0.76500000000000001"/>
    <x v="38"/>
    <n v="2"/>
    <n v="5.0525000000000002"/>
    <s v="OCC"/>
  </r>
  <r>
    <n v="3326"/>
    <d v="2021-07-17T00:00:00"/>
    <n v="1625"/>
    <n v="0.8125"/>
    <x v="38"/>
    <n v="2"/>
    <n v="5.0525000000000002"/>
    <s v="OCC"/>
  </r>
  <r>
    <n v="3315"/>
    <d v="2021-07-16T00:00:00"/>
    <n v="1560"/>
    <n v="0.78"/>
    <x v="39"/>
    <n v="2"/>
    <n v="8.3924999999999983"/>
    <s v="OCC"/>
  </r>
  <r>
    <n v="3318"/>
    <d v="2021-07-16T00:00:00"/>
    <n v="1550"/>
    <n v="0.77500000000000002"/>
    <x v="39"/>
    <n v="2"/>
    <n v="8.3924999999999983"/>
    <s v="OCC"/>
  </r>
  <r>
    <n v="3312"/>
    <d v="2021-07-16T00:00:00"/>
    <n v="1650"/>
    <n v="0.82499999999999996"/>
    <x v="39"/>
    <n v="2"/>
    <n v="8.3924999999999983"/>
    <s v="OCC"/>
  </r>
  <r>
    <n v="3323"/>
    <d v="2021-07-16T00:00:00"/>
    <n v="450"/>
    <n v="0.22500000000000001"/>
    <x v="39"/>
    <n v="8"/>
    <n v="8.3924999999999983"/>
    <s v="UBC"/>
  </r>
  <r>
    <n v="3319"/>
    <d v="2021-07-16T00:00:00"/>
    <n v="1555"/>
    <n v="0.77749999999999997"/>
    <x v="39"/>
    <n v="2"/>
    <n v="8.3924999999999983"/>
    <s v="OCC"/>
  </r>
  <r>
    <n v="3322"/>
    <d v="2021-07-16T00:00:00"/>
    <n v="900"/>
    <n v="0.45"/>
    <x v="39"/>
    <n v="3"/>
    <n v="8.3924999999999983"/>
    <s v="TIN"/>
  </r>
  <r>
    <n v="3313"/>
    <d v="2021-07-16T00:00:00"/>
    <n v="1500"/>
    <n v="0.75"/>
    <x v="39"/>
    <n v="2"/>
    <n v="8.3924999999999983"/>
    <s v="OCC"/>
  </r>
  <r>
    <n v="3317"/>
    <d v="2021-07-16T00:00:00"/>
    <n v="1500"/>
    <n v="0.75"/>
    <x v="39"/>
    <n v="2"/>
    <n v="8.3924999999999983"/>
    <s v="OCC"/>
  </r>
  <r>
    <n v="3311"/>
    <d v="2021-07-16T00:00:00"/>
    <n v="1625"/>
    <n v="0.8125"/>
    <x v="39"/>
    <n v="2"/>
    <n v="8.3924999999999983"/>
    <s v="OCC"/>
  </r>
  <r>
    <n v="3316"/>
    <d v="2021-07-16T00:00:00"/>
    <n v="700"/>
    <n v="0.35"/>
    <x v="39"/>
    <n v="6"/>
    <n v="8.3924999999999983"/>
    <s v="HDPEN"/>
  </r>
  <r>
    <n v="3324"/>
    <d v="2021-07-16T00:00:00"/>
    <n v="700"/>
    <n v="0.35"/>
    <x v="39"/>
    <n v="6"/>
    <n v="8.3924999999999983"/>
    <s v="HDPEN"/>
  </r>
  <r>
    <n v="3314"/>
    <d v="2021-07-16T00:00:00"/>
    <n v="1555"/>
    <n v="0.77749999999999997"/>
    <x v="39"/>
    <n v="2"/>
    <n v="8.3924999999999983"/>
    <s v="OCC"/>
  </r>
  <r>
    <n v="3320"/>
    <d v="2021-07-16T00:00:00"/>
    <n v="1540"/>
    <n v="0.77"/>
    <x v="39"/>
    <n v="2"/>
    <n v="8.3924999999999983"/>
    <s v="OCC"/>
  </r>
  <r>
    <n v="3309"/>
    <d v="2021-07-15T00:00:00"/>
    <n v="1800"/>
    <n v="0.9"/>
    <x v="40"/>
    <n v="2"/>
    <n v="6.42"/>
    <s v="OCC"/>
  </r>
  <r>
    <n v="3308"/>
    <d v="2021-07-15T00:00:00"/>
    <n v="1725"/>
    <n v="0.86250000000000004"/>
    <x v="40"/>
    <n v="2"/>
    <n v="6.42"/>
    <s v="OCC"/>
  </r>
  <r>
    <n v="3307"/>
    <d v="2021-07-15T00:00:00"/>
    <n v="1600"/>
    <n v="0.8"/>
    <x v="40"/>
    <n v="2"/>
    <n v="6.42"/>
    <s v="OCC"/>
  </r>
  <r>
    <n v="3329"/>
    <d v="2021-07-15T00:00:00"/>
    <n v="1620"/>
    <n v="0.81"/>
    <x v="40"/>
    <n v="4"/>
    <n v="6.42"/>
    <s v="ONP"/>
  </r>
  <r>
    <n v="3304"/>
    <d v="2021-07-15T00:00:00"/>
    <n v="1425"/>
    <n v="0.71250000000000002"/>
    <x v="40"/>
    <n v="2"/>
    <n v="6.42"/>
    <s v="OCC"/>
  </r>
  <r>
    <n v="3305"/>
    <d v="2021-07-15T00:00:00"/>
    <n v="1400"/>
    <n v="0.7"/>
    <x v="40"/>
    <n v="2"/>
    <n v="6.42"/>
    <s v="OCC"/>
  </r>
  <r>
    <n v="3310"/>
    <d v="2021-07-15T00:00:00"/>
    <n v="1840"/>
    <n v="0.92"/>
    <x v="40"/>
    <n v="2"/>
    <n v="6.42"/>
    <s v="OCC"/>
  </r>
  <r>
    <n v="3306"/>
    <d v="2021-07-15T00:00:00"/>
    <n v="1430"/>
    <n v="0.71499999999999997"/>
    <x v="40"/>
    <n v="2"/>
    <n v="6.42"/>
    <s v="OCC"/>
  </r>
  <r>
    <n v="3303"/>
    <d v="2021-07-14T00:00:00"/>
    <n v="640"/>
    <n v="0.32"/>
    <x v="41"/>
    <n v="5"/>
    <n v="3.8924999999999996"/>
    <s v="PET"/>
  </r>
  <r>
    <n v="3299"/>
    <d v="2021-07-14T00:00:00"/>
    <n v="1300"/>
    <n v="0.65"/>
    <x v="41"/>
    <n v="2"/>
    <n v="3.8924999999999996"/>
    <s v="OCC"/>
  </r>
  <r>
    <n v="3298"/>
    <d v="2021-07-14T00:00:00"/>
    <n v="1875"/>
    <n v="0.9375"/>
    <x v="41"/>
    <n v="2"/>
    <n v="3.8924999999999996"/>
    <s v="OCC"/>
  </r>
  <r>
    <n v="3300"/>
    <d v="2021-07-14T00:00:00"/>
    <n v="1420"/>
    <n v="0.71"/>
    <x v="41"/>
    <n v="2"/>
    <n v="3.8924999999999996"/>
    <s v="OCC"/>
  </r>
  <r>
    <n v="3301"/>
    <d v="2021-07-14T00:00:00"/>
    <n v="1300"/>
    <n v="0.65"/>
    <x v="41"/>
    <n v="2"/>
    <n v="3.8924999999999996"/>
    <s v="OCC"/>
  </r>
  <r>
    <n v="3302"/>
    <d v="2021-07-14T00:00:00"/>
    <n v="1250"/>
    <n v="0.625"/>
    <x v="41"/>
    <n v="2"/>
    <n v="3.8924999999999996"/>
    <s v="OCC"/>
  </r>
  <r>
    <n v="3289"/>
    <d v="2021-07-13T00:00:00"/>
    <n v="1870"/>
    <n v="0.93500000000000005"/>
    <x v="42"/>
    <n v="2"/>
    <n v="8.2570000000000014"/>
    <s v="OCC"/>
  </r>
  <r>
    <n v="3297"/>
    <d v="2021-07-13T00:00:00"/>
    <n v="1900"/>
    <n v="0.95"/>
    <x v="42"/>
    <n v="2"/>
    <n v="8.2570000000000014"/>
    <s v="OCC"/>
  </r>
  <r>
    <n v="3296"/>
    <d v="2021-07-13T00:00:00"/>
    <n v="1864"/>
    <n v="0.93200000000000005"/>
    <x v="42"/>
    <n v="2"/>
    <n v="8.2570000000000014"/>
    <s v="OCC"/>
  </r>
  <r>
    <n v="3294"/>
    <d v="2021-07-13T00:00:00"/>
    <n v="1550"/>
    <n v="0.77500000000000002"/>
    <x v="42"/>
    <n v="4"/>
    <n v="8.2570000000000014"/>
    <s v="ONP"/>
  </r>
  <r>
    <n v="3293"/>
    <d v="2021-07-13T00:00:00"/>
    <n v="1860"/>
    <n v="0.93"/>
    <x v="42"/>
    <n v="2"/>
    <n v="8.2570000000000014"/>
    <s v="OCC"/>
  </r>
  <r>
    <n v="3291"/>
    <d v="2021-07-13T00:00:00"/>
    <n v="1900"/>
    <n v="0.95"/>
    <x v="42"/>
    <n v="2"/>
    <n v="8.2570000000000014"/>
    <s v="OCC"/>
  </r>
  <r>
    <n v="3295"/>
    <d v="2021-07-13T00:00:00"/>
    <n v="1840"/>
    <n v="0.92"/>
    <x v="42"/>
    <n v="2"/>
    <n v="8.2570000000000014"/>
    <s v="OCC"/>
  </r>
  <r>
    <n v="3290"/>
    <d v="2021-07-13T00:00:00"/>
    <n v="1890"/>
    <n v="0.94499999999999995"/>
    <x v="42"/>
    <n v="2"/>
    <n v="8.2570000000000014"/>
    <s v="OCC"/>
  </r>
  <r>
    <n v="3292"/>
    <d v="2021-07-13T00:00:00"/>
    <n v="1840"/>
    <n v="0.92"/>
    <x v="42"/>
    <n v="2"/>
    <n v="8.2570000000000014"/>
    <s v="OCC"/>
  </r>
  <r>
    <n v="3278"/>
    <d v="2021-07-12T00:00:00"/>
    <n v="1810"/>
    <n v="0.90500000000000003"/>
    <x v="43"/>
    <n v="2"/>
    <n v="9.1850000000000005"/>
    <s v="OCC"/>
  </r>
  <r>
    <n v="3287"/>
    <d v="2021-07-12T00:00:00"/>
    <n v="420"/>
    <n v="0.21"/>
    <x v="43"/>
    <n v="8"/>
    <n v="9.1850000000000005"/>
    <s v="UBC"/>
  </r>
  <r>
    <n v="3277"/>
    <d v="2021-07-12T00:00:00"/>
    <n v="1860"/>
    <n v="0.93"/>
    <x v="43"/>
    <n v="2"/>
    <n v="9.1850000000000005"/>
    <s v="OCC"/>
  </r>
  <r>
    <n v="3279"/>
    <d v="2021-07-12T00:00:00"/>
    <n v="620"/>
    <n v="0.31"/>
    <x v="43"/>
    <n v="5"/>
    <n v="9.1850000000000005"/>
    <s v="PET"/>
  </r>
  <r>
    <n v="3283"/>
    <d v="2021-07-12T00:00:00"/>
    <n v="1900"/>
    <n v="0.95"/>
    <x v="43"/>
    <n v="2"/>
    <n v="9.1850000000000005"/>
    <s v="OCC"/>
  </r>
  <r>
    <n v="3286"/>
    <d v="2021-07-12T00:00:00"/>
    <n v="1860"/>
    <n v="0.93"/>
    <x v="43"/>
    <n v="2"/>
    <n v="9.1850000000000005"/>
    <s v="OCC"/>
  </r>
  <r>
    <n v="3285"/>
    <d v="2021-07-12T00:00:00"/>
    <n v="1850"/>
    <n v="0.92500000000000004"/>
    <x v="43"/>
    <n v="2"/>
    <n v="9.1850000000000005"/>
    <s v="OCC"/>
  </r>
  <r>
    <n v="3284"/>
    <d v="2021-07-12T00:00:00"/>
    <n v="1900"/>
    <n v="0.95"/>
    <x v="43"/>
    <n v="2"/>
    <n v="9.1850000000000005"/>
    <s v="OCC"/>
  </r>
  <r>
    <n v="3280"/>
    <d v="2021-07-12T00:00:00"/>
    <n v="1890"/>
    <n v="0.94499999999999995"/>
    <x v="43"/>
    <n v="2"/>
    <n v="9.1850000000000005"/>
    <s v="OCC"/>
  </r>
  <r>
    <n v="3281"/>
    <d v="2021-07-12T00:00:00"/>
    <n v="1550"/>
    <n v="0.77500000000000002"/>
    <x v="43"/>
    <n v="4"/>
    <n v="9.1850000000000005"/>
    <s v="ONP"/>
  </r>
  <r>
    <n v="3288"/>
    <d v="2021-07-12T00:00:00"/>
    <n v="840"/>
    <n v="0.42"/>
    <x v="43"/>
    <n v="7"/>
    <n v="9.1850000000000005"/>
    <s v="HDPEC"/>
  </r>
  <r>
    <n v="3282"/>
    <d v="2021-07-12T00:00:00"/>
    <n v="1870"/>
    <n v="0.93500000000000005"/>
    <x v="43"/>
    <n v="2"/>
    <n v="9.1850000000000005"/>
    <s v="OCC"/>
  </r>
  <r>
    <n v="3276"/>
    <d v="2021-07-10T00:00:00"/>
    <n v="460"/>
    <n v="0.23"/>
    <x v="44"/>
    <n v="8"/>
    <n v="3.96"/>
    <s v="UBC"/>
  </r>
  <r>
    <n v="3272"/>
    <d v="2021-07-10T00:00:00"/>
    <n v="1850"/>
    <n v="0.92500000000000004"/>
    <x v="44"/>
    <n v="2"/>
    <n v="3.96"/>
    <s v="OCC"/>
  </r>
  <r>
    <n v="3275"/>
    <d v="2021-07-10T00:00:00"/>
    <n v="1870"/>
    <n v="0.93500000000000005"/>
    <x v="44"/>
    <n v="2"/>
    <n v="3.96"/>
    <s v="OCC"/>
  </r>
  <r>
    <n v="3274"/>
    <d v="2021-07-10T00:00:00"/>
    <n v="1890"/>
    <n v="0.94499999999999995"/>
    <x v="44"/>
    <n v="2"/>
    <n v="3.96"/>
    <s v="OCC"/>
  </r>
  <r>
    <n v="3273"/>
    <d v="2021-07-10T00:00:00"/>
    <n v="1850"/>
    <n v="0.92500000000000004"/>
    <x v="44"/>
    <n v="2"/>
    <n v="3.96"/>
    <s v="OCC"/>
  </r>
  <r>
    <n v="3263"/>
    <d v="2021-07-09T00:00:00"/>
    <n v="420"/>
    <n v="0.21"/>
    <x v="45"/>
    <n v="2"/>
    <n v="8.0050000000000008"/>
    <s v="OCC"/>
  </r>
  <r>
    <n v="3262"/>
    <d v="2021-07-09T00:00:00"/>
    <n v="440"/>
    <n v="0.22"/>
    <x v="45"/>
    <n v="2"/>
    <n v="8.0050000000000008"/>
    <s v="OCC"/>
  </r>
  <r>
    <n v="3271"/>
    <d v="2021-07-09T00:00:00"/>
    <n v="1560"/>
    <n v="0.78"/>
    <x v="45"/>
    <n v="4"/>
    <n v="8.0050000000000008"/>
    <s v="ONP"/>
  </r>
  <r>
    <n v="3256"/>
    <d v="2021-07-09T00:00:00"/>
    <n v="480"/>
    <n v="0.24"/>
    <x v="45"/>
    <n v="2"/>
    <n v="8.0050000000000008"/>
    <s v="OCC"/>
  </r>
  <r>
    <n v="3265"/>
    <d v="2021-07-09T00:00:00"/>
    <n v="1860"/>
    <n v="0.93"/>
    <x v="45"/>
    <n v="2"/>
    <n v="8.0050000000000008"/>
    <s v="OCC"/>
  </r>
  <r>
    <n v="3267"/>
    <d v="2021-07-09T00:00:00"/>
    <n v="1900"/>
    <n v="0.95"/>
    <x v="45"/>
    <n v="2"/>
    <n v="8.0050000000000008"/>
    <s v="OCC"/>
  </r>
  <r>
    <n v="3258"/>
    <d v="2021-07-09T00:00:00"/>
    <n v="460"/>
    <n v="0.23"/>
    <x v="45"/>
    <n v="2"/>
    <n v="8.0050000000000008"/>
    <s v="OCC"/>
  </r>
  <r>
    <n v="3269"/>
    <d v="2021-07-09T00:00:00"/>
    <n v="1180"/>
    <n v="0.59"/>
    <x v="45"/>
    <n v="2"/>
    <n v="8.0050000000000008"/>
    <s v="OCC"/>
  </r>
  <r>
    <n v="3257"/>
    <d v="2021-07-09T00:00:00"/>
    <n v="450"/>
    <n v="0.22500000000000001"/>
    <x v="45"/>
    <n v="2"/>
    <n v="8.0050000000000008"/>
    <s v="OCC"/>
  </r>
  <r>
    <n v="3270"/>
    <d v="2021-07-09T00:00:00"/>
    <n v="1185"/>
    <n v="0.59250000000000003"/>
    <x v="45"/>
    <n v="2"/>
    <n v="8.0050000000000008"/>
    <s v="OCC"/>
  </r>
  <r>
    <n v="3255"/>
    <d v="2021-07-09T00:00:00"/>
    <n v="460"/>
    <n v="0.23"/>
    <x v="45"/>
    <n v="2"/>
    <n v="8.0050000000000008"/>
    <s v="OCC"/>
  </r>
  <r>
    <n v="3261"/>
    <d v="2021-07-09T00:00:00"/>
    <n v="470"/>
    <n v="0.23499999999999999"/>
    <x v="45"/>
    <n v="2"/>
    <n v="8.0050000000000008"/>
    <s v="OCC"/>
  </r>
  <r>
    <n v="3266"/>
    <d v="2021-07-09T00:00:00"/>
    <n v="1850"/>
    <n v="0.92500000000000004"/>
    <x v="45"/>
    <n v="2"/>
    <n v="8.0050000000000008"/>
    <s v="OCC"/>
  </r>
  <r>
    <n v="3259"/>
    <d v="2021-07-09T00:00:00"/>
    <n v="455"/>
    <n v="0.22750000000000001"/>
    <x v="45"/>
    <n v="2"/>
    <n v="8.0050000000000008"/>
    <s v="OCC"/>
  </r>
  <r>
    <n v="3268"/>
    <d v="2021-07-09T00:00:00"/>
    <n v="1950"/>
    <n v="0.97499999999999998"/>
    <x v="45"/>
    <n v="2"/>
    <n v="8.0050000000000008"/>
    <s v="OCC"/>
  </r>
  <r>
    <n v="3260"/>
    <d v="2021-07-09T00:00:00"/>
    <n v="460"/>
    <n v="0.23"/>
    <x v="45"/>
    <n v="2"/>
    <n v="8.0050000000000008"/>
    <s v="OCC"/>
  </r>
  <r>
    <n v="3264"/>
    <d v="2021-07-09T00:00:00"/>
    <n v="430"/>
    <n v="0.215"/>
    <x v="45"/>
    <n v="2"/>
    <n v="8.0050000000000008"/>
    <s v="OCC"/>
  </r>
  <r>
    <n v="3241"/>
    <d v="2021-07-08T00:00:00"/>
    <n v="1210"/>
    <n v="0.60499999999999998"/>
    <x v="46"/>
    <n v="10"/>
    <n v="8.6975000000000016"/>
    <s v="Single Stream"/>
  </r>
  <r>
    <n v="3245"/>
    <d v="2021-07-08T00:00:00"/>
    <n v="1210"/>
    <n v="0.60499999999999998"/>
    <x v="46"/>
    <n v="10"/>
    <n v="8.6975000000000016"/>
    <s v="Single Stream"/>
  </r>
  <r>
    <n v="3249"/>
    <d v="2021-07-08T00:00:00"/>
    <n v="1210"/>
    <n v="0.60499999999999998"/>
    <x v="46"/>
    <n v="10"/>
    <n v="8.6975000000000016"/>
    <s v="Single Stream"/>
  </r>
  <r>
    <n v="3253"/>
    <d v="2021-07-08T00:00:00"/>
    <n v="1210"/>
    <n v="0.60499999999999998"/>
    <x v="46"/>
    <n v="10"/>
    <n v="8.6975000000000016"/>
    <s v="Single Stream"/>
  </r>
  <r>
    <n v="3246"/>
    <d v="2021-07-08T00:00:00"/>
    <n v="1215"/>
    <n v="0.60750000000000004"/>
    <x v="46"/>
    <n v="10"/>
    <n v="8.6975000000000016"/>
    <s v="Single Stream"/>
  </r>
  <r>
    <n v="3244"/>
    <d v="2021-07-08T00:00:00"/>
    <n v="1200"/>
    <n v="0.6"/>
    <x v="46"/>
    <n v="10"/>
    <n v="8.6975000000000016"/>
    <s v="Single Stream"/>
  </r>
  <r>
    <n v="3250"/>
    <d v="2021-07-08T00:00:00"/>
    <n v="1215"/>
    <n v="0.60750000000000004"/>
    <x v="46"/>
    <n v="10"/>
    <n v="8.6975000000000016"/>
    <s v="Single Stream"/>
  </r>
  <r>
    <n v="3254"/>
    <d v="2021-07-08T00:00:00"/>
    <n v="1215"/>
    <n v="0.60750000000000004"/>
    <x v="46"/>
    <n v="10"/>
    <n v="8.6975000000000016"/>
    <s v="Single Stream"/>
  </r>
  <r>
    <n v="3252"/>
    <d v="2021-07-08T00:00:00"/>
    <n v="1200"/>
    <n v="0.6"/>
    <x v="46"/>
    <n v="10"/>
    <n v="8.6975000000000016"/>
    <s v="Single Stream"/>
  </r>
  <r>
    <n v="3251"/>
    <d v="2021-07-08T00:00:00"/>
    <n v="1220"/>
    <n v="0.61"/>
    <x v="46"/>
    <n v="10"/>
    <n v="8.6975000000000016"/>
    <s v="Single Stream"/>
  </r>
  <r>
    <n v="3240"/>
    <d v="2021-07-08T00:00:00"/>
    <n v="460"/>
    <n v="0.23"/>
    <x v="46"/>
    <n v="8"/>
    <n v="8.6975000000000016"/>
    <s v="UBC"/>
  </r>
  <r>
    <n v="3247"/>
    <d v="2021-07-08T00:00:00"/>
    <n v="1210"/>
    <n v="0.60499999999999998"/>
    <x v="46"/>
    <n v="10"/>
    <n v="8.6975000000000016"/>
    <s v="Single Stream"/>
  </r>
  <r>
    <n v="3242"/>
    <d v="2021-07-08T00:00:00"/>
    <n v="1200"/>
    <n v="0.6"/>
    <x v="46"/>
    <n v="10"/>
    <n v="8.6975000000000016"/>
    <s v="Single Stream"/>
  </r>
  <r>
    <n v="3248"/>
    <d v="2021-07-08T00:00:00"/>
    <n v="1215"/>
    <n v="0.60750000000000004"/>
    <x v="46"/>
    <n v="10"/>
    <n v="8.6975000000000016"/>
    <s v="Single Stream"/>
  </r>
  <r>
    <n v="3243"/>
    <d v="2021-07-08T00:00:00"/>
    <n v="1205"/>
    <n v="0.60250000000000004"/>
    <x v="46"/>
    <n v="10"/>
    <n v="8.6975000000000016"/>
    <s v="Single Stream"/>
  </r>
  <r>
    <n v="3232"/>
    <d v="2021-07-07T00:00:00"/>
    <n v="1200"/>
    <n v="0.6"/>
    <x v="47"/>
    <n v="10"/>
    <n v="4.8250000000000011"/>
    <s v="Single Stream"/>
  </r>
  <r>
    <n v="3236"/>
    <d v="2021-07-07T00:00:00"/>
    <n v="1200"/>
    <n v="0.6"/>
    <x v="47"/>
    <n v="10"/>
    <n v="4.8250000000000011"/>
    <s v="Single Stream"/>
  </r>
  <r>
    <n v="3233"/>
    <d v="2021-07-07T00:00:00"/>
    <n v="1205"/>
    <n v="0.60250000000000004"/>
    <x v="47"/>
    <n v="10"/>
    <n v="4.8250000000000011"/>
    <s v="Single Stream"/>
  </r>
  <r>
    <n v="3237"/>
    <d v="2021-07-07T00:00:00"/>
    <n v="1205"/>
    <n v="0.60250000000000004"/>
    <x v="47"/>
    <n v="10"/>
    <n v="4.8250000000000011"/>
    <s v="Single Stream"/>
  </r>
  <r>
    <n v="3234"/>
    <d v="2021-07-07T00:00:00"/>
    <n v="1210"/>
    <n v="0.60499999999999998"/>
    <x v="47"/>
    <n v="10"/>
    <n v="4.8250000000000011"/>
    <s v="Single Stream"/>
  </r>
  <r>
    <n v="3235"/>
    <d v="2021-07-07T00:00:00"/>
    <n v="1215"/>
    <n v="0.60750000000000004"/>
    <x v="47"/>
    <n v="10"/>
    <n v="4.8250000000000011"/>
    <s v="Single Stream"/>
  </r>
  <r>
    <n v="3238"/>
    <d v="2021-07-07T00:00:00"/>
    <n v="1205"/>
    <n v="0.60250000000000004"/>
    <x v="47"/>
    <n v="10"/>
    <n v="4.8250000000000011"/>
    <s v="Single Stream"/>
  </r>
  <r>
    <n v="3239"/>
    <d v="2021-07-07T00:00:00"/>
    <n v="1210"/>
    <n v="0.60499999999999998"/>
    <x v="47"/>
    <n v="10"/>
    <n v="4.8250000000000011"/>
    <s v="Single Stream"/>
  </r>
  <r>
    <n v="3221"/>
    <d v="2021-07-06T00:00:00"/>
    <n v="1200"/>
    <n v="0.6"/>
    <x v="48"/>
    <n v="10"/>
    <n v="9.6649999999999991"/>
    <s v="Single Stream"/>
  </r>
  <r>
    <n v="3218"/>
    <d v="2021-07-06T00:00:00"/>
    <n v="1205"/>
    <n v="0.60250000000000004"/>
    <x v="48"/>
    <n v="10"/>
    <n v="9.6649999999999991"/>
    <s v="Single Stream"/>
  </r>
  <r>
    <n v="3215"/>
    <d v="2021-07-06T00:00:00"/>
    <n v="1210"/>
    <n v="0.60499999999999998"/>
    <x v="48"/>
    <n v="10"/>
    <n v="9.6649999999999991"/>
    <s v="Single Stream"/>
  </r>
  <r>
    <n v="3226"/>
    <d v="2021-07-06T00:00:00"/>
    <n v="1200"/>
    <n v="0.6"/>
    <x v="48"/>
    <n v="10"/>
    <n v="9.6649999999999991"/>
    <s v="Single Stream"/>
  </r>
  <r>
    <n v="3230"/>
    <d v="2021-07-06T00:00:00"/>
    <n v="1200"/>
    <n v="0.6"/>
    <x v="48"/>
    <n v="10"/>
    <n v="9.6649999999999991"/>
    <s v="Single Stream"/>
  </r>
  <r>
    <n v="3219"/>
    <d v="2021-07-06T00:00:00"/>
    <n v="1205"/>
    <n v="0.60250000000000004"/>
    <x v="48"/>
    <n v="10"/>
    <n v="9.6649999999999991"/>
    <s v="Single Stream"/>
  </r>
  <r>
    <n v="3227"/>
    <d v="2021-07-06T00:00:00"/>
    <n v="1205"/>
    <n v="0.60250000000000004"/>
    <x v="48"/>
    <n v="10"/>
    <n v="9.6649999999999991"/>
    <s v="Single Stream"/>
  </r>
  <r>
    <n v="3231"/>
    <d v="2021-07-06T00:00:00"/>
    <n v="1205"/>
    <n v="0.60250000000000004"/>
    <x v="48"/>
    <n v="10"/>
    <n v="9.6649999999999991"/>
    <s v="Single Stream"/>
  </r>
  <r>
    <n v="3220"/>
    <d v="2021-07-06T00:00:00"/>
    <n v="1210"/>
    <n v="0.60499999999999998"/>
    <x v="48"/>
    <n v="10"/>
    <n v="9.6649999999999991"/>
    <s v="Single Stream"/>
  </r>
  <r>
    <n v="3224"/>
    <d v="2021-07-06T00:00:00"/>
    <n v="1210"/>
    <n v="0.60499999999999998"/>
    <x v="48"/>
    <n v="10"/>
    <n v="9.6649999999999991"/>
    <s v="Single Stream"/>
  </r>
  <r>
    <n v="3228"/>
    <d v="2021-07-06T00:00:00"/>
    <n v="1210"/>
    <n v="0.60499999999999998"/>
    <x v="48"/>
    <n v="10"/>
    <n v="9.6649999999999991"/>
    <s v="Single Stream"/>
  </r>
  <r>
    <n v="3229"/>
    <d v="2021-07-06T00:00:00"/>
    <n v="1215"/>
    <n v="0.60750000000000004"/>
    <x v="48"/>
    <n v="10"/>
    <n v="9.6649999999999991"/>
    <s v="Single Stream"/>
  </r>
  <r>
    <n v="3214"/>
    <d v="2021-07-06T00:00:00"/>
    <n v="1215"/>
    <n v="0.60750000000000004"/>
    <x v="48"/>
    <n v="10"/>
    <n v="9.6649999999999991"/>
    <s v="Single Stream"/>
  </r>
  <r>
    <n v="3222"/>
    <d v="2021-07-06T00:00:00"/>
    <n v="1215"/>
    <n v="0.60750000000000004"/>
    <x v="48"/>
    <n v="10"/>
    <n v="9.6649999999999991"/>
    <s v="Single Stream"/>
  </r>
  <r>
    <n v="3223"/>
    <d v="2021-07-06T00:00:00"/>
    <n v="1220"/>
    <n v="0.61"/>
    <x v="48"/>
    <n v="10"/>
    <n v="9.6649999999999991"/>
    <s v="Single Stream"/>
  </r>
  <r>
    <n v="3225"/>
    <d v="2021-07-06T00:00:00"/>
    <n v="1205"/>
    <n v="0.60250000000000004"/>
    <x v="48"/>
    <n v="10"/>
    <n v="9.6649999999999991"/>
    <s v="Single Stream"/>
  </r>
  <r>
    <n v="3217"/>
    <d v="2021-07-02T00:00:00"/>
    <n v="1200"/>
    <n v="0.6"/>
    <x v="49"/>
    <n v="10"/>
    <n v="10.830000000000002"/>
    <s v="Single Stream"/>
  </r>
  <r>
    <n v="3216"/>
    <d v="2021-07-02T00:00:00"/>
    <n v="1220"/>
    <n v="0.61"/>
    <x v="49"/>
    <n v="10"/>
    <n v="10.830000000000002"/>
    <s v="Single Stream"/>
  </r>
  <r>
    <n v="3200"/>
    <d v="2021-07-02T00:00:00"/>
    <n v="1215"/>
    <n v="0.60750000000000004"/>
    <x v="49"/>
    <n v="10"/>
    <n v="10.830000000000002"/>
    <s v="Single Stream"/>
  </r>
  <r>
    <n v="3202"/>
    <d v="2021-07-02T00:00:00"/>
    <n v="1200"/>
    <n v="0.6"/>
    <x v="49"/>
    <n v="10"/>
    <n v="10.830000000000002"/>
    <s v="Single Stream"/>
  </r>
  <r>
    <n v="3203"/>
    <d v="2021-07-02T00:00:00"/>
    <n v="1205"/>
    <n v="0.60250000000000004"/>
    <x v="49"/>
    <n v="10"/>
    <n v="10.830000000000002"/>
    <s v="Single Stream"/>
  </r>
  <r>
    <n v="3208"/>
    <d v="2021-07-02T00:00:00"/>
    <n v="1210"/>
    <n v="0.60499999999999998"/>
    <x v="49"/>
    <n v="10"/>
    <n v="10.830000000000002"/>
    <s v="Single Stream"/>
  </r>
  <r>
    <n v="3211"/>
    <d v="2021-07-02T00:00:00"/>
    <n v="1170"/>
    <n v="0.58499999999999996"/>
    <x v="49"/>
    <n v="2"/>
    <n v="10.830000000000002"/>
    <s v="OCC"/>
  </r>
  <r>
    <n v="3199"/>
    <d v="2021-07-02T00:00:00"/>
    <n v="1200"/>
    <n v="0.6"/>
    <x v="49"/>
    <n v="10"/>
    <n v="10.830000000000002"/>
    <s v="Single Stream"/>
  </r>
  <r>
    <n v="3204"/>
    <d v="2021-07-02T00:00:00"/>
    <n v="1205"/>
    <n v="0.60250000000000004"/>
    <x v="49"/>
    <n v="10"/>
    <n v="10.830000000000002"/>
    <s v="Single Stream"/>
  </r>
  <r>
    <n v="3213"/>
    <d v="2021-07-02T00:00:00"/>
    <n v="1180"/>
    <n v="0.59"/>
    <x v="49"/>
    <n v="2"/>
    <n v="10.830000000000002"/>
    <s v="OCC"/>
  </r>
  <r>
    <n v="3201"/>
    <d v="2021-07-02T00:00:00"/>
    <n v="1210"/>
    <n v="0.60499999999999998"/>
    <x v="49"/>
    <n v="10"/>
    <n v="10.830000000000002"/>
    <s v="Single Stream"/>
  </r>
  <r>
    <n v="3206"/>
    <d v="2021-07-02T00:00:00"/>
    <n v="1215"/>
    <n v="0.60750000000000004"/>
    <x v="49"/>
    <n v="10"/>
    <n v="10.830000000000002"/>
    <s v="Single Stream"/>
  </r>
  <r>
    <n v="3207"/>
    <d v="2021-07-02T00:00:00"/>
    <n v="1220"/>
    <n v="0.61"/>
    <x v="49"/>
    <n v="10"/>
    <n v="10.830000000000002"/>
    <s v="Single Stream"/>
  </r>
  <r>
    <n v="3209"/>
    <d v="2021-07-02T00:00:00"/>
    <n v="1205"/>
    <n v="0.60250000000000004"/>
    <x v="49"/>
    <n v="10"/>
    <n v="10.830000000000002"/>
    <s v="Single Stream"/>
  </r>
  <r>
    <n v="3210"/>
    <d v="2021-07-02T00:00:00"/>
    <n v="1210"/>
    <n v="0.60499999999999998"/>
    <x v="49"/>
    <n v="10"/>
    <n v="10.830000000000002"/>
    <s v="Single Stream"/>
  </r>
  <r>
    <n v="3205"/>
    <d v="2021-07-02T00:00:00"/>
    <n v="1200"/>
    <n v="0.6"/>
    <x v="49"/>
    <n v="10"/>
    <n v="10.830000000000002"/>
    <s v="Single Stream"/>
  </r>
  <r>
    <n v="3212"/>
    <d v="2021-07-02T00:00:00"/>
    <n v="1190"/>
    <n v="0.59499999999999997"/>
    <x v="49"/>
    <n v="2"/>
    <n v="10.830000000000002"/>
    <s v="OCC"/>
  </r>
  <r>
    <n v="3198"/>
    <d v="2021-07-02T00:00:00"/>
    <n v="1205"/>
    <n v="0.60250000000000004"/>
    <x v="49"/>
    <n v="10"/>
    <n v="10.830000000000002"/>
    <s v="Single Stream"/>
  </r>
  <r>
    <n v="3188"/>
    <d v="2021-07-01T00:00:00"/>
    <n v="1210"/>
    <n v="0.60499999999999998"/>
    <x v="50"/>
    <n v="10"/>
    <n v="7.2439999999999989"/>
    <s v="Single Stream"/>
  </r>
  <r>
    <n v="3196"/>
    <d v="2021-07-01T00:00:00"/>
    <n v="1210"/>
    <n v="0.60499999999999998"/>
    <x v="50"/>
    <n v="10"/>
    <n v="7.2439999999999989"/>
    <s v="Single Stream"/>
  </r>
  <r>
    <n v="3192"/>
    <d v="2021-07-01T00:00:00"/>
    <n v="1205"/>
    <n v="0.60250000000000004"/>
    <x v="50"/>
    <n v="10"/>
    <n v="7.2439999999999989"/>
    <s v="Single Stream"/>
  </r>
  <r>
    <n v="3189"/>
    <d v="2021-07-01T00:00:00"/>
    <n v="1205"/>
    <n v="0.60250000000000004"/>
    <x v="50"/>
    <n v="10"/>
    <n v="7.2439999999999989"/>
    <s v="Single Stream"/>
  </r>
  <r>
    <n v="3190"/>
    <d v="2021-07-01T00:00:00"/>
    <n v="1210"/>
    <n v="0.60499999999999998"/>
    <x v="50"/>
    <n v="10"/>
    <n v="7.2439999999999989"/>
    <s v="Single Stream"/>
  </r>
  <r>
    <n v="3194"/>
    <d v="2021-07-01T00:00:00"/>
    <n v="1210"/>
    <n v="0.60499999999999998"/>
    <x v="50"/>
    <n v="10"/>
    <n v="7.2439999999999989"/>
    <s v="Single Stream"/>
  </r>
  <r>
    <n v="3191"/>
    <d v="2021-07-01T00:00:00"/>
    <n v="1215"/>
    <n v="0.60750000000000004"/>
    <x v="50"/>
    <n v="10"/>
    <n v="7.2439999999999989"/>
    <s v="Single Stream"/>
  </r>
  <r>
    <n v="3195"/>
    <d v="2021-07-01T00:00:00"/>
    <n v="1215"/>
    <n v="0.60750000000000004"/>
    <x v="50"/>
    <n v="10"/>
    <n v="7.2439999999999989"/>
    <s v="Single Stream"/>
  </r>
  <r>
    <n v="3197"/>
    <d v="2021-07-01T00:00:00"/>
    <n v="1200"/>
    <n v="0.6"/>
    <x v="50"/>
    <n v="10"/>
    <n v="7.2439999999999989"/>
    <s v="Single Stream"/>
  </r>
  <r>
    <n v="3186"/>
    <d v="2021-07-01T00:00:00"/>
    <n v="1200"/>
    <n v="0.6"/>
    <x v="50"/>
    <n v="10"/>
    <n v="7.2439999999999989"/>
    <s v="Single Stream"/>
  </r>
  <r>
    <n v="3193"/>
    <d v="2021-07-01T00:00:00"/>
    <n v="1203"/>
    <n v="0.60150000000000003"/>
    <x v="50"/>
    <n v="10"/>
    <n v="7.2439999999999989"/>
    <s v="Single Stream"/>
  </r>
  <r>
    <n v="3187"/>
    <d v="2021-07-01T00:00:00"/>
    <n v="1205"/>
    <n v="0.60250000000000004"/>
    <x v="50"/>
    <n v="10"/>
    <n v="7.2439999999999989"/>
    <s v="Single Stream"/>
  </r>
  <r>
    <n v="3181"/>
    <d v="2021-06-30T00:00:00"/>
    <n v="1210"/>
    <n v="0.60499999999999998"/>
    <x v="51"/>
    <n v="10"/>
    <n v="6.0449999999999999"/>
    <s v="Single Stream"/>
  </r>
  <r>
    <n v="3185"/>
    <d v="2021-06-30T00:00:00"/>
    <n v="1210"/>
    <n v="0.60499999999999998"/>
    <x v="51"/>
    <n v="10"/>
    <n v="6.0449999999999999"/>
    <s v="Single Stream"/>
  </r>
  <r>
    <n v="3184"/>
    <d v="2021-06-30T00:00:00"/>
    <n v="1200"/>
    <n v="0.6"/>
    <x v="51"/>
    <n v="10"/>
    <n v="6.0449999999999999"/>
    <s v="Single Stream"/>
  </r>
  <r>
    <n v="3179"/>
    <d v="2021-06-30T00:00:00"/>
    <n v="1215"/>
    <n v="0.60750000000000004"/>
    <x v="51"/>
    <n v="10"/>
    <n v="6.0449999999999999"/>
    <s v="Single Stream"/>
  </r>
  <r>
    <n v="3177"/>
    <d v="2021-06-30T00:00:00"/>
    <n v="1200"/>
    <n v="0.6"/>
    <x v="51"/>
    <n v="10"/>
    <n v="6.0449999999999999"/>
    <s v="Single Stream"/>
  </r>
  <r>
    <n v="3183"/>
    <d v="2021-06-30T00:00:00"/>
    <n v="1215"/>
    <n v="0.60750000000000004"/>
    <x v="51"/>
    <n v="10"/>
    <n v="6.0449999999999999"/>
    <s v="Single Stream"/>
  </r>
  <r>
    <n v="3180"/>
    <d v="2021-06-30T00:00:00"/>
    <n v="1220"/>
    <n v="0.61"/>
    <x v="51"/>
    <n v="10"/>
    <n v="6.0449999999999999"/>
    <s v="Single Stream"/>
  </r>
  <r>
    <n v="3178"/>
    <d v="2021-06-30T00:00:00"/>
    <n v="1205"/>
    <n v="0.60250000000000004"/>
    <x v="51"/>
    <n v="10"/>
    <n v="6.0449999999999999"/>
    <s v="Single Stream"/>
  </r>
  <r>
    <n v="3182"/>
    <d v="2021-06-30T00:00:00"/>
    <n v="1205"/>
    <n v="0.60250000000000004"/>
    <x v="51"/>
    <n v="10"/>
    <n v="6.0449999999999999"/>
    <s v="Single Stream"/>
  </r>
  <r>
    <n v="3176"/>
    <d v="2021-06-30T00:00:00"/>
    <n v="1210"/>
    <n v="0.60499999999999998"/>
    <x v="51"/>
    <n v="10"/>
    <n v="6.0449999999999999"/>
    <s v="Single Stream"/>
  </r>
  <r>
    <n v="3169"/>
    <d v="2021-06-29T00:00:00"/>
    <n v="1200"/>
    <n v="0.6"/>
    <x v="52"/>
    <n v="10"/>
    <n v="12.66"/>
    <s v="Single Stream"/>
  </r>
  <r>
    <n v="3162"/>
    <d v="2021-06-29T00:00:00"/>
    <n v="1205"/>
    <n v="0.60250000000000004"/>
    <x v="52"/>
    <n v="10"/>
    <n v="12.66"/>
    <s v="Single Stream"/>
  </r>
  <r>
    <n v="3168"/>
    <d v="2021-06-29T00:00:00"/>
    <n v="1220"/>
    <n v="0.61"/>
    <x v="52"/>
    <n v="10"/>
    <n v="12.66"/>
    <s v="Single Stream"/>
  </r>
  <r>
    <n v="3170"/>
    <d v="2021-06-29T00:00:00"/>
    <n v="1205"/>
    <n v="0.60250000000000004"/>
    <x v="52"/>
    <n v="10"/>
    <n v="12.66"/>
    <s v="Single Stream"/>
  </r>
  <r>
    <n v="3175"/>
    <d v="2021-06-29T00:00:00"/>
    <n v="1210"/>
    <n v="0.60499999999999998"/>
    <x v="52"/>
    <n v="10"/>
    <n v="12.66"/>
    <s v="Single Stream"/>
  </r>
  <r>
    <n v="3155"/>
    <d v="2021-06-29T00:00:00"/>
    <n v="1205"/>
    <n v="0.60250000000000004"/>
    <x v="52"/>
    <n v="10"/>
    <n v="12.66"/>
    <s v="Single Stream"/>
  </r>
  <r>
    <n v="3173"/>
    <d v="2021-06-29T00:00:00"/>
    <n v="1220"/>
    <n v="0.61"/>
    <x v="52"/>
    <n v="10"/>
    <n v="12.66"/>
    <s v="Single Stream"/>
  </r>
  <r>
    <n v="3171"/>
    <d v="2021-06-29T00:00:00"/>
    <n v="1205"/>
    <n v="0.60250000000000004"/>
    <x v="52"/>
    <n v="10"/>
    <n v="12.66"/>
    <s v="Single Stream"/>
  </r>
  <r>
    <n v="3156"/>
    <d v="2021-06-29T00:00:00"/>
    <n v="1210"/>
    <n v="0.60499999999999998"/>
    <x v="52"/>
    <n v="10"/>
    <n v="12.66"/>
    <s v="Single Stream"/>
  </r>
  <r>
    <n v="3164"/>
    <d v="2021-06-29T00:00:00"/>
    <n v="1210"/>
    <n v="0.60499999999999998"/>
    <x v="52"/>
    <n v="10"/>
    <n v="12.66"/>
    <s v="Single Stream"/>
  </r>
  <r>
    <n v="3172"/>
    <d v="2021-06-29T00:00:00"/>
    <n v="1210"/>
    <n v="0.60499999999999998"/>
    <x v="52"/>
    <n v="10"/>
    <n v="12.66"/>
    <s v="Single Stream"/>
  </r>
  <r>
    <n v="3157"/>
    <d v="2021-06-29T00:00:00"/>
    <n v="1180"/>
    <n v="0.59"/>
    <x v="52"/>
    <n v="2"/>
    <n v="12.66"/>
    <s v="OCC"/>
  </r>
  <r>
    <n v="3167"/>
    <d v="2021-06-29T00:00:00"/>
    <n v="1200"/>
    <n v="0.6"/>
    <x v="52"/>
    <n v="10"/>
    <n v="12.66"/>
    <s v="Single Stream"/>
  </r>
  <r>
    <n v="3158"/>
    <d v="2021-06-29T00:00:00"/>
    <n v="1185"/>
    <n v="0.59250000000000003"/>
    <x v="52"/>
    <n v="2"/>
    <n v="12.66"/>
    <s v="OCC"/>
  </r>
  <r>
    <n v="3161"/>
    <d v="2021-06-29T00:00:00"/>
    <n v="1210"/>
    <n v="0.60499999999999998"/>
    <x v="52"/>
    <n v="10"/>
    <n v="12.66"/>
    <s v="Single Stream"/>
  </r>
  <r>
    <n v="3165"/>
    <d v="2021-06-29T00:00:00"/>
    <n v="1210"/>
    <n v="0.60499999999999998"/>
    <x v="52"/>
    <n v="10"/>
    <n v="12.66"/>
    <s v="Single Stream"/>
  </r>
  <r>
    <n v="3159"/>
    <d v="2021-06-29T00:00:00"/>
    <n v="1190"/>
    <n v="0.59499999999999997"/>
    <x v="52"/>
    <n v="2"/>
    <n v="12.66"/>
    <s v="OCC"/>
  </r>
  <r>
    <n v="3160"/>
    <d v="2021-06-29T00:00:00"/>
    <n v="1200"/>
    <n v="0.6"/>
    <x v="52"/>
    <n v="10"/>
    <n v="12.66"/>
    <s v="Single Stream"/>
  </r>
  <r>
    <n v="3166"/>
    <d v="2021-06-29T00:00:00"/>
    <n v="1215"/>
    <n v="0.60750000000000004"/>
    <x v="52"/>
    <n v="10"/>
    <n v="12.66"/>
    <s v="Single Stream"/>
  </r>
  <r>
    <n v="3174"/>
    <d v="2021-06-29T00:00:00"/>
    <n v="1215"/>
    <n v="0.60750000000000004"/>
    <x v="52"/>
    <n v="10"/>
    <n v="12.66"/>
    <s v="Single Stream"/>
  </r>
  <r>
    <n v="3163"/>
    <d v="2021-06-29T00:00:00"/>
    <n v="1215"/>
    <n v="0.60750000000000004"/>
    <x v="52"/>
    <n v="10"/>
    <n v="12.66"/>
    <s v="Single Stream"/>
  </r>
  <r>
    <n v="3136"/>
    <d v="2021-06-28T00:00:00"/>
    <n v="1210"/>
    <n v="0.60499999999999998"/>
    <x v="53"/>
    <n v="10"/>
    <n v="12.054999999999998"/>
    <s v="Single Stream"/>
  </r>
  <r>
    <n v="3140"/>
    <d v="2021-06-28T00:00:00"/>
    <n v="1210"/>
    <n v="0.60499999999999998"/>
    <x v="53"/>
    <n v="10"/>
    <n v="12.054999999999998"/>
    <s v="Single Stream"/>
  </r>
  <r>
    <n v="3135"/>
    <d v="2021-06-28T00:00:00"/>
    <n v="1200"/>
    <n v="0.6"/>
    <x v="53"/>
    <n v="10"/>
    <n v="12.054999999999998"/>
    <s v="Single Stream"/>
  </r>
  <r>
    <n v="3138"/>
    <d v="2021-06-28T00:00:00"/>
    <n v="1190"/>
    <n v="0.59499999999999997"/>
    <x v="53"/>
    <n v="2"/>
    <n v="12.054999999999998"/>
    <s v="OCC"/>
  </r>
  <r>
    <n v="3137"/>
    <d v="2021-06-28T00:00:00"/>
    <n v="1180"/>
    <n v="0.59"/>
    <x v="53"/>
    <n v="2"/>
    <n v="12.054999999999998"/>
    <s v="OCC"/>
  </r>
  <r>
    <n v="3153"/>
    <d v="2021-06-28T00:00:00"/>
    <n v="1215"/>
    <n v="0.60750000000000004"/>
    <x v="53"/>
    <n v="10"/>
    <n v="12.054999999999998"/>
    <s v="Single Stream"/>
  </r>
  <r>
    <n v="3139"/>
    <d v="2021-06-28T00:00:00"/>
    <n v="1195"/>
    <n v="0.59750000000000003"/>
    <x v="53"/>
    <n v="2"/>
    <n v="12.054999999999998"/>
    <s v="OCC"/>
  </r>
  <r>
    <n v="3149"/>
    <d v="2021-06-28T00:00:00"/>
    <n v="1210"/>
    <n v="0.60499999999999998"/>
    <x v="53"/>
    <n v="10"/>
    <n v="12.054999999999998"/>
    <s v="Single Stream"/>
  </r>
  <r>
    <n v="3146"/>
    <d v="2021-06-28T00:00:00"/>
    <n v="1215"/>
    <n v="0.60750000000000004"/>
    <x v="53"/>
    <n v="10"/>
    <n v="12.054999999999998"/>
    <s v="Single Stream"/>
  </r>
  <r>
    <n v="3148"/>
    <d v="2021-06-28T00:00:00"/>
    <n v="1200"/>
    <n v="0.6"/>
    <x v="53"/>
    <n v="10"/>
    <n v="12.054999999999998"/>
    <s v="Single Stream"/>
  </r>
  <r>
    <n v="3141"/>
    <d v="2021-06-28T00:00:00"/>
    <n v="1205"/>
    <n v="0.60250000000000004"/>
    <x v="53"/>
    <n v="10"/>
    <n v="12.054999999999998"/>
    <s v="Single Stream"/>
  </r>
  <r>
    <n v="3147"/>
    <d v="2021-06-28T00:00:00"/>
    <n v="1220"/>
    <n v="0.61"/>
    <x v="53"/>
    <n v="10"/>
    <n v="12.054999999999998"/>
    <s v="Single Stream"/>
  </r>
  <r>
    <n v="3145"/>
    <d v="2021-06-28T00:00:00"/>
    <n v="1200"/>
    <n v="0.6"/>
    <x v="53"/>
    <n v="10"/>
    <n v="12.054999999999998"/>
    <s v="Single Stream"/>
  </r>
  <r>
    <n v="3152"/>
    <d v="2021-06-28T00:00:00"/>
    <n v="1220"/>
    <n v="0.61"/>
    <x v="53"/>
    <n v="10"/>
    <n v="12.054999999999998"/>
    <s v="Single Stream"/>
  </r>
  <r>
    <n v="3150"/>
    <d v="2021-06-28T00:00:00"/>
    <n v="1205"/>
    <n v="0.60250000000000004"/>
    <x v="53"/>
    <n v="10"/>
    <n v="12.054999999999998"/>
    <s v="Single Stream"/>
  </r>
  <r>
    <n v="3143"/>
    <d v="2021-06-28T00:00:00"/>
    <n v="1210"/>
    <n v="0.60499999999999998"/>
    <x v="53"/>
    <n v="10"/>
    <n v="12.054999999999998"/>
    <s v="Single Stream"/>
  </r>
  <r>
    <n v="3151"/>
    <d v="2021-06-28T00:00:00"/>
    <n v="1210"/>
    <n v="0.60499999999999998"/>
    <x v="53"/>
    <n v="10"/>
    <n v="12.054999999999998"/>
    <s v="Single Stream"/>
  </r>
  <r>
    <n v="3144"/>
    <d v="2021-06-28T00:00:00"/>
    <n v="1215"/>
    <n v="0.60750000000000004"/>
    <x v="53"/>
    <n v="10"/>
    <n v="12.054999999999998"/>
    <s v="Single Stream"/>
  </r>
  <r>
    <n v="3142"/>
    <d v="2021-06-28T00:00:00"/>
    <n v="1200"/>
    <n v="0.6"/>
    <x v="53"/>
    <n v="10"/>
    <n v="12.054999999999998"/>
    <s v="Single Stream"/>
  </r>
  <r>
    <n v="3154"/>
    <d v="2021-06-28T00:00:00"/>
    <n v="1200"/>
    <n v="0.6"/>
    <x v="53"/>
    <n v="10"/>
    <n v="12.054999999999998"/>
    <s v="Single Stream"/>
  </r>
  <r>
    <n v="3127"/>
    <d v="2021-06-25T00:00:00"/>
    <n v="1210"/>
    <n v="0.60499999999999998"/>
    <x v="54"/>
    <n v="10"/>
    <n v="10.852500000000001"/>
    <s v="Single Stream"/>
  </r>
  <r>
    <n v="3128"/>
    <d v="2021-06-25T00:00:00"/>
    <n v="1215"/>
    <n v="0.60750000000000004"/>
    <x v="54"/>
    <n v="10"/>
    <n v="10.852500000000001"/>
    <s v="Single Stream"/>
  </r>
  <r>
    <n v="3129"/>
    <d v="2021-06-25T00:00:00"/>
    <n v="1220"/>
    <n v="0.61"/>
    <x v="54"/>
    <n v="10"/>
    <n v="10.852500000000001"/>
    <s v="Single Stream"/>
  </r>
  <r>
    <n v="3117"/>
    <d v="2021-06-25T00:00:00"/>
    <n v="1180"/>
    <n v="0.59"/>
    <x v="54"/>
    <n v="2"/>
    <n v="10.852500000000001"/>
    <s v="OCC"/>
  </r>
  <r>
    <n v="3131"/>
    <d v="2021-06-25T00:00:00"/>
    <n v="1200"/>
    <n v="0.6"/>
    <x v="54"/>
    <n v="10"/>
    <n v="10.852500000000001"/>
    <s v="Single Stream"/>
  </r>
  <r>
    <n v="3122"/>
    <d v="2021-06-25T00:00:00"/>
    <n v="1220"/>
    <n v="0.61"/>
    <x v="54"/>
    <n v="10"/>
    <n v="10.852500000000001"/>
    <s v="Single Stream"/>
  </r>
  <r>
    <n v="3120"/>
    <d v="2021-06-25T00:00:00"/>
    <n v="1205"/>
    <n v="0.60250000000000004"/>
    <x v="54"/>
    <n v="10"/>
    <n v="10.852500000000001"/>
    <s v="Single Stream"/>
  </r>
  <r>
    <n v="3124"/>
    <d v="2021-06-25T00:00:00"/>
    <n v="1205"/>
    <n v="0.60250000000000004"/>
    <x v="54"/>
    <n v="10"/>
    <n v="10.852500000000001"/>
    <s v="Single Stream"/>
  </r>
  <r>
    <n v="3132"/>
    <d v="2021-06-25T00:00:00"/>
    <n v="1205"/>
    <n v="0.60250000000000004"/>
    <x v="54"/>
    <n v="10"/>
    <n v="10.852500000000001"/>
    <s v="Single Stream"/>
  </r>
  <r>
    <n v="3118"/>
    <d v="2021-06-25T00:00:00"/>
    <n v="1185"/>
    <n v="0.59250000000000003"/>
    <x v="54"/>
    <n v="2"/>
    <n v="10.852500000000001"/>
    <s v="OCC"/>
  </r>
  <r>
    <n v="3121"/>
    <d v="2021-06-25T00:00:00"/>
    <n v="1210"/>
    <n v="0.60499999999999998"/>
    <x v="54"/>
    <n v="10"/>
    <n v="10.852500000000001"/>
    <s v="Single Stream"/>
  </r>
  <r>
    <n v="3133"/>
    <d v="2021-06-25T00:00:00"/>
    <n v="1210"/>
    <n v="0.60499999999999998"/>
    <x v="54"/>
    <n v="10"/>
    <n v="10.852500000000001"/>
    <s v="Single Stream"/>
  </r>
  <r>
    <n v="3119"/>
    <d v="2021-06-25T00:00:00"/>
    <n v="1190"/>
    <n v="0.59499999999999997"/>
    <x v="54"/>
    <n v="2"/>
    <n v="10.852500000000001"/>
    <s v="OCC"/>
  </r>
  <r>
    <n v="3134"/>
    <d v="2021-06-25T00:00:00"/>
    <n v="1215"/>
    <n v="0.60750000000000004"/>
    <x v="54"/>
    <n v="10"/>
    <n v="10.852500000000001"/>
    <s v="Single Stream"/>
  </r>
  <r>
    <n v="3126"/>
    <d v="2021-06-25T00:00:00"/>
    <n v="1210"/>
    <n v="0.60499999999999998"/>
    <x v="54"/>
    <n v="10"/>
    <n v="10.852500000000001"/>
    <s v="Single Stream"/>
  </r>
  <r>
    <n v="3130"/>
    <d v="2021-06-25T00:00:00"/>
    <n v="1210"/>
    <n v="0.60499999999999998"/>
    <x v="54"/>
    <n v="10"/>
    <n v="10.852500000000001"/>
    <s v="Single Stream"/>
  </r>
  <r>
    <n v="3123"/>
    <d v="2021-06-25T00:00:00"/>
    <n v="1215"/>
    <n v="0.60750000000000004"/>
    <x v="54"/>
    <n v="10"/>
    <n v="10.852500000000001"/>
    <s v="Single Stream"/>
  </r>
  <r>
    <n v="3125"/>
    <d v="2021-06-25T00:00:00"/>
    <n v="1200"/>
    <n v="0.6"/>
    <x v="54"/>
    <n v="10"/>
    <n v="10.852500000000001"/>
    <s v="Single Stream"/>
  </r>
  <r>
    <n v="3106"/>
    <d v="2021-06-24T00:00:00"/>
    <n v="1190"/>
    <n v="0.59499999999999997"/>
    <x v="55"/>
    <n v="2"/>
    <n v="7.2225000000000001"/>
    <s v="OCC"/>
  </r>
  <r>
    <n v="3113"/>
    <d v="2021-06-24T00:00:00"/>
    <n v="1215"/>
    <n v="0.60750000000000004"/>
    <x v="55"/>
    <n v="10"/>
    <n v="7.2225000000000001"/>
    <s v="Single Stream"/>
  </r>
  <r>
    <n v="3105"/>
    <d v="2021-06-24T00:00:00"/>
    <n v="1180"/>
    <n v="0.59"/>
    <x v="55"/>
    <n v="2"/>
    <n v="7.2225000000000001"/>
    <s v="OCC"/>
  </r>
  <r>
    <n v="3114"/>
    <d v="2021-06-24T00:00:00"/>
    <n v="1220"/>
    <n v="0.61"/>
    <x v="55"/>
    <n v="10"/>
    <n v="7.2225000000000001"/>
    <s v="Single Stream"/>
  </r>
  <r>
    <n v="3112"/>
    <d v="2021-06-24T00:00:00"/>
    <n v="1205"/>
    <n v="0.60250000000000004"/>
    <x v="55"/>
    <n v="10"/>
    <n v="7.2225000000000001"/>
    <s v="Single Stream"/>
  </r>
  <r>
    <n v="3109"/>
    <d v="2021-06-24T00:00:00"/>
    <n v="1210"/>
    <n v="0.60499999999999998"/>
    <x v="55"/>
    <n v="10"/>
    <n v="7.2225000000000001"/>
    <s v="Single Stream"/>
  </r>
  <r>
    <n v="3110"/>
    <d v="2021-06-24T00:00:00"/>
    <n v="1215"/>
    <n v="0.60750000000000004"/>
    <x v="55"/>
    <n v="10"/>
    <n v="7.2225000000000001"/>
    <s v="Single Stream"/>
  </r>
  <r>
    <n v="3108"/>
    <d v="2021-06-24T00:00:00"/>
    <n v="1200"/>
    <n v="0.6"/>
    <x v="55"/>
    <n v="10"/>
    <n v="7.2225000000000001"/>
    <s v="Single Stream"/>
  </r>
  <r>
    <n v="3107"/>
    <d v="2021-06-24T00:00:00"/>
    <n v="1185"/>
    <n v="0.59250000000000003"/>
    <x v="55"/>
    <n v="2"/>
    <n v="7.2225000000000001"/>
    <s v="OCC"/>
  </r>
  <r>
    <n v="3111"/>
    <d v="2021-06-24T00:00:00"/>
    <n v="1210"/>
    <n v="0.60499999999999998"/>
    <x v="55"/>
    <n v="10"/>
    <n v="7.2225000000000001"/>
    <s v="Single Stream"/>
  </r>
  <r>
    <n v="3115"/>
    <d v="2021-06-24T00:00:00"/>
    <n v="1205"/>
    <n v="0.60250000000000004"/>
    <x v="55"/>
    <n v="10"/>
    <n v="7.2225000000000001"/>
    <s v="Single Stream"/>
  </r>
  <r>
    <n v="3116"/>
    <d v="2021-06-24T00:00:00"/>
    <n v="1210"/>
    <n v="0.60499999999999998"/>
    <x v="55"/>
    <n v="10"/>
    <n v="7.2225000000000001"/>
    <s v="Single Stream"/>
  </r>
  <r>
    <n v="3097"/>
    <d v="2021-06-23T00:00:00"/>
    <n v="1205"/>
    <n v="0.60250000000000004"/>
    <x v="56"/>
    <n v="10"/>
    <n v="7.23"/>
    <s v="Single Stream"/>
  </r>
  <r>
    <n v="3098"/>
    <d v="2021-06-23T00:00:00"/>
    <n v="1210"/>
    <n v="0.60499999999999998"/>
    <x v="56"/>
    <n v="10"/>
    <n v="7.23"/>
    <s v="Single Stream"/>
  </r>
  <r>
    <n v="3102"/>
    <d v="2021-06-23T00:00:00"/>
    <n v="1210"/>
    <n v="0.60499999999999998"/>
    <x v="56"/>
    <n v="10"/>
    <n v="7.23"/>
    <s v="Single Stream"/>
  </r>
  <r>
    <n v="3099"/>
    <d v="2021-06-23T00:00:00"/>
    <n v="1215"/>
    <n v="0.60750000000000004"/>
    <x v="56"/>
    <n v="10"/>
    <n v="7.23"/>
    <s v="Single Stream"/>
  </r>
  <r>
    <n v="3103"/>
    <d v="2021-06-23T00:00:00"/>
    <n v="1215"/>
    <n v="0.60750000000000004"/>
    <x v="56"/>
    <n v="10"/>
    <n v="7.23"/>
    <s v="Single Stream"/>
  </r>
  <r>
    <n v="3101"/>
    <d v="2021-06-23T00:00:00"/>
    <n v="1200"/>
    <n v="0.6"/>
    <x v="56"/>
    <n v="10"/>
    <n v="7.23"/>
    <s v="Single Stream"/>
  </r>
  <r>
    <n v="3100"/>
    <d v="2021-06-23T00:00:00"/>
    <n v="1220"/>
    <n v="0.61"/>
    <x v="56"/>
    <n v="10"/>
    <n v="7.23"/>
    <s v="Single Stream"/>
  </r>
  <r>
    <n v="3096"/>
    <d v="2021-06-23T00:00:00"/>
    <n v="1180"/>
    <n v="0.59"/>
    <x v="56"/>
    <n v="2"/>
    <n v="7.23"/>
    <s v="OCC"/>
  </r>
  <r>
    <n v="3095"/>
    <d v="2021-06-23T00:00:00"/>
    <n v="1205"/>
    <n v="0.60250000000000004"/>
    <x v="56"/>
    <n v="10"/>
    <n v="7.23"/>
    <s v="Single Stream"/>
  </r>
  <r>
    <n v="3104"/>
    <d v="2021-06-23T00:00:00"/>
    <n v="1210"/>
    <n v="0.60499999999999998"/>
    <x v="56"/>
    <n v="10"/>
    <n v="7.23"/>
    <s v="Single Stream"/>
  </r>
  <r>
    <n v="3093"/>
    <d v="2021-06-23T00:00:00"/>
    <n v="1210"/>
    <n v="0.60499999999999998"/>
    <x v="56"/>
    <n v="10"/>
    <n v="7.23"/>
    <s v="Single Stream"/>
  </r>
  <r>
    <n v="3094"/>
    <d v="2021-06-23T00:00:00"/>
    <n v="1180"/>
    <n v="0.59"/>
    <x v="56"/>
    <n v="2"/>
    <n v="7.23"/>
    <s v="OCC"/>
  </r>
  <r>
    <n v="3092"/>
    <d v="2021-06-22T00:00:00"/>
    <n v="1220"/>
    <n v="0.61"/>
    <x v="57"/>
    <n v="10"/>
    <n v="9.0175000000000001"/>
    <s v="Single Stream"/>
  </r>
  <r>
    <n v="3083"/>
    <d v="2021-06-22T00:00:00"/>
    <n v="1210"/>
    <n v="0.60499999999999998"/>
    <x v="57"/>
    <n v="10"/>
    <n v="9.0175000000000001"/>
    <s v="Single Stream"/>
  </r>
  <r>
    <n v="3081"/>
    <d v="2021-06-22T00:00:00"/>
    <n v="1190"/>
    <n v="0.59499999999999997"/>
    <x v="57"/>
    <n v="2"/>
    <n v="9.0175000000000001"/>
    <s v="OCC"/>
  </r>
  <r>
    <n v="3082"/>
    <d v="2021-06-22T00:00:00"/>
    <n v="1200"/>
    <n v="0.6"/>
    <x v="57"/>
    <n v="10"/>
    <n v="9.0175000000000001"/>
    <s v="Single Stream"/>
  </r>
  <r>
    <n v="3080"/>
    <d v="2021-06-22T00:00:00"/>
    <n v="1180"/>
    <n v="0.59"/>
    <x v="57"/>
    <n v="2"/>
    <n v="9.0175000000000001"/>
    <s v="OCC"/>
  </r>
  <r>
    <n v="3079"/>
    <d v="2021-06-22T00:00:00"/>
    <n v="1195"/>
    <n v="0.59750000000000003"/>
    <x v="57"/>
    <n v="2"/>
    <n v="9.0175000000000001"/>
    <s v="OCC"/>
  </r>
  <r>
    <n v="3084"/>
    <d v="2021-06-22T00:00:00"/>
    <n v="1200"/>
    <n v="0.6"/>
    <x v="57"/>
    <n v="10"/>
    <n v="9.0175000000000001"/>
    <s v="Single Stream"/>
  </r>
  <r>
    <n v="3078"/>
    <d v="2021-06-22T00:00:00"/>
    <n v="1180"/>
    <n v="0.59"/>
    <x v="57"/>
    <n v="2"/>
    <n v="9.0175000000000001"/>
    <s v="OCC"/>
  </r>
  <r>
    <n v="3088"/>
    <d v="2021-06-22T00:00:00"/>
    <n v="1200"/>
    <n v="0.6"/>
    <x v="57"/>
    <n v="10"/>
    <n v="9.0175000000000001"/>
    <s v="Single Stream"/>
  </r>
  <r>
    <n v="3085"/>
    <d v="2021-06-22T00:00:00"/>
    <n v="1205"/>
    <n v="0.60250000000000004"/>
    <x v="57"/>
    <n v="10"/>
    <n v="9.0175000000000001"/>
    <s v="Single Stream"/>
  </r>
  <r>
    <n v="3089"/>
    <d v="2021-06-22T00:00:00"/>
    <n v="1205"/>
    <n v="0.60250000000000004"/>
    <x v="57"/>
    <n v="10"/>
    <n v="9.0175000000000001"/>
    <s v="Single Stream"/>
  </r>
  <r>
    <n v="3086"/>
    <d v="2021-06-22T00:00:00"/>
    <n v="1210"/>
    <n v="0.60499999999999998"/>
    <x v="57"/>
    <n v="10"/>
    <n v="9.0175000000000001"/>
    <s v="Single Stream"/>
  </r>
  <r>
    <n v="3090"/>
    <d v="2021-06-22T00:00:00"/>
    <n v="1210"/>
    <n v="0.60499999999999998"/>
    <x v="57"/>
    <n v="10"/>
    <n v="9.0175000000000001"/>
    <s v="Single Stream"/>
  </r>
  <r>
    <n v="3087"/>
    <d v="2021-06-22T00:00:00"/>
    <n v="1215"/>
    <n v="0.60750000000000004"/>
    <x v="57"/>
    <n v="10"/>
    <n v="9.0175000000000001"/>
    <s v="Single Stream"/>
  </r>
  <r>
    <n v="3091"/>
    <d v="2021-06-22T00:00:00"/>
    <n v="1215"/>
    <n v="0.60750000000000004"/>
    <x v="57"/>
    <n v="10"/>
    <n v="9.0175000000000001"/>
    <s v="Single Stream"/>
  </r>
  <r>
    <n v="3071"/>
    <d v="2021-06-21T00:00:00"/>
    <n v="1200"/>
    <n v="0.6"/>
    <x v="58"/>
    <n v="10"/>
    <n v="5.4074999999999998"/>
    <s v="Single Stream"/>
  </r>
  <r>
    <n v="3076"/>
    <d v="2021-06-21T00:00:00"/>
    <n v="1205"/>
    <n v="0.60250000000000004"/>
    <x v="58"/>
    <n v="10"/>
    <n v="5.4074999999999998"/>
    <s v="Single Stream"/>
  </r>
  <r>
    <n v="3069"/>
    <d v="2021-06-21T00:00:00"/>
    <n v="1210"/>
    <n v="0.60499999999999998"/>
    <x v="58"/>
    <n v="10"/>
    <n v="5.4074999999999998"/>
    <s v="Single Stream"/>
  </r>
  <r>
    <n v="3074"/>
    <d v="2021-06-21T00:00:00"/>
    <n v="1210"/>
    <n v="0.60499999999999998"/>
    <x v="58"/>
    <n v="10"/>
    <n v="5.4074999999999998"/>
    <s v="Single Stream"/>
  </r>
  <r>
    <n v="3075"/>
    <d v="2021-06-21T00:00:00"/>
    <n v="1215"/>
    <n v="0.60750000000000004"/>
    <x v="58"/>
    <n v="10"/>
    <n v="5.4074999999999998"/>
    <s v="Single Stream"/>
  </r>
  <r>
    <n v="3077"/>
    <d v="2021-06-21T00:00:00"/>
    <n v="1200"/>
    <n v="0.6"/>
    <x v="58"/>
    <n v="10"/>
    <n v="5.4074999999999998"/>
    <s v="Single Stream"/>
  </r>
  <r>
    <n v="3070"/>
    <d v="2021-06-21T00:00:00"/>
    <n v="1205"/>
    <n v="0.60250000000000004"/>
    <x v="58"/>
    <n v="10"/>
    <n v="5.4074999999999998"/>
    <s v="Single Stream"/>
  </r>
  <r>
    <n v="3073"/>
    <d v="2021-06-21T00:00:00"/>
    <n v="1190"/>
    <n v="0.59499999999999997"/>
    <x v="58"/>
    <n v="2"/>
    <n v="5.4074999999999998"/>
    <s v="OCC"/>
  </r>
  <r>
    <n v="3072"/>
    <d v="2021-06-21T00:00:00"/>
    <n v="1180"/>
    <n v="0.59"/>
    <x v="58"/>
    <n v="2"/>
    <n v="5.4074999999999998"/>
    <s v="OCC"/>
  </r>
  <r>
    <n v="3056"/>
    <d v="2021-06-18T00:00:00"/>
    <n v="1210"/>
    <n v="0.60499999999999998"/>
    <x v="59"/>
    <n v="10"/>
    <n v="11.4505"/>
    <s v="Single Stream"/>
  </r>
  <r>
    <n v="3060"/>
    <d v="2021-06-18T00:00:00"/>
    <n v="1210"/>
    <n v="0.60499999999999998"/>
    <x v="59"/>
    <n v="10"/>
    <n v="11.4505"/>
    <s v="Single Stream"/>
  </r>
  <r>
    <n v="3057"/>
    <d v="2021-06-18T00:00:00"/>
    <n v="1215"/>
    <n v="0.60750000000000004"/>
    <x v="59"/>
    <n v="10"/>
    <n v="11.4505"/>
    <s v="Single Stream"/>
  </r>
  <r>
    <n v="3055"/>
    <d v="2021-06-18T00:00:00"/>
    <n v="1200"/>
    <n v="0.6"/>
    <x v="59"/>
    <n v="10"/>
    <n v="11.4505"/>
    <s v="Single Stream"/>
  </r>
  <r>
    <n v="3059"/>
    <d v="2021-06-18T00:00:00"/>
    <n v="1200"/>
    <n v="0.6"/>
    <x v="59"/>
    <n v="10"/>
    <n v="11.4505"/>
    <s v="Single Stream"/>
  </r>
  <r>
    <n v="3052"/>
    <d v="2021-06-18T00:00:00"/>
    <n v="1200"/>
    <n v="0.6"/>
    <x v="59"/>
    <n v="2"/>
    <n v="11.4505"/>
    <s v="OCC"/>
  </r>
  <r>
    <n v="3058"/>
    <d v="2021-06-18T00:00:00"/>
    <n v="1220"/>
    <n v="0.61"/>
    <x v="59"/>
    <n v="10"/>
    <n v="11.4505"/>
    <s v="Single Stream"/>
  </r>
  <r>
    <n v="3064"/>
    <d v="2021-06-18T00:00:00"/>
    <n v="1205"/>
    <n v="0.60250000000000004"/>
    <x v="59"/>
    <n v="10"/>
    <n v="11.4505"/>
    <s v="Single Stream"/>
  </r>
  <r>
    <n v="3068"/>
    <d v="2021-06-18T00:00:00"/>
    <n v="1205"/>
    <n v="0.60250000000000004"/>
    <x v="59"/>
    <n v="10"/>
    <n v="11.4505"/>
    <s v="Single Stream"/>
  </r>
  <r>
    <n v="3051"/>
    <d v="2021-06-18T00:00:00"/>
    <n v="1190"/>
    <n v="0.59499999999999997"/>
    <x v="59"/>
    <n v="2"/>
    <n v="11.4505"/>
    <s v="OCC"/>
  </r>
  <r>
    <n v="3050"/>
    <d v="2021-06-18T00:00:00"/>
    <n v="1180"/>
    <n v="0.59"/>
    <x v="59"/>
    <n v="2"/>
    <n v="11.4505"/>
    <s v="OCC"/>
  </r>
  <r>
    <n v="3066"/>
    <d v="2021-06-18T00:00:00"/>
    <n v="1215"/>
    <n v="0.60750000000000004"/>
    <x v="59"/>
    <n v="10"/>
    <n v="11.4505"/>
    <s v="Single Stream"/>
  </r>
  <r>
    <n v="3053"/>
    <d v="2021-06-18T00:00:00"/>
    <n v="1196"/>
    <n v="0.59799999999999998"/>
    <x v="59"/>
    <n v="2"/>
    <n v="11.4505"/>
    <s v="OCC"/>
  </r>
  <r>
    <n v="3067"/>
    <d v="2021-06-18T00:00:00"/>
    <n v="1220"/>
    <n v="0.61"/>
    <x v="59"/>
    <n v="10"/>
    <n v="11.4505"/>
    <s v="Single Stream"/>
  </r>
  <r>
    <n v="3054"/>
    <d v="2021-06-18T00:00:00"/>
    <n v="1210"/>
    <n v="0.60499999999999998"/>
    <x v="59"/>
    <n v="10"/>
    <n v="11.4505"/>
    <s v="Single Stream"/>
  </r>
  <r>
    <n v="3062"/>
    <d v="2021-06-18T00:00:00"/>
    <n v="1210"/>
    <n v="0.60499999999999998"/>
    <x v="59"/>
    <n v="10"/>
    <n v="11.4505"/>
    <s v="Single Stream"/>
  </r>
  <r>
    <n v="3063"/>
    <d v="2021-06-18T00:00:00"/>
    <n v="1215"/>
    <n v="0.60750000000000004"/>
    <x v="59"/>
    <n v="10"/>
    <n v="11.4505"/>
    <s v="Single Stream"/>
  </r>
  <r>
    <n v="3061"/>
    <d v="2021-06-18T00:00:00"/>
    <n v="1200"/>
    <n v="0.6"/>
    <x v="59"/>
    <n v="10"/>
    <n v="11.4505"/>
    <s v="Single Stream"/>
  </r>
  <r>
    <n v="3065"/>
    <d v="2021-06-18T00:00:00"/>
    <n v="1200"/>
    <n v="0.6"/>
    <x v="59"/>
    <n v="10"/>
    <n v="11.4505"/>
    <s v="Single Stream"/>
  </r>
  <r>
    <n v="3047"/>
    <d v="2021-06-17T00:00:00"/>
    <n v="1200"/>
    <n v="0.6"/>
    <x v="60"/>
    <n v="10"/>
    <n v="2.9979999999999998"/>
    <s v="Single Stream"/>
  </r>
  <r>
    <n v="3045"/>
    <d v="2021-06-17T00:00:00"/>
    <n v="1180"/>
    <n v="0.59"/>
    <x v="60"/>
    <n v="2"/>
    <n v="2.9979999999999998"/>
    <s v="OCC"/>
  </r>
  <r>
    <n v="3049"/>
    <d v="2021-06-17T00:00:00"/>
    <n v="1205"/>
    <n v="0.60250000000000004"/>
    <x v="60"/>
    <n v="10"/>
    <n v="2.9979999999999998"/>
    <s v="Single Stream"/>
  </r>
  <r>
    <n v="3046"/>
    <d v="2021-06-17T00:00:00"/>
    <n v="1196"/>
    <n v="0.59799999999999998"/>
    <x v="60"/>
    <n v="2"/>
    <n v="2.9979999999999998"/>
    <s v="OCC"/>
  </r>
  <r>
    <n v="3048"/>
    <d v="2021-06-17T00:00:00"/>
    <n v="1215"/>
    <n v="0.60750000000000004"/>
    <x v="60"/>
    <n v="10"/>
    <n v="2.9979999999999998"/>
    <s v="Single Stream"/>
  </r>
  <r>
    <n v="3038"/>
    <d v="2021-06-16T00:00:00"/>
    <n v="1205"/>
    <n v="0.60250000000000004"/>
    <x v="61"/>
    <n v="10"/>
    <n v="8.4150000000000009"/>
    <s v="Single Stream"/>
  </r>
  <r>
    <n v="3042"/>
    <d v="2021-06-16T00:00:00"/>
    <n v="1205"/>
    <n v="0.60250000000000004"/>
    <x v="61"/>
    <n v="10"/>
    <n v="8.4150000000000009"/>
    <s v="Single Stream"/>
  </r>
  <r>
    <n v="3031"/>
    <d v="2021-06-16T00:00:00"/>
    <n v="1210"/>
    <n v="0.60499999999999998"/>
    <x v="61"/>
    <n v="10"/>
    <n v="8.4150000000000009"/>
    <s v="Single Stream"/>
  </r>
  <r>
    <n v="3039"/>
    <d v="2021-06-16T00:00:00"/>
    <n v="1210"/>
    <n v="0.60499999999999998"/>
    <x v="61"/>
    <n v="10"/>
    <n v="8.4150000000000009"/>
    <s v="Single Stream"/>
  </r>
  <r>
    <n v="3043"/>
    <d v="2021-06-16T00:00:00"/>
    <n v="1210"/>
    <n v="0.60499999999999998"/>
    <x v="61"/>
    <n v="10"/>
    <n v="8.4150000000000009"/>
    <s v="Single Stream"/>
  </r>
  <r>
    <n v="3033"/>
    <d v="2021-06-16T00:00:00"/>
    <n v="1190"/>
    <n v="0.59499999999999997"/>
    <x v="61"/>
    <n v="2"/>
    <n v="8.4150000000000009"/>
    <s v="OCC"/>
  </r>
  <r>
    <n v="3044"/>
    <d v="2021-06-16T00:00:00"/>
    <n v="1215"/>
    <n v="0.60750000000000004"/>
    <x v="61"/>
    <n v="10"/>
    <n v="8.4150000000000009"/>
    <s v="Single Stream"/>
  </r>
  <r>
    <n v="3036"/>
    <d v="2021-06-16T00:00:00"/>
    <n v="1180"/>
    <n v="0.59"/>
    <x v="61"/>
    <n v="2"/>
    <n v="8.4150000000000009"/>
    <s v="OCC"/>
  </r>
  <r>
    <n v="3032"/>
    <d v="2021-06-16T00:00:00"/>
    <n v="1205"/>
    <n v="0.60250000000000004"/>
    <x v="61"/>
    <n v="2"/>
    <n v="8.4150000000000009"/>
    <s v="OCC"/>
  </r>
  <r>
    <n v="3041"/>
    <d v="2021-06-16T00:00:00"/>
    <n v="1215"/>
    <n v="0.60750000000000004"/>
    <x v="61"/>
    <n v="10"/>
    <n v="8.4150000000000009"/>
    <s v="Single Stream"/>
  </r>
  <r>
    <n v="3034"/>
    <d v="2021-06-16T00:00:00"/>
    <n v="1185"/>
    <n v="0.59250000000000003"/>
    <x v="61"/>
    <n v="2"/>
    <n v="8.4150000000000009"/>
    <s v="OCC"/>
  </r>
  <r>
    <n v="3037"/>
    <d v="2021-06-16T00:00:00"/>
    <n v="1210"/>
    <n v="0.60499999999999998"/>
    <x v="61"/>
    <n v="10"/>
    <n v="8.4150000000000009"/>
    <s v="Single Stream"/>
  </r>
  <r>
    <n v="3035"/>
    <d v="2021-06-16T00:00:00"/>
    <n v="1190"/>
    <n v="0.59499999999999997"/>
    <x v="61"/>
    <n v="2"/>
    <n v="8.4150000000000009"/>
    <s v="OCC"/>
  </r>
  <r>
    <n v="3040"/>
    <d v="2021-06-16T00:00:00"/>
    <n v="1200"/>
    <n v="0.6"/>
    <x v="61"/>
    <n v="10"/>
    <n v="8.4150000000000009"/>
    <s v="Single Stream"/>
  </r>
  <r>
    <n v="3007"/>
    <d v="2021-06-15T00:00:00"/>
    <n v="1205"/>
    <n v="0.60250000000000004"/>
    <x v="62"/>
    <n v="10"/>
    <n v="9.6300000000000008"/>
    <s v="Single Stream"/>
  </r>
  <r>
    <n v="3030"/>
    <d v="2021-06-15T00:00:00"/>
    <n v="1200"/>
    <n v="0.6"/>
    <x v="62"/>
    <n v="10"/>
    <n v="9.6300000000000008"/>
    <s v="Single Stream"/>
  </r>
  <r>
    <n v="3028"/>
    <d v="2021-06-15T00:00:00"/>
    <n v="1210"/>
    <n v="0.60499999999999998"/>
    <x v="62"/>
    <n v="10"/>
    <n v="9.6300000000000008"/>
    <s v="Single Stream"/>
  </r>
  <r>
    <n v="3025"/>
    <d v="2021-06-15T00:00:00"/>
    <n v="1215"/>
    <n v="0.60750000000000004"/>
    <x v="62"/>
    <n v="10"/>
    <n v="9.6300000000000008"/>
    <s v="Single Stream"/>
  </r>
  <r>
    <n v="3029"/>
    <d v="2021-06-15T00:00:00"/>
    <n v="1215"/>
    <n v="0.60750000000000004"/>
    <x v="62"/>
    <n v="10"/>
    <n v="9.6300000000000008"/>
    <s v="Single Stream"/>
  </r>
  <r>
    <n v="3026"/>
    <d v="2021-06-15T00:00:00"/>
    <n v="1220"/>
    <n v="0.61"/>
    <x v="62"/>
    <n v="10"/>
    <n v="9.6300000000000008"/>
    <s v="Single Stream"/>
  </r>
  <r>
    <n v="3003"/>
    <d v="2021-06-15T00:00:00"/>
    <n v="1190"/>
    <n v="0.59499999999999997"/>
    <x v="62"/>
    <n v="2"/>
    <n v="9.6300000000000008"/>
    <s v="OCC"/>
  </r>
  <r>
    <n v="3005"/>
    <d v="2021-06-15T00:00:00"/>
    <n v="1175"/>
    <n v="0.58750000000000002"/>
    <x v="62"/>
    <n v="2"/>
    <n v="9.6300000000000008"/>
    <s v="OCC"/>
  </r>
  <r>
    <n v="3002"/>
    <d v="2021-06-15T00:00:00"/>
    <n v="1180"/>
    <n v="0.59"/>
    <x v="62"/>
    <n v="2"/>
    <n v="9.6300000000000008"/>
    <s v="OCC"/>
  </r>
  <r>
    <n v="3004"/>
    <d v="2021-06-15T00:00:00"/>
    <n v="1195"/>
    <n v="0.59750000000000003"/>
    <x v="62"/>
    <n v="2"/>
    <n v="9.6300000000000008"/>
    <s v="OCC"/>
  </r>
  <r>
    <n v="3024"/>
    <d v="2021-06-15T00:00:00"/>
    <n v="1200"/>
    <n v="0.6"/>
    <x v="62"/>
    <n v="10"/>
    <n v="9.6300000000000008"/>
    <s v="Single Stream"/>
  </r>
  <r>
    <n v="3021"/>
    <d v="2021-06-15T00:00:00"/>
    <n v="1205"/>
    <n v="0.60250000000000004"/>
    <x v="62"/>
    <n v="10"/>
    <n v="9.6300000000000008"/>
    <s v="Single Stream"/>
  </r>
  <r>
    <n v="3006"/>
    <d v="2021-06-15T00:00:00"/>
    <n v="1210"/>
    <n v="0.60499999999999998"/>
    <x v="62"/>
    <n v="10"/>
    <n v="9.6300000000000008"/>
    <s v="Single Stream"/>
  </r>
  <r>
    <n v="3022"/>
    <d v="2021-06-15T00:00:00"/>
    <n v="1210"/>
    <n v="0.60499999999999998"/>
    <x v="62"/>
    <n v="10"/>
    <n v="9.6300000000000008"/>
    <s v="Single Stream"/>
  </r>
  <r>
    <n v="3023"/>
    <d v="2021-06-15T00:00:00"/>
    <n v="1215"/>
    <n v="0.60750000000000004"/>
    <x v="62"/>
    <n v="10"/>
    <n v="9.6300000000000008"/>
    <s v="Single Stream"/>
  </r>
  <r>
    <n v="3027"/>
    <d v="2021-06-15T00:00:00"/>
    <n v="1215"/>
    <n v="0.60750000000000004"/>
    <x v="62"/>
    <n v="10"/>
    <n v="9.6300000000000008"/>
    <s v="Single Stream"/>
  </r>
  <r>
    <n v="3008"/>
    <d v="2021-06-14T00:00:00"/>
    <n v="1210"/>
    <n v="0.60499999999999998"/>
    <x v="63"/>
    <n v="10"/>
    <n v="11.437500000000002"/>
    <s v="Single Stream"/>
  </r>
  <r>
    <n v="3001"/>
    <d v="2021-06-14T00:00:00"/>
    <n v="1215"/>
    <n v="0.60750000000000004"/>
    <x v="63"/>
    <n v="10"/>
    <n v="11.437500000000002"/>
    <s v="Single Stream"/>
  </r>
  <r>
    <n v="2998"/>
    <d v="2021-06-14T00:00:00"/>
    <n v="1190"/>
    <n v="0.59499999999999997"/>
    <x v="63"/>
    <n v="2"/>
    <n v="11.437500000000002"/>
    <s v="OCC"/>
  </r>
  <r>
    <n v="3011"/>
    <d v="2021-06-14T00:00:00"/>
    <n v="1200"/>
    <n v="0.6"/>
    <x v="63"/>
    <n v="10"/>
    <n v="11.437500000000002"/>
    <s v="Single Stream"/>
  </r>
  <r>
    <n v="3000"/>
    <d v="2021-06-14T00:00:00"/>
    <n v="1205"/>
    <n v="0.60250000000000004"/>
    <x v="63"/>
    <n v="10"/>
    <n v="11.437500000000002"/>
    <s v="Single Stream"/>
  </r>
  <r>
    <n v="3019"/>
    <d v="2021-06-14T00:00:00"/>
    <n v="1200"/>
    <n v="0.6"/>
    <x v="63"/>
    <n v="10"/>
    <n v="11.437500000000002"/>
    <s v="Single Stream"/>
  </r>
  <r>
    <n v="3012"/>
    <d v="2021-06-14T00:00:00"/>
    <n v="1205"/>
    <n v="0.60250000000000004"/>
    <x v="63"/>
    <n v="10"/>
    <n v="11.437500000000002"/>
    <s v="Single Stream"/>
  </r>
  <r>
    <n v="3020"/>
    <d v="2021-06-14T00:00:00"/>
    <n v="1205"/>
    <n v="0.60250000000000004"/>
    <x v="63"/>
    <n v="10"/>
    <n v="11.437500000000002"/>
    <s v="Single Stream"/>
  </r>
  <r>
    <n v="3015"/>
    <d v="2021-06-14T00:00:00"/>
    <n v="1225"/>
    <n v="0.61250000000000004"/>
    <x v="63"/>
    <n v="10"/>
    <n v="11.437500000000002"/>
    <s v="Single Stream"/>
  </r>
  <r>
    <n v="3013"/>
    <d v="2021-06-14T00:00:00"/>
    <n v="1210"/>
    <n v="0.60499999999999998"/>
    <x v="63"/>
    <n v="10"/>
    <n v="11.437500000000002"/>
    <s v="Single Stream"/>
  </r>
  <r>
    <n v="3017"/>
    <d v="2021-06-14T00:00:00"/>
    <n v="1210"/>
    <n v="0.60499999999999998"/>
    <x v="63"/>
    <n v="10"/>
    <n v="11.437500000000002"/>
    <s v="Single Stream"/>
  </r>
  <r>
    <n v="3014"/>
    <d v="2021-06-14T00:00:00"/>
    <n v="1215"/>
    <n v="0.60750000000000004"/>
    <x v="63"/>
    <n v="10"/>
    <n v="11.437500000000002"/>
    <s v="Single Stream"/>
  </r>
  <r>
    <n v="2997"/>
    <d v="2021-06-14T00:00:00"/>
    <n v="1170"/>
    <n v="0.58499999999999996"/>
    <x v="63"/>
    <n v="2"/>
    <n v="11.437500000000002"/>
    <s v="OCC"/>
  </r>
  <r>
    <n v="3009"/>
    <d v="2021-06-14T00:00:00"/>
    <n v="1200"/>
    <n v="0.6"/>
    <x v="63"/>
    <n v="10"/>
    <n v="11.437500000000002"/>
    <s v="Single Stream"/>
  </r>
  <r>
    <n v="3010"/>
    <d v="2021-06-14T00:00:00"/>
    <n v="1205"/>
    <n v="0.60250000000000004"/>
    <x v="63"/>
    <n v="10"/>
    <n v="11.437500000000002"/>
    <s v="Single Stream"/>
  </r>
  <r>
    <n v="3018"/>
    <d v="2021-06-14T00:00:00"/>
    <n v="1205"/>
    <n v="0.60250000000000004"/>
    <x v="63"/>
    <n v="10"/>
    <n v="11.437500000000002"/>
    <s v="Single Stream"/>
  </r>
  <r>
    <n v="2999"/>
    <d v="2021-06-14T00:00:00"/>
    <n v="1210"/>
    <n v="0.60499999999999998"/>
    <x v="63"/>
    <n v="10"/>
    <n v="11.437500000000002"/>
    <s v="Single Stream"/>
  </r>
  <r>
    <n v="2996"/>
    <d v="2021-06-14T00:00:00"/>
    <n v="1180"/>
    <n v="0.59"/>
    <x v="63"/>
    <n v="2"/>
    <n v="11.437500000000002"/>
    <s v="OCC"/>
  </r>
  <r>
    <n v="3016"/>
    <d v="2021-06-14T00:00:00"/>
    <n v="1215"/>
    <n v="0.60750000000000004"/>
    <x v="63"/>
    <n v="10"/>
    <n v="11.437500000000002"/>
    <s v="Single Stream"/>
  </r>
  <r>
    <n v="2989"/>
    <d v="2021-06-11T00:00:00"/>
    <n v="1220"/>
    <n v="0.61"/>
    <x v="64"/>
    <n v="10"/>
    <n v="12.641499999999999"/>
    <s v="Single Stream"/>
  </r>
  <r>
    <n v="2987"/>
    <d v="2021-06-11T00:00:00"/>
    <n v="1205"/>
    <n v="0.60250000000000004"/>
    <x v="64"/>
    <n v="10"/>
    <n v="12.641499999999999"/>
    <s v="Single Stream"/>
  </r>
  <r>
    <n v="2993"/>
    <d v="2021-06-11T00:00:00"/>
    <n v="1220"/>
    <n v="0.61"/>
    <x v="64"/>
    <n v="10"/>
    <n v="12.641499999999999"/>
    <s v="Single Stream"/>
  </r>
  <r>
    <n v="2995"/>
    <d v="2021-06-11T00:00:00"/>
    <n v="1205"/>
    <n v="0.60250000000000004"/>
    <x v="64"/>
    <n v="10"/>
    <n v="12.641499999999999"/>
    <s v="Single Stream"/>
  </r>
  <r>
    <n v="2981"/>
    <d v="2021-06-11T00:00:00"/>
    <n v="1180"/>
    <n v="0.59"/>
    <x v="64"/>
    <n v="2"/>
    <n v="12.641499999999999"/>
    <s v="OCC"/>
  </r>
  <r>
    <n v="2978"/>
    <d v="2021-06-11T00:00:00"/>
    <n v="1215"/>
    <n v="0.60750000000000004"/>
    <x v="64"/>
    <n v="10"/>
    <n v="12.641499999999999"/>
    <s v="Single Stream"/>
  </r>
  <r>
    <n v="2977"/>
    <d v="2021-06-11T00:00:00"/>
    <n v="1200"/>
    <n v="0.6"/>
    <x v="64"/>
    <n v="2"/>
    <n v="12.641499999999999"/>
    <s v="OCC"/>
  </r>
  <r>
    <n v="2992"/>
    <d v="2021-06-11T00:00:00"/>
    <n v="1200"/>
    <n v="0.6"/>
    <x v="64"/>
    <n v="10"/>
    <n v="12.641499999999999"/>
    <s v="Single Stream"/>
  </r>
  <r>
    <n v="2980"/>
    <d v="2021-06-11T00:00:00"/>
    <n v="1195"/>
    <n v="0.59750000000000003"/>
    <x v="64"/>
    <n v="2"/>
    <n v="12.641499999999999"/>
    <s v="OCC"/>
  </r>
  <r>
    <n v="2986"/>
    <d v="2021-06-11T00:00:00"/>
    <n v="1210"/>
    <n v="0.60499999999999998"/>
    <x v="64"/>
    <n v="10"/>
    <n v="12.641499999999999"/>
    <s v="Single Stream"/>
  </r>
  <r>
    <n v="2990"/>
    <d v="2021-06-11T00:00:00"/>
    <n v="1210"/>
    <n v="0.60499999999999998"/>
    <x v="64"/>
    <n v="10"/>
    <n v="12.641499999999999"/>
    <s v="Single Stream"/>
  </r>
  <r>
    <n v="2994"/>
    <d v="2021-06-11T00:00:00"/>
    <n v="1210"/>
    <n v="0.60499999999999998"/>
    <x v="64"/>
    <n v="10"/>
    <n v="12.641499999999999"/>
    <s v="Single Stream"/>
  </r>
  <r>
    <n v="2975"/>
    <d v="2021-06-11T00:00:00"/>
    <n v="1180"/>
    <n v="0.59"/>
    <x v="64"/>
    <n v="2"/>
    <n v="12.641499999999999"/>
    <s v="OCC"/>
  </r>
  <r>
    <n v="2985"/>
    <d v="2021-06-11T00:00:00"/>
    <n v="1200"/>
    <n v="0.6"/>
    <x v="64"/>
    <n v="10"/>
    <n v="12.641499999999999"/>
    <s v="Single Stream"/>
  </r>
  <r>
    <n v="2979"/>
    <d v="2021-06-11T00:00:00"/>
    <n v="1180"/>
    <n v="0.59"/>
    <x v="64"/>
    <n v="2"/>
    <n v="12.641499999999999"/>
    <s v="OCC"/>
  </r>
  <r>
    <n v="2991"/>
    <d v="2021-06-11T00:00:00"/>
    <n v="1215"/>
    <n v="0.60750000000000004"/>
    <x v="64"/>
    <n v="10"/>
    <n v="12.641499999999999"/>
    <s v="Single Stream"/>
  </r>
  <r>
    <n v="2976"/>
    <d v="2021-06-11T00:00:00"/>
    <n v="1198"/>
    <n v="0.59899999999999998"/>
    <x v="64"/>
    <n v="2"/>
    <n v="12.641499999999999"/>
    <s v="OCC"/>
  </r>
  <r>
    <n v="2983"/>
    <d v="2021-06-11T00:00:00"/>
    <n v="1210"/>
    <n v="0.60499999999999998"/>
    <x v="64"/>
    <n v="10"/>
    <n v="12.641499999999999"/>
    <s v="Single Stream"/>
  </r>
  <r>
    <n v="2984"/>
    <d v="2021-06-11T00:00:00"/>
    <n v="1215"/>
    <n v="0.60750000000000004"/>
    <x v="64"/>
    <n v="10"/>
    <n v="12.641499999999999"/>
    <s v="Single Stream"/>
  </r>
  <r>
    <n v="2982"/>
    <d v="2021-06-11T00:00:00"/>
    <n v="1200"/>
    <n v="0.6"/>
    <x v="64"/>
    <n v="10"/>
    <n v="12.641499999999999"/>
    <s v="Single Stream"/>
  </r>
  <r>
    <n v="2988"/>
    <d v="2021-06-11T00:00:00"/>
    <n v="1215"/>
    <n v="0.60750000000000004"/>
    <x v="64"/>
    <n v="10"/>
    <n v="12.641499999999999"/>
    <s v="Single Stream"/>
  </r>
  <r>
    <n v="2969"/>
    <d v="2021-06-10T00:00:00"/>
    <n v="1210"/>
    <n v="0.60499999999999998"/>
    <x v="65"/>
    <n v="10"/>
    <n v="13.887499999999996"/>
    <s v="Single Stream"/>
  </r>
  <r>
    <n v="2958"/>
    <d v="2021-06-10T00:00:00"/>
    <n v="1215"/>
    <n v="0.60750000000000004"/>
    <x v="65"/>
    <n v="10"/>
    <n v="13.887499999999996"/>
    <s v="Single Stream"/>
  </r>
  <r>
    <n v="2973"/>
    <d v="2021-06-10T00:00:00"/>
    <n v="1210"/>
    <n v="0.60499999999999998"/>
    <x v="65"/>
    <n v="10"/>
    <n v="13.887499999999996"/>
    <s v="Single Stream"/>
  </r>
  <r>
    <n v="2966"/>
    <d v="2021-06-10T00:00:00"/>
    <n v="1215"/>
    <n v="0.60750000000000004"/>
    <x v="65"/>
    <n v="10"/>
    <n v="13.887499999999996"/>
    <s v="Single Stream"/>
  </r>
  <r>
    <n v="2970"/>
    <d v="2021-06-10T00:00:00"/>
    <n v="1215"/>
    <n v="0.60750000000000004"/>
    <x v="65"/>
    <n v="10"/>
    <n v="13.887499999999996"/>
    <s v="Single Stream"/>
  </r>
  <r>
    <n v="2952"/>
    <d v="2021-06-10T00:00:00"/>
    <n v="1195"/>
    <n v="0.59750000000000003"/>
    <x v="65"/>
    <n v="2"/>
    <n v="13.887499999999996"/>
    <s v="OCC"/>
  </r>
  <r>
    <n v="2972"/>
    <d v="2021-06-10T00:00:00"/>
    <n v="1200"/>
    <n v="0.6"/>
    <x v="65"/>
    <n v="10"/>
    <n v="13.887499999999996"/>
    <s v="Single Stream"/>
  </r>
  <r>
    <n v="2961"/>
    <d v="2021-06-10T00:00:00"/>
    <n v="1205"/>
    <n v="0.60250000000000004"/>
    <x v="65"/>
    <n v="10"/>
    <n v="13.887499999999996"/>
    <s v="Single Stream"/>
  </r>
  <r>
    <n v="2971"/>
    <d v="2021-06-10T00:00:00"/>
    <n v="1220"/>
    <n v="0.61"/>
    <x v="65"/>
    <n v="10"/>
    <n v="13.887499999999996"/>
    <s v="Single Stream"/>
  </r>
  <r>
    <n v="2954"/>
    <d v="2021-06-10T00:00:00"/>
    <n v="1210"/>
    <n v="0.60499999999999998"/>
    <x v="65"/>
    <n v="10"/>
    <n v="13.887499999999996"/>
    <s v="Single Stream"/>
  </r>
  <r>
    <n v="2974"/>
    <d v="2021-06-10T00:00:00"/>
    <n v="1205"/>
    <n v="0.60250000000000004"/>
    <x v="65"/>
    <n v="10"/>
    <n v="13.887499999999996"/>
    <s v="Single Stream"/>
  </r>
  <r>
    <n v="2963"/>
    <d v="2021-06-10T00:00:00"/>
    <n v="1210"/>
    <n v="0.60499999999999998"/>
    <x v="65"/>
    <n v="10"/>
    <n v="13.887499999999996"/>
    <s v="Single Stream"/>
  </r>
  <r>
    <n v="2953"/>
    <d v="2021-06-10T00:00:00"/>
    <n v="1190"/>
    <n v="0.59499999999999997"/>
    <x v="65"/>
    <n v="2"/>
    <n v="13.887499999999996"/>
    <s v="OCC"/>
  </r>
  <r>
    <n v="2964"/>
    <d v="2021-06-10T00:00:00"/>
    <n v="1215"/>
    <n v="0.60750000000000004"/>
    <x v="65"/>
    <n v="10"/>
    <n v="13.887499999999996"/>
    <s v="Single Stream"/>
  </r>
  <r>
    <n v="2962"/>
    <d v="2021-06-10T00:00:00"/>
    <n v="1200"/>
    <n v="0.6"/>
    <x v="65"/>
    <n v="10"/>
    <n v="13.887499999999996"/>
    <s v="Single Stream"/>
  </r>
  <r>
    <n v="2957"/>
    <d v="2021-06-10T00:00:00"/>
    <n v="1220"/>
    <n v="0.61"/>
    <x v="65"/>
    <n v="10"/>
    <n v="13.887499999999996"/>
    <s v="Single Stream"/>
  </r>
  <r>
    <n v="2965"/>
    <d v="2021-06-10T00:00:00"/>
    <n v="1220"/>
    <n v="0.61"/>
    <x v="65"/>
    <n v="10"/>
    <n v="13.887499999999996"/>
    <s v="Single Stream"/>
  </r>
  <r>
    <n v="2960"/>
    <d v="2021-06-10T00:00:00"/>
    <n v="1210"/>
    <n v="0.60499999999999998"/>
    <x v="65"/>
    <n v="10"/>
    <n v="13.887499999999996"/>
    <s v="Single Stream"/>
  </r>
  <r>
    <n v="2955"/>
    <d v="2021-06-10T00:00:00"/>
    <n v="1200"/>
    <n v="0.6"/>
    <x v="65"/>
    <n v="10"/>
    <n v="13.887499999999996"/>
    <s v="Single Stream"/>
  </r>
  <r>
    <n v="2959"/>
    <d v="2021-06-10T00:00:00"/>
    <n v="1200"/>
    <n v="0.6"/>
    <x v="65"/>
    <n v="10"/>
    <n v="13.887499999999996"/>
    <s v="Single Stream"/>
  </r>
  <r>
    <n v="2967"/>
    <d v="2021-06-10T00:00:00"/>
    <n v="1200"/>
    <n v="0.6"/>
    <x v="65"/>
    <n v="10"/>
    <n v="13.887499999999996"/>
    <s v="Single Stream"/>
  </r>
  <r>
    <n v="2956"/>
    <d v="2021-06-10T00:00:00"/>
    <n v="1205"/>
    <n v="0.60250000000000004"/>
    <x v="65"/>
    <n v="10"/>
    <n v="13.887499999999996"/>
    <s v="Single Stream"/>
  </r>
  <r>
    <n v="2968"/>
    <d v="2021-06-10T00:00:00"/>
    <n v="1205"/>
    <n v="0.60250000000000004"/>
    <x v="65"/>
    <n v="10"/>
    <n v="13.887499999999996"/>
    <s v="Single Stream"/>
  </r>
  <r>
    <n v="2924"/>
    <d v="2021-06-09T00:00:00"/>
    <n v="1220"/>
    <n v="0.61"/>
    <x v="66"/>
    <n v="10"/>
    <n v="11.481499999999999"/>
    <s v="Single Stream"/>
  </r>
  <r>
    <n v="2945"/>
    <d v="2021-06-09T00:00:00"/>
    <n v="1220"/>
    <n v="0.61"/>
    <x v="66"/>
    <n v="10"/>
    <n v="11.481499999999999"/>
    <s v="Single Stream"/>
  </r>
  <r>
    <n v="2920"/>
    <d v="2021-06-09T00:00:00"/>
    <n v="1210"/>
    <n v="0.60499999999999998"/>
    <x v="66"/>
    <n v="10"/>
    <n v="11.481499999999999"/>
    <s v="Single Stream"/>
  </r>
  <r>
    <n v="2923"/>
    <d v="2021-06-09T00:00:00"/>
    <n v="1200"/>
    <n v="0.6"/>
    <x v="66"/>
    <n v="10"/>
    <n v="11.481499999999999"/>
    <s v="Single Stream"/>
  </r>
  <r>
    <n v="2948"/>
    <d v="2021-06-09T00:00:00"/>
    <n v="1210"/>
    <n v="0.60499999999999998"/>
    <x v="66"/>
    <n v="10"/>
    <n v="11.481499999999999"/>
    <s v="Single Stream"/>
  </r>
  <r>
    <n v="2940"/>
    <d v="2021-06-09T00:00:00"/>
    <n v="1205"/>
    <n v="0.60250000000000004"/>
    <x v="66"/>
    <n v="2"/>
    <n v="11.481499999999999"/>
    <s v="OCC"/>
  </r>
  <r>
    <n v="2943"/>
    <d v="2021-06-09T00:00:00"/>
    <n v="1200"/>
    <n v="0.6"/>
    <x v="66"/>
    <n v="10"/>
    <n v="11.481499999999999"/>
    <s v="Single Stream"/>
  </r>
  <r>
    <n v="2949"/>
    <d v="2021-06-09T00:00:00"/>
    <n v="1215"/>
    <n v="0.60750000000000004"/>
    <x v="66"/>
    <n v="10"/>
    <n v="11.481499999999999"/>
    <s v="Single Stream"/>
  </r>
  <r>
    <n v="2947"/>
    <d v="2021-06-09T00:00:00"/>
    <n v="1200"/>
    <n v="0.6"/>
    <x v="66"/>
    <n v="10"/>
    <n v="11.481499999999999"/>
    <s v="Single Stream"/>
  </r>
  <r>
    <n v="2951"/>
    <d v="2021-06-09T00:00:00"/>
    <n v="1200"/>
    <n v="0.6"/>
    <x v="66"/>
    <n v="10"/>
    <n v="11.481499999999999"/>
    <s v="Single Stream"/>
  </r>
  <r>
    <n v="2944"/>
    <d v="2021-06-09T00:00:00"/>
    <n v="1205"/>
    <n v="0.60250000000000004"/>
    <x v="66"/>
    <n v="10"/>
    <n v="11.481499999999999"/>
    <s v="Single Stream"/>
  </r>
  <r>
    <n v="2950"/>
    <d v="2021-06-09T00:00:00"/>
    <n v="1220"/>
    <n v="0.61"/>
    <x v="66"/>
    <n v="10"/>
    <n v="11.481499999999999"/>
    <s v="Single Stream"/>
  </r>
  <r>
    <n v="2922"/>
    <d v="2021-06-09T00:00:00"/>
    <n v="1215"/>
    <n v="0.60750000000000004"/>
    <x v="66"/>
    <n v="10"/>
    <n v="11.481499999999999"/>
    <s v="Single Stream"/>
  </r>
  <r>
    <n v="2925"/>
    <d v="2021-06-09T00:00:00"/>
    <n v="1205"/>
    <n v="0.60250000000000004"/>
    <x v="66"/>
    <n v="2"/>
    <n v="11.481499999999999"/>
    <s v="OCC"/>
  </r>
  <r>
    <n v="2941"/>
    <d v="2021-06-09T00:00:00"/>
    <n v="1210"/>
    <n v="0.60499999999999998"/>
    <x v="66"/>
    <n v="10"/>
    <n v="11.481499999999999"/>
    <s v="Single Stream"/>
  </r>
  <r>
    <n v="2921"/>
    <d v="2021-06-09T00:00:00"/>
    <n v="1205"/>
    <n v="0.60250000000000004"/>
    <x v="66"/>
    <n v="10"/>
    <n v="11.481499999999999"/>
    <s v="Single Stream"/>
  </r>
  <r>
    <n v="2942"/>
    <d v="2021-06-09T00:00:00"/>
    <n v="1215"/>
    <n v="0.60750000000000004"/>
    <x v="66"/>
    <n v="10"/>
    <n v="11.481499999999999"/>
    <s v="Single Stream"/>
  </r>
  <r>
    <n v="2939"/>
    <d v="2021-06-09T00:00:00"/>
    <n v="1198"/>
    <n v="0.59899999999999998"/>
    <x v="66"/>
    <n v="2"/>
    <n v="11.481499999999999"/>
    <s v="OCC"/>
  </r>
  <r>
    <n v="2946"/>
    <d v="2021-06-09T00:00:00"/>
    <n v="1210"/>
    <n v="0.60499999999999998"/>
    <x v="66"/>
    <n v="10"/>
    <n v="11.481499999999999"/>
    <s v="Single Stream"/>
  </r>
  <r>
    <n v="2916"/>
    <d v="2021-06-08T00:00:00"/>
    <n v="480"/>
    <n v="0.24"/>
    <x v="67"/>
    <n v="2"/>
    <n v="13.764999999999995"/>
    <s v="OCC"/>
  </r>
  <r>
    <n v="2915"/>
    <d v="2021-06-08T00:00:00"/>
    <n v="500"/>
    <n v="0.25"/>
    <x v="67"/>
    <n v="2"/>
    <n v="13.764999999999995"/>
    <s v="OCC"/>
  </r>
  <r>
    <n v="2908"/>
    <d v="2021-06-08T00:00:00"/>
    <n v="1210"/>
    <n v="0.60499999999999998"/>
    <x v="67"/>
    <n v="10"/>
    <n v="13.764999999999995"/>
    <s v="Single Stream"/>
  </r>
  <r>
    <n v="2928"/>
    <d v="2021-06-08T00:00:00"/>
    <n v="1210"/>
    <n v="0.60499999999999998"/>
    <x v="67"/>
    <n v="10"/>
    <n v="13.764999999999995"/>
    <s v="Single Stream"/>
  </r>
  <r>
    <n v="2918"/>
    <d v="2021-06-08T00:00:00"/>
    <n v="460"/>
    <n v="0.23"/>
    <x v="67"/>
    <n v="2"/>
    <n v="13.764999999999995"/>
    <s v="OCC"/>
  </r>
  <r>
    <n v="2927"/>
    <d v="2021-06-08T00:00:00"/>
    <n v="1200"/>
    <n v="0.6"/>
    <x v="67"/>
    <n v="10"/>
    <n v="13.764999999999995"/>
    <s v="Single Stream"/>
  </r>
  <r>
    <n v="2913"/>
    <d v="2021-06-08T00:00:00"/>
    <n v="450"/>
    <n v="0.22500000000000001"/>
    <x v="67"/>
    <n v="2"/>
    <n v="13.764999999999995"/>
    <s v="OCC"/>
  </r>
  <r>
    <n v="2919"/>
    <d v="2021-06-08T00:00:00"/>
    <n v="490"/>
    <n v="0.245"/>
    <x v="67"/>
    <n v="2"/>
    <n v="13.764999999999995"/>
    <s v="OCC"/>
  </r>
  <r>
    <n v="2907"/>
    <d v="2021-06-08T00:00:00"/>
    <n v="1215"/>
    <n v="0.60750000000000004"/>
    <x v="67"/>
    <n v="2"/>
    <n v="13.764999999999995"/>
    <s v="OCC"/>
  </r>
  <r>
    <n v="2931"/>
    <d v="2021-06-08T00:00:00"/>
    <n v="1220"/>
    <n v="0.61"/>
    <x v="67"/>
    <n v="10"/>
    <n v="13.764999999999995"/>
    <s v="Single Stream"/>
  </r>
  <r>
    <n v="2910"/>
    <d v="2021-06-08T00:00:00"/>
    <n v="1210"/>
    <n v="0.60499999999999998"/>
    <x v="67"/>
    <n v="10"/>
    <n v="13.764999999999995"/>
    <s v="Single Stream"/>
  </r>
  <r>
    <n v="2933"/>
    <d v="2021-06-08T00:00:00"/>
    <n v="1205"/>
    <n v="0.60250000000000004"/>
    <x v="67"/>
    <n v="10"/>
    <n v="13.764999999999995"/>
    <s v="Single Stream"/>
  </r>
  <r>
    <n v="2934"/>
    <d v="2021-06-08T00:00:00"/>
    <n v="1210"/>
    <n v="0.60499999999999998"/>
    <x v="67"/>
    <n v="10"/>
    <n v="13.764999999999995"/>
    <s v="Single Stream"/>
  </r>
  <r>
    <n v="2906"/>
    <d v="2021-06-08T00:00:00"/>
    <n v="1200"/>
    <n v="0.6"/>
    <x v="67"/>
    <n v="2"/>
    <n v="13.764999999999995"/>
    <s v="OCC"/>
  </r>
  <r>
    <n v="2912"/>
    <d v="2021-06-08T00:00:00"/>
    <n v="1220"/>
    <n v="0.61"/>
    <x v="67"/>
    <n v="10"/>
    <n v="13.764999999999995"/>
    <s v="Single Stream"/>
  </r>
  <r>
    <n v="2929"/>
    <d v="2021-06-08T00:00:00"/>
    <n v="1200"/>
    <n v="0.6"/>
    <x v="67"/>
    <n v="10"/>
    <n v="13.764999999999995"/>
    <s v="Single Stream"/>
  </r>
  <r>
    <n v="2935"/>
    <d v="2021-06-08T00:00:00"/>
    <n v="1215"/>
    <n v="0.60750000000000004"/>
    <x v="67"/>
    <n v="10"/>
    <n v="13.764999999999995"/>
    <s v="Single Stream"/>
  </r>
  <r>
    <n v="2937"/>
    <d v="2021-06-08T00:00:00"/>
    <n v="1200"/>
    <n v="0.6"/>
    <x v="67"/>
    <n v="10"/>
    <n v="13.764999999999995"/>
    <s v="Single Stream"/>
  </r>
  <r>
    <n v="2926"/>
    <d v="2021-06-08T00:00:00"/>
    <n v="1205"/>
    <n v="0.60250000000000004"/>
    <x v="67"/>
    <n v="10"/>
    <n v="13.764999999999995"/>
    <s v="Single Stream"/>
  </r>
  <r>
    <n v="2930"/>
    <d v="2021-06-08T00:00:00"/>
    <n v="1205"/>
    <n v="0.60250000000000004"/>
    <x v="67"/>
    <n v="10"/>
    <n v="13.764999999999995"/>
    <s v="Single Stream"/>
  </r>
  <r>
    <n v="2936"/>
    <d v="2021-06-08T00:00:00"/>
    <n v="1220"/>
    <n v="0.61"/>
    <x v="67"/>
    <n v="10"/>
    <n v="13.764999999999995"/>
    <s v="Single Stream"/>
  </r>
  <r>
    <n v="2914"/>
    <d v="2021-06-08T00:00:00"/>
    <n v="470"/>
    <n v="0.23499999999999999"/>
    <x v="67"/>
    <n v="2"/>
    <n v="13.764999999999995"/>
    <s v="OCC"/>
  </r>
  <r>
    <n v="2938"/>
    <d v="2021-06-08T00:00:00"/>
    <n v="1205"/>
    <n v="0.60250000000000004"/>
    <x v="67"/>
    <n v="10"/>
    <n v="13.764999999999995"/>
    <s v="Single Stream"/>
  </r>
  <r>
    <n v="2917"/>
    <d v="2021-06-08T00:00:00"/>
    <n v="490"/>
    <n v="0.245"/>
    <x v="67"/>
    <n v="2"/>
    <n v="13.764999999999995"/>
    <s v="OCC"/>
  </r>
  <r>
    <n v="2909"/>
    <d v="2021-06-08T00:00:00"/>
    <n v="1220"/>
    <n v="0.61"/>
    <x v="67"/>
    <n v="10"/>
    <n v="13.764999999999995"/>
    <s v="Single Stream"/>
  </r>
  <r>
    <n v="2911"/>
    <d v="2021-06-08T00:00:00"/>
    <n v="1205"/>
    <n v="0.60250000000000004"/>
    <x v="67"/>
    <n v="10"/>
    <n v="13.764999999999995"/>
    <s v="Single Stream"/>
  </r>
  <r>
    <n v="2932"/>
    <d v="2021-06-08T00:00:00"/>
    <n v="1215"/>
    <n v="0.60750000000000004"/>
    <x v="67"/>
    <n v="10"/>
    <n v="13.764999999999995"/>
    <s v="Single Stream"/>
  </r>
  <r>
    <n v="2903"/>
    <d v="2021-06-07T00:00:00"/>
    <n v="1225"/>
    <n v="0.61250000000000004"/>
    <x v="68"/>
    <n v="10"/>
    <n v="13.321499999999999"/>
    <s v="Single Stream"/>
  </r>
  <r>
    <n v="2900"/>
    <d v="2021-06-07T00:00:00"/>
    <n v="1200"/>
    <n v="0.6"/>
    <x v="68"/>
    <n v="10"/>
    <n v="13.321499999999999"/>
    <s v="Single Stream"/>
  </r>
  <r>
    <n v="2871"/>
    <d v="2021-06-07T00:00:00"/>
    <n v="1215"/>
    <n v="0.60750000000000004"/>
    <x v="68"/>
    <n v="2"/>
    <n v="13.321499999999999"/>
    <s v="OCC"/>
  </r>
  <r>
    <n v="2904"/>
    <d v="2021-06-07T00:00:00"/>
    <n v="1200"/>
    <n v="0.6"/>
    <x v="68"/>
    <n v="10"/>
    <n v="13.321499999999999"/>
    <s v="Single Stream"/>
  </r>
  <r>
    <n v="2899"/>
    <d v="2021-06-07T00:00:00"/>
    <n v="1207"/>
    <n v="0.60350000000000004"/>
    <x v="68"/>
    <n v="10"/>
    <n v="13.321499999999999"/>
    <s v="Single Stream"/>
  </r>
  <r>
    <n v="2870"/>
    <d v="2021-06-07T00:00:00"/>
    <n v="1205"/>
    <n v="0.60250000000000004"/>
    <x v="68"/>
    <n v="2"/>
    <n v="13.321499999999999"/>
    <s v="OCC"/>
  </r>
  <r>
    <n v="2897"/>
    <d v="2021-06-07T00:00:00"/>
    <n v="1213"/>
    <n v="0.60650000000000004"/>
    <x v="68"/>
    <n v="10"/>
    <n v="13.321499999999999"/>
    <s v="Single Stream"/>
  </r>
  <r>
    <n v="2890"/>
    <d v="2021-06-07T00:00:00"/>
    <n v="1205"/>
    <n v="0.60250000000000004"/>
    <x v="68"/>
    <n v="2"/>
    <n v="13.321499999999999"/>
    <s v="OCC"/>
  </r>
  <r>
    <n v="2901"/>
    <d v="2021-06-07T00:00:00"/>
    <n v="1217"/>
    <n v="0.60850000000000004"/>
    <x v="68"/>
    <n v="10"/>
    <n v="13.321499999999999"/>
    <s v="Single Stream"/>
  </r>
  <r>
    <n v="2896"/>
    <d v="2021-06-07T00:00:00"/>
    <n v="1220"/>
    <n v="0.61"/>
    <x v="68"/>
    <n v="10"/>
    <n v="13.321499999999999"/>
    <s v="Single Stream"/>
  </r>
  <r>
    <n v="2895"/>
    <d v="2021-06-07T00:00:00"/>
    <n v="1210"/>
    <n v="0.60499999999999998"/>
    <x v="68"/>
    <n v="10"/>
    <n v="13.321499999999999"/>
    <s v="Single Stream"/>
  </r>
  <r>
    <n v="2894"/>
    <d v="2021-06-07T00:00:00"/>
    <n v="1200"/>
    <n v="0.6"/>
    <x v="68"/>
    <n v="10"/>
    <n v="13.321499999999999"/>
    <s v="Single Stream"/>
  </r>
  <r>
    <n v="2891"/>
    <d v="2021-06-07T00:00:00"/>
    <n v="1200"/>
    <n v="0.6"/>
    <x v="68"/>
    <n v="2"/>
    <n v="13.321499999999999"/>
    <s v="OCC"/>
  </r>
  <r>
    <n v="2892"/>
    <d v="2021-06-07T00:00:00"/>
    <n v="1210"/>
    <n v="0.60499999999999998"/>
    <x v="68"/>
    <n v="10"/>
    <n v="13.321499999999999"/>
    <s v="Single Stream"/>
  </r>
  <r>
    <n v="2874"/>
    <d v="2021-06-07T00:00:00"/>
    <n v="1220"/>
    <n v="0.61"/>
    <x v="68"/>
    <n v="10"/>
    <n v="13.321499999999999"/>
    <s v="Single Stream"/>
  </r>
  <r>
    <n v="2872"/>
    <d v="2021-06-07T00:00:00"/>
    <n v="1200"/>
    <n v="0.6"/>
    <x v="68"/>
    <n v="2"/>
    <n v="13.321499999999999"/>
    <s v="OCC"/>
  </r>
  <r>
    <n v="2873"/>
    <d v="2021-06-07T00:00:00"/>
    <n v="1210"/>
    <n v="0.60499999999999998"/>
    <x v="68"/>
    <n v="2"/>
    <n v="13.321499999999999"/>
    <s v="OCC"/>
  </r>
  <r>
    <n v="2893"/>
    <d v="2021-06-07T00:00:00"/>
    <n v="1215"/>
    <n v="0.60750000000000004"/>
    <x v="68"/>
    <n v="10"/>
    <n v="13.321499999999999"/>
    <s v="Single Stream"/>
  </r>
  <r>
    <n v="2905"/>
    <d v="2021-06-07T00:00:00"/>
    <n v="1215"/>
    <n v="0.60750000000000004"/>
    <x v="68"/>
    <n v="10"/>
    <n v="13.321499999999999"/>
    <s v="Single Stream"/>
  </r>
  <r>
    <n v="2898"/>
    <d v="2021-06-07T00:00:00"/>
    <n v="1220"/>
    <n v="0.61"/>
    <x v="68"/>
    <n v="10"/>
    <n v="13.321499999999999"/>
    <s v="Single Stream"/>
  </r>
  <r>
    <n v="2902"/>
    <d v="2021-06-07T00:00:00"/>
    <n v="1220"/>
    <n v="0.61"/>
    <x v="68"/>
    <n v="10"/>
    <n v="13.321499999999999"/>
    <s v="Single Stream"/>
  </r>
  <r>
    <n v="2875"/>
    <d v="2021-06-07T00:00:00"/>
    <n v="1216"/>
    <n v="0.60799999999999998"/>
    <x v="68"/>
    <n v="10"/>
    <n v="13.321499999999999"/>
    <s v="Single Stream"/>
  </r>
  <r>
    <n v="2881"/>
    <d v="2021-06-04T00:00:00"/>
    <n v="1215"/>
    <n v="0.60750000000000004"/>
    <x v="69"/>
    <n v="10"/>
    <n v="9.6625000000000014"/>
    <s v="Single Stream"/>
  </r>
  <r>
    <n v="2868"/>
    <d v="2021-06-04T00:00:00"/>
    <n v="1200"/>
    <n v="0.6"/>
    <x v="69"/>
    <n v="2"/>
    <n v="9.6625000000000014"/>
    <s v="OCC"/>
  </r>
  <r>
    <n v="2883"/>
    <d v="2021-06-04T00:00:00"/>
    <n v="1200"/>
    <n v="0.6"/>
    <x v="69"/>
    <n v="10"/>
    <n v="9.6625000000000014"/>
    <s v="Single Stream"/>
  </r>
  <r>
    <n v="2889"/>
    <d v="2021-06-04T00:00:00"/>
    <n v="1215"/>
    <n v="0.60750000000000004"/>
    <x v="69"/>
    <n v="10"/>
    <n v="9.6625000000000014"/>
    <s v="Single Stream"/>
  </r>
  <r>
    <n v="2882"/>
    <d v="2021-06-04T00:00:00"/>
    <n v="1220"/>
    <n v="0.61"/>
    <x v="69"/>
    <n v="10"/>
    <n v="9.6625000000000014"/>
    <s v="Single Stream"/>
  </r>
  <r>
    <n v="2884"/>
    <d v="2021-06-04T00:00:00"/>
    <n v="1205"/>
    <n v="0.60250000000000004"/>
    <x v="69"/>
    <n v="10"/>
    <n v="9.6625000000000014"/>
    <s v="Single Stream"/>
  </r>
  <r>
    <n v="2877"/>
    <d v="2021-06-04T00:00:00"/>
    <n v="1205"/>
    <n v="0.60250000000000004"/>
    <x v="69"/>
    <n v="2"/>
    <n v="9.6625000000000014"/>
    <s v="OCC"/>
  </r>
  <r>
    <n v="2878"/>
    <d v="2021-06-04T00:00:00"/>
    <n v="1210"/>
    <n v="0.60499999999999998"/>
    <x v="69"/>
    <n v="2"/>
    <n v="9.6625000000000014"/>
    <s v="OCC"/>
  </r>
  <r>
    <n v="2885"/>
    <d v="2021-06-04T00:00:00"/>
    <n v="1200"/>
    <n v="0.6"/>
    <x v="69"/>
    <n v="10"/>
    <n v="9.6625000000000014"/>
    <s v="Single Stream"/>
  </r>
  <r>
    <n v="2886"/>
    <d v="2021-06-04T00:00:00"/>
    <n v="1200"/>
    <n v="0.6"/>
    <x v="69"/>
    <n v="10"/>
    <n v="9.6625000000000014"/>
    <s v="Single Stream"/>
  </r>
  <r>
    <n v="2876"/>
    <d v="2021-06-04T00:00:00"/>
    <n v="1210"/>
    <n v="0.60499999999999998"/>
    <x v="69"/>
    <n v="2"/>
    <n v="9.6625000000000014"/>
    <s v="OCC"/>
  </r>
  <r>
    <n v="2879"/>
    <d v="2021-06-04T00:00:00"/>
    <n v="1205"/>
    <n v="0.60250000000000004"/>
    <x v="69"/>
    <n v="10"/>
    <n v="9.6625000000000014"/>
    <s v="Single Stream"/>
  </r>
  <r>
    <n v="2887"/>
    <d v="2021-06-04T00:00:00"/>
    <n v="1205"/>
    <n v="0.60250000000000004"/>
    <x v="69"/>
    <n v="10"/>
    <n v="9.6625000000000014"/>
    <s v="Single Stream"/>
  </r>
  <r>
    <n v="2880"/>
    <d v="2021-06-04T00:00:00"/>
    <n v="1210"/>
    <n v="0.60499999999999998"/>
    <x v="69"/>
    <n v="10"/>
    <n v="9.6625000000000014"/>
    <s v="Single Stream"/>
  </r>
  <r>
    <n v="2869"/>
    <d v="2021-06-04T00:00:00"/>
    <n v="1215"/>
    <n v="0.60750000000000004"/>
    <x v="69"/>
    <n v="10"/>
    <n v="9.6625000000000014"/>
    <s v="Single Stream"/>
  </r>
  <r>
    <n v="2888"/>
    <d v="2021-06-04T00:00:00"/>
    <n v="1210"/>
    <n v="0.60499999999999998"/>
    <x v="69"/>
    <n v="10"/>
    <n v="9.6625000000000014"/>
    <s v="Single Stream"/>
  </r>
  <r>
    <n v="2855"/>
    <d v="2021-06-03T00:00:00"/>
    <n v="1215"/>
    <n v="0.60750000000000004"/>
    <x v="70"/>
    <n v="10"/>
    <n v="9.6574999999999989"/>
    <s v="Single Stream"/>
  </r>
  <r>
    <n v="2854"/>
    <d v="2021-06-03T00:00:00"/>
    <n v="1205"/>
    <n v="0.60250000000000004"/>
    <x v="70"/>
    <n v="2"/>
    <n v="9.6574999999999989"/>
    <s v="OCC"/>
  </r>
  <r>
    <n v="2863"/>
    <d v="2021-06-03T00:00:00"/>
    <n v="1215"/>
    <n v="0.60750000000000004"/>
    <x v="70"/>
    <n v="10"/>
    <n v="9.6574999999999989"/>
    <s v="Single Stream"/>
  </r>
  <r>
    <n v="2865"/>
    <d v="2021-06-03T00:00:00"/>
    <n v="1200"/>
    <n v="0.6"/>
    <x v="70"/>
    <n v="10"/>
    <n v="9.6574999999999989"/>
    <s v="Single Stream"/>
  </r>
  <r>
    <n v="2856"/>
    <d v="2021-06-03T00:00:00"/>
    <n v="1220"/>
    <n v="0.61"/>
    <x v="70"/>
    <n v="10"/>
    <n v="9.6574999999999989"/>
    <s v="Single Stream"/>
  </r>
  <r>
    <n v="2858"/>
    <d v="2021-06-03T00:00:00"/>
    <n v="1205"/>
    <n v="0.60250000000000004"/>
    <x v="70"/>
    <n v="10"/>
    <n v="9.6574999999999989"/>
    <s v="Single Stream"/>
  </r>
  <r>
    <n v="2862"/>
    <d v="2021-06-03T00:00:00"/>
    <n v="1205"/>
    <n v="0.60250000000000004"/>
    <x v="70"/>
    <n v="10"/>
    <n v="9.6574999999999989"/>
    <s v="Single Stream"/>
  </r>
  <r>
    <n v="2852"/>
    <d v="2021-06-03T00:00:00"/>
    <n v="1210"/>
    <n v="0.60499999999999998"/>
    <x v="70"/>
    <n v="2"/>
    <n v="9.6574999999999989"/>
    <s v="OCC"/>
  </r>
  <r>
    <n v="2859"/>
    <d v="2021-06-03T00:00:00"/>
    <n v="1200"/>
    <n v="0.6"/>
    <x v="70"/>
    <n v="10"/>
    <n v="9.6574999999999989"/>
    <s v="Single Stream"/>
  </r>
  <r>
    <n v="2867"/>
    <d v="2021-06-03T00:00:00"/>
    <n v="1200"/>
    <n v="0.6"/>
    <x v="70"/>
    <n v="10"/>
    <n v="9.6574999999999989"/>
    <s v="Single Stream"/>
  </r>
  <r>
    <n v="2860"/>
    <d v="2021-06-03T00:00:00"/>
    <n v="1200"/>
    <n v="0.6"/>
    <x v="70"/>
    <n v="2"/>
    <n v="9.6574999999999989"/>
    <s v="OCC"/>
  </r>
  <r>
    <n v="2861"/>
    <d v="2021-06-03T00:00:00"/>
    <n v="1210"/>
    <n v="0.60499999999999998"/>
    <x v="70"/>
    <n v="2"/>
    <n v="9.6574999999999989"/>
    <s v="OCC"/>
  </r>
  <r>
    <n v="2866"/>
    <d v="2021-06-03T00:00:00"/>
    <n v="1220"/>
    <n v="0.61"/>
    <x v="70"/>
    <n v="10"/>
    <n v="9.6574999999999989"/>
    <s v="Single Stream"/>
  </r>
  <r>
    <n v="2857"/>
    <d v="2021-06-03T00:00:00"/>
    <n v="1210"/>
    <n v="0.60499999999999998"/>
    <x v="70"/>
    <n v="10"/>
    <n v="9.6574999999999989"/>
    <s v="Single Stream"/>
  </r>
  <r>
    <n v="2864"/>
    <d v="2021-06-03T00:00:00"/>
    <n v="1200"/>
    <n v="0.6"/>
    <x v="70"/>
    <n v="10"/>
    <n v="9.6574999999999989"/>
    <s v="Single Stream"/>
  </r>
  <r>
    <n v="2853"/>
    <d v="2021-06-03T00:00:00"/>
    <n v="1200"/>
    <n v="0.6"/>
    <x v="70"/>
    <n v="2"/>
    <n v="9.6574999999999989"/>
    <s v="OCC"/>
  </r>
  <r>
    <n v="2822"/>
    <d v="2021-06-02T00:00:00"/>
    <n v="1200"/>
    <n v="0.6"/>
    <x v="71"/>
    <n v="10"/>
    <n v="12.0745"/>
    <s v="Single Stream"/>
  </r>
  <r>
    <n v="2847"/>
    <d v="2021-06-02T00:00:00"/>
    <n v="1210"/>
    <n v="0.60499999999999998"/>
    <x v="71"/>
    <n v="10"/>
    <n v="12.0745"/>
    <s v="Single Stream"/>
  </r>
  <r>
    <n v="2819"/>
    <d v="2021-06-02T00:00:00"/>
    <n v="1200"/>
    <n v="0.6"/>
    <x v="71"/>
    <n v="2"/>
    <n v="12.0745"/>
    <s v="OCC"/>
  </r>
  <r>
    <n v="2850"/>
    <d v="2021-06-02T00:00:00"/>
    <n v="1200"/>
    <n v="0.6"/>
    <x v="71"/>
    <n v="10"/>
    <n v="12.0745"/>
    <s v="Single Stream"/>
  </r>
  <r>
    <n v="2824"/>
    <d v="2021-06-02T00:00:00"/>
    <n v="1210"/>
    <n v="0.60499999999999998"/>
    <x v="71"/>
    <n v="10"/>
    <n v="12.0745"/>
    <s v="Single Stream"/>
  </r>
  <r>
    <n v="2821"/>
    <d v="2021-06-02T00:00:00"/>
    <n v="1215"/>
    <n v="0.60750000000000004"/>
    <x v="71"/>
    <n v="10"/>
    <n v="12.0745"/>
    <s v="Single Stream"/>
  </r>
  <r>
    <n v="2820"/>
    <d v="2021-06-02T00:00:00"/>
    <n v="1205"/>
    <n v="0.60250000000000004"/>
    <x v="71"/>
    <n v="2"/>
    <n v="12.0745"/>
    <s v="OCC"/>
  </r>
  <r>
    <n v="2840"/>
    <d v="2021-06-02T00:00:00"/>
    <n v="1210"/>
    <n v="0.60499999999999998"/>
    <x v="71"/>
    <n v="10"/>
    <n v="12.0745"/>
    <s v="Single Stream"/>
  </r>
  <r>
    <n v="2844"/>
    <d v="2021-06-02T00:00:00"/>
    <n v="1214"/>
    <n v="0.60699999999999998"/>
    <x v="71"/>
    <n v="10"/>
    <n v="12.0745"/>
    <s v="Single Stream"/>
  </r>
  <r>
    <n v="2839"/>
    <d v="2021-06-02T00:00:00"/>
    <n v="1200"/>
    <n v="0.6"/>
    <x v="71"/>
    <n v="10"/>
    <n v="12.0745"/>
    <s v="Single Stream"/>
  </r>
  <r>
    <n v="2845"/>
    <d v="2021-06-02T00:00:00"/>
    <n v="1215"/>
    <n v="0.60750000000000004"/>
    <x v="71"/>
    <n v="10"/>
    <n v="12.0745"/>
    <s v="Single Stream"/>
  </r>
  <r>
    <n v="2843"/>
    <d v="2021-06-02T00:00:00"/>
    <n v="1200"/>
    <n v="0.6"/>
    <x v="71"/>
    <n v="10"/>
    <n v="12.0745"/>
    <s v="Single Stream"/>
  </r>
  <r>
    <n v="2851"/>
    <d v="2021-06-02T00:00:00"/>
    <n v="1200"/>
    <n v="0.6"/>
    <x v="71"/>
    <n v="10"/>
    <n v="12.0745"/>
    <s v="Single Stream"/>
  </r>
  <r>
    <n v="2846"/>
    <d v="2021-06-02T00:00:00"/>
    <n v="1220"/>
    <n v="0.61"/>
    <x v="71"/>
    <n v="10"/>
    <n v="12.0745"/>
    <s v="Single Stream"/>
  </r>
  <r>
    <n v="2848"/>
    <d v="2021-06-02T00:00:00"/>
    <n v="1205"/>
    <n v="0.60250000000000004"/>
    <x v="71"/>
    <n v="10"/>
    <n v="12.0745"/>
    <s v="Single Stream"/>
  </r>
  <r>
    <n v="2849"/>
    <d v="2021-06-02T00:00:00"/>
    <n v="1210"/>
    <n v="0.60499999999999998"/>
    <x v="71"/>
    <n v="10"/>
    <n v="12.0745"/>
    <s v="Single Stream"/>
  </r>
  <r>
    <n v="2842"/>
    <d v="2021-06-02T00:00:00"/>
    <n v="1215"/>
    <n v="0.60750000000000004"/>
    <x v="71"/>
    <n v="10"/>
    <n v="12.0745"/>
    <s v="Single Stream"/>
  </r>
  <r>
    <n v="2841"/>
    <d v="2021-06-02T00:00:00"/>
    <n v="1205"/>
    <n v="0.60250000000000004"/>
    <x v="71"/>
    <n v="10"/>
    <n v="12.0745"/>
    <s v="Single Stream"/>
  </r>
  <r>
    <n v="2823"/>
    <d v="2021-06-02T00:00:00"/>
    <n v="1215"/>
    <n v="0.60750000000000004"/>
    <x v="71"/>
    <n v="10"/>
    <n v="12.0745"/>
    <s v="Single Stream"/>
  </r>
  <r>
    <n v="2825"/>
    <d v="2021-06-02T00:00:00"/>
    <n v="1200"/>
    <n v="0.6"/>
    <x v="71"/>
    <n v="10"/>
    <n v="12.0745"/>
    <s v="Single Stream"/>
  </r>
  <r>
    <n v="2816"/>
    <d v="2021-06-01T00:00:00"/>
    <n v="1218"/>
    <n v="0.60899999999999999"/>
    <x v="72"/>
    <n v="10"/>
    <n v="12.6785"/>
    <s v="Single Stream"/>
  </r>
  <r>
    <n v="2828"/>
    <d v="2021-06-01T00:00:00"/>
    <n v="1205"/>
    <n v="0.60250000000000004"/>
    <x v="72"/>
    <n v="10"/>
    <n v="12.6785"/>
    <s v="Single Stream"/>
  </r>
  <r>
    <n v="2813"/>
    <d v="2021-06-01T00:00:00"/>
    <n v="1205"/>
    <n v="0.60250000000000004"/>
    <x v="72"/>
    <n v="2"/>
    <n v="12.6785"/>
    <s v="OCC"/>
  </r>
  <r>
    <n v="2829"/>
    <d v="2021-06-01T00:00:00"/>
    <n v="1210"/>
    <n v="0.60499999999999998"/>
    <x v="72"/>
    <n v="10"/>
    <n v="12.6785"/>
    <s v="Single Stream"/>
  </r>
  <r>
    <n v="2830"/>
    <d v="2021-06-01T00:00:00"/>
    <n v="1198"/>
    <n v="0.59899999999999998"/>
    <x v="72"/>
    <n v="10"/>
    <n v="12.6785"/>
    <s v="Single Stream"/>
  </r>
  <r>
    <n v="2832"/>
    <d v="2021-06-01T00:00:00"/>
    <n v="1200"/>
    <n v="0.6"/>
    <x v="72"/>
    <n v="10"/>
    <n v="12.6785"/>
    <s v="Single Stream"/>
  </r>
  <r>
    <n v="2831"/>
    <d v="2021-06-01T00:00:00"/>
    <n v="1190"/>
    <n v="0.59499999999999997"/>
    <x v="72"/>
    <n v="10"/>
    <n v="12.6785"/>
    <s v="Single Stream"/>
  </r>
  <r>
    <n v="2837"/>
    <d v="2021-06-01T00:00:00"/>
    <n v="1205"/>
    <n v="0.60250000000000004"/>
    <x v="72"/>
    <n v="10"/>
    <n v="12.6785"/>
    <s v="Single Stream"/>
  </r>
  <r>
    <n v="2818"/>
    <d v="2021-06-01T00:00:00"/>
    <n v="1210"/>
    <n v="0.60499999999999998"/>
    <x v="72"/>
    <n v="10"/>
    <n v="12.6785"/>
    <s v="Single Stream"/>
  </r>
  <r>
    <n v="2834"/>
    <d v="2021-06-01T00:00:00"/>
    <n v="1210"/>
    <n v="0.60499999999999998"/>
    <x v="72"/>
    <n v="10"/>
    <n v="12.6785"/>
    <s v="Single Stream"/>
  </r>
  <r>
    <n v="2838"/>
    <d v="2021-06-01T00:00:00"/>
    <n v="1210"/>
    <n v="0.60499999999999998"/>
    <x v="72"/>
    <n v="10"/>
    <n v="12.6785"/>
    <s v="Single Stream"/>
  </r>
  <r>
    <n v="2835"/>
    <d v="2021-06-01T00:00:00"/>
    <n v="1215"/>
    <n v="0.60750000000000004"/>
    <x v="72"/>
    <n v="10"/>
    <n v="12.6785"/>
    <s v="Single Stream"/>
  </r>
  <r>
    <n v="2833"/>
    <d v="2021-06-01T00:00:00"/>
    <n v="1204"/>
    <n v="0.60199999999999998"/>
    <x v="72"/>
    <n v="10"/>
    <n v="12.6785"/>
    <s v="Single Stream"/>
  </r>
  <r>
    <n v="2836"/>
    <d v="2021-06-01T00:00:00"/>
    <n v="1220"/>
    <n v="0.61"/>
    <x v="72"/>
    <n v="10"/>
    <n v="12.6785"/>
    <s v="Single Stream"/>
  </r>
  <r>
    <n v="2814"/>
    <d v="2021-06-01T00:00:00"/>
    <n v="1217"/>
    <n v="0.60850000000000004"/>
    <x v="72"/>
    <n v="2"/>
    <n v="12.6785"/>
    <s v="OCC"/>
  </r>
  <r>
    <n v="2827"/>
    <d v="2021-06-01T00:00:00"/>
    <n v="1210"/>
    <n v="0.60499999999999998"/>
    <x v="72"/>
    <n v="10"/>
    <n v="12.6785"/>
    <s v="Single Stream"/>
  </r>
  <r>
    <n v="2811"/>
    <d v="2021-06-01T00:00:00"/>
    <n v="1200"/>
    <n v="0.6"/>
    <x v="72"/>
    <n v="2"/>
    <n v="12.6785"/>
    <s v="OCC"/>
  </r>
  <r>
    <n v="2812"/>
    <d v="2021-06-01T00:00:00"/>
    <n v="1210"/>
    <n v="0.60499999999999998"/>
    <x v="72"/>
    <n v="2"/>
    <n v="12.6785"/>
    <s v="OCC"/>
  </r>
  <r>
    <n v="2826"/>
    <d v="2021-06-01T00:00:00"/>
    <n v="1200"/>
    <n v="0.6"/>
    <x v="72"/>
    <n v="10"/>
    <n v="12.6785"/>
    <s v="Single Stream"/>
  </r>
  <r>
    <n v="2817"/>
    <d v="2021-06-01T00:00:00"/>
    <n v="1220"/>
    <n v="0.61"/>
    <x v="72"/>
    <n v="10"/>
    <n v="12.6785"/>
    <s v="Single Stream"/>
  </r>
  <r>
    <n v="2815"/>
    <d v="2021-06-01T00:00:00"/>
    <n v="1200"/>
    <n v="0.6"/>
    <x v="72"/>
    <n v="2"/>
    <n v="12.6785"/>
    <s v="OCC"/>
  </r>
  <r>
    <n v="2802"/>
    <d v="2021-05-28T00:00:00"/>
    <n v="1194"/>
    <n v="0.59699999999999998"/>
    <x v="73"/>
    <n v="2"/>
    <n v="9.6689999999999987"/>
    <s v="OCC"/>
  </r>
  <r>
    <n v="2809"/>
    <d v="2021-05-28T00:00:00"/>
    <n v="1210"/>
    <n v="0.60499999999999998"/>
    <x v="73"/>
    <n v="10"/>
    <n v="9.6689999999999987"/>
    <s v="Single Stream"/>
  </r>
  <r>
    <n v="2808"/>
    <d v="2021-05-28T00:00:00"/>
    <n v="1230"/>
    <n v="0.61499999999999999"/>
    <x v="73"/>
    <n v="10"/>
    <n v="9.6689999999999987"/>
    <s v="Single Stream"/>
  </r>
  <r>
    <n v="2806"/>
    <d v="2021-05-28T00:00:00"/>
    <n v="1215"/>
    <n v="0.60750000000000004"/>
    <x v="73"/>
    <n v="10"/>
    <n v="9.6689999999999987"/>
    <s v="Single Stream"/>
  </r>
  <r>
    <n v="2810"/>
    <d v="2021-05-28T00:00:00"/>
    <n v="1215"/>
    <n v="0.60750000000000004"/>
    <x v="73"/>
    <n v="10"/>
    <n v="9.6689999999999987"/>
    <s v="Single Stream"/>
  </r>
  <r>
    <n v="2807"/>
    <d v="2021-05-28T00:00:00"/>
    <n v="1207"/>
    <n v="0.60350000000000004"/>
    <x v="73"/>
    <n v="10"/>
    <n v="9.6689999999999987"/>
    <s v="Single Stream"/>
  </r>
  <r>
    <n v="2797"/>
    <d v="2021-05-28T00:00:00"/>
    <n v="1217"/>
    <n v="0.60850000000000004"/>
    <x v="73"/>
    <n v="2"/>
    <n v="9.6689999999999987"/>
    <s v="OCC"/>
  </r>
  <r>
    <n v="2798"/>
    <d v="2021-05-28T00:00:00"/>
    <n v="1200"/>
    <n v="0.6"/>
    <x v="73"/>
    <n v="2"/>
    <n v="9.6689999999999987"/>
    <s v="OCC"/>
  </r>
  <r>
    <n v="2805"/>
    <d v="2021-05-28T00:00:00"/>
    <n v="1204"/>
    <n v="0.60199999999999998"/>
    <x v="73"/>
    <n v="10"/>
    <n v="9.6689999999999987"/>
    <s v="Single Stream"/>
  </r>
  <r>
    <n v="2799"/>
    <d v="2021-05-28T00:00:00"/>
    <n v="1210"/>
    <n v="0.60499999999999998"/>
    <x v="73"/>
    <n v="10"/>
    <n v="9.6689999999999987"/>
    <s v="Single Stream"/>
  </r>
  <r>
    <n v="2795"/>
    <d v="2021-05-28T00:00:00"/>
    <n v="1205"/>
    <n v="0.60250000000000004"/>
    <x v="73"/>
    <n v="2"/>
    <n v="9.6689999999999987"/>
    <s v="OCC"/>
  </r>
  <r>
    <n v="2800"/>
    <d v="2021-05-28T00:00:00"/>
    <n v="1215"/>
    <n v="0.60750000000000004"/>
    <x v="73"/>
    <n v="10"/>
    <n v="9.6689999999999987"/>
    <s v="Single Stream"/>
  </r>
  <r>
    <n v="2804"/>
    <d v="2021-05-28T00:00:00"/>
    <n v="1210"/>
    <n v="0.60499999999999998"/>
    <x v="73"/>
    <n v="10"/>
    <n v="9.6689999999999987"/>
    <s v="Single Stream"/>
  </r>
  <r>
    <n v="2801"/>
    <d v="2021-05-28T00:00:00"/>
    <n v="1206"/>
    <n v="0.60299999999999998"/>
    <x v="73"/>
    <n v="2"/>
    <n v="9.6689999999999987"/>
    <s v="OCC"/>
  </r>
  <r>
    <n v="2803"/>
    <d v="2021-05-28T00:00:00"/>
    <n v="1200"/>
    <n v="0.6"/>
    <x v="73"/>
    <n v="10"/>
    <n v="9.6689999999999987"/>
    <s v="Single Stream"/>
  </r>
  <r>
    <n v="2796"/>
    <d v="2021-05-28T00:00:00"/>
    <n v="1200"/>
    <n v="0.6"/>
    <x v="73"/>
    <n v="2"/>
    <n v="9.6689999999999987"/>
    <s v="OCC"/>
  </r>
  <r>
    <n v="2792"/>
    <d v="2021-05-27T00:00:00"/>
    <n v="1215"/>
    <n v="0.60750000000000004"/>
    <x v="74"/>
    <n v="10"/>
    <n v="7.2474999999999996"/>
    <s v="Single Stream"/>
  </r>
  <r>
    <n v="2794"/>
    <d v="2021-05-27T00:00:00"/>
    <n v="1200"/>
    <n v="0.6"/>
    <x v="74"/>
    <n v="10"/>
    <n v="7.2474999999999996"/>
    <s v="Single Stream"/>
  </r>
  <r>
    <n v="2783"/>
    <d v="2021-05-27T00:00:00"/>
    <n v="1200"/>
    <n v="0.6"/>
    <x v="74"/>
    <n v="2"/>
    <n v="7.2474999999999996"/>
    <s v="OCC"/>
  </r>
  <r>
    <n v="2784"/>
    <d v="2021-05-27T00:00:00"/>
    <n v="1210"/>
    <n v="0.60499999999999998"/>
    <x v="74"/>
    <n v="2"/>
    <n v="7.2474999999999996"/>
    <s v="OCC"/>
  </r>
  <r>
    <n v="2788"/>
    <d v="2021-05-27T00:00:00"/>
    <n v="1210"/>
    <n v="0.60499999999999998"/>
    <x v="74"/>
    <n v="10"/>
    <n v="7.2474999999999996"/>
    <s v="Single Stream"/>
  </r>
  <r>
    <n v="2789"/>
    <d v="2021-05-27T00:00:00"/>
    <n v="1215"/>
    <n v="0.60750000000000004"/>
    <x v="74"/>
    <n v="10"/>
    <n v="7.2474999999999996"/>
    <s v="Single Stream"/>
  </r>
  <r>
    <n v="2787"/>
    <d v="2021-05-27T00:00:00"/>
    <n v="1200"/>
    <n v="0.6"/>
    <x v="74"/>
    <n v="10"/>
    <n v="7.2474999999999996"/>
    <s v="Single Stream"/>
  </r>
  <r>
    <n v="2791"/>
    <d v="2021-05-27T00:00:00"/>
    <n v="1200"/>
    <n v="0.6"/>
    <x v="74"/>
    <n v="10"/>
    <n v="7.2474999999999996"/>
    <s v="Single Stream"/>
  </r>
  <r>
    <n v="2790"/>
    <d v="2021-05-27T00:00:00"/>
    <n v="1220"/>
    <n v="0.61"/>
    <x v="74"/>
    <n v="10"/>
    <n v="7.2474999999999996"/>
    <s v="Single Stream"/>
  </r>
  <r>
    <n v="2786"/>
    <d v="2021-05-27T00:00:00"/>
    <n v="1215"/>
    <n v="0.60750000000000004"/>
    <x v="74"/>
    <n v="2"/>
    <n v="7.2474999999999996"/>
    <s v="OCC"/>
  </r>
  <r>
    <n v="2785"/>
    <d v="2021-05-27T00:00:00"/>
    <n v="1205"/>
    <n v="0.60250000000000004"/>
    <x v="74"/>
    <n v="2"/>
    <n v="7.2474999999999996"/>
    <s v="OCC"/>
  </r>
  <r>
    <n v="2793"/>
    <d v="2021-05-27T00:00:00"/>
    <n v="1205"/>
    <n v="0.60250000000000004"/>
    <x v="74"/>
    <n v="10"/>
    <n v="7.2474999999999996"/>
    <s v="Single Stream"/>
  </r>
  <r>
    <n v="2778"/>
    <d v="2021-05-26T00:00:00"/>
    <n v="1217"/>
    <n v="0.60850000000000004"/>
    <x v="75"/>
    <n v="10"/>
    <n v="6.0495000000000001"/>
    <s v="Single Stream"/>
  </r>
  <r>
    <n v="2775"/>
    <d v="2021-05-26T00:00:00"/>
    <n v="1217"/>
    <n v="0.60850000000000004"/>
    <x v="75"/>
    <n v="10"/>
    <n v="6.0495000000000001"/>
    <s v="Single Stream"/>
  </r>
  <r>
    <n v="2780"/>
    <d v="2021-05-26T00:00:00"/>
    <n v="1205"/>
    <n v="0.60250000000000004"/>
    <x v="75"/>
    <n v="10"/>
    <n v="6.0495000000000001"/>
    <s v="Single Stream"/>
  </r>
  <r>
    <n v="2773"/>
    <d v="2021-05-26T00:00:00"/>
    <n v="1205"/>
    <n v="0.60250000000000004"/>
    <x v="75"/>
    <n v="10"/>
    <n v="6.0495000000000001"/>
    <s v="Single Stream"/>
  </r>
  <r>
    <n v="2774"/>
    <d v="2021-05-26T00:00:00"/>
    <n v="1210"/>
    <n v="0.60499999999999998"/>
    <x v="75"/>
    <n v="10"/>
    <n v="6.0495000000000001"/>
    <s v="Single Stream"/>
  </r>
  <r>
    <n v="2782"/>
    <d v="2021-05-26T00:00:00"/>
    <n v="1210"/>
    <n v="0.60499999999999998"/>
    <x v="75"/>
    <n v="10"/>
    <n v="6.0495000000000001"/>
    <s v="Single Stream"/>
  </r>
  <r>
    <n v="2779"/>
    <d v="2021-05-26T00:00:00"/>
    <n v="1215"/>
    <n v="0.60750000000000004"/>
    <x v="75"/>
    <n v="10"/>
    <n v="6.0495000000000001"/>
    <s v="Single Stream"/>
  </r>
  <r>
    <n v="2777"/>
    <d v="2021-05-26T00:00:00"/>
    <n v="1200"/>
    <n v="0.6"/>
    <x v="75"/>
    <n v="10"/>
    <n v="6.0495000000000001"/>
    <s v="Single Stream"/>
  </r>
  <r>
    <n v="2781"/>
    <d v="2021-05-26T00:00:00"/>
    <n v="1200"/>
    <n v="0.6"/>
    <x v="75"/>
    <n v="10"/>
    <n v="6.0495000000000001"/>
    <s v="Single Stream"/>
  </r>
  <r>
    <n v="2776"/>
    <d v="2021-05-26T00:00:00"/>
    <n v="1220"/>
    <n v="0.61"/>
    <x v="75"/>
    <n v="10"/>
    <n v="6.0495000000000001"/>
    <s v="Single Stream"/>
  </r>
  <r>
    <n v="2769"/>
    <d v="2021-05-25T00:00:00"/>
    <n v="1215"/>
    <n v="0.60750000000000004"/>
    <x v="76"/>
    <n v="10"/>
    <n v="10.9095"/>
    <s v="Single Stream"/>
  </r>
  <r>
    <n v="2768"/>
    <d v="2021-05-25T00:00:00"/>
    <n v="1218"/>
    <n v="0.60899999999999999"/>
    <x v="76"/>
    <n v="10"/>
    <n v="10.9095"/>
    <s v="Single Stream"/>
  </r>
  <r>
    <n v="2771"/>
    <d v="2021-05-25T00:00:00"/>
    <n v="1200"/>
    <n v="0.6"/>
    <x v="76"/>
    <n v="10"/>
    <n v="10.9095"/>
    <s v="Single Stream"/>
  </r>
  <r>
    <n v="2770"/>
    <d v="2021-05-25T00:00:00"/>
    <n v="1220"/>
    <n v="0.61"/>
    <x v="76"/>
    <n v="10"/>
    <n v="10.9095"/>
    <s v="Single Stream"/>
  </r>
  <r>
    <n v="2759"/>
    <d v="2021-05-25T00:00:00"/>
    <n v="1216"/>
    <n v="0.60799999999999998"/>
    <x v="76"/>
    <n v="2"/>
    <n v="10.9095"/>
    <s v="OCC"/>
  </r>
  <r>
    <n v="2765"/>
    <d v="2021-05-25T00:00:00"/>
    <n v="1210"/>
    <n v="0.60499999999999998"/>
    <x v="76"/>
    <n v="10"/>
    <n v="10.9095"/>
    <s v="Single Stream"/>
  </r>
  <r>
    <n v="2766"/>
    <d v="2021-05-25T00:00:00"/>
    <n v="1215"/>
    <n v="0.60750000000000004"/>
    <x v="76"/>
    <n v="10"/>
    <n v="10.9095"/>
    <s v="Single Stream"/>
  </r>
  <r>
    <n v="2761"/>
    <d v="2021-05-25T00:00:00"/>
    <n v="1205"/>
    <n v="0.60250000000000004"/>
    <x v="76"/>
    <n v="10"/>
    <n v="10.9095"/>
    <s v="Single Stream"/>
  </r>
  <r>
    <n v="2767"/>
    <d v="2021-05-25T00:00:00"/>
    <n v="1220"/>
    <n v="0.61"/>
    <x v="76"/>
    <n v="10"/>
    <n v="10.9095"/>
    <s v="Single Stream"/>
  </r>
  <r>
    <n v="2760"/>
    <d v="2021-05-25T00:00:00"/>
    <n v="1216"/>
    <n v="0.60799999999999998"/>
    <x v="76"/>
    <n v="2"/>
    <n v="10.9095"/>
    <s v="OCC"/>
  </r>
  <r>
    <n v="2756"/>
    <d v="2021-05-25T00:00:00"/>
    <n v="1220"/>
    <n v="0.61"/>
    <x v="76"/>
    <n v="10"/>
    <n v="10.9095"/>
    <s v="Single Stream"/>
  </r>
  <r>
    <n v="2762"/>
    <d v="2021-05-25T00:00:00"/>
    <n v="1205"/>
    <n v="0.60250000000000004"/>
    <x v="76"/>
    <n v="10"/>
    <n v="10.9095"/>
    <s v="Single Stream"/>
  </r>
  <r>
    <n v="2764"/>
    <d v="2021-05-25T00:00:00"/>
    <n v="1207"/>
    <n v="0.60350000000000004"/>
    <x v="76"/>
    <n v="10"/>
    <n v="10.9095"/>
    <s v="Single Stream"/>
  </r>
  <r>
    <n v="2763"/>
    <d v="2021-05-25T00:00:00"/>
    <n v="1210"/>
    <n v="0.60499999999999998"/>
    <x v="76"/>
    <n v="10"/>
    <n v="10.9095"/>
    <s v="Single Stream"/>
  </r>
  <r>
    <n v="2758"/>
    <d v="2021-05-25T00:00:00"/>
    <n v="1200"/>
    <n v="0.6"/>
    <x v="76"/>
    <n v="10"/>
    <n v="10.9095"/>
    <s v="Single Stream"/>
  </r>
  <r>
    <n v="2757"/>
    <d v="2021-05-25T00:00:00"/>
    <n v="1215"/>
    <n v="0.60750000000000004"/>
    <x v="76"/>
    <n v="10"/>
    <n v="10.9095"/>
    <s v="Single Stream"/>
  </r>
  <r>
    <n v="2772"/>
    <d v="2021-05-25T00:00:00"/>
    <n v="1210"/>
    <n v="0.60499999999999998"/>
    <x v="76"/>
    <n v="10"/>
    <n v="10.9095"/>
    <s v="Single Stream"/>
  </r>
  <r>
    <n v="2755"/>
    <d v="2021-05-25T00:00:00"/>
    <n v="1217"/>
    <n v="0.60850000000000004"/>
    <x v="76"/>
    <n v="10"/>
    <n v="10.9095"/>
    <s v="Single Stream"/>
  </r>
  <r>
    <n v="2749"/>
    <d v="2021-05-24T00:00:00"/>
    <n v="1205"/>
    <n v="0.60250000000000004"/>
    <x v="77"/>
    <n v="10"/>
    <n v="11.389999999999999"/>
    <s v="Single Stream"/>
  </r>
  <r>
    <n v="2746"/>
    <d v="2021-05-24T00:00:00"/>
    <n v="1210"/>
    <n v="0.60499999999999998"/>
    <x v="77"/>
    <n v="10"/>
    <n v="11.389999999999999"/>
    <s v="Single Stream"/>
  </r>
  <r>
    <n v="2738"/>
    <d v="2021-05-24T00:00:00"/>
    <n v="1205"/>
    <n v="0.60250000000000004"/>
    <x v="77"/>
    <n v="2"/>
    <n v="11.389999999999999"/>
    <s v="OCC"/>
  </r>
  <r>
    <n v="2747"/>
    <d v="2021-05-24T00:00:00"/>
    <n v="1215"/>
    <n v="0.60750000000000004"/>
    <x v="77"/>
    <n v="10"/>
    <n v="11.389999999999999"/>
    <s v="Single Stream"/>
  </r>
  <r>
    <n v="2745"/>
    <d v="2021-05-24T00:00:00"/>
    <n v="1200"/>
    <n v="0.6"/>
    <x v="77"/>
    <n v="10"/>
    <n v="11.389999999999999"/>
    <s v="Single Stream"/>
  </r>
  <r>
    <n v="2739"/>
    <d v="2021-05-24T00:00:00"/>
    <n v="1210"/>
    <n v="0.60499999999999998"/>
    <x v="77"/>
    <n v="2"/>
    <n v="11.389999999999999"/>
    <s v="OCC"/>
  </r>
  <r>
    <n v="2753"/>
    <d v="2021-05-24T00:00:00"/>
    <n v="1200"/>
    <n v="0.6"/>
    <x v="77"/>
    <n v="10"/>
    <n v="11.389999999999999"/>
    <s v="Single Stream"/>
  </r>
  <r>
    <n v="2737"/>
    <d v="2021-05-24T00:00:00"/>
    <n v="1195"/>
    <n v="0.59750000000000003"/>
    <x v="77"/>
    <n v="2"/>
    <n v="11.389999999999999"/>
    <s v="OCC"/>
  </r>
  <r>
    <n v="2744"/>
    <d v="2021-05-24T00:00:00"/>
    <n v="1220"/>
    <n v="0.61"/>
    <x v="77"/>
    <n v="10"/>
    <n v="11.389999999999999"/>
    <s v="Single Stream"/>
  </r>
  <r>
    <n v="2754"/>
    <d v="2021-05-24T00:00:00"/>
    <n v="1205"/>
    <n v="0.60250000000000004"/>
    <x v="77"/>
    <n v="10"/>
    <n v="11.389999999999999"/>
    <s v="Single Stream"/>
  </r>
  <r>
    <n v="2742"/>
    <d v="2021-05-24T00:00:00"/>
    <n v="1110"/>
    <n v="0.55500000000000005"/>
    <x v="77"/>
    <n v="2"/>
    <n v="11.389999999999999"/>
    <s v="OCC"/>
  </r>
  <r>
    <n v="2752"/>
    <d v="2021-05-24T00:00:00"/>
    <n v="1215"/>
    <n v="0.60750000000000004"/>
    <x v="77"/>
    <n v="10"/>
    <n v="11.389999999999999"/>
    <s v="Single Stream"/>
  </r>
  <r>
    <n v="2741"/>
    <d v="2021-05-24T00:00:00"/>
    <n v="1220"/>
    <n v="0.61"/>
    <x v="77"/>
    <n v="10"/>
    <n v="11.389999999999999"/>
    <s v="Single Stream"/>
  </r>
  <r>
    <n v="2751"/>
    <d v="2021-05-24T00:00:00"/>
    <n v="1218"/>
    <n v="0.60899999999999999"/>
    <x v="77"/>
    <n v="10"/>
    <n v="11.389999999999999"/>
    <s v="Single Stream"/>
  </r>
  <r>
    <n v="2743"/>
    <d v="2021-05-24T00:00:00"/>
    <n v="1115"/>
    <n v="0.5575"/>
    <x v="77"/>
    <n v="2"/>
    <n v="11.389999999999999"/>
    <s v="OCC"/>
  </r>
  <r>
    <n v="2736"/>
    <d v="2021-05-24T00:00:00"/>
    <n v="1200"/>
    <n v="0.6"/>
    <x v="77"/>
    <n v="2"/>
    <n v="11.389999999999999"/>
    <s v="OCC"/>
  </r>
  <r>
    <n v="2740"/>
    <d v="2021-05-24T00:00:00"/>
    <n v="1200"/>
    <n v="0.6"/>
    <x v="77"/>
    <n v="2"/>
    <n v="11.389999999999999"/>
    <s v="OCC"/>
  </r>
  <r>
    <n v="2750"/>
    <d v="2021-05-24T00:00:00"/>
    <n v="1220"/>
    <n v="0.61"/>
    <x v="77"/>
    <n v="10"/>
    <n v="11.389999999999999"/>
    <s v="Single Stream"/>
  </r>
  <r>
    <n v="2748"/>
    <d v="2021-05-24T00:00:00"/>
    <n v="1217"/>
    <n v="0.60850000000000004"/>
    <x v="77"/>
    <n v="10"/>
    <n v="11.389999999999999"/>
    <s v="Single Stream"/>
  </r>
  <r>
    <n v="2721"/>
    <d v="2021-05-21T00:00:00"/>
    <n v="1210"/>
    <n v="0.60499999999999998"/>
    <x v="78"/>
    <n v="10"/>
    <n v="11.480499999999999"/>
    <s v="Single Stream"/>
  </r>
  <r>
    <n v="2724"/>
    <d v="2021-05-21T00:00:00"/>
    <n v="1217"/>
    <n v="0.60850000000000004"/>
    <x v="78"/>
    <n v="10"/>
    <n v="11.480499999999999"/>
    <s v="Single Stream"/>
  </r>
  <r>
    <n v="2735"/>
    <d v="2021-05-21T00:00:00"/>
    <n v="1220"/>
    <n v="0.61"/>
    <x v="78"/>
    <n v="10"/>
    <n v="11.480499999999999"/>
    <s v="Single Stream"/>
  </r>
  <r>
    <n v="2730"/>
    <d v="2021-05-21T00:00:00"/>
    <n v="1210"/>
    <n v="0.60499999999999998"/>
    <x v="78"/>
    <n v="10"/>
    <n v="11.480499999999999"/>
    <s v="Single Stream"/>
  </r>
  <r>
    <n v="2718"/>
    <d v="2021-05-21T00:00:00"/>
    <n v="1205"/>
    <n v="0.60250000000000004"/>
    <x v="78"/>
    <n v="2"/>
    <n v="11.480499999999999"/>
    <s v="OCC"/>
  </r>
  <r>
    <n v="2722"/>
    <d v="2021-05-21T00:00:00"/>
    <n v="1205"/>
    <n v="0.60250000000000004"/>
    <x v="78"/>
    <n v="2"/>
    <n v="11.480499999999999"/>
    <s v="OCC"/>
  </r>
  <r>
    <n v="2729"/>
    <d v="2021-05-21T00:00:00"/>
    <n v="1200"/>
    <n v="0.6"/>
    <x v="78"/>
    <n v="10"/>
    <n v="11.480499999999999"/>
    <s v="Single Stream"/>
  </r>
  <r>
    <n v="2733"/>
    <d v="2021-05-21T00:00:00"/>
    <n v="1200"/>
    <n v="0.6"/>
    <x v="78"/>
    <n v="10"/>
    <n v="11.480499999999999"/>
    <s v="Single Stream"/>
  </r>
  <r>
    <n v="2723"/>
    <d v="2021-05-21T00:00:00"/>
    <n v="1210"/>
    <n v="0.60499999999999998"/>
    <x v="78"/>
    <n v="2"/>
    <n v="11.480499999999999"/>
    <s v="OCC"/>
  </r>
  <r>
    <n v="2734"/>
    <d v="2021-05-21T00:00:00"/>
    <n v="1205"/>
    <n v="0.60250000000000004"/>
    <x v="78"/>
    <n v="10"/>
    <n v="11.480499999999999"/>
    <s v="Single Stream"/>
  </r>
  <r>
    <n v="2719"/>
    <d v="2021-05-21T00:00:00"/>
    <n v="1210"/>
    <n v="0.60499999999999998"/>
    <x v="78"/>
    <n v="10"/>
    <n v="11.480499999999999"/>
    <s v="Single Stream"/>
  </r>
  <r>
    <n v="2726"/>
    <d v="2021-05-21T00:00:00"/>
    <n v="1200"/>
    <n v="0.6"/>
    <x v="78"/>
    <n v="10"/>
    <n v="11.480499999999999"/>
    <s v="Single Stream"/>
  </r>
  <r>
    <n v="2732"/>
    <d v="2021-05-21T00:00:00"/>
    <n v="1215"/>
    <n v="0.60750000000000004"/>
    <x v="78"/>
    <n v="10"/>
    <n v="11.480499999999999"/>
    <s v="Single Stream"/>
  </r>
  <r>
    <n v="2727"/>
    <d v="2021-05-21T00:00:00"/>
    <n v="1205"/>
    <n v="0.60250000000000004"/>
    <x v="78"/>
    <n v="10"/>
    <n v="11.480499999999999"/>
    <s v="Single Stream"/>
  </r>
  <r>
    <n v="2731"/>
    <d v="2021-05-21T00:00:00"/>
    <n v="1205"/>
    <n v="0.60250000000000004"/>
    <x v="78"/>
    <n v="10"/>
    <n v="11.480499999999999"/>
    <s v="Single Stream"/>
  </r>
  <r>
    <n v="2728"/>
    <d v="2021-05-21T00:00:00"/>
    <n v="1210"/>
    <n v="0.60499999999999998"/>
    <x v="78"/>
    <n v="10"/>
    <n v="11.480499999999999"/>
    <s v="Single Stream"/>
  </r>
  <r>
    <n v="2717"/>
    <d v="2021-05-21T00:00:00"/>
    <n v="1210"/>
    <n v="0.60499999999999998"/>
    <x v="78"/>
    <n v="2"/>
    <n v="11.480499999999999"/>
    <s v="OCC"/>
  </r>
  <r>
    <n v="2725"/>
    <d v="2021-05-21T00:00:00"/>
    <n v="1219"/>
    <n v="0.60950000000000004"/>
    <x v="78"/>
    <n v="10"/>
    <n v="11.480499999999999"/>
    <s v="Single Stream"/>
  </r>
  <r>
    <n v="2720"/>
    <d v="2021-05-21T00:00:00"/>
    <n v="1205"/>
    <n v="0.60250000000000004"/>
    <x v="78"/>
    <n v="10"/>
    <n v="11.480499999999999"/>
    <s v="Single Stream"/>
  </r>
  <r>
    <n v="2705"/>
    <d v="2021-05-20T00:00:00"/>
    <n v="1217"/>
    <n v="0.60850000000000004"/>
    <x v="79"/>
    <n v="10"/>
    <n v="9.6789999999999985"/>
    <s v="Single Stream"/>
  </r>
  <r>
    <n v="2702"/>
    <d v="2021-05-20T00:00:00"/>
    <n v="1200"/>
    <n v="0.6"/>
    <x v="79"/>
    <n v="2"/>
    <n v="9.6789999999999985"/>
    <s v="OCC"/>
  </r>
  <r>
    <n v="2712"/>
    <d v="2021-05-20T00:00:00"/>
    <n v="1220"/>
    <n v="0.61"/>
    <x v="79"/>
    <n v="10"/>
    <n v="9.6789999999999985"/>
    <s v="Single Stream"/>
  </r>
  <r>
    <n v="2709"/>
    <d v="2021-05-20T00:00:00"/>
    <n v="1208"/>
    <n v="0.60399999999999998"/>
    <x v="79"/>
    <n v="10"/>
    <n v="9.6789999999999985"/>
    <s v="Single Stream"/>
  </r>
  <r>
    <n v="2710"/>
    <d v="2021-05-20T00:00:00"/>
    <n v="1217"/>
    <n v="0.60850000000000004"/>
    <x v="79"/>
    <n v="10"/>
    <n v="9.6789999999999985"/>
    <s v="Single Stream"/>
  </r>
  <r>
    <n v="2716"/>
    <d v="2021-05-20T00:00:00"/>
    <n v="1215"/>
    <n v="0.60750000000000004"/>
    <x v="79"/>
    <n v="10"/>
    <n v="9.6789999999999985"/>
    <s v="Single Stream"/>
  </r>
  <r>
    <n v="2714"/>
    <d v="2021-05-20T00:00:00"/>
    <n v="1200"/>
    <n v="0.6"/>
    <x v="79"/>
    <n v="10"/>
    <n v="9.6789999999999985"/>
    <s v="Single Stream"/>
  </r>
  <r>
    <n v="2711"/>
    <d v="2021-05-20T00:00:00"/>
    <n v="1213"/>
    <n v="0.60650000000000004"/>
    <x v="79"/>
    <n v="10"/>
    <n v="9.6789999999999985"/>
    <s v="Single Stream"/>
  </r>
  <r>
    <n v="2715"/>
    <d v="2021-05-20T00:00:00"/>
    <n v="1200"/>
    <n v="0.6"/>
    <x v="79"/>
    <n v="10"/>
    <n v="9.6789999999999985"/>
    <s v="Single Stream"/>
  </r>
  <r>
    <n v="2701"/>
    <d v="2021-05-20T00:00:00"/>
    <n v="1205"/>
    <n v="0.60250000000000004"/>
    <x v="79"/>
    <n v="2"/>
    <n v="9.6789999999999985"/>
    <s v="OCC"/>
  </r>
  <r>
    <n v="2704"/>
    <d v="2021-05-20T00:00:00"/>
    <n v="1200"/>
    <n v="0.6"/>
    <x v="79"/>
    <n v="10"/>
    <n v="9.6789999999999985"/>
    <s v="Single Stream"/>
  </r>
  <r>
    <n v="2708"/>
    <d v="2021-05-20T00:00:00"/>
    <n v="1200"/>
    <n v="0.6"/>
    <x v="79"/>
    <n v="10"/>
    <n v="9.6789999999999985"/>
    <s v="Single Stream"/>
  </r>
  <r>
    <n v="2713"/>
    <d v="2021-05-20T00:00:00"/>
    <n v="1218"/>
    <n v="0.60899999999999999"/>
    <x v="79"/>
    <n v="10"/>
    <n v="9.6789999999999985"/>
    <s v="Single Stream"/>
  </r>
  <r>
    <n v="2707"/>
    <d v="2021-05-20T00:00:00"/>
    <n v="1220"/>
    <n v="0.61"/>
    <x v="79"/>
    <n v="10"/>
    <n v="9.6789999999999985"/>
    <s v="Single Stream"/>
  </r>
  <r>
    <n v="2706"/>
    <d v="2021-05-20T00:00:00"/>
    <n v="1210"/>
    <n v="0.60499999999999998"/>
    <x v="79"/>
    <n v="10"/>
    <n v="9.6789999999999985"/>
    <s v="Single Stream"/>
  </r>
  <r>
    <n v="2703"/>
    <d v="2021-05-20T00:00:00"/>
    <n v="1215"/>
    <n v="0.60750000000000004"/>
    <x v="79"/>
    <n v="10"/>
    <n v="9.6789999999999985"/>
    <s v="Single Stream"/>
  </r>
  <r>
    <n v="2687"/>
    <d v="2021-05-19T00:00:00"/>
    <n v="1200"/>
    <n v="0.6"/>
    <x v="80"/>
    <n v="2"/>
    <n v="9.0670000000000002"/>
    <s v="OCC"/>
  </r>
  <r>
    <n v="2691"/>
    <d v="2021-05-19T00:00:00"/>
    <n v="1200"/>
    <n v="0.6"/>
    <x v="80"/>
    <n v="10"/>
    <n v="9.0670000000000002"/>
    <s v="Single Stream"/>
  </r>
  <r>
    <n v="2693"/>
    <d v="2021-05-19T00:00:00"/>
    <n v="1210"/>
    <n v="0.60499999999999998"/>
    <x v="80"/>
    <n v="2"/>
    <n v="9.0670000000000002"/>
    <s v="OCC"/>
  </r>
  <r>
    <n v="2696"/>
    <d v="2021-05-19T00:00:00"/>
    <n v="1200"/>
    <n v="0.6"/>
    <x v="80"/>
    <n v="2"/>
    <n v="9.0670000000000002"/>
    <s v="OCC"/>
  </r>
  <r>
    <n v="2689"/>
    <d v="2021-05-19T00:00:00"/>
    <n v="1210"/>
    <n v="0.60499999999999998"/>
    <x v="80"/>
    <n v="10"/>
    <n v="9.0670000000000002"/>
    <s v="Single Stream"/>
  </r>
  <r>
    <n v="2700"/>
    <d v="2021-05-19T00:00:00"/>
    <n v="1217"/>
    <n v="0.60850000000000004"/>
    <x v="80"/>
    <n v="10"/>
    <n v="9.0670000000000002"/>
    <s v="Single Stream"/>
  </r>
  <r>
    <n v="2686"/>
    <d v="2021-05-19T00:00:00"/>
    <n v="1210"/>
    <n v="0.60499999999999998"/>
    <x v="80"/>
    <n v="2"/>
    <n v="9.0670000000000002"/>
    <s v="OCC"/>
  </r>
  <r>
    <n v="2695"/>
    <d v="2021-05-19T00:00:00"/>
    <n v="1215"/>
    <n v="0.60750000000000004"/>
    <x v="80"/>
    <n v="2"/>
    <n v="9.0670000000000002"/>
    <s v="OCC"/>
  </r>
  <r>
    <n v="2694"/>
    <d v="2021-05-19T00:00:00"/>
    <n v="1205"/>
    <n v="0.60250000000000004"/>
    <x v="80"/>
    <n v="2"/>
    <n v="9.0670000000000002"/>
    <s v="OCC"/>
  </r>
  <r>
    <n v="2697"/>
    <d v="2021-05-19T00:00:00"/>
    <n v="1217"/>
    <n v="0.60850000000000004"/>
    <x v="80"/>
    <n v="10"/>
    <n v="9.0670000000000002"/>
    <s v="Single Stream"/>
  </r>
  <r>
    <n v="2692"/>
    <d v="2021-05-19T00:00:00"/>
    <n v="1220"/>
    <n v="0.61"/>
    <x v="80"/>
    <n v="10"/>
    <n v="9.0670000000000002"/>
    <s v="Single Stream"/>
  </r>
  <r>
    <n v="2690"/>
    <d v="2021-05-19T00:00:00"/>
    <n v="1205"/>
    <n v="0.60250000000000004"/>
    <x v="80"/>
    <n v="10"/>
    <n v="9.0670000000000002"/>
    <s v="Single Stream"/>
  </r>
  <r>
    <n v="2699"/>
    <d v="2021-05-19T00:00:00"/>
    <n v="1210"/>
    <n v="0.60499999999999998"/>
    <x v="80"/>
    <n v="10"/>
    <n v="9.0670000000000002"/>
    <s v="Single Stream"/>
  </r>
  <r>
    <n v="2688"/>
    <d v="2021-05-19T00:00:00"/>
    <n v="1215"/>
    <n v="0.60750000000000004"/>
    <x v="80"/>
    <n v="10"/>
    <n v="9.0670000000000002"/>
    <s v="Single Stream"/>
  </r>
  <r>
    <n v="2698"/>
    <d v="2021-05-19T00:00:00"/>
    <n v="1200"/>
    <n v="0.6"/>
    <x v="80"/>
    <n v="10"/>
    <n v="9.0670000000000002"/>
    <s v="Single Stream"/>
  </r>
  <r>
    <n v="2680"/>
    <d v="2021-05-18T00:00:00"/>
    <n v="1230"/>
    <n v="0.61499999999999999"/>
    <x v="81"/>
    <n v="10"/>
    <n v="10.276"/>
    <s v="Single Stream"/>
  </r>
  <r>
    <n v="2678"/>
    <d v="2021-05-18T00:00:00"/>
    <n v="1215"/>
    <n v="0.60750000000000004"/>
    <x v="81"/>
    <n v="10"/>
    <n v="10.276"/>
    <s v="Single Stream"/>
  </r>
  <r>
    <n v="2676"/>
    <d v="2021-05-18T00:00:00"/>
    <n v="1200"/>
    <n v="0.6"/>
    <x v="81"/>
    <n v="10"/>
    <n v="10.276"/>
    <s v="Single Stream"/>
  </r>
  <r>
    <n v="2673"/>
    <d v="2021-05-18T00:00:00"/>
    <n v="1200"/>
    <n v="0.6"/>
    <x v="81"/>
    <n v="2"/>
    <n v="10.276"/>
    <s v="OCC"/>
  </r>
  <r>
    <n v="2679"/>
    <d v="2021-05-18T00:00:00"/>
    <n v="1220"/>
    <n v="0.61"/>
    <x v="81"/>
    <n v="10"/>
    <n v="10.276"/>
    <s v="Single Stream"/>
  </r>
  <r>
    <n v="2677"/>
    <d v="2021-05-18T00:00:00"/>
    <n v="1205"/>
    <n v="0.60250000000000004"/>
    <x v="81"/>
    <n v="10"/>
    <n v="10.276"/>
    <s v="Single Stream"/>
  </r>
  <r>
    <n v="2681"/>
    <d v="2021-05-18T00:00:00"/>
    <n v="1205"/>
    <n v="0.60250000000000004"/>
    <x v="81"/>
    <n v="10"/>
    <n v="10.276"/>
    <s v="Single Stream"/>
  </r>
  <r>
    <n v="2670"/>
    <d v="2021-05-18T00:00:00"/>
    <n v="1205"/>
    <n v="0.60250000000000004"/>
    <x v="81"/>
    <n v="2"/>
    <n v="10.276"/>
    <s v="OCC"/>
  </r>
  <r>
    <n v="2685"/>
    <d v="2021-05-18T00:00:00"/>
    <n v="1200"/>
    <n v="0.6"/>
    <x v="81"/>
    <n v="10"/>
    <n v="10.276"/>
    <s v="Single Stream"/>
  </r>
  <r>
    <n v="2672"/>
    <d v="2021-05-18T00:00:00"/>
    <n v="1215"/>
    <n v="0.60750000000000004"/>
    <x v="81"/>
    <n v="2"/>
    <n v="10.276"/>
    <s v="OCC"/>
  </r>
  <r>
    <n v="2683"/>
    <d v="2021-05-18T00:00:00"/>
    <n v="1210"/>
    <n v="0.60499999999999998"/>
    <x v="81"/>
    <n v="10"/>
    <n v="10.276"/>
    <s v="Single Stream"/>
  </r>
  <r>
    <n v="2675"/>
    <d v="2021-05-18T00:00:00"/>
    <n v="1205"/>
    <n v="0.60250000000000004"/>
    <x v="81"/>
    <n v="2"/>
    <n v="10.276"/>
    <s v="OCC"/>
  </r>
  <r>
    <n v="2674"/>
    <d v="2021-05-18T00:00:00"/>
    <n v="1217"/>
    <n v="0.60850000000000004"/>
    <x v="81"/>
    <n v="10"/>
    <n v="10.276"/>
    <s v="Single Stream"/>
  </r>
  <r>
    <n v="2684"/>
    <d v="2021-05-18T00:00:00"/>
    <n v="1215"/>
    <n v="0.60750000000000004"/>
    <x v="81"/>
    <n v="10"/>
    <n v="10.276"/>
    <s v="Single Stream"/>
  </r>
  <r>
    <n v="2682"/>
    <d v="2021-05-18T00:00:00"/>
    <n v="1200"/>
    <n v="0.6"/>
    <x v="81"/>
    <n v="10"/>
    <n v="10.276"/>
    <s v="Single Stream"/>
  </r>
  <r>
    <n v="2671"/>
    <d v="2021-05-18T00:00:00"/>
    <n v="1200"/>
    <n v="0.6"/>
    <x v="81"/>
    <n v="2"/>
    <n v="10.276"/>
    <s v="OCC"/>
  </r>
  <r>
    <n v="2669"/>
    <d v="2021-05-18T00:00:00"/>
    <n v="1210"/>
    <n v="0.60499999999999998"/>
    <x v="81"/>
    <n v="2"/>
    <n v="10.276"/>
    <s v="OCC"/>
  </r>
  <r>
    <n v="2665"/>
    <d v="2021-05-17T00:00:00"/>
    <n v="1230"/>
    <n v="0.61499999999999999"/>
    <x v="82"/>
    <n v="10"/>
    <n v="4.2484999999999999"/>
    <s v="Single Stream"/>
  </r>
  <r>
    <n v="2667"/>
    <d v="2021-05-17T00:00:00"/>
    <n v="1215"/>
    <n v="0.60750000000000004"/>
    <x v="82"/>
    <n v="10"/>
    <n v="4.2484999999999999"/>
    <s v="Single Stream"/>
  </r>
  <r>
    <n v="2664"/>
    <d v="2021-05-17T00:00:00"/>
    <n v="1220"/>
    <n v="0.61"/>
    <x v="82"/>
    <n v="10"/>
    <n v="4.2484999999999999"/>
    <s v="Single Stream"/>
  </r>
  <r>
    <n v="2662"/>
    <d v="2021-05-17T00:00:00"/>
    <n v="1200"/>
    <n v="0.6"/>
    <x v="82"/>
    <n v="2"/>
    <n v="4.2484999999999999"/>
    <s v="OCC"/>
  </r>
  <r>
    <n v="2663"/>
    <d v="2021-05-17T00:00:00"/>
    <n v="1205"/>
    <n v="0.60250000000000004"/>
    <x v="82"/>
    <n v="2"/>
    <n v="4.2484999999999999"/>
    <s v="OCC"/>
  </r>
  <r>
    <n v="2666"/>
    <d v="2021-05-17T00:00:00"/>
    <n v="1217"/>
    <n v="0.60850000000000004"/>
    <x v="82"/>
    <n v="10"/>
    <n v="4.2484999999999999"/>
    <s v="Single Stream"/>
  </r>
  <r>
    <n v="2668"/>
    <d v="2021-05-17T00:00:00"/>
    <n v="1210"/>
    <n v="0.60499999999999998"/>
    <x v="82"/>
    <n v="10"/>
    <n v="4.2484999999999999"/>
    <s v="Single Stream"/>
  </r>
  <r>
    <n v="2660"/>
    <d v="2021-05-14T00:00:00"/>
    <n v="1230"/>
    <n v="0.61499999999999999"/>
    <x v="83"/>
    <n v="10"/>
    <n v="4.8745000000000003"/>
    <s v="Single Stream"/>
  </r>
  <r>
    <n v="2658"/>
    <d v="2021-05-14T00:00:00"/>
    <n v="1215"/>
    <n v="0.60750000000000004"/>
    <x v="83"/>
    <n v="10"/>
    <n v="4.8745000000000003"/>
    <s v="Single Stream"/>
  </r>
  <r>
    <n v="2654"/>
    <d v="2021-05-14T00:00:00"/>
    <n v="1210"/>
    <n v="0.60499999999999998"/>
    <x v="83"/>
    <n v="2"/>
    <n v="4.8745000000000003"/>
    <s v="OCC"/>
  </r>
  <r>
    <n v="2655"/>
    <d v="2021-05-14T00:00:00"/>
    <n v="1215"/>
    <n v="0.60750000000000004"/>
    <x v="83"/>
    <n v="2"/>
    <n v="4.8745000000000003"/>
    <s v="OCC"/>
  </r>
  <r>
    <n v="2657"/>
    <d v="2021-05-14T00:00:00"/>
    <n v="1220"/>
    <n v="0.61"/>
    <x v="83"/>
    <n v="10"/>
    <n v="4.8745000000000003"/>
    <s v="Single Stream"/>
  </r>
  <r>
    <n v="2656"/>
    <d v="2021-05-14T00:00:00"/>
    <n v="1227"/>
    <n v="0.61350000000000005"/>
    <x v="83"/>
    <n v="10"/>
    <n v="4.8745000000000003"/>
    <s v="Single Stream"/>
  </r>
  <r>
    <n v="2661"/>
    <d v="2021-05-14T00:00:00"/>
    <n v="1215"/>
    <n v="0.60750000000000004"/>
    <x v="83"/>
    <n v="10"/>
    <n v="4.8745000000000003"/>
    <s v="Single Stream"/>
  </r>
  <r>
    <n v="2659"/>
    <d v="2021-05-14T00:00:00"/>
    <n v="1217"/>
    <n v="0.60850000000000004"/>
    <x v="83"/>
    <n v="10"/>
    <n v="4.8745000000000003"/>
    <s v="Single Stream"/>
  </r>
  <r>
    <n v="2638"/>
    <d v="2021-05-13T00:00:00"/>
    <n v="560"/>
    <n v="0.28000000000000003"/>
    <x v="84"/>
    <n v="2"/>
    <n v="7.6949999999999994"/>
    <s v="OCC"/>
  </r>
  <r>
    <n v="2648"/>
    <d v="2021-05-13T00:00:00"/>
    <n v="1220"/>
    <n v="0.61"/>
    <x v="84"/>
    <n v="10"/>
    <n v="7.6949999999999994"/>
    <s v="Single Stream"/>
  </r>
  <r>
    <n v="2641"/>
    <d v="2021-05-13T00:00:00"/>
    <n v="580"/>
    <n v="0.28999999999999998"/>
    <x v="84"/>
    <n v="2"/>
    <n v="7.6949999999999994"/>
    <s v="OCC"/>
  </r>
  <r>
    <n v="2649"/>
    <d v="2021-05-13T00:00:00"/>
    <n v="1225"/>
    <n v="0.61250000000000004"/>
    <x v="84"/>
    <n v="10"/>
    <n v="7.6949999999999994"/>
    <s v="Single Stream"/>
  </r>
  <r>
    <n v="2647"/>
    <d v="2021-05-13T00:00:00"/>
    <n v="1210"/>
    <n v="0.60499999999999998"/>
    <x v="84"/>
    <n v="10"/>
    <n v="7.6949999999999994"/>
    <s v="Single Stream"/>
  </r>
  <r>
    <n v="2640"/>
    <d v="2021-05-13T00:00:00"/>
    <n v="600"/>
    <n v="0.3"/>
    <x v="84"/>
    <n v="2"/>
    <n v="7.6949999999999994"/>
    <s v="OCC"/>
  </r>
  <r>
    <n v="2651"/>
    <d v="2021-05-13T00:00:00"/>
    <n v="1210"/>
    <n v="0.60499999999999998"/>
    <x v="84"/>
    <n v="10"/>
    <n v="7.6949999999999994"/>
    <s v="Single Stream"/>
  </r>
  <r>
    <n v="2650"/>
    <d v="2021-05-13T00:00:00"/>
    <n v="1230"/>
    <n v="0.61499999999999999"/>
    <x v="84"/>
    <n v="10"/>
    <n v="7.6949999999999994"/>
    <s v="Single Stream"/>
  </r>
  <r>
    <n v="2652"/>
    <d v="2021-05-13T00:00:00"/>
    <n v="1215"/>
    <n v="0.60750000000000004"/>
    <x v="84"/>
    <n v="10"/>
    <n v="7.6949999999999994"/>
    <s v="Single Stream"/>
  </r>
  <r>
    <n v="2639"/>
    <d v="2021-05-13T00:00:00"/>
    <n v="530"/>
    <n v="0.26500000000000001"/>
    <x v="84"/>
    <n v="2"/>
    <n v="7.6949999999999994"/>
    <s v="OCC"/>
  </r>
  <r>
    <n v="2643"/>
    <d v="2021-05-13T00:00:00"/>
    <n v="500"/>
    <n v="0.25"/>
    <x v="84"/>
    <n v="2"/>
    <n v="7.6949999999999994"/>
    <s v="OCC"/>
  </r>
  <r>
    <n v="2644"/>
    <d v="2021-05-13T00:00:00"/>
    <n v="1205"/>
    <n v="0.60250000000000004"/>
    <x v="84"/>
    <n v="2"/>
    <n v="7.6949999999999994"/>
    <s v="OCC"/>
  </r>
  <r>
    <n v="2645"/>
    <d v="2021-05-13T00:00:00"/>
    <n v="1210"/>
    <n v="0.60499999999999998"/>
    <x v="84"/>
    <n v="2"/>
    <n v="7.6949999999999994"/>
    <s v="OCC"/>
  </r>
  <r>
    <n v="2653"/>
    <d v="2021-05-13T00:00:00"/>
    <n v="1210"/>
    <n v="0.60499999999999998"/>
    <x v="84"/>
    <n v="10"/>
    <n v="7.6949999999999994"/>
    <s v="Single Stream"/>
  </r>
  <r>
    <n v="2642"/>
    <d v="2021-05-13T00:00:00"/>
    <n v="480"/>
    <n v="0.24"/>
    <x v="84"/>
    <n v="2"/>
    <n v="7.6949999999999994"/>
    <s v="OCC"/>
  </r>
  <r>
    <n v="2646"/>
    <d v="2021-05-13T00:00:00"/>
    <n v="1205"/>
    <n v="0.60250000000000004"/>
    <x v="84"/>
    <n v="2"/>
    <n v="7.6949999999999994"/>
    <s v="OCC"/>
  </r>
  <r>
    <n v="2608"/>
    <d v="2021-05-12T00:00:00"/>
    <n v="1210"/>
    <n v="0.60499999999999998"/>
    <x v="85"/>
    <n v="10"/>
    <n v="13.202999999999999"/>
    <s v="Single Stream"/>
  </r>
  <r>
    <n v="2611"/>
    <d v="2021-05-12T00:00:00"/>
    <n v="1196"/>
    <n v="0.59799999999999998"/>
    <x v="85"/>
    <n v="10"/>
    <n v="13.202999999999999"/>
    <s v="Single Stream"/>
  </r>
  <r>
    <n v="2635"/>
    <d v="2021-05-12T00:00:00"/>
    <n v="1205"/>
    <n v="0.60250000000000004"/>
    <x v="85"/>
    <n v="10"/>
    <n v="13.202999999999999"/>
    <s v="Single Stream"/>
  </r>
  <r>
    <n v="2630"/>
    <d v="2021-05-12T00:00:00"/>
    <n v="1195"/>
    <n v="0.59750000000000003"/>
    <x v="85"/>
    <n v="10"/>
    <n v="13.202999999999999"/>
    <s v="Single Stream"/>
  </r>
  <r>
    <n v="2628"/>
    <d v="2021-05-12T00:00:00"/>
    <n v="1197"/>
    <n v="0.59850000000000003"/>
    <x v="85"/>
    <n v="10"/>
    <n v="13.202999999999999"/>
    <s v="Single Stream"/>
  </r>
  <r>
    <n v="2632"/>
    <d v="2021-05-12T00:00:00"/>
    <n v="1210"/>
    <n v="0.60499999999999998"/>
    <x v="85"/>
    <n v="10"/>
    <n v="13.202999999999999"/>
    <s v="Single Stream"/>
  </r>
  <r>
    <n v="2636"/>
    <d v="2021-05-12T00:00:00"/>
    <n v="1210"/>
    <n v="0.60499999999999998"/>
    <x v="85"/>
    <n v="10"/>
    <n v="13.202999999999999"/>
    <s v="Single Stream"/>
  </r>
  <r>
    <n v="2627"/>
    <d v="2021-05-12T00:00:00"/>
    <n v="1200"/>
    <n v="0.6"/>
    <x v="85"/>
    <n v="10"/>
    <n v="13.202999999999999"/>
    <s v="Single Stream"/>
  </r>
  <r>
    <n v="2631"/>
    <d v="2021-05-12T00:00:00"/>
    <n v="1200"/>
    <n v="0.6"/>
    <x v="85"/>
    <n v="10"/>
    <n v="13.202999999999999"/>
    <s v="Single Stream"/>
  </r>
  <r>
    <n v="2629"/>
    <d v="2021-05-12T00:00:00"/>
    <n v="1180"/>
    <n v="0.59"/>
    <x v="85"/>
    <n v="10"/>
    <n v="13.202999999999999"/>
    <s v="Single Stream"/>
  </r>
  <r>
    <n v="2625"/>
    <d v="2021-05-12T00:00:00"/>
    <n v="1205"/>
    <n v="0.60250000000000004"/>
    <x v="85"/>
    <n v="2"/>
    <n v="13.202999999999999"/>
    <s v="OCC"/>
  </r>
  <r>
    <n v="2613"/>
    <d v="2021-05-12T00:00:00"/>
    <n v="1205"/>
    <n v="0.60250000000000004"/>
    <x v="85"/>
    <n v="10"/>
    <n v="13.202999999999999"/>
    <s v="Single Stream"/>
  </r>
  <r>
    <n v="2626"/>
    <d v="2021-05-12T00:00:00"/>
    <n v="1210"/>
    <n v="0.60499999999999998"/>
    <x v="85"/>
    <n v="2"/>
    <n v="13.202999999999999"/>
    <s v="OCC"/>
  </r>
  <r>
    <n v="2633"/>
    <d v="2021-05-12T00:00:00"/>
    <n v="1175"/>
    <n v="0.58750000000000002"/>
    <x v="85"/>
    <n v="10"/>
    <n v="13.202999999999999"/>
    <s v="Single Stream"/>
  </r>
  <r>
    <n v="2609"/>
    <d v="2021-05-12T00:00:00"/>
    <n v="1217"/>
    <n v="0.60850000000000004"/>
    <x v="85"/>
    <n v="10"/>
    <n v="13.202999999999999"/>
    <s v="Single Stream"/>
  </r>
  <r>
    <n v="2614"/>
    <d v="2021-05-12T00:00:00"/>
    <n v="1205"/>
    <n v="0.60250000000000004"/>
    <x v="85"/>
    <n v="2"/>
    <n v="13.202999999999999"/>
    <s v="OCC"/>
  </r>
  <r>
    <n v="2606"/>
    <d v="2021-05-12T00:00:00"/>
    <n v="1196"/>
    <n v="0.59799999999999998"/>
    <x v="85"/>
    <n v="2"/>
    <n v="13.202999999999999"/>
    <s v="OCC"/>
  </r>
  <r>
    <n v="2612"/>
    <d v="2021-05-12T00:00:00"/>
    <n v="1190"/>
    <n v="0.59499999999999997"/>
    <x v="85"/>
    <n v="10"/>
    <n v="13.202999999999999"/>
    <s v="Single Stream"/>
  </r>
  <r>
    <n v="2637"/>
    <d v="2021-05-12T00:00:00"/>
    <n v="1200"/>
    <n v="0.6"/>
    <x v="85"/>
    <n v="10"/>
    <n v="13.202999999999999"/>
    <s v="Single Stream"/>
  </r>
  <r>
    <n v="2610"/>
    <d v="2021-05-12T00:00:00"/>
    <n v="1200"/>
    <n v="0.6"/>
    <x v="85"/>
    <n v="10"/>
    <n v="13.202999999999999"/>
    <s v="Single Stream"/>
  </r>
  <r>
    <n v="2607"/>
    <d v="2021-05-12T00:00:00"/>
    <n v="1200"/>
    <n v="0.6"/>
    <x v="85"/>
    <n v="2"/>
    <n v="13.202999999999999"/>
    <s v="OCC"/>
  </r>
  <r>
    <n v="2634"/>
    <d v="2021-05-12T00:00:00"/>
    <n v="1200"/>
    <n v="0.6"/>
    <x v="85"/>
    <n v="10"/>
    <n v="13.202999999999999"/>
    <s v="Single Stream"/>
  </r>
  <r>
    <n v="2605"/>
    <d v="2021-05-11T00:00:00"/>
    <n v="1200"/>
    <n v="0.6"/>
    <x v="86"/>
    <n v="2"/>
    <n v="13.804499999999996"/>
    <s v="OCC"/>
  </r>
  <r>
    <n v="2594"/>
    <d v="2021-05-11T00:00:00"/>
    <n v="1210"/>
    <n v="0.60499999999999998"/>
    <x v="86"/>
    <n v="10"/>
    <n v="13.804499999999996"/>
    <s v="Single Stream"/>
  </r>
  <r>
    <n v="2600"/>
    <d v="2021-05-11T00:00:00"/>
    <n v="1195"/>
    <n v="0.59750000000000003"/>
    <x v="86"/>
    <n v="10"/>
    <n v="13.804499999999996"/>
    <s v="Single Stream"/>
  </r>
  <r>
    <n v="2593"/>
    <d v="2021-05-11T00:00:00"/>
    <n v="1200"/>
    <n v="0.6"/>
    <x v="86"/>
    <n v="10"/>
    <n v="13.804499999999996"/>
    <s v="Single Stream"/>
  </r>
  <r>
    <n v="2620"/>
    <d v="2021-05-11T00:00:00"/>
    <n v="1195"/>
    <n v="0.59750000000000003"/>
    <x v="86"/>
    <n v="10"/>
    <n v="13.804499999999996"/>
    <s v="Single Stream"/>
  </r>
  <r>
    <n v="2618"/>
    <d v="2021-05-11T00:00:00"/>
    <n v="1197"/>
    <n v="0.59850000000000003"/>
    <x v="86"/>
    <n v="10"/>
    <n v="13.804499999999996"/>
    <s v="Single Stream"/>
  </r>
  <r>
    <n v="2622"/>
    <d v="2021-05-11T00:00:00"/>
    <n v="1210"/>
    <n v="0.60499999999999998"/>
    <x v="86"/>
    <n v="10"/>
    <n v="13.804499999999996"/>
    <s v="Single Stream"/>
  </r>
  <r>
    <n v="2617"/>
    <d v="2021-05-11T00:00:00"/>
    <n v="1200"/>
    <n v="0.6"/>
    <x v="86"/>
    <n v="10"/>
    <n v="13.804499999999996"/>
    <s v="Single Stream"/>
  </r>
  <r>
    <n v="2623"/>
    <d v="2021-05-11T00:00:00"/>
    <n v="1215"/>
    <n v="0.60750000000000004"/>
    <x v="86"/>
    <n v="10"/>
    <n v="13.804499999999996"/>
    <s v="Single Stream"/>
  </r>
  <r>
    <n v="2621"/>
    <d v="2021-05-11T00:00:00"/>
    <n v="1200"/>
    <n v="0.6"/>
    <x v="86"/>
    <n v="10"/>
    <n v="13.804499999999996"/>
    <s v="Single Stream"/>
  </r>
  <r>
    <n v="2598"/>
    <d v="2021-05-11T00:00:00"/>
    <n v="1200"/>
    <n v="0.6"/>
    <x v="86"/>
    <n v="10"/>
    <n v="13.804499999999996"/>
    <s v="Single Stream"/>
  </r>
  <r>
    <n v="2595"/>
    <d v="2021-05-11T00:00:00"/>
    <n v="1205"/>
    <n v="0.60250000000000004"/>
    <x v="86"/>
    <n v="10"/>
    <n v="13.804499999999996"/>
    <s v="Single Stream"/>
  </r>
  <r>
    <n v="2597"/>
    <d v="2021-05-11T00:00:00"/>
    <n v="1190"/>
    <n v="0.59499999999999997"/>
    <x v="86"/>
    <n v="10"/>
    <n v="13.804499999999996"/>
    <s v="Single Stream"/>
  </r>
  <r>
    <n v="2619"/>
    <d v="2021-05-11T00:00:00"/>
    <n v="1188"/>
    <n v="0.59399999999999997"/>
    <x v="86"/>
    <n v="10"/>
    <n v="13.804499999999996"/>
    <s v="Single Stream"/>
  </r>
  <r>
    <n v="2624"/>
    <d v="2021-05-11T00:00:00"/>
    <n v="1206"/>
    <n v="0.60299999999999998"/>
    <x v="86"/>
    <n v="10"/>
    <n v="13.804499999999996"/>
    <s v="Single Stream"/>
  </r>
  <r>
    <n v="2615"/>
    <d v="2021-05-11T00:00:00"/>
    <n v="1217"/>
    <n v="0.60850000000000004"/>
    <x v="86"/>
    <n v="2"/>
    <n v="13.804499999999996"/>
    <s v="OCC"/>
  </r>
  <r>
    <n v="2601"/>
    <d v="2021-05-11T00:00:00"/>
    <n v="1185"/>
    <n v="0.59250000000000003"/>
    <x v="86"/>
    <n v="10"/>
    <n v="13.804499999999996"/>
    <s v="Single Stream"/>
  </r>
  <r>
    <n v="2599"/>
    <d v="2021-05-11T00:00:00"/>
    <n v="1200"/>
    <n v="0.6"/>
    <x v="86"/>
    <n v="10"/>
    <n v="13.804499999999996"/>
    <s v="Single Stream"/>
  </r>
  <r>
    <n v="2604"/>
    <d v="2021-05-11T00:00:00"/>
    <n v="1205"/>
    <n v="0.60250000000000004"/>
    <x v="86"/>
    <n v="2"/>
    <n v="13.804499999999996"/>
    <s v="OCC"/>
  </r>
  <r>
    <n v="2603"/>
    <d v="2021-05-11T00:00:00"/>
    <n v="1200"/>
    <n v="0.6"/>
    <x v="86"/>
    <n v="10"/>
    <n v="13.804499999999996"/>
    <s v="Single Stream"/>
  </r>
  <r>
    <n v="2602"/>
    <d v="2021-05-11T00:00:00"/>
    <n v="1190"/>
    <n v="0.59499999999999997"/>
    <x v="86"/>
    <n v="10"/>
    <n v="13.804499999999996"/>
    <s v="Single Stream"/>
  </r>
  <r>
    <n v="2616"/>
    <d v="2021-05-11T00:00:00"/>
    <n v="1205"/>
    <n v="0.60250000000000004"/>
    <x v="86"/>
    <n v="10"/>
    <n v="13.804499999999996"/>
    <s v="Single Stream"/>
  </r>
  <r>
    <n v="2596"/>
    <d v="2021-05-11T00:00:00"/>
    <n v="1196"/>
    <n v="0.59799999999999998"/>
    <x v="86"/>
    <n v="10"/>
    <n v="13.804499999999996"/>
    <s v="Single Stream"/>
  </r>
  <r>
    <n v="2586"/>
    <d v="2021-05-10T00:00:00"/>
    <n v="1200"/>
    <n v="0.6"/>
    <x v="87"/>
    <n v="10"/>
    <n v="11.4125"/>
    <s v="Single Stream"/>
  </r>
  <r>
    <n v="2575"/>
    <d v="2021-05-10T00:00:00"/>
    <n v="1200"/>
    <n v="0.6"/>
    <x v="87"/>
    <n v="2"/>
    <n v="11.4125"/>
    <s v="OCC"/>
  </r>
  <r>
    <n v="2576"/>
    <d v="2021-05-10T00:00:00"/>
    <n v="1210"/>
    <n v="0.60499999999999998"/>
    <x v="87"/>
    <n v="2"/>
    <n v="11.4125"/>
    <s v="OCC"/>
  </r>
  <r>
    <n v="2574"/>
    <d v="2021-05-10T00:00:00"/>
    <n v="1195"/>
    <n v="0.59750000000000003"/>
    <x v="87"/>
    <n v="2"/>
    <n v="11.4125"/>
    <s v="OCC"/>
  </r>
  <r>
    <n v="2579"/>
    <d v="2021-05-10T00:00:00"/>
    <n v="1200"/>
    <n v="0.6"/>
    <x v="87"/>
    <n v="2"/>
    <n v="11.4125"/>
    <s v="OCC"/>
  </r>
  <r>
    <n v="2587"/>
    <d v="2021-05-10T00:00:00"/>
    <n v="1205"/>
    <n v="0.60250000000000004"/>
    <x v="87"/>
    <n v="10"/>
    <n v="11.4125"/>
    <s v="Single Stream"/>
  </r>
  <r>
    <n v="2578"/>
    <d v="2021-05-10T00:00:00"/>
    <n v="1195"/>
    <n v="0.59750000000000003"/>
    <x v="87"/>
    <n v="10"/>
    <n v="11.4125"/>
    <s v="Single Stream"/>
  </r>
  <r>
    <n v="2583"/>
    <d v="2021-05-10T00:00:00"/>
    <n v="1195"/>
    <n v="0.59750000000000003"/>
    <x v="87"/>
    <n v="10"/>
    <n v="11.4125"/>
    <s v="Single Stream"/>
  </r>
  <r>
    <n v="2585"/>
    <d v="2021-05-10T00:00:00"/>
    <n v="1180"/>
    <n v="0.59"/>
    <x v="87"/>
    <n v="10"/>
    <n v="11.4125"/>
    <s v="Single Stream"/>
  </r>
  <r>
    <n v="2577"/>
    <d v="2021-05-10T00:00:00"/>
    <n v="1205"/>
    <n v="0.60250000000000004"/>
    <x v="87"/>
    <n v="2"/>
    <n v="11.4125"/>
    <s v="OCC"/>
  </r>
  <r>
    <n v="2580"/>
    <d v="2021-05-10T00:00:00"/>
    <n v="1200"/>
    <n v="0.6"/>
    <x v="87"/>
    <n v="10"/>
    <n v="11.4125"/>
    <s v="Single Stream"/>
  </r>
  <r>
    <n v="2584"/>
    <d v="2021-05-10T00:00:00"/>
    <n v="1200"/>
    <n v="0.6"/>
    <x v="87"/>
    <n v="10"/>
    <n v="11.4125"/>
    <s v="Single Stream"/>
  </r>
  <r>
    <n v="2592"/>
    <d v="2021-05-10T00:00:00"/>
    <n v="1200"/>
    <n v="0.6"/>
    <x v="87"/>
    <n v="10"/>
    <n v="11.4125"/>
    <s v="Single Stream"/>
  </r>
  <r>
    <n v="2581"/>
    <d v="2021-05-10T00:00:00"/>
    <n v="1205"/>
    <n v="0.60250000000000004"/>
    <x v="87"/>
    <n v="10"/>
    <n v="11.4125"/>
    <s v="Single Stream"/>
  </r>
  <r>
    <n v="2589"/>
    <d v="2021-05-10T00:00:00"/>
    <n v="1205"/>
    <n v="0.60250000000000004"/>
    <x v="87"/>
    <n v="10"/>
    <n v="11.4125"/>
    <s v="Single Stream"/>
  </r>
  <r>
    <n v="2582"/>
    <d v="2021-05-10T00:00:00"/>
    <n v="1210"/>
    <n v="0.60499999999999998"/>
    <x v="87"/>
    <n v="10"/>
    <n v="11.4125"/>
    <s v="Single Stream"/>
  </r>
  <r>
    <n v="2588"/>
    <d v="2021-05-10T00:00:00"/>
    <n v="1195"/>
    <n v="0.59750000000000003"/>
    <x v="87"/>
    <n v="10"/>
    <n v="11.4125"/>
    <s v="Single Stream"/>
  </r>
  <r>
    <n v="2590"/>
    <d v="2021-05-10T00:00:00"/>
    <n v="1210"/>
    <n v="0.60499999999999998"/>
    <x v="87"/>
    <n v="10"/>
    <n v="11.4125"/>
    <s v="Single Stream"/>
  </r>
  <r>
    <n v="2591"/>
    <d v="2021-05-10T00:00:00"/>
    <n v="1215"/>
    <n v="0.60750000000000004"/>
    <x v="87"/>
    <n v="10"/>
    <n v="11.4125"/>
    <s v="Single Stream"/>
  </r>
  <r>
    <n v="2549"/>
    <d v="2021-05-07T00:00:00"/>
    <n v="1200"/>
    <n v="0.6"/>
    <x v="88"/>
    <n v="10"/>
    <n v="13.149000000000001"/>
    <s v="Single Stream"/>
  </r>
  <r>
    <n v="2563"/>
    <d v="2021-05-07T00:00:00"/>
    <n v="1185"/>
    <n v="0.59250000000000003"/>
    <x v="88"/>
    <n v="10"/>
    <n v="13.149000000000001"/>
    <s v="Single Stream"/>
  </r>
  <r>
    <n v="2565"/>
    <d v="2021-05-07T00:00:00"/>
    <n v="1200"/>
    <n v="0.6"/>
    <x v="88"/>
    <n v="10"/>
    <n v="13.149000000000001"/>
    <s v="Single Stream"/>
  </r>
  <r>
    <n v="2571"/>
    <d v="2021-05-07T00:00:00"/>
    <n v="1185"/>
    <n v="0.59250000000000003"/>
    <x v="88"/>
    <n v="10"/>
    <n v="13.149000000000001"/>
    <s v="Single Stream"/>
  </r>
  <r>
    <n v="2573"/>
    <d v="2021-05-07T00:00:00"/>
    <n v="1200"/>
    <n v="0.6"/>
    <x v="88"/>
    <n v="10"/>
    <n v="13.149000000000001"/>
    <s v="Single Stream"/>
  </r>
  <r>
    <n v="2564"/>
    <d v="2021-05-07T00:00:00"/>
    <n v="1190"/>
    <n v="0.59499999999999997"/>
    <x v="88"/>
    <n v="10"/>
    <n v="13.149000000000001"/>
    <s v="Single Stream"/>
  </r>
  <r>
    <n v="2566"/>
    <d v="2021-05-07T00:00:00"/>
    <n v="1205"/>
    <n v="0.60250000000000004"/>
    <x v="88"/>
    <n v="10"/>
    <n v="13.149000000000001"/>
    <s v="Single Stream"/>
  </r>
  <r>
    <n v="2561"/>
    <d v="2021-05-07T00:00:00"/>
    <n v="1195"/>
    <n v="0.59750000000000003"/>
    <x v="88"/>
    <n v="10"/>
    <n v="13.149000000000001"/>
    <s v="Single Stream"/>
  </r>
  <r>
    <n v="2567"/>
    <d v="2021-05-07T00:00:00"/>
    <n v="1210"/>
    <n v="0.60499999999999998"/>
    <x v="88"/>
    <n v="10"/>
    <n v="13.149000000000001"/>
    <s v="Single Stream"/>
  </r>
  <r>
    <n v="2570"/>
    <d v="2021-05-07T00:00:00"/>
    <n v="1196"/>
    <n v="0.59799999999999998"/>
    <x v="88"/>
    <n v="10"/>
    <n v="13.149000000000001"/>
    <s v="Single Stream"/>
  </r>
  <r>
    <n v="2568"/>
    <d v="2021-05-07T00:00:00"/>
    <n v="1215"/>
    <n v="0.60750000000000004"/>
    <x v="88"/>
    <n v="10"/>
    <n v="13.149000000000001"/>
    <s v="Single Stream"/>
  </r>
  <r>
    <n v="2569"/>
    <d v="2021-05-07T00:00:00"/>
    <n v="1190"/>
    <n v="0.59499999999999997"/>
    <x v="88"/>
    <n v="10"/>
    <n v="13.149000000000001"/>
    <s v="Single Stream"/>
  </r>
  <r>
    <n v="2552"/>
    <d v="2021-05-07T00:00:00"/>
    <n v="1180"/>
    <n v="0.59"/>
    <x v="88"/>
    <n v="10"/>
    <n v="13.149000000000001"/>
    <s v="Single Stream"/>
  </r>
  <r>
    <n v="2560"/>
    <d v="2021-05-07T00:00:00"/>
    <n v="1180"/>
    <n v="0.59"/>
    <x v="88"/>
    <n v="10"/>
    <n v="13.149000000000001"/>
    <s v="Single Stream"/>
  </r>
  <r>
    <n v="2555"/>
    <d v="2021-05-07T00:00:00"/>
    <n v="1200"/>
    <n v="0.6"/>
    <x v="88"/>
    <n v="10"/>
    <n v="13.149000000000001"/>
    <s v="Single Stream"/>
  </r>
  <r>
    <n v="2572"/>
    <d v="2021-05-07T00:00:00"/>
    <n v="1197"/>
    <n v="0.59850000000000003"/>
    <x v="88"/>
    <n v="10"/>
    <n v="13.149000000000001"/>
    <s v="Single Stream"/>
  </r>
  <r>
    <n v="2550"/>
    <d v="2021-05-07T00:00:00"/>
    <n v="1190"/>
    <n v="0.59499999999999997"/>
    <x v="88"/>
    <n v="10"/>
    <n v="13.149000000000001"/>
    <s v="Single Stream"/>
  </r>
  <r>
    <n v="2554"/>
    <d v="2021-05-07T00:00:00"/>
    <n v="1190"/>
    <n v="0.59499999999999997"/>
    <x v="88"/>
    <n v="10"/>
    <n v="13.149000000000001"/>
    <s v="Single Stream"/>
  </r>
  <r>
    <n v="2556"/>
    <d v="2021-05-07T00:00:00"/>
    <n v="1205"/>
    <n v="0.60250000000000004"/>
    <x v="88"/>
    <n v="10"/>
    <n v="13.149000000000001"/>
    <s v="Single Stream"/>
  </r>
  <r>
    <n v="2557"/>
    <d v="2021-05-07T00:00:00"/>
    <n v="1210"/>
    <n v="0.60499999999999998"/>
    <x v="88"/>
    <n v="10"/>
    <n v="13.149000000000001"/>
    <s v="Single Stream"/>
  </r>
  <r>
    <n v="2558"/>
    <d v="2021-05-07T00:00:00"/>
    <n v="1185"/>
    <n v="0.59250000000000003"/>
    <x v="88"/>
    <n v="10"/>
    <n v="13.149000000000001"/>
    <s v="Single Stream"/>
  </r>
  <r>
    <n v="2559"/>
    <d v="2021-05-07T00:00:00"/>
    <n v="1190"/>
    <n v="0.59499999999999997"/>
    <x v="88"/>
    <n v="10"/>
    <n v="13.149000000000001"/>
    <s v="Single Stream"/>
  </r>
  <r>
    <n v="2531"/>
    <d v="2021-05-06T00:00:00"/>
    <n v="1205"/>
    <n v="0.60250000000000004"/>
    <x v="89"/>
    <n v="10"/>
    <n v="13.747000000000002"/>
    <s v="Single Stream"/>
  </r>
  <r>
    <n v="2533"/>
    <d v="2021-05-06T00:00:00"/>
    <n v="1190"/>
    <n v="0.59499999999999997"/>
    <x v="89"/>
    <n v="10"/>
    <n v="13.747000000000002"/>
    <s v="Single Stream"/>
  </r>
  <r>
    <n v="2539"/>
    <d v="2021-05-06T00:00:00"/>
    <n v="1175"/>
    <n v="0.58750000000000002"/>
    <x v="89"/>
    <n v="10"/>
    <n v="13.747000000000002"/>
    <s v="Single Stream"/>
  </r>
  <r>
    <n v="2562"/>
    <d v="2021-05-06T00:00:00"/>
    <n v="1200"/>
    <n v="0.6"/>
    <x v="89"/>
    <n v="10"/>
    <n v="13.747000000000002"/>
    <s v="Single Stream"/>
  </r>
  <r>
    <n v="2535"/>
    <d v="2021-05-06T00:00:00"/>
    <n v="1200"/>
    <n v="0.6"/>
    <x v="89"/>
    <n v="10"/>
    <n v="13.747000000000002"/>
    <s v="Single Stream"/>
  </r>
  <r>
    <n v="2537"/>
    <d v="2021-05-06T00:00:00"/>
    <n v="1180"/>
    <n v="0.59"/>
    <x v="89"/>
    <n v="10"/>
    <n v="13.747000000000002"/>
    <s v="Single Stream"/>
  </r>
  <r>
    <n v="2551"/>
    <d v="2021-05-06T00:00:00"/>
    <n v="1195"/>
    <n v="0.59750000000000003"/>
    <x v="89"/>
    <n v="10"/>
    <n v="13.747000000000002"/>
    <s v="Single Stream"/>
  </r>
  <r>
    <n v="2545"/>
    <d v="2021-05-06T00:00:00"/>
    <n v="1197"/>
    <n v="0.59850000000000003"/>
    <x v="89"/>
    <n v="10"/>
    <n v="13.747000000000002"/>
    <s v="Single Stream"/>
  </r>
  <r>
    <n v="2538"/>
    <d v="2021-05-06T00:00:00"/>
    <n v="1185"/>
    <n v="0.59250000000000003"/>
    <x v="89"/>
    <n v="10"/>
    <n v="13.747000000000002"/>
    <s v="Single Stream"/>
  </r>
  <r>
    <n v="2544"/>
    <d v="2021-05-06T00:00:00"/>
    <n v="1200"/>
    <n v="0.6"/>
    <x v="89"/>
    <n v="10"/>
    <n v="13.747000000000002"/>
    <s v="Single Stream"/>
  </r>
  <r>
    <n v="2548"/>
    <d v="2021-05-06T00:00:00"/>
    <n v="1200"/>
    <n v="0.6"/>
    <x v="89"/>
    <n v="10"/>
    <n v="13.747000000000002"/>
    <s v="Single Stream"/>
  </r>
  <r>
    <n v="2547"/>
    <d v="2021-05-06T00:00:00"/>
    <n v="1190"/>
    <n v="0.59499999999999997"/>
    <x v="89"/>
    <n v="10"/>
    <n v="13.747000000000002"/>
    <s v="Single Stream"/>
  </r>
  <r>
    <n v="2532"/>
    <d v="2021-05-06T00:00:00"/>
    <n v="1195"/>
    <n v="0.59750000000000003"/>
    <x v="89"/>
    <n v="10"/>
    <n v="13.747000000000002"/>
    <s v="Single Stream"/>
  </r>
  <r>
    <n v="2530"/>
    <d v="2021-05-06T00:00:00"/>
    <n v="1210"/>
    <n v="0.60499999999999998"/>
    <x v="89"/>
    <n v="10"/>
    <n v="13.747000000000002"/>
    <s v="Single Stream"/>
  </r>
  <r>
    <n v="2536"/>
    <d v="2021-05-06T00:00:00"/>
    <n v="1195"/>
    <n v="0.59750000000000003"/>
    <x v="89"/>
    <n v="10"/>
    <n v="13.747000000000002"/>
    <s v="Single Stream"/>
  </r>
  <r>
    <n v="2546"/>
    <d v="2021-05-06T00:00:00"/>
    <n v="1180"/>
    <n v="0.59"/>
    <x v="89"/>
    <n v="10"/>
    <n v="13.747000000000002"/>
    <s v="Single Stream"/>
  </r>
  <r>
    <n v="2529"/>
    <d v="2021-05-06T00:00:00"/>
    <n v="1200"/>
    <n v="0.6"/>
    <x v="89"/>
    <n v="10"/>
    <n v="13.747000000000002"/>
    <s v="Single Stream"/>
  </r>
  <r>
    <n v="2541"/>
    <d v="2021-05-06T00:00:00"/>
    <n v="1200"/>
    <n v="0.6"/>
    <x v="89"/>
    <n v="10"/>
    <n v="13.747000000000002"/>
    <s v="Single Stream"/>
  </r>
  <r>
    <n v="2534"/>
    <d v="2021-05-06T00:00:00"/>
    <n v="1205"/>
    <n v="0.60250000000000004"/>
    <x v="89"/>
    <n v="10"/>
    <n v="13.747000000000002"/>
    <s v="Single Stream"/>
  </r>
  <r>
    <n v="2540"/>
    <d v="2021-05-06T00:00:00"/>
    <n v="1190"/>
    <n v="0.59499999999999997"/>
    <x v="89"/>
    <n v="10"/>
    <n v="13.747000000000002"/>
    <s v="Single Stream"/>
  </r>
  <r>
    <n v="2542"/>
    <d v="2021-05-06T00:00:00"/>
    <n v="1205"/>
    <n v="0.60250000000000004"/>
    <x v="89"/>
    <n v="10"/>
    <n v="13.747000000000002"/>
    <s v="Single Stream"/>
  </r>
  <r>
    <n v="2553"/>
    <d v="2021-05-06T00:00:00"/>
    <n v="1187"/>
    <n v="0.59350000000000003"/>
    <x v="89"/>
    <n v="10"/>
    <n v="13.747000000000002"/>
    <s v="Single Stream"/>
  </r>
  <r>
    <n v="2543"/>
    <d v="2021-05-06T00:00:00"/>
    <n v="1210"/>
    <n v="0.60499999999999998"/>
    <x v="89"/>
    <n v="10"/>
    <n v="13.747000000000002"/>
    <s v="Single Stream"/>
  </r>
  <r>
    <n v="2500"/>
    <d v="2021-05-05T00:00:00"/>
    <n v="1196"/>
    <n v="0.59799999999999998"/>
    <x v="90"/>
    <n v="10"/>
    <n v="17.997"/>
    <s v="Single Stream"/>
  </r>
  <r>
    <n v="2509"/>
    <d v="2021-05-05T00:00:00"/>
    <n v="1210"/>
    <n v="0.60499999999999998"/>
    <x v="90"/>
    <n v="10"/>
    <n v="17.997"/>
    <s v="Single Stream"/>
  </r>
  <r>
    <n v="2512"/>
    <d v="2021-05-05T00:00:00"/>
    <n v="1196"/>
    <n v="0.59799999999999998"/>
    <x v="90"/>
    <n v="10"/>
    <n v="17.997"/>
    <s v="Single Stream"/>
  </r>
  <r>
    <n v="2513"/>
    <d v="2021-05-05T00:00:00"/>
    <n v="1210"/>
    <n v="0.60499999999999998"/>
    <x v="90"/>
    <n v="10"/>
    <n v="17.997"/>
    <s v="Single Stream"/>
  </r>
  <r>
    <n v="2508"/>
    <d v="2021-05-05T00:00:00"/>
    <n v="1200"/>
    <n v="0.6"/>
    <x v="90"/>
    <n v="10"/>
    <n v="17.997"/>
    <s v="Single Stream"/>
  </r>
  <r>
    <n v="2528"/>
    <d v="2021-05-05T00:00:00"/>
    <n v="1196"/>
    <n v="0.59799999999999998"/>
    <x v="90"/>
    <n v="10"/>
    <n v="17.997"/>
    <s v="Single Stream"/>
  </r>
  <r>
    <n v="2514"/>
    <d v="2021-05-05T00:00:00"/>
    <n v="1215"/>
    <n v="0.60750000000000004"/>
    <x v="90"/>
    <n v="10"/>
    <n v="17.997"/>
    <s v="Single Stream"/>
  </r>
  <r>
    <n v="2499"/>
    <d v="2021-05-05T00:00:00"/>
    <n v="1190"/>
    <n v="0.59499999999999997"/>
    <x v="90"/>
    <n v="10"/>
    <n v="17.997"/>
    <s v="Single Stream"/>
  </r>
  <r>
    <n v="2526"/>
    <d v="2021-05-05T00:00:00"/>
    <n v="1185"/>
    <n v="0.59250000000000003"/>
    <x v="90"/>
    <n v="10"/>
    <n v="17.997"/>
    <s v="Single Stream"/>
  </r>
  <r>
    <n v="2524"/>
    <d v="2021-05-05T00:00:00"/>
    <n v="1200"/>
    <n v="0.6"/>
    <x v="90"/>
    <n v="10"/>
    <n v="17.997"/>
    <s v="Single Stream"/>
  </r>
  <r>
    <n v="2515"/>
    <d v="2021-05-05T00:00:00"/>
    <n v="1190"/>
    <n v="0.59499999999999997"/>
    <x v="90"/>
    <n v="10"/>
    <n v="17.997"/>
    <s v="Single Stream"/>
  </r>
  <r>
    <n v="2521"/>
    <d v="2021-05-05T00:00:00"/>
    <n v="1205"/>
    <n v="0.60250000000000004"/>
    <x v="90"/>
    <n v="10"/>
    <n v="17.997"/>
    <s v="Single Stream"/>
  </r>
  <r>
    <n v="2525"/>
    <d v="2021-05-05T00:00:00"/>
    <n v="1205"/>
    <n v="0.60250000000000004"/>
    <x v="90"/>
    <n v="10"/>
    <n v="17.997"/>
    <s v="Single Stream"/>
  </r>
  <r>
    <n v="2527"/>
    <d v="2021-05-05T00:00:00"/>
    <n v="1190"/>
    <n v="0.59499999999999997"/>
    <x v="90"/>
    <n v="10"/>
    <n v="17.997"/>
    <s v="Single Stream"/>
  </r>
  <r>
    <n v="2520"/>
    <d v="2021-05-05T00:00:00"/>
    <n v="1195"/>
    <n v="0.59750000000000003"/>
    <x v="90"/>
    <n v="10"/>
    <n v="17.997"/>
    <s v="Single Stream"/>
  </r>
  <r>
    <n v="2497"/>
    <d v="2021-05-05T00:00:00"/>
    <n v="1200"/>
    <n v="0.6"/>
    <x v="90"/>
    <n v="10"/>
    <n v="17.997"/>
    <s v="Single Stream"/>
  </r>
  <r>
    <n v="2522"/>
    <d v="2021-05-05T00:00:00"/>
    <n v="1210"/>
    <n v="0.60499999999999998"/>
    <x v="90"/>
    <n v="10"/>
    <n v="17.997"/>
    <s v="Single Stream"/>
  </r>
  <r>
    <n v="2505"/>
    <d v="2021-05-05T00:00:00"/>
    <n v="1200"/>
    <n v="0.6"/>
    <x v="90"/>
    <n v="10"/>
    <n v="17.997"/>
    <s v="Single Stream"/>
  </r>
  <r>
    <n v="2498"/>
    <d v="2021-05-05T00:00:00"/>
    <n v="1205"/>
    <n v="0.60250000000000004"/>
    <x v="90"/>
    <n v="10"/>
    <n v="17.997"/>
    <s v="Single Stream"/>
  </r>
  <r>
    <n v="2504"/>
    <d v="2021-05-05T00:00:00"/>
    <n v="1190"/>
    <n v="0.59499999999999997"/>
    <x v="90"/>
    <n v="10"/>
    <n v="17.997"/>
    <s v="Single Stream"/>
  </r>
  <r>
    <n v="2506"/>
    <d v="2021-05-05T00:00:00"/>
    <n v="1205"/>
    <n v="0.60250000000000004"/>
    <x v="90"/>
    <n v="10"/>
    <n v="17.997"/>
    <s v="Single Stream"/>
  </r>
  <r>
    <n v="2503"/>
    <d v="2021-05-05T00:00:00"/>
    <n v="1210"/>
    <n v="0.60499999999999998"/>
    <x v="90"/>
    <n v="10"/>
    <n v="17.997"/>
    <s v="Single Stream"/>
  </r>
  <r>
    <n v="2502"/>
    <d v="2021-05-05T00:00:00"/>
    <n v="1217"/>
    <n v="0.60850000000000004"/>
    <x v="90"/>
    <n v="10"/>
    <n v="17.997"/>
    <s v="Single Stream"/>
  </r>
  <r>
    <n v="2510"/>
    <d v="2021-05-05T00:00:00"/>
    <n v="1200"/>
    <n v="0.6"/>
    <x v="90"/>
    <n v="10"/>
    <n v="17.997"/>
    <s v="Single Stream"/>
  </r>
  <r>
    <n v="2516"/>
    <d v="2021-05-05T00:00:00"/>
    <n v="1185"/>
    <n v="0.59250000000000003"/>
    <x v="90"/>
    <n v="10"/>
    <n v="17.997"/>
    <s v="Single Stream"/>
  </r>
  <r>
    <n v="2518"/>
    <d v="2021-05-05T00:00:00"/>
    <n v="1200"/>
    <n v="0.6"/>
    <x v="90"/>
    <n v="10"/>
    <n v="17.997"/>
    <s v="Single Stream"/>
  </r>
  <r>
    <n v="2507"/>
    <d v="2021-05-05T00:00:00"/>
    <n v="1205"/>
    <n v="0.60250000000000004"/>
    <x v="90"/>
    <n v="10"/>
    <n v="17.997"/>
    <s v="Single Stream"/>
  </r>
  <r>
    <n v="2511"/>
    <d v="2021-05-05T00:00:00"/>
    <n v="1205"/>
    <n v="0.60250000000000004"/>
    <x v="90"/>
    <n v="10"/>
    <n v="17.997"/>
    <s v="Single Stream"/>
  </r>
  <r>
    <n v="2517"/>
    <d v="2021-05-05T00:00:00"/>
    <n v="1190"/>
    <n v="0.59499999999999997"/>
    <x v="90"/>
    <n v="10"/>
    <n v="17.997"/>
    <s v="Single Stream"/>
  </r>
  <r>
    <n v="2501"/>
    <d v="2021-05-05T00:00:00"/>
    <n v="1189"/>
    <n v="0.59450000000000003"/>
    <x v="90"/>
    <n v="10"/>
    <n v="17.997"/>
    <s v="Single Stream"/>
  </r>
  <r>
    <n v="2481"/>
    <d v="2021-05-04T00:00:00"/>
    <n v="1200"/>
    <n v="0.6"/>
    <x v="91"/>
    <n v="10"/>
    <n v="13.25"/>
    <s v="Single Stream"/>
  </r>
  <r>
    <n v="2494"/>
    <d v="2021-05-04T00:00:00"/>
    <n v="1205"/>
    <n v="0.60250000000000004"/>
    <x v="91"/>
    <n v="10"/>
    <n v="13.25"/>
    <s v="Single Stream"/>
  </r>
  <r>
    <n v="2482"/>
    <d v="2021-05-04T00:00:00"/>
    <n v="1196"/>
    <n v="0.59799999999999998"/>
    <x v="91"/>
    <n v="10"/>
    <n v="13.25"/>
    <s v="Single Stream"/>
  </r>
  <r>
    <n v="2480"/>
    <d v="2021-05-04T00:00:00"/>
    <n v="1215"/>
    <n v="0.60750000000000004"/>
    <x v="91"/>
    <n v="10"/>
    <n v="13.25"/>
    <s v="Single Stream"/>
  </r>
  <r>
    <n v="2495"/>
    <d v="2021-05-04T00:00:00"/>
    <n v="1210"/>
    <n v="0.60499999999999998"/>
    <x v="91"/>
    <n v="10"/>
    <n v="13.25"/>
    <s v="Single Stream"/>
  </r>
  <r>
    <n v="2484"/>
    <d v="2021-05-04T00:00:00"/>
    <n v="1210"/>
    <n v="0.60499999999999998"/>
    <x v="91"/>
    <n v="10"/>
    <n v="13.25"/>
    <s v="Single Stream"/>
  </r>
  <r>
    <n v="2490"/>
    <d v="2021-05-04T00:00:00"/>
    <n v="1195"/>
    <n v="0.59750000000000003"/>
    <x v="91"/>
    <n v="10"/>
    <n v="13.25"/>
    <s v="Single Stream"/>
  </r>
  <r>
    <n v="2488"/>
    <d v="2021-05-04T00:00:00"/>
    <n v="1210"/>
    <n v="0.60499999999999998"/>
    <x v="91"/>
    <n v="10"/>
    <n v="13.25"/>
    <s v="Single Stream"/>
  </r>
  <r>
    <n v="2519"/>
    <d v="2021-05-04T00:00:00"/>
    <n v="1205"/>
    <n v="0.60250000000000004"/>
    <x v="91"/>
    <n v="10"/>
    <n v="13.25"/>
    <s v="Single Stream"/>
  </r>
  <r>
    <n v="2493"/>
    <d v="2021-05-04T00:00:00"/>
    <n v="1198"/>
    <n v="0.59899999999999998"/>
    <x v="91"/>
    <n v="10"/>
    <n v="13.25"/>
    <s v="Single Stream"/>
  </r>
  <r>
    <n v="2489"/>
    <d v="2021-05-04T00:00:00"/>
    <n v="1215"/>
    <n v="0.60750000000000004"/>
    <x v="91"/>
    <n v="10"/>
    <n v="13.25"/>
    <s v="Single Stream"/>
  </r>
  <r>
    <n v="2487"/>
    <d v="2021-05-04T00:00:00"/>
    <n v="1200"/>
    <n v="0.6"/>
    <x v="91"/>
    <n v="10"/>
    <n v="13.25"/>
    <s v="Single Stream"/>
  </r>
  <r>
    <n v="2476"/>
    <d v="2021-05-04T00:00:00"/>
    <n v="1200"/>
    <n v="0.6"/>
    <x v="91"/>
    <n v="2"/>
    <n v="13.25"/>
    <s v="OCC"/>
  </r>
  <r>
    <n v="2491"/>
    <d v="2021-05-04T00:00:00"/>
    <n v="1200"/>
    <n v="0.6"/>
    <x v="91"/>
    <n v="10"/>
    <n v="13.25"/>
    <s v="Single Stream"/>
  </r>
  <r>
    <n v="2492"/>
    <d v="2021-05-04T00:00:00"/>
    <n v="1205"/>
    <n v="0.60250000000000004"/>
    <x v="91"/>
    <n v="10"/>
    <n v="13.25"/>
    <s v="Single Stream"/>
  </r>
  <r>
    <n v="2477"/>
    <d v="2021-05-04T00:00:00"/>
    <n v="1205"/>
    <n v="0.60250000000000004"/>
    <x v="91"/>
    <n v="2"/>
    <n v="13.25"/>
    <s v="OCC"/>
  </r>
  <r>
    <n v="2483"/>
    <d v="2021-05-04T00:00:00"/>
    <n v="1186"/>
    <n v="0.59299999999999997"/>
    <x v="91"/>
    <n v="10"/>
    <n v="13.25"/>
    <s v="Single Stream"/>
  </r>
  <r>
    <n v="2479"/>
    <d v="2021-05-04T00:00:00"/>
    <n v="1220"/>
    <n v="0.61"/>
    <x v="91"/>
    <n v="10"/>
    <n v="13.25"/>
    <s v="Single Stream"/>
  </r>
  <r>
    <n v="2478"/>
    <d v="2021-05-04T00:00:00"/>
    <n v="1210"/>
    <n v="0.60499999999999998"/>
    <x v="91"/>
    <n v="2"/>
    <n v="13.25"/>
    <s v="OCC"/>
  </r>
  <r>
    <n v="2496"/>
    <d v="2021-05-04T00:00:00"/>
    <n v="1200"/>
    <n v="0.6"/>
    <x v="91"/>
    <n v="10"/>
    <n v="13.25"/>
    <s v="Single Stream"/>
  </r>
  <r>
    <n v="2485"/>
    <d v="2021-05-04T00:00:00"/>
    <n v="1205"/>
    <n v="0.60250000000000004"/>
    <x v="91"/>
    <n v="10"/>
    <n v="13.25"/>
    <s v="Single Stream"/>
  </r>
  <r>
    <n v="2486"/>
    <d v="2021-05-04T00:00:00"/>
    <n v="1210"/>
    <n v="0.60499999999999998"/>
    <x v="91"/>
    <n v="10"/>
    <n v="13.25"/>
    <s v="Single Stream"/>
  </r>
  <r>
    <n v="2523"/>
    <d v="2021-04-28T00:00:00"/>
    <n v="1215"/>
    <n v="0.60750000000000004"/>
    <x v="92"/>
    <n v="10"/>
    <n v="0.60750000000000004"/>
    <s v="Single Stream"/>
  </r>
  <r>
    <n v="2470"/>
    <d v="2021-04-27T00:00:00"/>
    <n v="1236"/>
    <n v="0.61799999999999999"/>
    <x v="93"/>
    <n v="10"/>
    <n v="7.1014999999999997"/>
    <s v="Single Stream"/>
  </r>
  <r>
    <n v="2475"/>
    <d v="2021-04-27T00:00:00"/>
    <n v="1220"/>
    <n v="0.61"/>
    <x v="93"/>
    <n v="10"/>
    <n v="7.1014999999999997"/>
    <s v="Single Stream"/>
  </r>
  <r>
    <n v="2469"/>
    <d v="2021-04-27T00:00:00"/>
    <n v="1230"/>
    <n v="0.61499999999999999"/>
    <x v="93"/>
    <n v="10"/>
    <n v="7.1014999999999997"/>
    <s v="Single Stream"/>
  </r>
  <r>
    <n v="2468"/>
    <d v="2021-04-27T00:00:00"/>
    <n v="1220"/>
    <n v="0.61"/>
    <x v="93"/>
    <n v="10"/>
    <n v="7.1014999999999997"/>
    <s v="Single Stream"/>
  </r>
  <r>
    <n v="2467"/>
    <d v="2021-04-27T00:00:00"/>
    <n v="1210"/>
    <n v="0.60499999999999998"/>
    <x v="93"/>
    <n v="10"/>
    <n v="7.1014999999999997"/>
    <s v="Single Stream"/>
  </r>
  <r>
    <n v="2466"/>
    <d v="2021-04-27T00:00:00"/>
    <n v="1200"/>
    <n v="0.6"/>
    <x v="93"/>
    <n v="10"/>
    <n v="7.1014999999999997"/>
    <s v="Single Stream"/>
  </r>
  <r>
    <n v="2474"/>
    <d v="2021-04-27T00:00:00"/>
    <n v="1217"/>
    <n v="0.60850000000000004"/>
    <x v="93"/>
    <n v="10"/>
    <n v="7.1014999999999997"/>
    <s v="Single Stream"/>
  </r>
  <r>
    <n v="2471"/>
    <d v="2021-04-27T00:00:00"/>
    <n v="1200"/>
    <n v="0.6"/>
    <x v="93"/>
    <n v="10"/>
    <n v="7.1014999999999997"/>
    <s v="Single Stream"/>
  </r>
  <r>
    <n v="2472"/>
    <d v="2021-04-27T00:00:00"/>
    <n v="1205"/>
    <n v="0.60250000000000004"/>
    <x v="93"/>
    <n v="10"/>
    <n v="7.1014999999999997"/>
    <s v="Single Stream"/>
  </r>
  <r>
    <n v="2473"/>
    <d v="2021-04-27T00:00:00"/>
    <n v="1210"/>
    <n v="0.60499999999999998"/>
    <x v="93"/>
    <n v="10"/>
    <n v="7.1014999999999997"/>
    <s v="Single Stream"/>
  </r>
  <r>
    <n v="2452"/>
    <d v="2021-04-27T00:00:00"/>
    <n v="850"/>
    <n v="0.42499999999999999"/>
    <x v="93"/>
    <n v="9"/>
    <n v="7.1014999999999997"/>
    <s v="Glass"/>
  </r>
  <r>
    <n v="2453"/>
    <d v="2021-04-27T00:00:00"/>
    <n v="1205"/>
    <n v="0.60250000000000004"/>
    <x v="93"/>
    <n v="10"/>
    <n v="7.1014999999999997"/>
    <s v="Single Stream"/>
  </r>
  <r>
    <n v="2451"/>
    <d v="2021-04-26T00:00:00"/>
    <n v="1210"/>
    <n v="0.60499999999999998"/>
    <x v="94"/>
    <n v="10"/>
    <n v="12.209"/>
    <s v="Single Stream"/>
  </r>
  <r>
    <n v="2444"/>
    <d v="2021-04-26T00:00:00"/>
    <n v="1215"/>
    <n v="0.60750000000000004"/>
    <x v="94"/>
    <n v="10"/>
    <n v="12.209"/>
    <s v="Single Stream"/>
  </r>
  <r>
    <n v="2459"/>
    <d v="2021-04-26T00:00:00"/>
    <n v="1210"/>
    <n v="0.60499999999999998"/>
    <x v="94"/>
    <n v="10"/>
    <n v="12.209"/>
    <s v="Single Stream"/>
  </r>
  <r>
    <n v="2450"/>
    <d v="2021-04-26T00:00:00"/>
    <n v="1200"/>
    <n v="0.6"/>
    <x v="94"/>
    <n v="10"/>
    <n v="12.209"/>
    <s v="Single Stream"/>
  </r>
  <r>
    <n v="2462"/>
    <d v="2021-04-26T00:00:00"/>
    <n v="1230"/>
    <n v="0.61499999999999999"/>
    <x v="94"/>
    <n v="10"/>
    <n v="12.209"/>
    <s v="Single Stream"/>
  </r>
  <r>
    <n v="2465"/>
    <d v="2021-04-26T00:00:00"/>
    <n v="1250"/>
    <n v="0.625"/>
    <x v="94"/>
    <n v="10"/>
    <n v="12.209"/>
    <s v="Single Stream"/>
  </r>
  <r>
    <n v="2461"/>
    <d v="2021-04-26T00:00:00"/>
    <n v="1220"/>
    <n v="0.61"/>
    <x v="94"/>
    <n v="10"/>
    <n v="12.209"/>
    <s v="Single Stream"/>
  </r>
  <r>
    <n v="2446"/>
    <d v="2021-04-26T00:00:00"/>
    <n v="1229"/>
    <n v="0.61450000000000005"/>
    <x v="94"/>
    <n v="10"/>
    <n v="12.209"/>
    <s v="Single Stream"/>
  </r>
  <r>
    <n v="2464"/>
    <d v="2021-04-26T00:00:00"/>
    <n v="1240"/>
    <n v="0.62"/>
    <x v="94"/>
    <n v="10"/>
    <n v="12.209"/>
    <s v="Single Stream"/>
  </r>
  <r>
    <n v="2457"/>
    <d v="2021-04-26T00:00:00"/>
    <n v="1236"/>
    <n v="0.61799999999999999"/>
    <x v="94"/>
    <n v="10"/>
    <n v="12.209"/>
    <s v="Single Stream"/>
  </r>
  <r>
    <n v="2447"/>
    <d v="2021-04-26T00:00:00"/>
    <n v="1225"/>
    <n v="0.61250000000000004"/>
    <x v="94"/>
    <n v="10"/>
    <n v="12.209"/>
    <s v="Single Stream"/>
  </r>
  <r>
    <n v="2460"/>
    <d v="2021-04-26T00:00:00"/>
    <n v="1205"/>
    <n v="0.60250000000000004"/>
    <x v="94"/>
    <n v="10"/>
    <n v="12.209"/>
    <s v="Single Stream"/>
  </r>
  <r>
    <n v="2463"/>
    <d v="2021-04-26T00:00:00"/>
    <n v="1238"/>
    <n v="0.61899999999999999"/>
    <x v="94"/>
    <n v="10"/>
    <n v="12.209"/>
    <s v="Single Stream"/>
  </r>
  <r>
    <n v="2445"/>
    <d v="2021-04-26T00:00:00"/>
    <n v="1210"/>
    <n v="0.60499999999999998"/>
    <x v="94"/>
    <n v="10"/>
    <n v="12.209"/>
    <s v="Single Stream"/>
  </r>
  <r>
    <n v="2449"/>
    <d v="2021-04-26T00:00:00"/>
    <n v="1210"/>
    <n v="0.60499999999999998"/>
    <x v="94"/>
    <n v="10"/>
    <n v="12.209"/>
    <s v="Single Stream"/>
  </r>
  <r>
    <n v="2448"/>
    <d v="2021-04-26T00:00:00"/>
    <n v="1230"/>
    <n v="0.61499999999999999"/>
    <x v="94"/>
    <n v="10"/>
    <n v="12.209"/>
    <s v="Single Stream"/>
  </r>
  <r>
    <n v="2456"/>
    <d v="2021-04-26T00:00:00"/>
    <n v="1200"/>
    <n v="0.6"/>
    <x v="94"/>
    <n v="10"/>
    <n v="12.209"/>
    <s v="Single Stream"/>
  </r>
  <r>
    <n v="2458"/>
    <d v="2021-04-26T00:00:00"/>
    <n v="1240"/>
    <n v="0.62"/>
    <x v="94"/>
    <n v="10"/>
    <n v="12.209"/>
    <s v="Single Stream"/>
  </r>
  <r>
    <n v="2455"/>
    <d v="2021-04-26T00:00:00"/>
    <n v="1215"/>
    <n v="0.60750000000000004"/>
    <x v="94"/>
    <n v="10"/>
    <n v="12.209"/>
    <s v="Single Stream"/>
  </r>
  <r>
    <n v="2454"/>
    <d v="2021-04-26T00:00:00"/>
    <n v="1205"/>
    <n v="0.60250000000000004"/>
    <x v="94"/>
    <n v="10"/>
    <n v="12.209"/>
    <s v="Single Stream"/>
  </r>
  <r>
    <n v="2439"/>
    <d v="2021-04-23T00:00:00"/>
    <n v="1215"/>
    <n v="0.60750000000000004"/>
    <x v="95"/>
    <n v="10"/>
    <n v="8.536999999999999"/>
    <s v="Single Stream"/>
  </r>
  <r>
    <n v="2440"/>
    <d v="2021-04-23T00:00:00"/>
    <n v="1245"/>
    <n v="0.62250000000000005"/>
    <x v="95"/>
    <n v="10"/>
    <n v="8.536999999999999"/>
    <s v="Single Stream"/>
  </r>
  <r>
    <n v="2438"/>
    <d v="2021-04-23T00:00:00"/>
    <n v="1230"/>
    <n v="0.61499999999999999"/>
    <x v="95"/>
    <n v="10"/>
    <n v="8.536999999999999"/>
    <s v="Single Stream"/>
  </r>
  <r>
    <n v="2442"/>
    <d v="2021-04-23T00:00:00"/>
    <n v="1200"/>
    <n v="0.6"/>
    <x v="95"/>
    <n v="10"/>
    <n v="8.536999999999999"/>
    <s v="Single Stream"/>
  </r>
  <r>
    <n v="2437"/>
    <d v="2021-04-23T00:00:00"/>
    <n v="1220"/>
    <n v="0.61"/>
    <x v="95"/>
    <n v="10"/>
    <n v="8.536999999999999"/>
    <s v="Single Stream"/>
  </r>
  <r>
    <n v="2443"/>
    <d v="2021-04-23T00:00:00"/>
    <n v="1205"/>
    <n v="0.60250000000000004"/>
    <x v="95"/>
    <n v="10"/>
    <n v="8.536999999999999"/>
    <s v="Single Stream"/>
  </r>
  <r>
    <n v="2431"/>
    <d v="2021-04-23T00:00:00"/>
    <n v="1200"/>
    <n v="0.6"/>
    <x v="95"/>
    <n v="10"/>
    <n v="8.536999999999999"/>
    <s v="Single Stream"/>
  </r>
  <r>
    <n v="2433"/>
    <d v="2021-04-23T00:00:00"/>
    <n v="1240"/>
    <n v="0.62"/>
    <x v="95"/>
    <n v="10"/>
    <n v="8.536999999999999"/>
    <s v="Single Stream"/>
  </r>
  <r>
    <n v="2435"/>
    <d v="2021-04-23T00:00:00"/>
    <n v="1229"/>
    <n v="0.61450000000000005"/>
    <x v="95"/>
    <n v="10"/>
    <n v="8.536999999999999"/>
    <s v="Single Stream"/>
  </r>
  <r>
    <n v="2432"/>
    <d v="2021-04-23T00:00:00"/>
    <n v="1230"/>
    <n v="0.61499999999999999"/>
    <x v="95"/>
    <n v="10"/>
    <n v="8.536999999999999"/>
    <s v="Single Stream"/>
  </r>
  <r>
    <n v="2441"/>
    <d v="2021-04-23T00:00:00"/>
    <n v="1210"/>
    <n v="0.60499999999999998"/>
    <x v="95"/>
    <n v="10"/>
    <n v="8.536999999999999"/>
    <s v="Single Stream"/>
  </r>
  <r>
    <n v="2434"/>
    <d v="2021-04-23T00:00:00"/>
    <n v="1215"/>
    <n v="0.60750000000000004"/>
    <x v="95"/>
    <n v="10"/>
    <n v="8.536999999999999"/>
    <s v="Single Stream"/>
  </r>
  <r>
    <n v="2436"/>
    <d v="2021-04-23T00:00:00"/>
    <n v="1225"/>
    <n v="0.61250000000000004"/>
    <x v="95"/>
    <n v="10"/>
    <n v="8.536999999999999"/>
    <s v="Single Stream"/>
  </r>
  <r>
    <n v="2430"/>
    <d v="2021-04-23T00:00:00"/>
    <n v="1210"/>
    <n v="0.60499999999999998"/>
    <x v="95"/>
    <n v="10"/>
    <n v="8.536999999999999"/>
    <s v="Single Stream"/>
  </r>
  <r>
    <n v="2424"/>
    <d v="2021-04-22T00:00:00"/>
    <n v="1215"/>
    <n v="0.60750000000000004"/>
    <x v="96"/>
    <n v="10"/>
    <n v="4.2949999999999999"/>
    <s v="Single Stream"/>
  </r>
  <r>
    <n v="2426"/>
    <d v="2021-04-22T00:00:00"/>
    <n v="1225"/>
    <n v="0.61250000000000004"/>
    <x v="96"/>
    <n v="10"/>
    <n v="4.2949999999999999"/>
    <s v="Single Stream"/>
  </r>
  <r>
    <n v="2427"/>
    <d v="2021-04-22T00:00:00"/>
    <n v="1230"/>
    <n v="0.61499999999999999"/>
    <x v="96"/>
    <n v="10"/>
    <n v="4.2949999999999999"/>
    <s v="Single Stream"/>
  </r>
  <r>
    <n v="2423"/>
    <d v="2021-04-22T00:00:00"/>
    <n v="1220"/>
    <n v="0.61"/>
    <x v="96"/>
    <n v="10"/>
    <n v="4.2949999999999999"/>
    <s v="Single Stream"/>
  </r>
  <r>
    <n v="2425"/>
    <d v="2021-04-22T00:00:00"/>
    <n v="1230"/>
    <n v="0.61499999999999999"/>
    <x v="96"/>
    <n v="10"/>
    <n v="4.2949999999999999"/>
    <s v="Single Stream"/>
  </r>
  <r>
    <n v="2429"/>
    <d v="2021-04-22T00:00:00"/>
    <n v="1225"/>
    <n v="0.61250000000000004"/>
    <x v="96"/>
    <n v="10"/>
    <n v="4.2949999999999999"/>
    <s v="Single Stream"/>
  </r>
  <r>
    <n v="2428"/>
    <d v="2021-04-22T00:00:00"/>
    <n v="1245"/>
    <n v="0.62250000000000005"/>
    <x v="96"/>
    <n v="10"/>
    <n v="4.2949999999999999"/>
    <s v="Single Stream"/>
  </r>
  <r>
    <n v="2412"/>
    <d v="2021-04-21T00:00:00"/>
    <n v="1230"/>
    <n v="0.61499999999999999"/>
    <x v="97"/>
    <n v="10"/>
    <n v="7.9450000000000003"/>
    <s v="Single Stream"/>
  </r>
  <r>
    <n v="2416"/>
    <d v="2021-04-21T00:00:00"/>
    <n v="1230"/>
    <n v="0.61499999999999999"/>
    <x v="97"/>
    <n v="10"/>
    <n v="7.9450000000000003"/>
    <s v="Single Stream"/>
  </r>
  <r>
    <n v="2410"/>
    <d v="2021-04-21T00:00:00"/>
    <n v="1215"/>
    <n v="0.60750000000000004"/>
    <x v="97"/>
    <n v="10"/>
    <n v="7.9450000000000003"/>
    <s v="Single Stream"/>
  </r>
  <r>
    <n v="2418"/>
    <d v="2021-04-21T00:00:00"/>
    <n v="1215"/>
    <n v="0.60750000000000004"/>
    <x v="97"/>
    <n v="10"/>
    <n v="7.9450000000000003"/>
    <s v="Single Stream"/>
  </r>
  <r>
    <n v="2411"/>
    <d v="2021-04-21T00:00:00"/>
    <n v="1220"/>
    <n v="0.61"/>
    <x v="97"/>
    <n v="10"/>
    <n v="7.9450000000000003"/>
    <s v="Single Stream"/>
  </r>
  <r>
    <n v="2415"/>
    <d v="2021-04-21T00:00:00"/>
    <n v="1245"/>
    <n v="0.62250000000000005"/>
    <x v="97"/>
    <n v="10"/>
    <n v="7.9450000000000003"/>
    <s v="Single Stream"/>
  </r>
  <r>
    <n v="2419"/>
    <d v="2021-04-21T00:00:00"/>
    <n v="1210"/>
    <n v="0.60499999999999998"/>
    <x v="97"/>
    <n v="10"/>
    <n v="7.9450000000000003"/>
    <s v="Single Stream"/>
  </r>
  <r>
    <n v="2414"/>
    <d v="2021-04-21T00:00:00"/>
    <n v="1230"/>
    <n v="0.61499999999999999"/>
    <x v="97"/>
    <n v="10"/>
    <n v="7.9450000000000003"/>
    <s v="Single Stream"/>
  </r>
  <r>
    <n v="2420"/>
    <d v="2021-04-21T00:00:00"/>
    <n v="1215"/>
    <n v="0.60750000000000004"/>
    <x v="97"/>
    <n v="10"/>
    <n v="7.9450000000000003"/>
    <s v="Single Stream"/>
  </r>
  <r>
    <n v="2417"/>
    <d v="2021-04-21T00:00:00"/>
    <n v="1220"/>
    <n v="0.61"/>
    <x v="97"/>
    <n v="10"/>
    <n v="7.9450000000000003"/>
    <s v="Single Stream"/>
  </r>
  <r>
    <n v="2421"/>
    <d v="2021-04-21T00:00:00"/>
    <n v="1220"/>
    <n v="0.61"/>
    <x v="97"/>
    <n v="10"/>
    <n v="7.9450000000000003"/>
    <s v="Single Stream"/>
  </r>
  <r>
    <n v="2422"/>
    <d v="2021-04-21T00:00:00"/>
    <n v="1225"/>
    <n v="0.61250000000000004"/>
    <x v="97"/>
    <n v="10"/>
    <n v="7.9450000000000003"/>
    <s v="Single Stream"/>
  </r>
  <r>
    <n v="2413"/>
    <d v="2021-04-21T00:00:00"/>
    <n v="1215"/>
    <n v="0.60750000000000004"/>
    <x v="97"/>
    <n v="10"/>
    <n v="7.9450000000000003"/>
    <s v="Single Stream"/>
  </r>
  <r>
    <n v="2398"/>
    <d v="2021-04-20T00:00:00"/>
    <n v="1240"/>
    <n v="0.62"/>
    <x v="98"/>
    <n v="10"/>
    <n v="9.1950000000000003"/>
    <s v="Single Stream"/>
  </r>
  <r>
    <n v="2402"/>
    <d v="2021-04-20T00:00:00"/>
    <n v="1210"/>
    <n v="0.60499999999999998"/>
    <x v="98"/>
    <n v="10"/>
    <n v="9.1950000000000003"/>
    <s v="Single Stream"/>
  </r>
  <r>
    <n v="2399"/>
    <d v="2021-04-20T00:00:00"/>
    <n v="1245"/>
    <n v="0.62250000000000005"/>
    <x v="98"/>
    <n v="10"/>
    <n v="9.1950000000000003"/>
    <s v="Single Stream"/>
  </r>
  <r>
    <n v="2397"/>
    <d v="2021-04-20T00:00:00"/>
    <n v="1230"/>
    <n v="0.61499999999999999"/>
    <x v="98"/>
    <n v="10"/>
    <n v="9.1950000000000003"/>
    <s v="Single Stream"/>
  </r>
  <r>
    <n v="2395"/>
    <d v="2021-04-20T00:00:00"/>
    <n v="1215"/>
    <n v="0.60750000000000004"/>
    <x v="98"/>
    <n v="10"/>
    <n v="9.1950000000000003"/>
    <s v="Single Stream"/>
  </r>
  <r>
    <n v="2409"/>
    <d v="2021-04-20T00:00:00"/>
    <n v="1230"/>
    <n v="0.61499999999999999"/>
    <x v="98"/>
    <n v="10"/>
    <n v="9.1950000000000003"/>
    <s v="Single Stream"/>
  </r>
  <r>
    <n v="2407"/>
    <d v="2021-04-20T00:00:00"/>
    <n v="1215"/>
    <n v="0.60750000000000004"/>
    <x v="98"/>
    <n v="10"/>
    <n v="9.1950000000000003"/>
    <s v="Single Stream"/>
  </r>
  <r>
    <n v="2403"/>
    <d v="2021-04-20T00:00:00"/>
    <n v="1240"/>
    <n v="0.62"/>
    <x v="98"/>
    <n v="10"/>
    <n v="9.1950000000000003"/>
    <s v="Single Stream"/>
  </r>
  <r>
    <n v="2408"/>
    <d v="2021-04-20T00:00:00"/>
    <n v="1245"/>
    <n v="0.62250000000000005"/>
    <x v="98"/>
    <n v="10"/>
    <n v="9.1950000000000003"/>
    <s v="Single Stream"/>
  </r>
  <r>
    <n v="2404"/>
    <d v="2021-04-20T00:00:00"/>
    <n v="1215"/>
    <n v="0.60750000000000004"/>
    <x v="98"/>
    <n v="10"/>
    <n v="9.1950000000000003"/>
    <s v="Single Stream"/>
  </r>
  <r>
    <n v="2400"/>
    <d v="2021-04-20T00:00:00"/>
    <n v="1235"/>
    <n v="0.61750000000000005"/>
    <x v="98"/>
    <n v="10"/>
    <n v="9.1950000000000003"/>
    <s v="Single Stream"/>
  </r>
  <r>
    <n v="2406"/>
    <d v="2021-04-20T00:00:00"/>
    <n v="1220"/>
    <n v="0.61"/>
    <x v="98"/>
    <n v="10"/>
    <n v="9.1950000000000003"/>
    <s v="Single Stream"/>
  </r>
  <r>
    <n v="2401"/>
    <d v="2021-04-20T00:00:00"/>
    <n v="1240"/>
    <n v="0.62"/>
    <x v="98"/>
    <n v="10"/>
    <n v="9.1950000000000003"/>
    <s v="Single Stream"/>
  </r>
  <r>
    <n v="2405"/>
    <d v="2021-04-20T00:00:00"/>
    <n v="1210"/>
    <n v="0.60499999999999998"/>
    <x v="98"/>
    <n v="10"/>
    <n v="9.1950000000000003"/>
    <s v="Single Stream"/>
  </r>
  <r>
    <n v="2396"/>
    <d v="2021-04-20T00:00:00"/>
    <n v="1200"/>
    <n v="0.6"/>
    <x v="98"/>
    <n v="10"/>
    <n v="9.1950000000000003"/>
    <s v="Single Stream"/>
  </r>
  <r>
    <n v="2389"/>
    <d v="2021-04-19T00:00:00"/>
    <n v="1250"/>
    <n v="0.625"/>
    <x v="99"/>
    <n v="10"/>
    <n v="6.1359999999999992"/>
    <s v="Single Stream"/>
  </r>
  <r>
    <n v="2394"/>
    <d v="2021-04-19T00:00:00"/>
    <n v="1200"/>
    <n v="0.6"/>
    <x v="99"/>
    <n v="10"/>
    <n v="6.1359999999999992"/>
    <s v="Single Stream"/>
  </r>
  <r>
    <n v="2388"/>
    <d v="2021-04-19T00:00:00"/>
    <n v="1240"/>
    <n v="0.62"/>
    <x v="99"/>
    <n v="10"/>
    <n v="6.1359999999999992"/>
    <s v="Single Stream"/>
  </r>
  <r>
    <n v="2387"/>
    <d v="2021-04-19T00:00:00"/>
    <n v="1230"/>
    <n v="0.61499999999999999"/>
    <x v="99"/>
    <n v="10"/>
    <n v="6.1359999999999992"/>
    <s v="Single Stream"/>
  </r>
  <r>
    <n v="2385"/>
    <d v="2021-04-19T00:00:00"/>
    <n v="1210"/>
    <n v="0.60499999999999998"/>
    <x v="99"/>
    <n v="10"/>
    <n v="6.1359999999999992"/>
    <s v="Single Stream"/>
  </r>
  <r>
    <n v="2386"/>
    <d v="2021-04-19T00:00:00"/>
    <n v="1215"/>
    <n v="0.60750000000000004"/>
    <x v="99"/>
    <n v="10"/>
    <n v="6.1359999999999992"/>
    <s v="Single Stream"/>
  </r>
  <r>
    <n v="2392"/>
    <d v="2021-04-19T00:00:00"/>
    <n v="1217"/>
    <n v="0.60850000000000004"/>
    <x v="99"/>
    <n v="10"/>
    <n v="6.1359999999999992"/>
    <s v="Single Stream"/>
  </r>
  <r>
    <n v="2391"/>
    <d v="2021-04-19T00:00:00"/>
    <n v="1245"/>
    <n v="0.62250000000000005"/>
    <x v="99"/>
    <n v="10"/>
    <n v="6.1359999999999992"/>
    <s v="Single Stream"/>
  </r>
  <r>
    <n v="2393"/>
    <d v="2021-04-19T00:00:00"/>
    <n v="1230"/>
    <n v="0.61499999999999999"/>
    <x v="99"/>
    <n v="10"/>
    <n v="6.1359999999999992"/>
    <s v="Single Stream"/>
  </r>
  <r>
    <n v="2390"/>
    <d v="2021-04-19T00:00:00"/>
    <n v="1235"/>
    <n v="0.61750000000000005"/>
    <x v="99"/>
    <n v="10"/>
    <n v="6.1359999999999992"/>
    <s v="Single Stream"/>
  </r>
  <r>
    <n v="2378"/>
    <d v="2021-04-16T00:00:00"/>
    <n v="1210"/>
    <n v="0.60499999999999998"/>
    <x v="100"/>
    <n v="10"/>
    <n v="8.6475000000000009"/>
    <s v="Single Stream"/>
  </r>
  <r>
    <n v="2372"/>
    <d v="2021-04-16T00:00:00"/>
    <n v="1280"/>
    <n v="0.64"/>
    <x v="100"/>
    <n v="10"/>
    <n v="8.6475000000000009"/>
    <s v="Single Stream"/>
  </r>
  <r>
    <n v="2379"/>
    <d v="2021-04-16T00:00:00"/>
    <n v="1215"/>
    <n v="0.60750000000000004"/>
    <x v="100"/>
    <n v="10"/>
    <n v="8.6475000000000009"/>
    <s v="Single Stream"/>
  </r>
  <r>
    <n v="2377"/>
    <d v="2021-04-16T00:00:00"/>
    <n v="1225"/>
    <n v="0.61250000000000004"/>
    <x v="100"/>
    <n v="10"/>
    <n v="8.6475000000000009"/>
    <s v="Single Stream"/>
  </r>
  <r>
    <n v="2371"/>
    <d v="2021-04-16T00:00:00"/>
    <n v="1210"/>
    <n v="0.60499999999999998"/>
    <x v="100"/>
    <n v="10"/>
    <n v="8.6475000000000009"/>
    <s v="Single Stream"/>
  </r>
  <r>
    <n v="2382"/>
    <d v="2021-04-16T00:00:00"/>
    <n v="1260"/>
    <n v="0.63"/>
    <x v="100"/>
    <n v="10"/>
    <n v="8.6475000000000009"/>
    <s v="Single Stream"/>
  </r>
  <r>
    <n v="2376"/>
    <d v="2021-04-16T00:00:00"/>
    <n v="1240"/>
    <n v="0.62"/>
    <x v="100"/>
    <n v="10"/>
    <n v="8.6475000000000009"/>
    <s v="Single Stream"/>
  </r>
  <r>
    <n v="2375"/>
    <d v="2021-04-16T00:00:00"/>
    <n v="1230"/>
    <n v="0.61499999999999999"/>
    <x v="100"/>
    <n v="10"/>
    <n v="8.6475000000000009"/>
    <s v="Single Stream"/>
  </r>
  <r>
    <n v="2374"/>
    <d v="2021-04-16T00:00:00"/>
    <n v="1220"/>
    <n v="0.61"/>
    <x v="100"/>
    <n v="10"/>
    <n v="8.6475000000000009"/>
    <s v="Single Stream"/>
  </r>
  <r>
    <n v="2384"/>
    <d v="2021-04-16T00:00:00"/>
    <n v="1260"/>
    <n v="0.63"/>
    <x v="100"/>
    <n v="10"/>
    <n v="8.6475000000000009"/>
    <s v="Single Stream"/>
  </r>
  <r>
    <n v="2380"/>
    <d v="2021-04-16T00:00:00"/>
    <n v="1230"/>
    <n v="0.61499999999999999"/>
    <x v="100"/>
    <n v="10"/>
    <n v="8.6475000000000009"/>
    <s v="Single Stream"/>
  </r>
  <r>
    <n v="2381"/>
    <d v="2021-04-16T00:00:00"/>
    <n v="1235"/>
    <n v="0.61750000000000005"/>
    <x v="100"/>
    <n v="10"/>
    <n v="8.6475000000000009"/>
    <s v="Single Stream"/>
  </r>
  <r>
    <n v="2383"/>
    <d v="2021-04-16T00:00:00"/>
    <n v="1220"/>
    <n v="0.61"/>
    <x v="100"/>
    <n v="10"/>
    <n v="8.6475000000000009"/>
    <s v="Single Stream"/>
  </r>
  <r>
    <n v="2373"/>
    <d v="2021-04-16T00:00:00"/>
    <n v="1260"/>
    <n v="0.63"/>
    <x v="100"/>
    <n v="10"/>
    <n v="8.6475000000000009"/>
    <s v="Single Stream"/>
  </r>
  <r>
    <n v="2361"/>
    <d v="2021-04-15T00:00:00"/>
    <n v="1220"/>
    <n v="0.61"/>
    <x v="101"/>
    <n v="10"/>
    <n v="10.4725"/>
    <s v="Single Stream"/>
  </r>
  <r>
    <n v="2367"/>
    <d v="2021-04-15T00:00:00"/>
    <n v="1235"/>
    <n v="0.61750000000000005"/>
    <x v="101"/>
    <n v="10"/>
    <n v="10.4725"/>
    <s v="Single Stream"/>
  </r>
  <r>
    <n v="2364"/>
    <d v="2021-04-15T00:00:00"/>
    <n v="1240"/>
    <n v="0.62"/>
    <x v="101"/>
    <n v="10"/>
    <n v="10.4725"/>
    <s v="Single Stream"/>
  </r>
  <r>
    <n v="2355"/>
    <d v="2021-04-15T00:00:00"/>
    <n v="1260"/>
    <n v="0.63"/>
    <x v="101"/>
    <n v="10"/>
    <n v="10.4725"/>
    <s v="Single Stream"/>
  </r>
  <r>
    <n v="2365"/>
    <d v="2021-04-15T00:00:00"/>
    <n v="1245"/>
    <n v="0.62250000000000005"/>
    <x v="101"/>
    <n v="10"/>
    <n v="10.4725"/>
    <s v="Single Stream"/>
  </r>
  <r>
    <n v="2369"/>
    <d v="2021-04-15T00:00:00"/>
    <n v="1240"/>
    <n v="0.62"/>
    <x v="101"/>
    <n v="10"/>
    <n v="10.4725"/>
    <s v="Single Stream"/>
  </r>
  <r>
    <n v="2363"/>
    <d v="2021-04-15T00:00:00"/>
    <n v="1250"/>
    <n v="0.625"/>
    <x v="101"/>
    <n v="10"/>
    <n v="10.4725"/>
    <s v="Single Stream"/>
  </r>
  <r>
    <n v="2358"/>
    <d v="2021-04-15T00:00:00"/>
    <n v="1240"/>
    <n v="0.62"/>
    <x v="101"/>
    <n v="10"/>
    <n v="10.4725"/>
    <s v="Single Stream"/>
  </r>
  <r>
    <n v="2362"/>
    <d v="2021-04-15T00:00:00"/>
    <n v="1240"/>
    <n v="0.62"/>
    <x v="101"/>
    <n v="10"/>
    <n v="10.4725"/>
    <s v="Single Stream"/>
  </r>
  <r>
    <n v="2366"/>
    <d v="2021-04-15T00:00:00"/>
    <n v="1240"/>
    <n v="0.62"/>
    <x v="101"/>
    <n v="10"/>
    <n v="10.4725"/>
    <s v="Single Stream"/>
  </r>
  <r>
    <n v="2357"/>
    <d v="2021-04-15T00:00:00"/>
    <n v="1230"/>
    <n v="0.61499999999999999"/>
    <x v="101"/>
    <n v="10"/>
    <n v="10.4725"/>
    <s v="Single Stream"/>
  </r>
  <r>
    <n v="2370"/>
    <d v="2021-04-15T00:00:00"/>
    <n v="1210"/>
    <n v="0.60499999999999998"/>
    <x v="101"/>
    <n v="10"/>
    <n v="10.4725"/>
    <s v="Single Stream"/>
  </r>
  <r>
    <n v="2356"/>
    <d v="2021-04-15T00:00:00"/>
    <n v="1250"/>
    <n v="0.625"/>
    <x v="101"/>
    <n v="10"/>
    <n v="10.4725"/>
    <s v="Single Stream"/>
  </r>
  <r>
    <n v="2368"/>
    <d v="2021-04-15T00:00:00"/>
    <n v="1220"/>
    <n v="0.61"/>
    <x v="101"/>
    <n v="10"/>
    <n v="10.4725"/>
    <s v="Single Stream"/>
  </r>
  <r>
    <n v="2359"/>
    <d v="2021-04-15T00:00:00"/>
    <n v="1210"/>
    <n v="0.60499999999999998"/>
    <x v="101"/>
    <n v="10"/>
    <n v="10.4725"/>
    <s v="Single Stream"/>
  </r>
  <r>
    <n v="2354"/>
    <d v="2021-04-15T00:00:00"/>
    <n v="1200"/>
    <n v="0.6"/>
    <x v="101"/>
    <n v="10"/>
    <n v="10.4725"/>
    <s v="Single Stream"/>
  </r>
  <r>
    <n v="2360"/>
    <d v="2021-04-15T00:00:00"/>
    <n v="1215"/>
    <n v="0.60750000000000004"/>
    <x v="101"/>
    <n v="10"/>
    <n v="10.4725"/>
    <s v="Single Stream"/>
  </r>
  <r>
    <n v="2352"/>
    <d v="2021-04-14T00:00:00"/>
    <n v="1290"/>
    <n v="0.64500000000000002"/>
    <x v="102"/>
    <n v="10"/>
    <n v="9.9774999999999991"/>
    <s v="Single Stream"/>
  </r>
  <r>
    <n v="2351"/>
    <d v="2021-04-14T00:00:00"/>
    <n v="1280"/>
    <n v="0.64"/>
    <x v="102"/>
    <n v="10"/>
    <n v="9.9774999999999991"/>
    <s v="Single Stream"/>
  </r>
  <r>
    <n v="2341"/>
    <d v="2021-04-14T00:00:00"/>
    <n v="1260"/>
    <n v="0.63"/>
    <x v="102"/>
    <n v="10"/>
    <n v="9.9774999999999991"/>
    <s v="Single Stream"/>
  </r>
  <r>
    <n v="2345"/>
    <d v="2021-04-14T00:00:00"/>
    <n v="1260"/>
    <n v="0.63"/>
    <x v="102"/>
    <n v="10"/>
    <n v="9.9774999999999991"/>
    <s v="Single Stream"/>
  </r>
  <r>
    <n v="2346"/>
    <d v="2021-04-14T00:00:00"/>
    <n v="1210"/>
    <n v="0.60499999999999998"/>
    <x v="102"/>
    <n v="10"/>
    <n v="9.9774999999999991"/>
    <s v="Single Stream"/>
  </r>
  <r>
    <n v="2340"/>
    <d v="2021-04-14T00:00:00"/>
    <n v="1280"/>
    <n v="0.64"/>
    <x v="102"/>
    <n v="10"/>
    <n v="9.9774999999999991"/>
    <s v="Single Stream"/>
  </r>
  <r>
    <n v="2349"/>
    <d v="2021-04-14T00:00:00"/>
    <n v="1230"/>
    <n v="0.61499999999999999"/>
    <x v="102"/>
    <n v="10"/>
    <n v="9.9774999999999991"/>
    <s v="Single Stream"/>
  </r>
  <r>
    <n v="2347"/>
    <d v="2021-04-14T00:00:00"/>
    <n v="1215"/>
    <n v="0.60750000000000004"/>
    <x v="102"/>
    <n v="10"/>
    <n v="9.9774999999999991"/>
    <s v="Single Stream"/>
  </r>
  <r>
    <n v="2339"/>
    <d v="2021-04-14T00:00:00"/>
    <n v="1300"/>
    <n v="0.65"/>
    <x v="102"/>
    <n v="10"/>
    <n v="9.9774999999999991"/>
    <s v="Single Stream"/>
  </r>
  <r>
    <n v="2350"/>
    <d v="2021-04-14T00:00:00"/>
    <n v="1235"/>
    <n v="0.61750000000000005"/>
    <x v="102"/>
    <n v="10"/>
    <n v="9.9774999999999991"/>
    <s v="Single Stream"/>
  </r>
  <r>
    <n v="2348"/>
    <d v="2021-04-14T00:00:00"/>
    <n v="1220"/>
    <n v="0.61"/>
    <x v="102"/>
    <n v="10"/>
    <n v="9.9774999999999991"/>
    <s v="Single Stream"/>
  </r>
  <r>
    <n v="2343"/>
    <d v="2021-04-14T00:00:00"/>
    <n v="1240"/>
    <n v="0.62"/>
    <x v="102"/>
    <n v="10"/>
    <n v="9.9774999999999991"/>
    <s v="Single Stream"/>
  </r>
  <r>
    <n v="2344"/>
    <d v="2021-04-14T00:00:00"/>
    <n v="1245"/>
    <n v="0.62250000000000005"/>
    <x v="102"/>
    <n v="10"/>
    <n v="9.9774999999999991"/>
    <s v="Single Stream"/>
  </r>
  <r>
    <n v="2353"/>
    <d v="2021-04-14T00:00:00"/>
    <n v="1220"/>
    <n v="0.61"/>
    <x v="102"/>
    <n v="10"/>
    <n v="9.9774999999999991"/>
    <s v="Single Stream"/>
  </r>
  <r>
    <n v="2342"/>
    <d v="2021-04-14T00:00:00"/>
    <n v="1250"/>
    <n v="0.625"/>
    <x v="102"/>
    <n v="10"/>
    <n v="9.9774999999999991"/>
    <s v="Single Stream"/>
  </r>
  <r>
    <n v="2338"/>
    <d v="2021-04-14T00:00:00"/>
    <n v="1220"/>
    <n v="0.61"/>
    <x v="102"/>
    <n v="10"/>
    <n v="9.9774999999999991"/>
    <s v="Single Stream"/>
  </r>
  <r>
    <n v="2330"/>
    <d v="2021-04-13T00:00:00"/>
    <n v="1276"/>
    <n v="0.63800000000000001"/>
    <x v="103"/>
    <n v="2"/>
    <n v="3.2270000000000003"/>
    <s v="OCC"/>
  </r>
  <r>
    <n v="2332"/>
    <d v="2021-04-13T00:00:00"/>
    <n v="1200"/>
    <n v="0.6"/>
    <x v="103"/>
    <n v="2"/>
    <n v="3.2270000000000003"/>
    <s v="OCC"/>
  </r>
  <r>
    <n v="2333"/>
    <d v="2021-04-13T00:00:00"/>
    <n v="1217"/>
    <n v="0.60850000000000004"/>
    <x v="103"/>
    <n v="2"/>
    <n v="3.2270000000000003"/>
    <s v="OCC"/>
  </r>
  <r>
    <n v="2334"/>
    <d v="2021-04-13T00:00:00"/>
    <n v="1534"/>
    <n v="0.76700000000000002"/>
    <x v="103"/>
    <n v="4"/>
    <n v="3.2270000000000003"/>
    <s v="ONP"/>
  </r>
  <r>
    <n v="2331"/>
    <d v="2021-04-13T00:00:00"/>
    <n v="1227"/>
    <n v="0.61350000000000005"/>
    <x v="103"/>
    <n v="2"/>
    <n v="3.2270000000000003"/>
    <s v="OCC"/>
  </r>
  <r>
    <n v="2329"/>
    <d v="2021-04-12T00:00:00"/>
    <n v="1578"/>
    <n v="0.78900000000000003"/>
    <x v="104"/>
    <n v="4"/>
    <n v="8.9034999999999993"/>
    <s v="ONP"/>
  </r>
  <r>
    <n v="2312"/>
    <d v="2021-04-12T00:00:00"/>
    <n v="1102"/>
    <n v="0.55100000000000005"/>
    <x v="104"/>
    <n v="2"/>
    <n v="8.9034999999999993"/>
    <s v="OCC"/>
  </r>
  <r>
    <n v="2319"/>
    <d v="2021-04-12T00:00:00"/>
    <n v="580"/>
    <n v="0.28999999999999998"/>
    <x v="104"/>
    <n v="2"/>
    <n v="8.9034999999999993"/>
    <s v="OCC"/>
  </r>
  <r>
    <n v="2315"/>
    <d v="2021-04-12T00:00:00"/>
    <n v="1160"/>
    <n v="0.57999999999999996"/>
    <x v="104"/>
    <n v="2"/>
    <n v="8.9034999999999993"/>
    <s v="OCC"/>
  </r>
  <r>
    <n v="2323"/>
    <d v="2021-04-12T00:00:00"/>
    <n v="1194"/>
    <n v="0.59699999999999998"/>
    <x v="104"/>
    <n v="2"/>
    <n v="8.9034999999999993"/>
    <s v="OCC"/>
  </r>
  <r>
    <n v="2326"/>
    <d v="2021-04-12T00:00:00"/>
    <n v="1214"/>
    <n v="0.60699999999999998"/>
    <x v="104"/>
    <n v="2"/>
    <n v="8.9034999999999993"/>
    <s v="OCC"/>
  </r>
  <r>
    <n v="2313"/>
    <d v="2021-04-12T00:00:00"/>
    <n v="1110"/>
    <n v="0.55500000000000005"/>
    <x v="104"/>
    <n v="2"/>
    <n v="8.9034999999999993"/>
    <s v="OCC"/>
  </r>
  <r>
    <n v="2328"/>
    <d v="2021-04-12T00:00:00"/>
    <n v="670"/>
    <n v="0.33500000000000002"/>
    <x v="104"/>
    <n v="5"/>
    <n v="8.9034999999999993"/>
    <s v="PET"/>
  </r>
  <r>
    <n v="2322"/>
    <d v="2021-04-12T00:00:00"/>
    <n v="1192"/>
    <n v="0.59599999999999997"/>
    <x v="104"/>
    <n v="2"/>
    <n v="8.9034999999999993"/>
    <s v="OCC"/>
  </r>
  <r>
    <n v="2317"/>
    <d v="2021-04-12T00:00:00"/>
    <n v="670"/>
    <n v="0.33500000000000002"/>
    <x v="104"/>
    <n v="2"/>
    <n v="8.9034999999999993"/>
    <s v="OCC"/>
  </r>
  <r>
    <n v="2316"/>
    <d v="2021-04-12T00:00:00"/>
    <n v="1198"/>
    <n v="0.59899999999999998"/>
    <x v="104"/>
    <n v="2"/>
    <n v="8.9034999999999993"/>
    <s v="OCC"/>
  </r>
  <r>
    <n v="2321"/>
    <d v="2021-04-12T00:00:00"/>
    <n v="610"/>
    <n v="0.30499999999999999"/>
    <x v="104"/>
    <n v="2"/>
    <n v="8.9034999999999993"/>
    <s v="OCC"/>
  </r>
  <r>
    <n v="2314"/>
    <d v="2021-04-12T00:00:00"/>
    <n v="1187"/>
    <n v="0.59350000000000003"/>
    <x v="104"/>
    <n v="2"/>
    <n v="8.9034999999999993"/>
    <s v="OCC"/>
  </r>
  <r>
    <n v="2320"/>
    <d v="2021-04-12T00:00:00"/>
    <n v="600"/>
    <n v="0.3"/>
    <x v="104"/>
    <n v="2"/>
    <n v="8.9034999999999993"/>
    <s v="OCC"/>
  </r>
  <r>
    <n v="2318"/>
    <d v="2021-04-12T00:00:00"/>
    <n v="760"/>
    <n v="0.38"/>
    <x v="104"/>
    <n v="2"/>
    <n v="8.9034999999999993"/>
    <s v="OCC"/>
  </r>
  <r>
    <n v="2327"/>
    <d v="2021-04-12T00:00:00"/>
    <n v="578"/>
    <n v="0.28899999999999998"/>
    <x v="104"/>
    <n v="8"/>
    <n v="8.9034999999999993"/>
    <s v="UBC"/>
  </r>
  <r>
    <n v="2324"/>
    <d v="2021-04-12T00:00:00"/>
    <n v="1210"/>
    <n v="0.60499999999999998"/>
    <x v="104"/>
    <n v="2"/>
    <n v="8.9034999999999993"/>
    <s v="OCC"/>
  </r>
  <r>
    <n v="2325"/>
    <d v="2021-04-12T00:00:00"/>
    <n v="1194"/>
    <n v="0.59699999999999998"/>
    <x v="104"/>
    <n v="2"/>
    <n v="8.9034999999999993"/>
    <s v="OCC"/>
  </r>
  <r>
    <n v="2307"/>
    <d v="2021-04-09T00:00:00"/>
    <n v="1217"/>
    <n v="0.60850000000000004"/>
    <x v="105"/>
    <n v="2"/>
    <n v="4.3975000000000009"/>
    <s v="OCC"/>
  </r>
  <r>
    <n v="2308"/>
    <d v="2021-04-09T00:00:00"/>
    <n v="1196"/>
    <n v="0.59799999999999998"/>
    <x v="105"/>
    <n v="2"/>
    <n v="4.3975000000000009"/>
    <s v="OCC"/>
  </r>
  <r>
    <n v="2311"/>
    <d v="2021-04-09T00:00:00"/>
    <n v="1220"/>
    <n v="0.61"/>
    <x v="105"/>
    <n v="2"/>
    <n v="4.3975000000000009"/>
    <s v="OCC"/>
  </r>
  <r>
    <n v="2310"/>
    <d v="2021-04-09T00:00:00"/>
    <n v="1565"/>
    <n v="0.78249999999999997"/>
    <x v="105"/>
    <n v="4"/>
    <n v="4.3975000000000009"/>
    <s v="ONP"/>
  </r>
  <r>
    <n v="2309"/>
    <d v="2021-04-09T00:00:00"/>
    <n v="1192"/>
    <n v="0.59599999999999997"/>
    <x v="105"/>
    <n v="2"/>
    <n v="4.3975000000000009"/>
    <s v="OCC"/>
  </r>
  <r>
    <n v="2305"/>
    <d v="2021-04-09T00:00:00"/>
    <n v="1200"/>
    <n v="0.6"/>
    <x v="105"/>
    <n v="2"/>
    <n v="4.3975000000000009"/>
    <s v="OCC"/>
  </r>
  <r>
    <n v="2306"/>
    <d v="2021-04-09T00:00:00"/>
    <n v="1205"/>
    <n v="0.60250000000000004"/>
    <x v="105"/>
    <n v="2"/>
    <n v="4.3975000000000009"/>
    <s v="OCC"/>
  </r>
  <r>
    <n v="2297"/>
    <d v="2021-04-08T00:00:00"/>
    <n v="1200"/>
    <n v="0.6"/>
    <x v="106"/>
    <n v="2"/>
    <n v="4.9789999999999992"/>
    <s v="OCC"/>
  </r>
  <r>
    <n v="2301"/>
    <d v="2021-04-08T00:00:00"/>
    <n v="1208"/>
    <n v="0.60399999999999998"/>
    <x v="106"/>
    <n v="2"/>
    <n v="4.9789999999999992"/>
    <s v="OCC"/>
  </r>
  <r>
    <n v="2300"/>
    <d v="2021-04-08T00:00:00"/>
    <n v="1600"/>
    <n v="0.8"/>
    <x v="106"/>
    <n v="4"/>
    <n v="4.9789999999999992"/>
    <s v="ONP"/>
  </r>
  <r>
    <n v="2296"/>
    <d v="2021-04-08T00:00:00"/>
    <n v="1215"/>
    <n v="0.60750000000000004"/>
    <x v="106"/>
    <n v="2"/>
    <n v="4.9789999999999992"/>
    <s v="OCC"/>
  </r>
  <r>
    <n v="2302"/>
    <d v="2021-04-08T00:00:00"/>
    <n v="1217"/>
    <n v="0.60850000000000004"/>
    <x v="106"/>
    <n v="2"/>
    <n v="4.9789999999999992"/>
    <s v="OCC"/>
  </r>
  <r>
    <n v="2303"/>
    <d v="2021-04-08T00:00:00"/>
    <n v="625"/>
    <n v="0.3125"/>
    <x v="106"/>
    <n v="7"/>
    <n v="4.9789999999999992"/>
    <s v="HDPEC"/>
  </r>
  <r>
    <n v="2304"/>
    <d v="2021-04-08T00:00:00"/>
    <n v="468"/>
    <n v="0.23400000000000001"/>
    <x v="106"/>
    <n v="3"/>
    <n v="4.9789999999999992"/>
    <s v="TIN"/>
  </r>
  <r>
    <n v="2298"/>
    <d v="2021-04-08T00:00:00"/>
    <n v="1225"/>
    <n v="0.61250000000000004"/>
    <x v="106"/>
    <n v="2"/>
    <n v="4.9789999999999992"/>
    <s v="OCC"/>
  </r>
  <r>
    <n v="2299"/>
    <d v="2021-04-08T00:00:00"/>
    <n v="1200"/>
    <n v="0.6"/>
    <x v="106"/>
    <n v="2"/>
    <n v="4.9789999999999992"/>
    <s v="OCC"/>
  </r>
  <r>
    <n v="2287"/>
    <d v="2021-04-07T00:00:00"/>
    <n v="1600"/>
    <n v="0.8"/>
    <x v="107"/>
    <n v="4"/>
    <n v="3.6715"/>
    <s v="ONP"/>
  </r>
  <r>
    <n v="2293"/>
    <d v="2021-04-07T00:00:00"/>
    <n v="1200"/>
    <n v="0.6"/>
    <x v="107"/>
    <n v="2"/>
    <n v="3.6715"/>
    <s v="OCC"/>
  </r>
  <r>
    <n v="2286"/>
    <d v="2021-04-07T00:00:00"/>
    <n v="1184"/>
    <n v="0.59199999999999997"/>
    <x v="107"/>
    <n v="2"/>
    <n v="3.6715"/>
    <s v="OCC"/>
  </r>
  <r>
    <n v="2292"/>
    <d v="2021-04-07T00:00:00"/>
    <n v="1194"/>
    <n v="0.59699999999999998"/>
    <x v="107"/>
    <n v="2"/>
    <n v="3.6715"/>
    <s v="OCC"/>
  </r>
  <r>
    <n v="2285"/>
    <d v="2021-04-07T00:00:00"/>
    <n v="1180"/>
    <n v="0.59"/>
    <x v="107"/>
    <n v="2"/>
    <n v="3.6715"/>
    <s v="OCC"/>
  </r>
  <r>
    <n v="2295"/>
    <d v="2021-04-07T00:00:00"/>
    <n v="410"/>
    <n v="0.20499999999999999"/>
    <x v="107"/>
    <n v="8"/>
    <n v="3.6715"/>
    <s v="UBC"/>
  </r>
  <r>
    <n v="2294"/>
    <d v="2021-04-07T00:00:00"/>
    <n v="575"/>
    <n v="0.28749999999999998"/>
    <x v="107"/>
    <n v="5"/>
    <n v="3.6715"/>
    <s v="PET"/>
  </r>
  <r>
    <n v="2260"/>
    <d v="2021-04-06T00:00:00"/>
    <n v="1180"/>
    <n v="0.59"/>
    <x v="108"/>
    <n v="2"/>
    <n v="6.3060000000000009"/>
    <s v="OCC"/>
  </r>
  <r>
    <n v="2279"/>
    <d v="2021-04-06T00:00:00"/>
    <n v="1576"/>
    <n v="0.78800000000000003"/>
    <x v="108"/>
    <n v="4"/>
    <n v="6.3060000000000009"/>
    <s v="ONP"/>
  </r>
  <r>
    <n v="2259"/>
    <d v="2021-04-06T00:00:00"/>
    <n v="1101"/>
    <n v="0.55049999999999999"/>
    <x v="108"/>
    <n v="2"/>
    <n v="6.3060000000000009"/>
    <s v="OCC"/>
  </r>
  <r>
    <n v="2282"/>
    <d v="2021-04-06T00:00:00"/>
    <n v="1224"/>
    <n v="0.61199999999999999"/>
    <x v="108"/>
    <n v="2"/>
    <n v="6.3060000000000009"/>
    <s v="OCC"/>
  </r>
  <r>
    <n v="2277"/>
    <d v="2021-04-06T00:00:00"/>
    <n v="1210"/>
    <n v="0.60499999999999998"/>
    <x v="108"/>
    <n v="2"/>
    <n v="6.3060000000000009"/>
    <s v="OCC"/>
  </r>
  <r>
    <n v="2284"/>
    <d v="2021-04-06T00:00:00"/>
    <n v="1034"/>
    <n v="0.51700000000000002"/>
    <x v="108"/>
    <n v="2"/>
    <n v="6.3060000000000009"/>
    <s v="OCC"/>
  </r>
  <r>
    <n v="2276"/>
    <d v="2021-04-06T00:00:00"/>
    <n v="1196"/>
    <n v="0.59799999999999998"/>
    <x v="108"/>
    <n v="2"/>
    <n v="6.3060000000000009"/>
    <s v="OCC"/>
  </r>
  <r>
    <n v="2281"/>
    <d v="2021-04-06T00:00:00"/>
    <n v="510"/>
    <n v="0.255"/>
    <x v="108"/>
    <n v="8"/>
    <n v="6.3060000000000009"/>
    <s v="UBC"/>
  </r>
  <r>
    <n v="2280"/>
    <d v="2021-04-06T00:00:00"/>
    <n v="1191"/>
    <n v="0.59550000000000003"/>
    <x v="108"/>
    <n v="2"/>
    <n v="6.3060000000000009"/>
    <s v="OCC"/>
  </r>
  <r>
    <n v="2283"/>
    <d v="2021-04-06T00:00:00"/>
    <n v="1215"/>
    <n v="0.60750000000000004"/>
    <x v="108"/>
    <n v="2"/>
    <n v="6.3060000000000009"/>
    <s v="OCC"/>
  </r>
  <r>
    <n v="2278"/>
    <d v="2021-04-06T00:00:00"/>
    <n v="1175"/>
    <n v="0.58750000000000002"/>
    <x v="108"/>
    <n v="2"/>
    <n v="6.3060000000000009"/>
    <s v="OCC"/>
  </r>
  <r>
    <n v="2268"/>
    <d v="2021-04-05T00:00:00"/>
    <n v="1140"/>
    <n v="0.56999999999999995"/>
    <x v="109"/>
    <n v="2"/>
    <n v="4.2395000000000005"/>
    <s v="OCC"/>
  </r>
  <r>
    <n v="2269"/>
    <d v="2021-04-05T00:00:00"/>
    <n v="1594"/>
    <n v="0.79700000000000004"/>
    <x v="109"/>
    <n v="4"/>
    <n v="4.2395000000000005"/>
    <s v="ONP"/>
  </r>
  <r>
    <n v="2270"/>
    <d v="2021-04-05T00:00:00"/>
    <n v="1210"/>
    <n v="0.60499999999999998"/>
    <x v="109"/>
    <n v="2"/>
    <n v="4.2395000000000005"/>
    <s v="OCC"/>
  </r>
  <r>
    <n v="2274"/>
    <d v="2021-04-05T00:00:00"/>
    <n v="1146"/>
    <n v="0.57299999999999995"/>
    <x v="109"/>
    <n v="2"/>
    <n v="4.2395000000000005"/>
    <s v="OCC"/>
  </r>
  <r>
    <n v="2272"/>
    <d v="2021-04-05T00:00:00"/>
    <n v="410"/>
    <n v="0.20499999999999999"/>
    <x v="109"/>
    <n v="8"/>
    <n v="4.2395000000000005"/>
    <s v="UBC"/>
  </r>
  <r>
    <n v="2275"/>
    <d v="2021-04-05T00:00:00"/>
    <n v="575"/>
    <n v="0.28749999999999998"/>
    <x v="109"/>
    <n v="5"/>
    <n v="4.2395000000000005"/>
    <s v="PET"/>
  </r>
  <r>
    <n v="2273"/>
    <d v="2021-04-05T00:00:00"/>
    <n v="1216"/>
    <n v="0.60799999999999998"/>
    <x v="109"/>
    <n v="2"/>
    <n v="4.2395000000000005"/>
    <s v="OCC"/>
  </r>
  <r>
    <n v="2271"/>
    <d v="2021-04-05T00:00:00"/>
    <n v="1188"/>
    <n v="0.59399999999999997"/>
    <x v="109"/>
    <n v="2"/>
    <n v="4.2395000000000005"/>
    <s v="OCC"/>
  </r>
  <r>
    <n v="2267"/>
    <d v="2021-04-02T00:00:00"/>
    <n v="450"/>
    <n v="0.22500000000000001"/>
    <x v="110"/>
    <n v="8"/>
    <n v="4.9165000000000001"/>
    <s v="UBC"/>
  </r>
  <r>
    <n v="2264"/>
    <d v="2021-04-02T00:00:00"/>
    <n v="1240"/>
    <n v="0.62"/>
    <x v="110"/>
    <n v="2"/>
    <n v="4.9165000000000001"/>
    <s v="OCC"/>
  </r>
  <r>
    <n v="2262"/>
    <d v="2021-04-02T00:00:00"/>
    <n v="1225"/>
    <n v="0.61250000000000004"/>
    <x v="110"/>
    <n v="2"/>
    <n v="4.9165000000000001"/>
    <s v="OCC"/>
  </r>
  <r>
    <n v="2263"/>
    <d v="2021-04-02T00:00:00"/>
    <n v="1114"/>
    <n v="0.55700000000000005"/>
    <x v="110"/>
    <n v="2"/>
    <n v="4.9165000000000001"/>
    <s v="OCC"/>
  </r>
  <r>
    <n v="2243"/>
    <d v="2021-04-02T00:00:00"/>
    <n v="1600"/>
    <n v="0.8"/>
    <x v="110"/>
    <n v="4"/>
    <n v="4.9165000000000001"/>
    <s v="ONP"/>
  </r>
  <r>
    <n v="2261"/>
    <d v="2021-04-02T00:00:00"/>
    <n v="1210"/>
    <n v="0.60499999999999998"/>
    <x v="110"/>
    <n v="2"/>
    <n v="4.9165000000000001"/>
    <s v="OCC"/>
  </r>
  <r>
    <n v="2242"/>
    <d v="2021-04-02T00:00:00"/>
    <n v="1184"/>
    <n v="0.59199999999999997"/>
    <x v="110"/>
    <n v="2"/>
    <n v="4.9165000000000001"/>
    <s v="OCC"/>
  </r>
  <r>
    <n v="2266"/>
    <d v="2021-04-02T00:00:00"/>
    <n v="618"/>
    <n v="0.309"/>
    <x v="110"/>
    <n v="7"/>
    <n v="4.9165000000000001"/>
    <s v="HDPEC"/>
  </r>
  <r>
    <n v="2265"/>
    <d v="2021-04-02T00:00:00"/>
    <n v="1192"/>
    <n v="0.59599999999999997"/>
    <x v="110"/>
    <n v="2"/>
    <n v="4.9165000000000001"/>
    <s v="OCC"/>
  </r>
  <r>
    <n v="2238"/>
    <d v="2021-04-01T00:00:00"/>
    <n v="1210"/>
    <n v="0.60499999999999998"/>
    <x v="111"/>
    <n v="2"/>
    <n v="4.0664999999999996"/>
    <s v="OCC"/>
  </r>
  <r>
    <n v="2235"/>
    <d v="2021-04-01T00:00:00"/>
    <n v="1198"/>
    <n v="0.59899999999999998"/>
    <x v="111"/>
    <n v="2"/>
    <n v="4.0664999999999996"/>
    <s v="OCC"/>
  </r>
  <r>
    <n v="2239"/>
    <d v="2021-04-01T00:00:00"/>
    <n v="400"/>
    <n v="0.2"/>
    <x v="111"/>
    <n v="8"/>
    <n v="4.0664999999999996"/>
    <s v="UBC"/>
  </r>
  <r>
    <n v="2241"/>
    <d v="2021-04-01T00:00:00"/>
    <n v="620"/>
    <n v="0.31"/>
    <x v="111"/>
    <n v="6"/>
    <n v="4.0664999999999996"/>
    <s v="HDPEN"/>
  </r>
  <r>
    <n v="2240"/>
    <d v="2021-04-01T00:00:00"/>
    <n v="670"/>
    <n v="0.33500000000000002"/>
    <x v="111"/>
    <n v="5"/>
    <n v="4.0664999999999996"/>
    <s v="PET"/>
  </r>
  <r>
    <n v="2236"/>
    <d v="2021-04-01T00:00:00"/>
    <n v="1617"/>
    <n v="0.8085"/>
    <x v="111"/>
    <n v="4"/>
    <n v="4.0664999999999996"/>
    <s v="ONP"/>
  </r>
  <r>
    <n v="2234"/>
    <d v="2021-04-01T00:00:00"/>
    <n v="1234"/>
    <n v="0.61699999999999999"/>
    <x v="111"/>
    <n v="2"/>
    <n v="4.0664999999999996"/>
    <s v="OCC"/>
  </r>
  <r>
    <n v="2237"/>
    <d v="2021-04-01T00:00:00"/>
    <n v="1184"/>
    <n v="0.59199999999999997"/>
    <x v="111"/>
    <n v="2"/>
    <n v="4.0664999999999996"/>
    <s v="OCC"/>
  </r>
  <r>
    <n v="2230"/>
    <d v="2021-03-31T00:00:00"/>
    <n v="1180"/>
    <n v="0.59"/>
    <x v="112"/>
    <n v="2"/>
    <n v="1.4949999999999999"/>
    <s v="OCC"/>
  </r>
  <r>
    <n v="2232"/>
    <d v="2021-03-31T00:00:00"/>
    <n v="640"/>
    <n v="0.32"/>
    <x v="112"/>
    <n v="5"/>
    <n v="1.4949999999999999"/>
    <s v="PET"/>
  </r>
  <r>
    <n v="2231"/>
    <d v="2021-03-31T00:00:00"/>
    <n v="1170"/>
    <n v="0.58499999999999996"/>
    <x v="112"/>
    <n v="2"/>
    <n v="1.4949999999999999"/>
    <s v="OCC"/>
  </r>
  <r>
    <n v="2229"/>
    <d v="2021-03-30T00:00:00"/>
    <n v="397"/>
    <n v="0.19850000000000001"/>
    <x v="113"/>
    <n v="8"/>
    <n v="6.4450000000000003"/>
    <s v="UBC"/>
  </r>
  <r>
    <n v="2219"/>
    <d v="2021-03-30T00:00:00"/>
    <n v="1145"/>
    <n v="0.57250000000000001"/>
    <x v="113"/>
    <n v="2"/>
    <n v="6.4450000000000003"/>
    <s v="OCC"/>
  </r>
  <r>
    <n v="2218"/>
    <d v="2021-03-30T00:00:00"/>
    <n v="1165"/>
    <n v="0.58250000000000002"/>
    <x v="113"/>
    <n v="2"/>
    <n v="6.4450000000000003"/>
    <s v="OCC"/>
  </r>
  <r>
    <n v="2226"/>
    <d v="2021-03-30T00:00:00"/>
    <n v="1195"/>
    <n v="0.59750000000000003"/>
    <x v="113"/>
    <n v="2"/>
    <n v="6.4450000000000003"/>
    <s v="OCC"/>
  </r>
  <r>
    <n v="2225"/>
    <d v="2021-03-30T00:00:00"/>
    <n v="1184"/>
    <n v="0.59199999999999997"/>
    <x v="113"/>
    <n v="2"/>
    <n v="6.4450000000000003"/>
    <s v="OCC"/>
  </r>
  <r>
    <n v="2220"/>
    <d v="2021-03-30T00:00:00"/>
    <n v="1170"/>
    <n v="0.58499999999999996"/>
    <x v="113"/>
    <n v="2"/>
    <n v="6.4450000000000003"/>
    <s v="OCC"/>
  </r>
  <r>
    <n v="2224"/>
    <d v="2021-03-30T00:00:00"/>
    <n v="1170"/>
    <n v="0.58499999999999996"/>
    <x v="113"/>
    <n v="2"/>
    <n v="6.4450000000000003"/>
    <s v="OCC"/>
  </r>
  <r>
    <n v="2223"/>
    <d v="2021-03-30T00:00:00"/>
    <n v="1130"/>
    <n v="0.56499999999999995"/>
    <x v="113"/>
    <n v="2"/>
    <n v="6.4450000000000003"/>
    <s v="OCC"/>
  </r>
  <r>
    <n v="2227"/>
    <d v="2021-03-30T00:00:00"/>
    <n v="1177"/>
    <n v="0.58850000000000002"/>
    <x v="113"/>
    <n v="2"/>
    <n v="6.4450000000000003"/>
    <s v="OCC"/>
  </r>
  <r>
    <n v="2228"/>
    <d v="2021-03-30T00:00:00"/>
    <n v="487"/>
    <n v="0.24349999999999999"/>
    <x v="113"/>
    <n v="8"/>
    <n v="6.4450000000000003"/>
    <s v="UBC"/>
  </r>
  <r>
    <n v="2222"/>
    <d v="2021-03-30T00:00:00"/>
    <n v="1560"/>
    <n v="0.78"/>
    <x v="113"/>
    <n v="4"/>
    <n v="6.4450000000000003"/>
    <s v="ONP"/>
  </r>
  <r>
    <n v="2221"/>
    <d v="2021-03-30T00:00:00"/>
    <n v="1110"/>
    <n v="0.55500000000000005"/>
    <x v="113"/>
    <n v="2"/>
    <n v="6.4450000000000003"/>
    <s v="OCC"/>
  </r>
  <r>
    <n v="2213"/>
    <d v="2021-03-29T00:00:00"/>
    <n v="1557"/>
    <n v="0.77849999999999997"/>
    <x v="114"/>
    <n v="4"/>
    <n v="6.6439999999999984"/>
    <s v="ONP"/>
  </r>
  <r>
    <n v="2207"/>
    <d v="2021-03-29T00:00:00"/>
    <n v="1178"/>
    <n v="0.58899999999999997"/>
    <x v="114"/>
    <n v="2"/>
    <n v="6.6439999999999984"/>
    <s v="OCC"/>
  </r>
  <r>
    <n v="2212"/>
    <d v="2021-03-29T00:00:00"/>
    <n v="1166"/>
    <n v="0.58299999999999996"/>
    <x v="114"/>
    <n v="2"/>
    <n v="6.6439999999999984"/>
    <s v="OCC"/>
  </r>
  <r>
    <n v="2208"/>
    <d v="2021-03-29T00:00:00"/>
    <n v="1170"/>
    <n v="0.58499999999999996"/>
    <x v="114"/>
    <n v="2"/>
    <n v="6.6439999999999984"/>
    <s v="OCC"/>
  </r>
  <r>
    <n v="2216"/>
    <d v="2021-03-29T00:00:00"/>
    <n v="722"/>
    <n v="0.36099999999999999"/>
    <x v="114"/>
    <n v="7"/>
    <n v="6.6439999999999984"/>
    <s v="HDPEC"/>
  </r>
  <r>
    <n v="2217"/>
    <d v="2021-03-29T00:00:00"/>
    <n v="1175"/>
    <n v="0.58750000000000002"/>
    <x v="114"/>
    <n v="2"/>
    <n v="6.6439999999999984"/>
    <s v="OCC"/>
  </r>
  <r>
    <n v="2209"/>
    <d v="2021-03-29T00:00:00"/>
    <n v="620"/>
    <n v="0.31"/>
    <x v="114"/>
    <n v="5"/>
    <n v="6.6439999999999984"/>
    <s v="PET"/>
  </r>
  <r>
    <n v="2215"/>
    <d v="2021-03-29T00:00:00"/>
    <n v="1168"/>
    <n v="0.58399999999999996"/>
    <x v="114"/>
    <n v="2"/>
    <n v="6.6439999999999984"/>
    <s v="OCC"/>
  </r>
  <r>
    <n v="2211"/>
    <d v="2021-03-29T00:00:00"/>
    <n v="1142"/>
    <n v="0.57099999999999995"/>
    <x v="114"/>
    <n v="2"/>
    <n v="6.6439999999999984"/>
    <s v="OCC"/>
  </r>
  <r>
    <n v="2206"/>
    <d v="2021-03-29T00:00:00"/>
    <n v="1200"/>
    <n v="0.6"/>
    <x v="114"/>
    <n v="2"/>
    <n v="6.6439999999999984"/>
    <s v="OCC"/>
  </r>
  <r>
    <n v="2214"/>
    <d v="2021-03-29T00:00:00"/>
    <n v="1110"/>
    <n v="0.55500000000000005"/>
    <x v="114"/>
    <n v="2"/>
    <n v="6.6439999999999984"/>
    <s v="OCC"/>
  </r>
  <r>
    <n v="2210"/>
    <d v="2021-03-29T00:00:00"/>
    <n v="1080"/>
    <n v="0.54"/>
    <x v="114"/>
    <n v="2"/>
    <n v="6.6439999999999984"/>
    <s v="OCC"/>
  </r>
  <r>
    <n v="2199"/>
    <d v="2021-03-26T00:00:00"/>
    <n v="1090"/>
    <n v="0.54500000000000004"/>
    <x v="115"/>
    <n v="2"/>
    <n v="5.008"/>
    <s v="OCC"/>
  </r>
  <r>
    <n v="2203"/>
    <d v="2021-03-26T00:00:00"/>
    <n v="1060"/>
    <n v="0.53"/>
    <x v="115"/>
    <n v="2"/>
    <n v="5.008"/>
    <s v="OCC"/>
  </r>
  <r>
    <n v="2205"/>
    <d v="2021-03-26T00:00:00"/>
    <n v="464"/>
    <n v="0.23200000000000001"/>
    <x v="115"/>
    <n v="8"/>
    <n v="5.008"/>
    <s v="UBC"/>
  </r>
  <r>
    <n v="2198"/>
    <d v="2021-03-26T00:00:00"/>
    <n v="1168"/>
    <n v="0.58399999999999996"/>
    <x v="115"/>
    <n v="2"/>
    <n v="5.008"/>
    <s v="OCC"/>
  </r>
  <r>
    <n v="2204"/>
    <d v="2021-03-26T00:00:00"/>
    <n v="1208"/>
    <n v="0.60399999999999998"/>
    <x v="115"/>
    <n v="2"/>
    <n v="5.008"/>
    <s v="OCC"/>
  </r>
  <r>
    <n v="2200"/>
    <d v="2021-03-26T00:00:00"/>
    <n v="1178"/>
    <n v="0.58899999999999997"/>
    <x v="115"/>
    <n v="2"/>
    <n v="5.008"/>
    <s v="OCC"/>
  </r>
  <r>
    <n v="2197"/>
    <d v="2021-03-26T00:00:00"/>
    <n v="1140"/>
    <n v="0.56999999999999995"/>
    <x v="115"/>
    <n v="2"/>
    <n v="5.008"/>
    <s v="OCC"/>
  </r>
  <r>
    <n v="2202"/>
    <d v="2021-03-26T00:00:00"/>
    <n v="1158"/>
    <n v="0.57899999999999996"/>
    <x v="115"/>
    <n v="2"/>
    <n v="5.008"/>
    <s v="OCC"/>
  </r>
  <r>
    <n v="2201"/>
    <d v="2021-03-26T00:00:00"/>
    <n v="1550"/>
    <n v="0.77500000000000002"/>
    <x v="115"/>
    <n v="4"/>
    <n v="5.008"/>
    <s v="ONP"/>
  </r>
  <r>
    <n v="2193"/>
    <d v="2021-03-25T00:00:00"/>
    <n v="1180"/>
    <n v="0.59"/>
    <x v="116"/>
    <n v="2"/>
    <n v="5.1740000000000004"/>
    <s v="OCC"/>
  </r>
  <r>
    <n v="2192"/>
    <d v="2021-03-25T00:00:00"/>
    <n v="1140"/>
    <n v="0.56999999999999995"/>
    <x v="116"/>
    <n v="2"/>
    <n v="5.1740000000000004"/>
    <s v="OCC"/>
  </r>
  <r>
    <n v="2190"/>
    <d v="2021-03-25T00:00:00"/>
    <n v="1210"/>
    <n v="0.60499999999999998"/>
    <x v="116"/>
    <n v="2"/>
    <n v="5.1740000000000004"/>
    <s v="OCC"/>
  </r>
  <r>
    <n v="2189"/>
    <d v="2021-03-25T00:00:00"/>
    <n v="1200"/>
    <n v="0.6"/>
    <x v="116"/>
    <n v="2"/>
    <n v="5.1740000000000004"/>
    <s v="OCC"/>
  </r>
  <r>
    <n v="2191"/>
    <d v="2021-03-25T00:00:00"/>
    <n v="1600"/>
    <n v="0.8"/>
    <x v="116"/>
    <n v="4"/>
    <n v="5.1740000000000004"/>
    <s v="ONP"/>
  </r>
  <r>
    <n v="2188"/>
    <d v="2021-03-25T00:00:00"/>
    <n v="1186"/>
    <n v="0.59299999999999997"/>
    <x v="116"/>
    <n v="2"/>
    <n v="5.1740000000000004"/>
    <s v="OCC"/>
  </r>
  <r>
    <n v="2196"/>
    <d v="2021-03-25T00:00:00"/>
    <n v="1160"/>
    <n v="0.57999999999999996"/>
    <x v="116"/>
    <n v="2"/>
    <n v="5.1740000000000004"/>
    <s v="OCC"/>
  </r>
  <r>
    <n v="2194"/>
    <d v="2021-03-25T00:00:00"/>
    <n v="1162"/>
    <n v="0.58099999999999996"/>
    <x v="116"/>
    <n v="2"/>
    <n v="5.1740000000000004"/>
    <s v="OCC"/>
  </r>
  <r>
    <n v="2195"/>
    <d v="2021-03-25T00:00:00"/>
    <n v="510"/>
    <n v="0.255"/>
    <x v="116"/>
    <n v="8"/>
    <n v="5.1740000000000004"/>
    <s v="UBC"/>
  </r>
  <r>
    <n v="2177"/>
    <d v="2021-03-24T00:00:00"/>
    <n v="1560"/>
    <n v="0.78"/>
    <x v="117"/>
    <n v="4"/>
    <n v="6.0649999999999995"/>
    <s v="ONP"/>
  </r>
  <r>
    <n v="2179"/>
    <d v="2021-03-24T00:00:00"/>
    <n v="1190"/>
    <n v="0.59499999999999997"/>
    <x v="117"/>
    <n v="2"/>
    <n v="6.0649999999999995"/>
    <s v="OCC"/>
  </r>
  <r>
    <n v="2187"/>
    <d v="2021-03-24T00:00:00"/>
    <n v="610"/>
    <n v="0.30499999999999999"/>
    <x v="117"/>
    <n v="5"/>
    <n v="6.0649999999999995"/>
    <s v="PET"/>
  </r>
  <r>
    <n v="2178"/>
    <d v="2021-03-24T00:00:00"/>
    <n v="1210"/>
    <n v="0.60499999999999998"/>
    <x v="117"/>
    <n v="2"/>
    <n v="6.0649999999999995"/>
    <s v="OCC"/>
  </r>
  <r>
    <n v="2185"/>
    <d v="2021-03-24T00:00:00"/>
    <n v="1200"/>
    <n v="0.6"/>
    <x v="117"/>
    <n v="2"/>
    <n v="6.0649999999999995"/>
    <s v="OCC"/>
  </r>
  <r>
    <n v="2184"/>
    <d v="2021-03-24T00:00:00"/>
    <n v="1160"/>
    <n v="0.57999999999999996"/>
    <x v="117"/>
    <n v="2"/>
    <n v="6.0649999999999995"/>
    <s v="OCC"/>
  </r>
  <r>
    <n v="2182"/>
    <d v="2021-03-24T00:00:00"/>
    <n v="1140"/>
    <n v="0.56999999999999995"/>
    <x v="117"/>
    <n v="2"/>
    <n v="6.0649999999999995"/>
    <s v="OCC"/>
  </r>
  <r>
    <n v="2186"/>
    <d v="2021-03-24T00:00:00"/>
    <n v="500"/>
    <n v="0.25"/>
    <x v="117"/>
    <n v="8"/>
    <n v="6.0649999999999995"/>
    <s v="UBC"/>
  </r>
  <r>
    <n v="2180"/>
    <d v="2021-03-24T00:00:00"/>
    <n v="1180"/>
    <n v="0.59"/>
    <x v="117"/>
    <n v="2"/>
    <n v="6.0649999999999995"/>
    <s v="OCC"/>
  </r>
  <r>
    <n v="2183"/>
    <d v="2021-03-24T00:00:00"/>
    <n v="1200"/>
    <n v="0.6"/>
    <x v="117"/>
    <n v="2"/>
    <n v="6.0649999999999995"/>
    <s v="OCC"/>
  </r>
  <r>
    <n v="2181"/>
    <d v="2021-03-24T00:00:00"/>
    <n v="1180"/>
    <n v="0.59"/>
    <x v="117"/>
    <n v="2"/>
    <n v="6.0649999999999995"/>
    <s v="OCC"/>
  </r>
  <r>
    <n v="1487"/>
    <d v="2021-03-23T00:00:00"/>
    <n v="1270"/>
    <n v="0.63500000000000001"/>
    <x v="118"/>
    <n v="2"/>
    <n v="9.3834999999999997"/>
    <s v="OCC"/>
  </r>
  <r>
    <n v="1486"/>
    <d v="2021-03-23T00:00:00"/>
    <n v="1200"/>
    <n v="0.6"/>
    <x v="118"/>
    <n v="2"/>
    <n v="9.3834999999999997"/>
    <s v="OCC"/>
  </r>
  <r>
    <n v="1490"/>
    <d v="2021-03-23T00:00:00"/>
    <n v="1260"/>
    <n v="0.63"/>
    <x v="118"/>
    <n v="2"/>
    <n v="9.3834999999999997"/>
    <s v="OCC"/>
  </r>
  <r>
    <n v="1816"/>
    <d v="2021-03-23T00:00:00"/>
    <n v="560"/>
    <n v="0.28000000000000003"/>
    <x v="118"/>
    <n v="5"/>
    <n v="9.3834999999999997"/>
    <s v="PET"/>
  </r>
  <r>
    <n v="1491"/>
    <d v="2021-03-23T00:00:00"/>
    <n v="860"/>
    <n v="0.43"/>
    <x v="118"/>
    <n v="7"/>
    <n v="9.3834999999999997"/>
    <s v="HDPEC"/>
  </r>
  <r>
    <n v="1943"/>
    <d v="2021-03-23T00:00:00"/>
    <n v="860"/>
    <n v="0.43"/>
    <x v="118"/>
    <n v="7"/>
    <n v="9.3834999999999997"/>
    <s v="HDPEC"/>
  </r>
  <r>
    <n v="1483"/>
    <d v="2021-03-23T00:00:00"/>
    <n v="1270"/>
    <n v="0.63500000000000001"/>
    <x v="118"/>
    <n v="2"/>
    <n v="9.3834999999999997"/>
    <s v="OCC"/>
  </r>
  <r>
    <n v="1488"/>
    <d v="2021-03-23T00:00:00"/>
    <n v="1240"/>
    <n v="0.62"/>
    <x v="118"/>
    <n v="2"/>
    <n v="9.3834999999999997"/>
    <s v="OCC"/>
  </r>
  <r>
    <n v="1482"/>
    <d v="2021-03-23T00:00:00"/>
    <n v="1290"/>
    <n v="0.64500000000000002"/>
    <x v="118"/>
    <n v="2"/>
    <n v="9.3834999999999997"/>
    <s v="OCC"/>
  </r>
  <r>
    <n v="1484"/>
    <d v="2021-03-23T00:00:00"/>
    <n v="494"/>
    <n v="0.247"/>
    <x v="118"/>
    <n v="8"/>
    <n v="9.3834999999999997"/>
    <s v="UBC"/>
  </r>
  <r>
    <n v="1489"/>
    <d v="2021-03-23T00:00:00"/>
    <n v="1210"/>
    <n v="0.60499999999999998"/>
    <x v="118"/>
    <n v="2"/>
    <n v="9.3834999999999997"/>
    <s v="OCC"/>
  </r>
  <r>
    <n v="1479"/>
    <d v="2021-03-23T00:00:00"/>
    <n v="1230"/>
    <n v="0.61499999999999999"/>
    <x v="118"/>
    <n v="2"/>
    <n v="9.3834999999999997"/>
    <s v="OCC"/>
  </r>
  <r>
    <n v="1492"/>
    <d v="2021-03-23T00:00:00"/>
    <n v="560"/>
    <n v="0.28000000000000003"/>
    <x v="118"/>
    <n v="5"/>
    <n v="9.3834999999999997"/>
    <s v="PET"/>
  </r>
  <r>
    <n v="1481"/>
    <d v="2021-03-23T00:00:00"/>
    <n v="1240"/>
    <n v="0.62"/>
    <x v="118"/>
    <n v="2"/>
    <n v="9.3834999999999997"/>
    <s v="OCC"/>
  </r>
  <r>
    <n v="1477"/>
    <d v="2021-03-23T00:00:00"/>
    <n v="1210"/>
    <n v="0.60499999999999998"/>
    <x v="118"/>
    <n v="2"/>
    <n v="9.3834999999999997"/>
    <s v="OCC"/>
  </r>
  <r>
    <n v="1480"/>
    <d v="2021-03-23T00:00:00"/>
    <n v="1243"/>
    <n v="0.62150000000000005"/>
    <x v="118"/>
    <n v="2"/>
    <n v="9.3834999999999997"/>
    <s v="OCC"/>
  </r>
  <r>
    <n v="2000"/>
    <d v="2021-03-23T00:00:00"/>
    <n v="494"/>
    <n v="0.25"/>
    <x v="118"/>
    <n v="8"/>
    <n v="9.3834999999999997"/>
    <s v="UBC"/>
  </r>
  <r>
    <n v="1478"/>
    <d v="2021-03-23T00:00:00"/>
    <n v="1270"/>
    <n v="0.63500000000000001"/>
    <x v="118"/>
    <n v="2"/>
    <n v="9.3834999999999997"/>
    <s v="OCC"/>
  </r>
  <r>
    <n v="2001"/>
    <d v="2021-03-22T00:00:00"/>
    <n v="500"/>
    <n v="0.25"/>
    <x v="119"/>
    <n v="8"/>
    <n v="7.73"/>
    <s v="UBC"/>
  </r>
  <r>
    <n v="25"/>
    <d v="2021-03-22T00:00:00"/>
    <n v="1180"/>
    <n v="0.59"/>
    <x v="119"/>
    <n v="2"/>
    <n v="7.73"/>
    <s v="OCC"/>
  </r>
  <r>
    <n v="26"/>
    <d v="2021-03-22T00:00:00"/>
    <n v="1215"/>
    <n v="0.61"/>
    <x v="119"/>
    <n v="2"/>
    <n v="7.73"/>
    <s v="OCC"/>
  </r>
  <r>
    <n v="21"/>
    <d v="2021-03-22T00:00:00"/>
    <n v="1210"/>
    <n v="0.61"/>
    <x v="119"/>
    <n v="2"/>
    <n v="7.73"/>
    <s v="OCC"/>
  </r>
  <r>
    <n v="17"/>
    <d v="2021-03-22T00:00:00"/>
    <n v="1200"/>
    <n v="0.6"/>
    <x v="119"/>
    <n v="2"/>
    <n v="7.73"/>
    <s v="OCC"/>
  </r>
  <r>
    <n v="19"/>
    <d v="2021-03-22T00:00:00"/>
    <n v="1190"/>
    <n v="0.6"/>
    <x v="119"/>
    <n v="2"/>
    <n v="7.73"/>
    <s v="OCC"/>
  </r>
  <r>
    <n v="20"/>
    <d v="2021-03-22T00:00:00"/>
    <n v="1220"/>
    <n v="0.61"/>
    <x v="119"/>
    <n v="2"/>
    <n v="7.73"/>
    <s v="OCC"/>
  </r>
  <r>
    <n v="1543"/>
    <d v="2021-03-22T00:00:00"/>
    <n v="1558"/>
    <n v="0.78"/>
    <x v="119"/>
    <n v="4"/>
    <n v="7.73"/>
    <s v="ONP"/>
  </r>
  <r>
    <n v="24"/>
    <d v="2021-03-22T00:00:00"/>
    <n v="1240"/>
    <n v="0.62"/>
    <x v="119"/>
    <n v="2"/>
    <n v="7.73"/>
    <s v="OCC"/>
  </r>
  <r>
    <n v="18"/>
    <d v="2021-03-22T00:00:00"/>
    <n v="1230"/>
    <n v="0.62"/>
    <x v="119"/>
    <n v="2"/>
    <n v="7.73"/>
    <s v="OCC"/>
  </r>
  <r>
    <n v="23"/>
    <d v="2021-03-22T00:00:00"/>
    <n v="1200"/>
    <n v="0.6"/>
    <x v="119"/>
    <n v="2"/>
    <n v="7.73"/>
    <s v="OCC"/>
  </r>
  <r>
    <n v="27"/>
    <d v="2021-03-22T00:00:00"/>
    <n v="1260"/>
    <n v="0.63"/>
    <x v="119"/>
    <n v="2"/>
    <n v="7.73"/>
    <s v="OCC"/>
  </r>
  <r>
    <n v="22"/>
    <d v="2021-03-22T00:00:00"/>
    <n v="1226"/>
    <n v="0.61"/>
    <x v="119"/>
    <n v="2"/>
    <n v="7.73"/>
    <s v="OCC"/>
  </r>
  <r>
    <n v="28"/>
    <d v="2021-03-19T00:00:00"/>
    <n v="1180"/>
    <n v="0.59"/>
    <x v="120"/>
    <n v="2"/>
    <n v="2.56"/>
    <s v="OCC"/>
  </r>
  <r>
    <n v="30"/>
    <d v="2021-03-19T00:00:00"/>
    <n v="1160"/>
    <n v="0.57999999999999996"/>
    <x v="120"/>
    <n v="2"/>
    <n v="2.56"/>
    <s v="OCC"/>
  </r>
  <r>
    <n v="1544"/>
    <d v="2021-03-19T00:00:00"/>
    <n v="1600"/>
    <n v="0.8"/>
    <x v="120"/>
    <n v="4"/>
    <n v="2.56"/>
    <s v="ONP"/>
  </r>
  <r>
    <n v="29"/>
    <d v="2021-03-19T00:00:00"/>
    <n v="1175"/>
    <n v="0.59"/>
    <x v="120"/>
    <n v="2"/>
    <n v="2.56"/>
    <s v="OCC"/>
  </r>
  <r>
    <n v="34"/>
    <d v="2021-03-18T00:00:00"/>
    <n v="1160"/>
    <n v="0.57999999999999996"/>
    <x v="121"/>
    <n v="2"/>
    <n v="3.02"/>
    <s v="OCC"/>
  </r>
  <r>
    <n v="31"/>
    <d v="2021-03-18T00:00:00"/>
    <n v="1170"/>
    <n v="0.59"/>
    <x v="121"/>
    <n v="2"/>
    <n v="3.02"/>
    <s v="OCC"/>
  </r>
  <r>
    <n v="2002"/>
    <d v="2021-03-18T00:00:00"/>
    <n v="450"/>
    <n v="0.23"/>
    <x v="121"/>
    <n v="8"/>
    <n v="3.02"/>
    <s v="UBC"/>
  </r>
  <r>
    <n v="1493"/>
    <d v="2021-03-18T00:00:00"/>
    <n v="860"/>
    <n v="0.43"/>
    <x v="121"/>
    <n v="3"/>
    <n v="3.02"/>
    <s v="TIN"/>
  </r>
  <r>
    <n v="32"/>
    <d v="2021-03-18T00:00:00"/>
    <n v="1180"/>
    <n v="0.59"/>
    <x v="121"/>
    <n v="2"/>
    <n v="3.02"/>
    <s v="OCC"/>
  </r>
  <r>
    <n v="33"/>
    <d v="2021-03-18T00:00:00"/>
    <n v="1190"/>
    <n v="0.6"/>
    <x v="121"/>
    <n v="2"/>
    <n v="3.02"/>
    <s v="OCC"/>
  </r>
  <r>
    <n v="1545"/>
    <d v="2021-03-17T00:00:00"/>
    <n v="1650"/>
    <n v="0.83"/>
    <x v="122"/>
    <n v="4"/>
    <n v="2.63"/>
    <s v="ONP"/>
  </r>
  <r>
    <n v="1911"/>
    <d v="2021-03-17T00:00:00"/>
    <n v="680"/>
    <n v="0.34"/>
    <x v="122"/>
    <n v="6"/>
    <n v="2.63"/>
    <s v="HDPEN"/>
  </r>
  <r>
    <n v="36"/>
    <d v="2021-03-17T00:00:00"/>
    <n v="1175"/>
    <n v="0.59"/>
    <x v="122"/>
    <n v="2"/>
    <n v="2.63"/>
    <s v="OCC"/>
  </r>
  <r>
    <n v="1817"/>
    <d v="2021-03-17T00:00:00"/>
    <n v="560"/>
    <n v="0.28000000000000003"/>
    <x v="122"/>
    <n v="5"/>
    <n v="2.63"/>
    <s v="PET"/>
  </r>
  <r>
    <n v="35"/>
    <d v="2021-03-17T00:00:00"/>
    <n v="1170"/>
    <n v="0.59"/>
    <x v="122"/>
    <n v="2"/>
    <n v="2.63"/>
    <s v="OCC"/>
  </r>
  <r>
    <n v="41"/>
    <d v="2021-03-16T00:00:00"/>
    <n v="1140"/>
    <n v="0.56999999999999995"/>
    <x v="123"/>
    <n v="2"/>
    <n v="7.98"/>
    <s v="OCC"/>
  </r>
  <r>
    <n v="1546"/>
    <d v="2021-03-16T00:00:00"/>
    <n v="1600"/>
    <n v="0.8"/>
    <x v="123"/>
    <n v="4"/>
    <n v="7.98"/>
    <s v="ONP"/>
  </r>
  <r>
    <n v="39"/>
    <d v="2021-03-16T00:00:00"/>
    <n v="1155"/>
    <n v="0.57999999999999996"/>
    <x v="123"/>
    <n v="2"/>
    <n v="7.98"/>
    <s v="OCC"/>
  </r>
  <r>
    <n v="45"/>
    <d v="2021-03-16T00:00:00"/>
    <n v="1170"/>
    <n v="0.59"/>
    <x v="123"/>
    <n v="2"/>
    <n v="7.98"/>
    <s v="OCC"/>
  </r>
  <r>
    <n v="44"/>
    <d v="2021-03-16T00:00:00"/>
    <n v="1180"/>
    <n v="0.59"/>
    <x v="123"/>
    <n v="2"/>
    <n v="7.98"/>
    <s v="OCC"/>
  </r>
  <r>
    <n v="43"/>
    <d v="2021-03-16T00:00:00"/>
    <n v="1175"/>
    <n v="0.59"/>
    <x v="123"/>
    <n v="2"/>
    <n v="7.98"/>
    <s v="OCC"/>
  </r>
  <r>
    <n v="2003"/>
    <d v="2021-03-16T00:00:00"/>
    <n v="460"/>
    <n v="0.23"/>
    <x v="123"/>
    <n v="8"/>
    <n v="7.98"/>
    <s v="UBC"/>
  </r>
  <r>
    <n v="47"/>
    <d v="2021-03-16T00:00:00"/>
    <n v="1178"/>
    <n v="0.59"/>
    <x v="123"/>
    <n v="2"/>
    <n v="7.98"/>
    <s v="OCC"/>
  </r>
  <r>
    <n v="40"/>
    <d v="2021-03-16T00:00:00"/>
    <n v="1145"/>
    <n v="0.56999999999999995"/>
    <x v="123"/>
    <n v="2"/>
    <n v="7.98"/>
    <s v="OCC"/>
  </r>
  <r>
    <n v="1818"/>
    <d v="2021-03-16T00:00:00"/>
    <n v="600"/>
    <n v="0.3"/>
    <x v="123"/>
    <n v="5"/>
    <n v="7.98"/>
    <s v="PET"/>
  </r>
  <r>
    <n v="38"/>
    <d v="2021-03-16T00:00:00"/>
    <n v="1160"/>
    <n v="0.57999999999999996"/>
    <x v="123"/>
    <n v="2"/>
    <n v="7.98"/>
    <s v="OCC"/>
  </r>
  <r>
    <n v="42"/>
    <d v="2021-03-16T00:00:00"/>
    <n v="1160"/>
    <n v="0.57999999999999996"/>
    <x v="123"/>
    <n v="2"/>
    <n v="7.98"/>
    <s v="OCC"/>
  </r>
  <r>
    <n v="2004"/>
    <d v="2021-03-16T00:00:00"/>
    <n v="460"/>
    <n v="0.23"/>
    <x v="123"/>
    <n v="8"/>
    <n v="7.98"/>
    <s v="UBC"/>
  </r>
  <r>
    <n v="46"/>
    <d v="2021-03-16T00:00:00"/>
    <n v="1180"/>
    <n v="0.59"/>
    <x v="123"/>
    <n v="2"/>
    <n v="7.98"/>
    <s v="OCC"/>
  </r>
  <r>
    <n v="37"/>
    <d v="2021-03-16T00:00:00"/>
    <n v="1175"/>
    <n v="0.59"/>
    <x v="123"/>
    <n v="2"/>
    <n v="7.98"/>
    <s v="OCC"/>
  </r>
  <r>
    <n v="50"/>
    <d v="2021-03-15T00:00:00"/>
    <n v="1140"/>
    <n v="0.56999999999999995"/>
    <x v="124"/>
    <n v="2"/>
    <n v="5.4799999999999995"/>
    <s v="OCC"/>
  </r>
  <r>
    <n v="51"/>
    <d v="2021-03-15T00:00:00"/>
    <n v="1150"/>
    <n v="0.57999999999999996"/>
    <x v="124"/>
    <n v="2"/>
    <n v="5.4799999999999995"/>
    <s v="OCC"/>
  </r>
  <r>
    <n v="1944"/>
    <d v="2021-03-15T00:00:00"/>
    <n v="720"/>
    <n v="0.36"/>
    <x v="124"/>
    <n v="7"/>
    <n v="5.4799999999999995"/>
    <s v="HDPEC"/>
  </r>
  <r>
    <n v="54"/>
    <d v="2021-03-15T00:00:00"/>
    <n v="1160"/>
    <n v="0.57999999999999996"/>
    <x v="124"/>
    <n v="2"/>
    <n v="5.4799999999999995"/>
    <s v="OCC"/>
  </r>
  <r>
    <n v="53"/>
    <d v="2021-03-15T00:00:00"/>
    <n v="1180"/>
    <n v="0.59"/>
    <x v="124"/>
    <n v="2"/>
    <n v="5.4799999999999995"/>
    <s v="OCC"/>
  </r>
  <r>
    <n v="48"/>
    <d v="2021-03-15T00:00:00"/>
    <n v="1175"/>
    <n v="0.59"/>
    <x v="124"/>
    <n v="2"/>
    <n v="5.4799999999999995"/>
    <s v="OCC"/>
  </r>
  <r>
    <n v="52"/>
    <d v="2021-03-15T00:00:00"/>
    <n v="1175"/>
    <n v="0.59"/>
    <x v="124"/>
    <n v="2"/>
    <n v="5.4799999999999995"/>
    <s v="OCC"/>
  </r>
  <r>
    <n v="49"/>
    <d v="2021-03-15T00:00:00"/>
    <n v="1200"/>
    <n v="0.6"/>
    <x v="124"/>
    <n v="2"/>
    <n v="5.4799999999999995"/>
    <s v="OCC"/>
  </r>
  <r>
    <n v="2005"/>
    <d v="2021-03-15T00:00:00"/>
    <n v="460"/>
    <n v="0.23"/>
    <x v="124"/>
    <n v="8"/>
    <n v="5.4799999999999995"/>
    <s v="UBC"/>
  </r>
  <r>
    <n v="1547"/>
    <d v="2021-03-15T00:00:00"/>
    <n v="1580"/>
    <n v="0.79"/>
    <x v="124"/>
    <n v="4"/>
    <n v="5.4799999999999995"/>
    <s v="ONP"/>
  </r>
  <r>
    <n v="2006"/>
    <d v="2021-03-12T00:00:00"/>
    <n v="460"/>
    <n v="0.23"/>
    <x v="125"/>
    <n v="8"/>
    <n v="7.01"/>
    <s v="UBC"/>
  </r>
  <r>
    <n v="58"/>
    <d v="2021-03-12T00:00:00"/>
    <n v="1200"/>
    <n v="0.6"/>
    <x v="125"/>
    <n v="2"/>
    <n v="7.01"/>
    <s v="OCC"/>
  </r>
  <r>
    <n v="1494"/>
    <d v="2021-03-12T00:00:00"/>
    <n v="750"/>
    <n v="0.38"/>
    <x v="125"/>
    <n v="3"/>
    <n v="7.01"/>
    <s v="TIN"/>
  </r>
  <r>
    <n v="1548"/>
    <d v="2021-03-12T00:00:00"/>
    <n v="1580"/>
    <n v="0.79"/>
    <x v="125"/>
    <n v="4"/>
    <n v="7.01"/>
    <s v="ONP"/>
  </r>
  <r>
    <n v="61"/>
    <d v="2021-03-12T00:00:00"/>
    <n v="1170"/>
    <n v="0.59"/>
    <x v="125"/>
    <n v="2"/>
    <n v="7.01"/>
    <s v="OCC"/>
  </r>
  <r>
    <n v="56"/>
    <d v="2021-03-12T00:00:00"/>
    <n v="1158"/>
    <n v="0.57999999999999996"/>
    <x v="125"/>
    <n v="2"/>
    <n v="7.01"/>
    <s v="OCC"/>
  </r>
  <r>
    <n v="59"/>
    <d v="2021-03-12T00:00:00"/>
    <n v="1200"/>
    <n v="0.6"/>
    <x v="125"/>
    <n v="2"/>
    <n v="7.01"/>
    <s v="OCC"/>
  </r>
  <r>
    <n v="57"/>
    <d v="2021-03-12T00:00:00"/>
    <n v="1196"/>
    <n v="0.6"/>
    <x v="125"/>
    <n v="2"/>
    <n v="7.01"/>
    <s v="OCC"/>
  </r>
  <r>
    <n v="1819"/>
    <d v="2021-03-12T00:00:00"/>
    <n v="610"/>
    <n v="0.31"/>
    <x v="125"/>
    <n v="5"/>
    <n v="7.01"/>
    <s v="PET"/>
  </r>
  <r>
    <n v="60"/>
    <d v="2021-03-12T00:00:00"/>
    <n v="1156"/>
    <n v="0.57999999999999996"/>
    <x v="125"/>
    <n v="2"/>
    <n v="7.01"/>
    <s v="OCC"/>
  </r>
  <r>
    <n v="55"/>
    <d v="2021-03-12T00:00:00"/>
    <n v="1160"/>
    <n v="0.57999999999999996"/>
    <x v="125"/>
    <n v="2"/>
    <n v="7.01"/>
    <s v="OCC"/>
  </r>
  <r>
    <n v="63"/>
    <d v="2021-03-12T00:00:00"/>
    <n v="1163"/>
    <n v="0.57999999999999996"/>
    <x v="125"/>
    <n v="2"/>
    <n v="7.01"/>
    <s v="OCC"/>
  </r>
  <r>
    <n v="62"/>
    <d v="2021-03-12T00:00:00"/>
    <n v="1180"/>
    <n v="0.59"/>
    <x v="125"/>
    <n v="2"/>
    <n v="7.01"/>
    <s v="OCC"/>
  </r>
  <r>
    <n v="70"/>
    <d v="2021-03-11T00:00:00"/>
    <n v="1200"/>
    <n v="0.6"/>
    <x v="126"/>
    <n v="2"/>
    <n v="6.47"/>
    <s v="OCC"/>
  </r>
  <r>
    <n v="65"/>
    <d v="2021-03-11T00:00:00"/>
    <n v="1170"/>
    <n v="0.59"/>
    <x v="126"/>
    <n v="2"/>
    <n v="6.47"/>
    <s v="OCC"/>
  </r>
  <r>
    <n v="66"/>
    <d v="2021-03-11T00:00:00"/>
    <n v="1156"/>
    <n v="0.57999999999999996"/>
    <x v="126"/>
    <n v="2"/>
    <n v="6.47"/>
    <s v="OCC"/>
  </r>
  <r>
    <n v="1550"/>
    <d v="2021-03-11T00:00:00"/>
    <n v="1560"/>
    <n v="0.78"/>
    <x v="126"/>
    <n v="4"/>
    <n v="6.47"/>
    <s v="ONP"/>
  </r>
  <r>
    <n v="69"/>
    <d v="2021-03-11T00:00:00"/>
    <n v="1163"/>
    <n v="0.57999999999999996"/>
    <x v="126"/>
    <n v="2"/>
    <n v="6.47"/>
    <s v="OCC"/>
  </r>
  <r>
    <n v="71"/>
    <d v="2021-03-11T00:00:00"/>
    <n v="1187"/>
    <n v="0.59"/>
    <x v="126"/>
    <n v="2"/>
    <n v="6.47"/>
    <s v="OCC"/>
  </r>
  <r>
    <n v="2007"/>
    <d v="2021-03-11T00:00:00"/>
    <n v="450"/>
    <n v="0.23"/>
    <x v="126"/>
    <n v="8"/>
    <n v="6.47"/>
    <s v="UBC"/>
  </r>
  <r>
    <n v="68"/>
    <d v="2021-03-11T00:00:00"/>
    <n v="1135"/>
    <n v="0.56999999999999995"/>
    <x v="126"/>
    <n v="2"/>
    <n v="6.47"/>
    <s v="OCC"/>
  </r>
  <r>
    <n v="64"/>
    <d v="2021-03-11T00:00:00"/>
    <n v="1160"/>
    <n v="0.57999999999999996"/>
    <x v="126"/>
    <n v="2"/>
    <n v="6.47"/>
    <s v="OCC"/>
  </r>
  <r>
    <n v="1549"/>
    <d v="2021-03-11T00:00:00"/>
    <n v="1560"/>
    <n v="0.78"/>
    <x v="126"/>
    <n v="4"/>
    <n v="6.47"/>
    <s v="ONP"/>
  </r>
  <r>
    <n v="67"/>
    <d v="2021-03-11T00:00:00"/>
    <n v="1180"/>
    <n v="0.59"/>
    <x v="126"/>
    <n v="2"/>
    <n v="6.47"/>
    <s v="OCC"/>
  </r>
  <r>
    <n v="72"/>
    <d v="2021-03-10T00:00:00"/>
    <n v="1180"/>
    <n v="0.59"/>
    <x v="127"/>
    <n v="2"/>
    <n v="7.6199999999999992"/>
    <s v="OCC"/>
  </r>
  <r>
    <n v="80"/>
    <d v="2021-03-10T00:00:00"/>
    <n v="1180"/>
    <n v="0.59"/>
    <x v="127"/>
    <n v="2"/>
    <n v="7.6199999999999992"/>
    <s v="OCC"/>
  </r>
  <r>
    <n v="75"/>
    <d v="2021-03-10T00:00:00"/>
    <n v="1156"/>
    <n v="0.57999999999999996"/>
    <x v="127"/>
    <n v="2"/>
    <n v="7.6199999999999992"/>
    <s v="OCC"/>
  </r>
  <r>
    <n v="79"/>
    <d v="2021-03-10T00:00:00"/>
    <n v="1140"/>
    <n v="0.56999999999999995"/>
    <x v="127"/>
    <n v="2"/>
    <n v="7.6199999999999992"/>
    <s v="OCC"/>
  </r>
  <r>
    <n v="2008"/>
    <d v="2021-03-10T00:00:00"/>
    <n v="460"/>
    <n v="0.23"/>
    <x v="127"/>
    <n v="8"/>
    <n v="7.6199999999999992"/>
    <s v="UBC"/>
  </r>
  <r>
    <n v="1551"/>
    <d v="2021-03-10T00:00:00"/>
    <n v="1560"/>
    <n v="0.78"/>
    <x v="127"/>
    <n v="4"/>
    <n v="7.6199999999999992"/>
    <s v="ONP"/>
  </r>
  <r>
    <n v="1945"/>
    <d v="2021-03-10T00:00:00"/>
    <n v="870"/>
    <n v="0.44"/>
    <x v="127"/>
    <n v="7"/>
    <n v="7.6199999999999992"/>
    <s v="HDPEC"/>
  </r>
  <r>
    <n v="74"/>
    <d v="2021-03-10T00:00:00"/>
    <n v="1196"/>
    <n v="0.6"/>
    <x v="127"/>
    <n v="2"/>
    <n v="7.6199999999999992"/>
    <s v="OCC"/>
  </r>
  <r>
    <n v="73"/>
    <d v="2021-03-10T00:00:00"/>
    <n v="1200"/>
    <n v="0.6"/>
    <x v="127"/>
    <n v="2"/>
    <n v="7.6199999999999992"/>
    <s v="OCC"/>
  </r>
  <r>
    <n v="78"/>
    <d v="2021-03-10T00:00:00"/>
    <n v="1120"/>
    <n v="0.56000000000000005"/>
    <x v="127"/>
    <n v="2"/>
    <n v="7.6199999999999992"/>
    <s v="OCC"/>
  </r>
  <r>
    <n v="76"/>
    <d v="2021-03-10T00:00:00"/>
    <n v="1188"/>
    <n v="0.59"/>
    <x v="127"/>
    <n v="2"/>
    <n v="7.6199999999999992"/>
    <s v="OCC"/>
  </r>
  <r>
    <n v="81"/>
    <d v="2021-03-10T00:00:00"/>
    <n v="640"/>
    <n v="0.32"/>
    <x v="127"/>
    <n v="2"/>
    <n v="7.6199999999999992"/>
    <s v="OCC"/>
  </r>
  <r>
    <n v="82"/>
    <d v="2021-03-10T00:00:00"/>
    <n v="1150"/>
    <n v="0.57999999999999996"/>
    <x v="127"/>
    <n v="2"/>
    <n v="7.6199999999999992"/>
    <s v="OCC"/>
  </r>
  <r>
    <n v="77"/>
    <d v="2021-03-10T00:00:00"/>
    <n v="1176"/>
    <n v="0.59"/>
    <x v="127"/>
    <n v="2"/>
    <n v="7.6199999999999992"/>
    <s v="OCC"/>
  </r>
  <r>
    <n v="85"/>
    <d v="2021-03-09T00:00:00"/>
    <n v="1180"/>
    <n v="0.59"/>
    <x v="128"/>
    <n v="2"/>
    <n v="9.1499999999999968"/>
    <s v="OCC"/>
  </r>
  <r>
    <n v="97"/>
    <d v="2021-03-09T00:00:00"/>
    <n v="1130"/>
    <n v="0.56999999999999995"/>
    <x v="128"/>
    <n v="2"/>
    <n v="9.1499999999999968"/>
    <s v="OCC"/>
  </r>
  <r>
    <n v="1495"/>
    <d v="2021-03-09T00:00:00"/>
    <n v="760"/>
    <n v="0.38"/>
    <x v="128"/>
    <n v="3"/>
    <n v="9.1499999999999968"/>
    <s v="TIN"/>
  </r>
  <r>
    <n v="98"/>
    <d v="2021-03-09T00:00:00"/>
    <n v="1125"/>
    <n v="0.56000000000000005"/>
    <x v="128"/>
    <n v="2"/>
    <n v="9.1499999999999968"/>
    <s v="OCC"/>
  </r>
  <r>
    <n v="2009"/>
    <d v="2021-03-09T00:00:00"/>
    <n v="460"/>
    <n v="0.23"/>
    <x v="128"/>
    <n v="8"/>
    <n v="9.1499999999999968"/>
    <s v="UBC"/>
  </r>
  <r>
    <n v="84"/>
    <d v="2021-03-09T00:00:00"/>
    <n v="1140"/>
    <n v="0.56999999999999995"/>
    <x v="128"/>
    <n v="2"/>
    <n v="9.1499999999999968"/>
    <s v="OCC"/>
  </r>
  <r>
    <n v="1552"/>
    <d v="2021-03-09T00:00:00"/>
    <n v="1560"/>
    <n v="0.78"/>
    <x v="128"/>
    <n v="4"/>
    <n v="9.1499999999999968"/>
    <s v="ONP"/>
  </r>
  <r>
    <n v="86"/>
    <d v="2021-03-09T00:00:00"/>
    <n v="1196"/>
    <n v="0.6"/>
    <x v="128"/>
    <n v="2"/>
    <n v="9.1499999999999968"/>
    <s v="OCC"/>
  </r>
  <r>
    <n v="93"/>
    <d v="2021-03-09T00:00:00"/>
    <n v="680"/>
    <n v="0.34"/>
    <x v="128"/>
    <n v="2"/>
    <n v="9.1499999999999968"/>
    <s v="OCC"/>
  </r>
  <r>
    <n v="92"/>
    <d v="2021-03-09T00:00:00"/>
    <n v="650"/>
    <n v="0.33"/>
    <x v="128"/>
    <n v="2"/>
    <n v="9.1499999999999968"/>
    <s v="OCC"/>
  </r>
  <r>
    <n v="89"/>
    <d v="2021-03-09T00:00:00"/>
    <n v="1150"/>
    <n v="0.57999999999999996"/>
    <x v="128"/>
    <n v="2"/>
    <n v="9.1499999999999968"/>
    <s v="OCC"/>
  </r>
  <r>
    <n v="88"/>
    <d v="2021-03-09T00:00:00"/>
    <n v="1170"/>
    <n v="0.59"/>
    <x v="128"/>
    <n v="2"/>
    <n v="9.1499999999999968"/>
    <s v="OCC"/>
  </r>
  <r>
    <n v="91"/>
    <d v="2021-03-09T00:00:00"/>
    <n v="600"/>
    <n v="0.3"/>
    <x v="128"/>
    <n v="2"/>
    <n v="9.1499999999999968"/>
    <s v="OCC"/>
  </r>
  <r>
    <n v="90"/>
    <d v="2021-03-09T00:00:00"/>
    <n v="1200"/>
    <n v="0.6"/>
    <x v="128"/>
    <n v="2"/>
    <n v="9.1499999999999968"/>
    <s v="OCC"/>
  </r>
  <r>
    <n v="95"/>
    <d v="2021-03-09T00:00:00"/>
    <n v="680"/>
    <n v="0.34"/>
    <x v="128"/>
    <n v="2"/>
    <n v="9.1499999999999968"/>
    <s v="OCC"/>
  </r>
  <r>
    <n v="87"/>
    <d v="2021-03-09T00:00:00"/>
    <n v="1200"/>
    <n v="0.6"/>
    <x v="128"/>
    <n v="2"/>
    <n v="9.1499999999999968"/>
    <s v="OCC"/>
  </r>
  <r>
    <n v="83"/>
    <d v="2021-03-09T00:00:00"/>
    <n v="1156"/>
    <n v="0.57999999999999996"/>
    <x v="128"/>
    <n v="2"/>
    <n v="9.1499999999999968"/>
    <s v="OCC"/>
  </r>
  <r>
    <n v="94"/>
    <d v="2021-03-09T00:00:00"/>
    <n v="580"/>
    <n v="0.28999999999999998"/>
    <x v="128"/>
    <n v="2"/>
    <n v="9.1499999999999968"/>
    <s v="OCC"/>
  </r>
  <r>
    <n v="96"/>
    <d v="2021-03-09T00:00:00"/>
    <n v="630"/>
    <n v="0.32"/>
    <x v="128"/>
    <n v="2"/>
    <n v="9.1499999999999968"/>
    <s v="OCC"/>
  </r>
  <r>
    <n v="104"/>
    <d v="2021-03-08T00:00:00"/>
    <n v="1230"/>
    <n v="0.62"/>
    <x v="129"/>
    <n v="2"/>
    <n v="5.7399999999999993"/>
    <s v="OCC"/>
  </r>
  <r>
    <n v="101"/>
    <d v="2021-03-08T00:00:00"/>
    <n v="1225"/>
    <n v="0.61"/>
    <x v="129"/>
    <n v="2"/>
    <n v="5.7399999999999993"/>
    <s v="OCC"/>
  </r>
  <r>
    <n v="1553"/>
    <d v="2021-03-08T00:00:00"/>
    <n v="1560"/>
    <n v="0.78"/>
    <x v="129"/>
    <n v="4"/>
    <n v="5.7399999999999993"/>
    <s v="ONP"/>
  </r>
  <r>
    <n v="1554"/>
    <d v="2021-03-08T00:00:00"/>
    <n v="1538"/>
    <n v="0.77"/>
    <x v="129"/>
    <n v="4"/>
    <n v="5.7399999999999993"/>
    <s v="ONP"/>
  </r>
  <r>
    <n v="100"/>
    <d v="2021-03-08T00:00:00"/>
    <n v="1215"/>
    <n v="0.61"/>
    <x v="129"/>
    <n v="2"/>
    <n v="5.7399999999999993"/>
    <s v="OCC"/>
  </r>
  <r>
    <n v="2010"/>
    <d v="2021-03-08T00:00:00"/>
    <n v="500"/>
    <n v="0.25"/>
    <x v="129"/>
    <n v="8"/>
    <n v="5.7399999999999993"/>
    <s v="UBC"/>
  </r>
  <r>
    <n v="1820"/>
    <d v="2021-03-08T00:00:00"/>
    <n v="670"/>
    <n v="0.34"/>
    <x v="129"/>
    <n v="5"/>
    <n v="5.7399999999999993"/>
    <s v="PET"/>
  </r>
  <r>
    <n v="102"/>
    <d v="2021-03-08T00:00:00"/>
    <n v="1100"/>
    <n v="0.55000000000000004"/>
    <x v="129"/>
    <n v="2"/>
    <n v="5.7399999999999993"/>
    <s v="OCC"/>
  </r>
  <r>
    <n v="99"/>
    <d v="2021-03-08T00:00:00"/>
    <n v="1230"/>
    <n v="0.62"/>
    <x v="129"/>
    <n v="2"/>
    <n v="5.7399999999999993"/>
    <s v="OCC"/>
  </r>
  <r>
    <n v="103"/>
    <d v="2021-03-08T00:00:00"/>
    <n v="1170"/>
    <n v="0.59"/>
    <x v="129"/>
    <n v="2"/>
    <n v="5.7399999999999993"/>
    <s v="OCC"/>
  </r>
  <r>
    <n v="105"/>
    <d v="2021-03-05T00:00:00"/>
    <n v="1130"/>
    <n v="0.56999999999999995"/>
    <x v="130"/>
    <n v="2"/>
    <n v="5.13"/>
    <s v="OCC"/>
  </r>
  <r>
    <n v="109"/>
    <d v="2021-03-05T00:00:00"/>
    <n v="1240"/>
    <n v="0.62"/>
    <x v="130"/>
    <n v="2"/>
    <n v="5.13"/>
    <s v="OCC"/>
  </r>
  <r>
    <n v="1555"/>
    <d v="2021-03-05T00:00:00"/>
    <n v="1590"/>
    <n v="0.8"/>
    <x v="130"/>
    <n v="4"/>
    <n v="5.13"/>
    <s v="ONP"/>
  </r>
  <r>
    <n v="108"/>
    <d v="2021-03-05T00:00:00"/>
    <n v="1200"/>
    <n v="0.6"/>
    <x v="130"/>
    <n v="2"/>
    <n v="5.13"/>
    <s v="OCC"/>
  </r>
  <r>
    <n v="106"/>
    <d v="2021-03-05T00:00:00"/>
    <n v="1300"/>
    <n v="0.65"/>
    <x v="130"/>
    <n v="2"/>
    <n v="5.13"/>
    <s v="OCC"/>
  </r>
  <r>
    <n v="110"/>
    <d v="2021-03-05T00:00:00"/>
    <n v="1300"/>
    <n v="0.65"/>
    <x v="130"/>
    <n v="2"/>
    <n v="5.13"/>
    <s v="OCC"/>
  </r>
  <r>
    <n v="107"/>
    <d v="2021-03-05T00:00:00"/>
    <n v="1160"/>
    <n v="0.57999999999999996"/>
    <x v="130"/>
    <n v="2"/>
    <n v="5.13"/>
    <s v="OCC"/>
  </r>
  <r>
    <n v="111"/>
    <d v="2021-03-05T00:00:00"/>
    <n v="1320"/>
    <n v="0.66"/>
    <x v="130"/>
    <n v="2"/>
    <n v="5.13"/>
    <s v="OCC"/>
  </r>
  <r>
    <n v="113"/>
    <d v="2021-03-04T00:00:00"/>
    <n v="1210"/>
    <n v="0.61"/>
    <x v="131"/>
    <n v="2"/>
    <n v="3.99"/>
    <s v="OCC"/>
  </r>
  <r>
    <n v="115"/>
    <d v="2021-03-04T00:00:00"/>
    <n v="1128"/>
    <n v="0.56000000000000005"/>
    <x v="131"/>
    <n v="2"/>
    <n v="3.99"/>
    <s v="OCC"/>
  </r>
  <r>
    <n v="2012"/>
    <d v="2021-03-04T00:00:00"/>
    <n v="380"/>
    <n v="0.19"/>
    <x v="131"/>
    <n v="8"/>
    <n v="3.99"/>
    <s v="UBC"/>
  </r>
  <r>
    <n v="2011"/>
    <d v="2021-03-04T00:00:00"/>
    <n v="488"/>
    <n v="0.24"/>
    <x v="131"/>
    <n v="8"/>
    <n v="3.99"/>
    <s v="UBC"/>
  </r>
  <r>
    <n v="114"/>
    <d v="2021-03-04T00:00:00"/>
    <n v="1228"/>
    <n v="0.61"/>
    <x v="131"/>
    <n v="2"/>
    <n v="3.99"/>
    <s v="OCC"/>
  </r>
  <r>
    <n v="112"/>
    <d v="2021-03-04T00:00:00"/>
    <n v="1360"/>
    <n v="0.68"/>
    <x v="131"/>
    <n v="2"/>
    <n v="3.99"/>
    <s v="OCC"/>
  </r>
  <r>
    <n v="1821"/>
    <d v="2021-03-04T00:00:00"/>
    <n v="620"/>
    <n v="0.31"/>
    <x v="131"/>
    <n v="5"/>
    <n v="3.99"/>
    <s v="PET"/>
  </r>
  <r>
    <n v="1556"/>
    <d v="2021-03-04T00:00:00"/>
    <n v="1584"/>
    <n v="0.79"/>
    <x v="131"/>
    <n v="4"/>
    <n v="3.99"/>
    <s v="ONP"/>
  </r>
  <r>
    <n v="118"/>
    <d v="2021-03-03T00:00:00"/>
    <n v="1120"/>
    <n v="0.56000000000000005"/>
    <x v="132"/>
    <n v="2"/>
    <n v="2.9"/>
    <s v="OCC"/>
  </r>
  <r>
    <n v="1557"/>
    <d v="2021-03-03T00:00:00"/>
    <n v="1610"/>
    <n v="0.81"/>
    <x v="132"/>
    <n v="4"/>
    <n v="2.9"/>
    <s v="ONP"/>
  </r>
  <r>
    <n v="117"/>
    <d v="2021-03-03T00:00:00"/>
    <n v="1215"/>
    <n v="0.61"/>
    <x v="132"/>
    <n v="2"/>
    <n v="2.9"/>
    <s v="OCC"/>
  </r>
  <r>
    <n v="116"/>
    <d v="2021-03-03T00:00:00"/>
    <n v="1290"/>
    <n v="0.65"/>
    <x v="132"/>
    <n v="2"/>
    <n v="2.9"/>
    <s v="OCC"/>
  </r>
  <r>
    <n v="1912"/>
    <d v="2021-03-03T00:00:00"/>
    <n v="536"/>
    <n v="0.27"/>
    <x v="132"/>
    <n v="6"/>
    <n v="2.9"/>
    <s v="HDPEN"/>
  </r>
  <r>
    <n v="122"/>
    <d v="2021-03-02T00:00:00"/>
    <n v="1260"/>
    <n v="0.63"/>
    <x v="133"/>
    <n v="2"/>
    <n v="6.7800000000000011"/>
    <s v="OCC"/>
  </r>
  <r>
    <n v="2013"/>
    <d v="2021-03-02T00:00:00"/>
    <n v="560"/>
    <n v="0.28000000000000003"/>
    <x v="133"/>
    <n v="8"/>
    <n v="6.7800000000000011"/>
    <s v="UBC"/>
  </r>
  <r>
    <n v="124"/>
    <d v="2021-03-02T00:00:00"/>
    <n v="1300"/>
    <n v="0.65"/>
    <x v="133"/>
    <n v="2"/>
    <n v="6.7800000000000011"/>
    <s v="OCC"/>
  </r>
  <r>
    <n v="126"/>
    <d v="2021-03-02T00:00:00"/>
    <n v="1290"/>
    <n v="0.65"/>
    <x v="133"/>
    <n v="2"/>
    <n v="6.7800000000000011"/>
    <s v="OCC"/>
  </r>
  <r>
    <n v="121"/>
    <d v="2021-03-02T00:00:00"/>
    <n v="1190"/>
    <n v="0.6"/>
    <x v="133"/>
    <n v="2"/>
    <n v="6.7800000000000011"/>
    <s v="OCC"/>
  </r>
  <r>
    <n v="120"/>
    <d v="2021-03-02T00:00:00"/>
    <n v="1200"/>
    <n v="0.6"/>
    <x v="133"/>
    <n v="2"/>
    <n v="6.7800000000000011"/>
    <s v="OCC"/>
  </r>
  <r>
    <n v="1558"/>
    <d v="2021-03-02T00:00:00"/>
    <n v="1556"/>
    <n v="0.78"/>
    <x v="133"/>
    <n v="4"/>
    <n v="6.7800000000000011"/>
    <s v="ONP"/>
  </r>
  <r>
    <n v="1822"/>
    <d v="2021-03-02T00:00:00"/>
    <n v="640"/>
    <n v="0.32"/>
    <x v="133"/>
    <n v="5"/>
    <n v="6.7800000000000011"/>
    <s v="PET"/>
  </r>
  <r>
    <n v="123"/>
    <d v="2021-03-02T00:00:00"/>
    <n v="1248"/>
    <n v="0.62"/>
    <x v="133"/>
    <n v="2"/>
    <n v="6.7800000000000011"/>
    <s v="OCC"/>
  </r>
  <r>
    <n v="1946"/>
    <d v="2021-03-02T00:00:00"/>
    <n v="800"/>
    <n v="0.4"/>
    <x v="133"/>
    <n v="7"/>
    <n v="6.7800000000000011"/>
    <s v="HDPEC"/>
  </r>
  <r>
    <n v="119"/>
    <d v="2021-03-02T00:00:00"/>
    <n v="1190"/>
    <n v="0.6"/>
    <x v="133"/>
    <n v="2"/>
    <n v="6.7800000000000011"/>
    <s v="OCC"/>
  </r>
  <r>
    <n v="125"/>
    <d v="2021-03-02T00:00:00"/>
    <n v="1290"/>
    <n v="0.65"/>
    <x v="133"/>
    <n v="2"/>
    <n v="6.7800000000000011"/>
    <s v="OCC"/>
  </r>
  <r>
    <n v="132"/>
    <d v="2021-03-01T00:00:00"/>
    <n v="1186"/>
    <n v="0.59"/>
    <x v="134"/>
    <n v="2"/>
    <n v="5.4499999999999993"/>
    <s v="OCC"/>
  </r>
  <r>
    <n v="1560"/>
    <d v="2021-03-01T00:00:00"/>
    <n v="1560"/>
    <n v="0.78"/>
    <x v="134"/>
    <n v="4"/>
    <n v="5.4499999999999993"/>
    <s v="ONP"/>
  </r>
  <r>
    <n v="2014"/>
    <d v="2021-03-01T00:00:00"/>
    <n v="615"/>
    <n v="0.31"/>
    <x v="134"/>
    <n v="8"/>
    <n v="5.4499999999999993"/>
    <s v="UBC"/>
  </r>
  <r>
    <n v="1559"/>
    <d v="2021-03-01T00:00:00"/>
    <n v="1550"/>
    <n v="0.78"/>
    <x v="134"/>
    <n v="4"/>
    <n v="5.4499999999999993"/>
    <s v="ONP"/>
  </r>
  <r>
    <n v="131"/>
    <d v="2021-03-01T00:00:00"/>
    <n v="1190"/>
    <n v="0.6"/>
    <x v="134"/>
    <n v="2"/>
    <n v="5.4499999999999993"/>
    <s v="OCC"/>
  </r>
  <r>
    <n v="127"/>
    <d v="2021-03-01T00:00:00"/>
    <n v="1180"/>
    <n v="0.59"/>
    <x v="134"/>
    <n v="2"/>
    <n v="5.4499999999999993"/>
    <s v="OCC"/>
  </r>
  <r>
    <n v="130"/>
    <d v="2021-03-01T00:00:00"/>
    <n v="1150"/>
    <n v="0.57999999999999996"/>
    <x v="134"/>
    <n v="2"/>
    <n v="5.4499999999999993"/>
    <s v="OCC"/>
  </r>
  <r>
    <n v="129"/>
    <d v="2021-03-01T00:00:00"/>
    <n v="1230"/>
    <n v="0.62"/>
    <x v="134"/>
    <n v="2"/>
    <n v="5.4499999999999993"/>
    <s v="OCC"/>
  </r>
  <r>
    <n v="128"/>
    <d v="2021-03-01T00:00:00"/>
    <n v="1196"/>
    <n v="0.6"/>
    <x v="134"/>
    <n v="2"/>
    <n v="5.4499999999999993"/>
    <s v="OCC"/>
  </r>
  <r>
    <n v="141"/>
    <d v="2021-02-26T00:00:00"/>
    <n v="1146"/>
    <n v="0.56999999999999995"/>
    <x v="135"/>
    <n v="2"/>
    <n v="6.6"/>
    <s v="OCC"/>
  </r>
  <r>
    <n v="1561"/>
    <d v="2021-02-26T00:00:00"/>
    <n v="1640"/>
    <n v="0.82"/>
    <x v="135"/>
    <n v="4"/>
    <n v="6.6"/>
    <s v="ONP"/>
  </r>
  <r>
    <n v="2015"/>
    <d v="2021-02-26T00:00:00"/>
    <n v="400"/>
    <n v="0.2"/>
    <x v="135"/>
    <n v="8"/>
    <n v="6.6"/>
    <s v="UBC"/>
  </r>
  <r>
    <n v="139"/>
    <d v="2021-02-26T00:00:00"/>
    <n v="1076"/>
    <n v="0.54"/>
    <x v="135"/>
    <n v="2"/>
    <n v="6.6"/>
    <s v="OCC"/>
  </r>
  <r>
    <n v="135"/>
    <d v="2021-02-26T00:00:00"/>
    <n v="1210"/>
    <n v="0.61"/>
    <x v="135"/>
    <n v="2"/>
    <n v="6.6"/>
    <s v="OCC"/>
  </r>
  <r>
    <n v="138"/>
    <d v="2021-02-26T00:00:00"/>
    <n v="1146"/>
    <n v="0.56999999999999995"/>
    <x v="135"/>
    <n v="2"/>
    <n v="6.6"/>
    <s v="OCC"/>
  </r>
  <r>
    <n v="136"/>
    <d v="2021-02-26T00:00:00"/>
    <n v="1224"/>
    <n v="0.61"/>
    <x v="135"/>
    <n v="2"/>
    <n v="6.6"/>
    <s v="OCC"/>
  </r>
  <r>
    <n v="137"/>
    <d v="2021-02-26T00:00:00"/>
    <n v="1128"/>
    <n v="0.56000000000000005"/>
    <x v="135"/>
    <n v="2"/>
    <n v="6.6"/>
    <s v="OCC"/>
  </r>
  <r>
    <n v="1496"/>
    <d v="2021-02-26T00:00:00"/>
    <n v="680"/>
    <n v="0.34"/>
    <x v="135"/>
    <n v="3"/>
    <n v="6.6"/>
    <s v="TIN"/>
  </r>
  <r>
    <n v="133"/>
    <d v="2021-02-26T00:00:00"/>
    <n v="1215"/>
    <n v="0.61"/>
    <x v="135"/>
    <n v="2"/>
    <n v="6.6"/>
    <s v="OCC"/>
  </r>
  <r>
    <n v="140"/>
    <d v="2021-02-26T00:00:00"/>
    <n v="1131"/>
    <n v="0.56999999999999995"/>
    <x v="135"/>
    <n v="2"/>
    <n v="6.6"/>
    <s v="OCC"/>
  </r>
  <r>
    <n v="134"/>
    <d v="2021-02-26T00:00:00"/>
    <n v="1205"/>
    <n v="0.6"/>
    <x v="135"/>
    <n v="2"/>
    <n v="6.6"/>
    <s v="OCC"/>
  </r>
  <r>
    <n v="152"/>
    <d v="2021-02-25T00:00:00"/>
    <n v="1215"/>
    <n v="0.61"/>
    <x v="136"/>
    <n v="2"/>
    <n v="8.8300000000000018"/>
    <s v="OCC"/>
  </r>
  <r>
    <n v="2016"/>
    <d v="2021-02-25T00:00:00"/>
    <n v="400"/>
    <n v="0.2"/>
    <x v="136"/>
    <n v="8"/>
    <n v="8.8300000000000018"/>
    <s v="UBC"/>
  </r>
  <r>
    <n v="151"/>
    <d v="2021-02-25T00:00:00"/>
    <n v="1216"/>
    <n v="0.61"/>
    <x v="136"/>
    <n v="2"/>
    <n v="8.8300000000000018"/>
    <s v="OCC"/>
  </r>
  <r>
    <n v="146"/>
    <d v="2021-02-25T00:00:00"/>
    <n v="1211"/>
    <n v="0.61"/>
    <x v="136"/>
    <n v="2"/>
    <n v="8.8300000000000018"/>
    <s v="OCC"/>
  </r>
  <r>
    <n v="144"/>
    <d v="2021-02-25T00:00:00"/>
    <n v="1210"/>
    <n v="0.61"/>
    <x v="136"/>
    <n v="2"/>
    <n v="8.8300000000000018"/>
    <s v="OCC"/>
  </r>
  <r>
    <n v="1563"/>
    <d v="2021-02-25T00:00:00"/>
    <n v="1640"/>
    <n v="0.82"/>
    <x v="136"/>
    <n v="4"/>
    <n v="8.8300000000000018"/>
    <s v="ONP"/>
  </r>
  <r>
    <n v="1562"/>
    <d v="2021-02-25T00:00:00"/>
    <n v="1610"/>
    <n v="0.81"/>
    <x v="136"/>
    <n v="4"/>
    <n v="8.8300000000000018"/>
    <s v="ONP"/>
  </r>
  <r>
    <n v="145"/>
    <d v="2021-02-25T00:00:00"/>
    <n v="1224"/>
    <n v="0.61"/>
    <x v="136"/>
    <n v="2"/>
    <n v="8.8300000000000018"/>
    <s v="OCC"/>
  </r>
  <r>
    <n v="149"/>
    <d v="2021-02-25T00:00:00"/>
    <n v="1200"/>
    <n v="0.6"/>
    <x v="136"/>
    <n v="2"/>
    <n v="8.8300000000000018"/>
    <s v="OCC"/>
  </r>
  <r>
    <n v="148"/>
    <d v="2021-02-25T00:00:00"/>
    <n v="1220"/>
    <n v="0.61"/>
    <x v="136"/>
    <n v="2"/>
    <n v="8.8300000000000018"/>
    <s v="OCC"/>
  </r>
  <r>
    <n v="142"/>
    <d v="2021-02-25T00:00:00"/>
    <n v="1210"/>
    <n v="0.61"/>
    <x v="136"/>
    <n v="2"/>
    <n v="8.8300000000000018"/>
    <s v="OCC"/>
  </r>
  <r>
    <n v="147"/>
    <d v="2021-02-25T00:00:00"/>
    <n v="1218"/>
    <n v="0.61"/>
    <x v="136"/>
    <n v="2"/>
    <n v="8.8300000000000018"/>
    <s v="OCC"/>
  </r>
  <r>
    <n v="150"/>
    <d v="2021-02-25T00:00:00"/>
    <n v="1210"/>
    <n v="0.61"/>
    <x v="136"/>
    <n v="2"/>
    <n v="8.8300000000000018"/>
    <s v="OCC"/>
  </r>
  <r>
    <n v="143"/>
    <d v="2021-02-25T00:00:00"/>
    <n v="1205"/>
    <n v="0.6"/>
    <x v="136"/>
    <n v="2"/>
    <n v="8.8300000000000018"/>
    <s v="OCC"/>
  </r>
  <r>
    <n v="1823"/>
    <d v="2021-02-25T00:00:00"/>
    <n v="610"/>
    <n v="0.31"/>
    <x v="136"/>
    <n v="5"/>
    <n v="8.8300000000000018"/>
    <s v="PET"/>
  </r>
  <r>
    <n v="157"/>
    <d v="2021-02-24T00:00:00"/>
    <n v="1215"/>
    <n v="0.61"/>
    <x v="137"/>
    <n v="2"/>
    <n v="6.7799999999999994"/>
    <s v="OCC"/>
  </r>
  <r>
    <n v="1947"/>
    <d v="2021-02-24T00:00:00"/>
    <n v="624"/>
    <n v="0.31"/>
    <x v="137"/>
    <n v="7"/>
    <n v="6.7799999999999994"/>
    <s v="HDPEC"/>
  </r>
  <r>
    <n v="156"/>
    <d v="2021-02-24T00:00:00"/>
    <n v="1210"/>
    <n v="0.61"/>
    <x v="137"/>
    <n v="2"/>
    <n v="6.7799999999999994"/>
    <s v="OCC"/>
  </r>
  <r>
    <n v="1497"/>
    <d v="2021-02-24T00:00:00"/>
    <n v="620"/>
    <n v="0.31"/>
    <x v="137"/>
    <n v="3"/>
    <n v="6.7799999999999994"/>
    <s v="TIN"/>
  </r>
  <r>
    <n v="153"/>
    <d v="2021-02-24T00:00:00"/>
    <n v="1210"/>
    <n v="0.61"/>
    <x v="137"/>
    <n v="2"/>
    <n v="6.7799999999999994"/>
    <s v="OCC"/>
  </r>
  <r>
    <n v="1564"/>
    <d v="2021-02-24T00:00:00"/>
    <n v="1624"/>
    <n v="0.81"/>
    <x v="137"/>
    <n v="4"/>
    <n v="6.7799999999999994"/>
    <s v="ONP"/>
  </r>
  <r>
    <n v="154"/>
    <d v="2021-02-24T00:00:00"/>
    <n v="1224"/>
    <n v="0.61"/>
    <x v="137"/>
    <n v="2"/>
    <n v="6.7799999999999994"/>
    <s v="OCC"/>
  </r>
  <r>
    <n v="155"/>
    <d v="2021-02-24T00:00:00"/>
    <n v="1205"/>
    <n v="0.6"/>
    <x v="137"/>
    <n v="2"/>
    <n v="6.7799999999999994"/>
    <s v="OCC"/>
  </r>
  <r>
    <n v="158"/>
    <d v="2021-02-24T00:00:00"/>
    <n v="1150"/>
    <n v="0.57999999999999996"/>
    <x v="137"/>
    <n v="2"/>
    <n v="6.7799999999999994"/>
    <s v="OCC"/>
  </r>
  <r>
    <n v="160"/>
    <d v="2021-02-24T00:00:00"/>
    <n v="1224"/>
    <n v="0.61"/>
    <x v="137"/>
    <n v="2"/>
    <n v="6.7799999999999994"/>
    <s v="OCC"/>
  </r>
  <r>
    <n v="159"/>
    <d v="2021-02-24T00:00:00"/>
    <n v="1200"/>
    <n v="0.6"/>
    <x v="137"/>
    <n v="2"/>
    <n v="6.7799999999999994"/>
    <s v="OCC"/>
  </r>
  <r>
    <n v="2017"/>
    <d v="2021-02-24T00:00:00"/>
    <n v="410"/>
    <n v="0.21"/>
    <x v="137"/>
    <n v="8"/>
    <n v="6.7799999999999994"/>
    <s v="UBC"/>
  </r>
  <r>
    <n v="1824"/>
    <d v="2021-02-24T00:00:00"/>
    <n v="610"/>
    <n v="0.31"/>
    <x v="137"/>
    <n v="5"/>
    <n v="6.7799999999999994"/>
    <s v="PET"/>
  </r>
  <r>
    <n v="1565"/>
    <d v="2021-02-23T00:00:00"/>
    <n v="1650"/>
    <n v="0.83"/>
    <x v="138"/>
    <n v="4"/>
    <n v="3.2100000000000004"/>
    <s v="ONP"/>
  </r>
  <r>
    <n v="161"/>
    <d v="2021-02-23T00:00:00"/>
    <n v="1124"/>
    <n v="0.56000000000000005"/>
    <x v="138"/>
    <n v="2"/>
    <n v="3.2100000000000004"/>
    <s v="OCC"/>
  </r>
  <r>
    <n v="164"/>
    <d v="2021-02-23T00:00:00"/>
    <n v="1205"/>
    <n v="0.6"/>
    <x v="138"/>
    <n v="2"/>
    <n v="3.2100000000000004"/>
    <s v="OCC"/>
  </r>
  <r>
    <n v="163"/>
    <d v="2021-02-23T00:00:00"/>
    <n v="1200"/>
    <n v="0.6"/>
    <x v="138"/>
    <n v="2"/>
    <n v="3.2100000000000004"/>
    <s v="OCC"/>
  </r>
  <r>
    <n v="162"/>
    <d v="2021-02-23T00:00:00"/>
    <n v="1230"/>
    <n v="0.62"/>
    <x v="138"/>
    <n v="2"/>
    <n v="3.2100000000000004"/>
    <s v="OCC"/>
  </r>
  <r>
    <n v="2019"/>
    <d v="2021-02-22T00:00:00"/>
    <n v="438"/>
    <n v="0.22"/>
    <x v="139"/>
    <n v="8"/>
    <n v="8.57"/>
    <s v="UBC"/>
  </r>
  <r>
    <n v="168"/>
    <d v="2021-02-22T00:00:00"/>
    <n v="1220"/>
    <n v="0.61"/>
    <x v="139"/>
    <n v="2"/>
    <n v="8.57"/>
    <s v="OCC"/>
  </r>
  <r>
    <n v="175"/>
    <d v="2021-02-22T00:00:00"/>
    <n v="1215"/>
    <n v="0.61"/>
    <x v="139"/>
    <n v="2"/>
    <n v="8.57"/>
    <s v="OCC"/>
  </r>
  <r>
    <n v="167"/>
    <d v="2021-02-22T00:00:00"/>
    <n v="1224"/>
    <n v="0.61"/>
    <x v="139"/>
    <n v="2"/>
    <n v="8.57"/>
    <s v="OCC"/>
  </r>
  <r>
    <n v="1566"/>
    <d v="2021-02-22T00:00:00"/>
    <n v="1650"/>
    <n v="0.83"/>
    <x v="139"/>
    <n v="4"/>
    <n v="8.57"/>
    <s v="ONP"/>
  </r>
  <r>
    <n v="174"/>
    <d v="2021-02-22T00:00:00"/>
    <n v="1178"/>
    <n v="0.59"/>
    <x v="139"/>
    <n v="2"/>
    <n v="8.57"/>
    <s v="OCC"/>
  </r>
  <r>
    <n v="172"/>
    <d v="2021-02-22T00:00:00"/>
    <n v="1240"/>
    <n v="0.62"/>
    <x v="139"/>
    <n v="2"/>
    <n v="8.57"/>
    <s v="OCC"/>
  </r>
  <r>
    <n v="171"/>
    <d v="2021-02-22T00:00:00"/>
    <n v="1194"/>
    <n v="0.6"/>
    <x v="139"/>
    <n v="2"/>
    <n v="8.57"/>
    <s v="OCC"/>
  </r>
  <r>
    <n v="1825"/>
    <d v="2021-02-22T00:00:00"/>
    <n v="624"/>
    <n v="0.31"/>
    <x v="139"/>
    <n v="5"/>
    <n v="8.57"/>
    <s v="PET"/>
  </r>
  <r>
    <n v="166"/>
    <d v="2021-02-22T00:00:00"/>
    <n v="1204"/>
    <n v="0.6"/>
    <x v="139"/>
    <n v="2"/>
    <n v="8.57"/>
    <s v="OCC"/>
  </r>
  <r>
    <n v="169"/>
    <d v="2021-02-22T00:00:00"/>
    <n v="1215"/>
    <n v="0.61"/>
    <x v="139"/>
    <n v="2"/>
    <n v="8.57"/>
    <s v="OCC"/>
  </r>
  <r>
    <n v="2018"/>
    <d v="2021-02-22T00:00:00"/>
    <n v="400"/>
    <n v="0.2"/>
    <x v="139"/>
    <n v="8"/>
    <n v="8.57"/>
    <s v="UBC"/>
  </r>
  <r>
    <n v="165"/>
    <d v="2021-02-22T00:00:00"/>
    <n v="1210"/>
    <n v="0.61"/>
    <x v="139"/>
    <n v="2"/>
    <n v="8.57"/>
    <s v="OCC"/>
  </r>
  <r>
    <n v="173"/>
    <d v="2021-02-22T00:00:00"/>
    <n v="1210"/>
    <n v="0.61"/>
    <x v="139"/>
    <n v="2"/>
    <n v="8.57"/>
    <s v="OCC"/>
  </r>
  <r>
    <n v="170"/>
    <d v="2021-02-22T00:00:00"/>
    <n v="1240"/>
    <n v="0.62"/>
    <x v="139"/>
    <n v="2"/>
    <n v="8.57"/>
    <s v="OCC"/>
  </r>
  <r>
    <n v="1913"/>
    <d v="2021-02-22T00:00:00"/>
    <n v="646"/>
    <n v="0.32"/>
    <x v="139"/>
    <n v="6"/>
    <n v="8.57"/>
    <s v="HDPEN"/>
  </r>
  <r>
    <n v="181"/>
    <d v="2021-02-19T00:00:00"/>
    <n v="1224"/>
    <n v="0.61"/>
    <x v="140"/>
    <n v="2"/>
    <n v="4.03"/>
    <s v="OCC"/>
  </r>
  <r>
    <n v="176"/>
    <d v="2021-02-19T00:00:00"/>
    <n v="1200"/>
    <n v="0.6"/>
    <x v="140"/>
    <n v="2"/>
    <n v="4.03"/>
    <s v="OCC"/>
  </r>
  <r>
    <n v="1948"/>
    <d v="2021-02-19T00:00:00"/>
    <n v="780"/>
    <n v="0.39"/>
    <x v="140"/>
    <n v="7"/>
    <n v="4.03"/>
    <s v="HDPEC"/>
  </r>
  <r>
    <n v="178"/>
    <d v="2021-02-19T00:00:00"/>
    <n v="1210"/>
    <n v="0.61"/>
    <x v="140"/>
    <n v="2"/>
    <n v="4.03"/>
    <s v="OCC"/>
  </r>
  <r>
    <n v="179"/>
    <d v="2021-02-19T00:00:00"/>
    <n v="1200"/>
    <n v="0.6"/>
    <x v="140"/>
    <n v="2"/>
    <n v="4.03"/>
    <s v="OCC"/>
  </r>
  <r>
    <n v="180"/>
    <d v="2021-02-19T00:00:00"/>
    <n v="1210"/>
    <n v="0.61"/>
    <x v="140"/>
    <n v="2"/>
    <n v="4.03"/>
    <s v="OCC"/>
  </r>
  <r>
    <n v="177"/>
    <d v="2021-02-19T00:00:00"/>
    <n v="1224"/>
    <n v="0.61"/>
    <x v="140"/>
    <n v="2"/>
    <n v="4.03"/>
    <s v="OCC"/>
  </r>
  <r>
    <n v="186"/>
    <d v="2021-02-18T00:00:00"/>
    <n v="1224"/>
    <n v="0.61"/>
    <x v="141"/>
    <n v="2"/>
    <n v="5.6000000000000005"/>
    <s v="OCC"/>
  </r>
  <r>
    <n v="185"/>
    <d v="2021-02-18T00:00:00"/>
    <n v="1200"/>
    <n v="0.6"/>
    <x v="141"/>
    <n v="2"/>
    <n v="5.6000000000000005"/>
    <s v="OCC"/>
  </r>
  <r>
    <n v="183"/>
    <d v="2021-02-18T00:00:00"/>
    <n v="1224"/>
    <n v="0.61"/>
    <x v="141"/>
    <n v="2"/>
    <n v="5.6000000000000005"/>
    <s v="OCC"/>
  </r>
  <r>
    <n v="182"/>
    <d v="2021-02-18T00:00:00"/>
    <n v="1200"/>
    <n v="0.6"/>
    <x v="141"/>
    <n v="2"/>
    <n v="5.6000000000000005"/>
    <s v="OCC"/>
  </r>
  <r>
    <n v="2020"/>
    <d v="2021-02-18T00:00:00"/>
    <n v="400"/>
    <n v="0.2"/>
    <x v="141"/>
    <n v="8"/>
    <n v="5.6000000000000005"/>
    <s v="UBC"/>
  </r>
  <r>
    <n v="188"/>
    <d v="2021-02-18T00:00:00"/>
    <n v="1215"/>
    <n v="0.61"/>
    <x v="141"/>
    <n v="2"/>
    <n v="5.6000000000000005"/>
    <s v="OCC"/>
  </r>
  <r>
    <n v="1567"/>
    <d v="2021-02-18T00:00:00"/>
    <n v="1650"/>
    <n v="0.83"/>
    <x v="141"/>
    <n v="4"/>
    <n v="5.6000000000000005"/>
    <s v="ONP"/>
  </r>
  <r>
    <n v="187"/>
    <d v="2021-02-18T00:00:00"/>
    <n v="1210"/>
    <n v="0.61"/>
    <x v="141"/>
    <n v="2"/>
    <n v="5.6000000000000005"/>
    <s v="OCC"/>
  </r>
  <r>
    <n v="184"/>
    <d v="2021-02-18T00:00:00"/>
    <n v="1210"/>
    <n v="0.61"/>
    <x v="141"/>
    <n v="2"/>
    <n v="5.6000000000000005"/>
    <s v="OCC"/>
  </r>
  <r>
    <n v="1826"/>
    <d v="2021-02-18T00:00:00"/>
    <n v="640"/>
    <n v="0.32"/>
    <x v="141"/>
    <n v="5"/>
    <n v="5.6000000000000005"/>
    <s v="PET"/>
  </r>
  <r>
    <n v="191"/>
    <d v="2021-02-17T00:00:00"/>
    <n v="1200"/>
    <n v="0.6"/>
    <x v="142"/>
    <n v="2"/>
    <n v="3.25"/>
    <s v="OCC"/>
  </r>
  <r>
    <n v="1568"/>
    <d v="2021-02-17T00:00:00"/>
    <n v="1650"/>
    <n v="0.83"/>
    <x v="142"/>
    <n v="4"/>
    <n v="3.25"/>
    <s v="ONP"/>
  </r>
  <r>
    <n v="192"/>
    <d v="2021-02-17T00:00:00"/>
    <n v="1210"/>
    <n v="0.61"/>
    <x v="142"/>
    <n v="2"/>
    <n v="3.25"/>
    <s v="OCC"/>
  </r>
  <r>
    <n v="190"/>
    <d v="2021-02-17T00:00:00"/>
    <n v="1224"/>
    <n v="0.61"/>
    <x v="142"/>
    <n v="2"/>
    <n v="3.25"/>
    <s v="OCC"/>
  </r>
  <r>
    <n v="189"/>
    <d v="2021-02-17T00:00:00"/>
    <n v="1200"/>
    <n v="0.6"/>
    <x v="142"/>
    <n v="2"/>
    <n v="3.25"/>
    <s v="OCC"/>
  </r>
  <r>
    <n v="195"/>
    <d v="2021-02-16T00:00:00"/>
    <n v="1210"/>
    <n v="0.61"/>
    <x v="143"/>
    <n v="2"/>
    <n v="4.46"/>
    <s v="OCC"/>
  </r>
  <r>
    <n v="198"/>
    <d v="2021-02-16T00:00:00"/>
    <n v="1220"/>
    <n v="0.61"/>
    <x v="143"/>
    <n v="2"/>
    <n v="4.46"/>
    <s v="OCC"/>
  </r>
  <r>
    <n v="194"/>
    <d v="2021-02-16T00:00:00"/>
    <n v="1224"/>
    <n v="0.61"/>
    <x v="143"/>
    <n v="2"/>
    <n v="4.46"/>
    <s v="OCC"/>
  </r>
  <r>
    <n v="193"/>
    <d v="2021-02-16T00:00:00"/>
    <n v="1200"/>
    <n v="0.6"/>
    <x v="143"/>
    <n v="2"/>
    <n v="4.46"/>
    <s v="OCC"/>
  </r>
  <r>
    <n v="197"/>
    <d v="2021-02-16T00:00:00"/>
    <n v="1200"/>
    <n v="0.6"/>
    <x v="143"/>
    <n v="2"/>
    <n v="4.46"/>
    <s v="OCC"/>
  </r>
  <r>
    <n v="199"/>
    <d v="2021-02-16T00:00:00"/>
    <n v="1224"/>
    <n v="0.61"/>
    <x v="143"/>
    <n v="2"/>
    <n v="4.46"/>
    <s v="OCC"/>
  </r>
  <r>
    <n v="2021"/>
    <d v="2021-02-16T00:00:00"/>
    <n v="410"/>
    <n v="0.21"/>
    <x v="143"/>
    <n v="8"/>
    <n v="4.46"/>
    <s v="UBC"/>
  </r>
  <r>
    <n v="196"/>
    <d v="2021-02-16T00:00:00"/>
    <n v="1215"/>
    <n v="0.61"/>
    <x v="143"/>
    <n v="2"/>
    <n v="4.46"/>
    <s v="OCC"/>
  </r>
  <r>
    <n v="1569"/>
    <d v="2021-02-15T00:00:00"/>
    <n v="1215"/>
    <n v="0.61"/>
    <x v="144"/>
    <n v="4"/>
    <n v="6.7899999999999991"/>
    <s v="ONP"/>
  </r>
  <r>
    <n v="2022"/>
    <d v="2021-02-15T00:00:00"/>
    <n v="400"/>
    <n v="0.2"/>
    <x v="144"/>
    <n v="8"/>
    <n v="6.7899999999999991"/>
    <s v="UBC"/>
  </r>
  <r>
    <n v="205"/>
    <d v="2021-02-15T00:00:00"/>
    <n v="1210"/>
    <n v="0.61"/>
    <x v="144"/>
    <n v="2"/>
    <n v="6.7899999999999991"/>
    <s v="OCC"/>
  </r>
  <r>
    <n v="204"/>
    <d v="2021-02-15T00:00:00"/>
    <n v="1220"/>
    <n v="0.61"/>
    <x v="144"/>
    <n v="2"/>
    <n v="6.7899999999999991"/>
    <s v="OCC"/>
  </r>
  <r>
    <n v="1570"/>
    <d v="2021-02-15T00:00:00"/>
    <n v="1640"/>
    <n v="0.82"/>
    <x v="144"/>
    <n v="4"/>
    <n v="6.7899999999999991"/>
    <s v="ONP"/>
  </r>
  <r>
    <n v="207"/>
    <d v="2021-02-15T00:00:00"/>
    <n v="1224"/>
    <n v="0.61"/>
    <x v="144"/>
    <n v="2"/>
    <n v="6.7899999999999991"/>
    <s v="OCC"/>
  </r>
  <r>
    <n v="202"/>
    <d v="2021-02-15T00:00:00"/>
    <n v="1200"/>
    <n v="0.6"/>
    <x v="144"/>
    <n v="2"/>
    <n v="6.7899999999999991"/>
    <s v="OCC"/>
  </r>
  <r>
    <n v="206"/>
    <d v="2021-02-15T00:00:00"/>
    <n v="1200"/>
    <n v="0.6"/>
    <x v="144"/>
    <n v="2"/>
    <n v="6.7899999999999991"/>
    <s v="OCC"/>
  </r>
  <r>
    <n v="201"/>
    <d v="2021-02-15T00:00:00"/>
    <n v="1220"/>
    <n v="0.61"/>
    <x v="144"/>
    <n v="2"/>
    <n v="6.7899999999999991"/>
    <s v="OCC"/>
  </r>
  <r>
    <n v="200"/>
    <d v="2021-02-15T00:00:00"/>
    <n v="1224"/>
    <n v="0.61"/>
    <x v="144"/>
    <n v="2"/>
    <n v="6.7899999999999991"/>
    <s v="OCC"/>
  </r>
  <r>
    <n v="203"/>
    <d v="2021-02-15T00:00:00"/>
    <n v="1200"/>
    <n v="0.6"/>
    <x v="144"/>
    <n v="2"/>
    <n v="6.7899999999999991"/>
    <s v="OCC"/>
  </r>
  <r>
    <n v="1827"/>
    <d v="2021-02-15T00:00:00"/>
    <n v="620"/>
    <n v="0.31"/>
    <x v="144"/>
    <n v="5"/>
    <n v="6.7899999999999991"/>
    <s v="PET"/>
  </r>
  <r>
    <n v="208"/>
    <d v="2021-02-12T00:00:00"/>
    <n v="1224"/>
    <n v="0.61"/>
    <x v="145"/>
    <n v="2"/>
    <n v="3.6499999999999995"/>
    <s v="OCC"/>
  </r>
  <r>
    <n v="209"/>
    <d v="2021-02-12T00:00:00"/>
    <n v="1200"/>
    <n v="0.6"/>
    <x v="145"/>
    <n v="2"/>
    <n v="3.6499999999999995"/>
    <s v="OCC"/>
  </r>
  <r>
    <n v="213"/>
    <d v="2021-02-12T00:00:00"/>
    <n v="1225"/>
    <n v="0.61"/>
    <x v="145"/>
    <n v="2"/>
    <n v="3.6499999999999995"/>
    <s v="OCC"/>
  </r>
  <r>
    <n v="212"/>
    <d v="2021-02-12T00:00:00"/>
    <n v="1220"/>
    <n v="0.61"/>
    <x v="145"/>
    <n v="2"/>
    <n v="3.6499999999999995"/>
    <s v="OCC"/>
  </r>
  <r>
    <n v="211"/>
    <d v="2021-02-12T00:00:00"/>
    <n v="1215"/>
    <n v="0.61"/>
    <x v="145"/>
    <n v="2"/>
    <n v="3.6499999999999995"/>
    <s v="OCC"/>
  </r>
  <r>
    <n v="210"/>
    <d v="2021-02-12T00:00:00"/>
    <n v="1210"/>
    <n v="0.61"/>
    <x v="145"/>
    <n v="2"/>
    <n v="3.6499999999999995"/>
    <s v="OCC"/>
  </r>
  <r>
    <n v="1571"/>
    <d v="2021-02-11T00:00:00"/>
    <n v="1610"/>
    <n v="0.81"/>
    <x v="146"/>
    <n v="4"/>
    <n v="5.2399999999999993"/>
    <s v="ONP"/>
  </r>
  <r>
    <n v="216"/>
    <d v="2021-02-11T00:00:00"/>
    <n v="1210"/>
    <n v="0.61"/>
    <x v="146"/>
    <n v="2"/>
    <n v="5.2399999999999993"/>
    <s v="OCC"/>
  </r>
  <r>
    <n v="2023"/>
    <d v="2021-02-11T00:00:00"/>
    <n v="400"/>
    <n v="0.2"/>
    <x v="146"/>
    <n v="8"/>
    <n v="5.2399999999999993"/>
    <s v="UBC"/>
  </r>
  <r>
    <n v="214"/>
    <d v="2021-02-11T00:00:00"/>
    <n v="1224"/>
    <n v="0.61"/>
    <x v="146"/>
    <n v="2"/>
    <n v="5.2399999999999993"/>
    <s v="OCC"/>
  </r>
  <r>
    <n v="218"/>
    <d v="2021-02-11T00:00:00"/>
    <n v="1224"/>
    <n v="0.61"/>
    <x v="146"/>
    <n v="2"/>
    <n v="5.2399999999999993"/>
    <s v="OCC"/>
  </r>
  <r>
    <n v="217"/>
    <d v="2021-02-11T00:00:00"/>
    <n v="1200"/>
    <n v="0.6"/>
    <x v="146"/>
    <n v="2"/>
    <n v="5.2399999999999993"/>
    <s v="OCC"/>
  </r>
  <r>
    <n v="219"/>
    <d v="2021-02-11T00:00:00"/>
    <n v="1205"/>
    <n v="0.6"/>
    <x v="146"/>
    <n v="2"/>
    <n v="5.2399999999999993"/>
    <s v="OCC"/>
  </r>
  <r>
    <n v="220"/>
    <d v="2021-02-11T00:00:00"/>
    <n v="1196"/>
    <n v="0.6"/>
    <x v="146"/>
    <n v="2"/>
    <n v="5.2399999999999993"/>
    <s v="OCC"/>
  </r>
  <r>
    <n v="215"/>
    <d v="2021-02-11T00:00:00"/>
    <n v="1200"/>
    <n v="0.6"/>
    <x v="146"/>
    <n v="2"/>
    <n v="5.2399999999999993"/>
    <s v="OCC"/>
  </r>
  <r>
    <n v="1914"/>
    <d v="2021-02-10T00:00:00"/>
    <n v="710"/>
    <n v="0.36"/>
    <x v="147"/>
    <n v="6"/>
    <n v="5.0999999999999996"/>
    <s v="HDPEN"/>
  </r>
  <r>
    <n v="1572"/>
    <d v="2021-02-10T00:00:00"/>
    <n v="1610"/>
    <n v="0.81"/>
    <x v="147"/>
    <n v="4"/>
    <n v="5.0999999999999996"/>
    <s v="ONP"/>
  </r>
  <r>
    <n v="1828"/>
    <d v="2021-02-10T00:00:00"/>
    <n v="650"/>
    <n v="0.33"/>
    <x v="147"/>
    <n v="5"/>
    <n v="5.0999999999999996"/>
    <s v="PET"/>
  </r>
  <r>
    <n v="222"/>
    <d v="2021-02-10T00:00:00"/>
    <n v="1224"/>
    <n v="0.61"/>
    <x v="147"/>
    <n v="2"/>
    <n v="5.0999999999999996"/>
    <s v="OCC"/>
  </r>
  <r>
    <n v="221"/>
    <d v="2021-02-10T00:00:00"/>
    <n v="1219"/>
    <n v="0.61"/>
    <x v="147"/>
    <n v="2"/>
    <n v="5.0999999999999996"/>
    <s v="OCC"/>
  </r>
  <r>
    <n v="2024"/>
    <d v="2021-02-10T00:00:00"/>
    <n v="400"/>
    <n v="0.2"/>
    <x v="147"/>
    <n v="8"/>
    <n v="5.0999999999999996"/>
    <s v="UBC"/>
  </r>
  <r>
    <n v="225"/>
    <d v="2021-02-10T00:00:00"/>
    <n v="1220"/>
    <n v="0.61"/>
    <x v="147"/>
    <n v="2"/>
    <n v="5.0999999999999996"/>
    <s v="OCC"/>
  </r>
  <r>
    <n v="223"/>
    <d v="2021-02-10T00:00:00"/>
    <n v="1210"/>
    <n v="0.61"/>
    <x v="147"/>
    <n v="2"/>
    <n v="5.0999999999999996"/>
    <s v="OCC"/>
  </r>
  <r>
    <n v="224"/>
    <d v="2021-02-10T00:00:00"/>
    <n v="1224"/>
    <n v="0.61"/>
    <x v="147"/>
    <n v="2"/>
    <n v="5.0999999999999996"/>
    <s v="OCC"/>
  </r>
  <r>
    <n v="1949"/>
    <d v="2021-02-10T00:00:00"/>
    <n v="700"/>
    <n v="0.35"/>
    <x v="147"/>
    <n v="7"/>
    <n v="5.0999999999999996"/>
    <s v="HDPEC"/>
  </r>
  <r>
    <n v="1498"/>
    <d v="2021-02-09T00:00:00"/>
    <n v="780"/>
    <n v="0.39"/>
    <x v="148"/>
    <n v="3"/>
    <n v="3.86"/>
    <s v="TIN"/>
  </r>
  <r>
    <n v="229"/>
    <d v="2021-02-09T00:00:00"/>
    <n v="1220"/>
    <n v="0.61"/>
    <x v="148"/>
    <n v="2"/>
    <n v="3.86"/>
    <s v="OCC"/>
  </r>
  <r>
    <n v="227"/>
    <d v="2021-02-09T00:00:00"/>
    <n v="1200"/>
    <n v="0.6"/>
    <x v="148"/>
    <n v="2"/>
    <n v="3.86"/>
    <s v="OCC"/>
  </r>
  <r>
    <n v="226"/>
    <d v="2021-02-09T00:00:00"/>
    <n v="1220"/>
    <n v="0.61"/>
    <x v="148"/>
    <n v="2"/>
    <n v="3.86"/>
    <s v="OCC"/>
  </r>
  <r>
    <n v="2025"/>
    <d v="2021-02-09T00:00:00"/>
    <n v="420"/>
    <n v="0.21"/>
    <x v="148"/>
    <n v="8"/>
    <n v="3.86"/>
    <s v="UBC"/>
  </r>
  <r>
    <n v="1573"/>
    <d v="2021-02-09T00:00:00"/>
    <n v="1650"/>
    <n v="0.83"/>
    <x v="148"/>
    <n v="4"/>
    <n v="3.86"/>
    <s v="ONP"/>
  </r>
  <r>
    <n v="228"/>
    <d v="2021-02-09T00:00:00"/>
    <n v="1219"/>
    <n v="0.61"/>
    <x v="148"/>
    <n v="2"/>
    <n v="3.86"/>
    <s v="OCC"/>
  </r>
  <r>
    <n v="234"/>
    <d v="2021-02-08T00:00:00"/>
    <n v="1219"/>
    <n v="0.61"/>
    <x v="149"/>
    <n v="2"/>
    <n v="8.4499999999999993"/>
    <s v="OCC"/>
  </r>
  <r>
    <n v="231"/>
    <d v="2021-02-08T00:00:00"/>
    <n v="1197"/>
    <n v="0.6"/>
    <x v="149"/>
    <n v="2"/>
    <n v="8.4499999999999993"/>
    <s v="OCC"/>
  </r>
  <r>
    <n v="235"/>
    <d v="2021-02-08T00:00:00"/>
    <n v="1200"/>
    <n v="0.6"/>
    <x v="149"/>
    <n v="2"/>
    <n v="8.4499999999999993"/>
    <s v="OCC"/>
  </r>
  <r>
    <n v="239"/>
    <d v="2021-02-08T00:00:00"/>
    <n v="1200"/>
    <n v="0.6"/>
    <x v="149"/>
    <n v="2"/>
    <n v="8.4499999999999993"/>
    <s v="OCC"/>
  </r>
  <r>
    <n v="2026"/>
    <d v="2021-02-08T00:00:00"/>
    <n v="460"/>
    <n v="0.23"/>
    <x v="149"/>
    <n v="8"/>
    <n v="8.4499999999999993"/>
    <s v="UBC"/>
  </r>
  <r>
    <n v="238"/>
    <d v="2021-02-08T00:00:00"/>
    <n v="1220"/>
    <n v="0.61"/>
    <x v="149"/>
    <n v="2"/>
    <n v="8.4499999999999993"/>
    <s v="OCC"/>
  </r>
  <r>
    <n v="236"/>
    <d v="2021-02-08T00:00:00"/>
    <n v="1210"/>
    <n v="0.61"/>
    <x v="149"/>
    <n v="2"/>
    <n v="8.4499999999999993"/>
    <s v="OCC"/>
  </r>
  <r>
    <n v="237"/>
    <d v="2021-02-08T00:00:00"/>
    <n v="1224"/>
    <n v="0.61"/>
    <x v="149"/>
    <n v="2"/>
    <n v="8.4499999999999993"/>
    <s v="OCC"/>
  </r>
  <r>
    <n v="1574"/>
    <d v="2021-02-08T00:00:00"/>
    <n v="1620"/>
    <n v="0.81"/>
    <x v="149"/>
    <n v="4"/>
    <n v="8.4499999999999993"/>
    <s v="ONP"/>
  </r>
  <r>
    <n v="2027"/>
    <d v="2021-02-08T00:00:00"/>
    <n v="400"/>
    <n v="0.2"/>
    <x v="149"/>
    <n v="8"/>
    <n v="8.4499999999999993"/>
    <s v="UBC"/>
  </r>
  <r>
    <n v="1575"/>
    <d v="2021-02-08T00:00:00"/>
    <n v="1630"/>
    <n v="0.82"/>
    <x v="149"/>
    <n v="4"/>
    <n v="8.4499999999999993"/>
    <s v="ONP"/>
  </r>
  <r>
    <n v="1829"/>
    <d v="2021-02-08T00:00:00"/>
    <n v="620"/>
    <n v="0.31"/>
    <x v="149"/>
    <n v="5"/>
    <n v="8.4499999999999993"/>
    <s v="PET"/>
  </r>
  <r>
    <n v="233"/>
    <d v="2021-02-08T00:00:00"/>
    <n v="1210"/>
    <n v="0.61"/>
    <x v="149"/>
    <n v="2"/>
    <n v="8.4499999999999993"/>
    <s v="OCC"/>
  </r>
  <r>
    <n v="232"/>
    <d v="2021-02-08T00:00:00"/>
    <n v="1230"/>
    <n v="0.62"/>
    <x v="149"/>
    <n v="2"/>
    <n v="8.4499999999999993"/>
    <s v="OCC"/>
  </r>
  <r>
    <n v="230"/>
    <d v="2021-02-08T00:00:00"/>
    <n v="1216"/>
    <n v="0.61"/>
    <x v="149"/>
    <n v="2"/>
    <n v="8.4499999999999993"/>
    <s v="OCC"/>
  </r>
  <r>
    <n v="243"/>
    <d v="2021-02-05T00:00:00"/>
    <n v="1224"/>
    <n v="0.61"/>
    <x v="150"/>
    <n v="2"/>
    <n v="4.9299999999999988"/>
    <s v="OCC"/>
  </r>
  <r>
    <n v="242"/>
    <d v="2021-02-05T00:00:00"/>
    <n v="1200"/>
    <n v="0.6"/>
    <x v="150"/>
    <n v="2"/>
    <n v="4.9299999999999988"/>
    <s v="OCC"/>
  </r>
  <r>
    <n v="246"/>
    <d v="2021-02-05T00:00:00"/>
    <n v="1219"/>
    <n v="0.61"/>
    <x v="150"/>
    <n v="2"/>
    <n v="4.9299999999999988"/>
    <s v="OCC"/>
  </r>
  <r>
    <n v="1950"/>
    <d v="2021-02-05T00:00:00"/>
    <n v="750"/>
    <n v="0.38"/>
    <x v="150"/>
    <n v="7"/>
    <n v="4.9299999999999988"/>
    <s v="HDPEC"/>
  </r>
  <r>
    <n v="245"/>
    <d v="2021-02-05T00:00:00"/>
    <n v="1215"/>
    <n v="0.61"/>
    <x v="150"/>
    <n v="2"/>
    <n v="4.9299999999999988"/>
    <s v="OCC"/>
  </r>
  <r>
    <n v="1830"/>
    <d v="2021-02-05T00:00:00"/>
    <n v="610"/>
    <n v="0.31"/>
    <x v="150"/>
    <n v="5"/>
    <n v="4.9299999999999988"/>
    <s v="PET"/>
  </r>
  <r>
    <n v="241"/>
    <d v="2021-02-05T00:00:00"/>
    <n v="1224"/>
    <n v="0.61"/>
    <x v="150"/>
    <n v="2"/>
    <n v="4.9299999999999988"/>
    <s v="OCC"/>
  </r>
  <r>
    <n v="240"/>
    <d v="2021-02-05T00:00:00"/>
    <n v="1200"/>
    <n v="0.6"/>
    <x v="150"/>
    <n v="2"/>
    <n v="4.9299999999999988"/>
    <s v="OCC"/>
  </r>
  <r>
    <n v="244"/>
    <d v="2021-02-05T00:00:00"/>
    <n v="1200"/>
    <n v="0.6"/>
    <x v="150"/>
    <n v="2"/>
    <n v="4.9299999999999988"/>
    <s v="OCC"/>
  </r>
  <r>
    <n v="249"/>
    <d v="2021-02-04T00:00:00"/>
    <n v="1198"/>
    <n v="0.6"/>
    <x v="151"/>
    <n v="2"/>
    <n v="4.17"/>
    <s v="OCC"/>
  </r>
  <r>
    <n v="2028"/>
    <d v="2021-02-04T00:00:00"/>
    <n v="420"/>
    <n v="0.21"/>
    <x v="151"/>
    <n v="8"/>
    <n v="4.17"/>
    <s v="UBC"/>
  </r>
  <r>
    <n v="248"/>
    <d v="2021-02-04T00:00:00"/>
    <n v="1224"/>
    <n v="0.61"/>
    <x v="151"/>
    <n v="2"/>
    <n v="4.17"/>
    <s v="OCC"/>
  </r>
  <r>
    <n v="252"/>
    <d v="2021-02-04T00:00:00"/>
    <n v="1224"/>
    <n v="0.61"/>
    <x v="151"/>
    <n v="2"/>
    <n v="4.17"/>
    <s v="OCC"/>
  </r>
  <r>
    <n v="251"/>
    <d v="2021-02-04T00:00:00"/>
    <n v="1200"/>
    <n v="0.6"/>
    <x v="151"/>
    <n v="2"/>
    <n v="4.17"/>
    <s v="OCC"/>
  </r>
  <r>
    <n v="1831"/>
    <d v="2021-02-04T00:00:00"/>
    <n v="640"/>
    <n v="0.32"/>
    <x v="151"/>
    <n v="5"/>
    <n v="4.17"/>
    <s v="PET"/>
  </r>
  <r>
    <n v="247"/>
    <d v="2021-02-04T00:00:00"/>
    <n v="1220"/>
    <n v="0.61"/>
    <x v="151"/>
    <n v="2"/>
    <n v="4.17"/>
    <s v="OCC"/>
  </r>
  <r>
    <n v="250"/>
    <d v="2021-02-04T00:00:00"/>
    <n v="1215"/>
    <n v="0.61"/>
    <x v="151"/>
    <n v="2"/>
    <n v="4.17"/>
    <s v="OCC"/>
  </r>
  <r>
    <n v="260"/>
    <d v="2021-02-03T00:00:00"/>
    <n v="1234"/>
    <n v="0.62"/>
    <x v="152"/>
    <n v="2"/>
    <n v="5.73"/>
    <s v="OCC"/>
  </r>
  <r>
    <n v="255"/>
    <d v="2021-02-03T00:00:00"/>
    <n v="1230"/>
    <n v="0.62"/>
    <x v="152"/>
    <n v="2"/>
    <n v="5.73"/>
    <s v="OCC"/>
  </r>
  <r>
    <n v="259"/>
    <d v="2021-02-03T00:00:00"/>
    <n v="1230"/>
    <n v="0.62"/>
    <x v="152"/>
    <n v="2"/>
    <n v="5.73"/>
    <s v="OCC"/>
  </r>
  <r>
    <n v="253"/>
    <d v="2021-02-03T00:00:00"/>
    <n v="1232"/>
    <n v="0.62"/>
    <x v="152"/>
    <n v="2"/>
    <n v="5.73"/>
    <s v="OCC"/>
  </r>
  <r>
    <n v="257"/>
    <d v="2021-02-03T00:00:00"/>
    <n v="1235"/>
    <n v="0.62"/>
    <x v="152"/>
    <n v="2"/>
    <n v="5.73"/>
    <s v="OCC"/>
  </r>
  <r>
    <n v="258"/>
    <d v="2021-02-03T00:00:00"/>
    <n v="1227"/>
    <n v="0.61"/>
    <x v="152"/>
    <n v="2"/>
    <n v="5.73"/>
    <s v="OCC"/>
  </r>
  <r>
    <n v="256"/>
    <d v="2021-02-03T00:00:00"/>
    <n v="1220"/>
    <n v="0.61"/>
    <x v="152"/>
    <n v="2"/>
    <n v="5.73"/>
    <s v="OCC"/>
  </r>
  <r>
    <n v="1576"/>
    <d v="2021-02-03T00:00:00"/>
    <n v="1620"/>
    <n v="0.81"/>
    <x v="152"/>
    <n v="4"/>
    <n v="5.73"/>
    <s v="ONP"/>
  </r>
  <r>
    <n v="254"/>
    <d v="2021-02-03T00:00:00"/>
    <n v="1200"/>
    <n v="0.6"/>
    <x v="152"/>
    <n v="2"/>
    <n v="5.73"/>
    <s v="OCC"/>
  </r>
  <r>
    <n v="262"/>
    <d v="2021-02-02T00:00:00"/>
    <n v="1305"/>
    <n v="0.65"/>
    <x v="153"/>
    <n v="2"/>
    <n v="8.1800000000000015"/>
    <s v="OCC"/>
  </r>
  <r>
    <n v="1577"/>
    <d v="2021-02-02T00:00:00"/>
    <n v="1672"/>
    <n v="0.84"/>
    <x v="153"/>
    <n v="4"/>
    <n v="8.1800000000000015"/>
    <s v="ONP"/>
  </r>
  <r>
    <n v="261"/>
    <d v="2021-02-02T00:00:00"/>
    <n v="1246"/>
    <n v="0.62"/>
    <x v="153"/>
    <n v="2"/>
    <n v="8.1800000000000015"/>
    <s v="OCC"/>
  </r>
  <r>
    <n v="1578"/>
    <d v="2021-02-02T00:00:00"/>
    <n v="1650"/>
    <n v="0.83"/>
    <x v="153"/>
    <n v="4"/>
    <n v="8.1800000000000015"/>
    <s v="ONP"/>
  </r>
  <r>
    <n v="2029"/>
    <d v="2021-02-02T00:00:00"/>
    <n v="405"/>
    <n v="0.2"/>
    <x v="153"/>
    <n v="8"/>
    <n v="8.1800000000000015"/>
    <s v="UBC"/>
  </r>
  <r>
    <n v="2030"/>
    <d v="2021-02-02T00:00:00"/>
    <n v="450"/>
    <n v="0.23"/>
    <x v="153"/>
    <n v="8"/>
    <n v="8.1800000000000015"/>
    <s v="UBC"/>
  </r>
  <r>
    <n v="266"/>
    <d v="2021-02-02T00:00:00"/>
    <n v="1246"/>
    <n v="0.62"/>
    <x v="153"/>
    <n v="2"/>
    <n v="8.1800000000000015"/>
    <s v="OCC"/>
  </r>
  <r>
    <n v="264"/>
    <d v="2021-02-02T00:00:00"/>
    <n v="1192"/>
    <n v="0.6"/>
    <x v="153"/>
    <n v="2"/>
    <n v="8.1800000000000015"/>
    <s v="OCC"/>
  </r>
  <r>
    <n v="2031"/>
    <d v="2021-02-02T00:00:00"/>
    <n v="420"/>
    <n v="0.21"/>
    <x v="153"/>
    <n v="8"/>
    <n v="8.1800000000000015"/>
    <s v="UBC"/>
  </r>
  <r>
    <n v="265"/>
    <d v="2021-02-02T00:00:00"/>
    <n v="1290"/>
    <n v="0.65"/>
    <x v="153"/>
    <n v="2"/>
    <n v="8.1800000000000015"/>
    <s v="OCC"/>
  </r>
  <r>
    <n v="269"/>
    <d v="2021-02-02T00:00:00"/>
    <n v="1220"/>
    <n v="0.61"/>
    <x v="153"/>
    <n v="2"/>
    <n v="8.1800000000000015"/>
    <s v="OCC"/>
  </r>
  <r>
    <n v="263"/>
    <d v="2021-02-02T00:00:00"/>
    <n v="1295"/>
    <n v="0.65"/>
    <x v="153"/>
    <n v="2"/>
    <n v="8.1800000000000015"/>
    <s v="OCC"/>
  </r>
  <r>
    <n v="268"/>
    <d v="2021-02-02T00:00:00"/>
    <n v="1224"/>
    <n v="0.61"/>
    <x v="153"/>
    <n v="2"/>
    <n v="8.1800000000000015"/>
    <s v="OCC"/>
  </r>
  <r>
    <n v="267"/>
    <d v="2021-02-02T00:00:00"/>
    <n v="1200"/>
    <n v="0.6"/>
    <x v="153"/>
    <n v="2"/>
    <n v="8.1800000000000015"/>
    <s v="OCC"/>
  </r>
  <r>
    <n v="1832"/>
    <d v="2021-02-02T00:00:00"/>
    <n v="510"/>
    <n v="0.26"/>
    <x v="153"/>
    <n v="5"/>
    <n v="8.1800000000000015"/>
    <s v="PET"/>
  </r>
  <r>
    <n v="1951"/>
    <d v="2021-02-01T00:00:00"/>
    <n v="620"/>
    <n v="0.31"/>
    <x v="154"/>
    <n v="7"/>
    <n v="8.14"/>
    <s v="HDPEC"/>
  </r>
  <r>
    <n v="274"/>
    <d v="2021-02-01T00:00:00"/>
    <n v="1310"/>
    <n v="0.66"/>
    <x v="154"/>
    <n v="2"/>
    <n v="8.14"/>
    <s v="OCC"/>
  </r>
  <r>
    <n v="1579"/>
    <d v="2021-02-01T00:00:00"/>
    <n v="1650"/>
    <n v="0.83"/>
    <x v="154"/>
    <n v="4"/>
    <n v="8.14"/>
    <s v="ONP"/>
  </r>
  <r>
    <n v="276"/>
    <d v="2021-02-01T00:00:00"/>
    <n v="1305"/>
    <n v="0.65"/>
    <x v="154"/>
    <n v="2"/>
    <n v="8.14"/>
    <s v="OCC"/>
  </r>
  <r>
    <n v="1915"/>
    <d v="2021-02-01T00:00:00"/>
    <n v="840"/>
    <n v="0.42"/>
    <x v="154"/>
    <n v="6"/>
    <n v="8.14"/>
    <s v="HDPEN"/>
  </r>
  <r>
    <n v="279"/>
    <d v="2021-02-01T00:00:00"/>
    <n v="1240"/>
    <n v="0.62"/>
    <x v="154"/>
    <n v="2"/>
    <n v="8.14"/>
    <s v="OCC"/>
  </r>
  <r>
    <n v="270"/>
    <d v="2021-02-01T00:00:00"/>
    <n v="1219"/>
    <n v="0.61"/>
    <x v="154"/>
    <n v="2"/>
    <n v="8.14"/>
    <s v="OCC"/>
  </r>
  <r>
    <n v="275"/>
    <d v="2021-02-01T00:00:00"/>
    <n v="1246"/>
    <n v="0.62"/>
    <x v="154"/>
    <n v="2"/>
    <n v="8.14"/>
    <s v="OCC"/>
  </r>
  <r>
    <n v="278"/>
    <d v="2021-02-01T00:00:00"/>
    <n v="1200"/>
    <n v="0.6"/>
    <x v="154"/>
    <n v="2"/>
    <n v="8.14"/>
    <s v="OCC"/>
  </r>
  <r>
    <n v="271"/>
    <d v="2021-02-01T00:00:00"/>
    <n v="1295"/>
    <n v="0.65"/>
    <x v="154"/>
    <n v="2"/>
    <n v="8.14"/>
    <s v="OCC"/>
  </r>
  <r>
    <n v="277"/>
    <d v="2021-02-01T00:00:00"/>
    <n v="1264"/>
    <n v="0.63"/>
    <x v="154"/>
    <n v="2"/>
    <n v="8.14"/>
    <s v="OCC"/>
  </r>
  <r>
    <n v="2032"/>
    <d v="2021-02-01T00:00:00"/>
    <n v="450"/>
    <n v="0.23"/>
    <x v="154"/>
    <n v="8"/>
    <n v="8.14"/>
    <s v="UBC"/>
  </r>
  <r>
    <n v="273"/>
    <d v="2021-02-01T00:00:00"/>
    <n v="1294"/>
    <n v="0.65"/>
    <x v="154"/>
    <n v="2"/>
    <n v="8.14"/>
    <s v="OCC"/>
  </r>
  <r>
    <n v="272"/>
    <d v="2021-02-01T00:00:00"/>
    <n v="1320"/>
    <n v="0.66"/>
    <x v="154"/>
    <n v="2"/>
    <n v="8.14"/>
    <s v="OCC"/>
  </r>
  <r>
    <n v="280"/>
    <d v="2021-01-31T00:00:00"/>
    <n v="1220"/>
    <n v="0.61"/>
    <x v="155"/>
    <n v="2"/>
    <n v="1.85"/>
    <s v="OCC"/>
  </r>
  <r>
    <n v="1499"/>
    <d v="2021-01-31T00:00:00"/>
    <n v="860"/>
    <n v="0.43"/>
    <x v="155"/>
    <n v="3"/>
    <n v="1.85"/>
    <s v="TIN"/>
  </r>
  <r>
    <n v="1580"/>
    <d v="2021-01-31T00:00:00"/>
    <n v="1610"/>
    <n v="0.81"/>
    <x v="155"/>
    <n v="4"/>
    <n v="1.85"/>
    <s v="ONP"/>
  </r>
  <r>
    <n v="283"/>
    <d v="2021-01-30T00:00:00"/>
    <n v="1205"/>
    <n v="0.6"/>
    <x v="156"/>
    <n v="2"/>
    <n v="8.2299999999999986"/>
    <s v="OCC"/>
  </r>
  <r>
    <n v="286"/>
    <d v="2021-01-30T00:00:00"/>
    <n v="1200"/>
    <n v="0.6"/>
    <x v="156"/>
    <n v="2"/>
    <n v="8.2299999999999986"/>
    <s v="OCC"/>
  </r>
  <r>
    <n v="287"/>
    <d v="2021-01-30T00:00:00"/>
    <n v="1210"/>
    <n v="0.61"/>
    <x v="156"/>
    <n v="2"/>
    <n v="8.2299999999999986"/>
    <s v="OCC"/>
  </r>
  <r>
    <n v="1581"/>
    <d v="2021-01-30T00:00:00"/>
    <n v="1650"/>
    <n v="0.83"/>
    <x v="156"/>
    <n v="4"/>
    <n v="8.2299999999999986"/>
    <s v="ONP"/>
  </r>
  <r>
    <n v="291"/>
    <d v="2021-01-30T00:00:00"/>
    <n v="1200"/>
    <n v="0.6"/>
    <x v="156"/>
    <n v="2"/>
    <n v="8.2299999999999986"/>
    <s v="OCC"/>
  </r>
  <r>
    <n v="285"/>
    <d v="2021-01-30T00:00:00"/>
    <n v="1196"/>
    <n v="0.6"/>
    <x v="156"/>
    <n v="2"/>
    <n v="8.2299999999999986"/>
    <s v="OCC"/>
  </r>
  <r>
    <n v="284"/>
    <d v="2021-01-30T00:00:00"/>
    <n v="1210"/>
    <n v="0.61"/>
    <x v="156"/>
    <n v="2"/>
    <n v="8.2299999999999986"/>
    <s v="OCC"/>
  </r>
  <r>
    <n v="289"/>
    <d v="2021-01-30T00:00:00"/>
    <n v="1205"/>
    <n v="0.6"/>
    <x v="156"/>
    <n v="2"/>
    <n v="8.2299999999999986"/>
    <s v="OCC"/>
  </r>
  <r>
    <n v="288"/>
    <d v="2021-01-30T00:00:00"/>
    <n v="1200"/>
    <n v="0.6"/>
    <x v="156"/>
    <n v="2"/>
    <n v="8.2299999999999986"/>
    <s v="OCC"/>
  </r>
  <r>
    <n v="282"/>
    <d v="2021-01-30T00:00:00"/>
    <n v="1196"/>
    <n v="0.6"/>
    <x v="156"/>
    <n v="2"/>
    <n v="8.2299999999999986"/>
    <s v="OCC"/>
  </r>
  <r>
    <n v="2034"/>
    <d v="2021-01-30T00:00:00"/>
    <n v="450"/>
    <n v="0.23"/>
    <x v="156"/>
    <n v="8"/>
    <n v="8.2299999999999986"/>
    <s v="UBC"/>
  </r>
  <r>
    <n v="290"/>
    <d v="2021-01-30T00:00:00"/>
    <n v="1196"/>
    <n v="0.6"/>
    <x v="156"/>
    <n v="2"/>
    <n v="8.2299999999999986"/>
    <s v="OCC"/>
  </r>
  <r>
    <n v="281"/>
    <d v="2021-01-30T00:00:00"/>
    <n v="1200"/>
    <n v="0.6"/>
    <x v="156"/>
    <n v="2"/>
    <n v="8.2299999999999986"/>
    <s v="OCC"/>
  </r>
  <r>
    <n v="1833"/>
    <d v="2021-01-30T00:00:00"/>
    <n v="640"/>
    <n v="0.32"/>
    <x v="156"/>
    <n v="5"/>
    <n v="8.2299999999999986"/>
    <s v="PET"/>
  </r>
  <r>
    <n v="2033"/>
    <d v="2021-01-30T00:00:00"/>
    <n v="460"/>
    <n v="0.23"/>
    <x v="156"/>
    <n v="8"/>
    <n v="8.2299999999999986"/>
    <s v="UBC"/>
  </r>
  <r>
    <n v="296"/>
    <d v="2021-01-29T00:00:00"/>
    <n v="1199"/>
    <n v="0.6"/>
    <x v="157"/>
    <n v="2"/>
    <n v="5.6300000000000008"/>
    <s v="OCC"/>
  </r>
  <r>
    <n v="295"/>
    <d v="2021-01-29T00:00:00"/>
    <n v="1200"/>
    <n v="0.6"/>
    <x v="157"/>
    <n v="2"/>
    <n v="5.6300000000000008"/>
    <s v="OCC"/>
  </r>
  <r>
    <n v="293"/>
    <d v="2021-01-29T00:00:00"/>
    <n v="1205"/>
    <n v="0.6"/>
    <x v="157"/>
    <n v="2"/>
    <n v="5.6300000000000008"/>
    <s v="OCC"/>
  </r>
  <r>
    <n v="292"/>
    <d v="2021-01-29T00:00:00"/>
    <n v="1200"/>
    <n v="0.6"/>
    <x v="157"/>
    <n v="2"/>
    <n v="5.6300000000000008"/>
    <s v="OCC"/>
  </r>
  <r>
    <n v="298"/>
    <d v="2021-01-29T00:00:00"/>
    <n v="1190"/>
    <n v="0.6"/>
    <x v="157"/>
    <n v="2"/>
    <n v="5.6300000000000008"/>
    <s v="OCC"/>
  </r>
  <r>
    <n v="297"/>
    <d v="2021-01-29T00:00:00"/>
    <n v="1200"/>
    <n v="0.6"/>
    <x v="157"/>
    <n v="2"/>
    <n v="5.6300000000000008"/>
    <s v="OCC"/>
  </r>
  <r>
    <n v="299"/>
    <d v="2021-01-29T00:00:00"/>
    <n v="1196"/>
    <n v="0.6"/>
    <x v="157"/>
    <n v="2"/>
    <n v="5.6300000000000008"/>
    <s v="OCC"/>
  </r>
  <r>
    <n v="294"/>
    <d v="2021-01-29T00:00:00"/>
    <n v="1210"/>
    <n v="0.61"/>
    <x v="157"/>
    <n v="2"/>
    <n v="5.6300000000000008"/>
    <s v="OCC"/>
  </r>
  <r>
    <n v="1582"/>
    <d v="2021-01-29T00:00:00"/>
    <n v="1630"/>
    <n v="0.82"/>
    <x v="157"/>
    <n v="4"/>
    <n v="5.6300000000000008"/>
    <s v="ONP"/>
  </r>
  <r>
    <n v="300"/>
    <d v="2021-01-28T00:00:00"/>
    <n v="1200"/>
    <n v="0.6"/>
    <x v="158"/>
    <n v="2"/>
    <n v="6.57"/>
    <s v="OCC"/>
  </r>
  <r>
    <n v="1584"/>
    <d v="2021-01-28T00:00:00"/>
    <n v="1630"/>
    <n v="0.82"/>
    <x v="158"/>
    <n v="4"/>
    <n v="6.57"/>
    <s v="ONP"/>
  </r>
  <r>
    <n v="301"/>
    <d v="2021-01-28T00:00:00"/>
    <n v="1210"/>
    <n v="0.61"/>
    <x v="158"/>
    <n v="2"/>
    <n v="6.57"/>
    <s v="OCC"/>
  </r>
  <r>
    <n v="1834"/>
    <d v="2021-01-28T00:00:00"/>
    <n v="560"/>
    <n v="0.28000000000000003"/>
    <x v="158"/>
    <n v="5"/>
    <n v="6.57"/>
    <s v="PET"/>
  </r>
  <r>
    <n v="302"/>
    <d v="2021-01-28T00:00:00"/>
    <n v="1180"/>
    <n v="0.59"/>
    <x v="158"/>
    <n v="2"/>
    <n v="6.57"/>
    <s v="OCC"/>
  </r>
  <r>
    <n v="306"/>
    <d v="2021-01-28T00:00:00"/>
    <n v="1205"/>
    <n v="0.6"/>
    <x v="158"/>
    <n v="2"/>
    <n v="6.57"/>
    <s v="OCC"/>
  </r>
  <r>
    <n v="305"/>
    <d v="2021-01-28T00:00:00"/>
    <n v="1200"/>
    <n v="0.6"/>
    <x v="158"/>
    <n v="2"/>
    <n v="6.57"/>
    <s v="OCC"/>
  </r>
  <r>
    <n v="303"/>
    <d v="2021-01-28T00:00:00"/>
    <n v="1196"/>
    <n v="0.6"/>
    <x v="158"/>
    <n v="2"/>
    <n v="6.57"/>
    <s v="OCC"/>
  </r>
  <r>
    <n v="2036"/>
    <d v="2021-01-28T00:00:00"/>
    <n v="450"/>
    <n v="0.23"/>
    <x v="158"/>
    <n v="8"/>
    <n v="6.57"/>
    <s v="UBC"/>
  </r>
  <r>
    <n v="2035"/>
    <d v="2021-01-28T00:00:00"/>
    <n v="460"/>
    <n v="0.23"/>
    <x v="158"/>
    <n v="8"/>
    <n v="6.57"/>
    <s v="UBC"/>
  </r>
  <r>
    <n v="304"/>
    <d v="2021-01-28T00:00:00"/>
    <n v="1186"/>
    <n v="0.59"/>
    <x v="158"/>
    <n v="2"/>
    <n v="6.57"/>
    <s v="OCC"/>
  </r>
  <r>
    <n v="1583"/>
    <d v="2021-01-28T00:00:00"/>
    <n v="1630"/>
    <n v="0.82"/>
    <x v="158"/>
    <n v="4"/>
    <n v="6.57"/>
    <s v="ONP"/>
  </r>
  <r>
    <n v="311"/>
    <d v="2021-01-15T00:00:00"/>
    <n v="1220"/>
    <n v="0.61"/>
    <x v="159"/>
    <n v="2"/>
    <n v="5.1999999999999993"/>
    <s v="OCC"/>
  </r>
  <r>
    <n v="309"/>
    <d v="2021-01-15T00:00:00"/>
    <n v="1210"/>
    <n v="0.61"/>
    <x v="159"/>
    <n v="2"/>
    <n v="5.1999999999999993"/>
    <s v="OCC"/>
  </r>
  <r>
    <n v="310"/>
    <d v="2021-01-15T00:00:00"/>
    <n v="1225"/>
    <n v="0.61"/>
    <x v="159"/>
    <n v="2"/>
    <n v="5.1999999999999993"/>
    <s v="OCC"/>
  </r>
  <r>
    <n v="1835"/>
    <d v="2021-01-15T00:00:00"/>
    <n v="640"/>
    <n v="0.32"/>
    <x v="159"/>
    <n v="5"/>
    <n v="5.1999999999999993"/>
    <s v="PET"/>
  </r>
  <r>
    <n v="308"/>
    <d v="2021-01-15T00:00:00"/>
    <n v="1205"/>
    <n v="0.6"/>
    <x v="159"/>
    <n v="2"/>
    <n v="5.1999999999999993"/>
    <s v="OCC"/>
  </r>
  <r>
    <n v="307"/>
    <d v="2021-01-15T00:00:00"/>
    <n v="1200"/>
    <n v="0.6"/>
    <x v="159"/>
    <n v="2"/>
    <n v="5.1999999999999993"/>
    <s v="OCC"/>
  </r>
  <r>
    <n v="1585"/>
    <d v="2021-01-15T00:00:00"/>
    <n v="1640"/>
    <n v="0.82"/>
    <x v="159"/>
    <n v="4"/>
    <n v="5.1999999999999993"/>
    <s v="ONP"/>
  </r>
  <r>
    <n v="1952"/>
    <d v="2021-01-15T00:00:00"/>
    <n v="860"/>
    <n v="0.43"/>
    <x v="159"/>
    <n v="7"/>
    <n v="5.1999999999999993"/>
    <s v="HDPEC"/>
  </r>
  <r>
    <n v="312"/>
    <d v="2021-01-15T00:00:00"/>
    <n v="1200"/>
    <n v="0.6"/>
    <x v="159"/>
    <n v="2"/>
    <n v="5.1999999999999993"/>
    <s v="OCC"/>
  </r>
  <r>
    <n v="314"/>
    <d v="2021-01-14T00:00:00"/>
    <n v="1210"/>
    <n v="0.61"/>
    <x v="160"/>
    <n v="2"/>
    <n v="6.74"/>
    <s v="OCC"/>
  </r>
  <r>
    <n v="318"/>
    <d v="2021-01-14T00:00:00"/>
    <n v="1210"/>
    <n v="0.61"/>
    <x v="160"/>
    <n v="2"/>
    <n v="6.74"/>
    <s v="OCC"/>
  </r>
  <r>
    <n v="320"/>
    <d v="2021-01-14T00:00:00"/>
    <n v="1215"/>
    <n v="0.61"/>
    <x v="160"/>
    <n v="2"/>
    <n v="6.74"/>
    <s v="OCC"/>
  </r>
  <r>
    <n v="1587"/>
    <d v="2021-01-14T00:00:00"/>
    <n v="1630"/>
    <n v="0.82"/>
    <x v="160"/>
    <n v="4"/>
    <n v="6.74"/>
    <s v="ONP"/>
  </r>
  <r>
    <n v="1586"/>
    <d v="2021-01-14T00:00:00"/>
    <n v="1650"/>
    <n v="0.83"/>
    <x v="160"/>
    <n v="4"/>
    <n v="6.74"/>
    <s v="ONP"/>
  </r>
  <r>
    <n v="316"/>
    <d v="2021-01-14T00:00:00"/>
    <n v="1225"/>
    <n v="0.61"/>
    <x v="160"/>
    <n v="2"/>
    <n v="6.74"/>
    <s v="OCC"/>
  </r>
  <r>
    <n v="315"/>
    <d v="2021-01-14T00:00:00"/>
    <n v="1220"/>
    <n v="0.61"/>
    <x v="160"/>
    <n v="2"/>
    <n v="6.74"/>
    <s v="OCC"/>
  </r>
  <r>
    <n v="319"/>
    <d v="2021-01-14T00:00:00"/>
    <n v="1220"/>
    <n v="0.61"/>
    <x v="160"/>
    <n v="2"/>
    <n v="6.74"/>
    <s v="OCC"/>
  </r>
  <r>
    <n v="2037"/>
    <d v="2021-01-14T00:00:00"/>
    <n v="460"/>
    <n v="0.23"/>
    <x v="160"/>
    <n v="8"/>
    <n v="6.74"/>
    <s v="UBC"/>
  </r>
  <r>
    <n v="313"/>
    <d v="2021-01-14T00:00:00"/>
    <n v="1200"/>
    <n v="0.6"/>
    <x v="160"/>
    <n v="2"/>
    <n v="6.74"/>
    <s v="OCC"/>
  </r>
  <r>
    <n v="317"/>
    <d v="2021-01-14T00:00:00"/>
    <n v="1200"/>
    <n v="0.6"/>
    <x v="160"/>
    <n v="2"/>
    <n v="6.74"/>
    <s v="OCC"/>
  </r>
  <r>
    <n v="329"/>
    <d v="2021-01-13T00:00:00"/>
    <n v="1220"/>
    <n v="0.61"/>
    <x v="161"/>
    <n v="2"/>
    <n v="7.2500000000000009"/>
    <s v="OCC"/>
  </r>
  <r>
    <n v="328"/>
    <d v="2021-01-13T00:00:00"/>
    <n v="1215"/>
    <n v="0.61"/>
    <x v="161"/>
    <n v="2"/>
    <n v="7.2500000000000009"/>
    <s v="OCC"/>
  </r>
  <r>
    <n v="327"/>
    <d v="2021-01-13T00:00:00"/>
    <n v="1210"/>
    <n v="0.61"/>
    <x v="161"/>
    <n v="2"/>
    <n v="7.2500000000000009"/>
    <s v="OCC"/>
  </r>
  <r>
    <n v="1588"/>
    <d v="2021-01-13T00:00:00"/>
    <n v="1670"/>
    <n v="0.84"/>
    <x v="161"/>
    <n v="4"/>
    <n v="7.2500000000000009"/>
    <s v="ONP"/>
  </r>
  <r>
    <n v="1916"/>
    <d v="2021-01-13T00:00:00"/>
    <n v="680"/>
    <n v="0.34"/>
    <x v="161"/>
    <n v="6"/>
    <n v="7.2500000000000009"/>
    <s v="HDPEN"/>
  </r>
  <r>
    <n v="326"/>
    <d v="2021-01-13T00:00:00"/>
    <n v="1205"/>
    <n v="0.6"/>
    <x v="161"/>
    <n v="2"/>
    <n v="7.2500000000000009"/>
    <s v="OCC"/>
  </r>
  <r>
    <n v="321"/>
    <d v="2021-01-13T00:00:00"/>
    <n v="1200"/>
    <n v="0.6"/>
    <x v="161"/>
    <n v="2"/>
    <n v="7.2500000000000009"/>
    <s v="OCC"/>
  </r>
  <r>
    <n v="325"/>
    <d v="2021-01-13T00:00:00"/>
    <n v="1200"/>
    <n v="0.6"/>
    <x v="161"/>
    <n v="2"/>
    <n v="7.2500000000000009"/>
    <s v="OCC"/>
  </r>
  <r>
    <n v="324"/>
    <d v="2021-01-13T00:00:00"/>
    <n v="1220"/>
    <n v="0.61"/>
    <x v="161"/>
    <n v="2"/>
    <n v="7.2500000000000009"/>
    <s v="OCC"/>
  </r>
  <r>
    <n v="323"/>
    <d v="2021-01-13T00:00:00"/>
    <n v="1215"/>
    <n v="0.61"/>
    <x v="161"/>
    <n v="2"/>
    <n v="7.2500000000000009"/>
    <s v="OCC"/>
  </r>
  <r>
    <n v="322"/>
    <d v="2021-01-13T00:00:00"/>
    <n v="1210"/>
    <n v="0.61"/>
    <x v="161"/>
    <n v="2"/>
    <n v="7.2500000000000009"/>
    <s v="OCC"/>
  </r>
  <r>
    <n v="330"/>
    <d v="2021-01-13T00:00:00"/>
    <n v="1210"/>
    <n v="0.61"/>
    <x v="161"/>
    <n v="2"/>
    <n v="7.2500000000000009"/>
    <s v="OCC"/>
  </r>
  <r>
    <n v="336"/>
    <d v="2021-01-12T00:00:00"/>
    <n v="1205"/>
    <n v="0.6"/>
    <x v="162"/>
    <n v="2"/>
    <n v="8.2399999999999984"/>
    <s v="OCC"/>
  </r>
  <r>
    <n v="331"/>
    <d v="2021-01-12T00:00:00"/>
    <n v="1200"/>
    <n v="0.6"/>
    <x v="162"/>
    <n v="2"/>
    <n v="8.2399999999999984"/>
    <s v="OCC"/>
  </r>
  <r>
    <n v="338"/>
    <d v="2021-01-12T00:00:00"/>
    <n v="1220"/>
    <n v="0.61"/>
    <x v="162"/>
    <n v="2"/>
    <n v="8.2399999999999984"/>
    <s v="OCC"/>
  </r>
  <r>
    <n v="332"/>
    <d v="2021-01-12T00:00:00"/>
    <n v="1210"/>
    <n v="0.61"/>
    <x v="162"/>
    <n v="2"/>
    <n v="8.2399999999999984"/>
    <s v="OCC"/>
  </r>
  <r>
    <n v="340"/>
    <d v="2021-01-12T00:00:00"/>
    <n v="1200"/>
    <n v="0.6"/>
    <x v="162"/>
    <n v="2"/>
    <n v="8.2399999999999984"/>
    <s v="OCC"/>
  </r>
  <r>
    <n v="1836"/>
    <d v="2021-01-12T00:00:00"/>
    <n v="610"/>
    <n v="0.31"/>
    <x v="162"/>
    <n v="5"/>
    <n v="8.2399999999999984"/>
    <s v="PET"/>
  </r>
  <r>
    <n v="334"/>
    <d v="2021-01-12T00:00:00"/>
    <n v="1215"/>
    <n v="0.61"/>
    <x v="162"/>
    <n v="2"/>
    <n v="8.2399999999999984"/>
    <s v="OCC"/>
  </r>
  <r>
    <n v="341"/>
    <d v="2021-01-12T00:00:00"/>
    <n v="1650"/>
    <n v="0.83"/>
    <x v="162"/>
    <n v="2"/>
    <n v="8.2399999999999984"/>
    <s v="OCC"/>
  </r>
  <r>
    <n v="333"/>
    <d v="2021-01-12T00:00:00"/>
    <n v="1200"/>
    <n v="0.6"/>
    <x v="162"/>
    <n v="2"/>
    <n v="8.2399999999999984"/>
    <s v="OCC"/>
  </r>
  <r>
    <n v="337"/>
    <d v="2021-01-12T00:00:00"/>
    <n v="1200"/>
    <n v="0.6"/>
    <x v="162"/>
    <n v="2"/>
    <n v="8.2399999999999984"/>
    <s v="OCC"/>
  </r>
  <r>
    <n v="1500"/>
    <d v="2021-01-12T00:00:00"/>
    <n v="700"/>
    <n v="0.35"/>
    <x v="162"/>
    <n v="3"/>
    <n v="8.2399999999999984"/>
    <s v="TIN"/>
  </r>
  <r>
    <n v="1501"/>
    <d v="2021-01-12T00:00:00"/>
    <n v="667"/>
    <n v="0.33"/>
    <x v="162"/>
    <n v="3"/>
    <n v="8.2399999999999984"/>
    <s v="TIN"/>
  </r>
  <r>
    <n v="2038"/>
    <d v="2021-01-12T00:00:00"/>
    <n v="410"/>
    <n v="0.21"/>
    <x v="162"/>
    <n v="8"/>
    <n v="8.2399999999999984"/>
    <s v="UBC"/>
  </r>
  <r>
    <n v="339"/>
    <d v="2021-01-12T00:00:00"/>
    <n v="1215"/>
    <n v="0.61"/>
    <x v="162"/>
    <n v="2"/>
    <n v="8.2399999999999984"/>
    <s v="OCC"/>
  </r>
  <r>
    <n v="2039"/>
    <d v="2021-01-12T00:00:00"/>
    <n v="320"/>
    <n v="0.16"/>
    <x v="162"/>
    <n v="8"/>
    <n v="8.2399999999999984"/>
    <s v="UBC"/>
  </r>
  <r>
    <n v="335"/>
    <d v="2021-01-12T00:00:00"/>
    <n v="1210"/>
    <n v="0.61"/>
    <x v="162"/>
    <n v="2"/>
    <n v="8.2399999999999984"/>
    <s v="OCC"/>
  </r>
  <r>
    <n v="348"/>
    <d v="2021-01-11T00:00:00"/>
    <n v="1191"/>
    <n v="0.6"/>
    <x v="163"/>
    <n v="2"/>
    <n v="7.2799999999999994"/>
    <s v="OCC"/>
  </r>
  <r>
    <n v="349"/>
    <d v="2021-01-11T00:00:00"/>
    <n v="1189"/>
    <n v="0.59"/>
    <x v="163"/>
    <n v="2"/>
    <n v="7.2799999999999994"/>
    <s v="OCC"/>
  </r>
  <r>
    <n v="345"/>
    <d v="2021-01-11T00:00:00"/>
    <n v="1194"/>
    <n v="0.6"/>
    <x v="163"/>
    <n v="2"/>
    <n v="7.2799999999999994"/>
    <s v="OCC"/>
  </r>
  <r>
    <n v="347"/>
    <d v="2021-01-11T00:00:00"/>
    <n v="1188"/>
    <n v="0.59"/>
    <x v="163"/>
    <n v="2"/>
    <n v="7.2799999999999994"/>
    <s v="OCC"/>
  </r>
  <r>
    <n v="350"/>
    <d v="2021-01-11T00:00:00"/>
    <n v="1148"/>
    <n v="0.56999999999999995"/>
    <x v="163"/>
    <n v="2"/>
    <n v="7.2799999999999994"/>
    <s v="OCC"/>
  </r>
  <r>
    <n v="344"/>
    <d v="2021-01-11T00:00:00"/>
    <n v="1138"/>
    <n v="0.56999999999999995"/>
    <x v="163"/>
    <n v="2"/>
    <n v="7.2799999999999994"/>
    <s v="OCC"/>
  </r>
  <r>
    <n v="1953"/>
    <d v="2021-01-11T00:00:00"/>
    <n v="700"/>
    <n v="0.35"/>
    <x v="163"/>
    <n v="7"/>
    <n v="7.2799999999999994"/>
    <s v="HDPEC"/>
  </r>
  <r>
    <n v="346"/>
    <d v="2021-01-11T00:00:00"/>
    <n v="1200"/>
    <n v="0.6"/>
    <x v="163"/>
    <n v="2"/>
    <n v="7.2799999999999994"/>
    <s v="OCC"/>
  </r>
  <r>
    <n v="1589"/>
    <d v="2021-01-11T00:00:00"/>
    <n v="1640"/>
    <n v="0.82"/>
    <x v="163"/>
    <n v="4"/>
    <n v="7.2799999999999994"/>
    <s v="ONP"/>
  </r>
  <r>
    <n v="343"/>
    <d v="2021-01-11T00:00:00"/>
    <n v="1194"/>
    <n v="0.6"/>
    <x v="163"/>
    <n v="2"/>
    <n v="7.2799999999999994"/>
    <s v="OCC"/>
  </r>
  <r>
    <n v="351"/>
    <d v="2021-01-11T00:00:00"/>
    <n v="1191"/>
    <n v="0.6"/>
    <x v="163"/>
    <n v="2"/>
    <n v="7.2799999999999994"/>
    <s v="OCC"/>
  </r>
  <r>
    <n v="2040"/>
    <d v="2021-01-11T00:00:00"/>
    <n v="410"/>
    <n v="0.21"/>
    <x v="163"/>
    <n v="8"/>
    <n v="7.2799999999999994"/>
    <s v="UBC"/>
  </r>
  <r>
    <n v="342"/>
    <d v="2021-01-11T00:00:00"/>
    <n v="1160"/>
    <n v="0.57999999999999996"/>
    <x v="163"/>
    <n v="2"/>
    <n v="7.2799999999999994"/>
    <s v="OCC"/>
  </r>
  <r>
    <n v="364"/>
    <d v="2021-01-08T00:00:00"/>
    <n v="1215"/>
    <n v="0.61"/>
    <x v="164"/>
    <n v="2"/>
    <n v="10.27"/>
    <s v="OCC"/>
  </r>
  <r>
    <n v="363"/>
    <d v="2021-01-08T00:00:00"/>
    <n v="1210"/>
    <n v="0.61"/>
    <x v="164"/>
    <n v="2"/>
    <n v="10.27"/>
    <s v="OCC"/>
  </r>
  <r>
    <n v="356"/>
    <d v="2021-01-08T00:00:00"/>
    <n v="1205"/>
    <n v="0.6"/>
    <x v="164"/>
    <n v="2"/>
    <n v="10.27"/>
    <s v="OCC"/>
  </r>
  <r>
    <n v="1590"/>
    <d v="2021-01-08T00:00:00"/>
    <n v="1650"/>
    <n v="0.83"/>
    <x v="164"/>
    <n v="4"/>
    <n v="10.27"/>
    <s v="ONP"/>
  </r>
  <r>
    <n v="355"/>
    <d v="2021-01-08T00:00:00"/>
    <n v="1200"/>
    <n v="0.6"/>
    <x v="164"/>
    <n v="2"/>
    <n v="10.27"/>
    <s v="OCC"/>
  </r>
  <r>
    <n v="365"/>
    <d v="2021-01-08T00:00:00"/>
    <n v="400"/>
    <n v="0.2"/>
    <x v="164"/>
    <n v="2"/>
    <n v="10.27"/>
    <s v="OCC"/>
  </r>
  <r>
    <n v="1837"/>
    <d v="2021-01-08T00:00:00"/>
    <n v="650"/>
    <n v="0.33"/>
    <x v="164"/>
    <n v="5"/>
    <n v="10.27"/>
    <s v="PET"/>
  </r>
  <r>
    <n v="361"/>
    <d v="2021-01-08T00:00:00"/>
    <n v="1215"/>
    <n v="0.61"/>
    <x v="164"/>
    <n v="2"/>
    <n v="10.27"/>
    <s v="OCC"/>
  </r>
  <r>
    <n v="352"/>
    <d v="2021-01-08T00:00:00"/>
    <n v="1200"/>
    <n v="0.6"/>
    <x v="164"/>
    <n v="2"/>
    <n v="10.27"/>
    <s v="OCC"/>
  </r>
  <r>
    <n v="360"/>
    <d v="2021-01-08T00:00:00"/>
    <n v="1200"/>
    <n v="0.6"/>
    <x v="164"/>
    <n v="2"/>
    <n v="10.27"/>
    <s v="OCC"/>
  </r>
  <r>
    <n v="2041"/>
    <d v="2021-01-08T00:00:00"/>
    <n v="400"/>
    <n v="0.2"/>
    <x v="164"/>
    <n v="8"/>
    <n v="10.27"/>
    <s v="UBC"/>
  </r>
  <r>
    <n v="354"/>
    <d v="2021-01-08T00:00:00"/>
    <n v="1215"/>
    <n v="0.61"/>
    <x v="164"/>
    <n v="2"/>
    <n v="10.27"/>
    <s v="OCC"/>
  </r>
  <r>
    <n v="353"/>
    <d v="2021-01-08T00:00:00"/>
    <n v="1210"/>
    <n v="0.61"/>
    <x v="164"/>
    <n v="2"/>
    <n v="10.27"/>
    <s v="OCC"/>
  </r>
  <r>
    <n v="357"/>
    <d v="2021-01-08T00:00:00"/>
    <n v="1200"/>
    <n v="0.6"/>
    <x v="164"/>
    <n v="2"/>
    <n v="10.27"/>
    <s v="OCC"/>
  </r>
  <r>
    <n v="1591"/>
    <d v="2021-01-08T00:00:00"/>
    <n v="1670"/>
    <n v="0.84"/>
    <x v="164"/>
    <n v="4"/>
    <n v="10.27"/>
    <s v="ONP"/>
  </r>
  <r>
    <n v="359"/>
    <d v="2021-01-08T00:00:00"/>
    <n v="1215"/>
    <n v="0.61"/>
    <x v="164"/>
    <n v="2"/>
    <n v="10.27"/>
    <s v="OCC"/>
  </r>
  <r>
    <n v="358"/>
    <d v="2021-01-08T00:00:00"/>
    <n v="1210"/>
    <n v="0.61"/>
    <x v="164"/>
    <n v="2"/>
    <n v="10.27"/>
    <s v="OCC"/>
  </r>
  <r>
    <n v="362"/>
    <d v="2021-01-08T00:00:00"/>
    <n v="1200"/>
    <n v="0.6"/>
    <x v="164"/>
    <n v="2"/>
    <n v="10.27"/>
    <s v="OCC"/>
  </r>
  <r>
    <n v="370"/>
    <d v="2021-01-07T00:00:00"/>
    <n v="1196"/>
    <n v="0.6"/>
    <x v="165"/>
    <n v="2"/>
    <n v="6.47"/>
    <s v="OCC"/>
  </r>
  <r>
    <n v="369"/>
    <d v="2021-01-07T00:00:00"/>
    <n v="1200"/>
    <n v="0.6"/>
    <x v="165"/>
    <n v="2"/>
    <n v="6.47"/>
    <s v="OCC"/>
  </r>
  <r>
    <n v="373"/>
    <d v="2021-01-07T00:00:00"/>
    <n v="1200"/>
    <n v="0.6"/>
    <x v="165"/>
    <n v="2"/>
    <n v="6.47"/>
    <s v="OCC"/>
  </r>
  <r>
    <n v="2042"/>
    <d v="2021-01-07T00:00:00"/>
    <n v="400"/>
    <n v="0.2"/>
    <x v="165"/>
    <n v="8"/>
    <n v="6.47"/>
    <s v="UBC"/>
  </r>
  <r>
    <n v="374"/>
    <d v="2021-01-07T00:00:00"/>
    <n v="1210"/>
    <n v="0.61"/>
    <x v="165"/>
    <n v="2"/>
    <n v="6.47"/>
    <s v="OCC"/>
  </r>
  <r>
    <n v="366"/>
    <d v="2021-01-07T00:00:00"/>
    <n v="1200"/>
    <n v="0.6"/>
    <x v="165"/>
    <n v="2"/>
    <n v="6.47"/>
    <s v="OCC"/>
  </r>
  <r>
    <n v="1592"/>
    <d v="2021-01-07T00:00:00"/>
    <n v="1670"/>
    <n v="0.84"/>
    <x v="165"/>
    <n v="4"/>
    <n v="6.47"/>
    <s v="ONP"/>
  </r>
  <r>
    <n v="368"/>
    <d v="2021-01-07T00:00:00"/>
    <n v="1215"/>
    <n v="0.61"/>
    <x v="165"/>
    <n v="2"/>
    <n v="6.47"/>
    <s v="OCC"/>
  </r>
  <r>
    <n v="367"/>
    <d v="2021-01-07T00:00:00"/>
    <n v="1210"/>
    <n v="0.61"/>
    <x v="165"/>
    <n v="2"/>
    <n v="6.47"/>
    <s v="OCC"/>
  </r>
  <r>
    <n v="372"/>
    <d v="2021-01-07T00:00:00"/>
    <n v="1205"/>
    <n v="0.6"/>
    <x v="165"/>
    <n v="2"/>
    <n v="6.47"/>
    <s v="OCC"/>
  </r>
  <r>
    <n v="371"/>
    <d v="2021-01-07T00:00:00"/>
    <n v="1200"/>
    <n v="0.6"/>
    <x v="165"/>
    <n v="2"/>
    <n v="6.47"/>
    <s v="OCC"/>
  </r>
  <r>
    <n v="2043"/>
    <d v="2021-01-06T00:00:00"/>
    <n v="450"/>
    <n v="0.23"/>
    <x v="166"/>
    <n v="8"/>
    <n v="9.6599999999999984"/>
    <s v="UBC"/>
  </r>
  <r>
    <n v="1838"/>
    <d v="2021-01-06T00:00:00"/>
    <n v="640"/>
    <n v="0.32"/>
    <x v="166"/>
    <n v="5"/>
    <n v="9.6599999999999984"/>
    <s v="PET"/>
  </r>
  <r>
    <n v="386"/>
    <d v="2021-01-06T00:00:00"/>
    <n v="1205"/>
    <n v="0.6"/>
    <x v="166"/>
    <n v="2"/>
    <n v="9.6599999999999984"/>
    <s v="OCC"/>
  </r>
  <r>
    <n v="385"/>
    <d v="2021-01-06T00:00:00"/>
    <n v="1200"/>
    <n v="0.6"/>
    <x v="166"/>
    <n v="2"/>
    <n v="9.6599999999999984"/>
    <s v="OCC"/>
  </r>
  <r>
    <n v="379"/>
    <d v="2021-01-06T00:00:00"/>
    <n v="1215"/>
    <n v="0.61"/>
    <x v="166"/>
    <n v="2"/>
    <n v="9.6599999999999984"/>
    <s v="OCC"/>
  </r>
  <r>
    <n v="383"/>
    <d v="2021-01-06T00:00:00"/>
    <n v="1215"/>
    <n v="0.61"/>
    <x v="166"/>
    <n v="2"/>
    <n v="9.6599999999999984"/>
    <s v="OCC"/>
  </r>
  <r>
    <n v="1593"/>
    <d v="2021-01-06T00:00:00"/>
    <n v="1650"/>
    <n v="0.83"/>
    <x v="166"/>
    <n v="4"/>
    <n v="9.6599999999999984"/>
    <s v="ONP"/>
  </r>
  <r>
    <n v="378"/>
    <d v="2021-01-06T00:00:00"/>
    <n v="1200"/>
    <n v="0.6"/>
    <x v="166"/>
    <n v="2"/>
    <n v="9.6599999999999984"/>
    <s v="OCC"/>
  </r>
  <r>
    <n v="382"/>
    <d v="2021-01-06T00:00:00"/>
    <n v="1200"/>
    <n v="0.6"/>
    <x v="166"/>
    <n v="2"/>
    <n v="9.6599999999999984"/>
    <s v="OCC"/>
  </r>
  <r>
    <n v="387"/>
    <d v="2021-01-06T00:00:00"/>
    <n v="1210"/>
    <n v="0.61"/>
    <x v="166"/>
    <n v="2"/>
    <n v="9.6599999999999984"/>
    <s v="OCC"/>
  </r>
  <r>
    <n v="375"/>
    <d v="2021-01-06T00:00:00"/>
    <n v="1200"/>
    <n v="0.6"/>
    <x v="166"/>
    <n v="2"/>
    <n v="9.6599999999999984"/>
    <s v="OCC"/>
  </r>
  <r>
    <n v="1954"/>
    <d v="2021-01-06T00:00:00"/>
    <n v="840"/>
    <n v="0.42"/>
    <x v="166"/>
    <n v="7"/>
    <n v="9.6599999999999984"/>
    <s v="HDPEC"/>
  </r>
  <r>
    <n v="377"/>
    <d v="2021-01-06T00:00:00"/>
    <n v="1215"/>
    <n v="0.61"/>
    <x v="166"/>
    <n v="2"/>
    <n v="9.6599999999999984"/>
    <s v="OCC"/>
  </r>
  <r>
    <n v="381"/>
    <d v="2021-01-06T00:00:00"/>
    <n v="1196"/>
    <n v="0.6"/>
    <x v="166"/>
    <n v="2"/>
    <n v="9.6599999999999984"/>
    <s v="OCC"/>
  </r>
  <r>
    <n v="376"/>
    <d v="2021-01-06T00:00:00"/>
    <n v="1210"/>
    <n v="0.61"/>
    <x v="166"/>
    <n v="2"/>
    <n v="9.6599999999999984"/>
    <s v="OCC"/>
  </r>
  <r>
    <n v="384"/>
    <d v="2021-01-06T00:00:00"/>
    <n v="1210"/>
    <n v="0.61"/>
    <x v="166"/>
    <n v="2"/>
    <n v="9.6599999999999984"/>
    <s v="OCC"/>
  </r>
  <r>
    <n v="380"/>
    <d v="2021-01-06T00:00:00"/>
    <n v="1200"/>
    <n v="0.6"/>
    <x v="166"/>
    <n v="2"/>
    <n v="9.6599999999999984"/>
    <s v="OCC"/>
  </r>
  <r>
    <n v="398"/>
    <d v="2021-01-05T00:00:00"/>
    <n v="1205"/>
    <n v="0.6"/>
    <x v="167"/>
    <n v="2"/>
    <n v="10.049999999999999"/>
    <s v="OCC"/>
  </r>
  <r>
    <n v="393"/>
    <d v="2021-01-05T00:00:00"/>
    <n v="1200"/>
    <n v="0.6"/>
    <x v="167"/>
    <n v="2"/>
    <n v="10.049999999999999"/>
    <s v="OCC"/>
  </r>
  <r>
    <n v="1839"/>
    <d v="2021-01-05T00:00:00"/>
    <n v="640"/>
    <n v="0.32"/>
    <x v="167"/>
    <n v="5"/>
    <n v="10.049999999999999"/>
    <s v="PET"/>
  </r>
  <r>
    <n v="399"/>
    <d v="2021-01-05T00:00:00"/>
    <n v="1196"/>
    <n v="0.6"/>
    <x v="167"/>
    <n v="2"/>
    <n v="10.049999999999999"/>
    <s v="OCC"/>
  </r>
  <r>
    <n v="394"/>
    <d v="2021-01-05T00:00:00"/>
    <n v="1200"/>
    <n v="0.6"/>
    <x v="167"/>
    <n v="2"/>
    <n v="10.049999999999999"/>
    <s v="OCC"/>
  </r>
  <r>
    <n v="1595"/>
    <d v="2021-01-05T00:00:00"/>
    <n v="1680"/>
    <n v="0.84"/>
    <x v="167"/>
    <n v="4"/>
    <n v="10.049999999999999"/>
    <s v="ONP"/>
  </r>
  <r>
    <n v="1594"/>
    <d v="2021-01-05T00:00:00"/>
    <n v="1650"/>
    <n v="0.83"/>
    <x v="167"/>
    <n v="4"/>
    <n v="10.049999999999999"/>
    <s v="ONP"/>
  </r>
  <r>
    <n v="397"/>
    <d v="2021-01-05T00:00:00"/>
    <n v="1220"/>
    <n v="0.61"/>
    <x v="167"/>
    <n v="2"/>
    <n v="10.049999999999999"/>
    <s v="OCC"/>
  </r>
  <r>
    <n v="400"/>
    <d v="2021-01-05T00:00:00"/>
    <n v="1190"/>
    <n v="0.6"/>
    <x v="167"/>
    <n v="2"/>
    <n v="10.049999999999999"/>
    <s v="OCC"/>
  </r>
  <r>
    <n v="392"/>
    <d v="2021-01-05T00:00:00"/>
    <n v="1196"/>
    <n v="0.6"/>
    <x v="167"/>
    <n v="2"/>
    <n v="10.049999999999999"/>
    <s v="OCC"/>
  </r>
  <r>
    <n v="396"/>
    <d v="2021-01-05T00:00:00"/>
    <n v="1215"/>
    <n v="0.61"/>
    <x v="167"/>
    <n v="2"/>
    <n v="10.049999999999999"/>
    <s v="OCC"/>
  </r>
  <r>
    <n v="395"/>
    <d v="2021-01-05T00:00:00"/>
    <n v="1210"/>
    <n v="0.61"/>
    <x v="167"/>
    <n v="2"/>
    <n v="10.049999999999999"/>
    <s v="OCC"/>
  </r>
  <r>
    <n v="2044"/>
    <d v="2021-01-05T00:00:00"/>
    <n v="400"/>
    <n v="0.2"/>
    <x v="167"/>
    <n v="8"/>
    <n v="10.049999999999999"/>
    <s v="UBC"/>
  </r>
  <r>
    <n v="388"/>
    <d v="2021-01-05T00:00:00"/>
    <n v="1200"/>
    <n v="0.6"/>
    <x v="167"/>
    <n v="2"/>
    <n v="10.049999999999999"/>
    <s v="OCC"/>
  </r>
  <r>
    <n v="391"/>
    <d v="2021-01-05T00:00:00"/>
    <n v="1220"/>
    <n v="0.61"/>
    <x v="167"/>
    <n v="2"/>
    <n v="10.049999999999999"/>
    <s v="OCC"/>
  </r>
  <r>
    <n v="390"/>
    <d v="2021-01-05T00:00:00"/>
    <n v="1215"/>
    <n v="0.61"/>
    <x v="167"/>
    <n v="2"/>
    <n v="10.049999999999999"/>
    <s v="OCC"/>
  </r>
  <r>
    <n v="389"/>
    <d v="2021-01-05T00:00:00"/>
    <n v="1210"/>
    <n v="0.61"/>
    <x v="167"/>
    <n v="2"/>
    <n v="10.049999999999999"/>
    <s v="OCC"/>
  </r>
  <r>
    <n v="402"/>
    <d v="2021-01-04T00:00:00"/>
    <n v="1210"/>
    <n v="0.61"/>
    <x v="168"/>
    <n v="2"/>
    <n v="6.78"/>
    <s v="OCC"/>
  </r>
  <r>
    <n v="406"/>
    <d v="2021-01-04T00:00:00"/>
    <n v="1200"/>
    <n v="0.6"/>
    <x v="168"/>
    <n v="2"/>
    <n v="6.78"/>
    <s v="OCC"/>
  </r>
  <r>
    <n v="404"/>
    <d v="2021-01-04T00:00:00"/>
    <n v="1196"/>
    <n v="0.6"/>
    <x v="168"/>
    <n v="2"/>
    <n v="6.78"/>
    <s v="OCC"/>
  </r>
  <r>
    <n v="408"/>
    <d v="2021-01-04T00:00:00"/>
    <n v="1196"/>
    <n v="0.6"/>
    <x v="168"/>
    <n v="2"/>
    <n v="6.78"/>
    <s v="OCC"/>
  </r>
  <r>
    <n v="405"/>
    <d v="2021-01-04T00:00:00"/>
    <n v="1190"/>
    <n v="0.6"/>
    <x v="168"/>
    <n v="2"/>
    <n v="6.78"/>
    <s v="OCC"/>
  </r>
  <r>
    <n v="2045"/>
    <d v="2021-01-04T00:00:00"/>
    <n v="400"/>
    <n v="0.2"/>
    <x v="168"/>
    <n v="8"/>
    <n v="6.78"/>
    <s v="UBC"/>
  </r>
  <r>
    <n v="1596"/>
    <d v="2021-01-04T00:00:00"/>
    <n v="1640"/>
    <n v="0.82"/>
    <x v="168"/>
    <n v="4"/>
    <n v="6.78"/>
    <s v="ONP"/>
  </r>
  <r>
    <n v="401"/>
    <d v="2021-01-04T00:00:00"/>
    <n v="1200"/>
    <n v="0.6"/>
    <x v="168"/>
    <n v="2"/>
    <n v="6.78"/>
    <s v="OCC"/>
  </r>
  <r>
    <n v="409"/>
    <d v="2021-01-04T00:00:00"/>
    <n v="1200"/>
    <n v="0.6"/>
    <x v="168"/>
    <n v="2"/>
    <n v="6.78"/>
    <s v="OCC"/>
  </r>
  <r>
    <n v="403"/>
    <d v="2021-01-04T00:00:00"/>
    <n v="1215"/>
    <n v="0.61"/>
    <x v="168"/>
    <n v="2"/>
    <n v="6.78"/>
    <s v="OCC"/>
  </r>
  <r>
    <n v="407"/>
    <d v="2021-01-04T00:00:00"/>
    <n v="1215"/>
    <n v="0.61"/>
    <x v="168"/>
    <n v="2"/>
    <n v="6.78"/>
    <s v="OCC"/>
  </r>
  <r>
    <n v="1840"/>
    <d v="2021-01-04T00:00:00"/>
    <n v="650"/>
    <n v="0.33"/>
    <x v="168"/>
    <n v="5"/>
    <n v="6.78"/>
    <s v="PET"/>
  </r>
  <r>
    <n v="414"/>
    <d v="2020-12-31T00:00:00"/>
    <n v="1210"/>
    <n v="0.61"/>
    <x v="169"/>
    <n v="2"/>
    <n v="3.46"/>
    <s v="OCC"/>
  </r>
  <r>
    <n v="410"/>
    <d v="2020-12-31T00:00:00"/>
    <n v="1200"/>
    <n v="0.6"/>
    <x v="169"/>
    <n v="2"/>
    <n v="3.46"/>
    <s v="OCC"/>
  </r>
  <r>
    <n v="412"/>
    <d v="2020-12-31T00:00:00"/>
    <n v="1215"/>
    <n v="0.61"/>
    <x v="169"/>
    <n v="2"/>
    <n v="3.46"/>
    <s v="OCC"/>
  </r>
  <r>
    <n v="411"/>
    <d v="2020-12-31T00:00:00"/>
    <n v="1210"/>
    <n v="0.61"/>
    <x v="169"/>
    <n v="2"/>
    <n v="3.46"/>
    <s v="OCC"/>
  </r>
  <r>
    <n v="1502"/>
    <d v="2020-12-31T00:00:00"/>
    <n v="860"/>
    <n v="0.43"/>
    <x v="169"/>
    <n v="3"/>
    <n v="3.46"/>
    <s v="TIN"/>
  </r>
  <r>
    <n v="413"/>
    <d v="2020-12-31T00:00:00"/>
    <n v="1200"/>
    <n v="0.6"/>
    <x v="169"/>
    <n v="2"/>
    <n v="3.46"/>
    <s v="OCC"/>
  </r>
  <r>
    <n v="421"/>
    <d v="2020-12-30T00:00:00"/>
    <n v="1220"/>
    <n v="0.61"/>
    <x v="170"/>
    <n v="2"/>
    <n v="7.6599999999999984"/>
    <s v="OCC"/>
  </r>
  <r>
    <n v="415"/>
    <d v="2020-12-30T00:00:00"/>
    <n v="1200"/>
    <n v="0.6"/>
    <x v="170"/>
    <n v="2"/>
    <n v="7.6599999999999984"/>
    <s v="OCC"/>
  </r>
  <r>
    <n v="424"/>
    <d v="2020-12-30T00:00:00"/>
    <n v="1186"/>
    <n v="0.59"/>
    <x v="170"/>
    <n v="2"/>
    <n v="7.6599999999999984"/>
    <s v="OCC"/>
  </r>
  <r>
    <n v="417"/>
    <d v="2020-12-30T00:00:00"/>
    <n v="1215"/>
    <n v="0.61"/>
    <x v="170"/>
    <n v="2"/>
    <n v="7.6599999999999984"/>
    <s v="OCC"/>
  </r>
  <r>
    <n v="416"/>
    <d v="2020-12-30T00:00:00"/>
    <n v="1210"/>
    <n v="0.61"/>
    <x v="170"/>
    <n v="2"/>
    <n v="7.6599999999999984"/>
    <s v="OCC"/>
  </r>
  <r>
    <n v="425"/>
    <d v="2020-12-30T00:00:00"/>
    <n v="1196"/>
    <n v="0.6"/>
    <x v="170"/>
    <n v="2"/>
    <n v="7.6599999999999984"/>
    <s v="OCC"/>
  </r>
  <r>
    <n v="420"/>
    <d v="2020-12-30T00:00:00"/>
    <n v="1210"/>
    <n v="0.61"/>
    <x v="170"/>
    <n v="2"/>
    <n v="7.6599999999999984"/>
    <s v="OCC"/>
  </r>
  <r>
    <n v="2046"/>
    <d v="2020-12-30T00:00:00"/>
    <n v="400"/>
    <n v="0.2"/>
    <x v="170"/>
    <n v="8"/>
    <n v="7.6599999999999984"/>
    <s v="UBC"/>
  </r>
  <r>
    <n v="422"/>
    <d v="2020-12-30T00:00:00"/>
    <n v="1196"/>
    <n v="0.6"/>
    <x v="170"/>
    <n v="2"/>
    <n v="7.6599999999999984"/>
    <s v="OCC"/>
  </r>
  <r>
    <n v="1597"/>
    <d v="2020-12-30T00:00:00"/>
    <n v="1650"/>
    <n v="0.83"/>
    <x v="170"/>
    <n v="4"/>
    <n v="7.6599999999999984"/>
    <s v="ONP"/>
  </r>
  <r>
    <n v="423"/>
    <d v="2020-12-30T00:00:00"/>
    <n v="1190"/>
    <n v="0.6"/>
    <x v="170"/>
    <n v="2"/>
    <n v="7.6599999999999984"/>
    <s v="OCC"/>
  </r>
  <r>
    <n v="419"/>
    <d v="2020-12-30T00:00:00"/>
    <n v="1205"/>
    <n v="0.6"/>
    <x v="170"/>
    <n v="2"/>
    <n v="7.6599999999999984"/>
    <s v="OCC"/>
  </r>
  <r>
    <n v="418"/>
    <d v="2020-12-30T00:00:00"/>
    <n v="1200"/>
    <n v="0.6"/>
    <x v="170"/>
    <n v="2"/>
    <n v="7.6599999999999984"/>
    <s v="OCC"/>
  </r>
  <r>
    <n v="2047"/>
    <d v="2020-12-29T00:00:00"/>
    <n v="450"/>
    <n v="0.23"/>
    <x v="171"/>
    <n v="8"/>
    <n v="7.34"/>
    <s v="UBC"/>
  </r>
  <r>
    <n v="433"/>
    <d v="2020-12-29T00:00:00"/>
    <n v="1196"/>
    <n v="0.6"/>
    <x v="171"/>
    <n v="2"/>
    <n v="7.34"/>
    <s v="OCC"/>
  </r>
  <r>
    <n v="432"/>
    <d v="2020-12-29T00:00:00"/>
    <n v="1210"/>
    <n v="0.61"/>
    <x v="171"/>
    <n v="2"/>
    <n v="7.34"/>
    <s v="OCC"/>
  </r>
  <r>
    <n v="429"/>
    <d v="2020-12-29T00:00:00"/>
    <n v="1186"/>
    <n v="0.59"/>
    <x v="171"/>
    <n v="2"/>
    <n v="7.34"/>
    <s v="OCC"/>
  </r>
  <r>
    <n v="430"/>
    <d v="2020-12-29T00:00:00"/>
    <n v="1196"/>
    <n v="0.6"/>
    <x v="171"/>
    <n v="2"/>
    <n v="7.34"/>
    <s v="OCC"/>
  </r>
  <r>
    <n v="435"/>
    <d v="2020-12-29T00:00:00"/>
    <n v="1190"/>
    <n v="0.6"/>
    <x v="171"/>
    <n v="2"/>
    <n v="7.34"/>
    <s v="OCC"/>
  </r>
  <r>
    <n v="434"/>
    <d v="2020-12-29T00:00:00"/>
    <n v="1200"/>
    <n v="0.6"/>
    <x v="171"/>
    <n v="2"/>
    <n v="7.34"/>
    <s v="OCC"/>
  </r>
  <r>
    <n v="1598"/>
    <d v="2020-12-29T00:00:00"/>
    <n v="1640"/>
    <n v="0.82"/>
    <x v="171"/>
    <n v="4"/>
    <n v="7.34"/>
    <s v="ONP"/>
  </r>
  <r>
    <n v="426"/>
    <d v="2020-12-29T00:00:00"/>
    <n v="1165"/>
    <n v="0.57999999999999996"/>
    <x v="171"/>
    <n v="2"/>
    <n v="7.34"/>
    <s v="OCC"/>
  </r>
  <r>
    <n v="1841"/>
    <d v="2020-12-29T00:00:00"/>
    <n v="640"/>
    <n v="0.32"/>
    <x v="171"/>
    <n v="5"/>
    <n v="7.34"/>
    <s v="PET"/>
  </r>
  <r>
    <n v="428"/>
    <d v="2020-12-29T00:00:00"/>
    <n v="1180"/>
    <n v="0.59"/>
    <x v="171"/>
    <n v="2"/>
    <n v="7.34"/>
    <s v="OCC"/>
  </r>
  <r>
    <n v="427"/>
    <d v="2020-12-29T00:00:00"/>
    <n v="1200"/>
    <n v="0.6"/>
    <x v="171"/>
    <n v="2"/>
    <n v="7.34"/>
    <s v="OCC"/>
  </r>
  <r>
    <n v="431"/>
    <d v="2020-12-29T00:00:00"/>
    <n v="1200"/>
    <n v="0.6"/>
    <x v="171"/>
    <n v="2"/>
    <n v="7.34"/>
    <s v="OCC"/>
  </r>
  <r>
    <n v="440"/>
    <d v="2020-12-28T00:00:00"/>
    <n v="1175"/>
    <n v="0.59"/>
    <x v="172"/>
    <n v="2"/>
    <n v="9.57"/>
    <s v="OCC"/>
  </r>
  <r>
    <n v="1955"/>
    <d v="2020-12-28T00:00:00"/>
    <n v="750"/>
    <n v="0.38"/>
    <x v="172"/>
    <n v="7"/>
    <n v="9.57"/>
    <s v="HDPEC"/>
  </r>
  <r>
    <n v="442"/>
    <d v="2020-12-28T00:00:00"/>
    <n v="1200"/>
    <n v="0.6"/>
    <x v="172"/>
    <n v="2"/>
    <n v="9.57"/>
    <s v="OCC"/>
  </r>
  <r>
    <n v="446"/>
    <d v="2020-12-28T00:00:00"/>
    <n v="1200"/>
    <n v="0.6"/>
    <x v="172"/>
    <n v="2"/>
    <n v="9.57"/>
    <s v="OCC"/>
  </r>
  <r>
    <n v="1599"/>
    <d v="2020-12-28T00:00:00"/>
    <n v="1650"/>
    <n v="0.83"/>
    <x v="172"/>
    <n v="4"/>
    <n v="9.57"/>
    <s v="ONP"/>
  </r>
  <r>
    <n v="444"/>
    <d v="2020-12-28T00:00:00"/>
    <n v="1196"/>
    <n v="0.6"/>
    <x v="172"/>
    <n v="2"/>
    <n v="9.57"/>
    <s v="OCC"/>
  </r>
  <r>
    <n v="439"/>
    <d v="2020-12-28T00:00:00"/>
    <n v="1210"/>
    <n v="0.61"/>
    <x v="172"/>
    <n v="2"/>
    <n v="9.57"/>
    <s v="OCC"/>
  </r>
  <r>
    <n v="443"/>
    <d v="2020-12-28T00:00:00"/>
    <n v="1210"/>
    <n v="0.61"/>
    <x v="172"/>
    <n v="2"/>
    <n v="9.57"/>
    <s v="OCC"/>
  </r>
  <r>
    <n v="447"/>
    <d v="2020-12-28T00:00:00"/>
    <n v="1210"/>
    <n v="0.61"/>
    <x v="172"/>
    <n v="2"/>
    <n v="9.57"/>
    <s v="OCC"/>
  </r>
  <r>
    <n v="1842"/>
    <d v="2020-12-28T00:00:00"/>
    <n v="650"/>
    <n v="0.33"/>
    <x v="172"/>
    <n v="5"/>
    <n v="9.57"/>
    <s v="PET"/>
  </r>
  <r>
    <n v="445"/>
    <d v="2020-12-28T00:00:00"/>
    <n v="1190"/>
    <n v="0.6"/>
    <x v="172"/>
    <n v="2"/>
    <n v="9.57"/>
    <s v="OCC"/>
  </r>
  <r>
    <n v="438"/>
    <d v="2020-12-28T00:00:00"/>
    <n v="1157"/>
    <n v="0.57999999999999996"/>
    <x v="172"/>
    <n v="2"/>
    <n v="9.57"/>
    <s v="OCC"/>
  </r>
  <r>
    <n v="437"/>
    <d v="2020-12-28T00:00:00"/>
    <n v="1180"/>
    <n v="0.59"/>
    <x v="172"/>
    <n v="2"/>
    <n v="9.57"/>
    <s v="OCC"/>
  </r>
  <r>
    <n v="1600"/>
    <d v="2020-12-28T00:00:00"/>
    <n v="1700"/>
    <n v="0.85"/>
    <x v="172"/>
    <n v="4"/>
    <n v="9.57"/>
    <s v="ONP"/>
  </r>
  <r>
    <n v="441"/>
    <d v="2020-12-28T00:00:00"/>
    <n v="1180"/>
    <n v="0.59"/>
    <x v="172"/>
    <n v="2"/>
    <n v="9.57"/>
    <s v="OCC"/>
  </r>
  <r>
    <n v="436"/>
    <d v="2020-12-28T00:00:00"/>
    <n v="1200"/>
    <n v="0.6"/>
    <x v="172"/>
    <n v="2"/>
    <n v="9.57"/>
    <s v="OCC"/>
  </r>
  <r>
    <n v="2048"/>
    <d v="2020-12-24T00:00:00"/>
    <n v="450"/>
    <n v="0.23"/>
    <x v="173"/>
    <n v="8"/>
    <n v="3.84"/>
    <s v="UBC"/>
  </r>
  <r>
    <n v="448"/>
    <d v="2020-12-24T00:00:00"/>
    <n v="1200"/>
    <n v="0.6"/>
    <x v="173"/>
    <n v="2"/>
    <n v="3.84"/>
    <s v="OCC"/>
  </r>
  <r>
    <n v="1503"/>
    <d v="2020-12-24T00:00:00"/>
    <n v="750"/>
    <n v="0.38"/>
    <x v="173"/>
    <n v="3"/>
    <n v="3.84"/>
    <s v="TIN"/>
  </r>
  <r>
    <n v="1601"/>
    <d v="2020-12-24T00:00:00"/>
    <n v="1650"/>
    <n v="0.83"/>
    <x v="173"/>
    <n v="4"/>
    <n v="3.84"/>
    <s v="ONP"/>
  </r>
  <r>
    <n v="450"/>
    <d v="2020-12-24T00:00:00"/>
    <n v="1196"/>
    <n v="0.6"/>
    <x v="173"/>
    <n v="2"/>
    <n v="3.84"/>
    <s v="OCC"/>
  </r>
  <r>
    <n v="449"/>
    <d v="2020-12-24T00:00:00"/>
    <n v="1210"/>
    <n v="0.61"/>
    <x v="173"/>
    <n v="2"/>
    <n v="3.84"/>
    <s v="OCC"/>
  </r>
  <r>
    <n v="451"/>
    <d v="2020-12-24T00:00:00"/>
    <n v="1180"/>
    <n v="0.59"/>
    <x v="173"/>
    <n v="2"/>
    <n v="3.84"/>
    <s v="OCC"/>
  </r>
  <r>
    <n v="455"/>
    <d v="2020-12-23T00:00:00"/>
    <n v="1160"/>
    <n v="0.57999999999999996"/>
    <x v="174"/>
    <n v="2"/>
    <n v="6.089999999999999"/>
    <s v="OCC"/>
  </r>
  <r>
    <n v="456"/>
    <d v="2020-12-23T00:00:00"/>
    <n v="1170"/>
    <n v="0.59"/>
    <x v="174"/>
    <n v="2"/>
    <n v="6.089999999999999"/>
    <s v="OCC"/>
  </r>
  <r>
    <n v="460"/>
    <d v="2020-12-23T00:00:00"/>
    <n v="1170"/>
    <n v="0.59"/>
    <x v="174"/>
    <n v="2"/>
    <n v="6.089999999999999"/>
    <s v="OCC"/>
  </r>
  <r>
    <n v="1602"/>
    <d v="2020-12-23T00:00:00"/>
    <n v="1650"/>
    <n v="0.83"/>
    <x v="174"/>
    <n v="4"/>
    <n v="6.089999999999999"/>
    <s v="ONP"/>
  </r>
  <r>
    <n v="458"/>
    <d v="2020-12-23T00:00:00"/>
    <n v="1175"/>
    <n v="0.59"/>
    <x v="174"/>
    <n v="2"/>
    <n v="6.089999999999999"/>
    <s v="OCC"/>
  </r>
  <r>
    <n v="454"/>
    <d v="2020-12-23T00:00:00"/>
    <n v="1140"/>
    <n v="0.56999999999999995"/>
    <x v="174"/>
    <n v="2"/>
    <n v="6.089999999999999"/>
    <s v="OCC"/>
  </r>
  <r>
    <n v="453"/>
    <d v="2020-12-23T00:00:00"/>
    <n v="1135"/>
    <n v="0.56999999999999995"/>
    <x v="174"/>
    <n v="2"/>
    <n v="6.089999999999999"/>
    <s v="OCC"/>
  </r>
  <r>
    <n v="452"/>
    <d v="2020-12-23T00:00:00"/>
    <n v="1180"/>
    <n v="0.59"/>
    <x v="174"/>
    <n v="2"/>
    <n v="6.089999999999999"/>
    <s v="OCC"/>
  </r>
  <r>
    <n v="459"/>
    <d v="2020-12-23T00:00:00"/>
    <n v="1175"/>
    <n v="0.59"/>
    <x v="174"/>
    <n v="2"/>
    <n v="6.089999999999999"/>
    <s v="OCC"/>
  </r>
  <r>
    <n v="457"/>
    <d v="2020-12-23T00:00:00"/>
    <n v="1180"/>
    <n v="0.59"/>
    <x v="174"/>
    <n v="2"/>
    <n v="6.089999999999999"/>
    <s v="OCC"/>
  </r>
  <r>
    <n v="1843"/>
    <d v="2020-12-22T00:00:00"/>
    <n v="600"/>
    <n v="0.3"/>
    <x v="175"/>
    <n v="5"/>
    <n v="6.06"/>
    <s v="PET"/>
  </r>
  <r>
    <n v="467"/>
    <d v="2020-12-22T00:00:00"/>
    <n v="1186"/>
    <n v="0.59"/>
    <x v="175"/>
    <n v="2"/>
    <n v="6.06"/>
    <s v="OCC"/>
  </r>
  <r>
    <n v="1603"/>
    <d v="2020-12-22T00:00:00"/>
    <n v="1650"/>
    <n v="0.83"/>
    <x v="175"/>
    <n v="4"/>
    <n v="6.06"/>
    <s v="ONP"/>
  </r>
  <r>
    <n v="2049"/>
    <d v="2020-12-22T00:00:00"/>
    <n v="400"/>
    <n v="0.2"/>
    <x v="175"/>
    <n v="8"/>
    <n v="6.06"/>
    <s v="UBC"/>
  </r>
  <r>
    <n v="464"/>
    <d v="2020-12-22T00:00:00"/>
    <n v="1200"/>
    <n v="0.6"/>
    <x v="175"/>
    <n v="2"/>
    <n v="6.06"/>
    <s v="OCC"/>
  </r>
  <r>
    <n v="468"/>
    <d v="2020-12-22T00:00:00"/>
    <n v="1156"/>
    <n v="0.57999999999999996"/>
    <x v="175"/>
    <n v="2"/>
    <n v="6.06"/>
    <s v="OCC"/>
  </r>
  <r>
    <n v="465"/>
    <d v="2020-12-22T00:00:00"/>
    <n v="1210"/>
    <n v="0.61"/>
    <x v="175"/>
    <n v="2"/>
    <n v="6.06"/>
    <s v="OCC"/>
  </r>
  <r>
    <n v="462"/>
    <d v="2020-12-22T00:00:00"/>
    <n v="1180"/>
    <n v="0.59"/>
    <x v="175"/>
    <n v="2"/>
    <n v="6.06"/>
    <s v="OCC"/>
  </r>
  <r>
    <n v="466"/>
    <d v="2020-12-22T00:00:00"/>
    <n v="1180"/>
    <n v="0.59"/>
    <x v="175"/>
    <n v="2"/>
    <n v="6.06"/>
    <s v="OCC"/>
  </r>
  <r>
    <n v="463"/>
    <d v="2020-12-22T00:00:00"/>
    <n v="1190"/>
    <n v="0.6"/>
    <x v="175"/>
    <n v="2"/>
    <n v="6.06"/>
    <s v="OCC"/>
  </r>
  <r>
    <n v="461"/>
    <d v="2020-12-22T00:00:00"/>
    <n v="1140"/>
    <n v="0.56999999999999995"/>
    <x v="175"/>
    <n v="2"/>
    <n v="6.06"/>
    <s v="OCC"/>
  </r>
  <r>
    <n v="474"/>
    <d v="2020-12-21T00:00:00"/>
    <n v="1124"/>
    <n v="0.56000000000000005"/>
    <x v="176"/>
    <n v="2"/>
    <n v="5.84"/>
    <s v="OCC"/>
  </r>
  <r>
    <n v="472"/>
    <d v="2020-12-21T00:00:00"/>
    <n v="1186"/>
    <n v="0.59"/>
    <x v="176"/>
    <n v="2"/>
    <n v="5.84"/>
    <s v="OCC"/>
  </r>
  <r>
    <n v="1604"/>
    <d v="2020-12-21T00:00:00"/>
    <n v="1650"/>
    <n v="0.83"/>
    <x v="176"/>
    <n v="4"/>
    <n v="5.84"/>
    <s v="ONP"/>
  </r>
  <r>
    <n v="473"/>
    <d v="2020-12-21T00:00:00"/>
    <n v="1190"/>
    <n v="0.6"/>
    <x v="176"/>
    <n v="2"/>
    <n v="5.84"/>
    <s v="OCC"/>
  </r>
  <r>
    <n v="2050"/>
    <d v="2020-12-21T00:00:00"/>
    <n v="400"/>
    <n v="0.2"/>
    <x v="176"/>
    <n v="8"/>
    <n v="5.84"/>
    <s v="UBC"/>
  </r>
  <r>
    <n v="469"/>
    <d v="2020-12-21T00:00:00"/>
    <n v="1126"/>
    <n v="0.56000000000000005"/>
    <x v="176"/>
    <n v="2"/>
    <n v="5.84"/>
    <s v="OCC"/>
  </r>
  <r>
    <n v="470"/>
    <d v="2020-12-21T00:00:00"/>
    <n v="1130"/>
    <n v="0.56999999999999995"/>
    <x v="176"/>
    <n v="2"/>
    <n v="5.84"/>
    <s v="OCC"/>
  </r>
  <r>
    <n v="1956"/>
    <d v="2020-12-21T00:00:00"/>
    <n v="750"/>
    <n v="0.38"/>
    <x v="176"/>
    <n v="7"/>
    <n v="5.84"/>
    <s v="HDPEC"/>
  </r>
  <r>
    <n v="1504"/>
    <d v="2020-12-21T00:00:00"/>
    <n v="750"/>
    <n v="0.38"/>
    <x v="176"/>
    <n v="3"/>
    <n v="5.84"/>
    <s v="TIN"/>
  </r>
  <r>
    <n v="471"/>
    <d v="2020-12-21T00:00:00"/>
    <n v="1180"/>
    <n v="0.59"/>
    <x v="176"/>
    <n v="2"/>
    <n v="5.84"/>
    <s v="OCC"/>
  </r>
  <r>
    <n v="475"/>
    <d v="2020-12-21T00:00:00"/>
    <n v="1164"/>
    <n v="0.57999999999999996"/>
    <x v="176"/>
    <n v="2"/>
    <n v="5.84"/>
    <s v="OCC"/>
  </r>
  <r>
    <n v="1844"/>
    <d v="2020-12-18T00:00:00"/>
    <n v="610"/>
    <n v="0.31"/>
    <x v="177"/>
    <n v="5"/>
    <n v="7.59"/>
    <s v="PET"/>
  </r>
  <r>
    <n v="486"/>
    <d v="2020-12-18T00:00:00"/>
    <n v="620"/>
    <n v="0.31"/>
    <x v="177"/>
    <n v="2"/>
    <n v="7.59"/>
    <s v="OCC"/>
  </r>
  <r>
    <n v="485"/>
    <d v="2020-12-18T00:00:00"/>
    <n v="700"/>
    <n v="0.35"/>
    <x v="177"/>
    <n v="2"/>
    <n v="7.59"/>
    <s v="OCC"/>
  </r>
  <r>
    <n v="478"/>
    <d v="2020-12-18T00:00:00"/>
    <n v="1150"/>
    <n v="0.57999999999999996"/>
    <x v="177"/>
    <n v="2"/>
    <n v="7.59"/>
    <s v="OCC"/>
  </r>
  <r>
    <n v="482"/>
    <d v="2020-12-18T00:00:00"/>
    <n v="1200"/>
    <n v="0.6"/>
    <x v="177"/>
    <n v="2"/>
    <n v="7.59"/>
    <s v="OCC"/>
  </r>
  <r>
    <n v="479"/>
    <d v="2020-12-18T00:00:00"/>
    <n v="1120"/>
    <n v="0.56000000000000005"/>
    <x v="177"/>
    <n v="2"/>
    <n v="7.59"/>
    <s v="OCC"/>
  </r>
  <r>
    <n v="483"/>
    <d v="2020-12-18T00:00:00"/>
    <n v="620"/>
    <n v="0.31"/>
    <x v="177"/>
    <n v="2"/>
    <n v="7.59"/>
    <s v="OCC"/>
  </r>
  <r>
    <n v="476"/>
    <d v="2020-12-18T00:00:00"/>
    <n v="1180"/>
    <n v="0.59"/>
    <x v="177"/>
    <n v="2"/>
    <n v="7.59"/>
    <s v="OCC"/>
  </r>
  <r>
    <n v="480"/>
    <d v="2020-12-18T00:00:00"/>
    <n v="1180"/>
    <n v="0.59"/>
    <x v="177"/>
    <n v="2"/>
    <n v="7.59"/>
    <s v="OCC"/>
  </r>
  <r>
    <n v="484"/>
    <d v="2020-12-18T00:00:00"/>
    <n v="800"/>
    <n v="0.4"/>
    <x v="177"/>
    <n v="2"/>
    <n v="7.59"/>
    <s v="OCC"/>
  </r>
  <r>
    <n v="1605"/>
    <d v="2020-12-18T00:00:00"/>
    <n v="1620"/>
    <n v="0.81"/>
    <x v="177"/>
    <n v="4"/>
    <n v="7.59"/>
    <s v="ONP"/>
  </r>
  <r>
    <n v="477"/>
    <d v="2020-12-18T00:00:00"/>
    <n v="1190"/>
    <n v="0.6"/>
    <x v="177"/>
    <n v="2"/>
    <n v="7.59"/>
    <s v="OCC"/>
  </r>
  <r>
    <n v="488"/>
    <d v="2020-12-18T00:00:00"/>
    <n v="570"/>
    <n v="0.28999999999999998"/>
    <x v="177"/>
    <n v="2"/>
    <n v="7.59"/>
    <s v="OCC"/>
  </r>
  <r>
    <n v="487"/>
    <d v="2020-12-18T00:00:00"/>
    <n v="555"/>
    <n v="0.28000000000000003"/>
    <x v="177"/>
    <n v="2"/>
    <n v="7.59"/>
    <s v="OCC"/>
  </r>
  <r>
    <n v="2051"/>
    <d v="2020-12-18T00:00:00"/>
    <n v="400"/>
    <n v="0.2"/>
    <x v="177"/>
    <n v="8"/>
    <n v="7.59"/>
    <s v="UBC"/>
  </r>
  <r>
    <n v="481"/>
    <d v="2020-12-18T00:00:00"/>
    <n v="1194"/>
    <n v="0.6"/>
    <x v="177"/>
    <n v="2"/>
    <n v="7.59"/>
    <s v="OCC"/>
  </r>
  <r>
    <n v="2052"/>
    <d v="2020-12-18T00:00:00"/>
    <n v="410"/>
    <n v="0.21"/>
    <x v="177"/>
    <n v="8"/>
    <n v="7.59"/>
    <s v="UBC"/>
  </r>
  <r>
    <n v="494"/>
    <d v="2020-12-17T00:00:00"/>
    <n v="1134"/>
    <n v="0.56999999999999995"/>
    <x v="178"/>
    <n v="2"/>
    <n v="5.7799999999999994"/>
    <s v="OCC"/>
  </r>
  <r>
    <n v="491"/>
    <d v="2020-12-17T00:00:00"/>
    <n v="1146"/>
    <n v="0.56999999999999995"/>
    <x v="178"/>
    <n v="2"/>
    <n v="5.7799999999999994"/>
    <s v="OCC"/>
  </r>
  <r>
    <n v="490"/>
    <d v="2020-12-17T00:00:00"/>
    <n v="1193"/>
    <n v="0.6"/>
    <x v="178"/>
    <n v="2"/>
    <n v="5.7799999999999994"/>
    <s v="OCC"/>
  </r>
  <r>
    <n v="2053"/>
    <d v="2020-12-17T00:00:00"/>
    <n v="390"/>
    <n v="0.2"/>
    <x v="178"/>
    <n v="8"/>
    <n v="5.7799999999999994"/>
    <s v="UBC"/>
  </r>
  <r>
    <n v="496"/>
    <d v="2020-12-17T00:00:00"/>
    <n v="1187"/>
    <n v="0.59"/>
    <x v="178"/>
    <n v="2"/>
    <n v="5.7799999999999994"/>
    <s v="OCC"/>
  </r>
  <r>
    <n v="489"/>
    <d v="2020-12-17T00:00:00"/>
    <n v="1210"/>
    <n v="0.61"/>
    <x v="178"/>
    <n v="2"/>
    <n v="5.7799999999999994"/>
    <s v="OCC"/>
  </r>
  <r>
    <n v="493"/>
    <d v="2020-12-17T00:00:00"/>
    <n v="1200"/>
    <n v="0.6"/>
    <x v="178"/>
    <n v="2"/>
    <n v="5.7799999999999994"/>
    <s v="OCC"/>
  </r>
  <r>
    <n v="1606"/>
    <d v="2020-12-17T00:00:00"/>
    <n v="1700"/>
    <n v="0.85"/>
    <x v="178"/>
    <n v="4"/>
    <n v="5.7799999999999994"/>
    <s v="ONP"/>
  </r>
  <r>
    <n v="495"/>
    <d v="2020-12-17T00:00:00"/>
    <n v="1199"/>
    <n v="0.6"/>
    <x v="178"/>
    <n v="2"/>
    <n v="5.7799999999999994"/>
    <s v="OCC"/>
  </r>
  <r>
    <n v="492"/>
    <d v="2020-12-17T00:00:00"/>
    <n v="1188"/>
    <n v="0.59"/>
    <x v="178"/>
    <n v="2"/>
    <n v="5.7799999999999994"/>
    <s v="OCC"/>
  </r>
  <r>
    <n v="1505"/>
    <d v="2020-12-16T00:00:00"/>
    <n v="700"/>
    <n v="0.35"/>
    <x v="179"/>
    <n v="3"/>
    <n v="6.3299999999999992"/>
    <s v="TIN"/>
  </r>
  <r>
    <n v="498"/>
    <d v="2020-12-16T00:00:00"/>
    <n v="1132"/>
    <n v="0.56999999999999995"/>
    <x v="179"/>
    <n v="2"/>
    <n v="6.3299999999999992"/>
    <s v="OCC"/>
  </r>
  <r>
    <n v="503"/>
    <d v="2020-12-16T00:00:00"/>
    <n v="1118"/>
    <n v="0.56000000000000005"/>
    <x v="179"/>
    <n v="2"/>
    <n v="6.3299999999999992"/>
    <s v="OCC"/>
  </r>
  <r>
    <n v="504"/>
    <d v="2020-12-16T00:00:00"/>
    <n v="1194"/>
    <n v="0.6"/>
    <x v="179"/>
    <n v="2"/>
    <n v="6.3299999999999992"/>
    <s v="OCC"/>
  </r>
  <r>
    <n v="502"/>
    <d v="2020-12-16T00:00:00"/>
    <n v="1122"/>
    <n v="0.56000000000000005"/>
    <x v="179"/>
    <n v="2"/>
    <n v="6.3299999999999992"/>
    <s v="OCC"/>
  </r>
  <r>
    <n v="1845"/>
    <d v="2020-12-16T00:00:00"/>
    <n v="620"/>
    <n v="0.31"/>
    <x v="179"/>
    <n v="5"/>
    <n v="6.3299999999999992"/>
    <s v="PET"/>
  </r>
  <r>
    <n v="497"/>
    <d v="2020-12-16T00:00:00"/>
    <n v="1194"/>
    <n v="0.6"/>
    <x v="179"/>
    <n v="2"/>
    <n v="6.3299999999999992"/>
    <s v="OCC"/>
  </r>
  <r>
    <n v="1607"/>
    <d v="2020-12-16T00:00:00"/>
    <n v="1620"/>
    <n v="0.81"/>
    <x v="179"/>
    <n v="4"/>
    <n v="6.3299999999999992"/>
    <s v="ONP"/>
  </r>
  <r>
    <n v="500"/>
    <d v="2020-12-16T00:00:00"/>
    <n v="1190"/>
    <n v="0.6"/>
    <x v="179"/>
    <n v="2"/>
    <n v="6.3299999999999992"/>
    <s v="OCC"/>
  </r>
  <r>
    <n v="501"/>
    <d v="2020-12-16T00:00:00"/>
    <n v="1110"/>
    <n v="0.56000000000000005"/>
    <x v="179"/>
    <n v="2"/>
    <n v="6.3299999999999992"/>
    <s v="OCC"/>
  </r>
  <r>
    <n v="2054"/>
    <d v="2020-12-16T00:00:00"/>
    <n v="410"/>
    <n v="0.21"/>
    <x v="179"/>
    <n v="8"/>
    <n v="6.3299999999999992"/>
    <s v="UBC"/>
  </r>
  <r>
    <n v="499"/>
    <d v="2020-12-16T00:00:00"/>
    <n v="1191"/>
    <n v="0.6"/>
    <x v="179"/>
    <n v="2"/>
    <n v="6.3299999999999992"/>
    <s v="OCC"/>
  </r>
  <r>
    <n v="510"/>
    <d v="2020-12-15T00:00:00"/>
    <n v="1116"/>
    <n v="0.56000000000000005"/>
    <x v="180"/>
    <n v="2"/>
    <n v="8.6"/>
    <s v="OCC"/>
  </r>
  <r>
    <n v="513"/>
    <d v="2020-12-15T00:00:00"/>
    <n v="1111"/>
    <n v="0.56000000000000005"/>
    <x v="180"/>
    <n v="2"/>
    <n v="8.6"/>
    <s v="OCC"/>
  </r>
  <r>
    <n v="514"/>
    <d v="2020-12-15T00:00:00"/>
    <n v="1190"/>
    <n v="0.6"/>
    <x v="180"/>
    <n v="2"/>
    <n v="8.6"/>
    <s v="OCC"/>
  </r>
  <r>
    <n v="512"/>
    <d v="2020-12-15T00:00:00"/>
    <n v="1140"/>
    <n v="0.56999999999999995"/>
    <x v="180"/>
    <n v="2"/>
    <n v="8.6"/>
    <s v="OCC"/>
  </r>
  <r>
    <n v="511"/>
    <d v="2020-12-15T00:00:00"/>
    <n v="1132"/>
    <n v="0.56999999999999995"/>
    <x v="180"/>
    <n v="2"/>
    <n v="8.6"/>
    <s v="OCC"/>
  </r>
  <r>
    <n v="505"/>
    <d v="2020-12-15T00:00:00"/>
    <n v="1210"/>
    <n v="0.61"/>
    <x v="180"/>
    <n v="2"/>
    <n v="8.6"/>
    <s v="OCC"/>
  </r>
  <r>
    <n v="506"/>
    <d v="2020-12-15T00:00:00"/>
    <n v="1130"/>
    <n v="0.56999999999999995"/>
    <x v="180"/>
    <n v="2"/>
    <n v="8.6"/>
    <s v="OCC"/>
  </r>
  <r>
    <n v="515"/>
    <d v="2020-12-15T00:00:00"/>
    <n v="1188"/>
    <n v="0.59"/>
    <x v="180"/>
    <n v="2"/>
    <n v="8.6"/>
    <s v="OCC"/>
  </r>
  <r>
    <n v="1609"/>
    <d v="2020-12-15T00:00:00"/>
    <n v="1610"/>
    <n v="0.81"/>
    <x v="180"/>
    <n v="4"/>
    <n v="8.6"/>
    <s v="ONP"/>
  </r>
  <r>
    <n v="516"/>
    <d v="2020-12-15T00:00:00"/>
    <n v="1176"/>
    <n v="0.59"/>
    <x v="180"/>
    <n v="2"/>
    <n v="8.6"/>
    <s v="OCC"/>
  </r>
  <r>
    <n v="1608"/>
    <d v="2020-12-15T00:00:00"/>
    <n v="1620"/>
    <n v="0.81"/>
    <x v="180"/>
    <n v="4"/>
    <n v="8.6"/>
    <s v="ONP"/>
  </r>
  <r>
    <n v="507"/>
    <d v="2020-12-15T00:00:00"/>
    <n v="1120"/>
    <n v="0.56000000000000005"/>
    <x v="180"/>
    <n v="2"/>
    <n v="8.6"/>
    <s v="OCC"/>
  </r>
  <r>
    <n v="509"/>
    <d v="2020-12-15T00:00:00"/>
    <n v="1195"/>
    <n v="0.6"/>
    <x v="180"/>
    <n v="2"/>
    <n v="8.6"/>
    <s v="OCC"/>
  </r>
  <r>
    <n v="508"/>
    <d v="2020-12-15T00:00:00"/>
    <n v="1190"/>
    <n v="0.6"/>
    <x v="180"/>
    <n v="2"/>
    <n v="8.6"/>
    <s v="OCC"/>
  </r>
  <r>
    <n v="519"/>
    <d v="2020-12-14T00:00:00"/>
    <n v="1116"/>
    <n v="0.56000000000000005"/>
    <x v="181"/>
    <n v="2"/>
    <n v="8.5699999999999985"/>
    <s v="OCC"/>
  </r>
  <r>
    <n v="518"/>
    <d v="2020-12-14T00:00:00"/>
    <n v="1180"/>
    <n v="0.59"/>
    <x v="181"/>
    <n v="2"/>
    <n v="8.5699999999999985"/>
    <s v="OCC"/>
  </r>
  <r>
    <n v="525"/>
    <d v="2020-12-14T00:00:00"/>
    <n v="1200"/>
    <n v="0.6"/>
    <x v="181"/>
    <n v="2"/>
    <n v="8.5699999999999985"/>
    <s v="OCC"/>
  </r>
  <r>
    <n v="1610"/>
    <d v="2020-12-14T00:00:00"/>
    <n v="1670"/>
    <n v="0.84"/>
    <x v="181"/>
    <n v="4"/>
    <n v="8.5699999999999985"/>
    <s v="ONP"/>
  </r>
  <r>
    <n v="522"/>
    <d v="2020-12-14T00:00:00"/>
    <n v="1210"/>
    <n v="0.61"/>
    <x v="181"/>
    <n v="2"/>
    <n v="8.5699999999999985"/>
    <s v="OCC"/>
  </r>
  <r>
    <n v="523"/>
    <d v="2020-12-14T00:00:00"/>
    <n v="1177"/>
    <n v="0.59"/>
    <x v="181"/>
    <n v="2"/>
    <n v="8.5699999999999985"/>
    <s v="OCC"/>
  </r>
  <r>
    <n v="524"/>
    <d v="2020-12-14T00:00:00"/>
    <n v="1190"/>
    <n v="0.6"/>
    <x v="181"/>
    <n v="2"/>
    <n v="8.5699999999999985"/>
    <s v="OCC"/>
  </r>
  <r>
    <n v="1957"/>
    <d v="2020-12-14T00:00:00"/>
    <n v="700"/>
    <n v="0.35"/>
    <x v="181"/>
    <n v="7"/>
    <n v="8.5699999999999985"/>
    <s v="HDPEC"/>
  </r>
  <r>
    <n v="1611"/>
    <d v="2020-12-14T00:00:00"/>
    <n v="1610"/>
    <n v="0.81"/>
    <x v="181"/>
    <n v="4"/>
    <n v="8.5699999999999985"/>
    <s v="ONP"/>
  </r>
  <r>
    <n v="517"/>
    <d v="2020-12-14T00:00:00"/>
    <n v="1100"/>
    <n v="0.55000000000000004"/>
    <x v="181"/>
    <n v="2"/>
    <n v="8.5699999999999985"/>
    <s v="OCC"/>
  </r>
  <r>
    <n v="1846"/>
    <d v="2020-12-14T00:00:00"/>
    <n v="600"/>
    <n v="0.3"/>
    <x v="181"/>
    <n v="5"/>
    <n v="8.5699999999999985"/>
    <s v="PET"/>
  </r>
  <r>
    <n v="2055"/>
    <d v="2020-12-14T00:00:00"/>
    <n v="400"/>
    <n v="0.2"/>
    <x v="181"/>
    <n v="8"/>
    <n v="8.5699999999999985"/>
    <s v="UBC"/>
  </r>
  <r>
    <n v="1612"/>
    <d v="2020-12-14T00:00:00"/>
    <n v="1610"/>
    <n v="0.81"/>
    <x v="181"/>
    <n v="4"/>
    <n v="8.5699999999999985"/>
    <s v="ONP"/>
  </r>
  <r>
    <n v="520"/>
    <d v="2020-12-14T00:00:00"/>
    <n v="1200"/>
    <n v="0.6"/>
    <x v="181"/>
    <n v="2"/>
    <n v="8.5699999999999985"/>
    <s v="OCC"/>
  </r>
  <r>
    <n v="521"/>
    <d v="2020-12-14T00:00:00"/>
    <n v="1120"/>
    <n v="0.56000000000000005"/>
    <x v="181"/>
    <n v="2"/>
    <n v="8.5699999999999985"/>
    <s v="OCC"/>
  </r>
  <r>
    <n v="527"/>
    <d v="2020-12-11T00:00:00"/>
    <n v="1118"/>
    <n v="0.56000000000000005"/>
    <x v="182"/>
    <n v="2"/>
    <n v="9.33"/>
    <s v="OCC"/>
  </r>
  <r>
    <n v="535"/>
    <d v="2020-12-11T00:00:00"/>
    <n v="1115"/>
    <n v="0.56000000000000005"/>
    <x v="182"/>
    <n v="2"/>
    <n v="9.33"/>
    <s v="OCC"/>
  </r>
  <r>
    <n v="530"/>
    <d v="2020-12-11T00:00:00"/>
    <n v="1135"/>
    <n v="0.56999999999999995"/>
    <x v="182"/>
    <n v="2"/>
    <n v="9.33"/>
    <s v="OCC"/>
  </r>
  <r>
    <n v="526"/>
    <d v="2020-12-11T00:00:00"/>
    <n v="1160"/>
    <n v="0.57999999999999996"/>
    <x v="182"/>
    <n v="2"/>
    <n v="9.33"/>
    <s v="OCC"/>
  </r>
  <r>
    <n v="528"/>
    <d v="2020-12-11T00:00:00"/>
    <n v="1200"/>
    <n v="0.6"/>
    <x v="182"/>
    <n v="2"/>
    <n v="9.33"/>
    <s v="OCC"/>
  </r>
  <r>
    <n v="534"/>
    <d v="2020-12-11T00:00:00"/>
    <n v="1122"/>
    <n v="0.56000000000000005"/>
    <x v="182"/>
    <n v="2"/>
    <n v="9.33"/>
    <s v="OCC"/>
  </r>
  <r>
    <n v="532"/>
    <d v="2020-12-11T00:00:00"/>
    <n v="1200"/>
    <n v="0.6"/>
    <x v="182"/>
    <n v="2"/>
    <n v="9.33"/>
    <s v="OCC"/>
  </r>
  <r>
    <n v="1614"/>
    <d v="2020-12-11T00:00:00"/>
    <n v="1640"/>
    <n v="0.82"/>
    <x v="182"/>
    <n v="4"/>
    <n v="9.33"/>
    <s v="ONP"/>
  </r>
  <r>
    <n v="536"/>
    <d v="2020-12-11T00:00:00"/>
    <n v="1124"/>
    <n v="0.56000000000000005"/>
    <x v="182"/>
    <n v="2"/>
    <n v="9.33"/>
    <s v="OCC"/>
  </r>
  <r>
    <n v="538"/>
    <d v="2020-12-11T00:00:00"/>
    <n v="1123"/>
    <n v="0.56000000000000005"/>
    <x v="182"/>
    <n v="2"/>
    <n v="9.33"/>
    <s v="OCC"/>
  </r>
  <r>
    <n v="2056"/>
    <d v="2020-12-11T00:00:00"/>
    <n v="420"/>
    <n v="0.21"/>
    <x v="182"/>
    <n v="8"/>
    <n v="9.33"/>
    <s v="UBC"/>
  </r>
  <r>
    <n v="1613"/>
    <d v="2020-12-11T00:00:00"/>
    <n v="1630"/>
    <n v="0.82"/>
    <x v="182"/>
    <n v="4"/>
    <n v="9.33"/>
    <s v="ONP"/>
  </r>
  <r>
    <n v="529"/>
    <d v="2020-12-11T00:00:00"/>
    <n v="1170"/>
    <n v="0.59"/>
    <x v="182"/>
    <n v="2"/>
    <n v="9.33"/>
    <s v="OCC"/>
  </r>
  <r>
    <n v="537"/>
    <d v="2020-12-11T00:00:00"/>
    <n v="1132"/>
    <n v="0.56999999999999995"/>
    <x v="182"/>
    <n v="2"/>
    <n v="9.33"/>
    <s v="OCC"/>
  </r>
  <r>
    <n v="531"/>
    <d v="2020-12-11T00:00:00"/>
    <n v="1210"/>
    <n v="0.61"/>
    <x v="182"/>
    <n v="2"/>
    <n v="9.33"/>
    <s v="OCC"/>
  </r>
  <r>
    <n v="533"/>
    <d v="2020-12-11T00:00:00"/>
    <n v="1119"/>
    <n v="0.56000000000000005"/>
    <x v="182"/>
    <n v="2"/>
    <n v="9.33"/>
    <s v="OCC"/>
  </r>
  <r>
    <n v="545"/>
    <d v="2020-12-10T00:00:00"/>
    <n v="1136"/>
    <n v="0.56999999999999995"/>
    <x v="183"/>
    <n v="2"/>
    <n v="9.1499999999999986"/>
    <s v="OCC"/>
  </r>
  <r>
    <n v="544"/>
    <d v="2020-12-10T00:00:00"/>
    <n v="1260"/>
    <n v="0.63"/>
    <x v="183"/>
    <n v="2"/>
    <n v="9.1499999999999986"/>
    <s v="OCC"/>
  </r>
  <r>
    <n v="546"/>
    <d v="2020-12-10T00:00:00"/>
    <n v="1128"/>
    <n v="0.56000000000000005"/>
    <x v="183"/>
    <n v="2"/>
    <n v="9.1499999999999986"/>
    <s v="OCC"/>
  </r>
  <r>
    <n v="542"/>
    <d v="2020-12-10T00:00:00"/>
    <n v="1190"/>
    <n v="0.6"/>
    <x v="183"/>
    <n v="2"/>
    <n v="9.1499999999999986"/>
    <s v="OCC"/>
  </r>
  <r>
    <n v="540"/>
    <d v="2020-12-10T00:00:00"/>
    <n v="1118"/>
    <n v="0.56000000000000005"/>
    <x v="183"/>
    <n v="2"/>
    <n v="9.1499999999999986"/>
    <s v="OCC"/>
  </r>
  <r>
    <n v="541"/>
    <d v="2020-12-10T00:00:00"/>
    <n v="1191"/>
    <n v="0.6"/>
    <x v="183"/>
    <n v="2"/>
    <n v="9.1499999999999986"/>
    <s v="OCC"/>
  </r>
  <r>
    <n v="547"/>
    <d v="2020-12-10T00:00:00"/>
    <n v="1135"/>
    <n v="0.56999999999999995"/>
    <x v="183"/>
    <n v="2"/>
    <n v="9.1499999999999986"/>
    <s v="OCC"/>
  </r>
  <r>
    <n v="548"/>
    <d v="2020-12-10T00:00:00"/>
    <n v="1146"/>
    <n v="0.56999999999999995"/>
    <x v="183"/>
    <n v="2"/>
    <n v="9.1499999999999986"/>
    <s v="OCC"/>
  </r>
  <r>
    <n v="543"/>
    <d v="2020-12-10T00:00:00"/>
    <n v="1119"/>
    <n v="0.56000000000000005"/>
    <x v="183"/>
    <n v="2"/>
    <n v="9.1499999999999986"/>
    <s v="OCC"/>
  </r>
  <r>
    <n v="2057"/>
    <d v="2020-12-10T00:00:00"/>
    <n v="432"/>
    <n v="0.22"/>
    <x v="183"/>
    <n v="8"/>
    <n v="9.1499999999999986"/>
    <s v="UBC"/>
  </r>
  <r>
    <n v="1917"/>
    <d v="2020-12-10T00:00:00"/>
    <n v="618"/>
    <n v="0.31"/>
    <x v="183"/>
    <n v="6"/>
    <n v="9.1499999999999986"/>
    <s v="HDPEN"/>
  </r>
  <r>
    <n v="539"/>
    <d v="2020-12-10T00:00:00"/>
    <n v="1200"/>
    <n v="0.6"/>
    <x v="183"/>
    <n v="2"/>
    <n v="9.1499999999999986"/>
    <s v="OCC"/>
  </r>
  <r>
    <n v="1615"/>
    <d v="2020-12-10T00:00:00"/>
    <n v="1600"/>
    <n v="0.8"/>
    <x v="183"/>
    <n v="4"/>
    <n v="9.1499999999999986"/>
    <s v="ONP"/>
  </r>
  <r>
    <n v="1847"/>
    <d v="2020-12-10T00:00:00"/>
    <n v="627"/>
    <n v="0.31"/>
    <x v="183"/>
    <n v="5"/>
    <n v="9.1499999999999986"/>
    <s v="PET"/>
  </r>
  <r>
    <n v="1617"/>
    <d v="2020-12-10T00:00:00"/>
    <n v="1700"/>
    <n v="0.85"/>
    <x v="183"/>
    <n v="4"/>
    <n v="9.1499999999999986"/>
    <s v="ONP"/>
  </r>
  <r>
    <n v="1616"/>
    <d v="2020-12-10T00:00:00"/>
    <n v="1670"/>
    <n v="0.84"/>
    <x v="183"/>
    <n v="4"/>
    <n v="9.1499999999999986"/>
    <s v="ONP"/>
  </r>
  <r>
    <n v="554"/>
    <d v="2020-12-09T00:00:00"/>
    <n v="1180"/>
    <n v="0.59"/>
    <x v="184"/>
    <n v="2"/>
    <n v="6.85"/>
    <s v="OCC"/>
  </r>
  <r>
    <n v="549"/>
    <d v="2020-12-09T00:00:00"/>
    <n v="1200"/>
    <n v="0.6"/>
    <x v="184"/>
    <n v="2"/>
    <n v="6.85"/>
    <s v="OCC"/>
  </r>
  <r>
    <n v="551"/>
    <d v="2020-12-09T00:00:00"/>
    <n v="1190"/>
    <n v="0.6"/>
    <x v="184"/>
    <n v="2"/>
    <n v="6.85"/>
    <s v="OCC"/>
  </r>
  <r>
    <n v="1958"/>
    <d v="2020-12-09T00:00:00"/>
    <n v="860"/>
    <n v="0.43"/>
    <x v="184"/>
    <n v="7"/>
    <n v="6.85"/>
    <s v="HDPEC"/>
  </r>
  <r>
    <n v="1619"/>
    <d v="2020-12-09T00:00:00"/>
    <n v="1640"/>
    <n v="0.82"/>
    <x v="184"/>
    <n v="4"/>
    <n v="6.85"/>
    <s v="ONP"/>
  </r>
  <r>
    <n v="550"/>
    <d v="2020-12-09T00:00:00"/>
    <n v="1210"/>
    <n v="0.61"/>
    <x v="184"/>
    <n v="2"/>
    <n v="6.85"/>
    <s v="OCC"/>
  </r>
  <r>
    <n v="555"/>
    <d v="2020-12-09T00:00:00"/>
    <n v="1186"/>
    <n v="0.59"/>
    <x v="184"/>
    <n v="2"/>
    <n v="6.85"/>
    <s v="OCC"/>
  </r>
  <r>
    <n v="556"/>
    <d v="2020-12-09T00:00:00"/>
    <n v="1190"/>
    <n v="0.6"/>
    <x v="184"/>
    <n v="2"/>
    <n v="6.85"/>
    <s v="OCC"/>
  </r>
  <r>
    <n v="552"/>
    <d v="2020-12-09T00:00:00"/>
    <n v="1196"/>
    <n v="0.6"/>
    <x v="184"/>
    <n v="2"/>
    <n v="6.85"/>
    <s v="OCC"/>
  </r>
  <r>
    <n v="553"/>
    <d v="2020-12-09T00:00:00"/>
    <n v="1180"/>
    <n v="0.59"/>
    <x v="184"/>
    <n v="2"/>
    <n v="6.85"/>
    <s v="OCC"/>
  </r>
  <r>
    <n v="1618"/>
    <d v="2020-12-09T00:00:00"/>
    <n v="1640"/>
    <n v="0.82"/>
    <x v="184"/>
    <n v="4"/>
    <n v="6.85"/>
    <s v="ONP"/>
  </r>
  <r>
    <n v="2058"/>
    <d v="2020-12-08T00:00:00"/>
    <n v="460"/>
    <n v="0.23"/>
    <x v="185"/>
    <n v="8"/>
    <n v="7.68"/>
    <s v="UBC"/>
  </r>
  <r>
    <n v="566"/>
    <d v="2020-12-08T00:00:00"/>
    <n v="1200"/>
    <n v="0.6"/>
    <x v="185"/>
    <n v="2"/>
    <n v="7.68"/>
    <s v="OCC"/>
  </r>
  <r>
    <n v="564"/>
    <d v="2020-12-08T00:00:00"/>
    <n v="1186"/>
    <n v="0.59"/>
    <x v="185"/>
    <n v="2"/>
    <n v="7.68"/>
    <s v="OCC"/>
  </r>
  <r>
    <n v="559"/>
    <d v="2020-12-08T00:00:00"/>
    <n v="1156"/>
    <n v="0.57999999999999996"/>
    <x v="185"/>
    <n v="2"/>
    <n v="7.68"/>
    <s v="OCC"/>
  </r>
  <r>
    <n v="1848"/>
    <d v="2020-12-08T00:00:00"/>
    <n v="640"/>
    <n v="0.32"/>
    <x v="185"/>
    <n v="5"/>
    <n v="7.68"/>
    <s v="PET"/>
  </r>
  <r>
    <n v="565"/>
    <d v="2020-12-08T00:00:00"/>
    <n v="1190"/>
    <n v="0.6"/>
    <x v="185"/>
    <n v="2"/>
    <n v="7.68"/>
    <s v="OCC"/>
  </r>
  <r>
    <n v="557"/>
    <d v="2020-12-08T00:00:00"/>
    <n v="1196"/>
    <n v="0.6"/>
    <x v="185"/>
    <n v="2"/>
    <n v="7.68"/>
    <s v="OCC"/>
  </r>
  <r>
    <n v="1620"/>
    <d v="2020-12-08T00:00:00"/>
    <n v="1600"/>
    <n v="0.8"/>
    <x v="185"/>
    <n v="4"/>
    <n v="7.68"/>
    <s v="ONP"/>
  </r>
  <r>
    <n v="561"/>
    <d v="2020-12-08T00:00:00"/>
    <n v="1136"/>
    <n v="0.56999999999999995"/>
    <x v="185"/>
    <n v="2"/>
    <n v="7.68"/>
    <s v="OCC"/>
  </r>
  <r>
    <n v="560"/>
    <d v="2020-12-08T00:00:00"/>
    <n v="1140"/>
    <n v="0.56999999999999995"/>
    <x v="185"/>
    <n v="2"/>
    <n v="7.68"/>
    <s v="OCC"/>
  </r>
  <r>
    <n v="558"/>
    <d v="2020-12-08T00:00:00"/>
    <n v="1196"/>
    <n v="0.6"/>
    <x v="185"/>
    <n v="2"/>
    <n v="7.68"/>
    <s v="OCC"/>
  </r>
  <r>
    <n v="562"/>
    <d v="2020-12-08T00:00:00"/>
    <n v="1180"/>
    <n v="0.59"/>
    <x v="185"/>
    <n v="2"/>
    <n v="7.68"/>
    <s v="OCC"/>
  </r>
  <r>
    <n v="1506"/>
    <d v="2020-12-08T00:00:00"/>
    <n v="860"/>
    <n v="0.43"/>
    <x v="185"/>
    <n v="3"/>
    <n v="7.68"/>
    <s v="TIN"/>
  </r>
  <r>
    <n v="563"/>
    <d v="2020-12-08T00:00:00"/>
    <n v="1190"/>
    <n v="0.6"/>
    <x v="185"/>
    <n v="2"/>
    <n v="7.68"/>
    <s v="OCC"/>
  </r>
  <r>
    <n v="572"/>
    <d v="2020-12-07T00:00:00"/>
    <n v="1196"/>
    <n v="0.6"/>
    <x v="186"/>
    <n v="2"/>
    <n v="6.6300000000000008"/>
    <s v="OCC"/>
  </r>
  <r>
    <n v="2059"/>
    <d v="2020-12-07T00:00:00"/>
    <n v="460"/>
    <n v="0.23"/>
    <x v="186"/>
    <n v="8"/>
    <n v="6.6300000000000008"/>
    <s v="UBC"/>
  </r>
  <r>
    <n v="568"/>
    <d v="2020-12-07T00:00:00"/>
    <n v="1180"/>
    <n v="0.59"/>
    <x v="186"/>
    <n v="2"/>
    <n v="6.6300000000000008"/>
    <s v="OCC"/>
  </r>
  <r>
    <n v="1622"/>
    <d v="2020-12-07T00:00:00"/>
    <n v="1620"/>
    <n v="0.81"/>
    <x v="186"/>
    <n v="4"/>
    <n v="6.6300000000000008"/>
    <s v="ONP"/>
  </r>
  <r>
    <n v="571"/>
    <d v="2020-12-07T00:00:00"/>
    <n v="1200"/>
    <n v="0.6"/>
    <x v="186"/>
    <n v="2"/>
    <n v="6.6300000000000008"/>
    <s v="OCC"/>
  </r>
  <r>
    <n v="573"/>
    <d v="2020-12-07T00:00:00"/>
    <n v="1190"/>
    <n v="0.6"/>
    <x v="186"/>
    <n v="2"/>
    <n v="6.6300000000000008"/>
    <s v="OCC"/>
  </r>
  <r>
    <n v="1621"/>
    <d v="2020-12-07T00:00:00"/>
    <n v="1600"/>
    <n v="0.8"/>
    <x v="186"/>
    <n v="4"/>
    <n v="6.6300000000000008"/>
    <s v="ONP"/>
  </r>
  <r>
    <n v="567"/>
    <d v="2020-12-07T00:00:00"/>
    <n v="1160"/>
    <n v="0.57999999999999996"/>
    <x v="186"/>
    <n v="2"/>
    <n v="6.6300000000000008"/>
    <s v="OCC"/>
  </r>
  <r>
    <n v="569"/>
    <d v="2020-12-07T00:00:00"/>
    <n v="1200"/>
    <n v="0.6"/>
    <x v="186"/>
    <n v="2"/>
    <n v="6.6300000000000008"/>
    <s v="OCC"/>
  </r>
  <r>
    <n v="570"/>
    <d v="2020-12-07T00:00:00"/>
    <n v="1210"/>
    <n v="0.61"/>
    <x v="186"/>
    <n v="2"/>
    <n v="6.6300000000000008"/>
    <s v="OCC"/>
  </r>
  <r>
    <n v="574"/>
    <d v="2020-12-07T00:00:00"/>
    <n v="1210"/>
    <n v="0.61"/>
    <x v="186"/>
    <n v="2"/>
    <n v="6.6300000000000008"/>
    <s v="OCC"/>
  </r>
  <r>
    <n v="1623"/>
    <d v="2020-12-05T00:00:00"/>
    <n v="1640"/>
    <n v="0.82"/>
    <x v="187"/>
    <n v="4"/>
    <n v="3.71"/>
    <s v="ONP"/>
  </r>
  <r>
    <n v="578"/>
    <d v="2020-12-05T00:00:00"/>
    <n v="1123"/>
    <n v="0.56000000000000005"/>
    <x v="187"/>
    <n v="2"/>
    <n v="3.71"/>
    <s v="OCC"/>
  </r>
  <r>
    <n v="579"/>
    <d v="2020-12-05T00:00:00"/>
    <n v="1120"/>
    <n v="0.56000000000000005"/>
    <x v="187"/>
    <n v="2"/>
    <n v="3.71"/>
    <s v="OCC"/>
  </r>
  <r>
    <n v="577"/>
    <d v="2020-12-05T00:00:00"/>
    <n v="1135"/>
    <n v="0.56999999999999995"/>
    <x v="187"/>
    <n v="2"/>
    <n v="3.71"/>
    <s v="OCC"/>
  </r>
  <r>
    <n v="576"/>
    <d v="2020-12-05T00:00:00"/>
    <n v="1200"/>
    <n v="0.6"/>
    <x v="187"/>
    <n v="2"/>
    <n v="3.71"/>
    <s v="OCC"/>
  </r>
  <r>
    <n v="575"/>
    <d v="2020-12-05T00:00:00"/>
    <n v="1198"/>
    <n v="0.6"/>
    <x v="187"/>
    <n v="2"/>
    <n v="3.71"/>
    <s v="OCC"/>
  </r>
  <r>
    <n v="587"/>
    <d v="2020-12-04T00:00:00"/>
    <n v="1190"/>
    <n v="0.6"/>
    <x v="188"/>
    <n v="2"/>
    <n v="7.53"/>
    <s v="OCC"/>
  </r>
  <r>
    <n v="1624"/>
    <d v="2020-12-04T00:00:00"/>
    <n v="1650"/>
    <n v="0.83"/>
    <x v="188"/>
    <n v="4"/>
    <n v="7.53"/>
    <s v="ONP"/>
  </r>
  <r>
    <n v="586"/>
    <d v="2020-12-04T00:00:00"/>
    <n v="1210"/>
    <n v="0.61"/>
    <x v="188"/>
    <n v="2"/>
    <n v="7.53"/>
    <s v="OCC"/>
  </r>
  <r>
    <n v="582"/>
    <d v="2020-12-04T00:00:00"/>
    <n v="1200"/>
    <n v="0.6"/>
    <x v="188"/>
    <n v="2"/>
    <n v="7.53"/>
    <s v="OCC"/>
  </r>
  <r>
    <n v="580"/>
    <d v="2020-12-04T00:00:00"/>
    <n v="1196"/>
    <n v="0.6"/>
    <x v="188"/>
    <n v="2"/>
    <n v="7.53"/>
    <s v="OCC"/>
  </r>
  <r>
    <n v="583"/>
    <d v="2020-12-04T00:00:00"/>
    <n v="1210"/>
    <n v="0.61"/>
    <x v="188"/>
    <n v="2"/>
    <n v="7.53"/>
    <s v="OCC"/>
  </r>
  <r>
    <n v="584"/>
    <d v="2020-12-04T00:00:00"/>
    <n v="1186"/>
    <n v="0.59"/>
    <x v="188"/>
    <n v="2"/>
    <n v="7.53"/>
    <s v="OCC"/>
  </r>
  <r>
    <n v="2060"/>
    <d v="2020-12-04T00:00:00"/>
    <n v="460"/>
    <n v="0.23"/>
    <x v="188"/>
    <n v="8"/>
    <n v="7.53"/>
    <s v="UBC"/>
  </r>
  <r>
    <n v="1625"/>
    <d v="2020-12-04T00:00:00"/>
    <n v="1670"/>
    <n v="0.84"/>
    <x v="188"/>
    <n v="4"/>
    <n v="7.53"/>
    <s v="ONP"/>
  </r>
  <r>
    <n v="581"/>
    <d v="2020-12-04T00:00:00"/>
    <n v="1180"/>
    <n v="0.59"/>
    <x v="188"/>
    <n v="2"/>
    <n v="7.53"/>
    <s v="OCC"/>
  </r>
  <r>
    <n v="588"/>
    <d v="2020-12-04T00:00:00"/>
    <n v="1200"/>
    <n v="0.6"/>
    <x v="188"/>
    <n v="2"/>
    <n v="7.53"/>
    <s v="OCC"/>
  </r>
  <r>
    <n v="1849"/>
    <d v="2020-12-04T00:00:00"/>
    <n v="460"/>
    <n v="0.23"/>
    <x v="188"/>
    <n v="5"/>
    <n v="7.53"/>
    <s v="PET"/>
  </r>
  <r>
    <n v="585"/>
    <d v="2020-12-04T00:00:00"/>
    <n v="1200"/>
    <n v="0.6"/>
    <x v="188"/>
    <n v="2"/>
    <n v="7.53"/>
    <s v="OCC"/>
  </r>
  <r>
    <n v="591"/>
    <d v="2020-12-03T00:00:00"/>
    <n v="1200"/>
    <n v="0.6"/>
    <x v="189"/>
    <n v="2"/>
    <n v="6.4999999999999991"/>
    <s v="OCC"/>
  </r>
  <r>
    <n v="595"/>
    <d v="2020-12-03T00:00:00"/>
    <n v="1200"/>
    <n v="0.6"/>
    <x v="189"/>
    <n v="2"/>
    <n v="6.4999999999999991"/>
    <s v="OCC"/>
  </r>
  <r>
    <n v="593"/>
    <d v="2020-12-03T00:00:00"/>
    <n v="1196"/>
    <n v="0.6"/>
    <x v="189"/>
    <n v="2"/>
    <n v="6.4999999999999991"/>
    <s v="OCC"/>
  </r>
  <r>
    <n v="592"/>
    <d v="2020-12-03T00:00:00"/>
    <n v="1210"/>
    <n v="0.61"/>
    <x v="189"/>
    <n v="2"/>
    <n v="6.4999999999999991"/>
    <s v="OCC"/>
  </r>
  <r>
    <n v="596"/>
    <d v="2020-12-03T00:00:00"/>
    <n v="1210"/>
    <n v="0.61"/>
    <x v="189"/>
    <n v="2"/>
    <n v="6.4999999999999991"/>
    <s v="OCC"/>
  </r>
  <r>
    <n v="589"/>
    <d v="2020-12-03T00:00:00"/>
    <n v="1180"/>
    <n v="0.59"/>
    <x v="189"/>
    <n v="2"/>
    <n v="6.4999999999999991"/>
    <s v="OCC"/>
  </r>
  <r>
    <n v="1959"/>
    <d v="2020-12-03T00:00:00"/>
    <n v="850"/>
    <n v="0.43"/>
    <x v="189"/>
    <n v="7"/>
    <n v="6.4999999999999991"/>
    <s v="HDPEC"/>
  </r>
  <r>
    <n v="590"/>
    <d v="2020-12-03T00:00:00"/>
    <n v="1190"/>
    <n v="0.6"/>
    <x v="189"/>
    <n v="2"/>
    <n v="6.4999999999999991"/>
    <s v="OCC"/>
  </r>
  <r>
    <n v="2061"/>
    <d v="2020-12-03T00:00:00"/>
    <n v="460"/>
    <n v="0.23"/>
    <x v="189"/>
    <n v="8"/>
    <n v="6.4999999999999991"/>
    <s v="UBC"/>
  </r>
  <r>
    <n v="594"/>
    <d v="2020-12-03T00:00:00"/>
    <n v="1190"/>
    <n v="0.6"/>
    <x v="189"/>
    <n v="2"/>
    <n v="6.4999999999999991"/>
    <s v="OCC"/>
  </r>
  <r>
    <n v="1626"/>
    <d v="2020-12-03T00:00:00"/>
    <n v="1600"/>
    <n v="0.8"/>
    <x v="189"/>
    <n v="4"/>
    <n v="6.4999999999999991"/>
    <s v="ONP"/>
  </r>
  <r>
    <n v="2062"/>
    <d v="2020-12-03T00:00:00"/>
    <n v="460"/>
    <n v="0.23"/>
    <x v="189"/>
    <n v="8"/>
    <n v="6.4999999999999991"/>
    <s v="UBC"/>
  </r>
  <r>
    <n v="607"/>
    <d v="2020-12-02T00:00:00"/>
    <n v="1200"/>
    <n v="0.6"/>
    <x v="190"/>
    <n v="2"/>
    <n v="9.33"/>
    <s v="OCC"/>
  </r>
  <r>
    <n v="598"/>
    <d v="2020-12-02T00:00:00"/>
    <n v="1195"/>
    <n v="0.6"/>
    <x v="190"/>
    <n v="2"/>
    <n v="9.33"/>
    <s v="OCC"/>
  </r>
  <r>
    <n v="597"/>
    <d v="2020-12-02T00:00:00"/>
    <n v="1190"/>
    <n v="0.6"/>
    <x v="190"/>
    <n v="2"/>
    <n v="9.33"/>
    <s v="OCC"/>
  </r>
  <r>
    <n v="605"/>
    <d v="2020-12-02T00:00:00"/>
    <n v="1180"/>
    <n v="0.59"/>
    <x v="190"/>
    <n v="2"/>
    <n v="9.33"/>
    <s v="OCC"/>
  </r>
  <r>
    <n v="600"/>
    <d v="2020-12-02T00:00:00"/>
    <n v="1200"/>
    <n v="0.6"/>
    <x v="190"/>
    <n v="2"/>
    <n v="9.33"/>
    <s v="OCC"/>
  </r>
  <r>
    <n v="604"/>
    <d v="2020-12-02T00:00:00"/>
    <n v="1200"/>
    <n v="0.6"/>
    <x v="190"/>
    <n v="2"/>
    <n v="9.33"/>
    <s v="OCC"/>
  </r>
  <r>
    <n v="602"/>
    <d v="2020-12-02T00:00:00"/>
    <n v="1190"/>
    <n v="0.6"/>
    <x v="190"/>
    <n v="2"/>
    <n v="9.33"/>
    <s v="OCC"/>
  </r>
  <r>
    <n v="601"/>
    <d v="2020-12-02T00:00:00"/>
    <n v="1210"/>
    <n v="0.61"/>
    <x v="190"/>
    <n v="2"/>
    <n v="9.33"/>
    <s v="OCC"/>
  </r>
  <r>
    <n v="1850"/>
    <d v="2020-12-02T00:00:00"/>
    <n v="640"/>
    <n v="0.32"/>
    <x v="190"/>
    <n v="5"/>
    <n v="9.33"/>
    <s v="PET"/>
  </r>
  <r>
    <n v="606"/>
    <d v="2020-12-02T00:00:00"/>
    <n v="1210"/>
    <n v="0.61"/>
    <x v="190"/>
    <n v="2"/>
    <n v="9.33"/>
    <s v="OCC"/>
  </r>
  <r>
    <n v="599"/>
    <d v="2020-12-02T00:00:00"/>
    <n v="1180"/>
    <n v="0.59"/>
    <x v="190"/>
    <n v="2"/>
    <n v="9.33"/>
    <s v="OCC"/>
  </r>
  <r>
    <n v="603"/>
    <d v="2020-12-02T00:00:00"/>
    <n v="1186"/>
    <n v="0.59"/>
    <x v="190"/>
    <n v="2"/>
    <n v="9.33"/>
    <s v="OCC"/>
  </r>
  <r>
    <n v="1627"/>
    <d v="2020-12-02T00:00:00"/>
    <n v="1600"/>
    <n v="0.8"/>
    <x v="190"/>
    <n v="4"/>
    <n v="9.33"/>
    <s v="ONP"/>
  </r>
  <r>
    <n v="1629"/>
    <d v="2020-12-02T00:00:00"/>
    <n v="1615"/>
    <n v="0.81"/>
    <x v="190"/>
    <n v="4"/>
    <n v="9.33"/>
    <s v="ONP"/>
  </r>
  <r>
    <n v="1628"/>
    <d v="2020-12-02T00:00:00"/>
    <n v="1610"/>
    <n v="0.81"/>
    <x v="190"/>
    <n v="4"/>
    <n v="9.33"/>
    <s v="ONP"/>
  </r>
  <r>
    <n v="613"/>
    <d v="2020-12-01T00:00:00"/>
    <n v="1210"/>
    <n v="0.61"/>
    <x v="191"/>
    <n v="2"/>
    <n v="6.3199999999999985"/>
    <s v="OCC"/>
  </r>
  <r>
    <n v="609"/>
    <d v="2020-12-01T00:00:00"/>
    <n v="1200"/>
    <n v="0.6"/>
    <x v="191"/>
    <n v="2"/>
    <n v="6.3199999999999985"/>
    <s v="OCC"/>
  </r>
  <r>
    <n v="1630"/>
    <d v="2020-12-01T00:00:00"/>
    <n v="1600"/>
    <n v="0.8"/>
    <x v="191"/>
    <n v="4"/>
    <n v="6.3199999999999985"/>
    <s v="ONP"/>
  </r>
  <r>
    <n v="1851"/>
    <d v="2020-12-01T00:00:00"/>
    <n v="640"/>
    <n v="0.32"/>
    <x v="191"/>
    <n v="5"/>
    <n v="6.3199999999999985"/>
    <s v="PET"/>
  </r>
  <r>
    <n v="611"/>
    <d v="2020-12-01T00:00:00"/>
    <n v="1180"/>
    <n v="0.59"/>
    <x v="191"/>
    <n v="2"/>
    <n v="6.3199999999999985"/>
    <s v="OCC"/>
  </r>
  <r>
    <n v="614"/>
    <d v="2020-12-01T00:00:00"/>
    <n v="1200"/>
    <n v="0.6"/>
    <x v="191"/>
    <n v="2"/>
    <n v="6.3199999999999985"/>
    <s v="OCC"/>
  </r>
  <r>
    <n v="612"/>
    <d v="2020-12-01T00:00:00"/>
    <n v="1190"/>
    <n v="0.6"/>
    <x v="191"/>
    <n v="2"/>
    <n v="6.3199999999999985"/>
    <s v="OCC"/>
  </r>
  <r>
    <n v="608"/>
    <d v="2020-12-01T00:00:00"/>
    <n v="1180"/>
    <n v="0.59"/>
    <x v="191"/>
    <n v="2"/>
    <n v="6.3199999999999985"/>
    <s v="OCC"/>
  </r>
  <r>
    <n v="610"/>
    <d v="2020-12-01T00:00:00"/>
    <n v="1195"/>
    <n v="0.6"/>
    <x v="191"/>
    <n v="2"/>
    <n v="6.3199999999999985"/>
    <s v="OCC"/>
  </r>
  <r>
    <n v="615"/>
    <d v="2020-12-01T00:00:00"/>
    <n v="1156"/>
    <n v="0.57999999999999996"/>
    <x v="191"/>
    <n v="2"/>
    <n v="6.3199999999999985"/>
    <s v="OCC"/>
  </r>
  <r>
    <n v="1507"/>
    <d v="2020-12-01T00:00:00"/>
    <n v="850"/>
    <n v="0.43"/>
    <x v="191"/>
    <n v="3"/>
    <n v="6.3199999999999985"/>
    <s v="TIN"/>
  </r>
  <r>
    <n v="617"/>
    <d v="2020-11-30T00:00:00"/>
    <n v="1210"/>
    <n v="0.61"/>
    <x v="192"/>
    <n v="2"/>
    <n v="6.1800000000000006"/>
    <s v="OCC"/>
  </r>
  <r>
    <n v="621"/>
    <d v="2020-11-30T00:00:00"/>
    <n v="1200"/>
    <n v="0.6"/>
    <x v="192"/>
    <n v="2"/>
    <n v="6.1800000000000006"/>
    <s v="OCC"/>
  </r>
  <r>
    <n v="623"/>
    <d v="2020-11-30T00:00:00"/>
    <n v="1190"/>
    <n v="0.6"/>
    <x v="192"/>
    <n v="2"/>
    <n v="6.1800000000000006"/>
    <s v="OCC"/>
  </r>
  <r>
    <n v="619"/>
    <d v="2020-11-30T00:00:00"/>
    <n v="1196"/>
    <n v="0.6"/>
    <x v="192"/>
    <n v="2"/>
    <n v="6.1800000000000006"/>
    <s v="OCC"/>
  </r>
  <r>
    <n v="1631"/>
    <d v="2020-11-30T00:00:00"/>
    <n v="1600"/>
    <n v="0.8"/>
    <x v="192"/>
    <n v="4"/>
    <n v="6.1800000000000006"/>
    <s v="ONP"/>
  </r>
  <r>
    <n v="1852"/>
    <d v="2020-11-30T00:00:00"/>
    <n v="650"/>
    <n v="0.33"/>
    <x v="192"/>
    <n v="5"/>
    <n v="6.1800000000000006"/>
    <s v="PET"/>
  </r>
  <r>
    <n v="620"/>
    <d v="2020-11-30T00:00:00"/>
    <n v="1180"/>
    <n v="0.59"/>
    <x v="192"/>
    <n v="2"/>
    <n v="6.1800000000000006"/>
    <s v="OCC"/>
  </r>
  <r>
    <n v="618"/>
    <d v="2020-11-30T00:00:00"/>
    <n v="1220"/>
    <n v="0.61"/>
    <x v="192"/>
    <n v="2"/>
    <n v="6.1800000000000006"/>
    <s v="OCC"/>
  </r>
  <r>
    <n v="616"/>
    <d v="2020-11-30T00:00:00"/>
    <n v="1200"/>
    <n v="0.6"/>
    <x v="192"/>
    <n v="2"/>
    <n v="6.1800000000000006"/>
    <s v="OCC"/>
  </r>
  <r>
    <n v="2063"/>
    <d v="2020-11-30T00:00:00"/>
    <n v="450"/>
    <n v="0.23"/>
    <x v="192"/>
    <n v="8"/>
    <n v="6.1800000000000006"/>
    <s v="UBC"/>
  </r>
  <r>
    <n v="622"/>
    <d v="2020-11-30T00:00:00"/>
    <n v="1215"/>
    <n v="0.61"/>
    <x v="192"/>
    <n v="2"/>
    <n v="6.1800000000000006"/>
    <s v="OCC"/>
  </r>
  <r>
    <n v="627"/>
    <d v="2020-11-27T00:00:00"/>
    <n v="1170"/>
    <n v="0.59"/>
    <x v="193"/>
    <n v="2"/>
    <n v="4.58"/>
    <s v="OCC"/>
  </r>
  <r>
    <n v="626"/>
    <d v="2020-11-27T00:00:00"/>
    <n v="1180"/>
    <n v="0.59"/>
    <x v="193"/>
    <n v="2"/>
    <n v="4.58"/>
    <s v="OCC"/>
  </r>
  <r>
    <n v="625"/>
    <d v="2020-11-27T00:00:00"/>
    <n v="1200"/>
    <n v="0.6"/>
    <x v="193"/>
    <n v="2"/>
    <n v="4.58"/>
    <s v="OCC"/>
  </r>
  <r>
    <n v="628"/>
    <d v="2020-11-27T00:00:00"/>
    <n v="1196"/>
    <n v="0.6"/>
    <x v="193"/>
    <n v="2"/>
    <n v="4.58"/>
    <s v="OCC"/>
  </r>
  <r>
    <n v="1632"/>
    <d v="2020-11-27T00:00:00"/>
    <n v="1600"/>
    <n v="0.8"/>
    <x v="193"/>
    <n v="4"/>
    <n v="4.58"/>
    <s v="ONP"/>
  </r>
  <r>
    <n v="624"/>
    <d v="2020-11-27T00:00:00"/>
    <n v="1180"/>
    <n v="0.59"/>
    <x v="193"/>
    <n v="2"/>
    <n v="4.58"/>
    <s v="OCC"/>
  </r>
  <r>
    <n v="1633"/>
    <d v="2020-11-27T00:00:00"/>
    <n v="1610"/>
    <n v="0.81"/>
    <x v="193"/>
    <n v="4"/>
    <n v="4.58"/>
    <s v="ONP"/>
  </r>
  <r>
    <n v="635"/>
    <d v="2020-11-25T00:00:00"/>
    <n v="1190"/>
    <n v="0.6"/>
    <x v="194"/>
    <n v="2"/>
    <n v="8.7999999999999989"/>
    <s v="OCC"/>
  </r>
  <r>
    <n v="638"/>
    <d v="2020-11-25T00:00:00"/>
    <n v="1200"/>
    <n v="0.6"/>
    <x v="194"/>
    <n v="2"/>
    <n v="8.7999999999999989"/>
    <s v="OCC"/>
  </r>
  <r>
    <n v="630"/>
    <d v="2020-11-25T00:00:00"/>
    <n v="1156"/>
    <n v="0.57999999999999996"/>
    <x v="194"/>
    <n v="2"/>
    <n v="8.7999999999999989"/>
    <s v="OCC"/>
  </r>
  <r>
    <n v="631"/>
    <d v="2020-11-25T00:00:00"/>
    <n v="1200"/>
    <n v="0.6"/>
    <x v="194"/>
    <n v="2"/>
    <n v="8.7999999999999989"/>
    <s v="OCC"/>
  </r>
  <r>
    <n v="639"/>
    <d v="2020-11-25T00:00:00"/>
    <n v="1216"/>
    <n v="0.61"/>
    <x v="194"/>
    <n v="2"/>
    <n v="8.7999999999999989"/>
    <s v="OCC"/>
  </r>
  <r>
    <n v="637"/>
    <d v="2020-11-25T00:00:00"/>
    <n v="1215"/>
    <n v="0.61"/>
    <x v="194"/>
    <n v="2"/>
    <n v="8.7999999999999989"/>
    <s v="OCC"/>
  </r>
  <r>
    <n v="633"/>
    <d v="2020-11-25T00:00:00"/>
    <n v="1196"/>
    <n v="0.6"/>
    <x v="194"/>
    <n v="2"/>
    <n v="8.7999999999999989"/>
    <s v="OCC"/>
  </r>
  <r>
    <n v="632"/>
    <d v="2020-11-25T00:00:00"/>
    <n v="1210"/>
    <n v="0.61"/>
    <x v="194"/>
    <n v="2"/>
    <n v="8.7999999999999989"/>
    <s v="OCC"/>
  </r>
  <r>
    <n v="629"/>
    <d v="2020-11-25T00:00:00"/>
    <n v="1180"/>
    <n v="0.59"/>
    <x v="194"/>
    <n v="2"/>
    <n v="8.7999999999999989"/>
    <s v="OCC"/>
  </r>
  <r>
    <n v="636"/>
    <d v="2020-11-25T00:00:00"/>
    <n v="1200"/>
    <n v="0.6"/>
    <x v="194"/>
    <n v="2"/>
    <n v="8.7999999999999989"/>
    <s v="OCC"/>
  </r>
  <r>
    <n v="640"/>
    <d v="2020-11-25T00:00:00"/>
    <n v="1200"/>
    <n v="0.6"/>
    <x v="194"/>
    <n v="2"/>
    <n v="8.7999999999999989"/>
    <s v="OCC"/>
  </r>
  <r>
    <n v="1634"/>
    <d v="2020-11-25T00:00:00"/>
    <n v="1600"/>
    <n v="0.8"/>
    <x v="194"/>
    <n v="4"/>
    <n v="8.7999999999999989"/>
    <s v="ONP"/>
  </r>
  <r>
    <n v="634"/>
    <d v="2020-11-25T00:00:00"/>
    <n v="1180"/>
    <n v="0.59"/>
    <x v="194"/>
    <n v="2"/>
    <n v="8.7999999999999989"/>
    <s v="OCC"/>
  </r>
  <r>
    <n v="1635"/>
    <d v="2020-11-25T00:00:00"/>
    <n v="1610"/>
    <n v="0.81"/>
    <x v="194"/>
    <n v="4"/>
    <n v="8.7999999999999989"/>
    <s v="ONP"/>
  </r>
  <r>
    <n v="642"/>
    <d v="2020-11-24T00:00:00"/>
    <n v="1156"/>
    <n v="0.57999999999999996"/>
    <x v="195"/>
    <n v="2"/>
    <n v="7.25"/>
    <s v="OCC"/>
  </r>
  <r>
    <n v="646"/>
    <d v="2020-11-24T00:00:00"/>
    <n v="1156"/>
    <n v="0.57999999999999996"/>
    <x v="195"/>
    <n v="2"/>
    <n v="7.25"/>
    <s v="OCC"/>
  </r>
  <r>
    <n v="643"/>
    <d v="2020-11-24T00:00:00"/>
    <n v="1200"/>
    <n v="0.6"/>
    <x v="195"/>
    <n v="2"/>
    <n v="7.25"/>
    <s v="OCC"/>
  </r>
  <r>
    <n v="1853"/>
    <d v="2020-11-24T00:00:00"/>
    <n v="640"/>
    <n v="0.32"/>
    <x v="195"/>
    <n v="5"/>
    <n v="7.25"/>
    <s v="PET"/>
  </r>
  <r>
    <n v="1960"/>
    <d v="2020-11-24T00:00:00"/>
    <n v="760"/>
    <n v="0.38"/>
    <x v="195"/>
    <n v="7"/>
    <n v="7.25"/>
    <s v="HDPEC"/>
  </r>
  <r>
    <n v="1508"/>
    <d v="2020-11-24T00:00:00"/>
    <n v="760"/>
    <n v="0.38"/>
    <x v="195"/>
    <n v="3"/>
    <n v="7.25"/>
    <s v="TIN"/>
  </r>
  <r>
    <n v="645"/>
    <d v="2020-11-24T00:00:00"/>
    <n v="1196"/>
    <n v="0.6"/>
    <x v="195"/>
    <n v="2"/>
    <n v="7.25"/>
    <s v="OCC"/>
  </r>
  <r>
    <n v="644"/>
    <d v="2020-11-24T00:00:00"/>
    <n v="1210"/>
    <n v="0.61"/>
    <x v="195"/>
    <n v="2"/>
    <n v="7.25"/>
    <s v="OCC"/>
  </r>
  <r>
    <n v="641"/>
    <d v="2020-11-24T00:00:00"/>
    <n v="1180"/>
    <n v="0.59"/>
    <x v="195"/>
    <n v="2"/>
    <n v="7.25"/>
    <s v="OCC"/>
  </r>
  <r>
    <n v="648"/>
    <d v="2020-11-24T00:00:00"/>
    <n v="1200"/>
    <n v="0.6"/>
    <x v="195"/>
    <n v="2"/>
    <n v="7.25"/>
    <s v="OCC"/>
  </r>
  <r>
    <n v="1509"/>
    <d v="2020-11-24T00:00:00"/>
    <n v="760"/>
    <n v="0.38"/>
    <x v="195"/>
    <n v="3"/>
    <n v="7.25"/>
    <s v="TIN"/>
  </r>
  <r>
    <n v="2064"/>
    <d v="2020-11-24T00:00:00"/>
    <n v="450"/>
    <n v="0.23"/>
    <x v="195"/>
    <n v="8"/>
    <n v="7.25"/>
    <s v="UBC"/>
  </r>
  <r>
    <n v="1636"/>
    <d v="2020-11-24T00:00:00"/>
    <n v="1615"/>
    <n v="0.81"/>
    <x v="195"/>
    <n v="4"/>
    <n v="7.25"/>
    <s v="ONP"/>
  </r>
  <r>
    <n v="647"/>
    <d v="2020-11-24T00:00:00"/>
    <n v="1180"/>
    <n v="0.59"/>
    <x v="195"/>
    <n v="2"/>
    <n v="7.25"/>
    <s v="OCC"/>
  </r>
  <r>
    <n v="2065"/>
    <d v="2020-11-23T00:00:00"/>
    <n v="460"/>
    <n v="0.23"/>
    <x v="196"/>
    <n v="8"/>
    <n v="6.56"/>
    <s v="UBC"/>
  </r>
  <r>
    <n v="1638"/>
    <d v="2020-11-23T00:00:00"/>
    <n v="1600"/>
    <n v="0.8"/>
    <x v="196"/>
    <n v="4"/>
    <n v="6.56"/>
    <s v="ONP"/>
  </r>
  <r>
    <n v="1637"/>
    <d v="2020-11-23T00:00:00"/>
    <n v="1560"/>
    <n v="0.78"/>
    <x v="196"/>
    <n v="4"/>
    <n v="6.56"/>
    <s v="ONP"/>
  </r>
  <r>
    <n v="652"/>
    <d v="2020-11-23T00:00:00"/>
    <n v="1226"/>
    <n v="0.61"/>
    <x v="196"/>
    <n v="2"/>
    <n v="6.56"/>
    <s v="OCC"/>
  </r>
  <r>
    <n v="653"/>
    <d v="2020-11-23T00:00:00"/>
    <n v="1146"/>
    <n v="0.56999999999999995"/>
    <x v="196"/>
    <n v="2"/>
    <n v="6.56"/>
    <s v="OCC"/>
  </r>
  <r>
    <n v="650"/>
    <d v="2020-11-23T00:00:00"/>
    <n v="1200"/>
    <n v="0.6"/>
    <x v="196"/>
    <n v="2"/>
    <n v="6.56"/>
    <s v="OCC"/>
  </r>
  <r>
    <n v="654"/>
    <d v="2020-11-23T00:00:00"/>
    <n v="1200"/>
    <n v="0.6"/>
    <x v="196"/>
    <n v="2"/>
    <n v="6.56"/>
    <s v="OCC"/>
  </r>
  <r>
    <n v="656"/>
    <d v="2020-11-23T00:00:00"/>
    <n v="1169"/>
    <n v="0.57999999999999996"/>
    <x v="196"/>
    <n v="2"/>
    <n v="6.56"/>
    <s v="OCC"/>
  </r>
  <r>
    <n v="651"/>
    <d v="2020-11-23T00:00:00"/>
    <n v="1210"/>
    <n v="0.61"/>
    <x v="196"/>
    <n v="2"/>
    <n v="6.56"/>
    <s v="OCC"/>
  </r>
  <r>
    <n v="649"/>
    <d v="2020-11-23T00:00:00"/>
    <n v="1160"/>
    <n v="0.57999999999999996"/>
    <x v="196"/>
    <n v="2"/>
    <n v="6.56"/>
    <s v="OCC"/>
  </r>
  <r>
    <n v="655"/>
    <d v="2020-11-23T00:00:00"/>
    <n v="1197"/>
    <n v="0.6"/>
    <x v="196"/>
    <n v="2"/>
    <n v="6.56"/>
    <s v="OCC"/>
  </r>
  <r>
    <n v="657"/>
    <d v="2020-11-21T00:00:00"/>
    <n v="1200"/>
    <n v="0.6"/>
    <x v="197"/>
    <n v="2"/>
    <n v="3.43"/>
    <s v="OCC"/>
  </r>
  <r>
    <n v="659"/>
    <d v="2020-11-21T00:00:00"/>
    <n v="1190"/>
    <n v="0.6"/>
    <x v="197"/>
    <n v="2"/>
    <n v="3.43"/>
    <s v="OCC"/>
  </r>
  <r>
    <n v="1639"/>
    <d v="2020-11-21T00:00:00"/>
    <n v="1600"/>
    <n v="0.8"/>
    <x v="197"/>
    <n v="4"/>
    <n v="3.43"/>
    <s v="ONP"/>
  </r>
  <r>
    <n v="658"/>
    <d v="2020-11-21T00:00:00"/>
    <n v="1197"/>
    <n v="0.6"/>
    <x v="197"/>
    <n v="2"/>
    <n v="3.43"/>
    <s v="OCC"/>
  </r>
  <r>
    <n v="660"/>
    <d v="2020-11-21T00:00:00"/>
    <n v="1200"/>
    <n v="0.6"/>
    <x v="197"/>
    <n v="2"/>
    <n v="3.43"/>
    <s v="OCC"/>
  </r>
  <r>
    <n v="2066"/>
    <d v="2020-11-21T00:00:00"/>
    <n v="460"/>
    <n v="0.23"/>
    <x v="197"/>
    <n v="8"/>
    <n v="3.43"/>
    <s v="UBC"/>
  </r>
  <r>
    <n v="666"/>
    <d v="2020-11-20T00:00:00"/>
    <n v="1200"/>
    <n v="0.6"/>
    <x v="198"/>
    <n v="2"/>
    <n v="8.2499999999999982"/>
    <s v="OCC"/>
  </r>
  <r>
    <n v="1640"/>
    <d v="2020-11-20T00:00:00"/>
    <n v="1600"/>
    <n v="0.8"/>
    <x v="198"/>
    <n v="4"/>
    <n v="8.2499999999999982"/>
    <s v="ONP"/>
  </r>
  <r>
    <n v="664"/>
    <d v="2020-11-20T00:00:00"/>
    <n v="1190"/>
    <n v="0.6"/>
    <x v="198"/>
    <n v="2"/>
    <n v="8.2499999999999982"/>
    <s v="OCC"/>
  </r>
  <r>
    <n v="668"/>
    <d v="2020-11-20T00:00:00"/>
    <n v="1109"/>
    <n v="0.55000000000000004"/>
    <x v="198"/>
    <n v="2"/>
    <n v="8.2499999999999982"/>
    <s v="OCC"/>
  </r>
  <r>
    <n v="663"/>
    <d v="2020-11-20T00:00:00"/>
    <n v="1210"/>
    <n v="0.61"/>
    <x v="198"/>
    <n v="2"/>
    <n v="8.2499999999999982"/>
    <s v="OCC"/>
  </r>
  <r>
    <n v="667"/>
    <d v="2020-11-20T00:00:00"/>
    <n v="1210"/>
    <n v="0.61"/>
    <x v="198"/>
    <n v="2"/>
    <n v="8.2499999999999982"/>
    <s v="OCC"/>
  </r>
  <r>
    <n v="662"/>
    <d v="2020-11-20T00:00:00"/>
    <n v="1600"/>
    <n v="0.8"/>
    <x v="198"/>
    <n v="2"/>
    <n v="8.2499999999999982"/>
    <s v="OCC"/>
  </r>
  <r>
    <n v="670"/>
    <d v="2020-11-20T00:00:00"/>
    <n v="1283"/>
    <n v="0.64"/>
    <x v="198"/>
    <n v="2"/>
    <n v="8.2499999999999982"/>
    <s v="OCC"/>
  </r>
  <r>
    <n v="1854"/>
    <d v="2020-11-20T00:00:00"/>
    <n v="703"/>
    <n v="0.35"/>
    <x v="198"/>
    <n v="5"/>
    <n v="8.2499999999999982"/>
    <s v="PET"/>
  </r>
  <r>
    <n v="665"/>
    <d v="2020-11-20T00:00:00"/>
    <n v="1196"/>
    <n v="0.6"/>
    <x v="198"/>
    <n v="2"/>
    <n v="8.2499999999999982"/>
    <s v="OCC"/>
  </r>
  <r>
    <n v="1641"/>
    <d v="2020-11-20T00:00:00"/>
    <n v="1690"/>
    <n v="0.85"/>
    <x v="198"/>
    <n v="4"/>
    <n v="8.2499999999999982"/>
    <s v="ONP"/>
  </r>
  <r>
    <n v="661"/>
    <d v="2020-11-20T00:00:00"/>
    <n v="1200"/>
    <n v="0.6"/>
    <x v="198"/>
    <n v="2"/>
    <n v="8.2499999999999982"/>
    <s v="OCC"/>
  </r>
  <r>
    <n v="669"/>
    <d v="2020-11-20T00:00:00"/>
    <n v="1288"/>
    <n v="0.64"/>
    <x v="198"/>
    <n v="2"/>
    <n v="8.2499999999999982"/>
    <s v="OCC"/>
  </r>
  <r>
    <n v="677"/>
    <d v="2020-11-19T00:00:00"/>
    <n v="1116"/>
    <n v="0.56000000000000005"/>
    <x v="199"/>
    <n v="2"/>
    <n v="6.8099999999999987"/>
    <s v="OCC"/>
  </r>
  <r>
    <n v="672"/>
    <d v="2020-11-19T00:00:00"/>
    <n v="1180"/>
    <n v="0.59"/>
    <x v="199"/>
    <n v="2"/>
    <n v="6.8099999999999987"/>
    <s v="OCC"/>
  </r>
  <r>
    <n v="1643"/>
    <d v="2020-11-19T00:00:00"/>
    <n v="1390"/>
    <n v="0.7"/>
    <x v="199"/>
    <n v="4"/>
    <n v="6.8099999999999987"/>
    <s v="ONP"/>
  </r>
  <r>
    <n v="671"/>
    <d v="2020-11-19T00:00:00"/>
    <n v="1197"/>
    <n v="0.6"/>
    <x v="199"/>
    <n v="2"/>
    <n v="6.8099999999999987"/>
    <s v="OCC"/>
  </r>
  <r>
    <n v="1642"/>
    <d v="2020-11-19T00:00:00"/>
    <n v="1670"/>
    <n v="0.84"/>
    <x v="199"/>
    <n v="4"/>
    <n v="6.8099999999999987"/>
    <s v="ONP"/>
  </r>
  <r>
    <n v="676"/>
    <d v="2020-11-19T00:00:00"/>
    <n v="1184"/>
    <n v="0.59"/>
    <x v="199"/>
    <n v="2"/>
    <n v="6.8099999999999987"/>
    <s v="OCC"/>
  </r>
  <r>
    <n v="678"/>
    <d v="2020-11-19T00:00:00"/>
    <n v="1193"/>
    <n v="0.6"/>
    <x v="199"/>
    <n v="2"/>
    <n v="6.8099999999999987"/>
    <s v="OCC"/>
  </r>
  <r>
    <n v="675"/>
    <d v="2020-11-19T00:00:00"/>
    <n v="1160"/>
    <n v="0.57999999999999996"/>
    <x v="199"/>
    <n v="2"/>
    <n v="6.8099999999999987"/>
    <s v="OCC"/>
  </r>
  <r>
    <n v="673"/>
    <d v="2020-11-19T00:00:00"/>
    <n v="1194"/>
    <n v="0.6"/>
    <x v="199"/>
    <n v="2"/>
    <n v="6.8099999999999987"/>
    <s v="OCC"/>
  </r>
  <r>
    <n v="674"/>
    <d v="2020-11-19T00:00:00"/>
    <n v="1092"/>
    <n v="0.55000000000000004"/>
    <x v="199"/>
    <n v="2"/>
    <n v="6.8099999999999987"/>
    <s v="OCC"/>
  </r>
  <r>
    <n v="679"/>
    <d v="2020-11-19T00:00:00"/>
    <n v="1196"/>
    <n v="0.6"/>
    <x v="199"/>
    <n v="2"/>
    <n v="6.8099999999999987"/>
    <s v="OCC"/>
  </r>
  <r>
    <n v="686"/>
    <d v="2020-11-18T00:00:00"/>
    <n v="1116"/>
    <n v="0.56000000000000005"/>
    <x v="200"/>
    <n v="2"/>
    <n v="8.9300000000000015"/>
    <s v="OCC"/>
  </r>
  <r>
    <n v="681"/>
    <d v="2020-11-18T00:00:00"/>
    <n v="1180"/>
    <n v="0.59"/>
    <x v="200"/>
    <n v="2"/>
    <n v="8.9300000000000015"/>
    <s v="OCC"/>
  </r>
  <r>
    <n v="684"/>
    <d v="2020-11-18T00:00:00"/>
    <n v="1090"/>
    <n v="0.55000000000000004"/>
    <x v="200"/>
    <n v="2"/>
    <n v="8.9300000000000015"/>
    <s v="OCC"/>
  </r>
  <r>
    <n v="2067"/>
    <d v="2020-11-18T00:00:00"/>
    <n v="460"/>
    <n v="0.23"/>
    <x v="200"/>
    <n v="8"/>
    <n v="8.9300000000000015"/>
    <s v="UBC"/>
  </r>
  <r>
    <n v="1961"/>
    <d v="2020-11-18T00:00:00"/>
    <n v="840"/>
    <n v="0.42"/>
    <x v="200"/>
    <n v="7"/>
    <n v="8.9300000000000015"/>
    <s v="HDPEC"/>
  </r>
  <r>
    <n v="689"/>
    <d v="2020-11-18T00:00:00"/>
    <n v="1200"/>
    <n v="0.6"/>
    <x v="200"/>
    <n v="2"/>
    <n v="8.9300000000000015"/>
    <s v="OCC"/>
  </r>
  <r>
    <n v="680"/>
    <d v="2020-11-18T00:00:00"/>
    <n v="1198"/>
    <n v="0.6"/>
    <x v="200"/>
    <n v="2"/>
    <n v="8.9300000000000015"/>
    <s v="OCC"/>
  </r>
  <r>
    <n v="685"/>
    <d v="2020-11-18T00:00:00"/>
    <n v="1184"/>
    <n v="0.59"/>
    <x v="200"/>
    <n v="2"/>
    <n v="8.9300000000000015"/>
    <s v="OCC"/>
  </r>
  <r>
    <n v="1644"/>
    <d v="2020-11-18T00:00:00"/>
    <n v="1400"/>
    <n v="0.7"/>
    <x v="200"/>
    <n v="4"/>
    <n v="8.9300000000000015"/>
    <s v="ONP"/>
  </r>
  <r>
    <n v="690"/>
    <d v="2020-11-18T00:00:00"/>
    <n v="1210"/>
    <n v="0.61"/>
    <x v="200"/>
    <n v="2"/>
    <n v="8.9300000000000015"/>
    <s v="OCC"/>
  </r>
  <r>
    <n v="683"/>
    <d v="2020-11-18T00:00:00"/>
    <n v="1092"/>
    <n v="0.55000000000000004"/>
    <x v="200"/>
    <n v="2"/>
    <n v="8.9300000000000015"/>
    <s v="OCC"/>
  </r>
  <r>
    <n v="1645"/>
    <d v="2020-11-18T00:00:00"/>
    <n v="1410"/>
    <n v="0.71"/>
    <x v="200"/>
    <n v="4"/>
    <n v="8.9300000000000015"/>
    <s v="ONP"/>
  </r>
  <r>
    <n v="687"/>
    <d v="2020-11-18T00:00:00"/>
    <n v="1390"/>
    <n v="0.7"/>
    <x v="200"/>
    <n v="2"/>
    <n v="8.9300000000000015"/>
    <s v="OCC"/>
  </r>
  <r>
    <n v="688"/>
    <d v="2020-11-18T00:00:00"/>
    <n v="1193"/>
    <n v="0.6"/>
    <x v="200"/>
    <n v="2"/>
    <n v="8.9300000000000015"/>
    <s v="OCC"/>
  </r>
  <r>
    <n v="1855"/>
    <d v="2020-11-18T00:00:00"/>
    <n v="630"/>
    <n v="0.32"/>
    <x v="200"/>
    <n v="5"/>
    <n v="8.9300000000000015"/>
    <s v="PET"/>
  </r>
  <r>
    <n v="682"/>
    <d v="2020-11-18T00:00:00"/>
    <n v="1195"/>
    <n v="0.6"/>
    <x v="200"/>
    <n v="2"/>
    <n v="8.9300000000000015"/>
    <s v="OCC"/>
  </r>
  <r>
    <n v="696"/>
    <d v="2020-11-17T00:00:00"/>
    <n v="1290"/>
    <n v="0.65"/>
    <x v="201"/>
    <n v="2"/>
    <n v="13.519999999999998"/>
    <s v="OCC"/>
  </r>
  <r>
    <n v="702"/>
    <d v="2020-11-17T00:00:00"/>
    <n v="1262"/>
    <n v="0.63"/>
    <x v="201"/>
    <n v="2"/>
    <n v="13.519999999999998"/>
    <s v="OCC"/>
  </r>
  <r>
    <n v="2069"/>
    <d v="2020-11-17T00:00:00"/>
    <n v="450"/>
    <n v="0.23"/>
    <x v="201"/>
    <n v="8"/>
    <n v="13.519999999999998"/>
    <s v="UBC"/>
  </r>
  <r>
    <n v="691"/>
    <d v="2020-11-17T00:00:00"/>
    <n v="600"/>
    <n v="0.3"/>
    <x v="201"/>
    <n v="2"/>
    <n v="13.519999999999998"/>
    <s v="OCC"/>
  </r>
  <r>
    <n v="703"/>
    <d v="2020-11-17T00:00:00"/>
    <n v="1212"/>
    <n v="0.61"/>
    <x v="201"/>
    <n v="2"/>
    <n v="13.519999999999998"/>
    <s v="OCC"/>
  </r>
  <r>
    <n v="2068"/>
    <d v="2020-11-17T00:00:00"/>
    <n v="460"/>
    <n v="0.23"/>
    <x v="201"/>
    <n v="8"/>
    <n v="13.519999999999998"/>
    <s v="UBC"/>
  </r>
  <r>
    <n v="707"/>
    <d v="2020-11-17T00:00:00"/>
    <n v="1256"/>
    <n v="0.63"/>
    <x v="201"/>
    <n v="2"/>
    <n v="13.519999999999998"/>
    <s v="OCC"/>
  </r>
  <r>
    <n v="697"/>
    <d v="2020-11-17T00:00:00"/>
    <n v="1230"/>
    <n v="0.62"/>
    <x v="201"/>
    <n v="2"/>
    <n v="13.519999999999998"/>
    <s v="OCC"/>
  </r>
  <r>
    <n v="1918"/>
    <d v="2020-11-17T00:00:00"/>
    <n v="750"/>
    <n v="0.38"/>
    <x v="201"/>
    <n v="6"/>
    <n v="13.519999999999998"/>
    <s v="HDPEN"/>
  </r>
  <r>
    <n v="705"/>
    <d v="2020-11-17T00:00:00"/>
    <n v="1230"/>
    <n v="0.62"/>
    <x v="201"/>
    <n v="2"/>
    <n v="13.519999999999998"/>
    <s v="OCC"/>
  </r>
  <r>
    <n v="710"/>
    <d v="2020-11-17T00:00:00"/>
    <n v="1200"/>
    <n v="0.6"/>
    <x v="201"/>
    <n v="2"/>
    <n v="13.519999999999998"/>
    <s v="OCC"/>
  </r>
  <r>
    <n v="692"/>
    <d v="2020-11-17T00:00:00"/>
    <n v="600"/>
    <n v="0.3"/>
    <x v="201"/>
    <n v="2"/>
    <n v="13.519999999999998"/>
    <s v="OCC"/>
  </r>
  <r>
    <n v="1856"/>
    <d v="2020-11-17T00:00:00"/>
    <n v="600"/>
    <n v="0.3"/>
    <x v="201"/>
    <n v="5"/>
    <n v="13.519999999999998"/>
    <s v="PET"/>
  </r>
  <r>
    <n v="704"/>
    <d v="2020-11-17T00:00:00"/>
    <n v="1196"/>
    <n v="0.6"/>
    <x v="201"/>
    <n v="2"/>
    <n v="13.519999999999998"/>
    <s v="OCC"/>
  </r>
  <r>
    <n v="708"/>
    <d v="2020-11-17T00:00:00"/>
    <n v="1180"/>
    <n v="0.59"/>
    <x v="201"/>
    <n v="2"/>
    <n v="13.519999999999998"/>
    <s v="OCC"/>
  </r>
  <r>
    <n v="694"/>
    <d v="2020-11-17T00:00:00"/>
    <n v="580"/>
    <n v="0.28999999999999998"/>
    <x v="201"/>
    <n v="2"/>
    <n v="13.519999999999998"/>
    <s v="OCC"/>
  </r>
  <r>
    <n v="693"/>
    <d v="2020-11-17T00:00:00"/>
    <n v="550"/>
    <n v="0.28000000000000003"/>
    <x v="201"/>
    <n v="2"/>
    <n v="13.519999999999998"/>
    <s v="OCC"/>
  </r>
  <r>
    <n v="1647"/>
    <d v="2020-11-17T00:00:00"/>
    <n v="1615"/>
    <n v="0.81"/>
    <x v="201"/>
    <n v="4"/>
    <n v="13.519999999999998"/>
    <s v="ONP"/>
  </r>
  <r>
    <n v="698"/>
    <d v="2020-11-17T00:00:00"/>
    <n v="1236"/>
    <n v="0.62"/>
    <x v="201"/>
    <n v="2"/>
    <n v="13.519999999999998"/>
    <s v="OCC"/>
  </r>
  <r>
    <n v="706"/>
    <d v="2020-11-17T00:00:00"/>
    <n v="1236"/>
    <n v="0.62"/>
    <x v="201"/>
    <n v="2"/>
    <n v="13.519999999999998"/>
    <s v="OCC"/>
  </r>
  <r>
    <n v="701"/>
    <d v="2020-11-17T00:00:00"/>
    <n v="1322"/>
    <n v="0.66"/>
    <x v="201"/>
    <n v="2"/>
    <n v="13.519999999999998"/>
    <s v="OCC"/>
  </r>
  <r>
    <n v="700"/>
    <d v="2020-11-17T00:00:00"/>
    <n v="1210"/>
    <n v="0.61"/>
    <x v="201"/>
    <n v="2"/>
    <n v="13.519999999999998"/>
    <s v="OCC"/>
  </r>
  <r>
    <n v="695"/>
    <d v="2020-11-17T00:00:00"/>
    <n v="590"/>
    <n v="0.3"/>
    <x v="201"/>
    <n v="2"/>
    <n v="13.519999999999998"/>
    <s v="OCC"/>
  </r>
  <r>
    <n v="1646"/>
    <d v="2020-11-17T00:00:00"/>
    <n v="1600"/>
    <n v="0.8"/>
    <x v="201"/>
    <n v="4"/>
    <n v="13.519999999999998"/>
    <s v="ONP"/>
  </r>
  <r>
    <n v="709"/>
    <d v="2020-11-17T00:00:00"/>
    <n v="1240"/>
    <n v="0.62"/>
    <x v="201"/>
    <n v="2"/>
    <n v="13.519999999999998"/>
    <s v="OCC"/>
  </r>
  <r>
    <n v="699"/>
    <d v="2020-11-17T00:00:00"/>
    <n v="1230"/>
    <n v="0.62"/>
    <x v="201"/>
    <n v="2"/>
    <n v="13.519999999999998"/>
    <s v="OCC"/>
  </r>
  <r>
    <n v="716"/>
    <d v="2020-11-16T00:00:00"/>
    <n v="1296"/>
    <n v="0.65"/>
    <x v="202"/>
    <n v="2"/>
    <n v="7.2200000000000006"/>
    <s v="OCC"/>
  </r>
  <r>
    <n v="711"/>
    <d v="2020-11-16T00:00:00"/>
    <n v="1256"/>
    <n v="0.63"/>
    <x v="202"/>
    <n v="2"/>
    <n v="7.2200000000000006"/>
    <s v="OCC"/>
  </r>
  <r>
    <n v="720"/>
    <d v="2020-11-16T00:00:00"/>
    <n v="1600"/>
    <n v="0.8"/>
    <x v="202"/>
    <n v="2"/>
    <n v="7.2200000000000006"/>
    <s v="OCC"/>
  </r>
  <r>
    <n v="712"/>
    <d v="2020-11-16T00:00:00"/>
    <n v="1196"/>
    <n v="0.6"/>
    <x v="202"/>
    <n v="2"/>
    <n v="7.2200000000000006"/>
    <s v="OCC"/>
  </r>
  <r>
    <n v="719"/>
    <d v="2020-11-16T00:00:00"/>
    <n v="1260"/>
    <n v="0.63"/>
    <x v="202"/>
    <n v="2"/>
    <n v="7.2200000000000006"/>
    <s v="OCC"/>
  </r>
  <r>
    <n v="714"/>
    <d v="2020-11-16T00:00:00"/>
    <n v="1220"/>
    <n v="0.61"/>
    <x v="202"/>
    <n v="2"/>
    <n v="7.2200000000000006"/>
    <s v="OCC"/>
  </r>
  <r>
    <n v="718"/>
    <d v="2020-11-16T00:00:00"/>
    <n v="1280"/>
    <n v="0.64"/>
    <x v="202"/>
    <n v="2"/>
    <n v="7.2200000000000006"/>
    <s v="OCC"/>
  </r>
  <r>
    <n v="713"/>
    <d v="2020-11-16T00:00:00"/>
    <n v="1215"/>
    <n v="0.61"/>
    <x v="202"/>
    <n v="2"/>
    <n v="7.2200000000000006"/>
    <s v="OCC"/>
  </r>
  <r>
    <n v="717"/>
    <d v="2020-11-16T00:00:00"/>
    <n v="1300"/>
    <n v="0.65"/>
    <x v="202"/>
    <n v="2"/>
    <n v="7.2200000000000006"/>
    <s v="OCC"/>
  </r>
  <r>
    <n v="1648"/>
    <d v="2020-11-16T00:00:00"/>
    <n v="1580"/>
    <n v="0.79"/>
    <x v="202"/>
    <n v="4"/>
    <n v="7.2200000000000006"/>
    <s v="ONP"/>
  </r>
  <r>
    <n v="715"/>
    <d v="2020-11-16T00:00:00"/>
    <n v="1226"/>
    <n v="0.61"/>
    <x v="202"/>
    <n v="2"/>
    <n v="7.2200000000000006"/>
    <s v="OCC"/>
  </r>
  <r>
    <n v="722"/>
    <d v="2020-11-13T00:00:00"/>
    <n v="1215"/>
    <n v="0.61"/>
    <x v="203"/>
    <n v="2"/>
    <n v="1.8699999999999999"/>
    <s v="OCC"/>
  </r>
  <r>
    <n v="721"/>
    <d v="2020-11-13T00:00:00"/>
    <n v="1210"/>
    <n v="0.61"/>
    <x v="203"/>
    <n v="2"/>
    <n v="1.8699999999999999"/>
    <s v="OCC"/>
  </r>
  <r>
    <n v="1510"/>
    <d v="2020-11-13T00:00:00"/>
    <n v="840"/>
    <n v="0.42"/>
    <x v="203"/>
    <n v="3"/>
    <n v="1.8699999999999999"/>
    <s v="TIN"/>
  </r>
  <r>
    <n v="2070"/>
    <d v="2020-11-13T00:00:00"/>
    <n v="460"/>
    <n v="0.23"/>
    <x v="203"/>
    <n v="8"/>
    <n v="1.8699999999999999"/>
    <s v="UBC"/>
  </r>
  <r>
    <n v="1857"/>
    <d v="2020-11-12T00:00:00"/>
    <n v="650"/>
    <n v="0.33"/>
    <x v="204"/>
    <n v="5"/>
    <n v="5.5900000000000007"/>
    <s v="PET"/>
  </r>
  <r>
    <n v="727"/>
    <d v="2020-11-12T00:00:00"/>
    <n v="1215"/>
    <n v="0.61"/>
    <x v="204"/>
    <n v="2"/>
    <n v="5.5900000000000007"/>
    <s v="OCC"/>
  </r>
  <r>
    <n v="1650"/>
    <d v="2020-11-12T00:00:00"/>
    <n v="1615"/>
    <n v="0.81"/>
    <x v="204"/>
    <n v="4"/>
    <n v="5.5900000000000007"/>
    <s v="ONP"/>
  </r>
  <r>
    <n v="1649"/>
    <d v="2020-11-12T00:00:00"/>
    <n v="1600"/>
    <n v="0.8"/>
    <x v="204"/>
    <n v="4"/>
    <n v="5.5900000000000007"/>
    <s v="ONP"/>
  </r>
  <r>
    <n v="725"/>
    <d v="2020-11-12T00:00:00"/>
    <n v="1226"/>
    <n v="0.61"/>
    <x v="204"/>
    <n v="2"/>
    <n v="5.5900000000000007"/>
    <s v="OCC"/>
  </r>
  <r>
    <n v="723"/>
    <d v="2020-11-12T00:00:00"/>
    <n v="1200"/>
    <n v="0.6"/>
    <x v="204"/>
    <n v="2"/>
    <n v="5.5900000000000007"/>
    <s v="OCC"/>
  </r>
  <r>
    <n v="726"/>
    <d v="2020-11-12T00:00:00"/>
    <n v="1220"/>
    <n v="0.61"/>
    <x v="204"/>
    <n v="2"/>
    <n v="5.5900000000000007"/>
    <s v="OCC"/>
  </r>
  <r>
    <n v="724"/>
    <d v="2020-11-12T00:00:00"/>
    <n v="1210"/>
    <n v="0.61"/>
    <x v="204"/>
    <n v="2"/>
    <n v="5.5900000000000007"/>
    <s v="OCC"/>
  </r>
  <r>
    <n v="728"/>
    <d v="2020-11-12T00:00:00"/>
    <n v="1210"/>
    <n v="0.61"/>
    <x v="204"/>
    <n v="2"/>
    <n v="5.5900000000000007"/>
    <s v="OCC"/>
  </r>
  <r>
    <n v="1651"/>
    <d v="2020-11-11T00:00:00"/>
    <n v="1615"/>
    <n v="0.81"/>
    <x v="205"/>
    <n v="4"/>
    <n v="7.3599999999999994"/>
    <s v="ONP"/>
  </r>
  <r>
    <n v="730"/>
    <d v="2020-11-11T00:00:00"/>
    <n v="1290"/>
    <n v="0.65"/>
    <x v="205"/>
    <n v="2"/>
    <n v="7.3599999999999994"/>
    <s v="OCC"/>
  </r>
  <r>
    <n v="732"/>
    <d v="2020-11-11T00:00:00"/>
    <n v="1180"/>
    <n v="0.59"/>
    <x v="205"/>
    <n v="2"/>
    <n v="7.3599999999999994"/>
    <s v="OCC"/>
  </r>
  <r>
    <n v="731"/>
    <d v="2020-11-11T00:00:00"/>
    <n v="1200"/>
    <n v="0.6"/>
    <x v="205"/>
    <n v="2"/>
    <n v="7.3599999999999994"/>
    <s v="OCC"/>
  </r>
  <r>
    <n v="734"/>
    <d v="2020-11-11T00:00:00"/>
    <n v="1315"/>
    <n v="0.66"/>
    <x v="205"/>
    <n v="2"/>
    <n v="7.3599999999999994"/>
    <s v="OCC"/>
  </r>
  <r>
    <n v="729"/>
    <d v="2020-11-11T00:00:00"/>
    <n v="1310"/>
    <n v="0.66"/>
    <x v="205"/>
    <n v="2"/>
    <n v="7.3599999999999994"/>
    <s v="OCC"/>
  </r>
  <r>
    <n v="737"/>
    <d v="2020-11-11T00:00:00"/>
    <n v="1310"/>
    <n v="0.66"/>
    <x v="205"/>
    <n v="2"/>
    <n v="7.3599999999999994"/>
    <s v="OCC"/>
  </r>
  <r>
    <n v="733"/>
    <d v="2020-11-11T00:00:00"/>
    <n v="1300"/>
    <n v="0.65"/>
    <x v="205"/>
    <n v="2"/>
    <n v="7.3599999999999994"/>
    <s v="OCC"/>
  </r>
  <r>
    <n v="736"/>
    <d v="2020-11-11T00:00:00"/>
    <n v="1270"/>
    <n v="0.64"/>
    <x v="205"/>
    <n v="2"/>
    <n v="7.3599999999999994"/>
    <s v="OCC"/>
  </r>
  <r>
    <n v="735"/>
    <d v="2020-11-11T00:00:00"/>
    <n v="1280"/>
    <n v="0.64"/>
    <x v="205"/>
    <n v="2"/>
    <n v="7.3599999999999994"/>
    <s v="OCC"/>
  </r>
  <r>
    <n v="1652"/>
    <d v="2020-11-11T00:00:00"/>
    <n v="1600"/>
    <n v="0.8"/>
    <x v="205"/>
    <n v="4"/>
    <n v="7.3599999999999994"/>
    <s v="ONP"/>
  </r>
  <r>
    <n v="744"/>
    <d v="2020-11-10T00:00:00"/>
    <n v="1190"/>
    <n v="0.6"/>
    <x v="206"/>
    <n v="2"/>
    <n v="6.45"/>
    <s v="OCC"/>
  </r>
  <r>
    <n v="2071"/>
    <d v="2020-11-10T00:00:00"/>
    <n v="460"/>
    <n v="0.23"/>
    <x v="206"/>
    <n v="8"/>
    <n v="6.45"/>
    <s v="UBC"/>
  </r>
  <r>
    <n v="738"/>
    <d v="2020-11-10T00:00:00"/>
    <n v="1100"/>
    <n v="0.55000000000000004"/>
    <x v="206"/>
    <n v="2"/>
    <n v="6.45"/>
    <s v="OCC"/>
  </r>
  <r>
    <n v="1962"/>
    <d v="2020-11-10T00:00:00"/>
    <n v="850"/>
    <n v="0.43"/>
    <x v="206"/>
    <n v="7"/>
    <n v="6.45"/>
    <s v="HDPEC"/>
  </r>
  <r>
    <n v="739"/>
    <d v="2020-11-10T00:00:00"/>
    <n v="1226"/>
    <n v="0.61"/>
    <x v="206"/>
    <n v="2"/>
    <n v="6.45"/>
    <s v="OCC"/>
  </r>
  <r>
    <n v="741"/>
    <d v="2020-11-10T00:00:00"/>
    <n v="1200"/>
    <n v="0.6"/>
    <x v="206"/>
    <n v="2"/>
    <n v="6.45"/>
    <s v="OCC"/>
  </r>
  <r>
    <n v="745"/>
    <d v="2020-11-10T00:00:00"/>
    <n v="1156"/>
    <n v="0.57999999999999996"/>
    <x v="206"/>
    <n v="2"/>
    <n v="6.45"/>
    <s v="OCC"/>
  </r>
  <r>
    <n v="1858"/>
    <d v="2020-11-10T00:00:00"/>
    <n v="560"/>
    <n v="0.28000000000000003"/>
    <x v="206"/>
    <n v="5"/>
    <n v="6.45"/>
    <s v="PET"/>
  </r>
  <r>
    <n v="743"/>
    <d v="2020-11-10T00:00:00"/>
    <n v="1196"/>
    <n v="0.6"/>
    <x v="206"/>
    <n v="2"/>
    <n v="6.45"/>
    <s v="OCC"/>
  </r>
  <r>
    <n v="742"/>
    <d v="2020-11-10T00:00:00"/>
    <n v="1210"/>
    <n v="0.61"/>
    <x v="206"/>
    <n v="2"/>
    <n v="6.45"/>
    <s v="OCC"/>
  </r>
  <r>
    <n v="740"/>
    <d v="2020-11-10T00:00:00"/>
    <n v="1160"/>
    <n v="0.57999999999999996"/>
    <x v="206"/>
    <n v="2"/>
    <n v="6.45"/>
    <s v="OCC"/>
  </r>
  <r>
    <n v="1653"/>
    <d v="2020-11-10T00:00:00"/>
    <n v="1550"/>
    <n v="0.78"/>
    <x v="206"/>
    <n v="4"/>
    <n v="6.45"/>
    <s v="ONP"/>
  </r>
  <r>
    <n v="749"/>
    <d v="2020-11-09T00:00:00"/>
    <n v="1256"/>
    <n v="0.63"/>
    <x v="207"/>
    <n v="2"/>
    <n v="6.91"/>
    <s v="OCC"/>
  </r>
  <r>
    <n v="746"/>
    <d v="2020-11-09T00:00:00"/>
    <n v="1100"/>
    <n v="0.55000000000000004"/>
    <x v="207"/>
    <n v="2"/>
    <n v="6.91"/>
    <s v="OCC"/>
  </r>
  <r>
    <n v="748"/>
    <d v="2020-11-09T00:00:00"/>
    <n v="1200"/>
    <n v="0.6"/>
    <x v="207"/>
    <n v="2"/>
    <n v="6.91"/>
    <s v="OCC"/>
  </r>
  <r>
    <n v="1655"/>
    <d v="2020-11-09T00:00:00"/>
    <n v="1600"/>
    <n v="0.8"/>
    <x v="207"/>
    <n v="4"/>
    <n v="6.91"/>
    <s v="ONP"/>
  </r>
  <r>
    <n v="750"/>
    <d v="2020-11-09T00:00:00"/>
    <n v="1196"/>
    <n v="0.6"/>
    <x v="207"/>
    <n v="2"/>
    <n v="6.91"/>
    <s v="OCC"/>
  </r>
  <r>
    <n v="751"/>
    <d v="2020-11-09T00:00:00"/>
    <n v="1160"/>
    <n v="0.57999999999999996"/>
    <x v="207"/>
    <n v="2"/>
    <n v="6.91"/>
    <s v="OCC"/>
  </r>
  <r>
    <n v="753"/>
    <d v="2020-11-09T00:00:00"/>
    <n v="1200"/>
    <n v="0.6"/>
    <x v="207"/>
    <n v="2"/>
    <n v="6.91"/>
    <s v="OCC"/>
  </r>
  <r>
    <n v="1654"/>
    <d v="2020-11-09T00:00:00"/>
    <n v="1615"/>
    <n v="0.81"/>
    <x v="207"/>
    <n v="4"/>
    <n v="6.91"/>
    <s v="ONP"/>
  </r>
  <r>
    <n v="754"/>
    <d v="2020-11-09T00:00:00"/>
    <n v="1210"/>
    <n v="0.61"/>
    <x v="207"/>
    <n v="2"/>
    <n v="6.91"/>
    <s v="OCC"/>
  </r>
  <r>
    <n v="752"/>
    <d v="2020-11-09T00:00:00"/>
    <n v="1100"/>
    <n v="0.55000000000000004"/>
    <x v="207"/>
    <n v="2"/>
    <n v="6.91"/>
    <s v="OCC"/>
  </r>
  <r>
    <n v="747"/>
    <d v="2020-11-09T00:00:00"/>
    <n v="1156"/>
    <n v="0.57999999999999996"/>
    <x v="207"/>
    <n v="2"/>
    <n v="6.91"/>
    <s v="OCC"/>
  </r>
  <r>
    <n v="1656"/>
    <d v="2020-11-06T00:00:00"/>
    <n v="1620"/>
    <n v="0.81"/>
    <x v="208"/>
    <n v="4"/>
    <n v="6.19"/>
    <s v="ONP"/>
  </r>
  <r>
    <n v="1512"/>
    <d v="2020-11-06T00:00:00"/>
    <n v="730"/>
    <n v="0.37"/>
    <x v="208"/>
    <n v="3"/>
    <n v="6.19"/>
    <s v="TIN"/>
  </r>
  <r>
    <n v="760"/>
    <d v="2020-11-06T00:00:00"/>
    <n v="1180"/>
    <n v="0.59"/>
    <x v="208"/>
    <n v="2"/>
    <n v="6.19"/>
    <s v="OCC"/>
  </r>
  <r>
    <n v="1859"/>
    <d v="2020-11-06T00:00:00"/>
    <n v="640"/>
    <n v="0.32"/>
    <x v="208"/>
    <n v="5"/>
    <n v="6.19"/>
    <s v="PET"/>
  </r>
  <r>
    <n v="759"/>
    <d v="2020-11-06T00:00:00"/>
    <n v="1156"/>
    <n v="0.57999999999999996"/>
    <x v="208"/>
    <n v="2"/>
    <n v="6.19"/>
    <s v="OCC"/>
  </r>
  <r>
    <n v="755"/>
    <d v="2020-11-06T00:00:00"/>
    <n v="1115"/>
    <n v="0.56000000000000005"/>
    <x v="208"/>
    <n v="2"/>
    <n v="6.19"/>
    <s v="OCC"/>
  </r>
  <r>
    <n v="757"/>
    <d v="2020-11-06T00:00:00"/>
    <n v="1200"/>
    <n v="0.6"/>
    <x v="208"/>
    <n v="2"/>
    <n v="6.19"/>
    <s v="OCC"/>
  </r>
  <r>
    <n v="761"/>
    <d v="2020-11-06T00:00:00"/>
    <n v="1200"/>
    <n v="0.6"/>
    <x v="208"/>
    <n v="2"/>
    <n v="6.19"/>
    <s v="OCC"/>
  </r>
  <r>
    <n v="758"/>
    <d v="2020-11-06T00:00:00"/>
    <n v="1210"/>
    <n v="0.61"/>
    <x v="208"/>
    <n v="2"/>
    <n v="6.19"/>
    <s v="OCC"/>
  </r>
  <r>
    <n v="2072"/>
    <d v="2020-11-06T00:00:00"/>
    <n v="480"/>
    <n v="0.24"/>
    <x v="208"/>
    <n v="8"/>
    <n v="6.19"/>
    <s v="UBC"/>
  </r>
  <r>
    <n v="756"/>
    <d v="2020-11-06T00:00:00"/>
    <n v="1100"/>
    <n v="0.55000000000000004"/>
    <x v="208"/>
    <n v="2"/>
    <n v="6.19"/>
    <s v="OCC"/>
  </r>
  <r>
    <n v="1511"/>
    <d v="2020-11-06T00:00:00"/>
    <n v="720"/>
    <n v="0.36"/>
    <x v="208"/>
    <n v="3"/>
    <n v="6.19"/>
    <s v="TIN"/>
  </r>
  <r>
    <n v="763"/>
    <d v="2020-11-05T00:00:00"/>
    <n v="1150"/>
    <n v="0.57999999999999996"/>
    <x v="209"/>
    <n v="2"/>
    <n v="4.8999999999999995"/>
    <s v="OCC"/>
  </r>
  <r>
    <n v="764"/>
    <d v="2020-11-05T00:00:00"/>
    <n v="1210"/>
    <n v="0.61"/>
    <x v="209"/>
    <n v="2"/>
    <n v="4.8999999999999995"/>
    <s v="OCC"/>
  </r>
  <r>
    <n v="762"/>
    <d v="2020-11-05T00:00:00"/>
    <n v="1100"/>
    <n v="0.55000000000000004"/>
    <x v="209"/>
    <n v="2"/>
    <n v="4.8999999999999995"/>
    <s v="OCC"/>
  </r>
  <r>
    <n v="1657"/>
    <d v="2020-11-05T00:00:00"/>
    <n v="1615"/>
    <n v="0.81"/>
    <x v="209"/>
    <n v="4"/>
    <n v="4.8999999999999995"/>
    <s v="ONP"/>
  </r>
  <r>
    <n v="767"/>
    <d v="2020-11-05T00:00:00"/>
    <n v="1160"/>
    <n v="0.57999999999999996"/>
    <x v="209"/>
    <n v="2"/>
    <n v="4.8999999999999995"/>
    <s v="OCC"/>
  </r>
  <r>
    <n v="2073"/>
    <d v="2020-11-05T00:00:00"/>
    <n v="460"/>
    <n v="0.23"/>
    <x v="209"/>
    <n v="8"/>
    <n v="4.8999999999999995"/>
    <s v="UBC"/>
  </r>
  <r>
    <n v="766"/>
    <d v="2020-11-05T00:00:00"/>
    <n v="1156"/>
    <n v="0.57999999999999996"/>
    <x v="209"/>
    <n v="2"/>
    <n v="4.8999999999999995"/>
    <s v="OCC"/>
  </r>
  <r>
    <n v="765"/>
    <d v="2020-11-05T00:00:00"/>
    <n v="1220"/>
    <n v="0.61"/>
    <x v="209"/>
    <n v="2"/>
    <n v="4.8999999999999995"/>
    <s v="OCC"/>
  </r>
  <r>
    <n v="1513"/>
    <d v="2020-11-05T00:00:00"/>
    <n v="700"/>
    <n v="0.35"/>
    <x v="209"/>
    <n v="3"/>
    <n v="4.8999999999999995"/>
    <s v="TIN"/>
  </r>
  <r>
    <n v="772"/>
    <d v="2020-11-04T00:00:00"/>
    <n v="1156"/>
    <n v="0.57999999999999996"/>
    <x v="210"/>
    <n v="2"/>
    <n v="6.23"/>
    <s v="OCC"/>
  </r>
  <r>
    <n v="770"/>
    <d v="2020-11-04T00:00:00"/>
    <n v="1180"/>
    <n v="0.59"/>
    <x v="210"/>
    <n v="2"/>
    <n v="6.23"/>
    <s v="OCC"/>
  </r>
  <r>
    <n v="1660"/>
    <d v="2020-11-04T00:00:00"/>
    <n v="1628"/>
    <n v="0.81"/>
    <x v="210"/>
    <n v="4"/>
    <n v="6.23"/>
    <s v="ONP"/>
  </r>
  <r>
    <n v="773"/>
    <d v="2020-11-04T00:00:00"/>
    <n v="1140"/>
    <n v="0.56999999999999995"/>
    <x v="210"/>
    <n v="2"/>
    <n v="6.23"/>
    <s v="OCC"/>
  </r>
  <r>
    <n v="1659"/>
    <d v="2020-11-04T00:00:00"/>
    <n v="1650"/>
    <n v="0.83"/>
    <x v="210"/>
    <n v="4"/>
    <n v="6.23"/>
    <s v="ONP"/>
  </r>
  <r>
    <n v="768"/>
    <d v="2020-11-04T00:00:00"/>
    <n v="1100"/>
    <n v="0.55000000000000004"/>
    <x v="210"/>
    <n v="2"/>
    <n v="6.23"/>
    <s v="OCC"/>
  </r>
  <r>
    <n v="769"/>
    <d v="2020-11-04T00:00:00"/>
    <n v="1116"/>
    <n v="0.56000000000000005"/>
    <x v="210"/>
    <n v="2"/>
    <n v="6.23"/>
    <s v="OCC"/>
  </r>
  <r>
    <n v="771"/>
    <d v="2020-11-04T00:00:00"/>
    <n v="1210"/>
    <n v="0.61"/>
    <x v="210"/>
    <n v="2"/>
    <n v="6.23"/>
    <s v="OCC"/>
  </r>
  <r>
    <n v="1658"/>
    <d v="2020-11-04T00:00:00"/>
    <n v="1600"/>
    <n v="0.8"/>
    <x v="210"/>
    <n v="4"/>
    <n v="6.23"/>
    <s v="ONP"/>
  </r>
  <r>
    <n v="1860"/>
    <d v="2020-11-04T00:00:00"/>
    <n v="650"/>
    <n v="0.33"/>
    <x v="210"/>
    <n v="5"/>
    <n v="6.23"/>
    <s v="PET"/>
  </r>
  <r>
    <n v="1963"/>
    <d v="2020-11-03T00:00:00"/>
    <n v="850"/>
    <n v="0.43"/>
    <x v="211"/>
    <n v="7"/>
    <n v="8.2000000000000011"/>
    <s v="HDPEC"/>
  </r>
  <r>
    <n v="777"/>
    <d v="2020-11-03T00:00:00"/>
    <n v="1200"/>
    <n v="0.6"/>
    <x v="211"/>
    <n v="2"/>
    <n v="8.2000000000000011"/>
    <s v="OCC"/>
  </r>
  <r>
    <n v="1662"/>
    <d v="2020-11-03T00:00:00"/>
    <n v="1615"/>
    <n v="0.81"/>
    <x v="211"/>
    <n v="4"/>
    <n v="8.2000000000000011"/>
    <s v="ONP"/>
  </r>
  <r>
    <n v="780"/>
    <d v="2020-11-03T00:00:00"/>
    <n v="1220"/>
    <n v="0.61"/>
    <x v="211"/>
    <n v="2"/>
    <n v="8.2000000000000011"/>
    <s v="OCC"/>
  </r>
  <r>
    <n v="779"/>
    <d v="2020-11-03T00:00:00"/>
    <n v="1215"/>
    <n v="0.61"/>
    <x v="211"/>
    <n v="2"/>
    <n v="8.2000000000000011"/>
    <s v="OCC"/>
  </r>
  <r>
    <n v="776"/>
    <d v="2020-11-03T00:00:00"/>
    <n v="1160"/>
    <n v="0.57999999999999996"/>
    <x v="211"/>
    <n v="2"/>
    <n v="8.2000000000000011"/>
    <s v="OCC"/>
  </r>
  <r>
    <n v="778"/>
    <d v="2020-11-03T00:00:00"/>
    <n v="1216"/>
    <n v="0.61"/>
    <x v="211"/>
    <n v="2"/>
    <n v="8.2000000000000011"/>
    <s v="OCC"/>
  </r>
  <r>
    <n v="1661"/>
    <d v="2020-11-03T00:00:00"/>
    <n v="1628"/>
    <n v="0.81"/>
    <x v="211"/>
    <n v="4"/>
    <n v="8.2000000000000011"/>
    <s v="ONP"/>
  </r>
  <r>
    <n v="782"/>
    <d v="2020-11-03T00:00:00"/>
    <n v="1200"/>
    <n v="0.6"/>
    <x v="211"/>
    <n v="2"/>
    <n v="8.2000000000000011"/>
    <s v="OCC"/>
  </r>
  <r>
    <n v="2074"/>
    <d v="2020-11-03T00:00:00"/>
    <n v="460"/>
    <n v="0.23"/>
    <x v="211"/>
    <n v="8"/>
    <n v="8.2000000000000011"/>
    <s v="UBC"/>
  </r>
  <r>
    <n v="781"/>
    <d v="2020-11-03T00:00:00"/>
    <n v="1160"/>
    <n v="0.57999999999999996"/>
    <x v="211"/>
    <n v="2"/>
    <n v="8.2000000000000011"/>
    <s v="OCC"/>
  </r>
  <r>
    <n v="783"/>
    <d v="2020-11-03T00:00:00"/>
    <n v="1200"/>
    <n v="0.6"/>
    <x v="211"/>
    <n v="2"/>
    <n v="8.2000000000000011"/>
    <s v="OCC"/>
  </r>
  <r>
    <n v="775"/>
    <d v="2020-11-03T00:00:00"/>
    <n v="1156"/>
    <n v="0.57999999999999996"/>
    <x v="211"/>
    <n v="2"/>
    <n v="8.2000000000000011"/>
    <s v="OCC"/>
  </r>
  <r>
    <n v="774"/>
    <d v="2020-11-03T00:00:00"/>
    <n v="1100"/>
    <n v="0.55000000000000004"/>
    <x v="211"/>
    <n v="2"/>
    <n v="8.2000000000000011"/>
    <s v="OCC"/>
  </r>
  <r>
    <n v="784"/>
    <d v="2020-11-02T00:00:00"/>
    <n v="1100"/>
    <n v="0.55000000000000004"/>
    <x v="212"/>
    <n v="2"/>
    <n v="3.15"/>
    <s v="OCC"/>
  </r>
  <r>
    <n v="787"/>
    <d v="2020-11-02T00:00:00"/>
    <n v="1200"/>
    <n v="0.6"/>
    <x v="212"/>
    <n v="2"/>
    <n v="3.15"/>
    <s v="OCC"/>
  </r>
  <r>
    <n v="1663"/>
    <d v="2020-11-02T00:00:00"/>
    <n v="1600"/>
    <n v="0.8"/>
    <x v="212"/>
    <n v="4"/>
    <n v="3.15"/>
    <s v="ONP"/>
  </r>
  <r>
    <n v="786"/>
    <d v="2020-11-02T00:00:00"/>
    <n v="1196"/>
    <n v="0.6"/>
    <x v="212"/>
    <n v="2"/>
    <n v="3.15"/>
    <s v="OCC"/>
  </r>
  <r>
    <n v="785"/>
    <d v="2020-11-02T00:00:00"/>
    <n v="1200"/>
    <n v="0.6"/>
    <x v="212"/>
    <n v="2"/>
    <n v="3.15"/>
    <s v="OCC"/>
  </r>
  <r>
    <n v="1664"/>
    <d v="2020-10-31T00:00:00"/>
    <n v="1550"/>
    <n v="0.78"/>
    <x v="213"/>
    <n v="4"/>
    <n v="3.44"/>
    <s v="ONP"/>
  </r>
  <r>
    <n v="1919"/>
    <d v="2020-10-31T00:00:00"/>
    <n v="670"/>
    <n v="0.34"/>
    <x v="213"/>
    <n v="6"/>
    <n v="3.44"/>
    <s v="HDPEN"/>
  </r>
  <r>
    <n v="1861"/>
    <d v="2020-10-31T00:00:00"/>
    <n v="640"/>
    <n v="0.32"/>
    <x v="213"/>
    <n v="5"/>
    <n v="3.44"/>
    <s v="PET"/>
  </r>
  <r>
    <n v="789"/>
    <d v="2020-10-31T00:00:00"/>
    <n v="1200"/>
    <n v="0.6"/>
    <x v="213"/>
    <n v="2"/>
    <n v="3.44"/>
    <s v="OCC"/>
  </r>
  <r>
    <n v="790"/>
    <d v="2020-10-31T00:00:00"/>
    <n v="1156"/>
    <n v="0.57999999999999996"/>
    <x v="213"/>
    <n v="2"/>
    <n v="3.44"/>
    <s v="OCC"/>
  </r>
  <r>
    <n v="788"/>
    <d v="2020-10-31T00:00:00"/>
    <n v="1180"/>
    <n v="0.59"/>
    <x v="213"/>
    <n v="2"/>
    <n v="3.44"/>
    <s v="OCC"/>
  </r>
  <r>
    <n v="2075"/>
    <d v="2020-10-31T00:00:00"/>
    <n v="460"/>
    <n v="0.23"/>
    <x v="213"/>
    <n v="8"/>
    <n v="3.44"/>
    <s v="UBC"/>
  </r>
  <r>
    <n v="1665"/>
    <d v="2020-10-30T00:00:00"/>
    <n v="1610"/>
    <n v="0.81"/>
    <x v="214"/>
    <n v="4"/>
    <n v="4.42"/>
    <s v="ONP"/>
  </r>
  <r>
    <n v="794"/>
    <d v="2020-10-30T00:00:00"/>
    <n v="1200"/>
    <n v="0.6"/>
    <x v="214"/>
    <n v="2"/>
    <n v="4.42"/>
    <s v="OCC"/>
  </r>
  <r>
    <n v="795"/>
    <d v="2020-10-30T00:00:00"/>
    <n v="1210"/>
    <n v="0.61"/>
    <x v="214"/>
    <n v="2"/>
    <n v="4.42"/>
    <s v="OCC"/>
  </r>
  <r>
    <n v="796"/>
    <d v="2020-10-30T00:00:00"/>
    <n v="1180"/>
    <n v="0.59"/>
    <x v="214"/>
    <n v="2"/>
    <n v="4.42"/>
    <s v="OCC"/>
  </r>
  <r>
    <n v="791"/>
    <d v="2020-10-30T00:00:00"/>
    <n v="1200"/>
    <n v="0.6"/>
    <x v="214"/>
    <n v="2"/>
    <n v="4.42"/>
    <s v="OCC"/>
  </r>
  <r>
    <n v="793"/>
    <d v="2020-10-30T00:00:00"/>
    <n v="1190"/>
    <n v="0.6"/>
    <x v="214"/>
    <n v="2"/>
    <n v="4.42"/>
    <s v="OCC"/>
  </r>
  <r>
    <n v="792"/>
    <d v="2020-10-30T00:00:00"/>
    <n v="1210"/>
    <n v="0.61"/>
    <x v="214"/>
    <n v="2"/>
    <n v="4.42"/>
    <s v="OCC"/>
  </r>
  <r>
    <n v="1964"/>
    <d v="2020-10-29T00:00:00"/>
    <n v="850"/>
    <n v="0.43"/>
    <x v="215"/>
    <n v="7"/>
    <n v="5.1800000000000006"/>
    <s v="HDPEC"/>
  </r>
  <r>
    <n v="1667"/>
    <d v="2020-10-29T00:00:00"/>
    <n v="1650"/>
    <n v="0.83"/>
    <x v="215"/>
    <n v="4"/>
    <n v="5.1800000000000006"/>
    <s v="ONP"/>
  </r>
  <r>
    <n v="799"/>
    <d v="2020-10-29T00:00:00"/>
    <n v="1180"/>
    <n v="0.59"/>
    <x v="215"/>
    <n v="2"/>
    <n v="5.1800000000000006"/>
    <s v="OCC"/>
  </r>
  <r>
    <n v="798"/>
    <d v="2020-10-29T00:00:00"/>
    <n v="1200"/>
    <n v="0.6"/>
    <x v="215"/>
    <n v="2"/>
    <n v="5.1800000000000006"/>
    <s v="OCC"/>
  </r>
  <r>
    <n v="800"/>
    <d v="2020-10-29T00:00:00"/>
    <n v="1190"/>
    <n v="0.6"/>
    <x v="215"/>
    <n v="2"/>
    <n v="5.1800000000000006"/>
    <s v="OCC"/>
  </r>
  <r>
    <n v="1666"/>
    <d v="2020-10-29T00:00:00"/>
    <n v="1600"/>
    <n v="0.8"/>
    <x v="215"/>
    <n v="4"/>
    <n v="5.1800000000000006"/>
    <s v="ONP"/>
  </r>
  <r>
    <n v="797"/>
    <d v="2020-10-29T00:00:00"/>
    <n v="1100"/>
    <n v="0.55000000000000004"/>
    <x v="215"/>
    <n v="2"/>
    <n v="5.1800000000000006"/>
    <s v="OCC"/>
  </r>
  <r>
    <n v="1668"/>
    <d v="2020-10-29T00:00:00"/>
    <n v="1550"/>
    <n v="0.78"/>
    <x v="215"/>
    <n v="4"/>
    <n v="5.1800000000000006"/>
    <s v="ONP"/>
  </r>
  <r>
    <n v="803"/>
    <d v="2020-10-28T00:00:00"/>
    <n v="1200"/>
    <n v="0.6"/>
    <x v="216"/>
    <n v="2"/>
    <n v="4.3699999999999992"/>
    <s v="OCC"/>
  </r>
  <r>
    <n v="804"/>
    <d v="2020-10-28T00:00:00"/>
    <n v="1200"/>
    <n v="0.6"/>
    <x v="216"/>
    <n v="2"/>
    <n v="4.3699999999999992"/>
    <s v="OCC"/>
  </r>
  <r>
    <n v="802"/>
    <d v="2020-10-28T00:00:00"/>
    <n v="1196"/>
    <n v="0.6"/>
    <x v="216"/>
    <n v="2"/>
    <n v="4.3699999999999992"/>
    <s v="OCC"/>
  </r>
  <r>
    <n v="805"/>
    <d v="2020-10-28T00:00:00"/>
    <n v="1210"/>
    <n v="0.61"/>
    <x v="216"/>
    <n v="2"/>
    <n v="4.3699999999999992"/>
    <s v="OCC"/>
  </r>
  <r>
    <n v="801"/>
    <d v="2020-10-28T00:00:00"/>
    <n v="1200"/>
    <n v="0.6"/>
    <x v="216"/>
    <n v="2"/>
    <n v="4.3699999999999992"/>
    <s v="OCC"/>
  </r>
  <r>
    <n v="1669"/>
    <d v="2020-10-28T00:00:00"/>
    <n v="1515"/>
    <n v="0.76"/>
    <x v="216"/>
    <n v="4"/>
    <n v="4.3699999999999992"/>
    <s v="ONP"/>
  </r>
  <r>
    <n v="806"/>
    <d v="2020-10-28T00:00:00"/>
    <n v="1200"/>
    <n v="0.6"/>
    <x v="216"/>
    <n v="2"/>
    <n v="4.3699999999999992"/>
    <s v="OCC"/>
  </r>
  <r>
    <n v="809"/>
    <d v="2020-10-27T00:00:00"/>
    <n v="1210"/>
    <n v="0.61"/>
    <x v="217"/>
    <n v="2"/>
    <n v="3.41"/>
    <s v="OCC"/>
  </r>
  <r>
    <n v="1862"/>
    <d v="2020-10-27T00:00:00"/>
    <n v="650"/>
    <n v="0.33"/>
    <x v="217"/>
    <n v="5"/>
    <n v="3.41"/>
    <s v="PET"/>
  </r>
  <r>
    <n v="808"/>
    <d v="2020-10-27T00:00:00"/>
    <n v="1220"/>
    <n v="0.61"/>
    <x v="217"/>
    <n v="2"/>
    <n v="3.41"/>
    <s v="OCC"/>
  </r>
  <r>
    <n v="807"/>
    <d v="2020-10-27T00:00:00"/>
    <n v="1196"/>
    <n v="0.6"/>
    <x v="217"/>
    <n v="2"/>
    <n v="3.41"/>
    <s v="OCC"/>
  </r>
  <r>
    <n v="810"/>
    <d v="2020-10-27T00:00:00"/>
    <n v="1200"/>
    <n v="0.6"/>
    <x v="217"/>
    <n v="2"/>
    <n v="3.41"/>
    <s v="OCC"/>
  </r>
  <r>
    <n v="2076"/>
    <d v="2020-10-27T00:00:00"/>
    <n v="450"/>
    <n v="0.23"/>
    <x v="217"/>
    <n v="8"/>
    <n v="3.41"/>
    <s v="UBC"/>
  </r>
  <r>
    <n v="1965"/>
    <d v="2020-10-27T00:00:00"/>
    <n v="850"/>
    <n v="0.43"/>
    <x v="217"/>
    <n v="7"/>
    <n v="3.41"/>
    <s v="HDPEC"/>
  </r>
  <r>
    <n v="815"/>
    <d v="2020-10-26T00:00:00"/>
    <n v="1550"/>
    <n v="0.78"/>
    <x v="218"/>
    <n v="2"/>
    <n v="5.8199999999999994"/>
    <s v="OCC"/>
  </r>
  <r>
    <n v="821"/>
    <d v="2020-10-26T00:00:00"/>
    <n v="630"/>
    <n v="0.32"/>
    <x v="218"/>
    <n v="2"/>
    <n v="5.8199999999999994"/>
    <s v="OCC"/>
  </r>
  <r>
    <n v="813"/>
    <d v="2020-10-26T00:00:00"/>
    <n v="1210"/>
    <n v="0.61"/>
    <x v="218"/>
    <n v="2"/>
    <n v="5.8199999999999994"/>
    <s v="OCC"/>
  </r>
  <r>
    <n v="816"/>
    <d v="2020-10-26T00:00:00"/>
    <n v="615"/>
    <n v="0.31"/>
    <x v="218"/>
    <n v="2"/>
    <n v="5.8199999999999994"/>
    <s v="OCC"/>
  </r>
  <r>
    <n v="820"/>
    <d v="2020-10-26T00:00:00"/>
    <n v="615"/>
    <n v="0.31"/>
    <x v="218"/>
    <n v="2"/>
    <n v="5.8199999999999994"/>
    <s v="OCC"/>
  </r>
  <r>
    <n v="819"/>
    <d v="2020-10-26T00:00:00"/>
    <n v="610"/>
    <n v="0.31"/>
    <x v="218"/>
    <n v="2"/>
    <n v="5.8199999999999994"/>
    <s v="OCC"/>
  </r>
  <r>
    <n v="812"/>
    <d v="2020-10-26T00:00:00"/>
    <n v="1223"/>
    <n v="0.61"/>
    <x v="218"/>
    <n v="2"/>
    <n v="5.8199999999999994"/>
    <s v="OCC"/>
  </r>
  <r>
    <n v="818"/>
    <d v="2020-10-26T00:00:00"/>
    <n v="620"/>
    <n v="0.31"/>
    <x v="218"/>
    <n v="2"/>
    <n v="5.8199999999999994"/>
    <s v="OCC"/>
  </r>
  <r>
    <n v="814"/>
    <d v="2020-10-26T00:00:00"/>
    <n v="1200"/>
    <n v="0.6"/>
    <x v="218"/>
    <n v="2"/>
    <n v="5.8199999999999994"/>
    <s v="OCC"/>
  </r>
  <r>
    <n v="1670"/>
    <d v="2020-10-26T00:00:00"/>
    <n v="1515"/>
    <n v="0.76"/>
    <x v="218"/>
    <n v="4"/>
    <n v="5.8199999999999994"/>
    <s v="ONP"/>
  </r>
  <r>
    <n v="811"/>
    <d v="2020-10-26T00:00:00"/>
    <n v="1200"/>
    <n v="0.6"/>
    <x v="218"/>
    <n v="2"/>
    <n v="5.8199999999999994"/>
    <s v="OCC"/>
  </r>
  <r>
    <n v="817"/>
    <d v="2020-10-26T00:00:00"/>
    <n v="600"/>
    <n v="0.3"/>
    <x v="218"/>
    <n v="2"/>
    <n v="5.8199999999999994"/>
    <s v="OCC"/>
  </r>
  <r>
    <n v="825"/>
    <d v="2020-10-24T00:00:00"/>
    <n v="1223"/>
    <n v="0.61"/>
    <x v="219"/>
    <n v="2"/>
    <n v="3.9499999999999997"/>
    <s v="OCC"/>
  </r>
  <r>
    <n v="823"/>
    <d v="2020-10-24T00:00:00"/>
    <n v="1210"/>
    <n v="0.61"/>
    <x v="219"/>
    <n v="2"/>
    <n v="3.9499999999999997"/>
    <s v="OCC"/>
  </r>
  <r>
    <n v="1672"/>
    <d v="2020-10-24T00:00:00"/>
    <n v="1515"/>
    <n v="0.76"/>
    <x v="219"/>
    <n v="4"/>
    <n v="3.9499999999999997"/>
    <s v="ONP"/>
  </r>
  <r>
    <n v="1671"/>
    <d v="2020-10-24T00:00:00"/>
    <n v="1500"/>
    <n v="0.75"/>
    <x v="219"/>
    <n v="4"/>
    <n v="3.9499999999999997"/>
    <s v="ONP"/>
  </r>
  <r>
    <n v="824"/>
    <d v="2020-10-24T00:00:00"/>
    <n v="1220"/>
    <n v="0.61"/>
    <x v="219"/>
    <n v="2"/>
    <n v="3.9499999999999997"/>
    <s v="OCC"/>
  </r>
  <r>
    <n v="822"/>
    <d v="2020-10-24T00:00:00"/>
    <n v="1210"/>
    <n v="0.61"/>
    <x v="219"/>
    <n v="2"/>
    <n v="3.9499999999999997"/>
    <s v="OCC"/>
  </r>
  <r>
    <n v="828"/>
    <d v="2020-10-23T00:00:00"/>
    <n v="1210"/>
    <n v="0.61"/>
    <x v="220"/>
    <n v="2"/>
    <n v="4.8000000000000007"/>
    <s v="OCC"/>
  </r>
  <r>
    <n v="829"/>
    <d v="2020-10-23T00:00:00"/>
    <n v="1200"/>
    <n v="0.6"/>
    <x v="220"/>
    <n v="2"/>
    <n v="4.8000000000000007"/>
    <s v="OCC"/>
  </r>
  <r>
    <n v="1673"/>
    <d v="2020-10-23T00:00:00"/>
    <n v="1515"/>
    <n v="0.76"/>
    <x v="220"/>
    <n v="4"/>
    <n v="4.8000000000000007"/>
    <s v="ONP"/>
  </r>
  <r>
    <n v="1514"/>
    <d v="2020-10-23T00:00:00"/>
    <n v="890"/>
    <n v="0.45"/>
    <x v="220"/>
    <n v="3"/>
    <n v="4.8000000000000007"/>
    <s v="TIN"/>
  </r>
  <r>
    <n v="1863"/>
    <d v="2020-10-23T00:00:00"/>
    <n v="650"/>
    <n v="0.33"/>
    <x v="220"/>
    <n v="5"/>
    <n v="4.8000000000000007"/>
    <s v="PET"/>
  </r>
  <r>
    <n v="826"/>
    <d v="2020-10-23T00:00:00"/>
    <n v="1210"/>
    <n v="0.61"/>
    <x v="220"/>
    <n v="2"/>
    <n v="4.8000000000000007"/>
    <s v="OCC"/>
  </r>
  <r>
    <n v="830"/>
    <d v="2020-10-23T00:00:00"/>
    <n v="1200"/>
    <n v="0.6"/>
    <x v="220"/>
    <n v="2"/>
    <n v="4.8000000000000007"/>
    <s v="OCC"/>
  </r>
  <r>
    <n v="827"/>
    <d v="2020-10-23T00:00:00"/>
    <n v="1210"/>
    <n v="0.61"/>
    <x v="220"/>
    <n v="2"/>
    <n v="4.8000000000000007"/>
    <s v="OCC"/>
  </r>
  <r>
    <n v="2077"/>
    <d v="2020-10-23T00:00:00"/>
    <n v="450"/>
    <n v="0.23"/>
    <x v="220"/>
    <n v="8"/>
    <n v="4.8000000000000007"/>
    <s v="UBC"/>
  </r>
  <r>
    <n v="833"/>
    <d v="2020-10-22T00:00:00"/>
    <n v="1956"/>
    <n v="0.98"/>
    <x v="221"/>
    <n v="2"/>
    <n v="4.9400000000000004"/>
    <s v="OCC"/>
  </r>
  <r>
    <n v="832"/>
    <d v="2020-10-22T00:00:00"/>
    <n v="1200"/>
    <n v="0.6"/>
    <x v="221"/>
    <n v="2"/>
    <n v="4.9400000000000004"/>
    <s v="OCC"/>
  </r>
  <r>
    <n v="1674"/>
    <d v="2020-10-22T00:00:00"/>
    <n v="1550"/>
    <n v="0.78"/>
    <x v="221"/>
    <n v="4"/>
    <n v="4.9400000000000004"/>
    <s v="ONP"/>
  </r>
  <r>
    <n v="831"/>
    <d v="2020-10-22T00:00:00"/>
    <n v="1210"/>
    <n v="0.61"/>
    <x v="221"/>
    <n v="2"/>
    <n v="4.9400000000000004"/>
    <s v="OCC"/>
  </r>
  <r>
    <n v="1675"/>
    <d v="2020-10-22T00:00:00"/>
    <n v="1515"/>
    <n v="0.76"/>
    <x v="221"/>
    <n v="4"/>
    <n v="4.9400000000000004"/>
    <s v="ONP"/>
  </r>
  <r>
    <n v="835"/>
    <d v="2020-10-22T00:00:00"/>
    <n v="1200"/>
    <n v="0.6"/>
    <x v="221"/>
    <n v="2"/>
    <n v="4.9400000000000004"/>
    <s v="OCC"/>
  </r>
  <r>
    <n v="834"/>
    <d v="2020-10-22T00:00:00"/>
    <n v="1220"/>
    <n v="0.61"/>
    <x v="221"/>
    <n v="2"/>
    <n v="4.9400000000000004"/>
    <s v="OCC"/>
  </r>
  <r>
    <n v="837"/>
    <d v="2020-10-21T00:00:00"/>
    <n v="1210"/>
    <n v="0.61"/>
    <x v="222"/>
    <n v="2"/>
    <n v="4.53"/>
    <s v="OCC"/>
  </r>
  <r>
    <n v="2078"/>
    <d v="2020-10-21T00:00:00"/>
    <n v="550"/>
    <n v="0.28000000000000003"/>
    <x v="222"/>
    <n v="8"/>
    <n v="4.53"/>
    <s v="UBC"/>
  </r>
  <r>
    <n v="1676"/>
    <d v="2020-10-21T00:00:00"/>
    <n v="1650"/>
    <n v="0.83"/>
    <x v="222"/>
    <n v="4"/>
    <n v="4.53"/>
    <s v="ONP"/>
  </r>
  <r>
    <n v="839"/>
    <d v="2020-10-21T00:00:00"/>
    <n v="1210"/>
    <n v="0.61"/>
    <x v="222"/>
    <n v="2"/>
    <n v="4.53"/>
    <s v="OCC"/>
  </r>
  <r>
    <n v="838"/>
    <d v="2020-10-21T00:00:00"/>
    <n v="1996"/>
    <n v="1"/>
    <x v="222"/>
    <n v="2"/>
    <n v="4.53"/>
    <s v="OCC"/>
  </r>
  <r>
    <n v="836"/>
    <d v="2020-10-21T00:00:00"/>
    <n v="1200"/>
    <n v="0.6"/>
    <x v="222"/>
    <n v="2"/>
    <n v="4.53"/>
    <s v="OCC"/>
  </r>
  <r>
    <n v="840"/>
    <d v="2020-10-21T00:00:00"/>
    <n v="1200"/>
    <n v="0.6"/>
    <x v="222"/>
    <n v="2"/>
    <n v="4.53"/>
    <s v="OCC"/>
  </r>
  <r>
    <n v="843"/>
    <d v="2020-10-20T00:00:00"/>
    <n v="1196"/>
    <n v="0.6"/>
    <x v="223"/>
    <n v="2"/>
    <n v="4.76"/>
    <s v="OCC"/>
  </r>
  <r>
    <n v="842"/>
    <d v="2020-10-20T00:00:00"/>
    <n v="1210"/>
    <n v="0.61"/>
    <x v="223"/>
    <n v="2"/>
    <n v="4.76"/>
    <s v="OCC"/>
  </r>
  <r>
    <n v="1864"/>
    <d v="2020-10-20T00:00:00"/>
    <n v="650"/>
    <n v="0.33"/>
    <x v="223"/>
    <n v="5"/>
    <n v="4.76"/>
    <s v="PET"/>
  </r>
  <r>
    <n v="845"/>
    <d v="2020-10-20T00:00:00"/>
    <n v="1220"/>
    <n v="0.61"/>
    <x v="223"/>
    <n v="2"/>
    <n v="4.76"/>
    <s v="OCC"/>
  </r>
  <r>
    <n v="844"/>
    <d v="2020-10-20T00:00:00"/>
    <n v="1210"/>
    <n v="0.61"/>
    <x v="223"/>
    <n v="2"/>
    <n v="4.76"/>
    <s v="OCC"/>
  </r>
  <r>
    <n v="846"/>
    <d v="2020-10-20T00:00:00"/>
    <n v="1196"/>
    <n v="0.6"/>
    <x v="223"/>
    <n v="2"/>
    <n v="4.76"/>
    <s v="OCC"/>
  </r>
  <r>
    <n v="1677"/>
    <d v="2020-10-20T00:00:00"/>
    <n v="1600"/>
    <n v="0.8"/>
    <x v="223"/>
    <n v="4"/>
    <n v="4.76"/>
    <s v="ONP"/>
  </r>
  <r>
    <n v="841"/>
    <d v="2020-10-20T00:00:00"/>
    <n v="1200"/>
    <n v="0.6"/>
    <x v="223"/>
    <n v="2"/>
    <n v="4.76"/>
    <s v="OCC"/>
  </r>
  <r>
    <n v="1966"/>
    <d v="2020-10-19T00:00:00"/>
    <n v="850"/>
    <n v="0.43"/>
    <x v="224"/>
    <n v="7"/>
    <n v="2.7199999999999998"/>
    <s v="HDPEC"/>
  </r>
  <r>
    <n v="2079"/>
    <d v="2020-10-19T00:00:00"/>
    <n v="550"/>
    <n v="0.28000000000000003"/>
    <x v="224"/>
    <n v="8"/>
    <n v="2.7199999999999998"/>
    <s v="UBC"/>
  </r>
  <r>
    <n v="847"/>
    <d v="2020-10-19T00:00:00"/>
    <n v="1210"/>
    <n v="0.61"/>
    <x v="224"/>
    <n v="2"/>
    <n v="2.7199999999999998"/>
    <s v="OCC"/>
  </r>
  <r>
    <n v="848"/>
    <d v="2020-10-19T00:00:00"/>
    <n v="1200"/>
    <n v="0.6"/>
    <x v="224"/>
    <n v="2"/>
    <n v="2.7199999999999998"/>
    <s v="OCC"/>
  </r>
  <r>
    <n v="1678"/>
    <d v="2020-10-19T00:00:00"/>
    <n v="1600"/>
    <n v="0.8"/>
    <x v="224"/>
    <n v="4"/>
    <n v="2.7199999999999998"/>
    <s v="ONP"/>
  </r>
  <r>
    <n v="849"/>
    <d v="2020-10-17T00:00:00"/>
    <n v="1210"/>
    <n v="0.61"/>
    <x v="225"/>
    <n v="2"/>
    <n v="1.21"/>
    <s v="OCC"/>
  </r>
  <r>
    <n v="850"/>
    <d v="2020-10-17T00:00:00"/>
    <n v="1200"/>
    <n v="0.6"/>
    <x v="225"/>
    <n v="2"/>
    <n v="1.21"/>
    <s v="OCC"/>
  </r>
  <r>
    <n v="853"/>
    <d v="2020-10-16T00:00:00"/>
    <n v="1990"/>
    <n v="1"/>
    <x v="226"/>
    <n v="2"/>
    <n v="4.82"/>
    <s v="OCC"/>
  </r>
  <r>
    <n v="852"/>
    <d v="2020-10-16T00:00:00"/>
    <n v="1215"/>
    <n v="0.61"/>
    <x v="226"/>
    <n v="2"/>
    <n v="4.82"/>
    <s v="OCC"/>
  </r>
  <r>
    <n v="851"/>
    <d v="2020-10-16T00:00:00"/>
    <n v="1200"/>
    <n v="0.6"/>
    <x v="226"/>
    <n v="2"/>
    <n v="4.82"/>
    <s v="OCC"/>
  </r>
  <r>
    <n v="854"/>
    <d v="2020-10-16T00:00:00"/>
    <n v="1996"/>
    <n v="1"/>
    <x v="226"/>
    <n v="2"/>
    <n v="4.82"/>
    <s v="OCC"/>
  </r>
  <r>
    <n v="1680"/>
    <d v="2020-10-16T00:00:00"/>
    <n v="1600"/>
    <n v="0.8"/>
    <x v="226"/>
    <n v="4"/>
    <n v="4.82"/>
    <s v="ONP"/>
  </r>
  <r>
    <n v="1679"/>
    <d v="2020-10-16T00:00:00"/>
    <n v="1615"/>
    <n v="0.81"/>
    <x v="226"/>
    <n v="4"/>
    <n v="4.82"/>
    <s v="ONP"/>
  </r>
  <r>
    <n v="1865"/>
    <d v="2020-10-15T00:00:00"/>
    <n v="640"/>
    <n v="0.32"/>
    <x v="227"/>
    <n v="5"/>
    <n v="4.7299999999999995"/>
    <s v="PET"/>
  </r>
  <r>
    <n v="858"/>
    <d v="2020-10-15T00:00:00"/>
    <n v="1980"/>
    <n v="0.99"/>
    <x v="227"/>
    <n v="2"/>
    <n v="4.7299999999999995"/>
    <s v="OCC"/>
  </r>
  <r>
    <n v="1920"/>
    <d v="2020-10-15T00:00:00"/>
    <n v="850"/>
    <n v="0.43"/>
    <x v="227"/>
    <n v="6"/>
    <n v="4.7299999999999995"/>
    <s v="HDPEN"/>
  </r>
  <r>
    <n v="856"/>
    <d v="2020-10-15T00:00:00"/>
    <n v="1200"/>
    <n v="0.6"/>
    <x v="227"/>
    <n v="2"/>
    <n v="4.7299999999999995"/>
    <s v="OCC"/>
  </r>
  <r>
    <n v="1681"/>
    <d v="2020-10-15T00:00:00"/>
    <n v="1600"/>
    <n v="0.8"/>
    <x v="227"/>
    <n v="4"/>
    <n v="4.7299999999999995"/>
    <s v="ONP"/>
  </r>
  <r>
    <n v="855"/>
    <d v="2020-10-15T00:00:00"/>
    <n v="1215"/>
    <n v="0.61"/>
    <x v="227"/>
    <n v="2"/>
    <n v="4.7299999999999995"/>
    <s v="OCC"/>
  </r>
  <r>
    <n v="857"/>
    <d v="2020-10-15T00:00:00"/>
    <n v="1969"/>
    <n v="0.98"/>
    <x v="227"/>
    <n v="2"/>
    <n v="4.7299999999999995"/>
    <s v="OCC"/>
  </r>
  <r>
    <n v="1967"/>
    <d v="2020-10-14T00:00:00"/>
    <n v="850"/>
    <n v="0.43"/>
    <x v="228"/>
    <n v="7"/>
    <n v="3.27"/>
    <s v="HDPEC"/>
  </r>
  <r>
    <n v="1682"/>
    <d v="2020-10-14T00:00:00"/>
    <n v="1615"/>
    <n v="0.81"/>
    <x v="228"/>
    <n v="4"/>
    <n v="3.27"/>
    <s v="ONP"/>
  </r>
  <r>
    <n v="860"/>
    <d v="2020-10-14T00:00:00"/>
    <n v="1200"/>
    <n v="0.6"/>
    <x v="228"/>
    <n v="2"/>
    <n v="3.27"/>
    <s v="OCC"/>
  </r>
  <r>
    <n v="861"/>
    <d v="2020-10-14T00:00:00"/>
    <n v="1210"/>
    <n v="0.61"/>
    <x v="228"/>
    <n v="2"/>
    <n v="3.27"/>
    <s v="OCC"/>
  </r>
  <r>
    <n v="859"/>
    <d v="2020-10-14T00:00:00"/>
    <n v="1196"/>
    <n v="0.6"/>
    <x v="228"/>
    <n v="2"/>
    <n v="3.27"/>
    <s v="OCC"/>
  </r>
  <r>
    <n v="2080"/>
    <d v="2020-10-14T00:00:00"/>
    <n v="440"/>
    <n v="0.22"/>
    <x v="228"/>
    <n v="8"/>
    <n v="3.27"/>
    <s v="UBC"/>
  </r>
  <r>
    <n v="862"/>
    <d v="2020-10-13T00:00:00"/>
    <n v="1196"/>
    <n v="0.6"/>
    <x v="229"/>
    <n v="2"/>
    <n v="3.67"/>
    <s v="OCC"/>
  </r>
  <r>
    <n v="865"/>
    <d v="2020-10-13T00:00:00"/>
    <n v="1210"/>
    <n v="0.61"/>
    <x v="229"/>
    <n v="2"/>
    <n v="3.67"/>
    <s v="OCC"/>
  </r>
  <r>
    <n v="1683"/>
    <d v="2020-10-13T00:00:00"/>
    <n v="1615"/>
    <n v="0.81"/>
    <x v="229"/>
    <n v="4"/>
    <n v="3.67"/>
    <s v="ONP"/>
  </r>
  <r>
    <n v="1515"/>
    <d v="2020-10-13T00:00:00"/>
    <n v="880"/>
    <n v="0.44"/>
    <x v="229"/>
    <n v="3"/>
    <n v="3.67"/>
    <s v="TIN"/>
  </r>
  <r>
    <n v="864"/>
    <d v="2020-10-13T00:00:00"/>
    <n v="1215"/>
    <n v="0.61"/>
    <x v="229"/>
    <n v="2"/>
    <n v="3.67"/>
    <s v="OCC"/>
  </r>
  <r>
    <n v="863"/>
    <d v="2020-10-13T00:00:00"/>
    <n v="1200"/>
    <n v="0.6"/>
    <x v="229"/>
    <n v="2"/>
    <n v="3.67"/>
    <s v="OCC"/>
  </r>
  <r>
    <n v="1866"/>
    <d v="2020-10-09T00:00:00"/>
    <n v="640"/>
    <n v="0.32"/>
    <x v="230"/>
    <n v="5"/>
    <n v="3.78"/>
    <s v="PET"/>
  </r>
  <r>
    <n v="869"/>
    <d v="2020-10-09T00:00:00"/>
    <n v="1200"/>
    <n v="0.6"/>
    <x v="230"/>
    <n v="2"/>
    <n v="3.78"/>
    <s v="OCC"/>
  </r>
  <r>
    <n v="867"/>
    <d v="2020-10-09T00:00:00"/>
    <n v="1190"/>
    <n v="0.6"/>
    <x v="230"/>
    <n v="2"/>
    <n v="3.78"/>
    <s v="OCC"/>
  </r>
  <r>
    <n v="1684"/>
    <d v="2020-10-09T00:00:00"/>
    <n v="1615"/>
    <n v="0.81"/>
    <x v="230"/>
    <n v="4"/>
    <n v="3.78"/>
    <s v="ONP"/>
  </r>
  <r>
    <n v="2081"/>
    <d v="2020-10-09T00:00:00"/>
    <n v="450"/>
    <n v="0.23"/>
    <x v="230"/>
    <n v="8"/>
    <n v="3.78"/>
    <s v="UBC"/>
  </r>
  <r>
    <n v="866"/>
    <d v="2020-10-09T00:00:00"/>
    <n v="1211"/>
    <n v="0.61"/>
    <x v="230"/>
    <n v="2"/>
    <n v="3.78"/>
    <s v="OCC"/>
  </r>
  <r>
    <n v="868"/>
    <d v="2020-10-09T00:00:00"/>
    <n v="1210"/>
    <n v="0.61"/>
    <x v="230"/>
    <n v="2"/>
    <n v="3.78"/>
    <s v="OCC"/>
  </r>
  <r>
    <n v="873"/>
    <d v="2020-10-08T00:00:00"/>
    <n v="1200"/>
    <n v="0.6"/>
    <x v="231"/>
    <n v="2"/>
    <n v="8.57"/>
    <s v="OCC"/>
  </r>
  <r>
    <n v="875"/>
    <d v="2020-10-08T00:00:00"/>
    <n v="1180"/>
    <n v="0.59"/>
    <x v="231"/>
    <n v="2"/>
    <n v="8.57"/>
    <s v="OCC"/>
  </r>
  <r>
    <n v="878"/>
    <d v="2020-10-08T00:00:00"/>
    <n v="1200"/>
    <n v="0.6"/>
    <x v="231"/>
    <n v="2"/>
    <n v="8.57"/>
    <s v="OCC"/>
  </r>
  <r>
    <n v="1685"/>
    <d v="2020-10-08T00:00:00"/>
    <n v="1440"/>
    <n v="0.72"/>
    <x v="231"/>
    <n v="4"/>
    <n v="8.57"/>
    <s v="ONP"/>
  </r>
  <r>
    <n v="877"/>
    <d v="2020-10-08T00:00:00"/>
    <n v="1220"/>
    <n v="0.61"/>
    <x v="231"/>
    <n v="2"/>
    <n v="8.57"/>
    <s v="OCC"/>
  </r>
  <r>
    <n v="879"/>
    <d v="2020-10-08T00:00:00"/>
    <n v="1210"/>
    <n v="0.61"/>
    <x v="231"/>
    <n v="2"/>
    <n v="8.57"/>
    <s v="OCC"/>
  </r>
  <r>
    <n v="870"/>
    <d v="2020-10-08T00:00:00"/>
    <n v="1220"/>
    <n v="0.61"/>
    <x v="231"/>
    <n v="2"/>
    <n v="8.57"/>
    <s v="OCC"/>
  </r>
  <r>
    <n v="872"/>
    <d v="2020-10-08T00:00:00"/>
    <n v="1210"/>
    <n v="0.61"/>
    <x v="231"/>
    <n v="2"/>
    <n v="8.57"/>
    <s v="OCC"/>
  </r>
  <r>
    <n v="881"/>
    <d v="2020-10-08T00:00:00"/>
    <n v="1196"/>
    <n v="0.6"/>
    <x v="231"/>
    <n v="2"/>
    <n v="8.57"/>
    <s v="OCC"/>
  </r>
  <r>
    <n v="876"/>
    <d v="2020-10-08T00:00:00"/>
    <n v="1210"/>
    <n v="0.61"/>
    <x v="231"/>
    <n v="2"/>
    <n v="8.57"/>
    <s v="OCC"/>
  </r>
  <r>
    <n v="880"/>
    <d v="2020-10-08T00:00:00"/>
    <n v="1200"/>
    <n v="0.6"/>
    <x v="231"/>
    <n v="2"/>
    <n v="8.57"/>
    <s v="OCC"/>
  </r>
  <r>
    <n v="871"/>
    <d v="2020-10-08T00:00:00"/>
    <n v="1220"/>
    <n v="0.61"/>
    <x v="231"/>
    <n v="2"/>
    <n v="8.57"/>
    <s v="OCC"/>
  </r>
  <r>
    <n v="874"/>
    <d v="2020-10-08T00:00:00"/>
    <n v="1190"/>
    <n v="0.6"/>
    <x v="231"/>
    <n v="2"/>
    <n v="8.57"/>
    <s v="OCC"/>
  </r>
  <r>
    <n v="882"/>
    <d v="2020-10-08T00:00:00"/>
    <n v="1190"/>
    <n v="0.6"/>
    <x v="231"/>
    <n v="2"/>
    <n v="8.57"/>
    <s v="OCC"/>
  </r>
  <r>
    <n v="886"/>
    <d v="2020-10-07T00:00:00"/>
    <n v="1200"/>
    <n v="0.6"/>
    <x v="232"/>
    <n v="2"/>
    <n v="5.6000000000000005"/>
    <s v="OCC"/>
  </r>
  <r>
    <n v="1516"/>
    <d v="2020-10-07T00:00:00"/>
    <n v="890"/>
    <n v="0.45"/>
    <x v="232"/>
    <n v="3"/>
    <n v="5.6000000000000005"/>
    <s v="TIN"/>
  </r>
  <r>
    <n v="887"/>
    <d v="2020-10-07T00:00:00"/>
    <n v="1210"/>
    <n v="0.61"/>
    <x v="232"/>
    <n v="2"/>
    <n v="5.6000000000000005"/>
    <s v="OCC"/>
  </r>
  <r>
    <n v="885"/>
    <d v="2020-10-07T00:00:00"/>
    <n v="1196"/>
    <n v="0.6"/>
    <x v="232"/>
    <n v="2"/>
    <n v="5.6000000000000005"/>
    <s v="OCC"/>
  </r>
  <r>
    <n v="1968"/>
    <d v="2020-10-07T00:00:00"/>
    <n v="850"/>
    <n v="0.43"/>
    <x v="232"/>
    <n v="7"/>
    <n v="5.6000000000000005"/>
    <s v="HDPEC"/>
  </r>
  <r>
    <n v="883"/>
    <d v="2020-10-07T00:00:00"/>
    <n v="1220"/>
    <n v="0.61"/>
    <x v="232"/>
    <n v="2"/>
    <n v="5.6000000000000005"/>
    <s v="OCC"/>
  </r>
  <r>
    <n v="888"/>
    <d v="2020-10-07T00:00:00"/>
    <n v="440"/>
    <n v="0.22"/>
    <x v="232"/>
    <n v="2"/>
    <n v="5.6000000000000005"/>
    <s v="OCC"/>
  </r>
  <r>
    <n v="884"/>
    <d v="2020-10-07T00:00:00"/>
    <n v="1990"/>
    <n v="1"/>
    <x v="232"/>
    <n v="2"/>
    <n v="5.6000000000000005"/>
    <s v="OCC"/>
  </r>
  <r>
    <n v="1867"/>
    <d v="2020-10-07T00:00:00"/>
    <n v="640"/>
    <n v="0.32"/>
    <x v="232"/>
    <n v="5"/>
    <n v="5.6000000000000005"/>
    <s v="PET"/>
  </r>
  <r>
    <n v="1686"/>
    <d v="2020-10-07T00:00:00"/>
    <n v="1515"/>
    <n v="0.76"/>
    <x v="232"/>
    <n v="4"/>
    <n v="5.6000000000000005"/>
    <s v="ONP"/>
  </r>
  <r>
    <n v="891"/>
    <d v="2020-10-06T00:00:00"/>
    <n v="1992"/>
    <n v="1"/>
    <x v="233"/>
    <n v="2"/>
    <n v="6.0799999999999992"/>
    <s v="OCC"/>
  </r>
  <r>
    <n v="2082"/>
    <d v="2020-10-06T00:00:00"/>
    <n v="440"/>
    <n v="0.22"/>
    <x v="233"/>
    <n v="8"/>
    <n v="6.0799999999999992"/>
    <s v="UBC"/>
  </r>
  <r>
    <n v="890"/>
    <d v="2020-10-06T00:00:00"/>
    <n v="1220"/>
    <n v="0.61"/>
    <x v="233"/>
    <n v="2"/>
    <n v="6.0799999999999992"/>
    <s v="OCC"/>
  </r>
  <r>
    <n v="2083"/>
    <d v="2020-10-06T00:00:00"/>
    <n v="450"/>
    <n v="0.23"/>
    <x v="233"/>
    <n v="8"/>
    <n v="6.0799999999999992"/>
    <s v="UBC"/>
  </r>
  <r>
    <n v="892"/>
    <d v="2020-10-06T00:00:00"/>
    <n v="1210"/>
    <n v="0.61"/>
    <x v="233"/>
    <n v="2"/>
    <n v="6.0799999999999992"/>
    <s v="OCC"/>
  </r>
  <r>
    <n v="1687"/>
    <d v="2020-10-06T00:00:00"/>
    <n v="1650"/>
    <n v="0.83"/>
    <x v="233"/>
    <n v="4"/>
    <n v="6.0799999999999992"/>
    <s v="ONP"/>
  </r>
  <r>
    <n v="895"/>
    <d v="2020-10-06T00:00:00"/>
    <n v="1550"/>
    <n v="0.78"/>
    <x v="233"/>
    <n v="2"/>
    <n v="6.0799999999999992"/>
    <s v="OCC"/>
  </r>
  <r>
    <n v="894"/>
    <d v="2020-10-06T00:00:00"/>
    <n v="1196"/>
    <n v="0.6"/>
    <x v="233"/>
    <n v="2"/>
    <n v="6.0799999999999992"/>
    <s v="OCC"/>
  </r>
  <r>
    <n v="889"/>
    <d v="2020-10-06T00:00:00"/>
    <n v="1200"/>
    <n v="0.6"/>
    <x v="233"/>
    <n v="2"/>
    <n v="6.0799999999999992"/>
    <s v="OCC"/>
  </r>
  <r>
    <n v="893"/>
    <d v="2020-10-06T00:00:00"/>
    <n v="1200"/>
    <n v="0.6"/>
    <x v="233"/>
    <n v="2"/>
    <n v="6.0799999999999992"/>
    <s v="OCC"/>
  </r>
  <r>
    <n v="902"/>
    <d v="2020-10-05T00:00:00"/>
    <n v="1220"/>
    <n v="0.61"/>
    <x v="234"/>
    <n v="2"/>
    <n v="4.22"/>
    <s v="OCC"/>
  </r>
  <r>
    <n v="896"/>
    <d v="2020-10-05T00:00:00"/>
    <n v="1150"/>
    <n v="0.57999999999999996"/>
    <x v="234"/>
    <n v="2"/>
    <n v="4.22"/>
    <s v="OCC"/>
  </r>
  <r>
    <n v="899"/>
    <d v="2020-10-05T00:00:00"/>
    <n v="1230"/>
    <n v="0.62"/>
    <x v="234"/>
    <n v="2"/>
    <n v="4.22"/>
    <s v="OCC"/>
  </r>
  <r>
    <n v="897"/>
    <d v="2020-10-05T00:00:00"/>
    <n v="1210"/>
    <n v="0.61"/>
    <x v="234"/>
    <n v="2"/>
    <n v="4.22"/>
    <s v="OCC"/>
  </r>
  <r>
    <n v="900"/>
    <d v="2020-10-05T00:00:00"/>
    <n v="1180"/>
    <n v="0.59"/>
    <x v="234"/>
    <n v="2"/>
    <n v="4.22"/>
    <s v="OCC"/>
  </r>
  <r>
    <n v="898"/>
    <d v="2020-10-05T00:00:00"/>
    <n v="1220"/>
    <n v="0.61"/>
    <x v="234"/>
    <n v="2"/>
    <n v="4.22"/>
    <s v="OCC"/>
  </r>
  <r>
    <n v="901"/>
    <d v="2020-10-05T00:00:00"/>
    <n v="1190"/>
    <n v="0.6"/>
    <x v="234"/>
    <n v="2"/>
    <n v="4.22"/>
    <s v="OCC"/>
  </r>
  <r>
    <n v="905"/>
    <d v="2020-10-02T00:00:00"/>
    <n v="1196"/>
    <n v="0.6"/>
    <x v="235"/>
    <n v="2"/>
    <n v="2.68"/>
    <s v="OCC"/>
  </r>
  <r>
    <n v="904"/>
    <d v="2020-10-02T00:00:00"/>
    <n v="1210"/>
    <n v="0.61"/>
    <x v="235"/>
    <n v="2"/>
    <n v="2.68"/>
    <s v="OCC"/>
  </r>
  <r>
    <n v="1868"/>
    <d v="2020-10-02T00:00:00"/>
    <n v="640"/>
    <n v="0.32"/>
    <x v="235"/>
    <n v="5"/>
    <n v="2.68"/>
    <s v="PET"/>
  </r>
  <r>
    <n v="903"/>
    <d v="2020-10-02T00:00:00"/>
    <n v="1092"/>
    <n v="0.55000000000000004"/>
    <x v="235"/>
    <n v="2"/>
    <n v="2.68"/>
    <s v="OCC"/>
  </r>
  <r>
    <n v="906"/>
    <d v="2020-10-02T00:00:00"/>
    <n v="1200"/>
    <n v="0.6"/>
    <x v="235"/>
    <n v="2"/>
    <n v="2.68"/>
    <s v="OCC"/>
  </r>
  <r>
    <n v="914"/>
    <d v="2020-10-01T00:00:00"/>
    <n v="1600"/>
    <n v="0.8"/>
    <x v="236"/>
    <n v="2"/>
    <n v="5.3900000000000006"/>
    <s v="OCC"/>
  </r>
  <r>
    <n v="912"/>
    <d v="2020-10-01T00:00:00"/>
    <n v="1210"/>
    <n v="0.61"/>
    <x v="236"/>
    <n v="2"/>
    <n v="5.3900000000000006"/>
    <s v="OCC"/>
  </r>
  <r>
    <n v="911"/>
    <d v="2020-10-01T00:00:00"/>
    <n v="1230"/>
    <n v="0.62"/>
    <x v="236"/>
    <n v="2"/>
    <n v="5.3900000000000006"/>
    <s v="OCC"/>
  </r>
  <r>
    <n v="908"/>
    <d v="2020-10-01T00:00:00"/>
    <n v="1140"/>
    <n v="0.56999999999999995"/>
    <x v="236"/>
    <n v="2"/>
    <n v="5.3900000000000006"/>
    <s v="OCC"/>
  </r>
  <r>
    <n v="913"/>
    <d v="2020-10-01T00:00:00"/>
    <n v="1650"/>
    <n v="0.83"/>
    <x v="236"/>
    <n v="2"/>
    <n v="5.3900000000000006"/>
    <s v="OCC"/>
  </r>
  <r>
    <n v="2084"/>
    <d v="2020-10-01T00:00:00"/>
    <n v="440"/>
    <n v="0.22"/>
    <x v="236"/>
    <n v="8"/>
    <n v="5.3900000000000006"/>
    <s v="UBC"/>
  </r>
  <r>
    <n v="909"/>
    <d v="2020-10-01T00:00:00"/>
    <n v="1200"/>
    <n v="0.6"/>
    <x v="236"/>
    <n v="2"/>
    <n v="5.3900000000000006"/>
    <s v="OCC"/>
  </r>
  <r>
    <n v="910"/>
    <d v="2020-10-01T00:00:00"/>
    <n v="1120"/>
    <n v="0.56000000000000005"/>
    <x v="236"/>
    <n v="2"/>
    <n v="5.3900000000000006"/>
    <s v="OCC"/>
  </r>
  <r>
    <n v="907"/>
    <d v="2020-10-01T00:00:00"/>
    <n v="1150"/>
    <n v="0.57999999999999996"/>
    <x v="236"/>
    <n v="2"/>
    <n v="5.3900000000000006"/>
    <s v="OCC"/>
  </r>
  <r>
    <n v="919"/>
    <d v="2020-09-30T00:00:00"/>
    <n v="1230"/>
    <n v="0.62"/>
    <x v="237"/>
    <n v="2"/>
    <n v="5.3900000000000006"/>
    <s v="OCC"/>
  </r>
  <r>
    <n v="916"/>
    <d v="2020-09-30T00:00:00"/>
    <n v="1140"/>
    <n v="0.56999999999999995"/>
    <x v="237"/>
    <n v="2"/>
    <n v="5.3900000000000006"/>
    <s v="OCC"/>
  </r>
  <r>
    <n v="1688"/>
    <d v="2020-09-30T00:00:00"/>
    <n v="1650"/>
    <n v="0.83"/>
    <x v="237"/>
    <n v="4"/>
    <n v="5.3900000000000006"/>
    <s v="ONP"/>
  </r>
  <r>
    <n v="917"/>
    <d v="2020-09-30T00:00:00"/>
    <n v="1200"/>
    <n v="0.6"/>
    <x v="237"/>
    <n v="2"/>
    <n v="5.3900000000000006"/>
    <s v="OCC"/>
  </r>
  <r>
    <n v="918"/>
    <d v="2020-09-30T00:00:00"/>
    <n v="1120"/>
    <n v="0.56000000000000005"/>
    <x v="237"/>
    <n v="2"/>
    <n v="5.3900000000000006"/>
    <s v="OCC"/>
  </r>
  <r>
    <n v="2085"/>
    <d v="2020-09-30T00:00:00"/>
    <n v="440"/>
    <n v="0.22"/>
    <x v="237"/>
    <n v="8"/>
    <n v="5.3900000000000006"/>
    <s v="UBC"/>
  </r>
  <r>
    <n v="915"/>
    <d v="2020-09-30T00:00:00"/>
    <n v="1150"/>
    <n v="0.57999999999999996"/>
    <x v="237"/>
    <n v="2"/>
    <n v="5.3900000000000006"/>
    <s v="OCC"/>
  </r>
  <r>
    <n v="1689"/>
    <d v="2020-09-30T00:00:00"/>
    <n v="1600"/>
    <n v="0.8"/>
    <x v="237"/>
    <n v="4"/>
    <n v="5.3900000000000006"/>
    <s v="ONP"/>
  </r>
  <r>
    <n v="920"/>
    <d v="2020-09-30T00:00:00"/>
    <n v="1210"/>
    <n v="0.61"/>
    <x v="237"/>
    <n v="2"/>
    <n v="5.3900000000000006"/>
    <s v="OCC"/>
  </r>
  <r>
    <n v="925"/>
    <d v="2020-09-29T00:00:00"/>
    <n v="1200"/>
    <n v="0.6"/>
    <x v="238"/>
    <n v="2"/>
    <n v="5.26"/>
    <s v="OCC"/>
  </r>
  <r>
    <n v="1691"/>
    <d v="2020-09-29T00:00:00"/>
    <n v="1600"/>
    <n v="0.8"/>
    <x v="238"/>
    <n v="4"/>
    <n v="5.26"/>
    <s v="ONP"/>
  </r>
  <r>
    <n v="1869"/>
    <d v="2020-09-29T00:00:00"/>
    <n v="650"/>
    <n v="0.33"/>
    <x v="238"/>
    <n v="5"/>
    <n v="5.26"/>
    <s v="PET"/>
  </r>
  <r>
    <n v="922"/>
    <d v="2020-09-29T00:00:00"/>
    <n v="1150"/>
    <n v="0.57999999999999996"/>
    <x v="238"/>
    <n v="2"/>
    <n v="5.26"/>
    <s v="OCC"/>
  </r>
  <r>
    <n v="923"/>
    <d v="2020-09-29T00:00:00"/>
    <n v="1120"/>
    <n v="0.56000000000000005"/>
    <x v="238"/>
    <n v="2"/>
    <n v="5.26"/>
    <s v="OCC"/>
  </r>
  <r>
    <n v="1690"/>
    <d v="2020-09-29T00:00:00"/>
    <n v="1650"/>
    <n v="0.83"/>
    <x v="238"/>
    <n v="4"/>
    <n v="5.26"/>
    <s v="ONP"/>
  </r>
  <r>
    <n v="924"/>
    <d v="2020-09-29T00:00:00"/>
    <n v="1130"/>
    <n v="0.56999999999999995"/>
    <x v="238"/>
    <n v="2"/>
    <n v="5.26"/>
    <s v="OCC"/>
  </r>
  <r>
    <n v="921"/>
    <d v="2020-09-29T00:00:00"/>
    <n v="1120"/>
    <n v="0.56000000000000005"/>
    <x v="238"/>
    <n v="2"/>
    <n v="5.26"/>
    <s v="OCC"/>
  </r>
  <r>
    <n v="1517"/>
    <d v="2020-09-29T00:00:00"/>
    <n v="850"/>
    <n v="0.43"/>
    <x v="238"/>
    <n v="3"/>
    <n v="5.26"/>
    <s v="TIN"/>
  </r>
  <r>
    <n v="927"/>
    <d v="2020-09-28T00:00:00"/>
    <n v="1265"/>
    <n v="0.63"/>
    <x v="239"/>
    <n v="2"/>
    <n v="4.22"/>
    <s v="OCC"/>
  </r>
  <r>
    <n v="2086"/>
    <d v="2020-09-28T00:00:00"/>
    <n v="450"/>
    <n v="0.23"/>
    <x v="239"/>
    <n v="8"/>
    <n v="4.22"/>
    <s v="UBC"/>
  </r>
  <r>
    <n v="929"/>
    <d v="2020-09-28T00:00:00"/>
    <n v="1300"/>
    <n v="0.65"/>
    <x v="239"/>
    <n v="2"/>
    <n v="4.22"/>
    <s v="OCC"/>
  </r>
  <r>
    <n v="928"/>
    <d v="2020-09-28T00:00:00"/>
    <n v="1298"/>
    <n v="0.65"/>
    <x v="239"/>
    <n v="2"/>
    <n v="4.22"/>
    <s v="OCC"/>
  </r>
  <r>
    <n v="926"/>
    <d v="2020-09-28T00:00:00"/>
    <n v="1215"/>
    <n v="0.61"/>
    <x v="239"/>
    <n v="2"/>
    <n v="4.22"/>
    <s v="OCC"/>
  </r>
  <r>
    <n v="1692"/>
    <d v="2020-09-28T00:00:00"/>
    <n v="1650"/>
    <n v="0.83"/>
    <x v="239"/>
    <n v="4"/>
    <n v="4.22"/>
    <s v="ONP"/>
  </r>
  <r>
    <n v="930"/>
    <d v="2020-09-28T00:00:00"/>
    <n v="1240"/>
    <n v="0.62"/>
    <x v="239"/>
    <n v="2"/>
    <n v="4.22"/>
    <s v="OCC"/>
  </r>
  <r>
    <n v="932"/>
    <d v="2020-09-26T00:00:00"/>
    <n v="1156"/>
    <n v="0.57999999999999996"/>
    <x v="240"/>
    <n v="2"/>
    <n v="1.8399999999999999"/>
    <s v="OCC"/>
  </r>
  <r>
    <n v="931"/>
    <d v="2020-09-26T00:00:00"/>
    <n v="1298"/>
    <n v="0.65"/>
    <x v="240"/>
    <n v="2"/>
    <n v="1.8399999999999999"/>
    <s v="OCC"/>
  </r>
  <r>
    <n v="933"/>
    <d v="2020-09-26T00:00:00"/>
    <n v="1215"/>
    <n v="0.61"/>
    <x v="240"/>
    <n v="2"/>
    <n v="1.8399999999999999"/>
    <s v="OCC"/>
  </r>
  <r>
    <n v="934"/>
    <d v="2020-09-25T00:00:00"/>
    <n v="1260"/>
    <n v="0.63"/>
    <x v="241"/>
    <n v="2"/>
    <n v="2.5900000000000003"/>
    <s v="OCC"/>
  </r>
  <r>
    <n v="935"/>
    <d v="2020-09-25T00:00:00"/>
    <n v="1216"/>
    <n v="0.61"/>
    <x v="241"/>
    <n v="2"/>
    <n v="2.5900000000000003"/>
    <s v="OCC"/>
  </r>
  <r>
    <n v="1870"/>
    <d v="2020-09-25T00:00:00"/>
    <n v="640"/>
    <n v="0.32"/>
    <x v="241"/>
    <n v="5"/>
    <n v="2.5900000000000003"/>
    <s v="PET"/>
  </r>
  <r>
    <n v="1693"/>
    <d v="2020-09-25T00:00:00"/>
    <n v="1600"/>
    <n v="0.8"/>
    <x v="241"/>
    <n v="4"/>
    <n v="2.5900000000000003"/>
    <s v="ONP"/>
  </r>
  <r>
    <n v="2087"/>
    <d v="2020-09-25T00:00:00"/>
    <n v="460"/>
    <n v="0.23"/>
    <x v="241"/>
    <n v="8"/>
    <n v="2.5900000000000003"/>
    <s v="UBC"/>
  </r>
  <r>
    <n v="1694"/>
    <d v="2020-09-24T00:00:00"/>
    <n v="1650"/>
    <n v="0.83"/>
    <x v="242"/>
    <n v="4"/>
    <n v="3.68"/>
    <s v="ONP"/>
  </r>
  <r>
    <n v="939"/>
    <d v="2020-09-24T00:00:00"/>
    <n v="1210"/>
    <n v="0.61"/>
    <x v="242"/>
    <n v="2"/>
    <n v="3.68"/>
    <s v="OCC"/>
  </r>
  <r>
    <n v="1969"/>
    <d v="2020-09-24T00:00:00"/>
    <n v="850"/>
    <n v="0.43"/>
    <x v="242"/>
    <n v="7"/>
    <n v="3.68"/>
    <s v="HDPEC"/>
  </r>
  <r>
    <n v="937"/>
    <d v="2020-09-24T00:00:00"/>
    <n v="1136"/>
    <n v="0.56999999999999995"/>
    <x v="242"/>
    <n v="2"/>
    <n v="3.68"/>
    <s v="OCC"/>
  </r>
  <r>
    <n v="938"/>
    <d v="2020-09-24T00:00:00"/>
    <n v="1240"/>
    <n v="0.62"/>
    <x v="242"/>
    <n v="2"/>
    <n v="3.68"/>
    <s v="OCC"/>
  </r>
  <r>
    <n v="936"/>
    <d v="2020-09-24T00:00:00"/>
    <n v="1236"/>
    <n v="0.62"/>
    <x v="242"/>
    <n v="2"/>
    <n v="3.68"/>
    <s v="OCC"/>
  </r>
  <r>
    <n v="940"/>
    <d v="2020-09-22T00:00:00"/>
    <n v="1210"/>
    <n v="0.61"/>
    <x v="243"/>
    <n v="2"/>
    <n v="2.89"/>
    <s v="OCC"/>
  </r>
  <r>
    <n v="942"/>
    <d v="2020-09-22T00:00:00"/>
    <n v="1212"/>
    <n v="0.61"/>
    <x v="243"/>
    <n v="2"/>
    <n v="2.89"/>
    <s v="OCC"/>
  </r>
  <r>
    <n v="2088"/>
    <d v="2020-09-22T00:00:00"/>
    <n v="460"/>
    <n v="0.23"/>
    <x v="243"/>
    <n v="8"/>
    <n v="2.89"/>
    <s v="UBC"/>
  </r>
  <r>
    <n v="941"/>
    <d v="2020-09-22T00:00:00"/>
    <n v="1226"/>
    <n v="0.61"/>
    <x v="243"/>
    <n v="2"/>
    <n v="2.89"/>
    <s v="OCC"/>
  </r>
  <r>
    <n v="1695"/>
    <d v="2020-09-22T00:00:00"/>
    <n v="1650"/>
    <n v="0.83"/>
    <x v="243"/>
    <n v="4"/>
    <n v="2.89"/>
    <s v="ONP"/>
  </r>
  <r>
    <n v="948"/>
    <d v="2020-09-21T00:00:00"/>
    <n v="1220"/>
    <n v="0.61"/>
    <x v="244"/>
    <n v="2"/>
    <n v="3.64"/>
    <s v="OCC"/>
  </r>
  <r>
    <n v="946"/>
    <d v="2020-09-21T00:00:00"/>
    <n v="1210"/>
    <n v="0.61"/>
    <x v="244"/>
    <n v="2"/>
    <n v="3.64"/>
    <s v="OCC"/>
  </r>
  <r>
    <n v="945"/>
    <d v="2020-09-21T00:00:00"/>
    <n v="1220"/>
    <n v="0.61"/>
    <x v="244"/>
    <n v="2"/>
    <n v="3.64"/>
    <s v="OCC"/>
  </r>
  <r>
    <n v="943"/>
    <d v="2020-09-21T00:00:00"/>
    <n v="1210"/>
    <n v="0.61"/>
    <x v="244"/>
    <n v="2"/>
    <n v="3.64"/>
    <s v="OCC"/>
  </r>
  <r>
    <n v="947"/>
    <d v="2020-09-21T00:00:00"/>
    <n v="1200"/>
    <n v="0.6"/>
    <x v="244"/>
    <n v="2"/>
    <n v="3.64"/>
    <s v="OCC"/>
  </r>
  <r>
    <n v="944"/>
    <d v="2020-09-21T00:00:00"/>
    <n v="1200"/>
    <n v="0.6"/>
    <x v="244"/>
    <n v="2"/>
    <n v="3.64"/>
    <s v="OCC"/>
  </r>
  <r>
    <n v="949"/>
    <d v="2020-09-18T00:00:00"/>
    <n v="1215"/>
    <n v="0.61"/>
    <x v="245"/>
    <n v="2"/>
    <n v="3.79"/>
    <s v="OCC"/>
  </r>
  <r>
    <n v="1696"/>
    <d v="2020-09-18T00:00:00"/>
    <n v="1615"/>
    <n v="0.81"/>
    <x v="245"/>
    <n v="4"/>
    <n v="3.79"/>
    <s v="ONP"/>
  </r>
  <r>
    <n v="1871"/>
    <d v="2020-09-18T00:00:00"/>
    <n v="600"/>
    <n v="0.3"/>
    <x v="245"/>
    <n v="5"/>
    <n v="3.79"/>
    <s v="PET"/>
  </r>
  <r>
    <n v="952"/>
    <d v="2020-09-18T00:00:00"/>
    <n v="1220"/>
    <n v="0.61"/>
    <x v="245"/>
    <n v="2"/>
    <n v="3.79"/>
    <s v="OCC"/>
  </r>
  <r>
    <n v="2089"/>
    <d v="2020-09-18T00:00:00"/>
    <n v="460"/>
    <n v="0.23"/>
    <x v="245"/>
    <n v="8"/>
    <n v="3.79"/>
    <s v="UBC"/>
  </r>
  <r>
    <n v="951"/>
    <d v="2020-09-18T00:00:00"/>
    <n v="1210"/>
    <n v="0.61"/>
    <x v="245"/>
    <n v="2"/>
    <n v="3.79"/>
    <s v="OCC"/>
  </r>
  <r>
    <n v="950"/>
    <d v="2020-09-18T00:00:00"/>
    <n v="1230"/>
    <n v="0.62"/>
    <x v="245"/>
    <n v="2"/>
    <n v="3.79"/>
    <s v="OCC"/>
  </r>
  <r>
    <n v="955"/>
    <d v="2020-09-17T00:00:00"/>
    <n v="1220"/>
    <n v="0.61"/>
    <x v="246"/>
    <n v="2"/>
    <n v="2.1"/>
    <s v="OCC"/>
  </r>
  <r>
    <n v="954"/>
    <d v="2020-09-17T00:00:00"/>
    <n v="1215"/>
    <n v="0.61"/>
    <x v="246"/>
    <n v="2"/>
    <n v="2.1"/>
    <s v="OCC"/>
  </r>
  <r>
    <n v="953"/>
    <d v="2020-09-17T00:00:00"/>
    <n v="1290"/>
    <n v="0.65"/>
    <x v="246"/>
    <n v="2"/>
    <n v="2.1"/>
    <s v="OCC"/>
  </r>
  <r>
    <n v="2090"/>
    <d v="2020-09-17T00:00:00"/>
    <n v="460"/>
    <n v="0.23"/>
    <x v="246"/>
    <n v="8"/>
    <n v="2.1"/>
    <s v="UBC"/>
  </r>
  <r>
    <n v="1872"/>
    <d v="2020-09-16T00:00:00"/>
    <n v="600"/>
    <n v="0.3"/>
    <x v="247"/>
    <n v="5"/>
    <n v="4.5600000000000005"/>
    <s v="PET"/>
  </r>
  <r>
    <n v="2091"/>
    <d v="2020-09-16T00:00:00"/>
    <n v="450"/>
    <n v="0.23"/>
    <x v="247"/>
    <n v="8"/>
    <n v="4.5600000000000005"/>
    <s v="UBC"/>
  </r>
  <r>
    <n v="956"/>
    <d v="2020-09-16T00:00:00"/>
    <n v="1298"/>
    <n v="0.65"/>
    <x v="247"/>
    <n v="2"/>
    <n v="4.5600000000000005"/>
    <s v="OCC"/>
  </r>
  <r>
    <n v="1698"/>
    <d v="2020-09-16T00:00:00"/>
    <n v="1600"/>
    <n v="0.8"/>
    <x v="247"/>
    <n v="4"/>
    <n v="4.5600000000000005"/>
    <s v="ONP"/>
  </r>
  <r>
    <n v="959"/>
    <d v="2020-09-16T00:00:00"/>
    <n v="1220"/>
    <n v="0.61"/>
    <x v="247"/>
    <n v="2"/>
    <n v="4.5600000000000005"/>
    <s v="OCC"/>
  </r>
  <r>
    <n v="958"/>
    <d v="2020-09-16T00:00:00"/>
    <n v="1215"/>
    <n v="0.61"/>
    <x v="247"/>
    <n v="2"/>
    <n v="4.5600000000000005"/>
    <s v="OCC"/>
  </r>
  <r>
    <n v="1697"/>
    <d v="2020-09-16T00:00:00"/>
    <n v="1560"/>
    <n v="0.78"/>
    <x v="247"/>
    <n v="4"/>
    <n v="4.5600000000000005"/>
    <s v="ONP"/>
  </r>
  <r>
    <n v="957"/>
    <d v="2020-09-16T00:00:00"/>
    <n v="1156"/>
    <n v="0.57999999999999996"/>
    <x v="247"/>
    <n v="2"/>
    <n v="4.5600000000000005"/>
    <s v="OCC"/>
  </r>
  <r>
    <n v="1699"/>
    <d v="2020-09-15T00:00:00"/>
    <n v="1560"/>
    <n v="0.78"/>
    <x v="248"/>
    <n v="4"/>
    <n v="4.5199999999999996"/>
    <s v="ONP"/>
  </r>
  <r>
    <n v="2092"/>
    <d v="2020-09-15T00:00:00"/>
    <n v="450"/>
    <n v="0.23"/>
    <x v="248"/>
    <n v="8"/>
    <n v="4.5199999999999996"/>
    <s v="UBC"/>
  </r>
  <r>
    <n v="961"/>
    <d v="2020-09-15T00:00:00"/>
    <n v="1180"/>
    <n v="0.59"/>
    <x v="248"/>
    <n v="2"/>
    <n v="4.5199999999999996"/>
    <s v="OCC"/>
  </r>
  <r>
    <n v="964"/>
    <d v="2020-09-15T00:00:00"/>
    <n v="1260"/>
    <n v="0.63"/>
    <x v="248"/>
    <n v="2"/>
    <n v="4.5199999999999996"/>
    <s v="OCC"/>
  </r>
  <r>
    <n v="1970"/>
    <d v="2020-09-15T00:00:00"/>
    <n v="850"/>
    <n v="0.43"/>
    <x v="248"/>
    <n v="7"/>
    <n v="4.5199999999999996"/>
    <s v="HDPEC"/>
  </r>
  <r>
    <n v="960"/>
    <d v="2020-09-15T00:00:00"/>
    <n v="1214"/>
    <n v="0.61"/>
    <x v="248"/>
    <n v="2"/>
    <n v="4.5199999999999996"/>
    <s v="OCC"/>
  </r>
  <r>
    <n v="963"/>
    <d v="2020-09-15T00:00:00"/>
    <n v="1215"/>
    <n v="0.61"/>
    <x v="248"/>
    <n v="2"/>
    <n v="4.5199999999999996"/>
    <s v="OCC"/>
  </r>
  <r>
    <n v="962"/>
    <d v="2020-09-15T00:00:00"/>
    <n v="1270"/>
    <n v="0.64"/>
    <x v="248"/>
    <n v="2"/>
    <n v="4.5199999999999996"/>
    <s v="OCC"/>
  </r>
  <r>
    <n v="966"/>
    <d v="2020-09-14T00:00:00"/>
    <n v="1236"/>
    <n v="0.62"/>
    <x v="249"/>
    <n v="2"/>
    <n v="5.05"/>
    <s v="OCC"/>
  </r>
  <r>
    <n v="970"/>
    <d v="2020-09-14T00:00:00"/>
    <n v="1280"/>
    <n v="0.64"/>
    <x v="249"/>
    <n v="2"/>
    <n v="5.05"/>
    <s v="OCC"/>
  </r>
  <r>
    <n v="965"/>
    <d v="2020-09-14T00:00:00"/>
    <n v="1256"/>
    <n v="0.63"/>
    <x v="249"/>
    <n v="2"/>
    <n v="5.05"/>
    <s v="OCC"/>
  </r>
  <r>
    <n v="969"/>
    <d v="2020-09-14T00:00:00"/>
    <n v="1218"/>
    <n v="0.61"/>
    <x v="249"/>
    <n v="2"/>
    <n v="5.05"/>
    <s v="OCC"/>
  </r>
  <r>
    <n v="1873"/>
    <d v="2020-09-14T00:00:00"/>
    <n v="650"/>
    <n v="0.33"/>
    <x v="249"/>
    <n v="5"/>
    <n v="5.05"/>
    <s v="PET"/>
  </r>
  <r>
    <n v="967"/>
    <d v="2020-09-14T00:00:00"/>
    <n v="1215"/>
    <n v="0.61"/>
    <x v="249"/>
    <n v="2"/>
    <n v="5.05"/>
    <s v="OCC"/>
  </r>
  <r>
    <n v="1700"/>
    <d v="2020-09-14T00:00:00"/>
    <n v="1550"/>
    <n v="0.78"/>
    <x v="249"/>
    <n v="4"/>
    <n v="5.05"/>
    <s v="ONP"/>
  </r>
  <r>
    <n v="2093"/>
    <d v="2020-09-14T00:00:00"/>
    <n v="460"/>
    <n v="0.23"/>
    <x v="249"/>
    <n v="8"/>
    <n v="5.05"/>
    <s v="UBC"/>
  </r>
  <r>
    <n v="968"/>
    <d v="2020-09-14T00:00:00"/>
    <n v="1190"/>
    <n v="0.6"/>
    <x v="249"/>
    <n v="2"/>
    <n v="5.05"/>
    <s v="OCC"/>
  </r>
  <r>
    <n v="1518"/>
    <d v="2020-09-11T00:00:00"/>
    <n v="800"/>
    <n v="0.4"/>
    <x v="250"/>
    <n v="3"/>
    <n v="5.09"/>
    <s v="TIN"/>
  </r>
  <r>
    <n v="973"/>
    <d v="2020-09-11T00:00:00"/>
    <n v="1215"/>
    <n v="0.61"/>
    <x v="250"/>
    <n v="2"/>
    <n v="5.09"/>
    <s v="OCC"/>
  </r>
  <r>
    <n v="1702"/>
    <d v="2020-09-11T00:00:00"/>
    <n v="1550"/>
    <n v="0.78"/>
    <x v="250"/>
    <n v="4"/>
    <n v="5.09"/>
    <s v="ONP"/>
  </r>
  <r>
    <n v="972"/>
    <d v="2020-09-11T00:00:00"/>
    <n v="1260"/>
    <n v="0.63"/>
    <x v="250"/>
    <n v="2"/>
    <n v="5.09"/>
    <s v="OCC"/>
  </r>
  <r>
    <n v="974"/>
    <d v="2020-09-11T00:00:00"/>
    <n v="1218"/>
    <n v="0.61"/>
    <x v="250"/>
    <n v="2"/>
    <n v="5.09"/>
    <s v="OCC"/>
  </r>
  <r>
    <n v="1701"/>
    <d v="2020-09-11T00:00:00"/>
    <n v="1650"/>
    <n v="0.83"/>
    <x v="250"/>
    <n v="4"/>
    <n v="5.09"/>
    <s v="ONP"/>
  </r>
  <r>
    <n v="975"/>
    <d v="2020-09-11T00:00:00"/>
    <n v="1190"/>
    <n v="0.6"/>
    <x v="250"/>
    <n v="2"/>
    <n v="5.09"/>
    <s v="OCC"/>
  </r>
  <r>
    <n v="971"/>
    <d v="2020-09-11T00:00:00"/>
    <n v="1256"/>
    <n v="0.63"/>
    <x v="250"/>
    <n v="2"/>
    <n v="5.09"/>
    <s v="OCC"/>
  </r>
  <r>
    <n v="1703"/>
    <d v="2020-09-10T00:00:00"/>
    <n v="1650"/>
    <n v="0.83"/>
    <x v="251"/>
    <n v="4"/>
    <n v="4.9400000000000004"/>
    <s v="ONP"/>
  </r>
  <r>
    <n v="980"/>
    <d v="2020-09-10T00:00:00"/>
    <n v="1180"/>
    <n v="0.59"/>
    <x v="251"/>
    <n v="2"/>
    <n v="4.9400000000000004"/>
    <s v="OCC"/>
  </r>
  <r>
    <n v="2094"/>
    <d v="2020-09-10T00:00:00"/>
    <n v="460"/>
    <n v="0.23"/>
    <x v="251"/>
    <n v="8"/>
    <n v="4.9400000000000004"/>
    <s v="UBC"/>
  </r>
  <r>
    <n v="978"/>
    <d v="2020-09-10T00:00:00"/>
    <n v="1230"/>
    <n v="0.62"/>
    <x v="251"/>
    <n v="2"/>
    <n v="4.9400000000000004"/>
    <s v="OCC"/>
  </r>
  <r>
    <n v="976"/>
    <d v="2020-09-10T00:00:00"/>
    <n v="1120"/>
    <n v="0.56000000000000005"/>
    <x v="251"/>
    <n v="2"/>
    <n v="4.9400000000000004"/>
    <s v="OCC"/>
  </r>
  <r>
    <n v="981"/>
    <d v="2020-09-10T00:00:00"/>
    <n v="1256"/>
    <n v="0.63"/>
    <x v="251"/>
    <n v="2"/>
    <n v="4.9400000000000004"/>
    <s v="OCC"/>
  </r>
  <r>
    <n v="1874"/>
    <d v="2020-09-10T00:00:00"/>
    <n v="550"/>
    <n v="0.28000000000000003"/>
    <x v="251"/>
    <n v="5"/>
    <n v="4.9400000000000004"/>
    <s v="PET"/>
  </r>
  <r>
    <n v="977"/>
    <d v="2020-09-10T00:00:00"/>
    <n v="1156"/>
    <n v="0.57999999999999996"/>
    <x v="251"/>
    <n v="2"/>
    <n v="4.9400000000000004"/>
    <s v="OCC"/>
  </r>
  <r>
    <n v="979"/>
    <d v="2020-09-10T00:00:00"/>
    <n v="1246"/>
    <n v="0.62"/>
    <x v="251"/>
    <n v="2"/>
    <n v="4.9400000000000004"/>
    <s v="OCC"/>
  </r>
  <r>
    <n v="2095"/>
    <d v="2020-09-09T00:00:00"/>
    <n v="460"/>
    <n v="0.23"/>
    <x v="252"/>
    <n v="8"/>
    <n v="4.4300000000000006"/>
    <s v="UBC"/>
  </r>
  <r>
    <n v="983"/>
    <d v="2020-09-09T00:00:00"/>
    <n v="1110"/>
    <n v="0.56000000000000005"/>
    <x v="252"/>
    <n v="2"/>
    <n v="4.4300000000000006"/>
    <s v="OCC"/>
  </r>
  <r>
    <n v="986"/>
    <d v="2020-09-09T00:00:00"/>
    <n v="1210"/>
    <n v="0.61"/>
    <x v="252"/>
    <n v="2"/>
    <n v="4.4300000000000006"/>
    <s v="OCC"/>
  </r>
  <r>
    <n v="1704"/>
    <d v="2020-09-09T00:00:00"/>
    <n v="1600"/>
    <n v="0.8"/>
    <x v="252"/>
    <n v="4"/>
    <n v="4.4300000000000006"/>
    <s v="ONP"/>
  </r>
  <r>
    <n v="985"/>
    <d v="2020-09-09T00:00:00"/>
    <n v="1230"/>
    <n v="0.62"/>
    <x v="252"/>
    <n v="2"/>
    <n v="4.4300000000000006"/>
    <s v="OCC"/>
  </r>
  <r>
    <n v="982"/>
    <d v="2020-09-09T00:00:00"/>
    <n v="1296"/>
    <n v="0.65"/>
    <x v="252"/>
    <n v="2"/>
    <n v="4.4300000000000006"/>
    <s v="OCC"/>
  </r>
  <r>
    <n v="1875"/>
    <d v="2020-09-09T00:00:00"/>
    <n v="700"/>
    <n v="0.35"/>
    <x v="252"/>
    <n v="5"/>
    <n v="4.4300000000000006"/>
    <s v="PET"/>
  </r>
  <r>
    <n v="984"/>
    <d v="2020-09-09T00:00:00"/>
    <n v="1210"/>
    <n v="0.61"/>
    <x v="252"/>
    <n v="2"/>
    <n v="4.4300000000000006"/>
    <s v="OCC"/>
  </r>
  <r>
    <n v="1971"/>
    <d v="2020-09-08T00:00:00"/>
    <n v="700"/>
    <n v="0.35"/>
    <x v="253"/>
    <n v="7"/>
    <n v="3.54"/>
    <s v="HDPEC"/>
  </r>
  <r>
    <n v="987"/>
    <d v="2020-09-08T00:00:00"/>
    <n v="1240"/>
    <n v="0.62"/>
    <x v="253"/>
    <n v="2"/>
    <n v="3.54"/>
    <s v="OCC"/>
  </r>
  <r>
    <n v="988"/>
    <d v="2020-09-08T00:00:00"/>
    <n v="1180"/>
    <n v="0.59"/>
    <x v="253"/>
    <n v="2"/>
    <n v="3.54"/>
    <s v="OCC"/>
  </r>
  <r>
    <n v="989"/>
    <d v="2020-09-08T00:00:00"/>
    <n v="1130"/>
    <n v="0.56999999999999995"/>
    <x v="253"/>
    <n v="2"/>
    <n v="3.54"/>
    <s v="OCC"/>
  </r>
  <r>
    <n v="1705"/>
    <d v="2020-09-08T00:00:00"/>
    <n v="1560"/>
    <n v="0.78"/>
    <x v="253"/>
    <n v="4"/>
    <n v="3.54"/>
    <s v="ONP"/>
  </r>
  <r>
    <n v="990"/>
    <d v="2020-09-08T00:00:00"/>
    <n v="1250"/>
    <n v="0.63"/>
    <x v="253"/>
    <n v="2"/>
    <n v="3.54"/>
    <s v="OCC"/>
  </r>
  <r>
    <n v="995"/>
    <d v="2020-09-04T00:00:00"/>
    <n v="1182"/>
    <n v="0.59"/>
    <x v="254"/>
    <n v="2"/>
    <n v="3.7"/>
    <s v="OCC"/>
  </r>
  <r>
    <n v="1519"/>
    <d v="2020-09-04T00:00:00"/>
    <n v="850"/>
    <n v="0.43"/>
    <x v="254"/>
    <n v="3"/>
    <n v="3.7"/>
    <s v="TIN"/>
  </r>
  <r>
    <n v="992"/>
    <d v="2020-09-04T00:00:00"/>
    <n v="1113"/>
    <n v="0.56000000000000005"/>
    <x v="254"/>
    <n v="2"/>
    <n v="3.7"/>
    <s v="OCC"/>
  </r>
  <r>
    <n v="994"/>
    <d v="2020-09-04T00:00:00"/>
    <n v="1270"/>
    <n v="0.64"/>
    <x v="254"/>
    <n v="2"/>
    <n v="3.7"/>
    <s v="OCC"/>
  </r>
  <r>
    <n v="993"/>
    <d v="2020-09-04T00:00:00"/>
    <n v="1280"/>
    <n v="0.64"/>
    <x v="254"/>
    <n v="2"/>
    <n v="3.7"/>
    <s v="OCC"/>
  </r>
  <r>
    <n v="991"/>
    <d v="2020-09-04T00:00:00"/>
    <n v="1210"/>
    <n v="0.61"/>
    <x v="254"/>
    <n v="2"/>
    <n v="3.7"/>
    <s v="OCC"/>
  </r>
  <r>
    <n v="2096"/>
    <d v="2020-09-04T00:00:00"/>
    <n v="450"/>
    <n v="0.23"/>
    <x v="254"/>
    <n v="8"/>
    <n v="3.7"/>
    <s v="UBC"/>
  </r>
  <r>
    <n v="999"/>
    <d v="2020-09-03T00:00:00"/>
    <n v="1180"/>
    <n v="0.59"/>
    <x v="255"/>
    <n v="2"/>
    <n v="3.34"/>
    <s v="OCC"/>
  </r>
  <r>
    <n v="998"/>
    <d v="2020-09-03T00:00:00"/>
    <n v="1140"/>
    <n v="0.56999999999999995"/>
    <x v="255"/>
    <n v="2"/>
    <n v="3.34"/>
    <s v="OCC"/>
  </r>
  <r>
    <n v="997"/>
    <d v="2020-09-03T00:00:00"/>
    <n v="1125"/>
    <n v="0.56000000000000005"/>
    <x v="255"/>
    <n v="2"/>
    <n v="3.34"/>
    <s v="OCC"/>
  </r>
  <r>
    <n v="2097"/>
    <d v="2020-09-03T00:00:00"/>
    <n v="450"/>
    <n v="0.23"/>
    <x v="255"/>
    <n v="8"/>
    <n v="3.34"/>
    <s v="UBC"/>
  </r>
  <r>
    <n v="996"/>
    <d v="2020-09-03T00:00:00"/>
    <n v="1228"/>
    <n v="0.61"/>
    <x v="255"/>
    <n v="2"/>
    <n v="3.34"/>
    <s v="OCC"/>
  </r>
  <r>
    <n v="1706"/>
    <d v="2020-09-03T00:00:00"/>
    <n v="1560"/>
    <n v="0.78"/>
    <x v="255"/>
    <n v="4"/>
    <n v="3.34"/>
    <s v="ONP"/>
  </r>
  <r>
    <n v="1003"/>
    <d v="2020-09-02T00:00:00"/>
    <n v="1263"/>
    <n v="0.63"/>
    <x v="256"/>
    <n v="2"/>
    <n v="2.5100000000000002"/>
    <s v="OCC"/>
  </r>
  <r>
    <n v="1002"/>
    <d v="2020-09-02T00:00:00"/>
    <n v="1300"/>
    <n v="0.65"/>
    <x v="256"/>
    <n v="2"/>
    <n v="2.5100000000000002"/>
    <s v="OCC"/>
  </r>
  <r>
    <n v="1001"/>
    <d v="2020-09-02T00:00:00"/>
    <n v="1216"/>
    <n v="0.61"/>
    <x v="256"/>
    <n v="2"/>
    <n v="2.5100000000000002"/>
    <s v="OCC"/>
  </r>
  <r>
    <n v="1000"/>
    <d v="2020-09-02T00:00:00"/>
    <n v="1230"/>
    <n v="0.62"/>
    <x v="256"/>
    <n v="2"/>
    <n v="2.5100000000000002"/>
    <s v="OCC"/>
  </r>
  <r>
    <n v="1005"/>
    <d v="2020-09-01T00:00:00"/>
    <n v="1300"/>
    <n v="0.65"/>
    <x v="257"/>
    <n v="2"/>
    <n v="5.3"/>
    <s v="OCC"/>
  </r>
  <r>
    <n v="1004"/>
    <d v="2020-09-01T00:00:00"/>
    <n v="1263"/>
    <n v="0.63"/>
    <x v="257"/>
    <n v="2"/>
    <n v="5.3"/>
    <s v="OCC"/>
  </r>
  <r>
    <n v="1006"/>
    <d v="2020-09-01T00:00:00"/>
    <n v="1275"/>
    <n v="0.64"/>
    <x v="257"/>
    <n v="2"/>
    <n v="5.3"/>
    <s v="OCC"/>
  </r>
  <r>
    <n v="2098"/>
    <d v="2020-09-01T00:00:00"/>
    <n v="450"/>
    <n v="0.23"/>
    <x v="257"/>
    <n v="8"/>
    <n v="5.3"/>
    <s v="UBC"/>
  </r>
  <r>
    <n v="1708"/>
    <d v="2020-09-01T00:00:00"/>
    <n v="1550"/>
    <n v="0.78"/>
    <x v="257"/>
    <n v="4"/>
    <n v="5.3"/>
    <s v="ONP"/>
  </r>
  <r>
    <n v="1876"/>
    <d v="2020-09-01T00:00:00"/>
    <n v="600"/>
    <n v="0.3"/>
    <x v="257"/>
    <n v="5"/>
    <n v="5.3"/>
    <s v="PET"/>
  </r>
  <r>
    <n v="1707"/>
    <d v="2020-09-01T00:00:00"/>
    <n v="1650"/>
    <n v="0.83"/>
    <x v="257"/>
    <n v="4"/>
    <n v="5.3"/>
    <s v="ONP"/>
  </r>
  <r>
    <n v="1007"/>
    <d v="2020-09-01T00:00:00"/>
    <n v="1216"/>
    <n v="0.61"/>
    <x v="257"/>
    <n v="2"/>
    <n v="5.3"/>
    <s v="OCC"/>
  </r>
  <r>
    <n v="1008"/>
    <d v="2020-09-01T00:00:00"/>
    <n v="1265"/>
    <n v="0.63"/>
    <x v="257"/>
    <n v="2"/>
    <n v="5.3"/>
    <s v="OCC"/>
  </r>
  <r>
    <n v="1010"/>
    <d v="2020-08-31T00:00:00"/>
    <n v="1212"/>
    <n v="0.61"/>
    <x v="258"/>
    <n v="2"/>
    <n v="5.0200000000000005"/>
    <s v="OCC"/>
  </r>
  <r>
    <n v="1877"/>
    <d v="2020-08-31T00:00:00"/>
    <n v="650"/>
    <n v="0.33"/>
    <x v="258"/>
    <n v="5"/>
    <n v="5.0200000000000005"/>
    <s v="PET"/>
  </r>
  <r>
    <n v="1009"/>
    <d v="2020-08-31T00:00:00"/>
    <n v="1323"/>
    <n v="0.66"/>
    <x v="258"/>
    <n v="2"/>
    <n v="5.0200000000000005"/>
    <s v="OCC"/>
  </r>
  <r>
    <n v="1709"/>
    <d v="2020-08-31T00:00:00"/>
    <n v="1580"/>
    <n v="0.79"/>
    <x v="258"/>
    <n v="4"/>
    <n v="5.0200000000000005"/>
    <s v="ONP"/>
  </r>
  <r>
    <n v="1012"/>
    <d v="2020-08-31T00:00:00"/>
    <n v="1230"/>
    <n v="0.62"/>
    <x v="258"/>
    <n v="2"/>
    <n v="5.0200000000000005"/>
    <s v="OCC"/>
  </r>
  <r>
    <n v="1972"/>
    <d v="2020-08-31T00:00:00"/>
    <n v="850"/>
    <n v="0.43"/>
    <x v="258"/>
    <n v="7"/>
    <n v="5.0200000000000005"/>
    <s v="HDPEC"/>
  </r>
  <r>
    <n v="2099"/>
    <d v="2020-08-31T00:00:00"/>
    <n v="450"/>
    <n v="0.23"/>
    <x v="258"/>
    <n v="8"/>
    <n v="5.0200000000000005"/>
    <s v="UBC"/>
  </r>
  <r>
    <n v="1013"/>
    <d v="2020-08-31T00:00:00"/>
    <n v="1540"/>
    <n v="0.77"/>
    <x v="258"/>
    <n v="2"/>
    <n v="5.0200000000000005"/>
    <s v="OCC"/>
  </r>
  <r>
    <n v="1011"/>
    <d v="2020-08-31T00:00:00"/>
    <n v="1150"/>
    <n v="0.57999999999999996"/>
    <x v="258"/>
    <n v="2"/>
    <n v="5.0200000000000005"/>
    <s v="OCC"/>
  </r>
  <r>
    <n v="1014"/>
    <d v="2020-08-28T00:00:00"/>
    <n v="1323"/>
    <n v="0.66"/>
    <x v="259"/>
    <n v="2"/>
    <n v="0.66"/>
    <s v="OCC"/>
  </r>
  <r>
    <n v="1018"/>
    <d v="2020-08-27T00:00:00"/>
    <n v="1190"/>
    <n v="0.6"/>
    <x v="260"/>
    <n v="2"/>
    <n v="4.3900000000000006"/>
    <s v="OCC"/>
  </r>
  <r>
    <n v="1016"/>
    <d v="2020-08-27T00:00:00"/>
    <n v="1230"/>
    <n v="0.62"/>
    <x v="260"/>
    <n v="2"/>
    <n v="4.3900000000000006"/>
    <s v="OCC"/>
  </r>
  <r>
    <n v="1878"/>
    <d v="2020-08-27T00:00:00"/>
    <n v="650"/>
    <n v="0.33"/>
    <x v="260"/>
    <n v="5"/>
    <n v="4.3900000000000006"/>
    <s v="PET"/>
  </r>
  <r>
    <n v="1019"/>
    <d v="2020-08-27T00:00:00"/>
    <n v="1215"/>
    <n v="0.61"/>
    <x v="260"/>
    <n v="2"/>
    <n v="4.3900000000000006"/>
    <s v="OCC"/>
  </r>
  <r>
    <n v="1710"/>
    <d v="2020-08-27T00:00:00"/>
    <n v="1564"/>
    <n v="0.78"/>
    <x v="260"/>
    <n v="4"/>
    <n v="4.3900000000000006"/>
    <s v="ONP"/>
  </r>
  <r>
    <n v="1017"/>
    <d v="2020-08-27T00:00:00"/>
    <n v="1220"/>
    <n v="0.61"/>
    <x v="260"/>
    <n v="2"/>
    <n v="4.3900000000000006"/>
    <s v="OCC"/>
  </r>
  <r>
    <n v="1015"/>
    <d v="2020-08-27T00:00:00"/>
    <n v="1210"/>
    <n v="0.61"/>
    <x v="260"/>
    <n v="2"/>
    <n v="4.3900000000000006"/>
    <s v="OCC"/>
  </r>
  <r>
    <n v="2100"/>
    <d v="2020-08-27T00:00:00"/>
    <n v="450"/>
    <n v="0.23"/>
    <x v="260"/>
    <n v="8"/>
    <n v="4.3900000000000006"/>
    <s v="UBC"/>
  </r>
  <r>
    <n v="1711"/>
    <d v="2020-08-26T00:00:00"/>
    <n v="1576"/>
    <n v="0.79"/>
    <x v="261"/>
    <n v="4"/>
    <n v="4.6100000000000003"/>
    <s v="ONP"/>
  </r>
  <r>
    <n v="1520"/>
    <d v="2020-08-26T00:00:00"/>
    <n v="850"/>
    <n v="0.43"/>
    <x v="261"/>
    <n v="3"/>
    <n v="4.6100000000000003"/>
    <s v="TIN"/>
  </r>
  <r>
    <n v="1023"/>
    <d v="2020-08-26T00:00:00"/>
    <n v="1180"/>
    <n v="0.59"/>
    <x v="261"/>
    <n v="2"/>
    <n v="4.6100000000000003"/>
    <s v="OCC"/>
  </r>
  <r>
    <n v="1021"/>
    <d v="2020-08-26T00:00:00"/>
    <n v="1230"/>
    <n v="0.62"/>
    <x v="261"/>
    <n v="2"/>
    <n v="4.6100000000000003"/>
    <s v="OCC"/>
  </r>
  <r>
    <n v="2101"/>
    <d v="2020-08-26T00:00:00"/>
    <n v="450"/>
    <n v="0.23"/>
    <x v="261"/>
    <n v="8"/>
    <n v="4.6100000000000003"/>
    <s v="UBC"/>
  </r>
  <r>
    <n v="1022"/>
    <d v="2020-08-26T00:00:00"/>
    <n v="1160"/>
    <n v="0.57999999999999996"/>
    <x v="261"/>
    <n v="2"/>
    <n v="4.6100000000000003"/>
    <s v="OCC"/>
  </r>
  <r>
    <n v="1020"/>
    <d v="2020-08-26T00:00:00"/>
    <n v="1150"/>
    <n v="0.57999999999999996"/>
    <x v="261"/>
    <n v="2"/>
    <n v="4.6100000000000003"/>
    <s v="OCC"/>
  </r>
  <r>
    <n v="1024"/>
    <d v="2020-08-26T00:00:00"/>
    <n v="1580"/>
    <n v="0.79"/>
    <x v="261"/>
    <n v="2"/>
    <n v="4.6100000000000003"/>
    <s v="OCC"/>
  </r>
  <r>
    <n v="1879"/>
    <d v="2020-08-25T00:00:00"/>
    <n v="650"/>
    <n v="0.33"/>
    <x v="262"/>
    <n v="5"/>
    <n v="5.2200000000000006"/>
    <s v="PET"/>
  </r>
  <r>
    <n v="1025"/>
    <d v="2020-08-25T00:00:00"/>
    <n v="1280"/>
    <n v="0.64"/>
    <x v="262"/>
    <n v="2"/>
    <n v="5.2200000000000006"/>
    <s v="OCC"/>
  </r>
  <r>
    <n v="1029"/>
    <d v="2020-08-25T00:00:00"/>
    <n v="1154"/>
    <n v="0.57999999999999996"/>
    <x v="262"/>
    <n v="2"/>
    <n v="5.2200000000000006"/>
    <s v="OCC"/>
  </r>
  <r>
    <n v="1713"/>
    <d v="2020-08-25T00:00:00"/>
    <n v="1570"/>
    <n v="0.79"/>
    <x v="262"/>
    <n v="4"/>
    <n v="5.2200000000000006"/>
    <s v="ONP"/>
  </r>
  <r>
    <n v="1712"/>
    <d v="2020-08-25T00:00:00"/>
    <n v="1564"/>
    <n v="0.78"/>
    <x v="262"/>
    <n v="4"/>
    <n v="5.2200000000000006"/>
    <s v="ONP"/>
  </r>
  <r>
    <n v="1026"/>
    <d v="2020-08-25T00:00:00"/>
    <n v="1272"/>
    <n v="0.64"/>
    <x v="262"/>
    <n v="2"/>
    <n v="5.2200000000000006"/>
    <s v="OCC"/>
  </r>
  <r>
    <n v="2102"/>
    <d v="2020-08-25T00:00:00"/>
    <n v="450"/>
    <n v="0.23"/>
    <x v="262"/>
    <n v="8"/>
    <n v="5.2200000000000006"/>
    <s v="UBC"/>
  </r>
  <r>
    <n v="1028"/>
    <d v="2020-08-25T00:00:00"/>
    <n v="1214"/>
    <n v="0.61"/>
    <x v="262"/>
    <n v="2"/>
    <n v="5.2200000000000006"/>
    <s v="OCC"/>
  </r>
  <r>
    <n v="1027"/>
    <d v="2020-08-25T00:00:00"/>
    <n v="1240"/>
    <n v="0.62"/>
    <x v="262"/>
    <n v="2"/>
    <n v="5.2200000000000006"/>
    <s v="OCC"/>
  </r>
  <r>
    <n v="1035"/>
    <d v="2020-08-24T00:00:00"/>
    <n v="560"/>
    <n v="0.28000000000000003"/>
    <x v="263"/>
    <n v="2"/>
    <n v="5.7799999999999985"/>
    <s v="OCC"/>
  </r>
  <r>
    <n v="1031"/>
    <d v="2020-08-24T00:00:00"/>
    <n v="1260"/>
    <n v="0.63"/>
    <x v="263"/>
    <n v="2"/>
    <n v="5.7799999999999985"/>
    <s v="OCC"/>
  </r>
  <r>
    <n v="1030"/>
    <d v="2020-08-24T00:00:00"/>
    <n v="1214"/>
    <n v="0.61"/>
    <x v="263"/>
    <n v="2"/>
    <n v="5.7799999999999985"/>
    <s v="OCC"/>
  </r>
  <r>
    <n v="1038"/>
    <d v="2020-08-24T00:00:00"/>
    <n v="728"/>
    <n v="0.36"/>
    <x v="263"/>
    <n v="2"/>
    <n v="5.7799999999999985"/>
    <s v="OCC"/>
  </r>
  <r>
    <n v="2103"/>
    <d v="2020-08-24T00:00:00"/>
    <n v="460"/>
    <n v="0.23"/>
    <x v="263"/>
    <n v="8"/>
    <n v="5.7799999999999985"/>
    <s v="UBC"/>
  </r>
  <r>
    <n v="1033"/>
    <d v="2020-08-24T00:00:00"/>
    <n v="1300"/>
    <n v="0.65"/>
    <x v="263"/>
    <n v="2"/>
    <n v="5.7799999999999985"/>
    <s v="OCC"/>
  </r>
  <r>
    <n v="1032"/>
    <d v="2020-08-24T00:00:00"/>
    <n v="1270"/>
    <n v="0.64"/>
    <x v="263"/>
    <n v="2"/>
    <n v="5.7799999999999985"/>
    <s v="OCC"/>
  </r>
  <r>
    <n v="1034"/>
    <d v="2020-08-24T00:00:00"/>
    <n v="1062"/>
    <n v="0.53"/>
    <x v="263"/>
    <n v="2"/>
    <n v="5.7799999999999985"/>
    <s v="OCC"/>
  </r>
  <r>
    <n v="1714"/>
    <d v="2020-08-24T00:00:00"/>
    <n v="1700"/>
    <n v="0.85"/>
    <x v="263"/>
    <n v="4"/>
    <n v="5.7799999999999985"/>
    <s v="ONP"/>
  </r>
  <r>
    <n v="1036"/>
    <d v="2020-08-24T00:00:00"/>
    <n v="608"/>
    <n v="0.3"/>
    <x v="263"/>
    <n v="2"/>
    <n v="5.7799999999999985"/>
    <s v="OCC"/>
  </r>
  <r>
    <n v="1037"/>
    <d v="2020-08-24T00:00:00"/>
    <n v="694"/>
    <n v="0.35"/>
    <x v="263"/>
    <n v="2"/>
    <n v="5.7799999999999985"/>
    <s v="OCC"/>
  </r>
  <r>
    <n v="1973"/>
    <d v="2020-08-24T00:00:00"/>
    <n v="700"/>
    <n v="0.35"/>
    <x v="263"/>
    <n v="7"/>
    <n v="5.7799999999999985"/>
    <s v="HDPEC"/>
  </r>
  <r>
    <n v="1039"/>
    <d v="2020-08-20T00:00:00"/>
    <n v="1175"/>
    <n v="0.59"/>
    <x v="264"/>
    <n v="2"/>
    <n v="1.17"/>
    <s v="OCC"/>
  </r>
  <r>
    <n v="1040"/>
    <d v="2020-08-20T00:00:00"/>
    <n v="1160"/>
    <n v="0.57999999999999996"/>
    <x v="264"/>
    <n v="2"/>
    <n v="1.17"/>
    <s v="OCC"/>
  </r>
  <r>
    <n v="1715"/>
    <d v="2020-08-19T00:00:00"/>
    <n v="1660"/>
    <n v="0.83"/>
    <x v="265"/>
    <n v="4"/>
    <n v="3.8899999999999997"/>
    <s v="ONP"/>
  </r>
  <r>
    <n v="1044"/>
    <d v="2020-08-19T00:00:00"/>
    <n v="1260"/>
    <n v="0.63"/>
    <x v="265"/>
    <n v="2"/>
    <n v="3.8899999999999997"/>
    <s v="OCC"/>
  </r>
  <r>
    <n v="1043"/>
    <d v="2020-08-19T00:00:00"/>
    <n v="1217"/>
    <n v="0.61"/>
    <x v="265"/>
    <n v="2"/>
    <n v="3.8899999999999997"/>
    <s v="OCC"/>
  </r>
  <r>
    <n v="1042"/>
    <d v="2020-08-19T00:00:00"/>
    <n v="1200"/>
    <n v="0.6"/>
    <x v="265"/>
    <n v="2"/>
    <n v="3.8899999999999997"/>
    <s v="OCC"/>
  </r>
  <r>
    <n v="1921"/>
    <d v="2020-08-19T00:00:00"/>
    <n v="720"/>
    <n v="0.36"/>
    <x v="265"/>
    <n v="6"/>
    <n v="3.8899999999999997"/>
    <s v="HDPEN"/>
  </r>
  <r>
    <n v="1041"/>
    <d v="2020-08-19T00:00:00"/>
    <n v="1258"/>
    <n v="0.63"/>
    <x v="265"/>
    <n v="2"/>
    <n v="3.8899999999999997"/>
    <s v="OCC"/>
  </r>
  <r>
    <n v="2104"/>
    <d v="2020-08-19T00:00:00"/>
    <n v="450"/>
    <n v="0.23"/>
    <x v="265"/>
    <n v="8"/>
    <n v="3.8899999999999997"/>
    <s v="UBC"/>
  </r>
  <r>
    <n v="1049"/>
    <d v="2020-08-18T00:00:00"/>
    <n v="1276"/>
    <n v="0.64"/>
    <x v="266"/>
    <n v="2"/>
    <n v="3.7399999999999998"/>
    <s v="OCC"/>
  </r>
  <r>
    <n v="1045"/>
    <d v="2020-08-18T00:00:00"/>
    <n v="1288"/>
    <n v="0.64"/>
    <x v="266"/>
    <n v="2"/>
    <n v="3.7399999999999998"/>
    <s v="OCC"/>
  </r>
  <r>
    <n v="1047"/>
    <d v="2020-08-18T00:00:00"/>
    <n v="1234"/>
    <n v="0.62"/>
    <x v="266"/>
    <n v="2"/>
    <n v="3.7399999999999998"/>
    <s v="OCC"/>
  </r>
  <r>
    <n v="1880"/>
    <d v="2020-08-18T00:00:00"/>
    <n v="700"/>
    <n v="0.35"/>
    <x v="266"/>
    <n v="5"/>
    <n v="3.7399999999999998"/>
    <s v="PET"/>
  </r>
  <r>
    <n v="2105"/>
    <d v="2020-08-18T00:00:00"/>
    <n v="450"/>
    <n v="0.23"/>
    <x v="266"/>
    <n v="8"/>
    <n v="3.7399999999999998"/>
    <s v="UBC"/>
  </r>
  <r>
    <n v="1048"/>
    <d v="2020-08-18T00:00:00"/>
    <n v="1254"/>
    <n v="0.63"/>
    <x v="266"/>
    <n v="2"/>
    <n v="3.7399999999999998"/>
    <s v="OCC"/>
  </r>
  <r>
    <n v="1046"/>
    <d v="2020-08-18T00:00:00"/>
    <n v="1250"/>
    <n v="0.63"/>
    <x v="266"/>
    <n v="2"/>
    <n v="3.7399999999999998"/>
    <s v="OCC"/>
  </r>
  <r>
    <n v="1051"/>
    <d v="2020-08-17T00:00:00"/>
    <n v="1199"/>
    <n v="0.6"/>
    <x v="267"/>
    <n v="2"/>
    <n v="4.3100000000000005"/>
    <s v="OCC"/>
  </r>
  <r>
    <n v="1050"/>
    <d v="2020-08-17T00:00:00"/>
    <n v="1219"/>
    <n v="0.61"/>
    <x v="267"/>
    <n v="2"/>
    <n v="4.3100000000000005"/>
    <s v="OCC"/>
  </r>
  <r>
    <n v="1053"/>
    <d v="2020-08-17T00:00:00"/>
    <n v="1220"/>
    <n v="0.61"/>
    <x v="267"/>
    <n v="2"/>
    <n v="4.3100000000000005"/>
    <s v="OCC"/>
  </r>
  <r>
    <n v="1716"/>
    <d v="2020-08-17T00:00:00"/>
    <n v="1650"/>
    <n v="0.83"/>
    <x v="267"/>
    <n v="4"/>
    <n v="4.3100000000000005"/>
    <s v="ONP"/>
  </r>
  <r>
    <n v="1717"/>
    <d v="2020-08-17T00:00:00"/>
    <n v="1650"/>
    <n v="0.83"/>
    <x v="267"/>
    <n v="4"/>
    <n v="4.3100000000000005"/>
    <s v="ONP"/>
  </r>
  <r>
    <n v="1052"/>
    <d v="2020-08-17T00:00:00"/>
    <n v="1200"/>
    <n v="0.6"/>
    <x v="267"/>
    <n v="2"/>
    <n v="4.3100000000000005"/>
    <s v="OCC"/>
  </r>
  <r>
    <n v="2106"/>
    <d v="2020-08-17T00:00:00"/>
    <n v="450"/>
    <n v="0.23"/>
    <x v="267"/>
    <n v="8"/>
    <n v="4.3100000000000005"/>
    <s v="UBC"/>
  </r>
  <r>
    <n v="1521"/>
    <d v="2020-08-14T00:00:00"/>
    <n v="900"/>
    <n v="0.45"/>
    <x v="268"/>
    <n v="3"/>
    <n v="4.5600000000000005"/>
    <s v="TIN"/>
  </r>
  <r>
    <n v="1057"/>
    <d v="2020-08-14T00:00:00"/>
    <n v="1286"/>
    <n v="0.64"/>
    <x v="268"/>
    <n v="2"/>
    <n v="4.5600000000000005"/>
    <s v="OCC"/>
  </r>
  <r>
    <n v="1881"/>
    <d v="2020-08-14T00:00:00"/>
    <n v="658"/>
    <n v="0.33"/>
    <x v="268"/>
    <n v="5"/>
    <n v="4.5600000000000005"/>
    <s v="PET"/>
  </r>
  <r>
    <n v="1718"/>
    <d v="2020-08-14T00:00:00"/>
    <n v="1370"/>
    <n v="0.69"/>
    <x v="268"/>
    <n v="4"/>
    <n v="4.5600000000000005"/>
    <s v="ONP"/>
  </r>
  <r>
    <n v="1054"/>
    <d v="2020-08-14T00:00:00"/>
    <n v="1236"/>
    <n v="0.62"/>
    <x v="268"/>
    <n v="2"/>
    <n v="4.5600000000000005"/>
    <s v="OCC"/>
  </r>
  <r>
    <n v="1058"/>
    <d v="2020-08-14T00:00:00"/>
    <n v="1100"/>
    <n v="0.55000000000000004"/>
    <x v="268"/>
    <n v="2"/>
    <n v="4.5600000000000005"/>
    <s v="OCC"/>
  </r>
  <r>
    <n v="1055"/>
    <d v="2020-08-14T00:00:00"/>
    <n v="1318"/>
    <n v="0.66"/>
    <x v="268"/>
    <n v="2"/>
    <n v="4.5600000000000005"/>
    <s v="OCC"/>
  </r>
  <r>
    <n v="1056"/>
    <d v="2020-08-14T00:00:00"/>
    <n v="1244"/>
    <n v="0.62"/>
    <x v="268"/>
    <n v="2"/>
    <n v="4.5600000000000005"/>
    <s v="OCC"/>
  </r>
  <r>
    <n v="1719"/>
    <d v="2020-08-13T00:00:00"/>
    <n v="1650"/>
    <n v="0.83"/>
    <x v="269"/>
    <n v="4"/>
    <n v="3.86"/>
    <s v="ONP"/>
  </r>
  <r>
    <n v="1062"/>
    <d v="2020-08-13T00:00:00"/>
    <n v="1200"/>
    <n v="0.6"/>
    <x v="269"/>
    <n v="2"/>
    <n v="3.86"/>
    <s v="OCC"/>
  </r>
  <r>
    <n v="1061"/>
    <d v="2020-08-13T00:00:00"/>
    <n v="1170"/>
    <n v="0.59"/>
    <x v="269"/>
    <n v="2"/>
    <n v="3.86"/>
    <s v="OCC"/>
  </r>
  <r>
    <n v="1059"/>
    <d v="2020-08-13T00:00:00"/>
    <n v="1210"/>
    <n v="0.61"/>
    <x v="269"/>
    <n v="2"/>
    <n v="3.86"/>
    <s v="OCC"/>
  </r>
  <r>
    <n v="1974"/>
    <d v="2020-08-13T00:00:00"/>
    <n v="850"/>
    <n v="0.43"/>
    <x v="269"/>
    <n v="7"/>
    <n v="3.86"/>
    <s v="HDPEC"/>
  </r>
  <r>
    <n v="1060"/>
    <d v="2020-08-13T00:00:00"/>
    <n v="1145"/>
    <n v="0.56999999999999995"/>
    <x v="269"/>
    <n v="2"/>
    <n v="3.86"/>
    <s v="OCC"/>
  </r>
  <r>
    <n v="2107"/>
    <d v="2020-08-13T00:00:00"/>
    <n v="450"/>
    <n v="0.23"/>
    <x v="269"/>
    <n v="8"/>
    <n v="3.86"/>
    <s v="UBC"/>
  </r>
  <r>
    <n v="1721"/>
    <d v="2020-08-12T00:00:00"/>
    <n v="1360"/>
    <n v="0.68"/>
    <x v="270"/>
    <n v="4"/>
    <n v="5.48"/>
    <s v="ONP"/>
  </r>
  <r>
    <n v="1063"/>
    <d v="2020-08-12T00:00:00"/>
    <n v="1210"/>
    <n v="0.61"/>
    <x v="270"/>
    <n v="2"/>
    <n v="5.48"/>
    <s v="OCC"/>
  </r>
  <r>
    <n v="1066"/>
    <d v="2020-08-12T00:00:00"/>
    <n v="1170"/>
    <n v="0.59"/>
    <x v="270"/>
    <n v="2"/>
    <n v="5.48"/>
    <s v="OCC"/>
  </r>
  <r>
    <n v="1064"/>
    <d v="2020-08-12T00:00:00"/>
    <n v="1145"/>
    <n v="0.56999999999999995"/>
    <x v="270"/>
    <n v="2"/>
    <n v="5.48"/>
    <s v="OCC"/>
  </r>
  <r>
    <n v="1065"/>
    <d v="2020-08-12T00:00:00"/>
    <n v="1215"/>
    <n v="0.61"/>
    <x v="270"/>
    <n v="2"/>
    <n v="5.48"/>
    <s v="OCC"/>
  </r>
  <r>
    <n v="1068"/>
    <d v="2020-08-12T00:00:00"/>
    <n v="1200"/>
    <n v="0.6"/>
    <x v="270"/>
    <n v="2"/>
    <n v="5.48"/>
    <s v="OCC"/>
  </r>
  <r>
    <n v="1720"/>
    <d v="2020-08-12T00:00:00"/>
    <n v="1360"/>
    <n v="0.68"/>
    <x v="270"/>
    <n v="4"/>
    <n v="5.48"/>
    <s v="ONP"/>
  </r>
  <r>
    <n v="1882"/>
    <d v="2020-08-12T00:00:00"/>
    <n v="670"/>
    <n v="0.34"/>
    <x v="270"/>
    <n v="5"/>
    <n v="5.48"/>
    <s v="PET"/>
  </r>
  <r>
    <n v="1067"/>
    <d v="2020-08-12T00:00:00"/>
    <n v="1117"/>
    <n v="0.56000000000000005"/>
    <x v="270"/>
    <n v="2"/>
    <n v="5.48"/>
    <s v="OCC"/>
  </r>
  <r>
    <n v="2108"/>
    <d v="2020-08-12T00:00:00"/>
    <n v="475"/>
    <n v="0.24"/>
    <x v="270"/>
    <n v="8"/>
    <n v="5.48"/>
    <s v="UBC"/>
  </r>
  <r>
    <n v="1072"/>
    <d v="2020-08-11T00:00:00"/>
    <n v="1054"/>
    <n v="0.53"/>
    <x v="271"/>
    <n v="2"/>
    <n v="3.26"/>
    <s v="OCC"/>
  </r>
  <r>
    <n v="1070"/>
    <d v="2020-08-11T00:00:00"/>
    <n v="1196"/>
    <n v="0.6"/>
    <x v="271"/>
    <n v="2"/>
    <n v="3.26"/>
    <s v="OCC"/>
  </r>
  <r>
    <n v="1071"/>
    <d v="2020-08-11T00:00:00"/>
    <n v="1116"/>
    <n v="0.56000000000000005"/>
    <x v="271"/>
    <n v="2"/>
    <n v="3.26"/>
    <s v="OCC"/>
  </r>
  <r>
    <n v="1883"/>
    <d v="2020-08-11T00:00:00"/>
    <n v="700"/>
    <n v="0.35"/>
    <x v="271"/>
    <n v="5"/>
    <n v="3.26"/>
    <s v="PET"/>
  </r>
  <r>
    <n v="1073"/>
    <d v="2020-08-11T00:00:00"/>
    <n v="1192"/>
    <n v="0.6"/>
    <x v="271"/>
    <n v="2"/>
    <n v="3.26"/>
    <s v="OCC"/>
  </r>
  <r>
    <n v="1069"/>
    <d v="2020-08-11T00:00:00"/>
    <n v="758"/>
    <n v="0.38"/>
    <x v="271"/>
    <n v="2"/>
    <n v="3.26"/>
    <s v="OCC"/>
  </r>
  <r>
    <n v="2109"/>
    <d v="2020-08-11T00:00:00"/>
    <n v="475"/>
    <n v="0.24"/>
    <x v="271"/>
    <n v="8"/>
    <n v="3.26"/>
    <s v="UBC"/>
  </r>
  <r>
    <n v="1076"/>
    <d v="2020-08-10T00:00:00"/>
    <n v="1260"/>
    <n v="0.63"/>
    <x v="272"/>
    <n v="2"/>
    <n v="3.54"/>
    <s v="OCC"/>
  </r>
  <r>
    <n v="1075"/>
    <d v="2020-08-10T00:00:00"/>
    <n v="1240"/>
    <n v="0.62"/>
    <x v="272"/>
    <n v="2"/>
    <n v="3.54"/>
    <s v="OCC"/>
  </r>
  <r>
    <n v="1077"/>
    <d v="2020-08-10T00:00:00"/>
    <n v="1230"/>
    <n v="0.62"/>
    <x v="272"/>
    <n v="2"/>
    <n v="3.54"/>
    <s v="OCC"/>
  </r>
  <r>
    <n v="1722"/>
    <d v="2020-08-10T00:00:00"/>
    <n v="1660"/>
    <n v="0.83"/>
    <x v="272"/>
    <n v="4"/>
    <n v="3.54"/>
    <s v="ONP"/>
  </r>
  <r>
    <n v="1074"/>
    <d v="2020-08-10T00:00:00"/>
    <n v="1220"/>
    <n v="0.61"/>
    <x v="272"/>
    <n v="2"/>
    <n v="3.54"/>
    <s v="OCC"/>
  </r>
  <r>
    <n v="2110"/>
    <d v="2020-08-10T00:00:00"/>
    <n v="450"/>
    <n v="0.23"/>
    <x v="272"/>
    <n v="8"/>
    <n v="3.54"/>
    <s v="UBC"/>
  </r>
  <r>
    <n v="1079"/>
    <d v="2020-08-07T00:00:00"/>
    <n v="1200"/>
    <n v="0.6"/>
    <x v="273"/>
    <n v="2"/>
    <n v="3.63"/>
    <s v="OCC"/>
  </r>
  <r>
    <n v="1884"/>
    <d v="2020-08-07T00:00:00"/>
    <n v="600"/>
    <n v="0.3"/>
    <x v="273"/>
    <n v="5"/>
    <n v="3.63"/>
    <s v="PET"/>
  </r>
  <r>
    <n v="2111"/>
    <d v="2020-08-07T00:00:00"/>
    <n v="450"/>
    <n v="0.23"/>
    <x v="273"/>
    <n v="8"/>
    <n v="3.63"/>
    <s v="UBC"/>
  </r>
  <r>
    <n v="1080"/>
    <d v="2020-08-07T00:00:00"/>
    <n v="1230"/>
    <n v="0.62"/>
    <x v="273"/>
    <n v="2"/>
    <n v="3.63"/>
    <s v="OCC"/>
  </r>
  <r>
    <n v="1078"/>
    <d v="2020-08-07T00:00:00"/>
    <n v="1210"/>
    <n v="0.61"/>
    <x v="273"/>
    <n v="2"/>
    <n v="3.63"/>
    <s v="OCC"/>
  </r>
  <r>
    <n v="1522"/>
    <d v="2020-08-07T00:00:00"/>
    <n v="850"/>
    <n v="0.43"/>
    <x v="273"/>
    <n v="3"/>
    <n v="3.63"/>
    <s v="TIN"/>
  </r>
  <r>
    <n v="1723"/>
    <d v="2020-08-07T00:00:00"/>
    <n v="1670"/>
    <n v="0.84"/>
    <x v="273"/>
    <n v="4"/>
    <n v="3.63"/>
    <s v="ONP"/>
  </r>
  <r>
    <n v="1083"/>
    <d v="2020-08-06T00:00:00"/>
    <n v="1217"/>
    <n v="0.61"/>
    <x v="274"/>
    <n v="2"/>
    <n v="5.4499999999999993"/>
    <s v="OCC"/>
  </r>
  <r>
    <n v="1085"/>
    <d v="2020-08-06T00:00:00"/>
    <n v="1210"/>
    <n v="0.61"/>
    <x v="274"/>
    <n v="2"/>
    <n v="5.4499999999999993"/>
    <s v="OCC"/>
  </r>
  <r>
    <n v="2112"/>
    <d v="2020-08-06T00:00:00"/>
    <n v="420"/>
    <n v="0.21"/>
    <x v="274"/>
    <n v="8"/>
    <n v="5.4499999999999993"/>
    <s v="UBC"/>
  </r>
  <r>
    <n v="1885"/>
    <d v="2020-08-06T00:00:00"/>
    <n v="600"/>
    <n v="0.3"/>
    <x v="274"/>
    <n v="5"/>
    <n v="5.4499999999999993"/>
    <s v="PET"/>
  </r>
  <r>
    <n v="1975"/>
    <d v="2020-08-06T00:00:00"/>
    <n v="800"/>
    <n v="0.4"/>
    <x v="274"/>
    <n v="7"/>
    <n v="5.4499999999999993"/>
    <s v="HDPEC"/>
  </r>
  <r>
    <n v="1082"/>
    <d v="2020-08-06T00:00:00"/>
    <n v="1260"/>
    <n v="0.63"/>
    <x v="274"/>
    <n v="2"/>
    <n v="5.4499999999999993"/>
    <s v="OCC"/>
  </r>
  <r>
    <n v="1086"/>
    <d v="2020-08-06T00:00:00"/>
    <n v="1200"/>
    <n v="0.6"/>
    <x v="274"/>
    <n v="2"/>
    <n v="5.4499999999999993"/>
    <s v="OCC"/>
  </r>
  <r>
    <n v="1081"/>
    <d v="2020-08-06T00:00:00"/>
    <n v="1220"/>
    <n v="0.61"/>
    <x v="274"/>
    <n v="2"/>
    <n v="5.4499999999999993"/>
    <s v="OCC"/>
  </r>
  <r>
    <n v="1084"/>
    <d v="2020-08-06T00:00:00"/>
    <n v="1270"/>
    <n v="0.64"/>
    <x v="274"/>
    <n v="2"/>
    <n v="5.4499999999999993"/>
    <s v="OCC"/>
  </r>
  <r>
    <n v="1724"/>
    <d v="2020-08-06T00:00:00"/>
    <n v="1670"/>
    <n v="0.84"/>
    <x v="274"/>
    <n v="4"/>
    <n v="5.4499999999999993"/>
    <s v="ONP"/>
  </r>
  <r>
    <n v="2113"/>
    <d v="2020-08-05T00:00:00"/>
    <n v="480"/>
    <n v="0.24"/>
    <x v="275"/>
    <n v="8"/>
    <n v="4.2699999999999996"/>
    <s v="UBC"/>
  </r>
  <r>
    <n v="1088"/>
    <d v="2020-08-05T00:00:00"/>
    <n v="1325"/>
    <n v="0.66"/>
    <x v="275"/>
    <n v="2"/>
    <n v="4.2699999999999996"/>
    <s v="OCC"/>
  </r>
  <r>
    <n v="1091"/>
    <d v="2020-08-05T00:00:00"/>
    <n v="1260"/>
    <n v="0.63"/>
    <x v="275"/>
    <n v="2"/>
    <n v="4.2699999999999996"/>
    <s v="OCC"/>
  </r>
  <r>
    <n v="1725"/>
    <d v="2020-08-05T00:00:00"/>
    <n v="1650"/>
    <n v="0.83"/>
    <x v="275"/>
    <n v="4"/>
    <n v="4.2699999999999996"/>
    <s v="ONP"/>
  </r>
  <r>
    <n v="1090"/>
    <d v="2020-08-05T00:00:00"/>
    <n v="1280"/>
    <n v="0.64"/>
    <x v="275"/>
    <n v="2"/>
    <n v="4.2699999999999996"/>
    <s v="OCC"/>
  </r>
  <r>
    <n v="1089"/>
    <d v="2020-08-05T00:00:00"/>
    <n v="1300"/>
    <n v="0.65"/>
    <x v="275"/>
    <n v="2"/>
    <n v="4.2699999999999996"/>
    <s v="OCC"/>
  </r>
  <r>
    <n v="1087"/>
    <d v="2020-08-05T00:00:00"/>
    <n v="1245"/>
    <n v="0.62"/>
    <x v="275"/>
    <n v="2"/>
    <n v="4.2699999999999996"/>
    <s v="OCC"/>
  </r>
  <r>
    <n v="1095"/>
    <d v="2020-08-04T00:00:00"/>
    <n v="1186"/>
    <n v="0.59"/>
    <x v="276"/>
    <n v="2"/>
    <n v="5.63"/>
    <s v="OCC"/>
  </r>
  <r>
    <n v="1093"/>
    <d v="2020-08-04T00:00:00"/>
    <n v="1245"/>
    <n v="0.62"/>
    <x v="276"/>
    <n v="2"/>
    <n v="5.63"/>
    <s v="OCC"/>
  </r>
  <r>
    <n v="1096"/>
    <d v="2020-08-04T00:00:00"/>
    <n v="1240"/>
    <n v="0.62"/>
    <x v="276"/>
    <n v="2"/>
    <n v="5.63"/>
    <s v="OCC"/>
  </r>
  <r>
    <n v="1097"/>
    <d v="2020-08-04T00:00:00"/>
    <n v="1630"/>
    <n v="0.82"/>
    <x v="276"/>
    <n v="2"/>
    <n v="5.63"/>
    <s v="OCC"/>
  </r>
  <r>
    <n v="2114"/>
    <d v="2020-08-04T00:00:00"/>
    <n v="450"/>
    <n v="0.23"/>
    <x v="276"/>
    <n v="8"/>
    <n v="5.63"/>
    <s v="UBC"/>
  </r>
  <r>
    <n v="1092"/>
    <d v="2020-08-04T00:00:00"/>
    <n v="1200"/>
    <n v="0.6"/>
    <x v="276"/>
    <n v="2"/>
    <n v="5.63"/>
    <s v="OCC"/>
  </r>
  <r>
    <n v="1886"/>
    <d v="2020-08-04T00:00:00"/>
    <n v="650"/>
    <n v="0.33"/>
    <x v="276"/>
    <n v="5"/>
    <n v="5.63"/>
    <s v="PET"/>
  </r>
  <r>
    <n v="1098"/>
    <d v="2020-08-04T00:00:00"/>
    <n v="1620"/>
    <n v="0.81"/>
    <x v="276"/>
    <n v="2"/>
    <n v="5.63"/>
    <s v="OCC"/>
  </r>
  <r>
    <n v="1094"/>
    <d v="2020-08-04T00:00:00"/>
    <n v="1328"/>
    <n v="0.66"/>
    <x v="276"/>
    <n v="2"/>
    <n v="5.63"/>
    <s v="OCC"/>
  </r>
  <r>
    <n v="1922"/>
    <d v="2020-08-04T00:00:00"/>
    <n v="700"/>
    <n v="0.35"/>
    <x v="276"/>
    <n v="6"/>
    <n v="5.63"/>
    <s v="HDPEN"/>
  </r>
  <r>
    <n v="1726"/>
    <d v="2020-07-31T00:00:00"/>
    <n v="1632"/>
    <n v="0.82"/>
    <x v="277"/>
    <n v="4"/>
    <n v="3.91"/>
    <s v="ONP"/>
  </r>
  <r>
    <n v="1099"/>
    <d v="2020-07-31T00:00:00"/>
    <n v="1186"/>
    <n v="0.59"/>
    <x v="277"/>
    <n v="2"/>
    <n v="3.91"/>
    <s v="OCC"/>
  </r>
  <r>
    <n v="1100"/>
    <d v="2020-07-31T00:00:00"/>
    <n v="1284"/>
    <n v="0.64"/>
    <x v="277"/>
    <n v="2"/>
    <n v="3.91"/>
    <s v="OCC"/>
  </r>
  <r>
    <n v="1103"/>
    <d v="2020-07-31T00:00:00"/>
    <n v="1200"/>
    <n v="0.6"/>
    <x v="277"/>
    <n v="2"/>
    <n v="3.91"/>
    <s v="OCC"/>
  </r>
  <r>
    <n v="1101"/>
    <d v="2020-07-31T00:00:00"/>
    <n v="1194"/>
    <n v="0.6"/>
    <x v="277"/>
    <n v="2"/>
    <n v="3.91"/>
    <s v="OCC"/>
  </r>
  <r>
    <n v="1102"/>
    <d v="2020-07-31T00:00:00"/>
    <n v="1328"/>
    <n v="0.66"/>
    <x v="277"/>
    <n v="2"/>
    <n v="3.91"/>
    <s v="OCC"/>
  </r>
  <r>
    <n v="1107"/>
    <d v="2020-07-30T00:00:00"/>
    <n v="1260"/>
    <n v="0.63"/>
    <x v="278"/>
    <n v="2"/>
    <n v="2.9899999999999998"/>
    <s v="OCC"/>
  </r>
  <r>
    <n v="1106"/>
    <d v="2020-07-30T00:00:00"/>
    <n v="1230"/>
    <n v="0.62"/>
    <x v="278"/>
    <n v="2"/>
    <n v="2.9899999999999998"/>
    <s v="OCC"/>
  </r>
  <r>
    <n v="2115"/>
    <d v="2020-07-30T00:00:00"/>
    <n v="532"/>
    <n v="0.27"/>
    <x v="278"/>
    <n v="8"/>
    <n v="2.9899999999999998"/>
    <s v="UBC"/>
  </r>
  <r>
    <n v="1104"/>
    <d v="2020-07-30T00:00:00"/>
    <n v="1030"/>
    <n v="0.52"/>
    <x v="278"/>
    <n v="2"/>
    <n v="2.9899999999999998"/>
    <s v="OCC"/>
  </r>
  <r>
    <n v="1105"/>
    <d v="2020-07-30T00:00:00"/>
    <n v="1260"/>
    <n v="0.63"/>
    <x v="278"/>
    <n v="2"/>
    <n v="2.9899999999999998"/>
    <s v="OCC"/>
  </r>
  <r>
    <n v="1887"/>
    <d v="2020-07-30T00:00:00"/>
    <n v="640"/>
    <n v="0.32"/>
    <x v="278"/>
    <n v="5"/>
    <n v="2.9899999999999998"/>
    <s v="PET"/>
  </r>
  <r>
    <n v="1976"/>
    <d v="2020-07-29T00:00:00"/>
    <n v="850"/>
    <n v="0.43"/>
    <x v="279"/>
    <n v="7"/>
    <n v="4.66"/>
    <s v="HDPEC"/>
  </r>
  <r>
    <n v="1112"/>
    <d v="2020-07-29T00:00:00"/>
    <n v="1280"/>
    <n v="0.64"/>
    <x v="279"/>
    <n v="2"/>
    <n v="4.66"/>
    <s v="OCC"/>
  </r>
  <r>
    <n v="2116"/>
    <d v="2020-07-29T00:00:00"/>
    <n v="450"/>
    <n v="0.23"/>
    <x v="279"/>
    <n v="8"/>
    <n v="4.66"/>
    <s v="UBC"/>
  </r>
  <r>
    <n v="1111"/>
    <d v="2020-07-29T00:00:00"/>
    <n v="1275"/>
    <n v="0.64"/>
    <x v="279"/>
    <n v="2"/>
    <n v="4.66"/>
    <s v="OCC"/>
  </r>
  <r>
    <n v="1109"/>
    <d v="2020-07-29T00:00:00"/>
    <n v="1280"/>
    <n v="0.64"/>
    <x v="279"/>
    <n v="2"/>
    <n v="4.66"/>
    <s v="OCC"/>
  </r>
  <r>
    <n v="1108"/>
    <d v="2020-07-29T00:00:00"/>
    <n v="1250"/>
    <n v="0.63"/>
    <x v="279"/>
    <n v="2"/>
    <n v="4.66"/>
    <s v="OCC"/>
  </r>
  <r>
    <n v="1110"/>
    <d v="2020-07-29T00:00:00"/>
    <n v="1290"/>
    <n v="0.65"/>
    <x v="279"/>
    <n v="2"/>
    <n v="4.66"/>
    <s v="OCC"/>
  </r>
  <r>
    <n v="1727"/>
    <d v="2020-07-29T00:00:00"/>
    <n v="1600"/>
    <n v="0.8"/>
    <x v="279"/>
    <n v="4"/>
    <n v="4.66"/>
    <s v="ONP"/>
  </r>
  <r>
    <n v="1116"/>
    <d v="2020-07-28T00:00:00"/>
    <n v="1280"/>
    <n v="0.64"/>
    <x v="280"/>
    <n v="2"/>
    <n v="3.5900000000000003"/>
    <s v="OCC"/>
  </r>
  <r>
    <n v="1888"/>
    <d v="2020-07-28T00:00:00"/>
    <n v="650"/>
    <n v="0.33"/>
    <x v="280"/>
    <n v="5"/>
    <n v="3.5900000000000003"/>
    <s v="PET"/>
  </r>
  <r>
    <n v="1117"/>
    <d v="2020-07-28T00:00:00"/>
    <n v="1290"/>
    <n v="0.65"/>
    <x v="280"/>
    <n v="2"/>
    <n v="3.5900000000000003"/>
    <s v="OCC"/>
  </r>
  <r>
    <n v="1113"/>
    <d v="2020-07-28T00:00:00"/>
    <n v="1299"/>
    <n v="0.65"/>
    <x v="280"/>
    <n v="2"/>
    <n v="3.5900000000000003"/>
    <s v="OCC"/>
  </r>
  <r>
    <n v="1115"/>
    <d v="2020-07-28T00:00:00"/>
    <n v="1320"/>
    <n v="0.66"/>
    <x v="280"/>
    <n v="2"/>
    <n v="3.5900000000000003"/>
    <s v="OCC"/>
  </r>
  <r>
    <n v="1114"/>
    <d v="2020-07-28T00:00:00"/>
    <n v="1310"/>
    <n v="0.66"/>
    <x v="280"/>
    <n v="2"/>
    <n v="3.5900000000000003"/>
    <s v="OCC"/>
  </r>
  <r>
    <n v="1728"/>
    <d v="2020-07-27T00:00:00"/>
    <n v="1700"/>
    <n v="0.85"/>
    <x v="281"/>
    <n v="4"/>
    <n v="3.02"/>
    <s v="ONP"/>
  </r>
  <r>
    <n v="2117"/>
    <d v="2020-07-27T00:00:00"/>
    <n v="450"/>
    <n v="0.23"/>
    <x v="281"/>
    <n v="8"/>
    <n v="3.02"/>
    <s v="UBC"/>
  </r>
  <r>
    <n v="1119"/>
    <d v="2020-07-27T00:00:00"/>
    <n v="1280"/>
    <n v="0.64"/>
    <x v="281"/>
    <n v="2"/>
    <n v="3.02"/>
    <s v="OCC"/>
  </r>
  <r>
    <n v="1118"/>
    <d v="2020-07-27T00:00:00"/>
    <n v="1300"/>
    <n v="0.65"/>
    <x v="281"/>
    <n v="2"/>
    <n v="3.02"/>
    <s v="OCC"/>
  </r>
  <r>
    <n v="1120"/>
    <d v="2020-07-27T00:00:00"/>
    <n v="1290"/>
    <n v="0.65"/>
    <x v="281"/>
    <n v="2"/>
    <n v="3.02"/>
    <s v="OCC"/>
  </r>
  <r>
    <n v="2119"/>
    <d v="2020-07-24T00:00:00"/>
    <n v="450"/>
    <n v="0.23"/>
    <x v="282"/>
    <n v="8"/>
    <n v="5.3100000000000005"/>
    <s v="UBC"/>
  </r>
  <r>
    <n v="1122"/>
    <d v="2020-07-24T00:00:00"/>
    <n v="1300"/>
    <n v="0.65"/>
    <x v="282"/>
    <n v="2"/>
    <n v="5.3100000000000005"/>
    <s v="OCC"/>
  </r>
  <r>
    <n v="1889"/>
    <d v="2020-07-24T00:00:00"/>
    <n v="600"/>
    <n v="0.3"/>
    <x v="282"/>
    <n v="5"/>
    <n v="5.3100000000000005"/>
    <s v="PET"/>
  </r>
  <r>
    <n v="1523"/>
    <d v="2020-07-24T00:00:00"/>
    <n v="890"/>
    <n v="0.45"/>
    <x v="282"/>
    <n v="3"/>
    <n v="5.3100000000000005"/>
    <s v="TIN"/>
  </r>
  <r>
    <n v="1125"/>
    <d v="2020-07-24T00:00:00"/>
    <n v="1290"/>
    <n v="0.65"/>
    <x v="282"/>
    <n v="2"/>
    <n v="5.3100000000000005"/>
    <s v="OCC"/>
  </r>
  <r>
    <n v="1124"/>
    <d v="2020-07-24T00:00:00"/>
    <n v="1310"/>
    <n v="0.66"/>
    <x v="282"/>
    <n v="2"/>
    <n v="5.3100000000000005"/>
    <s v="OCC"/>
  </r>
  <r>
    <n v="1121"/>
    <d v="2020-07-24T00:00:00"/>
    <n v="1280"/>
    <n v="0.64"/>
    <x v="282"/>
    <n v="2"/>
    <n v="5.3100000000000005"/>
    <s v="OCC"/>
  </r>
  <r>
    <n v="1729"/>
    <d v="2020-07-24T00:00:00"/>
    <n v="1650"/>
    <n v="0.83"/>
    <x v="282"/>
    <n v="4"/>
    <n v="5.3100000000000005"/>
    <s v="ONP"/>
  </r>
  <r>
    <n v="2118"/>
    <d v="2020-07-24T00:00:00"/>
    <n v="500"/>
    <n v="0.25"/>
    <x v="282"/>
    <n v="8"/>
    <n v="5.3100000000000005"/>
    <s v="UBC"/>
  </r>
  <r>
    <n v="1123"/>
    <d v="2020-07-24T00:00:00"/>
    <n v="1290"/>
    <n v="0.65"/>
    <x v="282"/>
    <n v="2"/>
    <n v="5.3100000000000005"/>
    <s v="OCC"/>
  </r>
  <r>
    <n v="1127"/>
    <d v="2020-07-23T00:00:00"/>
    <n v="1262"/>
    <n v="0.63"/>
    <x v="283"/>
    <n v="2"/>
    <n v="4.7699999999999996"/>
    <s v="OCC"/>
  </r>
  <r>
    <n v="1128"/>
    <d v="2020-07-23T00:00:00"/>
    <n v="1297"/>
    <n v="0.65"/>
    <x v="283"/>
    <n v="2"/>
    <n v="4.7699999999999996"/>
    <s v="OCC"/>
  </r>
  <r>
    <n v="1131"/>
    <d v="2020-07-23T00:00:00"/>
    <n v="1260"/>
    <n v="0.63"/>
    <x v="283"/>
    <n v="2"/>
    <n v="4.7699999999999996"/>
    <s v="OCC"/>
  </r>
  <r>
    <n v="1730"/>
    <d v="2020-07-23T00:00:00"/>
    <n v="1700"/>
    <n v="0.85"/>
    <x v="283"/>
    <n v="4"/>
    <n v="4.7699999999999996"/>
    <s v="ONP"/>
  </r>
  <r>
    <n v="1130"/>
    <d v="2020-07-23T00:00:00"/>
    <n v="1300"/>
    <n v="0.65"/>
    <x v="283"/>
    <n v="2"/>
    <n v="4.7699999999999996"/>
    <s v="OCC"/>
  </r>
  <r>
    <n v="1126"/>
    <d v="2020-07-23T00:00:00"/>
    <n v="1366"/>
    <n v="0.68"/>
    <x v="283"/>
    <n v="2"/>
    <n v="4.7699999999999996"/>
    <s v="OCC"/>
  </r>
  <r>
    <n v="1129"/>
    <d v="2020-07-23T00:00:00"/>
    <n v="1364"/>
    <n v="0.68"/>
    <x v="283"/>
    <n v="2"/>
    <n v="4.7699999999999996"/>
    <s v="OCC"/>
  </r>
  <r>
    <n v="1732"/>
    <d v="2020-07-22T00:00:00"/>
    <n v="1700"/>
    <n v="0.85"/>
    <x v="284"/>
    <n v="4"/>
    <n v="5.9600000000000009"/>
    <s v="ONP"/>
  </r>
  <r>
    <n v="1135"/>
    <d v="2020-07-22T00:00:00"/>
    <n v="1260"/>
    <n v="0.63"/>
    <x v="284"/>
    <n v="2"/>
    <n v="5.9600000000000009"/>
    <s v="OCC"/>
  </r>
  <r>
    <n v="2120"/>
    <d v="2020-07-22T00:00:00"/>
    <n v="600"/>
    <n v="0.3"/>
    <x v="284"/>
    <n v="8"/>
    <n v="5.9600000000000009"/>
    <s v="UBC"/>
  </r>
  <r>
    <n v="2121"/>
    <d v="2020-07-22T00:00:00"/>
    <n v="460"/>
    <n v="0.23"/>
    <x v="284"/>
    <n v="8"/>
    <n v="5.9600000000000009"/>
    <s v="UBC"/>
  </r>
  <r>
    <n v="1132"/>
    <d v="2020-07-22T00:00:00"/>
    <n v="1320"/>
    <n v="0.66"/>
    <x v="284"/>
    <n v="2"/>
    <n v="5.9600000000000009"/>
    <s v="OCC"/>
  </r>
  <r>
    <n v="1524"/>
    <d v="2020-07-22T00:00:00"/>
    <n v="900"/>
    <n v="0.45"/>
    <x v="284"/>
    <n v="3"/>
    <n v="5.9600000000000009"/>
    <s v="TIN"/>
  </r>
  <r>
    <n v="1977"/>
    <d v="2020-07-22T00:00:00"/>
    <n v="700"/>
    <n v="0.35"/>
    <x v="284"/>
    <n v="7"/>
    <n v="5.9600000000000009"/>
    <s v="HDPEC"/>
  </r>
  <r>
    <n v="1134"/>
    <d v="2020-07-22T00:00:00"/>
    <n v="1300"/>
    <n v="0.65"/>
    <x v="284"/>
    <n v="2"/>
    <n v="5.9600000000000009"/>
    <s v="OCC"/>
  </r>
  <r>
    <n v="1890"/>
    <d v="2020-07-22T00:00:00"/>
    <n v="670"/>
    <n v="0.34"/>
    <x v="284"/>
    <n v="5"/>
    <n v="5.9600000000000009"/>
    <s v="PET"/>
  </r>
  <r>
    <n v="1731"/>
    <d v="2020-07-22T00:00:00"/>
    <n v="1700"/>
    <n v="0.85"/>
    <x v="284"/>
    <n v="4"/>
    <n v="5.9600000000000009"/>
    <s v="ONP"/>
  </r>
  <r>
    <n v="1133"/>
    <d v="2020-07-22T00:00:00"/>
    <n v="1290"/>
    <n v="0.65"/>
    <x v="284"/>
    <n v="2"/>
    <n v="5.9600000000000009"/>
    <s v="OCC"/>
  </r>
  <r>
    <n v="1138"/>
    <d v="2020-07-21T00:00:00"/>
    <n v="1297"/>
    <n v="0.65"/>
    <x v="285"/>
    <n v="2"/>
    <n v="2.6"/>
    <s v="OCC"/>
  </r>
  <r>
    <n v="1139"/>
    <d v="2020-07-21T00:00:00"/>
    <n v="1310"/>
    <n v="0.66"/>
    <x v="285"/>
    <n v="2"/>
    <n v="2.6"/>
    <s v="OCC"/>
  </r>
  <r>
    <n v="1137"/>
    <d v="2020-07-21T00:00:00"/>
    <n v="1280"/>
    <n v="0.64"/>
    <x v="285"/>
    <n v="2"/>
    <n v="2.6"/>
    <s v="OCC"/>
  </r>
  <r>
    <n v="1136"/>
    <d v="2020-07-21T00:00:00"/>
    <n v="1300"/>
    <n v="0.65"/>
    <x v="285"/>
    <n v="2"/>
    <n v="2.6"/>
    <s v="OCC"/>
  </r>
  <r>
    <n v="1140"/>
    <d v="2020-07-20T00:00:00"/>
    <n v="1290"/>
    <n v="0.65"/>
    <x v="286"/>
    <n v="2"/>
    <n v="3.8599999999999994"/>
    <s v="OCC"/>
  </r>
  <r>
    <n v="1733"/>
    <d v="2020-07-20T00:00:00"/>
    <n v="1690"/>
    <n v="0.85"/>
    <x v="286"/>
    <n v="4"/>
    <n v="3.8599999999999994"/>
    <s v="ONP"/>
  </r>
  <r>
    <n v="2123"/>
    <d v="2020-07-20T00:00:00"/>
    <n v="460"/>
    <n v="0.23"/>
    <x v="286"/>
    <n v="8"/>
    <n v="3.8599999999999994"/>
    <s v="UBC"/>
  </r>
  <r>
    <n v="1891"/>
    <d v="2020-07-20T00:00:00"/>
    <n v="600"/>
    <n v="0.3"/>
    <x v="286"/>
    <n v="5"/>
    <n v="3.8599999999999994"/>
    <s v="PET"/>
  </r>
  <r>
    <n v="1142"/>
    <d v="2020-07-20T00:00:00"/>
    <n v="1290"/>
    <n v="0.65"/>
    <x v="286"/>
    <n v="2"/>
    <n v="3.8599999999999994"/>
    <s v="OCC"/>
  </r>
  <r>
    <n v="2122"/>
    <d v="2020-07-20T00:00:00"/>
    <n v="450"/>
    <n v="0.23"/>
    <x v="286"/>
    <n v="8"/>
    <n v="3.8599999999999994"/>
    <s v="UBC"/>
  </r>
  <r>
    <n v="1892"/>
    <d v="2020-07-20T00:00:00"/>
    <n v="600"/>
    <n v="0.3"/>
    <x v="286"/>
    <n v="5"/>
    <n v="3.8599999999999994"/>
    <s v="PET"/>
  </r>
  <r>
    <n v="1141"/>
    <d v="2020-07-20T00:00:00"/>
    <n v="1300"/>
    <n v="0.65"/>
    <x v="286"/>
    <n v="2"/>
    <n v="3.8599999999999994"/>
    <s v="OCC"/>
  </r>
  <r>
    <n v="1145"/>
    <d v="2020-07-17T00:00:00"/>
    <n v="1267"/>
    <n v="0.63"/>
    <x v="287"/>
    <n v="2"/>
    <n v="1.9300000000000002"/>
    <s v="OCC"/>
  </r>
  <r>
    <n v="1143"/>
    <d v="2020-07-17T00:00:00"/>
    <n v="1290"/>
    <n v="0.65"/>
    <x v="287"/>
    <n v="2"/>
    <n v="1.9300000000000002"/>
    <s v="OCC"/>
  </r>
  <r>
    <n v="1144"/>
    <d v="2020-07-17T00:00:00"/>
    <n v="1300"/>
    <n v="0.65"/>
    <x v="287"/>
    <n v="2"/>
    <n v="1.9300000000000002"/>
    <s v="OCC"/>
  </r>
  <r>
    <n v="1153"/>
    <d v="2020-07-16T00:00:00"/>
    <n v="600"/>
    <n v="0.3"/>
    <x v="288"/>
    <n v="2"/>
    <n v="6.7"/>
    <s v="OCC"/>
  </r>
  <r>
    <n v="1734"/>
    <d v="2020-07-16T00:00:00"/>
    <n v="1700"/>
    <n v="0.85"/>
    <x v="288"/>
    <n v="4"/>
    <n v="6.7"/>
    <s v="ONP"/>
  </r>
  <r>
    <n v="1147"/>
    <d v="2020-07-16T00:00:00"/>
    <n v="1290"/>
    <n v="0.65"/>
    <x v="288"/>
    <n v="2"/>
    <n v="6.7"/>
    <s v="OCC"/>
  </r>
  <r>
    <n v="1151"/>
    <d v="2020-07-16T00:00:00"/>
    <n v="700"/>
    <n v="0.35"/>
    <x v="288"/>
    <n v="2"/>
    <n v="6.7"/>
    <s v="OCC"/>
  </r>
  <r>
    <n v="1155"/>
    <d v="2020-07-16T00:00:00"/>
    <n v="700"/>
    <n v="0.35"/>
    <x v="288"/>
    <n v="2"/>
    <n v="6.7"/>
    <s v="OCC"/>
  </r>
  <r>
    <n v="1525"/>
    <d v="2020-07-16T00:00:00"/>
    <n v="850"/>
    <n v="0.43"/>
    <x v="288"/>
    <n v="3"/>
    <n v="6.7"/>
    <s v="TIN"/>
  </r>
  <r>
    <n v="1146"/>
    <d v="2020-07-16T00:00:00"/>
    <n v="1300"/>
    <n v="0.65"/>
    <x v="288"/>
    <n v="2"/>
    <n v="6.7"/>
    <s v="OCC"/>
  </r>
  <r>
    <n v="2124"/>
    <d v="2020-07-16T00:00:00"/>
    <n v="450"/>
    <n v="0.23"/>
    <x v="288"/>
    <n v="8"/>
    <n v="6.7"/>
    <s v="UBC"/>
  </r>
  <r>
    <n v="1156"/>
    <d v="2020-07-16T00:00:00"/>
    <n v="640"/>
    <n v="0.32"/>
    <x v="288"/>
    <n v="2"/>
    <n v="6.7"/>
    <s v="OCC"/>
  </r>
  <r>
    <n v="1148"/>
    <d v="2020-07-16T00:00:00"/>
    <n v="1280"/>
    <n v="0.64"/>
    <x v="288"/>
    <n v="2"/>
    <n v="6.7"/>
    <s v="OCC"/>
  </r>
  <r>
    <n v="1152"/>
    <d v="2020-07-16T00:00:00"/>
    <n v="550"/>
    <n v="0.28000000000000003"/>
    <x v="288"/>
    <n v="2"/>
    <n v="6.7"/>
    <s v="OCC"/>
  </r>
  <r>
    <n v="1150"/>
    <d v="2020-07-16T00:00:00"/>
    <n v="650"/>
    <n v="0.33"/>
    <x v="288"/>
    <n v="2"/>
    <n v="6.7"/>
    <s v="OCC"/>
  </r>
  <r>
    <n v="1978"/>
    <d v="2020-07-16T00:00:00"/>
    <n v="750"/>
    <n v="0.38"/>
    <x v="288"/>
    <n v="7"/>
    <n v="6.7"/>
    <s v="HDPEC"/>
  </r>
  <r>
    <n v="1154"/>
    <d v="2020-07-16T00:00:00"/>
    <n v="580"/>
    <n v="0.28999999999999998"/>
    <x v="288"/>
    <n v="2"/>
    <n v="6.7"/>
    <s v="OCC"/>
  </r>
  <r>
    <n v="1149"/>
    <d v="2020-07-16T00:00:00"/>
    <n v="1300"/>
    <n v="0.65"/>
    <x v="288"/>
    <n v="2"/>
    <n v="6.7"/>
    <s v="OCC"/>
  </r>
  <r>
    <n v="1160"/>
    <d v="2020-07-15T00:00:00"/>
    <n v="1290"/>
    <n v="0.65"/>
    <x v="289"/>
    <n v="2"/>
    <n v="4.59"/>
    <s v="OCC"/>
  </r>
  <r>
    <n v="1157"/>
    <d v="2020-07-15T00:00:00"/>
    <n v="1320"/>
    <n v="0.66"/>
    <x v="289"/>
    <n v="2"/>
    <n v="4.59"/>
    <s v="OCC"/>
  </r>
  <r>
    <n v="1736"/>
    <d v="2020-07-15T00:00:00"/>
    <n v="1760"/>
    <n v="0.88"/>
    <x v="289"/>
    <n v="4"/>
    <n v="4.59"/>
    <s v="ONP"/>
  </r>
  <r>
    <n v="1159"/>
    <d v="2020-07-15T00:00:00"/>
    <n v="1300"/>
    <n v="0.65"/>
    <x v="289"/>
    <n v="2"/>
    <n v="4.59"/>
    <s v="OCC"/>
  </r>
  <r>
    <n v="1158"/>
    <d v="2020-07-15T00:00:00"/>
    <n v="1290"/>
    <n v="0.65"/>
    <x v="289"/>
    <n v="2"/>
    <n v="4.59"/>
    <s v="OCC"/>
  </r>
  <r>
    <n v="1735"/>
    <d v="2020-07-15T00:00:00"/>
    <n v="1800"/>
    <n v="0.9"/>
    <x v="289"/>
    <n v="4"/>
    <n v="4.59"/>
    <s v="ONP"/>
  </r>
  <r>
    <n v="2125"/>
    <d v="2020-07-15T00:00:00"/>
    <n v="400"/>
    <n v="0.2"/>
    <x v="289"/>
    <n v="8"/>
    <n v="4.59"/>
    <s v="UBC"/>
  </r>
  <r>
    <n v="1164"/>
    <d v="2020-07-14T00:00:00"/>
    <n v="1360"/>
    <n v="0.68"/>
    <x v="290"/>
    <n v="2"/>
    <n v="3.2700000000000005"/>
    <s v="OCC"/>
  </r>
  <r>
    <n v="1163"/>
    <d v="2020-07-14T00:00:00"/>
    <n v="1260"/>
    <n v="0.63"/>
    <x v="290"/>
    <n v="2"/>
    <n v="3.2700000000000005"/>
    <s v="OCC"/>
  </r>
  <r>
    <n v="1893"/>
    <d v="2020-07-14T00:00:00"/>
    <n v="600"/>
    <n v="0.3"/>
    <x v="290"/>
    <n v="5"/>
    <n v="3.2700000000000005"/>
    <s v="PET"/>
  </r>
  <r>
    <n v="1162"/>
    <d v="2020-07-14T00:00:00"/>
    <n v="1300"/>
    <n v="0.65"/>
    <x v="290"/>
    <n v="2"/>
    <n v="3.2700000000000005"/>
    <s v="OCC"/>
  </r>
  <r>
    <n v="1161"/>
    <d v="2020-07-14T00:00:00"/>
    <n v="1320"/>
    <n v="0.66"/>
    <x v="290"/>
    <n v="2"/>
    <n v="3.2700000000000005"/>
    <s v="OCC"/>
  </r>
  <r>
    <n v="1923"/>
    <d v="2020-07-14T00:00:00"/>
    <n v="700"/>
    <n v="0.35"/>
    <x v="290"/>
    <n v="6"/>
    <n v="3.2700000000000005"/>
    <s v="HDPEN"/>
  </r>
  <r>
    <n v="1737"/>
    <d v="2020-07-13T00:00:00"/>
    <n v="1700"/>
    <n v="0.85"/>
    <x v="291"/>
    <n v="4"/>
    <n v="6.1499999999999995"/>
    <s v="ONP"/>
  </r>
  <r>
    <n v="1167"/>
    <d v="2020-07-13T00:00:00"/>
    <n v="1320"/>
    <n v="0.66"/>
    <x v="291"/>
    <n v="2"/>
    <n v="6.1499999999999995"/>
    <s v="OCC"/>
  </r>
  <r>
    <n v="1165"/>
    <d v="2020-07-13T00:00:00"/>
    <n v="1310"/>
    <n v="0.66"/>
    <x v="291"/>
    <n v="2"/>
    <n v="6.1499999999999995"/>
    <s v="OCC"/>
  </r>
  <r>
    <n v="1170"/>
    <d v="2020-07-13T00:00:00"/>
    <n v="1340"/>
    <n v="0.67"/>
    <x v="291"/>
    <n v="2"/>
    <n v="6.1499999999999995"/>
    <s v="OCC"/>
  </r>
  <r>
    <n v="1894"/>
    <d v="2020-07-13T00:00:00"/>
    <n v="700"/>
    <n v="0.35"/>
    <x v="291"/>
    <n v="5"/>
    <n v="6.1499999999999995"/>
    <s v="PET"/>
  </r>
  <r>
    <n v="1169"/>
    <d v="2020-07-13T00:00:00"/>
    <n v="1300"/>
    <n v="0.65"/>
    <x v="291"/>
    <n v="2"/>
    <n v="6.1499999999999995"/>
    <s v="OCC"/>
  </r>
  <r>
    <n v="2126"/>
    <d v="2020-07-13T00:00:00"/>
    <n v="550"/>
    <n v="0.28000000000000003"/>
    <x v="291"/>
    <n v="8"/>
    <n v="6.1499999999999995"/>
    <s v="UBC"/>
  </r>
  <r>
    <n v="1168"/>
    <d v="2020-07-13T00:00:00"/>
    <n v="1280"/>
    <n v="0.64"/>
    <x v="291"/>
    <n v="2"/>
    <n v="6.1499999999999995"/>
    <s v="OCC"/>
  </r>
  <r>
    <n v="1166"/>
    <d v="2020-07-13T00:00:00"/>
    <n v="1320"/>
    <n v="0.66"/>
    <x v="291"/>
    <n v="2"/>
    <n v="6.1499999999999995"/>
    <s v="OCC"/>
  </r>
  <r>
    <n v="2127"/>
    <d v="2020-07-13T00:00:00"/>
    <n v="600"/>
    <n v="0.3"/>
    <x v="291"/>
    <n v="8"/>
    <n v="6.1499999999999995"/>
    <s v="UBC"/>
  </r>
  <r>
    <n v="1979"/>
    <d v="2020-07-13T00:00:00"/>
    <n v="850"/>
    <n v="0.43"/>
    <x v="291"/>
    <n v="7"/>
    <n v="6.1499999999999995"/>
    <s v="HDPEC"/>
  </r>
  <r>
    <n v="1172"/>
    <d v="2020-07-09T00:00:00"/>
    <n v="1310"/>
    <n v="0.66"/>
    <x v="292"/>
    <n v="2"/>
    <n v="5.3800000000000008"/>
    <s v="OCC"/>
  </r>
  <r>
    <n v="1177"/>
    <d v="2020-07-09T00:00:00"/>
    <n v="1280"/>
    <n v="0.64"/>
    <x v="292"/>
    <n v="2"/>
    <n v="5.3800000000000008"/>
    <s v="OCC"/>
  </r>
  <r>
    <n v="1176"/>
    <d v="2020-07-09T00:00:00"/>
    <n v="1300"/>
    <n v="0.65"/>
    <x v="292"/>
    <n v="2"/>
    <n v="5.3800000000000008"/>
    <s v="OCC"/>
  </r>
  <r>
    <n v="1738"/>
    <d v="2020-07-09T00:00:00"/>
    <n v="1700"/>
    <n v="0.85"/>
    <x v="292"/>
    <n v="4"/>
    <n v="5.3800000000000008"/>
    <s v="ONP"/>
  </r>
  <r>
    <n v="1171"/>
    <d v="2020-07-09T00:00:00"/>
    <n v="1290"/>
    <n v="0.65"/>
    <x v="292"/>
    <n v="2"/>
    <n v="5.3800000000000008"/>
    <s v="OCC"/>
  </r>
  <r>
    <n v="1175"/>
    <d v="2020-07-09T00:00:00"/>
    <n v="1290"/>
    <n v="0.65"/>
    <x v="292"/>
    <n v="2"/>
    <n v="5.3800000000000008"/>
    <s v="OCC"/>
  </r>
  <r>
    <n v="1174"/>
    <d v="2020-07-09T00:00:00"/>
    <n v="1300"/>
    <n v="0.65"/>
    <x v="292"/>
    <n v="2"/>
    <n v="5.3800000000000008"/>
    <s v="OCC"/>
  </r>
  <r>
    <n v="1173"/>
    <d v="2020-07-09T00:00:00"/>
    <n v="1260"/>
    <n v="0.63"/>
    <x v="292"/>
    <n v="2"/>
    <n v="5.3800000000000008"/>
    <s v="OCC"/>
  </r>
  <r>
    <n v="1739"/>
    <d v="2020-07-08T00:00:00"/>
    <n v="1700"/>
    <n v="0.85"/>
    <x v="293"/>
    <n v="4"/>
    <n v="3.84"/>
    <s v="ONP"/>
  </r>
  <r>
    <n v="1178"/>
    <d v="2020-07-08T00:00:00"/>
    <n v="1284"/>
    <n v="0.64"/>
    <x v="293"/>
    <n v="2"/>
    <n v="3.84"/>
    <s v="OCC"/>
  </r>
  <r>
    <n v="1526"/>
    <d v="2020-07-08T00:00:00"/>
    <n v="900"/>
    <n v="0.45"/>
    <x v="293"/>
    <n v="3"/>
    <n v="3.84"/>
    <s v="TIN"/>
  </r>
  <r>
    <n v="1179"/>
    <d v="2020-07-08T00:00:00"/>
    <n v="1310"/>
    <n v="0.66"/>
    <x v="293"/>
    <n v="2"/>
    <n v="3.84"/>
    <s v="OCC"/>
  </r>
  <r>
    <n v="1180"/>
    <d v="2020-07-08T00:00:00"/>
    <n v="1280"/>
    <n v="0.64"/>
    <x v="293"/>
    <n v="2"/>
    <n v="3.84"/>
    <s v="OCC"/>
  </r>
  <r>
    <n v="1895"/>
    <d v="2020-07-08T00:00:00"/>
    <n v="600"/>
    <n v="0.3"/>
    <x v="293"/>
    <n v="5"/>
    <n v="3.84"/>
    <s v="PET"/>
  </r>
  <r>
    <n v="2128"/>
    <d v="2020-07-08T00:00:00"/>
    <n v="600"/>
    <n v="0.3"/>
    <x v="293"/>
    <n v="8"/>
    <n v="3.84"/>
    <s v="UBC"/>
  </r>
  <r>
    <n v="1182"/>
    <d v="2020-07-07T00:00:00"/>
    <n v="1360"/>
    <n v="0.68"/>
    <x v="294"/>
    <n v="2"/>
    <n v="7.5800000000000018"/>
    <s v="OCC"/>
  </r>
  <r>
    <n v="1188"/>
    <d v="2020-07-07T00:00:00"/>
    <n v="1290"/>
    <n v="0.65"/>
    <x v="294"/>
    <n v="2"/>
    <n v="7.5800000000000018"/>
    <s v="OCC"/>
  </r>
  <r>
    <n v="1186"/>
    <d v="2020-07-07T00:00:00"/>
    <n v="1390"/>
    <n v="0.7"/>
    <x v="294"/>
    <n v="2"/>
    <n v="7.5800000000000018"/>
    <s v="OCC"/>
  </r>
  <r>
    <n v="1740"/>
    <d v="2020-07-07T00:00:00"/>
    <n v="1700"/>
    <n v="0.85"/>
    <x v="294"/>
    <n v="4"/>
    <n v="7.5800000000000018"/>
    <s v="ONP"/>
  </r>
  <r>
    <n v="1187"/>
    <d v="2020-07-07T00:00:00"/>
    <n v="1360"/>
    <n v="0.68"/>
    <x v="294"/>
    <n v="2"/>
    <n v="7.5800000000000018"/>
    <s v="OCC"/>
  </r>
  <r>
    <n v="1741"/>
    <d v="2020-07-07T00:00:00"/>
    <n v="1500"/>
    <n v="0.75"/>
    <x v="294"/>
    <n v="4"/>
    <n v="7.5800000000000018"/>
    <s v="ONP"/>
  </r>
  <r>
    <n v="1181"/>
    <d v="2020-07-07T00:00:00"/>
    <n v="1400"/>
    <n v="0.7"/>
    <x v="294"/>
    <n v="2"/>
    <n v="7.5800000000000018"/>
    <s v="OCC"/>
  </r>
  <r>
    <n v="1185"/>
    <d v="2020-07-07T00:00:00"/>
    <n v="1400"/>
    <n v="0.7"/>
    <x v="294"/>
    <n v="2"/>
    <n v="7.5800000000000018"/>
    <s v="OCC"/>
  </r>
  <r>
    <n v="1183"/>
    <d v="2020-07-07T00:00:00"/>
    <n v="1295"/>
    <n v="0.65"/>
    <x v="294"/>
    <n v="2"/>
    <n v="7.5800000000000018"/>
    <s v="OCC"/>
  </r>
  <r>
    <n v="1896"/>
    <d v="2020-07-07T00:00:00"/>
    <n v="600"/>
    <n v="0.3"/>
    <x v="294"/>
    <n v="5"/>
    <n v="7.5800000000000018"/>
    <s v="PET"/>
  </r>
  <r>
    <n v="2129"/>
    <d v="2020-07-07T00:00:00"/>
    <n v="460"/>
    <n v="0.23"/>
    <x v="294"/>
    <n v="8"/>
    <n v="7.5800000000000018"/>
    <s v="UBC"/>
  </r>
  <r>
    <n v="1184"/>
    <d v="2020-07-07T00:00:00"/>
    <n v="1380"/>
    <n v="0.69"/>
    <x v="294"/>
    <n v="2"/>
    <n v="7.5800000000000018"/>
    <s v="OCC"/>
  </r>
  <r>
    <n v="2130"/>
    <d v="2020-07-06T00:00:00"/>
    <n v="480"/>
    <n v="0.24"/>
    <x v="295"/>
    <n v="8"/>
    <n v="4.96"/>
    <s v="UBC"/>
  </r>
  <r>
    <n v="1981"/>
    <d v="2020-07-06T00:00:00"/>
    <n v="800"/>
    <n v="0.4"/>
    <x v="295"/>
    <n v="7"/>
    <n v="4.96"/>
    <s v="HDPEC"/>
  </r>
  <r>
    <n v="1189"/>
    <d v="2020-07-06T00:00:00"/>
    <n v="1400"/>
    <n v="0.7"/>
    <x v="295"/>
    <n v="2"/>
    <n v="4.96"/>
    <s v="OCC"/>
  </r>
  <r>
    <n v="1191"/>
    <d v="2020-07-06T00:00:00"/>
    <n v="1345"/>
    <n v="0.67"/>
    <x v="295"/>
    <n v="2"/>
    <n v="4.96"/>
    <s v="OCC"/>
  </r>
  <r>
    <n v="1742"/>
    <d v="2020-07-06T00:00:00"/>
    <n v="1780"/>
    <n v="0.89"/>
    <x v="295"/>
    <n v="4"/>
    <n v="4.96"/>
    <s v="ONP"/>
  </r>
  <r>
    <n v="1192"/>
    <d v="2020-07-06T00:00:00"/>
    <n v="1285"/>
    <n v="0.64"/>
    <x v="295"/>
    <n v="2"/>
    <n v="4.96"/>
    <s v="OCC"/>
  </r>
  <r>
    <n v="1190"/>
    <d v="2020-07-06T00:00:00"/>
    <n v="1360"/>
    <n v="0.68"/>
    <x v="295"/>
    <n v="2"/>
    <n v="4.96"/>
    <s v="OCC"/>
  </r>
  <r>
    <n v="1897"/>
    <d v="2020-07-06T00:00:00"/>
    <n v="680"/>
    <n v="0.34"/>
    <x v="295"/>
    <n v="5"/>
    <n v="4.96"/>
    <s v="PET"/>
  </r>
  <r>
    <n v="1980"/>
    <d v="2020-07-06T00:00:00"/>
    <n v="800"/>
    <n v="0.4"/>
    <x v="295"/>
    <n v="7"/>
    <n v="4.96"/>
    <s v="HDPEC"/>
  </r>
  <r>
    <n v="1743"/>
    <d v="2020-07-03T00:00:00"/>
    <n v="1700"/>
    <n v="0.85"/>
    <x v="296"/>
    <n v="4"/>
    <n v="4.67"/>
    <s v="ONP"/>
  </r>
  <r>
    <n v="1744"/>
    <d v="2020-07-03T00:00:00"/>
    <n v="1500"/>
    <n v="0.75"/>
    <x v="296"/>
    <n v="4"/>
    <n v="4.67"/>
    <s v="ONP"/>
  </r>
  <r>
    <n v="1898"/>
    <d v="2020-07-03T00:00:00"/>
    <n v="600"/>
    <n v="0.3"/>
    <x v="296"/>
    <n v="5"/>
    <n v="4.67"/>
    <s v="PET"/>
  </r>
  <r>
    <n v="1195"/>
    <d v="2020-07-03T00:00:00"/>
    <n v="1264"/>
    <n v="0.63"/>
    <x v="296"/>
    <n v="2"/>
    <n v="4.67"/>
    <s v="OCC"/>
  </r>
  <r>
    <n v="1194"/>
    <d v="2020-07-03T00:00:00"/>
    <n v="1216"/>
    <n v="0.61"/>
    <x v="296"/>
    <n v="2"/>
    <n v="4.67"/>
    <s v="OCC"/>
  </r>
  <r>
    <n v="2131"/>
    <d v="2020-07-03T00:00:00"/>
    <n v="480"/>
    <n v="0.24"/>
    <x v="296"/>
    <n v="8"/>
    <n v="4.67"/>
    <s v="UBC"/>
  </r>
  <r>
    <n v="1196"/>
    <d v="2020-07-03T00:00:00"/>
    <n v="1310"/>
    <n v="0.66"/>
    <x v="296"/>
    <n v="2"/>
    <n v="4.67"/>
    <s v="OCC"/>
  </r>
  <r>
    <n v="1193"/>
    <d v="2020-07-03T00:00:00"/>
    <n v="1264"/>
    <n v="0.63"/>
    <x v="296"/>
    <n v="2"/>
    <n v="4.67"/>
    <s v="OCC"/>
  </r>
  <r>
    <n v="2132"/>
    <d v="2020-07-01T00:00:00"/>
    <n v="488"/>
    <n v="0.24"/>
    <x v="297"/>
    <n v="8"/>
    <n v="4.6800000000000006"/>
    <s v="UBC"/>
  </r>
  <r>
    <n v="1197"/>
    <d v="2020-07-01T00:00:00"/>
    <n v="1230"/>
    <n v="0.62"/>
    <x v="297"/>
    <n v="2"/>
    <n v="4.6800000000000006"/>
    <s v="OCC"/>
  </r>
  <r>
    <n v="1201"/>
    <d v="2020-07-01T00:00:00"/>
    <n v="1278"/>
    <n v="0.64"/>
    <x v="297"/>
    <n v="2"/>
    <n v="4.6800000000000006"/>
    <s v="OCC"/>
  </r>
  <r>
    <n v="1745"/>
    <d v="2020-07-01T00:00:00"/>
    <n v="1860"/>
    <n v="0.93"/>
    <x v="297"/>
    <n v="4"/>
    <n v="4.6800000000000006"/>
    <s v="ONP"/>
  </r>
  <r>
    <n v="1198"/>
    <d v="2020-07-01T00:00:00"/>
    <n v="1300"/>
    <n v="0.65"/>
    <x v="297"/>
    <n v="2"/>
    <n v="4.6800000000000006"/>
    <s v="OCC"/>
  </r>
  <r>
    <n v="1200"/>
    <d v="2020-07-01T00:00:00"/>
    <n v="1290"/>
    <n v="0.65"/>
    <x v="297"/>
    <n v="2"/>
    <n v="4.6800000000000006"/>
    <s v="OCC"/>
  </r>
  <r>
    <n v="1899"/>
    <d v="2020-07-01T00:00:00"/>
    <n v="600"/>
    <n v="0.3"/>
    <x v="297"/>
    <n v="5"/>
    <n v="4.6800000000000006"/>
    <s v="PET"/>
  </r>
  <r>
    <n v="1199"/>
    <d v="2020-07-01T00:00:00"/>
    <n v="1300"/>
    <n v="0.65"/>
    <x v="297"/>
    <n v="2"/>
    <n v="4.6800000000000006"/>
    <s v="OCC"/>
  </r>
  <r>
    <n v="1202"/>
    <d v="2020-06-30T00:00:00"/>
    <n v="1400"/>
    <n v="0.7"/>
    <x v="298"/>
    <n v="2"/>
    <n v="2.02"/>
    <s v="OCC"/>
  </r>
  <r>
    <n v="1203"/>
    <d v="2020-06-30T00:00:00"/>
    <n v="1280"/>
    <n v="0.64"/>
    <x v="298"/>
    <n v="2"/>
    <n v="2.02"/>
    <s v="OCC"/>
  </r>
  <r>
    <n v="1204"/>
    <d v="2020-06-30T00:00:00"/>
    <n v="1360"/>
    <n v="0.68"/>
    <x v="298"/>
    <n v="2"/>
    <n v="2.02"/>
    <s v="OCC"/>
  </r>
  <r>
    <n v="1746"/>
    <d v="2020-06-29T00:00:00"/>
    <n v="1600"/>
    <n v="0.8"/>
    <x v="299"/>
    <n v="4"/>
    <n v="4.01"/>
    <s v="ONP"/>
  </r>
  <r>
    <n v="1205"/>
    <d v="2020-06-29T00:00:00"/>
    <n v="1260"/>
    <n v="0.63"/>
    <x v="299"/>
    <n v="2"/>
    <n v="4.01"/>
    <s v="OCC"/>
  </r>
  <r>
    <n v="1924"/>
    <d v="2020-06-29T00:00:00"/>
    <n v="700"/>
    <n v="0.35"/>
    <x v="299"/>
    <n v="6"/>
    <n v="4.01"/>
    <s v="HDPEN"/>
  </r>
  <r>
    <n v="1207"/>
    <d v="2020-06-29T00:00:00"/>
    <n v="1300"/>
    <n v="0.65"/>
    <x v="299"/>
    <n v="2"/>
    <n v="4.01"/>
    <s v="OCC"/>
  </r>
  <r>
    <n v="1900"/>
    <d v="2020-06-29T00:00:00"/>
    <n v="600"/>
    <n v="0.3"/>
    <x v="299"/>
    <n v="5"/>
    <n v="4.01"/>
    <s v="PET"/>
  </r>
  <r>
    <n v="1982"/>
    <d v="2020-06-29T00:00:00"/>
    <n v="800"/>
    <n v="0.4"/>
    <x v="299"/>
    <n v="7"/>
    <n v="4.01"/>
    <s v="HDPEC"/>
  </r>
  <r>
    <n v="2133"/>
    <d v="2020-06-29T00:00:00"/>
    <n v="460"/>
    <n v="0.23"/>
    <x v="299"/>
    <n v="8"/>
    <n v="4.01"/>
    <s v="UBC"/>
  </r>
  <r>
    <n v="1206"/>
    <d v="2020-06-29T00:00:00"/>
    <n v="1290"/>
    <n v="0.65"/>
    <x v="299"/>
    <n v="2"/>
    <n v="4.01"/>
    <s v="OCC"/>
  </r>
  <r>
    <n v="1212"/>
    <d v="2020-06-26T00:00:00"/>
    <n v="1360"/>
    <n v="0.68"/>
    <x v="300"/>
    <n v="2"/>
    <n v="5.78"/>
    <s v="OCC"/>
  </r>
  <r>
    <n v="1213"/>
    <d v="2020-06-26T00:00:00"/>
    <n v="1360"/>
    <n v="0.68"/>
    <x v="300"/>
    <n v="2"/>
    <n v="5.78"/>
    <s v="OCC"/>
  </r>
  <r>
    <n v="1210"/>
    <d v="2020-06-26T00:00:00"/>
    <n v="1264"/>
    <n v="0.63"/>
    <x v="300"/>
    <n v="2"/>
    <n v="5.78"/>
    <s v="OCC"/>
  </r>
  <r>
    <n v="1925"/>
    <d v="2020-06-26T00:00:00"/>
    <n v="800"/>
    <n v="0.4"/>
    <x v="300"/>
    <n v="6"/>
    <n v="5.78"/>
    <s v="HDPEN"/>
  </r>
  <r>
    <n v="2134"/>
    <d v="2020-06-26T00:00:00"/>
    <n v="600"/>
    <n v="0.3"/>
    <x v="300"/>
    <n v="8"/>
    <n v="5.78"/>
    <s v="UBC"/>
  </r>
  <r>
    <n v="1211"/>
    <d v="2020-06-26T00:00:00"/>
    <n v="1264"/>
    <n v="0.63"/>
    <x v="300"/>
    <n v="2"/>
    <n v="5.78"/>
    <s v="OCC"/>
  </r>
  <r>
    <n v="1983"/>
    <d v="2020-06-26T00:00:00"/>
    <n v="700"/>
    <n v="0.35"/>
    <x v="300"/>
    <n v="7"/>
    <n v="5.78"/>
    <s v="HDPEC"/>
  </r>
  <r>
    <n v="1747"/>
    <d v="2020-06-26T00:00:00"/>
    <n v="1600"/>
    <n v="0.8"/>
    <x v="300"/>
    <n v="4"/>
    <n v="5.78"/>
    <s v="ONP"/>
  </r>
  <r>
    <n v="1209"/>
    <d v="2020-06-26T00:00:00"/>
    <n v="1290"/>
    <n v="0.65"/>
    <x v="300"/>
    <n v="2"/>
    <n v="5.78"/>
    <s v="OCC"/>
  </r>
  <r>
    <n v="1208"/>
    <d v="2020-06-26T00:00:00"/>
    <n v="1310"/>
    <n v="0.66"/>
    <x v="300"/>
    <n v="2"/>
    <n v="5.78"/>
    <s v="OCC"/>
  </r>
  <r>
    <n v="1216"/>
    <d v="2020-06-25T00:00:00"/>
    <n v="1330"/>
    <n v="0.67"/>
    <x v="301"/>
    <n v="2"/>
    <n v="4.0999999999999996"/>
    <s v="OCC"/>
  </r>
  <r>
    <n v="1215"/>
    <d v="2020-06-25T00:00:00"/>
    <n v="1290"/>
    <n v="0.65"/>
    <x v="301"/>
    <n v="2"/>
    <n v="4.0999999999999996"/>
    <s v="OCC"/>
  </r>
  <r>
    <n v="2135"/>
    <d v="2020-06-25T00:00:00"/>
    <n v="460"/>
    <n v="0.23"/>
    <x v="301"/>
    <n v="8"/>
    <n v="4.0999999999999996"/>
    <s v="UBC"/>
  </r>
  <r>
    <n v="1749"/>
    <d v="2020-06-25T00:00:00"/>
    <n v="1500"/>
    <n v="0.75"/>
    <x v="301"/>
    <n v="4"/>
    <n v="4.0999999999999996"/>
    <s v="ONP"/>
  </r>
  <r>
    <n v="1214"/>
    <d v="2020-06-25T00:00:00"/>
    <n v="1320"/>
    <n v="0.66"/>
    <x v="301"/>
    <n v="2"/>
    <n v="4.0999999999999996"/>
    <s v="OCC"/>
  </r>
  <r>
    <n v="1748"/>
    <d v="2020-06-25T00:00:00"/>
    <n v="1600"/>
    <n v="0.8"/>
    <x v="301"/>
    <n v="4"/>
    <n v="4.0999999999999996"/>
    <s v="ONP"/>
  </r>
  <r>
    <n v="1901"/>
    <d v="2020-06-25T00:00:00"/>
    <n v="670"/>
    <n v="0.34"/>
    <x v="301"/>
    <n v="5"/>
    <n v="4.0999999999999996"/>
    <s v="PET"/>
  </r>
  <r>
    <n v="1217"/>
    <d v="2020-06-24T00:00:00"/>
    <n v="1260"/>
    <n v="0.63"/>
    <x v="302"/>
    <n v="2"/>
    <n v="1.29"/>
    <s v="OCC"/>
  </r>
  <r>
    <n v="1218"/>
    <d v="2020-06-24T00:00:00"/>
    <n v="1320"/>
    <n v="0.66"/>
    <x v="302"/>
    <n v="2"/>
    <n v="1.29"/>
    <s v="OCC"/>
  </r>
  <r>
    <n v="1750"/>
    <d v="2020-06-23T00:00:00"/>
    <n v="1620"/>
    <n v="0.81"/>
    <x v="303"/>
    <n v="4"/>
    <n v="5.5"/>
    <s v="ONP"/>
  </r>
  <r>
    <n v="1222"/>
    <d v="2020-06-23T00:00:00"/>
    <n v="1320"/>
    <n v="0.66"/>
    <x v="303"/>
    <n v="2"/>
    <n v="5.5"/>
    <s v="OCC"/>
  </r>
  <r>
    <n v="2136"/>
    <d v="2020-06-23T00:00:00"/>
    <n v="490"/>
    <n v="0.25"/>
    <x v="303"/>
    <n v="8"/>
    <n v="5.5"/>
    <s v="UBC"/>
  </r>
  <r>
    <n v="1902"/>
    <d v="2020-06-23T00:00:00"/>
    <n v="700"/>
    <n v="0.35"/>
    <x v="303"/>
    <n v="5"/>
    <n v="5.5"/>
    <s v="PET"/>
  </r>
  <r>
    <n v="1527"/>
    <d v="2020-06-23T00:00:00"/>
    <n v="800"/>
    <n v="0.4"/>
    <x v="303"/>
    <n v="3"/>
    <n v="5.5"/>
    <s v="TIN"/>
  </r>
  <r>
    <n v="2137"/>
    <d v="2020-06-23T00:00:00"/>
    <n v="490"/>
    <n v="0.25"/>
    <x v="303"/>
    <n v="8"/>
    <n v="5.5"/>
    <s v="UBC"/>
  </r>
  <r>
    <n v="1219"/>
    <d v="2020-06-23T00:00:00"/>
    <n v="1269"/>
    <n v="0.63"/>
    <x v="303"/>
    <n v="2"/>
    <n v="5.5"/>
    <s v="OCC"/>
  </r>
  <r>
    <n v="1221"/>
    <d v="2020-06-23T00:00:00"/>
    <n v="1300"/>
    <n v="0.65"/>
    <x v="303"/>
    <n v="2"/>
    <n v="5.5"/>
    <s v="OCC"/>
  </r>
  <r>
    <n v="1751"/>
    <d v="2020-06-23T00:00:00"/>
    <n v="1700"/>
    <n v="0.85"/>
    <x v="303"/>
    <n v="4"/>
    <n v="5.5"/>
    <s v="ONP"/>
  </r>
  <r>
    <n v="1220"/>
    <d v="2020-06-23T00:00:00"/>
    <n v="1290"/>
    <n v="0.65"/>
    <x v="303"/>
    <n v="2"/>
    <n v="5.5"/>
    <s v="OCC"/>
  </r>
  <r>
    <n v="1752"/>
    <d v="2020-06-22T00:00:00"/>
    <n v="1600"/>
    <n v="0.8"/>
    <x v="304"/>
    <n v="4"/>
    <n v="3.36"/>
    <s v="ONP"/>
  </r>
  <r>
    <n v="1223"/>
    <d v="2020-06-22T00:00:00"/>
    <n v="1320"/>
    <n v="0.66"/>
    <x v="304"/>
    <n v="2"/>
    <n v="3.36"/>
    <s v="OCC"/>
  </r>
  <r>
    <n v="2138"/>
    <d v="2020-06-22T00:00:00"/>
    <n v="600"/>
    <n v="0.3"/>
    <x v="304"/>
    <n v="8"/>
    <n v="3.36"/>
    <s v="UBC"/>
  </r>
  <r>
    <n v="1224"/>
    <d v="2020-06-22T00:00:00"/>
    <n v="1296"/>
    <n v="0.65"/>
    <x v="304"/>
    <n v="2"/>
    <n v="3.36"/>
    <s v="OCC"/>
  </r>
  <r>
    <n v="1903"/>
    <d v="2020-06-22T00:00:00"/>
    <n v="600"/>
    <n v="0.3"/>
    <x v="304"/>
    <n v="5"/>
    <n v="3.36"/>
    <s v="PET"/>
  </r>
  <r>
    <n v="1225"/>
    <d v="2020-06-22T00:00:00"/>
    <n v="1290"/>
    <n v="0.65"/>
    <x v="304"/>
    <n v="2"/>
    <n v="3.36"/>
    <s v="OCC"/>
  </r>
  <r>
    <n v="1226"/>
    <d v="2020-06-20T00:00:00"/>
    <n v="1300"/>
    <n v="0.65"/>
    <x v="305"/>
    <n v="2"/>
    <n v="1.3"/>
    <s v="OCC"/>
  </r>
  <r>
    <n v="1227"/>
    <d v="2020-06-20T00:00:00"/>
    <n v="1295"/>
    <n v="0.65"/>
    <x v="305"/>
    <n v="2"/>
    <n v="1.3"/>
    <s v="OCC"/>
  </r>
  <r>
    <n v="1904"/>
    <d v="2020-06-19T00:00:00"/>
    <n v="600"/>
    <n v="0.3"/>
    <x v="306"/>
    <n v="5"/>
    <n v="0.58000000000000007"/>
    <s v="PET"/>
  </r>
  <r>
    <n v="2139"/>
    <d v="2020-06-19T00:00:00"/>
    <n v="550"/>
    <n v="0.28000000000000003"/>
    <x v="306"/>
    <n v="8"/>
    <n v="0.58000000000000007"/>
    <s v="UBC"/>
  </r>
  <r>
    <n v="2140"/>
    <d v="2020-06-18T00:00:00"/>
    <n v="600"/>
    <n v="0.3"/>
    <x v="307"/>
    <n v="8"/>
    <n v="8.3000000000000007"/>
    <s v="UBC"/>
  </r>
  <r>
    <n v="1236"/>
    <d v="2020-06-18T00:00:00"/>
    <n v="1310"/>
    <n v="0.66"/>
    <x v="307"/>
    <n v="2"/>
    <n v="8.3000000000000007"/>
    <s v="OCC"/>
  </r>
  <r>
    <n v="1229"/>
    <d v="2020-06-18T00:00:00"/>
    <n v="1324"/>
    <n v="0.66"/>
    <x v="307"/>
    <n v="2"/>
    <n v="8.3000000000000007"/>
    <s v="OCC"/>
  </r>
  <r>
    <n v="1228"/>
    <d v="2020-06-18T00:00:00"/>
    <n v="1300"/>
    <n v="0.65"/>
    <x v="307"/>
    <n v="2"/>
    <n v="8.3000000000000007"/>
    <s v="OCC"/>
  </r>
  <r>
    <n v="2141"/>
    <d v="2020-06-18T00:00:00"/>
    <n v="600"/>
    <n v="0.3"/>
    <x v="307"/>
    <n v="8"/>
    <n v="8.3000000000000007"/>
    <s v="UBC"/>
  </r>
  <r>
    <n v="1232"/>
    <d v="2020-06-18T00:00:00"/>
    <n v="1320"/>
    <n v="0.66"/>
    <x v="307"/>
    <n v="2"/>
    <n v="8.3000000000000007"/>
    <s v="OCC"/>
  </r>
  <r>
    <n v="1234"/>
    <d v="2020-06-18T00:00:00"/>
    <n v="1300"/>
    <n v="0.65"/>
    <x v="307"/>
    <n v="2"/>
    <n v="8.3000000000000007"/>
    <s v="OCC"/>
  </r>
  <r>
    <n v="1233"/>
    <d v="2020-06-18T00:00:00"/>
    <n v="1295"/>
    <n v="0.65"/>
    <x v="307"/>
    <n v="2"/>
    <n v="8.3000000000000007"/>
    <s v="OCC"/>
  </r>
  <r>
    <n v="1905"/>
    <d v="2020-06-18T00:00:00"/>
    <n v="650"/>
    <n v="0.33"/>
    <x v="307"/>
    <n v="5"/>
    <n v="8.3000000000000007"/>
    <s v="PET"/>
  </r>
  <r>
    <n v="1753"/>
    <d v="2020-06-18T00:00:00"/>
    <n v="1700"/>
    <n v="0.85"/>
    <x v="307"/>
    <n v="4"/>
    <n v="8.3000000000000007"/>
    <s v="ONP"/>
  </r>
  <r>
    <n v="1235"/>
    <d v="2020-06-18T00:00:00"/>
    <n v="1300"/>
    <n v="0.65"/>
    <x v="307"/>
    <n v="2"/>
    <n v="8.3000000000000007"/>
    <s v="OCC"/>
  </r>
  <r>
    <n v="1230"/>
    <d v="2020-06-18T00:00:00"/>
    <n v="1320"/>
    <n v="0.66"/>
    <x v="307"/>
    <n v="2"/>
    <n v="8.3000000000000007"/>
    <s v="OCC"/>
  </r>
  <r>
    <n v="1237"/>
    <d v="2020-06-18T00:00:00"/>
    <n v="1290"/>
    <n v="0.65"/>
    <x v="307"/>
    <n v="2"/>
    <n v="8.3000000000000007"/>
    <s v="OCC"/>
  </r>
  <r>
    <n v="1231"/>
    <d v="2020-06-18T00:00:00"/>
    <n v="1265"/>
    <n v="0.63"/>
    <x v="307"/>
    <n v="2"/>
    <n v="8.3000000000000007"/>
    <s v="OCC"/>
  </r>
  <r>
    <n v="1241"/>
    <d v="2020-06-17T00:00:00"/>
    <n v="1310"/>
    <n v="0.66"/>
    <x v="308"/>
    <n v="2"/>
    <n v="3.97"/>
    <s v="OCC"/>
  </r>
  <r>
    <n v="1243"/>
    <d v="2020-06-17T00:00:00"/>
    <n v="1220"/>
    <n v="0.61"/>
    <x v="308"/>
    <n v="2"/>
    <n v="3.97"/>
    <s v="OCC"/>
  </r>
  <r>
    <n v="1240"/>
    <d v="2020-06-17T00:00:00"/>
    <n v="1296"/>
    <n v="0.65"/>
    <x v="308"/>
    <n v="2"/>
    <n v="3.97"/>
    <s v="OCC"/>
  </r>
  <r>
    <n v="1239"/>
    <d v="2020-06-17T00:00:00"/>
    <n v="1390"/>
    <n v="0.7"/>
    <x v="308"/>
    <n v="2"/>
    <n v="3.97"/>
    <s v="OCC"/>
  </r>
  <r>
    <n v="1238"/>
    <d v="2020-06-17T00:00:00"/>
    <n v="1400"/>
    <n v="0.7"/>
    <x v="308"/>
    <n v="2"/>
    <n v="3.97"/>
    <s v="OCC"/>
  </r>
  <r>
    <n v="1242"/>
    <d v="2020-06-17T00:00:00"/>
    <n v="1290"/>
    <n v="0.65"/>
    <x v="308"/>
    <n v="2"/>
    <n v="3.97"/>
    <s v="OCC"/>
  </r>
  <r>
    <n v="1244"/>
    <d v="2020-06-16T00:00:00"/>
    <n v="1320"/>
    <n v="0.66"/>
    <x v="309"/>
    <n v="2"/>
    <n v="5.3500000000000005"/>
    <s v="OCC"/>
  </r>
  <r>
    <n v="1754"/>
    <d v="2020-06-16T00:00:00"/>
    <n v="1600"/>
    <n v="0.8"/>
    <x v="309"/>
    <n v="4"/>
    <n v="5.3500000000000005"/>
    <s v="ONP"/>
  </r>
  <r>
    <n v="1247"/>
    <d v="2020-06-16T00:00:00"/>
    <n v="1296"/>
    <n v="0.65"/>
    <x v="309"/>
    <n v="2"/>
    <n v="5.3500000000000005"/>
    <s v="OCC"/>
  </r>
  <r>
    <n v="2144"/>
    <d v="2020-06-16T00:00:00"/>
    <n v="900"/>
    <n v="0.45"/>
    <x v="309"/>
    <n v="8"/>
    <n v="5.3500000000000005"/>
    <s v="UBC"/>
  </r>
  <r>
    <n v="2143"/>
    <d v="2020-06-16T00:00:00"/>
    <n v="600"/>
    <n v="0.3"/>
    <x v="309"/>
    <n v="8"/>
    <n v="5.3500000000000005"/>
    <s v="UBC"/>
  </r>
  <r>
    <n v="1245"/>
    <d v="2020-06-16T00:00:00"/>
    <n v="1260"/>
    <n v="0.63"/>
    <x v="309"/>
    <n v="2"/>
    <n v="5.3500000000000005"/>
    <s v="OCC"/>
  </r>
  <r>
    <n v="1906"/>
    <d v="2020-06-16T00:00:00"/>
    <n v="700"/>
    <n v="0.35"/>
    <x v="309"/>
    <n v="5"/>
    <n v="5.3500000000000005"/>
    <s v="PET"/>
  </r>
  <r>
    <n v="1246"/>
    <d v="2020-06-16T00:00:00"/>
    <n v="1260"/>
    <n v="0.63"/>
    <x v="309"/>
    <n v="2"/>
    <n v="5.3500000000000005"/>
    <s v="OCC"/>
  </r>
  <r>
    <n v="1248"/>
    <d v="2020-06-16T00:00:00"/>
    <n v="1300"/>
    <n v="0.65"/>
    <x v="309"/>
    <n v="2"/>
    <n v="5.3500000000000005"/>
    <s v="OCC"/>
  </r>
  <r>
    <n v="2142"/>
    <d v="2020-06-16T00:00:00"/>
    <n v="460"/>
    <n v="0.23"/>
    <x v="309"/>
    <n v="8"/>
    <n v="5.3500000000000005"/>
    <s v="UBC"/>
  </r>
  <r>
    <n v="1755"/>
    <d v="2020-06-15T00:00:00"/>
    <n v="1600"/>
    <n v="0.8"/>
    <x v="310"/>
    <n v="4"/>
    <n v="6.4000000000000012"/>
    <s v="ONP"/>
  </r>
  <r>
    <n v="1255"/>
    <d v="2020-06-15T00:00:00"/>
    <n v="720"/>
    <n v="0.36"/>
    <x v="310"/>
    <n v="2"/>
    <n v="6.4000000000000012"/>
    <s v="OCC"/>
  </r>
  <r>
    <n v="1254"/>
    <d v="2020-06-15T00:00:00"/>
    <n v="800"/>
    <n v="0.4"/>
    <x v="310"/>
    <n v="2"/>
    <n v="6.4000000000000012"/>
    <s v="OCC"/>
  </r>
  <r>
    <n v="1756"/>
    <d v="2020-06-15T00:00:00"/>
    <n v="1660"/>
    <n v="0.83"/>
    <x v="310"/>
    <n v="4"/>
    <n v="6.4000000000000012"/>
    <s v="ONP"/>
  </r>
  <r>
    <n v="1257"/>
    <d v="2020-06-15T00:00:00"/>
    <n v="760"/>
    <n v="0.38"/>
    <x v="310"/>
    <n v="2"/>
    <n v="6.4000000000000012"/>
    <s v="OCC"/>
  </r>
  <r>
    <n v="1253"/>
    <d v="2020-06-15T00:00:00"/>
    <n v="700"/>
    <n v="0.35"/>
    <x v="310"/>
    <n v="2"/>
    <n v="6.4000000000000012"/>
    <s v="OCC"/>
  </r>
  <r>
    <n v="1926"/>
    <d v="2020-06-15T00:00:00"/>
    <n v="700"/>
    <n v="0.35"/>
    <x v="310"/>
    <n v="6"/>
    <n v="6.4000000000000012"/>
    <s v="HDPEN"/>
  </r>
  <r>
    <n v="1252"/>
    <d v="2020-06-15T00:00:00"/>
    <n v="600"/>
    <n v="0.3"/>
    <x v="310"/>
    <n v="2"/>
    <n v="6.4000000000000012"/>
    <s v="OCC"/>
  </r>
  <r>
    <n v="2145"/>
    <d v="2020-06-15T00:00:00"/>
    <n v="600"/>
    <n v="0.3"/>
    <x v="310"/>
    <n v="8"/>
    <n v="6.4000000000000012"/>
    <s v="UBC"/>
  </r>
  <r>
    <n v="1251"/>
    <d v="2020-06-15T00:00:00"/>
    <n v="1260"/>
    <n v="0.63"/>
    <x v="310"/>
    <n v="2"/>
    <n v="6.4000000000000012"/>
    <s v="OCC"/>
  </r>
  <r>
    <n v="1256"/>
    <d v="2020-06-15T00:00:00"/>
    <n v="800"/>
    <n v="0.4"/>
    <x v="310"/>
    <n v="2"/>
    <n v="6.4000000000000012"/>
    <s v="OCC"/>
  </r>
  <r>
    <n v="1249"/>
    <d v="2020-06-15T00:00:00"/>
    <n v="1300"/>
    <n v="0.65"/>
    <x v="310"/>
    <n v="2"/>
    <n v="6.4000000000000012"/>
    <s v="OCC"/>
  </r>
  <r>
    <n v="1250"/>
    <d v="2020-06-15T00:00:00"/>
    <n v="1300"/>
    <n v="0.65"/>
    <x v="310"/>
    <n v="2"/>
    <n v="6.4000000000000012"/>
    <s v="OCC"/>
  </r>
  <r>
    <n v="1261"/>
    <d v="2020-06-12T00:00:00"/>
    <n v="1300"/>
    <n v="0.65"/>
    <x v="311"/>
    <n v="2"/>
    <n v="6.0200000000000005"/>
    <s v="OCC"/>
  </r>
  <r>
    <n v="1757"/>
    <d v="2020-06-12T00:00:00"/>
    <n v="1700"/>
    <n v="0.85"/>
    <x v="311"/>
    <n v="4"/>
    <n v="6.0200000000000005"/>
    <s v="ONP"/>
  </r>
  <r>
    <n v="1260"/>
    <d v="2020-06-12T00:00:00"/>
    <n v="1340"/>
    <n v="0.67"/>
    <x v="311"/>
    <n v="2"/>
    <n v="6.0200000000000005"/>
    <s v="OCC"/>
  </r>
  <r>
    <n v="1264"/>
    <d v="2020-06-12T00:00:00"/>
    <n v="1280"/>
    <n v="0.64"/>
    <x v="311"/>
    <n v="2"/>
    <n v="6.0200000000000005"/>
    <s v="OCC"/>
  </r>
  <r>
    <n v="1259"/>
    <d v="2020-06-12T00:00:00"/>
    <n v="1300"/>
    <n v="0.65"/>
    <x v="311"/>
    <n v="2"/>
    <n v="6.0200000000000005"/>
    <s v="OCC"/>
  </r>
  <r>
    <n v="1263"/>
    <d v="2020-06-12T00:00:00"/>
    <n v="1300"/>
    <n v="0.65"/>
    <x v="311"/>
    <n v="2"/>
    <n v="6.0200000000000005"/>
    <s v="OCC"/>
  </r>
  <r>
    <n v="1258"/>
    <d v="2020-06-12T00:00:00"/>
    <n v="1320"/>
    <n v="0.66"/>
    <x v="311"/>
    <n v="2"/>
    <n v="6.0200000000000005"/>
    <s v="OCC"/>
  </r>
  <r>
    <n v="1907"/>
    <d v="2020-06-12T00:00:00"/>
    <n v="700"/>
    <n v="0.35"/>
    <x v="311"/>
    <n v="5"/>
    <n v="6.0200000000000005"/>
    <s v="PET"/>
  </r>
  <r>
    <n v="2146"/>
    <d v="2020-06-12T00:00:00"/>
    <n v="460"/>
    <n v="0.23"/>
    <x v="311"/>
    <n v="8"/>
    <n v="6.0200000000000005"/>
    <s v="UBC"/>
  </r>
  <r>
    <n v="1262"/>
    <d v="2020-06-12T00:00:00"/>
    <n v="1340"/>
    <n v="0.67"/>
    <x v="311"/>
    <n v="2"/>
    <n v="6.0200000000000005"/>
    <s v="OCC"/>
  </r>
  <r>
    <n v="1268"/>
    <d v="2020-06-11T00:00:00"/>
    <n v="1340"/>
    <n v="0.67"/>
    <x v="312"/>
    <n v="2"/>
    <n v="5.29"/>
    <s v="OCC"/>
  </r>
  <r>
    <n v="1758"/>
    <d v="2020-06-11T00:00:00"/>
    <n v="1500"/>
    <n v="0.75"/>
    <x v="312"/>
    <n v="4"/>
    <n v="5.29"/>
    <s v="ONP"/>
  </r>
  <r>
    <n v="1267"/>
    <d v="2020-06-11T00:00:00"/>
    <n v="1300"/>
    <n v="0.65"/>
    <x v="312"/>
    <n v="2"/>
    <n v="5.29"/>
    <s v="OCC"/>
  </r>
  <r>
    <n v="1270"/>
    <d v="2020-06-11T00:00:00"/>
    <n v="1320"/>
    <n v="0.66"/>
    <x v="312"/>
    <n v="2"/>
    <n v="5.29"/>
    <s v="OCC"/>
  </r>
  <r>
    <n v="1266"/>
    <d v="2020-06-11T00:00:00"/>
    <n v="1260"/>
    <n v="0.63"/>
    <x v="312"/>
    <n v="2"/>
    <n v="5.29"/>
    <s v="OCC"/>
  </r>
  <r>
    <n v="2147"/>
    <d v="2020-06-11T00:00:00"/>
    <n v="500"/>
    <n v="0.25"/>
    <x v="312"/>
    <n v="8"/>
    <n v="5.29"/>
    <s v="UBC"/>
  </r>
  <r>
    <n v="1269"/>
    <d v="2020-06-11T00:00:00"/>
    <n v="1360"/>
    <n v="0.68"/>
    <x v="312"/>
    <n v="2"/>
    <n v="5.29"/>
    <s v="OCC"/>
  </r>
  <r>
    <n v="1265"/>
    <d v="2020-06-11T00:00:00"/>
    <n v="1300"/>
    <n v="0.65"/>
    <x v="312"/>
    <n v="2"/>
    <n v="5.29"/>
    <s v="OCC"/>
  </r>
  <r>
    <n v="1908"/>
    <d v="2020-06-11T00:00:00"/>
    <n v="700"/>
    <n v="0.35"/>
    <x v="312"/>
    <n v="5"/>
    <n v="5.29"/>
    <s v="PET"/>
  </r>
  <r>
    <n v="1271"/>
    <d v="2020-06-10T00:00:00"/>
    <n v="1300"/>
    <n v="0.65"/>
    <x v="313"/>
    <n v="2"/>
    <n v="1.27"/>
    <s v="OCC"/>
  </r>
  <r>
    <n v="1272"/>
    <d v="2020-06-10T00:00:00"/>
    <n v="1240"/>
    <n v="0.62"/>
    <x v="313"/>
    <n v="2"/>
    <n v="1.27"/>
    <s v="OCC"/>
  </r>
  <r>
    <n v="1760"/>
    <d v="2020-06-09T00:00:00"/>
    <n v="1560"/>
    <n v="0.78"/>
    <x v="314"/>
    <n v="4"/>
    <n v="4.79"/>
    <s v="ONP"/>
  </r>
  <r>
    <n v="1275"/>
    <d v="2020-06-09T00:00:00"/>
    <n v="1260"/>
    <n v="0.63"/>
    <x v="314"/>
    <n v="2"/>
    <n v="4.79"/>
    <s v="OCC"/>
  </r>
  <r>
    <n v="1528"/>
    <d v="2020-06-09T00:00:00"/>
    <n v="800"/>
    <n v="0.4"/>
    <x v="314"/>
    <n v="3"/>
    <n v="4.79"/>
    <s v="TIN"/>
  </r>
  <r>
    <n v="1273"/>
    <d v="2020-06-09T00:00:00"/>
    <n v="1300"/>
    <n v="0.65"/>
    <x v="314"/>
    <n v="2"/>
    <n v="4.79"/>
    <s v="OCC"/>
  </r>
  <r>
    <n v="1274"/>
    <d v="2020-06-09T00:00:00"/>
    <n v="1300"/>
    <n v="0.65"/>
    <x v="314"/>
    <n v="2"/>
    <n v="4.79"/>
    <s v="OCC"/>
  </r>
  <r>
    <n v="2148"/>
    <d v="2020-06-09T00:00:00"/>
    <n v="460"/>
    <n v="0.23"/>
    <x v="314"/>
    <n v="8"/>
    <n v="4.79"/>
    <s v="UBC"/>
  </r>
  <r>
    <n v="1276"/>
    <d v="2020-06-09T00:00:00"/>
    <n v="1340"/>
    <n v="0.67"/>
    <x v="314"/>
    <n v="2"/>
    <n v="4.79"/>
    <s v="OCC"/>
  </r>
  <r>
    <n v="1759"/>
    <d v="2020-06-09T00:00:00"/>
    <n v="1560"/>
    <n v="0.78"/>
    <x v="314"/>
    <n v="4"/>
    <n v="4.79"/>
    <s v="ONP"/>
  </r>
  <r>
    <n v="1277"/>
    <d v="2020-06-08T00:00:00"/>
    <n v="1240"/>
    <n v="0.62"/>
    <x v="315"/>
    <n v="2"/>
    <n v="3.25"/>
    <s v="OCC"/>
  </r>
  <r>
    <n v="1761"/>
    <d v="2020-06-08T00:00:00"/>
    <n v="1700"/>
    <n v="0.85"/>
    <x v="315"/>
    <n v="4"/>
    <n v="3.25"/>
    <s v="ONP"/>
  </r>
  <r>
    <n v="1279"/>
    <d v="2020-06-08T00:00:00"/>
    <n v="1300"/>
    <n v="0.65"/>
    <x v="315"/>
    <n v="2"/>
    <n v="3.25"/>
    <s v="OCC"/>
  </r>
  <r>
    <n v="2149"/>
    <d v="2020-06-08T00:00:00"/>
    <n v="400"/>
    <n v="0.2"/>
    <x v="315"/>
    <n v="8"/>
    <n v="3.25"/>
    <s v="UBC"/>
  </r>
  <r>
    <n v="1278"/>
    <d v="2020-06-08T00:00:00"/>
    <n v="1260"/>
    <n v="0.63"/>
    <x v="315"/>
    <n v="2"/>
    <n v="3.25"/>
    <s v="OCC"/>
  </r>
  <r>
    <n v="1909"/>
    <d v="2020-06-08T00:00:00"/>
    <n v="600"/>
    <n v="0.3"/>
    <x v="315"/>
    <n v="5"/>
    <n v="3.25"/>
    <s v="PET"/>
  </r>
  <r>
    <n v="1281"/>
    <d v="2020-06-02T00:00:00"/>
    <n v="1260"/>
    <n v="0.63"/>
    <x v="316"/>
    <n v="2"/>
    <n v="1.28"/>
    <s v="OCC"/>
  </r>
  <r>
    <n v="1280"/>
    <d v="2020-06-02T00:00:00"/>
    <n v="1300"/>
    <n v="0.65"/>
    <x v="316"/>
    <n v="2"/>
    <n v="1.28"/>
    <s v="OCC"/>
  </r>
  <r>
    <n v="1282"/>
    <d v="2020-06-01T00:00:00"/>
    <n v="1260"/>
    <n v="0.63"/>
    <x v="317"/>
    <n v="2"/>
    <n v="2.5099999999999998"/>
    <s v="OCC"/>
  </r>
  <r>
    <n v="1284"/>
    <d v="2020-06-01T00:00:00"/>
    <n v="1260"/>
    <n v="0.63"/>
    <x v="317"/>
    <n v="2"/>
    <n v="2.5099999999999998"/>
    <s v="OCC"/>
  </r>
  <r>
    <n v="1285"/>
    <d v="2020-06-01T00:00:00"/>
    <n v="1200"/>
    <n v="0.6"/>
    <x v="317"/>
    <n v="2"/>
    <n v="2.5099999999999998"/>
    <s v="OCC"/>
  </r>
  <r>
    <n v="1283"/>
    <d v="2020-06-01T00:00:00"/>
    <n v="1300"/>
    <n v="0.65"/>
    <x v="317"/>
    <n v="2"/>
    <n v="2.5099999999999998"/>
    <s v="OCC"/>
  </r>
  <r>
    <n v="1288"/>
    <d v="2020-05-29T00:00:00"/>
    <n v="1300"/>
    <n v="0.65"/>
    <x v="318"/>
    <n v="2"/>
    <n v="3.66"/>
    <s v="OCC"/>
  </r>
  <r>
    <n v="1287"/>
    <d v="2020-05-29T00:00:00"/>
    <n v="1320"/>
    <n v="0.66"/>
    <x v="318"/>
    <n v="2"/>
    <n v="3.66"/>
    <s v="OCC"/>
  </r>
  <r>
    <n v="1762"/>
    <d v="2020-05-29T00:00:00"/>
    <n v="1600"/>
    <n v="0.8"/>
    <x v="318"/>
    <n v="4"/>
    <n v="3.66"/>
    <s v="ONP"/>
  </r>
  <r>
    <n v="1927"/>
    <d v="2020-05-29T00:00:00"/>
    <n v="600"/>
    <n v="0.3"/>
    <x v="318"/>
    <n v="6"/>
    <n v="3.66"/>
    <s v="HDPEN"/>
  </r>
  <r>
    <n v="1984"/>
    <d v="2020-05-29T00:00:00"/>
    <n v="700"/>
    <n v="0.35"/>
    <x v="318"/>
    <n v="7"/>
    <n v="3.66"/>
    <s v="HDPEC"/>
  </r>
  <r>
    <n v="2150"/>
    <d v="2020-05-29T00:00:00"/>
    <n v="560"/>
    <n v="0.28000000000000003"/>
    <x v="318"/>
    <n v="8"/>
    <n v="3.66"/>
    <s v="UBC"/>
  </r>
  <r>
    <n v="1286"/>
    <d v="2020-05-29T00:00:00"/>
    <n v="1240"/>
    <n v="0.62"/>
    <x v="318"/>
    <n v="2"/>
    <n v="3.66"/>
    <s v="OCC"/>
  </r>
  <r>
    <n v="1764"/>
    <d v="2020-05-28T00:00:00"/>
    <n v="1500"/>
    <n v="0.75"/>
    <x v="319"/>
    <n v="4"/>
    <n v="3.4799999999999995"/>
    <s v="ONP"/>
  </r>
  <r>
    <n v="1290"/>
    <d v="2020-05-28T00:00:00"/>
    <n v="1340"/>
    <n v="0.67"/>
    <x v="319"/>
    <n v="2"/>
    <n v="3.4799999999999995"/>
    <s v="OCC"/>
  </r>
  <r>
    <n v="1289"/>
    <d v="2020-05-28T00:00:00"/>
    <n v="1260"/>
    <n v="0.63"/>
    <x v="319"/>
    <n v="2"/>
    <n v="3.4799999999999995"/>
    <s v="OCC"/>
  </r>
  <r>
    <n v="1291"/>
    <d v="2020-05-28T00:00:00"/>
    <n v="1300"/>
    <n v="0.65"/>
    <x v="319"/>
    <n v="2"/>
    <n v="3.4799999999999995"/>
    <s v="OCC"/>
  </r>
  <r>
    <n v="1763"/>
    <d v="2020-05-28T00:00:00"/>
    <n v="1560"/>
    <n v="0.78"/>
    <x v="319"/>
    <n v="4"/>
    <n v="3.4799999999999995"/>
    <s v="ONP"/>
  </r>
  <r>
    <n v="1765"/>
    <d v="2020-05-27T00:00:00"/>
    <n v="1800"/>
    <n v="0.9"/>
    <x v="320"/>
    <n v="4"/>
    <n v="3.5"/>
    <s v="ONP"/>
  </r>
  <r>
    <n v="1928"/>
    <d v="2020-05-27T00:00:00"/>
    <n v="700"/>
    <n v="0.35"/>
    <x v="320"/>
    <n v="6"/>
    <n v="3.5"/>
    <s v="HDPEN"/>
  </r>
  <r>
    <n v="1292"/>
    <d v="2020-05-27T00:00:00"/>
    <n v="1320"/>
    <n v="0.66"/>
    <x v="320"/>
    <n v="2"/>
    <n v="3.5"/>
    <s v="OCC"/>
  </r>
  <r>
    <n v="1294"/>
    <d v="2020-05-27T00:00:00"/>
    <n v="1300"/>
    <n v="0.65"/>
    <x v="320"/>
    <n v="2"/>
    <n v="3.5"/>
    <s v="OCC"/>
  </r>
  <r>
    <n v="1293"/>
    <d v="2020-05-27T00:00:00"/>
    <n v="1320"/>
    <n v="0.66"/>
    <x v="320"/>
    <n v="2"/>
    <n v="3.5"/>
    <s v="OCC"/>
  </r>
  <r>
    <n v="2151"/>
    <d v="2020-05-27T00:00:00"/>
    <n v="560"/>
    <n v="0.28000000000000003"/>
    <x v="320"/>
    <n v="8"/>
    <n v="3.5"/>
    <s v="UBC"/>
  </r>
  <r>
    <n v="1300"/>
    <d v="2020-05-26T00:00:00"/>
    <n v="880"/>
    <n v="0.44"/>
    <x v="321"/>
    <n v="2"/>
    <n v="7.0600000000000014"/>
    <s v="OCC"/>
  </r>
  <r>
    <n v="1302"/>
    <d v="2020-05-26T00:00:00"/>
    <n v="1360"/>
    <n v="0.68"/>
    <x v="321"/>
    <n v="2"/>
    <n v="7.0600000000000014"/>
    <s v="OCC"/>
  </r>
  <r>
    <n v="1295"/>
    <d v="2020-05-26T00:00:00"/>
    <n v="1300"/>
    <n v="0.65"/>
    <x v="321"/>
    <n v="2"/>
    <n v="7.0600000000000014"/>
    <s v="OCC"/>
  </r>
  <r>
    <n v="1766"/>
    <d v="2020-05-26T00:00:00"/>
    <n v="1700"/>
    <n v="0.85"/>
    <x v="321"/>
    <n v="4"/>
    <n v="7.0600000000000014"/>
    <s v="ONP"/>
  </r>
  <r>
    <n v="1301"/>
    <d v="2020-05-26T00:00:00"/>
    <n v="1400"/>
    <n v="0.7"/>
    <x v="321"/>
    <n v="2"/>
    <n v="7.0600000000000014"/>
    <s v="OCC"/>
  </r>
  <r>
    <n v="1298"/>
    <d v="2020-05-26T00:00:00"/>
    <n v="1320"/>
    <n v="0.66"/>
    <x v="321"/>
    <n v="2"/>
    <n v="7.0600000000000014"/>
    <s v="OCC"/>
  </r>
  <r>
    <n v="1767"/>
    <d v="2020-05-26T00:00:00"/>
    <n v="1500"/>
    <n v="0.75"/>
    <x v="321"/>
    <n v="4"/>
    <n v="7.0600000000000014"/>
    <s v="ONP"/>
  </r>
  <r>
    <n v="1929"/>
    <d v="2020-05-26T00:00:00"/>
    <n v="660"/>
    <n v="0.33"/>
    <x v="321"/>
    <n v="6"/>
    <n v="7.0600000000000014"/>
    <s v="HDPEN"/>
  </r>
  <r>
    <n v="1299"/>
    <d v="2020-05-26T00:00:00"/>
    <n v="800"/>
    <n v="0.4"/>
    <x v="321"/>
    <n v="2"/>
    <n v="7.0600000000000014"/>
    <s v="OCC"/>
  </r>
  <r>
    <n v="1296"/>
    <d v="2020-05-26T00:00:00"/>
    <n v="1300"/>
    <n v="0.65"/>
    <x v="321"/>
    <n v="2"/>
    <n v="7.0600000000000014"/>
    <s v="OCC"/>
  </r>
  <r>
    <n v="1985"/>
    <d v="2020-05-26T00:00:00"/>
    <n v="600"/>
    <n v="0.3"/>
    <x v="321"/>
    <n v="7"/>
    <n v="7.0600000000000014"/>
    <s v="HDPEC"/>
  </r>
  <r>
    <n v="1297"/>
    <d v="2020-05-26T00:00:00"/>
    <n v="1300"/>
    <n v="0.65"/>
    <x v="321"/>
    <n v="2"/>
    <n v="7.0600000000000014"/>
    <s v="OCC"/>
  </r>
  <r>
    <n v="1304"/>
    <d v="2020-05-22T00:00:00"/>
    <n v="1400"/>
    <n v="0.7"/>
    <x v="322"/>
    <n v="2"/>
    <n v="1.71"/>
    <s v="OCC"/>
  </r>
  <r>
    <n v="1930"/>
    <d v="2020-05-22T00:00:00"/>
    <n v="700"/>
    <n v="0.35"/>
    <x v="322"/>
    <n v="6"/>
    <n v="1.71"/>
    <s v="HDPEN"/>
  </r>
  <r>
    <n v="1303"/>
    <d v="2020-05-22T00:00:00"/>
    <n v="1320"/>
    <n v="0.66"/>
    <x v="322"/>
    <n v="2"/>
    <n v="1.71"/>
    <s v="OCC"/>
  </r>
  <r>
    <n v="1529"/>
    <d v="2020-05-21T00:00:00"/>
    <n v="820"/>
    <n v="0.41"/>
    <x v="323"/>
    <n v="3"/>
    <n v="3.6599999999999997"/>
    <s v="TIN"/>
  </r>
  <r>
    <n v="1768"/>
    <d v="2020-05-21T00:00:00"/>
    <n v="1600"/>
    <n v="0.8"/>
    <x v="323"/>
    <n v="4"/>
    <n v="3.6599999999999997"/>
    <s v="ONP"/>
  </r>
  <r>
    <n v="1307"/>
    <d v="2020-05-21T00:00:00"/>
    <n v="1300"/>
    <n v="0.65"/>
    <x v="323"/>
    <n v="2"/>
    <n v="3.6599999999999997"/>
    <s v="OCC"/>
  </r>
  <r>
    <n v="2153"/>
    <d v="2020-05-21T00:00:00"/>
    <n v="480"/>
    <n v="0.24"/>
    <x v="323"/>
    <n v="8"/>
    <n v="3.6599999999999997"/>
    <s v="UBC"/>
  </r>
  <r>
    <n v="1305"/>
    <d v="2020-05-21T00:00:00"/>
    <n v="1360"/>
    <n v="0.68"/>
    <x v="323"/>
    <n v="2"/>
    <n v="3.6599999999999997"/>
    <s v="OCC"/>
  </r>
  <r>
    <n v="2152"/>
    <d v="2020-05-21T00:00:00"/>
    <n v="460"/>
    <n v="0.23"/>
    <x v="323"/>
    <n v="8"/>
    <n v="3.6599999999999997"/>
    <s v="UBC"/>
  </r>
  <r>
    <n v="1306"/>
    <d v="2020-05-21T00:00:00"/>
    <n v="1300"/>
    <n v="0.65"/>
    <x v="323"/>
    <n v="2"/>
    <n v="3.6599999999999997"/>
    <s v="OCC"/>
  </r>
  <r>
    <n v="1311"/>
    <d v="2020-05-20T00:00:00"/>
    <n v="1300"/>
    <n v="0.65"/>
    <x v="324"/>
    <n v="2"/>
    <n v="4.5200000000000005"/>
    <s v="OCC"/>
  </r>
  <r>
    <n v="1770"/>
    <d v="2020-05-20T00:00:00"/>
    <n v="1900"/>
    <n v="0.95"/>
    <x v="324"/>
    <n v="4"/>
    <n v="4.5200000000000005"/>
    <s v="ONP"/>
  </r>
  <r>
    <n v="1769"/>
    <d v="2020-05-20T00:00:00"/>
    <n v="1860"/>
    <n v="0.93"/>
    <x v="324"/>
    <n v="4"/>
    <n v="4.5200000000000005"/>
    <s v="ONP"/>
  </r>
  <r>
    <n v="1309"/>
    <d v="2020-05-20T00:00:00"/>
    <n v="1300"/>
    <n v="0.65"/>
    <x v="324"/>
    <n v="2"/>
    <n v="4.5200000000000005"/>
    <s v="OCC"/>
  </r>
  <r>
    <n v="1308"/>
    <d v="2020-05-20T00:00:00"/>
    <n v="1320"/>
    <n v="0.66"/>
    <x v="324"/>
    <n v="2"/>
    <n v="4.5200000000000005"/>
    <s v="OCC"/>
  </r>
  <r>
    <n v="1310"/>
    <d v="2020-05-20T00:00:00"/>
    <n v="1360"/>
    <n v="0.68"/>
    <x v="324"/>
    <n v="2"/>
    <n v="4.5200000000000005"/>
    <s v="OCC"/>
  </r>
  <r>
    <n v="1312"/>
    <d v="2020-05-19T00:00:00"/>
    <n v="1300"/>
    <n v="0.65"/>
    <x v="325"/>
    <n v="2"/>
    <n v="1.9500000000000002"/>
    <s v="OCC"/>
  </r>
  <r>
    <n v="1313"/>
    <d v="2020-05-19T00:00:00"/>
    <n v="1300"/>
    <n v="0.65"/>
    <x v="325"/>
    <n v="2"/>
    <n v="1.9500000000000002"/>
    <s v="OCC"/>
  </r>
  <r>
    <n v="1314"/>
    <d v="2020-05-19T00:00:00"/>
    <n v="1300"/>
    <n v="0.65"/>
    <x v="325"/>
    <n v="2"/>
    <n v="1.9500000000000002"/>
    <s v="OCC"/>
  </r>
  <r>
    <n v="1315"/>
    <d v="2020-05-18T00:00:00"/>
    <n v="1400"/>
    <n v="0.7"/>
    <x v="326"/>
    <n v="2"/>
    <n v="5.38"/>
    <s v="OCC"/>
  </r>
  <r>
    <n v="1319"/>
    <d v="2020-05-18T00:00:00"/>
    <n v="1400"/>
    <n v="0.7"/>
    <x v="326"/>
    <n v="2"/>
    <n v="5.38"/>
    <s v="OCC"/>
  </r>
  <r>
    <n v="1320"/>
    <d v="2020-05-18T00:00:00"/>
    <n v="1260"/>
    <n v="0.63"/>
    <x v="326"/>
    <n v="2"/>
    <n v="5.38"/>
    <s v="OCC"/>
  </r>
  <r>
    <n v="2155"/>
    <d v="2020-05-18T00:00:00"/>
    <n v="420"/>
    <n v="0.21"/>
    <x v="326"/>
    <n v="8"/>
    <n v="5.38"/>
    <s v="UBC"/>
  </r>
  <r>
    <n v="1317"/>
    <d v="2020-05-18T00:00:00"/>
    <n v="1380"/>
    <n v="0.69"/>
    <x v="326"/>
    <n v="2"/>
    <n v="5.38"/>
    <s v="OCC"/>
  </r>
  <r>
    <n v="1318"/>
    <d v="2020-05-18T00:00:00"/>
    <n v="1320"/>
    <n v="0.66"/>
    <x v="326"/>
    <n v="2"/>
    <n v="5.38"/>
    <s v="OCC"/>
  </r>
  <r>
    <n v="2154"/>
    <d v="2020-05-18T00:00:00"/>
    <n v="460"/>
    <n v="0.23"/>
    <x v="326"/>
    <n v="8"/>
    <n v="5.38"/>
    <s v="UBC"/>
  </r>
  <r>
    <n v="1771"/>
    <d v="2020-05-18T00:00:00"/>
    <n v="1760"/>
    <n v="0.88"/>
    <x v="326"/>
    <n v="4"/>
    <n v="5.38"/>
    <s v="ONP"/>
  </r>
  <r>
    <n v="1316"/>
    <d v="2020-05-18T00:00:00"/>
    <n v="1360"/>
    <n v="0.68"/>
    <x v="326"/>
    <n v="2"/>
    <n v="5.38"/>
    <s v="OCC"/>
  </r>
  <r>
    <n v="1324"/>
    <d v="2020-05-16T00:00:00"/>
    <n v="1280"/>
    <n v="0.64"/>
    <x v="327"/>
    <n v="2"/>
    <n v="2.65"/>
    <s v="OCC"/>
  </r>
  <r>
    <n v="1323"/>
    <d v="2020-05-16T00:00:00"/>
    <n v="1400"/>
    <n v="0.7"/>
    <x v="327"/>
    <n v="2"/>
    <n v="2.65"/>
    <s v="OCC"/>
  </r>
  <r>
    <n v="1322"/>
    <d v="2020-05-16T00:00:00"/>
    <n v="1300"/>
    <n v="0.65"/>
    <x v="327"/>
    <n v="2"/>
    <n v="2.65"/>
    <s v="OCC"/>
  </r>
  <r>
    <n v="1321"/>
    <d v="2020-05-16T00:00:00"/>
    <n v="1320"/>
    <n v="0.66"/>
    <x v="327"/>
    <n v="2"/>
    <n v="2.65"/>
    <s v="OCC"/>
  </r>
  <r>
    <n v="1327"/>
    <d v="2020-05-15T00:00:00"/>
    <n v="1320"/>
    <n v="0.66"/>
    <x v="328"/>
    <n v="2"/>
    <n v="4.4300000000000006"/>
    <s v="OCC"/>
  </r>
  <r>
    <n v="1325"/>
    <d v="2020-05-15T00:00:00"/>
    <n v="1300"/>
    <n v="0.65"/>
    <x v="328"/>
    <n v="2"/>
    <n v="4.4300000000000006"/>
    <s v="OCC"/>
  </r>
  <r>
    <n v="1986"/>
    <d v="2020-05-15T00:00:00"/>
    <n v="660"/>
    <n v="0.33"/>
    <x v="328"/>
    <n v="7"/>
    <n v="4.4300000000000006"/>
    <s v="HDPEC"/>
  </r>
  <r>
    <n v="1773"/>
    <d v="2020-05-15T00:00:00"/>
    <n v="1500"/>
    <n v="0.75"/>
    <x v="328"/>
    <n v="4"/>
    <n v="4.4300000000000006"/>
    <s v="ONP"/>
  </r>
  <r>
    <n v="1772"/>
    <d v="2020-05-15T00:00:00"/>
    <n v="1720"/>
    <n v="0.86"/>
    <x v="328"/>
    <n v="4"/>
    <n v="4.4300000000000006"/>
    <s v="ONP"/>
  </r>
  <r>
    <n v="2156"/>
    <d v="2020-05-15T00:00:00"/>
    <n v="480"/>
    <n v="0.24"/>
    <x v="328"/>
    <n v="8"/>
    <n v="4.4300000000000006"/>
    <s v="UBC"/>
  </r>
  <r>
    <n v="1931"/>
    <d v="2020-05-15T00:00:00"/>
    <n v="560"/>
    <n v="0.28000000000000003"/>
    <x v="328"/>
    <n v="6"/>
    <n v="4.4300000000000006"/>
    <s v="HDPEN"/>
  </r>
  <r>
    <n v="1326"/>
    <d v="2020-05-15T00:00:00"/>
    <n v="1320"/>
    <n v="0.66"/>
    <x v="328"/>
    <n v="2"/>
    <n v="4.4300000000000006"/>
    <s v="OCC"/>
  </r>
  <r>
    <n v="1330"/>
    <d v="2020-05-14T00:00:00"/>
    <n v="1340"/>
    <n v="0.67"/>
    <x v="329"/>
    <n v="2"/>
    <n v="10.74"/>
    <s v="OCC"/>
  </r>
  <r>
    <n v="1337"/>
    <d v="2020-05-14T00:00:00"/>
    <n v="1300"/>
    <n v="0.65"/>
    <x v="329"/>
    <n v="2"/>
    <n v="10.74"/>
    <s v="OCC"/>
  </r>
  <r>
    <n v="1331"/>
    <d v="2020-05-14T00:00:00"/>
    <n v="1400"/>
    <n v="0.7"/>
    <x v="329"/>
    <n v="2"/>
    <n v="10.74"/>
    <s v="OCC"/>
  </r>
  <r>
    <n v="1335"/>
    <d v="2020-05-14T00:00:00"/>
    <n v="1400"/>
    <n v="0.7"/>
    <x v="329"/>
    <n v="2"/>
    <n v="10.74"/>
    <s v="OCC"/>
  </r>
  <r>
    <n v="1334"/>
    <d v="2020-05-14T00:00:00"/>
    <n v="1300"/>
    <n v="0.65"/>
    <x v="329"/>
    <n v="2"/>
    <n v="10.74"/>
    <s v="OCC"/>
  </r>
  <r>
    <n v="1329"/>
    <d v="2020-05-14T00:00:00"/>
    <n v="1320"/>
    <n v="0.66"/>
    <x v="329"/>
    <n v="2"/>
    <n v="10.74"/>
    <s v="OCC"/>
  </r>
  <r>
    <n v="1336"/>
    <d v="2020-05-14T00:00:00"/>
    <n v="1400"/>
    <n v="0.7"/>
    <x v="329"/>
    <n v="2"/>
    <n v="10.74"/>
    <s v="OCC"/>
  </r>
  <r>
    <n v="1333"/>
    <d v="2020-05-14T00:00:00"/>
    <n v="1320"/>
    <n v="0.66"/>
    <x v="329"/>
    <n v="2"/>
    <n v="10.74"/>
    <s v="OCC"/>
  </r>
  <r>
    <n v="1340"/>
    <d v="2020-05-14T00:00:00"/>
    <n v="1400"/>
    <n v="0.7"/>
    <x v="329"/>
    <n v="2"/>
    <n v="10.74"/>
    <s v="OCC"/>
  </r>
  <r>
    <n v="1339"/>
    <d v="2020-05-14T00:00:00"/>
    <n v="1360"/>
    <n v="0.68"/>
    <x v="329"/>
    <n v="2"/>
    <n v="10.74"/>
    <s v="OCC"/>
  </r>
  <r>
    <n v="1343"/>
    <d v="2020-05-14T00:00:00"/>
    <n v="1300"/>
    <n v="0.65"/>
    <x v="329"/>
    <n v="2"/>
    <n v="10.74"/>
    <s v="OCC"/>
  </r>
  <r>
    <n v="1338"/>
    <d v="2020-05-14T00:00:00"/>
    <n v="1320"/>
    <n v="0.66"/>
    <x v="329"/>
    <n v="2"/>
    <n v="10.74"/>
    <s v="OCC"/>
  </r>
  <r>
    <n v="1342"/>
    <d v="2020-05-14T00:00:00"/>
    <n v="1320"/>
    <n v="0.66"/>
    <x v="329"/>
    <n v="2"/>
    <n v="10.74"/>
    <s v="OCC"/>
  </r>
  <r>
    <n v="1341"/>
    <d v="2020-05-14T00:00:00"/>
    <n v="1340"/>
    <n v="0.67"/>
    <x v="329"/>
    <n v="2"/>
    <n v="10.74"/>
    <s v="OCC"/>
  </r>
  <r>
    <n v="1332"/>
    <d v="2020-05-14T00:00:00"/>
    <n v="1360"/>
    <n v="0.68"/>
    <x v="329"/>
    <n v="2"/>
    <n v="10.74"/>
    <s v="OCC"/>
  </r>
  <r>
    <n v="1328"/>
    <d v="2020-05-14T00:00:00"/>
    <n v="1300"/>
    <n v="0.65"/>
    <x v="329"/>
    <n v="2"/>
    <n v="10.74"/>
    <s v="OCC"/>
  </r>
  <r>
    <n v="1344"/>
    <d v="2020-05-13T00:00:00"/>
    <n v="1320"/>
    <n v="0.66"/>
    <x v="330"/>
    <n v="2"/>
    <n v="4.9000000000000004"/>
    <s v="OCC"/>
  </r>
  <r>
    <n v="2157"/>
    <d v="2020-05-13T00:00:00"/>
    <n v="460"/>
    <n v="0.23"/>
    <x v="330"/>
    <n v="8"/>
    <n v="4.9000000000000004"/>
    <s v="UBC"/>
  </r>
  <r>
    <n v="1345"/>
    <d v="2020-05-13T00:00:00"/>
    <n v="1380"/>
    <n v="0.69"/>
    <x v="330"/>
    <n v="2"/>
    <n v="4.9000000000000004"/>
    <s v="OCC"/>
  </r>
  <r>
    <n v="1774"/>
    <d v="2020-05-13T00:00:00"/>
    <n v="1720"/>
    <n v="0.86"/>
    <x v="330"/>
    <n v="4"/>
    <n v="4.9000000000000004"/>
    <s v="ONP"/>
  </r>
  <r>
    <n v="1530"/>
    <d v="2020-05-13T00:00:00"/>
    <n v="900"/>
    <n v="0.45"/>
    <x v="330"/>
    <n v="3"/>
    <n v="4.9000000000000004"/>
    <s v="TIN"/>
  </r>
  <r>
    <n v="1347"/>
    <d v="2020-05-13T00:00:00"/>
    <n v="1380"/>
    <n v="0.69"/>
    <x v="330"/>
    <n v="2"/>
    <n v="4.9000000000000004"/>
    <s v="OCC"/>
  </r>
  <r>
    <n v="1346"/>
    <d v="2020-05-13T00:00:00"/>
    <n v="1400"/>
    <n v="0.7"/>
    <x v="330"/>
    <n v="2"/>
    <n v="4.9000000000000004"/>
    <s v="OCC"/>
  </r>
  <r>
    <n v="1348"/>
    <d v="2020-05-13T00:00:00"/>
    <n v="1240"/>
    <n v="0.62"/>
    <x v="330"/>
    <n v="2"/>
    <n v="4.9000000000000004"/>
    <s v="OCC"/>
  </r>
  <r>
    <n v="1988"/>
    <d v="2020-05-12T00:00:00"/>
    <n v="660"/>
    <n v="0.33"/>
    <x v="331"/>
    <n v="7"/>
    <n v="5.830000000000001"/>
    <s v="HDPEC"/>
  </r>
  <r>
    <n v="1351"/>
    <d v="2020-05-12T00:00:00"/>
    <n v="1300"/>
    <n v="0.65"/>
    <x v="331"/>
    <n v="2"/>
    <n v="5.830000000000001"/>
    <s v="OCC"/>
  </r>
  <r>
    <n v="2158"/>
    <d v="2020-05-12T00:00:00"/>
    <n v="460"/>
    <n v="0.23"/>
    <x v="331"/>
    <n v="8"/>
    <n v="5.830000000000001"/>
    <s v="UBC"/>
  </r>
  <r>
    <n v="1775"/>
    <d v="2020-05-12T00:00:00"/>
    <n v="1700"/>
    <n v="0.85"/>
    <x v="331"/>
    <n v="4"/>
    <n v="5.830000000000001"/>
    <s v="ONP"/>
  </r>
  <r>
    <n v="1350"/>
    <d v="2020-05-12T00:00:00"/>
    <n v="1260"/>
    <n v="0.63"/>
    <x v="331"/>
    <n v="2"/>
    <n v="5.830000000000001"/>
    <s v="OCC"/>
  </r>
  <r>
    <n v="1352"/>
    <d v="2020-05-12T00:00:00"/>
    <n v="1360"/>
    <n v="0.68"/>
    <x v="331"/>
    <n v="2"/>
    <n v="5.830000000000001"/>
    <s v="OCC"/>
  </r>
  <r>
    <n v="1349"/>
    <d v="2020-05-12T00:00:00"/>
    <n v="1300"/>
    <n v="0.65"/>
    <x v="331"/>
    <n v="2"/>
    <n v="5.830000000000001"/>
    <s v="OCC"/>
  </r>
  <r>
    <n v="1353"/>
    <d v="2020-05-12T00:00:00"/>
    <n v="1300"/>
    <n v="0.65"/>
    <x v="331"/>
    <n v="2"/>
    <n v="5.830000000000001"/>
    <s v="OCC"/>
  </r>
  <r>
    <n v="1987"/>
    <d v="2020-05-12T00:00:00"/>
    <n v="720"/>
    <n v="0.36"/>
    <x v="331"/>
    <n v="7"/>
    <n v="5.830000000000001"/>
    <s v="HDPEC"/>
  </r>
  <r>
    <n v="1776"/>
    <d v="2020-05-12T00:00:00"/>
    <n v="1600"/>
    <n v="0.8"/>
    <x v="331"/>
    <n v="4"/>
    <n v="5.830000000000001"/>
    <s v="ONP"/>
  </r>
  <r>
    <n v="2159"/>
    <d v="2020-05-11T00:00:00"/>
    <n v="460"/>
    <n v="0.23"/>
    <x v="332"/>
    <n v="8"/>
    <n v="1.46"/>
    <s v="UBC"/>
  </r>
  <r>
    <n v="1531"/>
    <d v="2020-05-11T00:00:00"/>
    <n v="960"/>
    <n v="0.48"/>
    <x v="332"/>
    <n v="3"/>
    <n v="1.46"/>
    <s v="TIN"/>
  </r>
  <r>
    <n v="1777"/>
    <d v="2020-05-11T00:00:00"/>
    <n v="1500"/>
    <n v="0.75"/>
    <x v="332"/>
    <n v="4"/>
    <n v="1.46"/>
    <s v="ONP"/>
  </r>
  <r>
    <n v="1357"/>
    <d v="2020-05-08T00:00:00"/>
    <n v="1320"/>
    <n v="0.66"/>
    <x v="333"/>
    <n v="2"/>
    <n v="5.4900000000000011"/>
    <s v="OCC"/>
  </r>
  <r>
    <n v="1532"/>
    <d v="2020-05-08T00:00:00"/>
    <n v="920"/>
    <n v="0.46"/>
    <x v="333"/>
    <n v="3"/>
    <n v="5.4900000000000011"/>
    <s v="TIN"/>
  </r>
  <r>
    <n v="1778"/>
    <d v="2020-05-08T00:00:00"/>
    <n v="1780"/>
    <n v="0.89"/>
    <x v="333"/>
    <n v="4"/>
    <n v="5.4900000000000011"/>
    <s v="ONP"/>
  </r>
  <r>
    <n v="1355"/>
    <d v="2020-05-08T00:00:00"/>
    <n v="1320"/>
    <n v="0.66"/>
    <x v="333"/>
    <n v="2"/>
    <n v="5.4900000000000011"/>
    <s v="OCC"/>
  </r>
  <r>
    <n v="1359"/>
    <d v="2020-05-08T00:00:00"/>
    <n v="1260"/>
    <n v="0.63"/>
    <x v="333"/>
    <n v="2"/>
    <n v="5.4900000000000011"/>
    <s v="OCC"/>
  </r>
  <r>
    <n v="2160"/>
    <d v="2020-05-08T00:00:00"/>
    <n v="520"/>
    <n v="0.26"/>
    <x v="333"/>
    <n v="8"/>
    <n v="5.4900000000000011"/>
    <s v="UBC"/>
  </r>
  <r>
    <n v="1356"/>
    <d v="2020-05-08T00:00:00"/>
    <n v="1260"/>
    <n v="0.63"/>
    <x v="333"/>
    <n v="2"/>
    <n v="5.4900000000000011"/>
    <s v="OCC"/>
  </r>
  <r>
    <n v="1354"/>
    <d v="2020-05-08T00:00:00"/>
    <n v="1300"/>
    <n v="0.65"/>
    <x v="333"/>
    <n v="2"/>
    <n v="5.4900000000000011"/>
    <s v="OCC"/>
  </r>
  <r>
    <n v="1358"/>
    <d v="2020-05-08T00:00:00"/>
    <n v="1300"/>
    <n v="0.65"/>
    <x v="333"/>
    <n v="2"/>
    <n v="5.4900000000000011"/>
    <s v="OCC"/>
  </r>
  <r>
    <n v="2161"/>
    <d v="2020-05-07T00:00:00"/>
    <n v="480"/>
    <n v="0.24"/>
    <x v="334"/>
    <n v="8"/>
    <n v="3.47"/>
    <s v="UBC"/>
  </r>
  <r>
    <n v="1360"/>
    <d v="2020-05-07T00:00:00"/>
    <n v="1300"/>
    <n v="0.65"/>
    <x v="334"/>
    <n v="2"/>
    <n v="3.47"/>
    <s v="OCC"/>
  </r>
  <r>
    <n v="1779"/>
    <d v="2020-05-07T00:00:00"/>
    <n v="1780"/>
    <n v="0.89"/>
    <x v="334"/>
    <n v="4"/>
    <n v="3.47"/>
    <s v="ONP"/>
  </r>
  <r>
    <n v="1361"/>
    <d v="2020-05-07T00:00:00"/>
    <n v="1300"/>
    <n v="0.65"/>
    <x v="334"/>
    <n v="2"/>
    <n v="3.47"/>
    <s v="OCC"/>
  </r>
  <r>
    <n v="1932"/>
    <d v="2020-05-07T00:00:00"/>
    <n v="720"/>
    <n v="0.36"/>
    <x v="334"/>
    <n v="6"/>
    <n v="3.47"/>
    <s v="HDPEN"/>
  </r>
  <r>
    <n v="1362"/>
    <d v="2020-05-07T00:00:00"/>
    <n v="1360"/>
    <n v="0.68"/>
    <x v="334"/>
    <n v="2"/>
    <n v="3.47"/>
    <s v="OCC"/>
  </r>
  <r>
    <n v="1365"/>
    <d v="2020-05-06T00:00:00"/>
    <n v="1360"/>
    <n v="0.68"/>
    <x v="335"/>
    <n v="2"/>
    <n v="4.0200000000000005"/>
    <s v="OCC"/>
  </r>
  <r>
    <n v="2162"/>
    <d v="2020-05-06T00:00:00"/>
    <n v="500"/>
    <n v="0.25"/>
    <x v="335"/>
    <n v="8"/>
    <n v="4.0200000000000005"/>
    <s v="UBC"/>
  </r>
  <r>
    <n v="1364"/>
    <d v="2020-05-06T00:00:00"/>
    <n v="1260"/>
    <n v="0.63"/>
    <x v="335"/>
    <n v="2"/>
    <n v="4.0200000000000005"/>
    <s v="OCC"/>
  </r>
  <r>
    <n v="1933"/>
    <d v="2020-05-06T00:00:00"/>
    <n v="600"/>
    <n v="0.3"/>
    <x v="335"/>
    <n v="6"/>
    <n v="4.0200000000000005"/>
    <s v="HDPEN"/>
  </r>
  <r>
    <n v="1363"/>
    <d v="2020-05-06T00:00:00"/>
    <n v="1300"/>
    <n v="0.65"/>
    <x v="335"/>
    <n v="2"/>
    <n v="4.0200000000000005"/>
    <s v="OCC"/>
  </r>
  <r>
    <n v="1366"/>
    <d v="2020-05-06T00:00:00"/>
    <n v="1260"/>
    <n v="0.63"/>
    <x v="335"/>
    <n v="2"/>
    <n v="4.0200000000000005"/>
    <s v="OCC"/>
  </r>
  <r>
    <n v="1780"/>
    <d v="2020-05-06T00:00:00"/>
    <n v="1760"/>
    <n v="0.88"/>
    <x v="335"/>
    <n v="4"/>
    <n v="4.0200000000000005"/>
    <s v="ONP"/>
  </r>
  <r>
    <n v="1369"/>
    <d v="2020-05-05T00:00:00"/>
    <n v="1300"/>
    <n v="0.65"/>
    <x v="336"/>
    <n v="2"/>
    <n v="3.54"/>
    <s v="OCC"/>
  </r>
  <r>
    <n v="1368"/>
    <d v="2020-05-05T00:00:00"/>
    <n v="1320"/>
    <n v="0.66"/>
    <x v="336"/>
    <n v="2"/>
    <n v="3.54"/>
    <s v="OCC"/>
  </r>
  <r>
    <n v="1781"/>
    <d v="2020-05-05T00:00:00"/>
    <n v="1780"/>
    <n v="0.89"/>
    <x v="336"/>
    <n v="4"/>
    <n v="3.54"/>
    <s v="ONP"/>
  </r>
  <r>
    <n v="1533"/>
    <d v="2020-05-05T00:00:00"/>
    <n v="960"/>
    <n v="0.48"/>
    <x v="336"/>
    <n v="3"/>
    <n v="3.54"/>
    <s v="TIN"/>
  </r>
  <r>
    <n v="2163"/>
    <d v="2020-05-05T00:00:00"/>
    <n v="460"/>
    <n v="0.23"/>
    <x v="336"/>
    <n v="8"/>
    <n v="3.54"/>
    <s v="UBC"/>
  </r>
  <r>
    <n v="1367"/>
    <d v="2020-05-05T00:00:00"/>
    <n v="1260"/>
    <n v="0.63"/>
    <x v="336"/>
    <n v="2"/>
    <n v="3.54"/>
    <s v="OCC"/>
  </r>
  <r>
    <n v="1371"/>
    <d v="2020-05-04T00:00:00"/>
    <n v="1300"/>
    <n v="0.65"/>
    <x v="337"/>
    <n v="2"/>
    <n v="3.74"/>
    <s v="OCC"/>
  </r>
  <r>
    <n v="1782"/>
    <d v="2020-05-04T00:00:00"/>
    <n v="1720"/>
    <n v="0.86"/>
    <x v="337"/>
    <n v="4"/>
    <n v="3.74"/>
    <s v="ONP"/>
  </r>
  <r>
    <n v="1370"/>
    <d v="2020-05-04T00:00:00"/>
    <n v="1320"/>
    <n v="0.66"/>
    <x v="337"/>
    <n v="2"/>
    <n v="3.74"/>
    <s v="OCC"/>
  </r>
  <r>
    <n v="1372"/>
    <d v="2020-05-04T00:00:00"/>
    <n v="1360"/>
    <n v="0.68"/>
    <x v="337"/>
    <n v="2"/>
    <n v="3.74"/>
    <s v="OCC"/>
  </r>
  <r>
    <n v="1783"/>
    <d v="2020-05-04T00:00:00"/>
    <n v="1780"/>
    <n v="0.89"/>
    <x v="337"/>
    <n v="4"/>
    <n v="3.74"/>
    <s v="ONP"/>
  </r>
  <r>
    <n v="1785"/>
    <d v="2020-05-01T00:00:00"/>
    <n v="1700"/>
    <n v="0.85"/>
    <x v="338"/>
    <n v="4"/>
    <n v="4.17"/>
    <s v="ONP"/>
  </r>
  <r>
    <n v="1784"/>
    <d v="2020-05-01T00:00:00"/>
    <n v="1780"/>
    <n v="0.89"/>
    <x v="338"/>
    <n v="4"/>
    <n v="4.17"/>
    <s v="ONP"/>
  </r>
  <r>
    <n v="1375"/>
    <d v="2020-05-01T00:00:00"/>
    <n v="1400"/>
    <n v="0.7"/>
    <x v="338"/>
    <n v="2"/>
    <n v="4.17"/>
    <s v="OCC"/>
  </r>
  <r>
    <n v="1374"/>
    <d v="2020-05-01T00:00:00"/>
    <n v="1380"/>
    <n v="0.69"/>
    <x v="338"/>
    <n v="2"/>
    <n v="4.17"/>
    <s v="OCC"/>
  </r>
  <r>
    <n v="1373"/>
    <d v="2020-05-01T00:00:00"/>
    <n v="1400"/>
    <n v="0.7"/>
    <x v="338"/>
    <n v="2"/>
    <n v="4.17"/>
    <s v="OCC"/>
  </r>
  <r>
    <n v="1989"/>
    <d v="2020-05-01T00:00:00"/>
    <n v="680"/>
    <n v="0.34"/>
    <x v="338"/>
    <n v="7"/>
    <n v="4.17"/>
    <s v="HDPEC"/>
  </r>
  <r>
    <n v="1376"/>
    <d v="2020-03-09T00:00:00"/>
    <n v="1400"/>
    <n v="0.7"/>
    <x v="339"/>
    <n v="2"/>
    <n v="2.15"/>
    <s v="OCC"/>
  </r>
  <r>
    <n v="1378"/>
    <d v="2020-03-09T00:00:00"/>
    <n v="1500"/>
    <n v="0.75"/>
    <x v="339"/>
    <n v="2"/>
    <n v="2.15"/>
    <s v="OCC"/>
  </r>
  <r>
    <n v="1377"/>
    <d v="2020-03-09T00:00:00"/>
    <n v="1400"/>
    <n v="0.7"/>
    <x v="339"/>
    <n v="2"/>
    <n v="2.15"/>
    <s v="OCC"/>
  </r>
  <r>
    <n v="1381"/>
    <d v="2020-03-06T00:00:00"/>
    <n v="1420"/>
    <n v="0.71"/>
    <x v="340"/>
    <n v="2"/>
    <n v="4.3"/>
    <s v="OCC"/>
  </r>
  <r>
    <n v="1380"/>
    <d v="2020-03-06T00:00:00"/>
    <n v="1400"/>
    <n v="0.7"/>
    <x v="340"/>
    <n v="2"/>
    <n v="4.3"/>
    <s v="OCC"/>
  </r>
  <r>
    <n v="1990"/>
    <d v="2020-03-06T00:00:00"/>
    <n v="700"/>
    <n v="0.35"/>
    <x v="340"/>
    <n v="7"/>
    <n v="4.3"/>
    <s v="HDPEC"/>
  </r>
  <r>
    <n v="1379"/>
    <d v="2020-03-06T00:00:00"/>
    <n v="1420"/>
    <n v="0.71"/>
    <x v="340"/>
    <n v="2"/>
    <n v="4.3"/>
    <s v="OCC"/>
  </r>
  <r>
    <n v="1934"/>
    <d v="2020-03-06T00:00:00"/>
    <n v="600"/>
    <n v="0.3"/>
    <x v="340"/>
    <n v="6"/>
    <n v="4.3"/>
    <s v="HDPEN"/>
  </r>
  <r>
    <n v="1786"/>
    <d v="2020-03-06T00:00:00"/>
    <n v="1660"/>
    <n v="0.83"/>
    <x v="340"/>
    <n v="4"/>
    <n v="4.3"/>
    <s v="ONP"/>
  </r>
  <r>
    <n v="1382"/>
    <d v="2020-03-06T00:00:00"/>
    <n v="1400"/>
    <n v="0.7"/>
    <x v="340"/>
    <n v="2"/>
    <n v="4.3"/>
    <s v="OCC"/>
  </r>
  <r>
    <n v="1384"/>
    <d v="2020-03-05T00:00:00"/>
    <n v="1400"/>
    <n v="0.7"/>
    <x v="341"/>
    <n v="2"/>
    <n v="2.11"/>
    <s v="OCC"/>
  </r>
  <r>
    <n v="1383"/>
    <d v="2020-03-05T00:00:00"/>
    <n v="1420"/>
    <n v="0.71"/>
    <x v="341"/>
    <n v="2"/>
    <n v="2.11"/>
    <s v="OCC"/>
  </r>
  <r>
    <n v="1385"/>
    <d v="2020-03-05T00:00:00"/>
    <n v="1400"/>
    <n v="0.7"/>
    <x v="341"/>
    <n v="2"/>
    <n v="2.11"/>
    <s v="OCC"/>
  </r>
  <r>
    <n v="1991"/>
    <d v="2020-03-04T00:00:00"/>
    <n v="560"/>
    <n v="0.28000000000000003"/>
    <x v="342"/>
    <n v="7"/>
    <n v="5.08"/>
    <s v="HDPEC"/>
  </r>
  <r>
    <n v="1992"/>
    <d v="2020-03-04T00:00:00"/>
    <n v="800"/>
    <n v="0.4"/>
    <x v="342"/>
    <n v="7"/>
    <n v="5.08"/>
    <s v="HDPEC"/>
  </r>
  <r>
    <n v="1388"/>
    <d v="2020-03-04T00:00:00"/>
    <n v="1420"/>
    <n v="0.71"/>
    <x v="342"/>
    <n v="2"/>
    <n v="5.08"/>
    <s v="OCC"/>
  </r>
  <r>
    <n v="1386"/>
    <d v="2020-03-04T00:00:00"/>
    <n v="1400"/>
    <n v="0.7"/>
    <x v="342"/>
    <n v="2"/>
    <n v="5.08"/>
    <s v="OCC"/>
  </r>
  <r>
    <n v="1787"/>
    <d v="2020-03-04T00:00:00"/>
    <n v="1600"/>
    <n v="0.8"/>
    <x v="342"/>
    <n v="4"/>
    <n v="5.08"/>
    <s v="ONP"/>
  </r>
  <r>
    <n v="1387"/>
    <d v="2020-03-04T00:00:00"/>
    <n v="1400"/>
    <n v="0.7"/>
    <x v="342"/>
    <n v="2"/>
    <n v="5.08"/>
    <s v="OCC"/>
  </r>
  <r>
    <n v="1390"/>
    <d v="2020-03-04T00:00:00"/>
    <n v="1480"/>
    <n v="0.74"/>
    <x v="342"/>
    <n v="2"/>
    <n v="5.08"/>
    <s v="OCC"/>
  </r>
  <r>
    <n v="1389"/>
    <d v="2020-03-04T00:00:00"/>
    <n v="1500"/>
    <n v="0.75"/>
    <x v="342"/>
    <n v="2"/>
    <n v="5.08"/>
    <s v="OCC"/>
  </r>
  <r>
    <n v="1393"/>
    <d v="2020-03-03T00:00:00"/>
    <n v="1340"/>
    <n v="0.67"/>
    <x v="343"/>
    <n v="2"/>
    <n v="3.8200000000000003"/>
    <s v="OCC"/>
  </r>
  <r>
    <n v="2164"/>
    <d v="2020-03-03T00:00:00"/>
    <n v="460"/>
    <n v="0.23"/>
    <x v="343"/>
    <n v="8"/>
    <n v="3.8200000000000003"/>
    <s v="UBC"/>
  </r>
  <r>
    <n v="1391"/>
    <d v="2020-03-03T00:00:00"/>
    <n v="1400"/>
    <n v="0.7"/>
    <x v="343"/>
    <n v="2"/>
    <n v="3.8200000000000003"/>
    <s v="OCC"/>
  </r>
  <r>
    <n v="1394"/>
    <d v="2020-03-03T00:00:00"/>
    <n v="1480"/>
    <n v="0.74"/>
    <x v="343"/>
    <n v="2"/>
    <n v="3.8200000000000003"/>
    <s v="OCC"/>
  </r>
  <r>
    <n v="1392"/>
    <d v="2020-03-03T00:00:00"/>
    <n v="1400"/>
    <n v="0.7"/>
    <x v="343"/>
    <n v="2"/>
    <n v="3.8200000000000003"/>
    <s v="OCC"/>
  </r>
  <r>
    <n v="1788"/>
    <d v="2020-03-03T00:00:00"/>
    <n v="1560"/>
    <n v="0.78"/>
    <x v="343"/>
    <n v="4"/>
    <n v="3.8200000000000003"/>
    <s v="ONP"/>
  </r>
  <r>
    <n v="1396"/>
    <d v="2020-03-02T00:00:00"/>
    <n v="1400"/>
    <n v="0.7"/>
    <x v="344"/>
    <n v="2"/>
    <n v="3.3600000000000003"/>
    <s v="OCC"/>
  </r>
  <r>
    <n v="1789"/>
    <d v="2020-03-02T00:00:00"/>
    <n v="1600"/>
    <n v="0.8"/>
    <x v="344"/>
    <n v="4"/>
    <n v="3.3600000000000003"/>
    <s v="ONP"/>
  </r>
  <r>
    <n v="1395"/>
    <d v="2020-03-02T00:00:00"/>
    <n v="1420"/>
    <n v="0.71"/>
    <x v="344"/>
    <n v="2"/>
    <n v="3.3600000000000003"/>
    <s v="OCC"/>
  </r>
  <r>
    <n v="1534"/>
    <d v="2020-03-02T00:00:00"/>
    <n v="900"/>
    <n v="0.45"/>
    <x v="344"/>
    <n v="3"/>
    <n v="3.3600000000000003"/>
    <s v="TIN"/>
  </r>
  <r>
    <n v="1397"/>
    <d v="2020-03-02T00:00:00"/>
    <n v="1400"/>
    <n v="0.7"/>
    <x v="344"/>
    <n v="2"/>
    <n v="3.3600000000000003"/>
    <s v="OCC"/>
  </r>
  <r>
    <n v="1398"/>
    <d v="2020-02-28T00:00:00"/>
    <n v="1380"/>
    <n v="0.69"/>
    <x v="345"/>
    <n v="2"/>
    <n v="1.7899999999999998"/>
    <s v="OCC"/>
  </r>
  <r>
    <n v="1935"/>
    <d v="2020-02-28T00:00:00"/>
    <n v="800"/>
    <n v="0.4"/>
    <x v="345"/>
    <n v="6"/>
    <n v="1.7899999999999998"/>
    <s v="HDPEN"/>
  </r>
  <r>
    <n v="1790"/>
    <d v="2020-02-28T00:00:00"/>
    <n v="1400"/>
    <n v="0.7"/>
    <x v="345"/>
    <n v="4"/>
    <n v="1.7899999999999998"/>
    <s v="ONP"/>
  </r>
  <r>
    <n v="1399"/>
    <d v="2020-02-26T00:00:00"/>
    <n v="1400"/>
    <n v="0.7"/>
    <x v="346"/>
    <n v="2"/>
    <n v="3.57"/>
    <s v="OCC"/>
  </r>
  <r>
    <n v="1791"/>
    <d v="2020-02-26T00:00:00"/>
    <n v="1560"/>
    <n v="0.78"/>
    <x v="346"/>
    <n v="4"/>
    <n v="3.57"/>
    <s v="ONP"/>
  </r>
  <r>
    <n v="2165"/>
    <d v="2020-02-26T00:00:00"/>
    <n v="600"/>
    <n v="0.3"/>
    <x v="346"/>
    <n v="8"/>
    <n v="3.57"/>
    <s v="UBC"/>
  </r>
  <r>
    <n v="1400"/>
    <d v="2020-02-26T00:00:00"/>
    <n v="1400"/>
    <n v="0.7"/>
    <x v="346"/>
    <n v="2"/>
    <n v="3.57"/>
    <s v="OCC"/>
  </r>
  <r>
    <n v="1936"/>
    <d v="2020-02-26T00:00:00"/>
    <n v="760"/>
    <n v="0.38"/>
    <x v="346"/>
    <n v="6"/>
    <n v="3.57"/>
    <s v="HDPEN"/>
  </r>
  <r>
    <n v="1401"/>
    <d v="2020-02-26T00:00:00"/>
    <n v="1420"/>
    <n v="0.71"/>
    <x v="346"/>
    <n v="2"/>
    <n v="3.57"/>
    <s v="OCC"/>
  </r>
  <r>
    <n v="1404"/>
    <d v="2020-02-25T00:00:00"/>
    <n v="1460"/>
    <n v="0.73"/>
    <x v="347"/>
    <n v="2"/>
    <n v="2.13"/>
    <s v="OCC"/>
  </r>
  <r>
    <n v="1402"/>
    <d v="2020-02-25T00:00:00"/>
    <n v="1400"/>
    <n v="0.7"/>
    <x v="347"/>
    <n v="2"/>
    <n v="2.13"/>
    <s v="OCC"/>
  </r>
  <r>
    <n v="1403"/>
    <d v="2020-02-25T00:00:00"/>
    <n v="1400"/>
    <n v="0.7"/>
    <x v="347"/>
    <n v="2"/>
    <n v="2.13"/>
    <s v="OCC"/>
  </r>
  <r>
    <n v="1792"/>
    <d v="2020-02-17T00:00:00"/>
    <n v="1680"/>
    <n v="0.84"/>
    <x v="348"/>
    <n v="4"/>
    <n v="2.9299999999999997"/>
    <s v="ONP"/>
  </r>
  <r>
    <n v="1993"/>
    <d v="2020-02-17T00:00:00"/>
    <n v="860"/>
    <n v="0.43"/>
    <x v="348"/>
    <n v="7"/>
    <n v="2.9299999999999997"/>
    <s v="HDPEC"/>
  </r>
  <r>
    <n v="1406"/>
    <d v="2020-02-17T00:00:00"/>
    <n v="1400"/>
    <n v="0.7"/>
    <x v="348"/>
    <n v="2"/>
    <n v="2.9299999999999997"/>
    <s v="OCC"/>
  </r>
  <r>
    <n v="1405"/>
    <d v="2020-02-17T00:00:00"/>
    <n v="1420"/>
    <n v="0.71"/>
    <x v="348"/>
    <n v="2"/>
    <n v="2.9299999999999997"/>
    <s v="OCC"/>
  </r>
  <r>
    <n v="2166"/>
    <d v="2020-02-17T00:00:00"/>
    <n v="500"/>
    <n v="0.25"/>
    <x v="348"/>
    <n v="8"/>
    <n v="2.9299999999999997"/>
    <s v="UBC"/>
  </r>
  <r>
    <n v="1408"/>
    <d v="2020-02-15T00:00:00"/>
    <n v="1400"/>
    <n v="0.7"/>
    <x v="349"/>
    <n v="2"/>
    <n v="1.41"/>
    <s v="OCC"/>
  </r>
  <r>
    <n v="1407"/>
    <d v="2020-02-15T00:00:00"/>
    <n v="1420"/>
    <n v="0.71"/>
    <x v="349"/>
    <n v="2"/>
    <n v="1.41"/>
    <s v="OCC"/>
  </r>
  <r>
    <n v="1535"/>
    <d v="2020-02-14T00:00:00"/>
    <n v="800"/>
    <n v="0.4"/>
    <x v="350"/>
    <n v="3"/>
    <n v="2.83"/>
    <s v="TIN"/>
  </r>
  <r>
    <n v="1793"/>
    <d v="2020-02-14T00:00:00"/>
    <n v="1600"/>
    <n v="0.8"/>
    <x v="350"/>
    <n v="4"/>
    <n v="2.83"/>
    <s v="ONP"/>
  </r>
  <r>
    <n v="2167"/>
    <d v="2020-02-14T00:00:00"/>
    <n v="460"/>
    <n v="0.23"/>
    <x v="350"/>
    <n v="8"/>
    <n v="2.83"/>
    <s v="UBC"/>
  </r>
  <r>
    <n v="1409"/>
    <d v="2020-02-14T00:00:00"/>
    <n v="1400"/>
    <n v="0.7"/>
    <x v="350"/>
    <n v="2"/>
    <n v="2.83"/>
    <s v="OCC"/>
  </r>
  <r>
    <n v="1410"/>
    <d v="2020-02-14T00:00:00"/>
    <n v="1400"/>
    <n v="0.7"/>
    <x v="350"/>
    <n v="2"/>
    <n v="2.83"/>
    <s v="OCC"/>
  </r>
  <r>
    <n v="1796"/>
    <d v="2020-02-13T00:00:00"/>
    <n v="1420"/>
    <n v="0.71"/>
    <x v="351"/>
    <n v="4"/>
    <n v="3.1099999999999994"/>
    <s v="ONP"/>
  </r>
  <r>
    <n v="1795"/>
    <d v="2020-02-13T00:00:00"/>
    <n v="1380"/>
    <n v="0.69"/>
    <x v="351"/>
    <n v="4"/>
    <n v="3.1099999999999994"/>
    <s v="ONP"/>
  </r>
  <r>
    <n v="1794"/>
    <d v="2020-02-13T00:00:00"/>
    <n v="1400"/>
    <n v="0.7"/>
    <x v="351"/>
    <n v="4"/>
    <n v="3.1099999999999994"/>
    <s v="ONP"/>
  </r>
  <r>
    <n v="1411"/>
    <d v="2020-02-13T00:00:00"/>
    <n v="1420"/>
    <n v="0.71"/>
    <x v="351"/>
    <n v="2"/>
    <n v="3.1099999999999994"/>
    <s v="OCC"/>
  </r>
  <r>
    <n v="1994"/>
    <d v="2020-02-13T00:00:00"/>
    <n v="600"/>
    <n v="0.3"/>
    <x v="351"/>
    <n v="7"/>
    <n v="3.1099999999999994"/>
    <s v="HDPEC"/>
  </r>
  <r>
    <n v="2168"/>
    <d v="2020-02-12T00:00:00"/>
    <n v="460"/>
    <n v="0.23"/>
    <x v="352"/>
    <n v="8"/>
    <n v="2.7700000000000005"/>
    <s v="UBC"/>
  </r>
  <r>
    <n v="1797"/>
    <d v="2020-02-12T00:00:00"/>
    <n v="1700"/>
    <n v="0.85"/>
    <x v="352"/>
    <n v="4"/>
    <n v="2.7700000000000005"/>
    <s v="ONP"/>
  </r>
  <r>
    <n v="1937"/>
    <d v="2020-02-12T00:00:00"/>
    <n v="600"/>
    <n v="0.3"/>
    <x v="352"/>
    <n v="6"/>
    <n v="2.7700000000000005"/>
    <s v="HDPEN"/>
  </r>
  <r>
    <n v="1413"/>
    <d v="2020-02-12T00:00:00"/>
    <n v="1380"/>
    <n v="0.69"/>
    <x v="352"/>
    <n v="2"/>
    <n v="2.7700000000000005"/>
    <s v="OCC"/>
  </r>
  <r>
    <n v="1412"/>
    <d v="2020-02-12T00:00:00"/>
    <n v="1400"/>
    <n v="0.7"/>
    <x v="352"/>
    <n v="2"/>
    <n v="2.7700000000000005"/>
    <s v="OCC"/>
  </r>
  <r>
    <n v="1416"/>
    <d v="2020-02-11T00:00:00"/>
    <n v="1420"/>
    <n v="0.71"/>
    <x v="353"/>
    <n v="2"/>
    <n v="2.91"/>
    <s v="OCC"/>
  </r>
  <r>
    <n v="1414"/>
    <d v="2020-02-11T00:00:00"/>
    <n v="1400"/>
    <n v="0.7"/>
    <x v="353"/>
    <n v="2"/>
    <n v="2.91"/>
    <s v="OCC"/>
  </r>
  <r>
    <n v="1415"/>
    <d v="2020-02-11T00:00:00"/>
    <n v="1400"/>
    <n v="0.7"/>
    <x v="353"/>
    <n v="2"/>
    <n v="2.91"/>
    <s v="OCC"/>
  </r>
  <r>
    <n v="1798"/>
    <d v="2020-02-11T00:00:00"/>
    <n v="1600"/>
    <n v="0.8"/>
    <x v="353"/>
    <n v="4"/>
    <n v="2.91"/>
    <s v="ONP"/>
  </r>
  <r>
    <n v="1418"/>
    <d v="2020-02-08T00:00:00"/>
    <n v="1400"/>
    <n v="0.7"/>
    <x v="354"/>
    <n v="2"/>
    <n v="1.41"/>
    <s v="OCC"/>
  </r>
  <r>
    <n v="1417"/>
    <d v="2020-02-08T00:00:00"/>
    <n v="1420"/>
    <n v="0.71"/>
    <x v="354"/>
    <n v="2"/>
    <n v="1.41"/>
    <s v="OCC"/>
  </r>
  <r>
    <n v="1799"/>
    <d v="2020-02-04T00:00:00"/>
    <n v="1460"/>
    <n v="0.73"/>
    <x v="355"/>
    <n v="4"/>
    <n v="2.71"/>
    <s v="ONP"/>
  </r>
  <r>
    <n v="1420"/>
    <d v="2020-02-04T00:00:00"/>
    <n v="1560"/>
    <n v="0.78"/>
    <x v="355"/>
    <n v="2"/>
    <n v="2.71"/>
    <s v="OCC"/>
  </r>
  <r>
    <n v="1995"/>
    <d v="2020-02-04T00:00:00"/>
    <n v="800"/>
    <n v="0.4"/>
    <x v="355"/>
    <n v="7"/>
    <n v="2.71"/>
    <s v="HDPEC"/>
  </r>
  <r>
    <n v="1419"/>
    <d v="2020-02-04T00:00:00"/>
    <n v="1600"/>
    <n v="0.8"/>
    <x v="355"/>
    <n v="2"/>
    <n v="2.71"/>
    <s v="OCC"/>
  </r>
  <r>
    <n v="1421"/>
    <d v="2020-02-01T00:00:00"/>
    <n v="1560"/>
    <n v="0.78"/>
    <x v="356"/>
    <n v="2"/>
    <n v="2.37"/>
    <s v="OCC"/>
  </r>
  <r>
    <n v="1423"/>
    <d v="2020-02-01T00:00:00"/>
    <n v="1580"/>
    <n v="0.79"/>
    <x v="356"/>
    <n v="2"/>
    <n v="2.37"/>
    <s v="OCC"/>
  </r>
  <r>
    <n v="1422"/>
    <d v="2020-02-01T00:00:00"/>
    <n v="1600"/>
    <n v="0.8"/>
    <x v="356"/>
    <n v="2"/>
    <n v="2.37"/>
    <s v="OCC"/>
  </r>
  <r>
    <n v="1800"/>
    <d v="2020-01-31T00:00:00"/>
    <n v="1500"/>
    <n v="0.75"/>
    <x v="357"/>
    <n v="4"/>
    <n v="2.21"/>
    <s v="ONP"/>
  </r>
  <r>
    <n v="1801"/>
    <d v="2020-01-31T00:00:00"/>
    <n v="1560"/>
    <n v="0.78"/>
    <x v="357"/>
    <n v="4"/>
    <n v="2.21"/>
    <s v="ONP"/>
  </r>
  <r>
    <n v="1938"/>
    <d v="2020-01-31T00:00:00"/>
    <n v="760"/>
    <n v="0.38"/>
    <x v="357"/>
    <n v="6"/>
    <n v="2.21"/>
    <s v="HDPEN"/>
  </r>
  <r>
    <n v="2169"/>
    <d v="2020-01-31T00:00:00"/>
    <n v="600"/>
    <n v="0.3"/>
    <x v="357"/>
    <n v="8"/>
    <n v="2.21"/>
    <s v="UBC"/>
  </r>
  <r>
    <n v="1426"/>
    <d v="2020-01-30T00:00:00"/>
    <n v="1400"/>
    <n v="0.7"/>
    <x v="358"/>
    <n v="2"/>
    <n v="2.11"/>
    <s v="OCC"/>
  </r>
  <r>
    <n v="1425"/>
    <d v="2020-01-30T00:00:00"/>
    <n v="1420"/>
    <n v="0.71"/>
    <x v="358"/>
    <n v="2"/>
    <n v="2.11"/>
    <s v="OCC"/>
  </r>
  <r>
    <n v="1424"/>
    <d v="2020-01-30T00:00:00"/>
    <n v="1400"/>
    <n v="0.7"/>
    <x v="358"/>
    <n v="2"/>
    <n v="2.11"/>
    <s v="OCC"/>
  </r>
  <r>
    <n v="1429"/>
    <d v="2020-01-29T00:00:00"/>
    <n v="1420"/>
    <n v="0.71"/>
    <x v="359"/>
    <n v="2"/>
    <n v="4.99"/>
    <s v="OCC"/>
  </r>
  <r>
    <n v="2170"/>
    <d v="2020-01-29T00:00:00"/>
    <n v="700"/>
    <n v="0.35"/>
    <x v="359"/>
    <n v="8"/>
    <n v="4.99"/>
    <s v="UBC"/>
  </r>
  <r>
    <n v="1536"/>
    <d v="2020-01-29T00:00:00"/>
    <n v="660"/>
    <n v="0.33"/>
    <x v="359"/>
    <n v="3"/>
    <n v="4.99"/>
    <s v="TIN"/>
  </r>
  <r>
    <n v="1427"/>
    <d v="2020-01-29T00:00:00"/>
    <n v="1400"/>
    <n v="0.7"/>
    <x v="359"/>
    <n v="2"/>
    <n v="4.99"/>
    <s v="OCC"/>
  </r>
  <r>
    <n v="1428"/>
    <d v="2020-01-29T00:00:00"/>
    <n v="1400"/>
    <n v="0.7"/>
    <x v="359"/>
    <n v="2"/>
    <n v="4.99"/>
    <s v="OCC"/>
  </r>
  <r>
    <n v="1802"/>
    <d v="2020-01-29T00:00:00"/>
    <n v="1600"/>
    <n v="0.8"/>
    <x v="359"/>
    <n v="4"/>
    <n v="4.99"/>
    <s v="ONP"/>
  </r>
  <r>
    <n v="1803"/>
    <d v="2020-01-29T00:00:00"/>
    <n v="1400"/>
    <n v="0.7"/>
    <x v="359"/>
    <n v="4"/>
    <n v="4.99"/>
    <s v="ONP"/>
  </r>
  <r>
    <n v="1430"/>
    <d v="2020-01-29T00:00:00"/>
    <n v="1400"/>
    <n v="0.7"/>
    <x v="359"/>
    <n v="2"/>
    <n v="4.99"/>
    <s v="OCC"/>
  </r>
  <r>
    <n v="1996"/>
    <d v="2020-01-28T00:00:00"/>
    <n v="600"/>
    <n v="0.3"/>
    <x v="360"/>
    <n v="7"/>
    <n v="2.4"/>
    <s v="HDPEC"/>
  </r>
  <r>
    <n v="1432"/>
    <d v="2020-01-28T00:00:00"/>
    <n v="1400"/>
    <n v="0.7"/>
    <x v="360"/>
    <n v="2"/>
    <n v="2.4"/>
    <s v="OCC"/>
  </r>
  <r>
    <n v="1433"/>
    <d v="2020-01-28T00:00:00"/>
    <n v="1400"/>
    <n v="0.7"/>
    <x v="360"/>
    <n v="2"/>
    <n v="2.4"/>
    <s v="OCC"/>
  </r>
  <r>
    <n v="1431"/>
    <d v="2020-01-28T00:00:00"/>
    <n v="1400"/>
    <n v="0.7"/>
    <x v="360"/>
    <n v="2"/>
    <n v="2.4"/>
    <s v="OCC"/>
  </r>
  <r>
    <n v="2171"/>
    <d v="2020-01-27T00:00:00"/>
    <n v="580"/>
    <n v="0.28999999999999998"/>
    <x v="361"/>
    <n v="8"/>
    <n v="1.44"/>
    <s v="UBC"/>
  </r>
  <r>
    <n v="1434"/>
    <d v="2020-01-27T00:00:00"/>
    <n v="1400"/>
    <n v="0.7"/>
    <x v="361"/>
    <n v="2"/>
    <n v="1.44"/>
    <s v="OCC"/>
  </r>
  <r>
    <n v="1537"/>
    <d v="2020-01-27T00:00:00"/>
    <n v="900"/>
    <n v="0.45"/>
    <x v="361"/>
    <n v="3"/>
    <n v="1.44"/>
    <s v="TIN"/>
  </r>
  <r>
    <n v="1997"/>
    <d v="2020-01-24T00:00:00"/>
    <n v="600"/>
    <n v="0.3"/>
    <x v="362"/>
    <n v="7"/>
    <n v="3.2499999999999996"/>
    <s v="HDPEC"/>
  </r>
  <r>
    <n v="1804"/>
    <d v="2020-01-24T00:00:00"/>
    <n v="1700"/>
    <n v="0.85"/>
    <x v="362"/>
    <n v="4"/>
    <n v="3.2499999999999996"/>
    <s v="ONP"/>
  </r>
  <r>
    <n v="1437"/>
    <d v="2020-01-24T00:00:00"/>
    <n v="1400"/>
    <n v="0.7"/>
    <x v="362"/>
    <n v="2"/>
    <n v="3.2499999999999996"/>
    <s v="OCC"/>
  </r>
  <r>
    <n v="1436"/>
    <d v="2020-01-24T00:00:00"/>
    <n v="1420"/>
    <n v="0.71"/>
    <x v="362"/>
    <n v="2"/>
    <n v="3.2499999999999996"/>
    <s v="OCC"/>
  </r>
  <r>
    <n v="1435"/>
    <d v="2020-01-24T00:00:00"/>
    <n v="1380"/>
    <n v="0.69"/>
    <x v="362"/>
    <n v="2"/>
    <n v="3.2499999999999996"/>
    <s v="OCC"/>
  </r>
  <r>
    <n v="1439"/>
    <d v="2020-01-23T00:00:00"/>
    <n v="1380"/>
    <n v="0.69"/>
    <x v="363"/>
    <n v="2"/>
    <n v="2.9799999999999995"/>
    <s v="OCC"/>
  </r>
  <r>
    <n v="1438"/>
    <d v="2020-01-23T00:00:00"/>
    <n v="1400"/>
    <n v="0.7"/>
    <x v="363"/>
    <n v="2"/>
    <n v="2.9799999999999995"/>
    <s v="OCC"/>
  </r>
  <r>
    <n v="1806"/>
    <d v="2020-01-23T00:00:00"/>
    <n v="1580"/>
    <n v="0.79"/>
    <x v="363"/>
    <n v="4"/>
    <n v="2.9799999999999995"/>
    <s v="ONP"/>
  </r>
  <r>
    <n v="1805"/>
    <d v="2020-01-23T00:00:00"/>
    <n v="1600"/>
    <n v="0.8"/>
    <x v="363"/>
    <n v="4"/>
    <n v="2.9799999999999995"/>
    <s v="ONP"/>
  </r>
  <r>
    <n v="1998"/>
    <d v="2020-01-19T00:00:00"/>
    <n v="500"/>
    <n v="0.25"/>
    <x v="364"/>
    <n v="7"/>
    <n v="0.25"/>
    <s v="HDPEC"/>
  </r>
  <r>
    <n v="1440"/>
    <d v="2020-01-17T00:00:00"/>
    <n v="1400"/>
    <n v="0.7"/>
    <x v="365"/>
    <n v="2"/>
    <n v="2.12"/>
    <s v="OCC"/>
  </r>
  <r>
    <n v="1442"/>
    <d v="2020-01-17T00:00:00"/>
    <n v="1440"/>
    <n v="0.72"/>
    <x v="365"/>
    <n v="2"/>
    <n v="2.12"/>
    <s v="OCC"/>
  </r>
  <r>
    <n v="1441"/>
    <d v="2020-01-17T00:00:00"/>
    <n v="1400"/>
    <n v="0.7"/>
    <x v="365"/>
    <n v="2"/>
    <n v="2.12"/>
    <s v="OCC"/>
  </r>
  <r>
    <n v="1443"/>
    <d v="2020-01-16T00:00:00"/>
    <n v="1400"/>
    <n v="0.7"/>
    <x v="366"/>
    <n v="2"/>
    <n v="3.11"/>
    <s v="OCC"/>
  </r>
  <r>
    <n v="1444"/>
    <d v="2020-01-16T00:00:00"/>
    <n v="1400"/>
    <n v="0.7"/>
    <x v="366"/>
    <n v="2"/>
    <n v="3.11"/>
    <s v="OCC"/>
  </r>
  <r>
    <n v="1939"/>
    <d v="2020-01-16T00:00:00"/>
    <n v="600"/>
    <n v="0.3"/>
    <x v="366"/>
    <n v="6"/>
    <n v="3.11"/>
    <s v="HDPEN"/>
  </r>
  <r>
    <n v="1446"/>
    <d v="2020-01-16T00:00:00"/>
    <n v="1400"/>
    <n v="0.7"/>
    <x v="366"/>
    <n v="2"/>
    <n v="3.11"/>
    <s v="OCC"/>
  </r>
  <r>
    <n v="1445"/>
    <d v="2020-01-16T00:00:00"/>
    <n v="1420"/>
    <n v="0.71"/>
    <x v="366"/>
    <n v="2"/>
    <n v="3.11"/>
    <s v="OCC"/>
  </r>
  <r>
    <n v="1448"/>
    <d v="2020-01-15T00:00:00"/>
    <n v="1400"/>
    <n v="0.7"/>
    <x v="367"/>
    <n v="2"/>
    <n v="3.56"/>
    <s v="OCC"/>
  </r>
  <r>
    <n v="1940"/>
    <d v="2020-01-15T00:00:00"/>
    <n v="760"/>
    <n v="0.38"/>
    <x v="367"/>
    <n v="6"/>
    <n v="3.56"/>
    <s v="HDPEN"/>
  </r>
  <r>
    <n v="1449"/>
    <d v="2020-01-15T00:00:00"/>
    <n v="1400"/>
    <n v="0.7"/>
    <x v="367"/>
    <n v="2"/>
    <n v="3.56"/>
    <s v="OCC"/>
  </r>
  <r>
    <n v="2172"/>
    <d v="2020-01-15T00:00:00"/>
    <n v="600"/>
    <n v="0.3"/>
    <x v="367"/>
    <n v="8"/>
    <n v="3.56"/>
    <s v="UBC"/>
  </r>
  <r>
    <n v="1447"/>
    <d v="2020-01-15T00:00:00"/>
    <n v="1460"/>
    <n v="0.73"/>
    <x v="367"/>
    <n v="2"/>
    <n v="3.56"/>
    <s v="OCC"/>
  </r>
  <r>
    <n v="1807"/>
    <d v="2020-01-15T00:00:00"/>
    <n v="1500"/>
    <n v="0.75"/>
    <x v="367"/>
    <n v="4"/>
    <n v="3.56"/>
    <s v="ONP"/>
  </r>
  <r>
    <n v="1452"/>
    <d v="2020-01-14T00:00:00"/>
    <n v="1420"/>
    <n v="0.71"/>
    <x v="368"/>
    <n v="2"/>
    <n v="3.3899999999999997"/>
    <s v="OCC"/>
  </r>
  <r>
    <n v="1538"/>
    <d v="2020-01-14T00:00:00"/>
    <n v="1060"/>
    <n v="0.53"/>
    <x v="368"/>
    <n v="3"/>
    <n v="3.3899999999999997"/>
    <s v="TIN"/>
  </r>
  <r>
    <n v="1450"/>
    <d v="2020-01-14T00:00:00"/>
    <n v="1400"/>
    <n v="0.7"/>
    <x v="368"/>
    <n v="2"/>
    <n v="3.3899999999999997"/>
    <s v="OCC"/>
  </r>
  <r>
    <n v="1451"/>
    <d v="2020-01-14T00:00:00"/>
    <n v="1400"/>
    <n v="0.7"/>
    <x v="368"/>
    <n v="2"/>
    <n v="3.3899999999999997"/>
    <s v="OCC"/>
  </r>
  <r>
    <n v="1808"/>
    <d v="2020-01-14T00:00:00"/>
    <n v="1500"/>
    <n v="0.75"/>
    <x v="368"/>
    <n v="4"/>
    <n v="3.3899999999999997"/>
    <s v="ONP"/>
  </r>
  <r>
    <n v="1453"/>
    <d v="2020-01-13T00:00:00"/>
    <n v="1420"/>
    <n v="0.71"/>
    <x v="369"/>
    <n v="2"/>
    <n v="3.3400000000000003"/>
    <s v="OCC"/>
  </r>
  <r>
    <n v="2173"/>
    <d v="2020-01-13T00:00:00"/>
    <n v="600"/>
    <n v="0.3"/>
    <x v="369"/>
    <n v="8"/>
    <n v="3.3400000000000003"/>
    <s v="UBC"/>
  </r>
  <r>
    <n v="1910"/>
    <d v="2020-01-13T00:00:00"/>
    <n v="800"/>
    <n v="0.4"/>
    <x v="369"/>
    <n v="5"/>
    <n v="3.3400000000000003"/>
    <s v="PET"/>
  </r>
  <r>
    <n v="1810"/>
    <d v="2020-01-13T00:00:00"/>
    <n v="1600"/>
    <n v="0.8"/>
    <x v="369"/>
    <n v="4"/>
    <n v="3.3400000000000003"/>
    <s v="ONP"/>
  </r>
  <r>
    <n v="1809"/>
    <d v="2020-01-13T00:00:00"/>
    <n v="1560"/>
    <n v="0.78"/>
    <x v="369"/>
    <n v="4"/>
    <n v="3.3400000000000003"/>
    <s v="ONP"/>
  </r>
  <r>
    <n v="1941"/>
    <d v="2020-01-13T00:00:00"/>
    <n v="700"/>
    <n v="0.35"/>
    <x v="369"/>
    <n v="6"/>
    <n v="3.3400000000000003"/>
    <s v="HDPEN"/>
  </r>
  <r>
    <n v="1459"/>
    <d v="2020-01-10T00:00:00"/>
    <n v="1360"/>
    <n v="0.68"/>
    <x v="370"/>
    <n v="2"/>
    <n v="4.16"/>
    <s v="OCC"/>
  </r>
  <r>
    <n v="1457"/>
    <d v="2020-01-10T00:00:00"/>
    <n v="1340"/>
    <n v="0.67"/>
    <x v="370"/>
    <n v="2"/>
    <n v="4.16"/>
    <s v="OCC"/>
  </r>
  <r>
    <n v="1454"/>
    <d v="2020-01-10T00:00:00"/>
    <n v="1400"/>
    <n v="0.7"/>
    <x v="370"/>
    <n v="2"/>
    <n v="4.16"/>
    <s v="OCC"/>
  </r>
  <r>
    <n v="1458"/>
    <d v="2020-01-10T00:00:00"/>
    <n v="1400"/>
    <n v="0.7"/>
    <x v="370"/>
    <n v="2"/>
    <n v="4.16"/>
    <s v="OCC"/>
  </r>
  <r>
    <n v="1456"/>
    <d v="2020-01-10T00:00:00"/>
    <n v="1400"/>
    <n v="0.7"/>
    <x v="370"/>
    <n v="2"/>
    <n v="4.16"/>
    <s v="OCC"/>
  </r>
  <r>
    <n v="1455"/>
    <d v="2020-01-10T00:00:00"/>
    <n v="1420"/>
    <n v="0.71"/>
    <x v="370"/>
    <n v="2"/>
    <n v="4.16"/>
    <s v="OCC"/>
  </r>
  <r>
    <n v="1460"/>
    <d v="2020-01-09T00:00:00"/>
    <n v="1420"/>
    <n v="0.71"/>
    <x v="371"/>
    <n v="2"/>
    <n v="4.21"/>
    <s v="OCC"/>
  </r>
  <r>
    <n v="1813"/>
    <d v="2020-01-09T00:00:00"/>
    <n v="1760"/>
    <n v="0.88"/>
    <x v="371"/>
    <n v="4"/>
    <n v="4.21"/>
    <s v="ONP"/>
  </r>
  <r>
    <n v="1811"/>
    <d v="2020-01-09T00:00:00"/>
    <n v="1620"/>
    <n v="0.81"/>
    <x v="371"/>
    <n v="4"/>
    <n v="4.21"/>
    <s v="ONP"/>
  </r>
  <r>
    <n v="1812"/>
    <d v="2020-01-09T00:00:00"/>
    <n v="1620"/>
    <n v="0.81"/>
    <x v="371"/>
    <n v="4"/>
    <n v="4.21"/>
    <s v="ONP"/>
  </r>
  <r>
    <n v="2174"/>
    <d v="2020-01-09T00:00:00"/>
    <n v="600"/>
    <n v="0.3"/>
    <x v="371"/>
    <n v="8"/>
    <n v="4.21"/>
    <s v="UBC"/>
  </r>
  <r>
    <n v="1461"/>
    <d v="2020-01-09T00:00:00"/>
    <n v="1400"/>
    <n v="0.7"/>
    <x v="371"/>
    <n v="2"/>
    <n v="4.21"/>
    <s v="OCC"/>
  </r>
  <r>
    <n v="1463"/>
    <d v="2020-01-08T00:00:00"/>
    <n v="1400"/>
    <n v="0.7"/>
    <x v="372"/>
    <n v="2"/>
    <n v="2.13"/>
    <s v="OCC"/>
  </r>
  <r>
    <n v="1464"/>
    <d v="2020-01-08T00:00:00"/>
    <n v="1400"/>
    <n v="0.7"/>
    <x v="372"/>
    <n v="2"/>
    <n v="2.13"/>
    <s v="OCC"/>
  </r>
  <r>
    <n v="1462"/>
    <d v="2020-01-08T00:00:00"/>
    <n v="1460"/>
    <n v="0.73"/>
    <x v="372"/>
    <n v="2"/>
    <n v="2.13"/>
    <s v="OCC"/>
  </r>
  <r>
    <n v="1942"/>
    <d v="2020-01-07T00:00:00"/>
    <n v="800"/>
    <n v="0.4"/>
    <x v="373"/>
    <n v="6"/>
    <n v="4.05"/>
    <s v="HDPEN"/>
  </r>
  <r>
    <n v="1466"/>
    <d v="2020-01-07T00:00:00"/>
    <n v="1500"/>
    <n v="0.75"/>
    <x v="373"/>
    <n v="2"/>
    <n v="4.05"/>
    <s v="OCC"/>
  </r>
  <r>
    <n v="1465"/>
    <d v="2020-01-07T00:00:00"/>
    <n v="1470"/>
    <n v="0.74"/>
    <x v="373"/>
    <n v="2"/>
    <n v="4.05"/>
    <s v="OCC"/>
  </r>
  <r>
    <n v="2175"/>
    <d v="2020-01-07T00:00:00"/>
    <n v="600"/>
    <n v="0.3"/>
    <x v="373"/>
    <n v="8"/>
    <n v="4.05"/>
    <s v="UBC"/>
  </r>
  <r>
    <n v="1814"/>
    <d v="2020-01-07T00:00:00"/>
    <n v="1480"/>
    <n v="0.74"/>
    <x v="373"/>
    <n v="4"/>
    <n v="4.05"/>
    <s v="ONP"/>
  </r>
  <r>
    <n v="1999"/>
    <d v="2020-01-07T00:00:00"/>
    <n v="750"/>
    <n v="0.38"/>
    <x v="373"/>
    <n v="7"/>
    <n v="4.05"/>
    <s v="HDPEC"/>
  </r>
  <r>
    <n v="1467"/>
    <d v="2020-01-07T00:00:00"/>
    <n v="1470"/>
    <n v="0.74"/>
    <x v="373"/>
    <n v="2"/>
    <n v="4.05"/>
    <s v="OCC"/>
  </r>
  <r>
    <n v="1468"/>
    <d v="2020-01-06T00:00:00"/>
    <n v="1637"/>
    <n v="0.82"/>
    <x v="374"/>
    <n v="2"/>
    <n v="1.67"/>
    <s v="OCC"/>
  </r>
  <r>
    <n v="1469"/>
    <d v="2020-01-06T00:00:00"/>
    <n v="1700"/>
    <n v="0.85"/>
    <x v="374"/>
    <n v="2"/>
    <n v="1.67"/>
    <s v="OCC"/>
  </r>
  <r>
    <n v="1476"/>
    <d v="2020-01-03T00:00:00"/>
    <n v="1637"/>
    <n v="0.82"/>
    <x v="375"/>
    <n v="2"/>
    <n v="6.29"/>
    <s v="OCC"/>
  </r>
  <r>
    <n v="1475"/>
    <d v="2020-01-03T00:00:00"/>
    <n v="1565"/>
    <n v="0.78"/>
    <x v="375"/>
    <n v="2"/>
    <n v="6.29"/>
    <s v="OCC"/>
  </r>
  <r>
    <n v="1472"/>
    <d v="2020-01-03T00:00:00"/>
    <n v="1420"/>
    <n v="0.71"/>
    <x v="375"/>
    <n v="2"/>
    <n v="6.29"/>
    <s v="OCC"/>
  </r>
  <r>
    <n v="2176"/>
    <d v="2020-01-03T00:00:00"/>
    <n v="600"/>
    <n v="0.3"/>
    <x v="375"/>
    <n v="8"/>
    <n v="6.29"/>
    <s v="UBC"/>
  </r>
  <r>
    <n v="1471"/>
    <d v="2020-01-03T00:00:00"/>
    <n v="1380"/>
    <n v="0.69"/>
    <x v="375"/>
    <n v="2"/>
    <n v="6.29"/>
    <s v="OCC"/>
  </r>
  <r>
    <n v="1473"/>
    <d v="2020-01-03T00:00:00"/>
    <n v="1430"/>
    <n v="0.72"/>
    <x v="375"/>
    <n v="2"/>
    <n v="6.29"/>
    <s v="OCC"/>
  </r>
  <r>
    <n v="1470"/>
    <d v="2020-01-03T00:00:00"/>
    <n v="1400"/>
    <n v="0.7"/>
    <x v="375"/>
    <n v="2"/>
    <n v="6.29"/>
    <s v="OCC"/>
  </r>
  <r>
    <n v="1474"/>
    <d v="2020-01-03T00:00:00"/>
    <n v="1635"/>
    <n v="0.82"/>
    <x v="375"/>
    <n v="2"/>
    <n v="6.29"/>
    <s v="OCC"/>
  </r>
  <r>
    <n v="1815"/>
    <d v="2020-01-03T00:00:00"/>
    <n v="1500"/>
    <n v="0.75"/>
    <x v="375"/>
    <n v="4"/>
    <n v="6.29"/>
    <s v="ONP"/>
  </r>
  <r>
    <m/>
    <m/>
    <m/>
    <m/>
    <x v="376"/>
    <m/>
    <m/>
    <m/>
  </r>
</pivotCacheRecords>
</file>

<file path=xl/pivotCache/pivotCacheRecords7.xml><?xml version="1.0" encoding="utf-8"?>
<pivotCacheRecords xmlns="http://schemas.openxmlformats.org/spreadsheetml/2006/main" xmlns:r="http://schemas.openxmlformats.org/officeDocument/2006/relationships" count="8">
  <r>
    <x v="0"/>
    <n v="76"/>
    <n v="31"/>
  </r>
  <r>
    <x v="1"/>
    <n v="13"/>
    <n v="15"/>
  </r>
  <r>
    <x v="2"/>
    <n v="9"/>
    <n v="22"/>
  </r>
  <r>
    <x v="3"/>
    <n v="31"/>
    <n v="40"/>
  </r>
  <r>
    <x v="4"/>
    <n v="10"/>
    <n v="40"/>
  </r>
  <r>
    <x v="5"/>
    <n v="10"/>
    <n v="40"/>
  </r>
  <r>
    <x v="6"/>
    <n v="14"/>
    <n v="50"/>
  </r>
  <r>
    <x v="7"/>
    <n v="0"/>
    <n v="40"/>
  </r>
</pivotCacheRecords>
</file>

<file path=xl/pivotCache/pivotCacheRecords8.xml><?xml version="1.0" encoding="utf-8"?>
<pivotCacheRecords xmlns="http://schemas.openxmlformats.org/spreadsheetml/2006/main" xmlns:r="http://schemas.openxmlformats.org/officeDocument/2006/relationships" count="16">
  <r>
    <n v="392200"/>
    <n v="129760"/>
    <n v="262440"/>
    <n v="0.33"/>
    <x v="0"/>
    <n v="1"/>
    <x v="0"/>
  </r>
  <r>
    <n v="372780"/>
    <n v="130140"/>
    <n v="242640"/>
    <n v="0.35"/>
    <x v="1"/>
    <n v="2"/>
    <x v="0"/>
  </r>
  <r>
    <n v="408445"/>
    <n v="146220"/>
    <n v="262225"/>
    <n v="0.36"/>
    <x v="2"/>
    <n v="3"/>
    <x v="0"/>
  </r>
  <r>
    <n v="407180"/>
    <n v="69380"/>
    <n v="337800"/>
    <n v="0.17"/>
    <x v="3"/>
    <n v="4"/>
    <x v="0"/>
  </r>
  <r>
    <n v="382400"/>
    <n v="10440"/>
    <n v="371960"/>
    <n v="0.03"/>
    <x v="4"/>
    <n v="5"/>
    <x v="0"/>
  </r>
  <r>
    <n v="407080"/>
    <n v="880"/>
    <n v="406200"/>
    <n v="0"/>
    <x v="5"/>
    <n v="6"/>
    <x v="0"/>
  </r>
  <r>
    <n v="372860"/>
    <n v="93470"/>
    <n v="279390"/>
    <n v="0.25"/>
    <x v="6"/>
    <n v="7"/>
    <x v="0"/>
  </r>
  <r>
    <n v="267682"/>
    <n v="120400"/>
    <n v="147282"/>
    <n v="0.45"/>
    <x v="7"/>
    <n v="8"/>
    <x v="0"/>
  </r>
  <r>
    <m/>
    <m/>
    <m/>
    <m/>
    <x v="8"/>
    <m/>
    <x v="1"/>
  </r>
  <r>
    <m/>
    <m/>
    <m/>
    <m/>
    <x v="8"/>
    <m/>
    <x v="1"/>
  </r>
  <r>
    <m/>
    <m/>
    <m/>
    <m/>
    <x v="8"/>
    <m/>
    <x v="1"/>
  </r>
  <r>
    <m/>
    <m/>
    <m/>
    <m/>
    <x v="8"/>
    <m/>
    <x v="1"/>
  </r>
  <r>
    <m/>
    <m/>
    <m/>
    <m/>
    <x v="8"/>
    <m/>
    <x v="1"/>
  </r>
  <r>
    <m/>
    <m/>
    <m/>
    <m/>
    <x v="8"/>
    <m/>
    <x v="1"/>
  </r>
  <r>
    <m/>
    <m/>
    <m/>
    <m/>
    <x v="8"/>
    <m/>
    <x v="1"/>
  </r>
  <r>
    <m/>
    <m/>
    <m/>
    <m/>
    <x v="8"/>
    <m/>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Residue Rate"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J12:AM433" firstHeaderRow="0" firstDataRow="1" firstDataCol="1"/>
  <pivotFields count="17">
    <pivotField showAll="0"/>
    <pivotField axis="axisRow" showAll="0">
      <items count="421">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419"/>
        <item x="21"/>
        <item x="22"/>
        <item x="18"/>
        <item x="19"/>
        <item x="20"/>
        <item x="16"/>
        <item x="17"/>
        <item x="15"/>
        <item x="14"/>
        <item x="13"/>
        <item x="12"/>
        <item x="11"/>
        <item x="7"/>
        <item x="8"/>
        <item x="9"/>
        <item x="10"/>
        <item x="6"/>
        <item x="5"/>
        <item x="2"/>
        <item x="3"/>
        <item x="4"/>
        <item x="0"/>
        <item x="1"/>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dragToRow="0" dragToCol="0" dragToPage="0" showAll="0" defaultSubtotal="0"/>
  </pivotFields>
  <rowFields count="1">
    <field x="1"/>
  </rowFields>
  <rowItems count="42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t="grand">
      <x/>
    </i>
  </rowItems>
  <colFields count="1">
    <field x="-2"/>
  </colFields>
  <colItems count="3">
    <i>
      <x/>
    </i>
    <i i="1">
      <x v="1"/>
    </i>
    <i i="2">
      <x v="2"/>
    </i>
  </colItems>
  <dataFields count="3">
    <dataField name="Average of Group_Trash_Weight_Tons" fld="14" subtotal="average" baseField="0" baseItem="1" numFmtId="167"/>
    <dataField name="Average of Group_Inbound_Weight_Tons" fld="13" subtotal="average" baseField="0" baseItem="1"/>
    <dataField name="Residue Rate (%)" fld="16" baseField="1" baseItem="1" numFmtId="16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1" cacheId="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6">
  <location ref="AG13:AH20" firstHeaderRow="1" firstDataRow="1" firstDataCol="1" rowPageCount="1" colPageCount="1"/>
  <pivotFields count="6">
    <pivotField showAll="0"/>
    <pivotField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multipleItemSelectionAllowed="1" showAll="0" defaultSubtotal="0">
      <items count="14">
        <item x="0"/>
        <item x="1"/>
        <item x="2"/>
        <item x="3"/>
        <item x="4"/>
        <item x="5"/>
        <item x="6"/>
        <item x="7"/>
        <item x="8"/>
        <item x="9"/>
        <item x="10"/>
        <item x="11"/>
        <item x="12"/>
        <item x="13"/>
      </items>
    </pivotField>
    <pivotField axis="axisPage" multipleItemSelectionAllowed="1" showAll="0" defaultSubtotal="0">
      <items count="4">
        <item h="1" x="0"/>
        <item h="1" x="1"/>
        <item x="2"/>
        <item h="1" x="3"/>
      </items>
    </pivotField>
  </pivotFields>
  <rowFields count="1">
    <field x="4"/>
  </rowFields>
  <rowItems count="7">
    <i>
      <x v="3"/>
    </i>
    <i>
      <x v="4"/>
    </i>
    <i>
      <x v="5"/>
    </i>
    <i>
      <x v="6"/>
    </i>
    <i>
      <x v="7"/>
    </i>
    <i>
      <x v="8"/>
    </i>
    <i t="grand">
      <x/>
    </i>
  </rowItems>
  <colItems count="1">
    <i/>
  </colItems>
  <pageFields count="1">
    <pageField fld="5" hier="-1"/>
  </pageFields>
  <dataFields count="1">
    <dataField name="Sum of daily_running_hours" fld="2" baseField="3"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location ref="U9:V12" firstHeaderRow="1" firstDataRow="1" firstDataCol="1"/>
  <pivotFields count="10">
    <pivotField showAll="0"/>
    <pivotField showAll="0"/>
    <pivotField showAll="0"/>
    <pivotField dataField="1"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axis="axisRow" showAll="0" defaultSubtotal="0">
      <items count="14">
        <item x="0"/>
        <item x="1"/>
        <item x="2"/>
        <item x="3"/>
        <item x="4"/>
        <item x="5"/>
        <item x="6"/>
        <item x="7"/>
        <item x="8"/>
        <item x="9"/>
        <item x="10"/>
        <item x="11"/>
        <item x="12"/>
        <item x="13"/>
      </items>
    </pivotField>
    <pivotField axis="axisRow" showAll="0" defaultSubtotal="0">
      <items count="4">
        <item h="1" x="0"/>
        <item sd="0" x="1"/>
        <item sd="0" x="2"/>
        <item h="1" x="3"/>
      </items>
    </pivotField>
  </pivotFields>
  <rowFields count="3">
    <field x="9"/>
    <field x="8"/>
    <field x="4"/>
  </rowFields>
  <rowItems count="3">
    <i>
      <x v="1"/>
    </i>
    <i>
      <x v="2"/>
    </i>
    <i t="grand">
      <x/>
    </i>
  </rowItems>
  <colItems count="1">
    <i/>
  </colItems>
  <dataFields count="1">
    <dataField name="Sum of total_weight_tons" fld="3" baseField="0" baseItem="0"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0" cacheId="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1">
  <location ref="AC11:AD20" firstHeaderRow="1" firstDataRow="1" firstDataCol="1" rowPageCount="1" colPageCount="1"/>
  <pivotFields count="9">
    <pivotField axis="axisRow" showAll="0">
      <items count="15">
        <item x="0"/>
        <item x="1"/>
        <item x="2"/>
        <item x="3"/>
        <item x="4"/>
        <item x="5"/>
        <item x="6"/>
        <item x="7"/>
        <item x="8"/>
        <item x="9"/>
        <item x="10"/>
        <item x="11"/>
        <item x="12"/>
        <item h="1" x="13"/>
        <item t="default"/>
      </items>
    </pivotField>
    <pivotField showAll="0"/>
    <pivotField showAll="0"/>
    <pivotField dataField="1" showAll="0"/>
    <pivotField showAll="0"/>
    <pivotField showAll="0"/>
    <pivotField showAll="0"/>
    <pivotField showAll="0"/>
    <pivotField axis="axisPage" multipleItemSelectionAllowed="1" showAll="0" defaultSubtotal="0">
      <items count="4">
        <item h="1" x="0"/>
        <item h="1" x="1"/>
        <item x="2"/>
        <item h="1" x="3"/>
      </items>
    </pivotField>
  </pivotFields>
  <rowFields count="1">
    <field x="0"/>
  </rowFields>
  <rowItems count="9">
    <i>
      <x v="1"/>
    </i>
    <i>
      <x v="2"/>
    </i>
    <i>
      <x v="3"/>
    </i>
    <i>
      <x v="4"/>
    </i>
    <i>
      <x v="5"/>
    </i>
    <i>
      <x v="6"/>
    </i>
    <i>
      <x v="7"/>
    </i>
    <i>
      <x v="8"/>
    </i>
    <i t="grand">
      <x/>
    </i>
  </rowItems>
  <colItems count="1">
    <i/>
  </colItems>
  <pageFields count="1">
    <pageField fld="8" hier="-1"/>
  </pageFields>
  <dataFields count="1">
    <dataField name="Sum of sold_weight_tons" fld="3" baseField="0" baseItem="1" numFmtId="167"/>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7" cacheId="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4">
  <location ref="Y9:AA18" firstHeaderRow="0" firstDataRow="1" firstDataCol="1"/>
  <pivotFields count="3">
    <pivotField axis="axisRow" showAll="0">
      <items count="9">
        <item x="5"/>
        <item x="4"/>
        <item x="0"/>
        <item x="2"/>
        <item x="3"/>
        <item x="7"/>
        <item x="1"/>
        <item x="6"/>
        <item t="default"/>
      </items>
    </pivotField>
    <pivotField dataField="1" showAll="0"/>
    <pivotField dataField="1" showAll="0" defaultSubtotal="0"/>
  </pivotFields>
  <rowFields count="1">
    <field x="0"/>
  </rowFields>
  <rowItems count="9">
    <i>
      <x/>
    </i>
    <i>
      <x v="1"/>
    </i>
    <i>
      <x v="2"/>
    </i>
    <i>
      <x v="3"/>
    </i>
    <i>
      <x v="4"/>
    </i>
    <i>
      <x v="5"/>
    </i>
    <i>
      <x v="6"/>
    </i>
    <i>
      <x v="7"/>
    </i>
    <i t="grand">
      <x/>
    </i>
  </rowItems>
  <colFields count="1">
    <field x="-2"/>
  </colFields>
  <colItems count="2">
    <i>
      <x/>
    </i>
    <i i="1">
      <x v="1"/>
    </i>
  </colItems>
  <dataFields count="2">
    <dataField name="Sum of inventory_count" fld="1" baseField="0" baseItem="0"/>
    <dataField name="Sum of Target" fld="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InboundMtr"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6">
  <location ref="AP11:AQ18" firstHeaderRow="1" firstDataRow="1" firstDataCol="1" rowPageCount="1" colPageCount="1"/>
  <pivotFields count="17">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defaultSubtotal="0"/>
    <pivotField showAll="0" defaultSubtotal="0"/>
    <pivotField axis="axisRow" showAll="0" defaultSubtotal="0">
      <items count="14">
        <item h="1" x="0"/>
        <item sd="0" x="1"/>
        <item sd="0" x="2"/>
        <item sd="0" x="3"/>
        <item sd="0" x="4"/>
        <item sd="0" x="5"/>
        <item sd="0" x="6"/>
        <item h="1" x="7"/>
        <item h="1" x="8"/>
        <item h="1" x="9"/>
        <item h="1" x="10"/>
        <item h="1" x="11"/>
        <item h="1" x="12"/>
        <item h="1" x="13"/>
      </items>
    </pivotField>
    <pivotField axis="axisPage" multipleItemSelectionAllowed="1" showAll="0" defaultSubtotal="0">
      <items count="4">
        <item h="1" x="0"/>
        <item h="1" x="1"/>
        <item x="2"/>
        <item h="1" x="3"/>
      </items>
    </pivotField>
  </pivotFields>
  <rowFields count="2">
    <field x="15"/>
    <field x="0"/>
  </rowFields>
  <rowItems count="7">
    <i>
      <x v="1"/>
    </i>
    <i>
      <x v="2"/>
    </i>
    <i>
      <x v="3"/>
    </i>
    <i>
      <x v="4"/>
    </i>
    <i>
      <x v="5"/>
    </i>
    <i>
      <x v="6"/>
    </i>
    <i t="grand">
      <x/>
    </i>
  </rowItems>
  <colItems count="1">
    <i/>
  </colItems>
  <pageFields count="1">
    <pageField fld="16" hier="-1"/>
  </pageFields>
  <dataFields count="1">
    <dataField name="Inbound_weight" fld="5" baseField="0" baseItem="2"/>
  </dataFields>
  <chartFormats count="1">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roduction_pivot" cacheId="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U9:AV19" firstHeaderRow="1" firstDataRow="1" firstDataCol="1"/>
  <pivotFields count="10">
    <pivotField showAll="0"/>
    <pivotField showAll="0"/>
    <pivotField showAll="0"/>
    <pivotField dataField="1"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axis="axisRow" showAll="0" defaultSubtotal="0">
      <items count="14">
        <item h="1" x="0"/>
        <item sd="0" x="1"/>
        <item sd="0" x="2"/>
        <item sd="0" x="3"/>
        <item sd="0" x="4"/>
        <item sd="0" x="5"/>
        <item sd="0" x="6"/>
        <item sd="0" x="7"/>
        <item sd="0" x="8"/>
        <item sd="0" x="9"/>
        <item sd="0" x="10"/>
        <item sd="0" x="11"/>
        <item sd="0" x="12"/>
        <item h="1" x="13"/>
      </items>
    </pivotField>
    <pivotField multipleItemSelectionAllowed="1" showAll="0" defaultSubtotal="0">
      <items count="4">
        <item h="1" x="0"/>
        <item h="1" x="1"/>
        <item x="2"/>
        <item h="1" x="3"/>
      </items>
    </pivotField>
  </pivotFields>
  <rowFields count="2">
    <field x="8"/>
    <field x="4"/>
  </rowFields>
  <rowItems count="10">
    <i>
      <x v="1"/>
    </i>
    <i>
      <x v="2"/>
    </i>
    <i>
      <x v="3"/>
    </i>
    <i>
      <x v="4"/>
    </i>
    <i>
      <x v="5"/>
    </i>
    <i>
      <x v="6"/>
    </i>
    <i>
      <x v="7"/>
    </i>
    <i>
      <x v="8"/>
    </i>
    <i>
      <x v="9"/>
    </i>
    <i t="grand">
      <x/>
    </i>
  </rowItems>
  <colItems count="1">
    <i/>
  </colItems>
  <dataFields count="1">
    <dataField name="Sum of total_weight_tons" fld="3" baseField="8" baseItem="1"/>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 cacheId="7"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M4:P13" firstHeaderRow="0" firstDataRow="1" firstDataCol="1" rowPageCount="1" colPageCount="1"/>
  <pivotFields count="7">
    <pivotField showAll="0"/>
    <pivotField dataField="1" showAll="0"/>
    <pivotField dataField="1" showAll="0"/>
    <pivotField dataField="1" showAll="0"/>
    <pivotField axis="axisRow" showAll="0">
      <items count="10">
        <item x="0"/>
        <item x="1"/>
        <item x="2"/>
        <item x="3"/>
        <item x="4"/>
        <item x="5"/>
        <item x="6"/>
        <item x="8"/>
        <item x="7"/>
        <item t="default"/>
      </items>
    </pivotField>
    <pivotField showAll="0"/>
    <pivotField axis="axisPage" multipleItemSelectionAllowed="1" showAll="0">
      <items count="3">
        <item x="0"/>
        <item h="1" x="1"/>
        <item t="default"/>
      </items>
    </pivotField>
  </pivotFields>
  <rowFields count="1">
    <field x="4"/>
  </rowFields>
  <rowItems count="9">
    <i>
      <x/>
    </i>
    <i>
      <x v="1"/>
    </i>
    <i>
      <x v="2"/>
    </i>
    <i>
      <x v="3"/>
    </i>
    <i>
      <x v="4"/>
    </i>
    <i>
      <x v="5"/>
    </i>
    <i>
      <x v="6"/>
    </i>
    <i>
      <x v="8"/>
    </i>
    <i t="grand">
      <x/>
    </i>
  </rowItems>
  <colFields count="1">
    <field x="-2"/>
  </colFields>
  <colItems count="3">
    <i>
      <x/>
    </i>
    <i i="1">
      <x v="1"/>
    </i>
    <i i="2">
      <x v="2"/>
    </i>
  </colItems>
  <pageFields count="1">
    <pageField fld="6" hier="-1"/>
  </pageFields>
  <dataFields count="3">
    <dataField name="RECYCLED" fld="2" baseField="4" baseItem="5"/>
    <dataField name="REJECTED" fld="1" baseField="4" baseItem="5"/>
    <dataField name="REJECT PERCENTAGE (%)" fld="3" baseField="4" baseItem="5"/>
  </dataFields>
  <formats count="1">
    <format dxfId="32">
      <pivotArea dataOnly="0" outline="0" fieldPosition="0">
        <references count="1">
          <reference field="4294967294" count="1">
            <x v="2"/>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1"/>
          </reference>
        </references>
      </pivotArea>
    </chartFormat>
    <chartFormat chart="1" format="4"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1"/>
          </reference>
        </references>
      </pivotArea>
    </chartFormat>
    <chartFormat chart="2" format="7"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1"/>
          </reference>
        </references>
      </pivotArea>
    </chartFormat>
    <chartFormat chart="3" format="7"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T_Inbound_Trash_Production"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2">
  <location ref="AC23:AF46" firstHeaderRow="0" firstDataRow="1" firstDataCol="1" rowPageCount="2" colPageCount="1"/>
  <pivotFields count="17">
    <pivotField showAll="0"/>
    <pivotField name="Incoming_Date" axis="axisRow" showAll="0" sortType="ascending">
      <items count="421">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419"/>
        <item t="default"/>
      </items>
    </pivotField>
    <pivotField showAll="0"/>
    <pivotField showAll="0"/>
    <pivotField showAll="0"/>
    <pivotField showAll="0"/>
    <pivotField showAll="0"/>
    <pivotField showAll="0"/>
    <pivotField axis="axisPage" multipleItemSelectionAllowed="1" showAll="0">
      <items count="4">
        <item h="1" x="1"/>
        <item x="0"/>
        <item h="1" x="2"/>
        <item t="default"/>
      </items>
    </pivotField>
    <pivotField showAll="0"/>
    <pivotField showAll="0"/>
    <pivotField axis="axisPage" multipleItemSelectionAllowed="1" showAll="0">
      <items count="14">
        <item h="1" x="8"/>
        <item h="1" x="7"/>
        <item h="1" x="6"/>
        <item h="1" x="5"/>
        <item h="1" x="4"/>
        <item h="1" x="3"/>
        <item h="1" x="2"/>
        <item x="1"/>
        <item h="1" x="0"/>
        <item h="1" x="11"/>
        <item h="1" x="10"/>
        <item h="1" x="9"/>
        <item h="1" x="12"/>
        <item t="default"/>
      </items>
    </pivotField>
    <pivotField showAll="0"/>
    <pivotField dataField="1" showAll="0" defaultSubtotal="0"/>
    <pivotField dataField="1" showAll="0"/>
    <pivotField dataField="1" showAll="0"/>
    <pivotField dragToRow="0" dragToCol="0" dragToPage="0" showAll="0" defaultSubtotal="0"/>
  </pivotFields>
  <rowFields count="1">
    <field x="1"/>
  </rowFields>
  <rowItems count="23">
    <i>
      <x v="396"/>
    </i>
    <i>
      <x v="397"/>
    </i>
    <i>
      <x v="398"/>
    </i>
    <i>
      <x v="399"/>
    </i>
    <i>
      <x v="400"/>
    </i>
    <i>
      <x v="401"/>
    </i>
    <i>
      <x v="402"/>
    </i>
    <i>
      <x v="403"/>
    </i>
    <i>
      <x v="404"/>
    </i>
    <i>
      <x v="405"/>
    </i>
    <i>
      <x v="406"/>
    </i>
    <i>
      <x v="407"/>
    </i>
    <i>
      <x v="408"/>
    </i>
    <i>
      <x v="409"/>
    </i>
    <i>
      <x v="410"/>
    </i>
    <i>
      <x v="411"/>
    </i>
    <i>
      <x v="412"/>
    </i>
    <i>
      <x v="413"/>
    </i>
    <i>
      <x v="414"/>
    </i>
    <i>
      <x v="415"/>
    </i>
    <i>
      <x v="416"/>
    </i>
    <i>
      <x v="417"/>
    </i>
    <i t="grand">
      <x/>
    </i>
  </rowItems>
  <colFields count="1">
    <field x="-2"/>
  </colFields>
  <colItems count="3">
    <i>
      <x/>
    </i>
    <i i="1">
      <x v="1"/>
    </i>
    <i i="2">
      <x v="2"/>
    </i>
  </colItems>
  <pageFields count="2">
    <pageField fld="8" hier="-1"/>
    <pageField fld="11" hier="-1"/>
  </pageFields>
  <dataFields count="3">
    <dataField name="Trash_Weight" fld="14" subtotal="average" baseField="1" baseItem="288"/>
    <dataField name="Production_Weight" fld="15" subtotal="average" baseField="1" baseItem="288" numFmtId="167"/>
    <dataField name="Inbound_Weight_Tons" fld="13" subtotal="average" baseField="1" baseItem="267" numFmtId="167"/>
  </dataFields>
  <chartFormats count="15">
    <chartFormat chart="0" format="1" series="1">
      <pivotArea type="data" outline="0" fieldPosition="0">
        <references count="1">
          <reference field="4294967294" count="1" selected="0">
            <x v="1"/>
          </reference>
        </references>
      </pivotArea>
    </chartFormat>
    <chartFormat chart="16" format="5" series="1">
      <pivotArea type="data" outline="0" fieldPosition="0">
        <references count="1">
          <reference field="4294967294" count="1" selected="0">
            <x v="1"/>
          </reference>
        </references>
      </pivotArea>
    </chartFormat>
    <chartFormat chart="16" format="7"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16" format="9" series="1">
      <pivotArea type="data" outline="0" fieldPosition="0">
        <references count="1">
          <reference field="4294967294" count="1" selected="0">
            <x v="2"/>
          </reference>
        </references>
      </pivotArea>
    </chartFormat>
    <chartFormat chart="27" format="6" series="1">
      <pivotArea type="data" outline="0" fieldPosition="0">
        <references count="1">
          <reference field="4294967294" count="1" selected="0">
            <x v="1"/>
          </reference>
        </references>
      </pivotArea>
    </chartFormat>
    <chartFormat chart="27" format="7"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2"/>
          </reference>
        </references>
      </pivotArea>
    </chartFormat>
    <chartFormat chart="29" format="3" series="1">
      <pivotArea type="data" outline="0" fieldPosition="0">
        <references count="1">
          <reference field="4294967294" count="1" selected="0">
            <x v="1"/>
          </reference>
        </references>
      </pivotArea>
    </chartFormat>
    <chartFormat chart="29" format="4" series="1">
      <pivotArea type="data" outline="0" fieldPosition="0">
        <references count="1">
          <reference field="4294967294" count="1" selected="0">
            <x v="0"/>
          </reference>
        </references>
      </pivotArea>
    </chartFormat>
    <chartFormat chart="29" format="5" series="1">
      <pivotArea type="data" outline="0" fieldPosition="0">
        <references count="1">
          <reference field="4294967294" count="1" selected="0">
            <x v="2"/>
          </reference>
        </references>
      </pivotArea>
    </chartFormat>
    <chartFormat chart="30" format="6" series="1">
      <pivotArea type="data" outline="0" fieldPosition="0">
        <references count="1">
          <reference field="4294967294" count="1" selected="0">
            <x v="1"/>
          </reference>
        </references>
      </pivotArea>
    </chartFormat>
    <chartFormat chart="30" format="7" series="1">
      <pivotArea type="data" outline="0" fieldPosition="0">
        <references count="1">
          <reference field="4294967294" count="1" selected="0">
            <x v="0"/>
          </reference>
        </references>
      </pivotArea>
    </chartFormat>
    <chartFormat chart="30" format="8"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3">
  <location ref="J5:K31" firstHeaderRow="1" firstDataRow="1" firstDataCol="1" rowPageCount="2" colPageCount="1"/>
  <pivotFields count="8">
    <pivotField showAll="0"/>
    <pivotField showAll="0"/>
    <pivotField showAll="0"/>
    <pivotField dataField="1"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axis="axisPage" multipleItemSelectionAllowed="1" showAll="0" defaultSubtotal="0">
      <items count="14">
        <item h="1" x="0"/>
        <item h="1" x="1"/>
        <item h="1" x="2"/>
        <item h="1" x="3"/>
        <item h="1" x="4"/>
        <item h="1" x="5"/>
        <item h="1" x="6"/>
        <item h="1" x="7"/>
        <item x="8"/>
        <item h="1" x="9"/>
        <item h="1" x="10"/>
        <item h="1" x="11"/>
        <item h="1" x="12"/>
        <item h="1" x="13"/>
      </items>
    </pivotField>
    <pivotField axis="axisPage" multipleItemSelectionAllowed="1" showAll="0" defaultSubtotal="0">
      <items count="4">
        <item h="1" x="0"/>
        <item h="1" x="1"/>
        <item x="2"/>
        <item h="1" x="3"/>
      </items>
    </pivotField>
  </pivotFields>
  <rowFields count="1">
    <field x="4"/>
  </rowFields>
  <rowItems count="26">
    <i>
      <x v="215"/>
    </i>
    <i>
      <x v="216"/>
    </i>
    <i>
      <x v="217"/>
    </i>
    <i>
      <x v="218"/>
    </i>
    <i>
      <x v="219"/>
    </i>
    <i>
      <x v="220"/>
    </i>
    <i>
      <x v="222"/>
    </i>
    <i>
      <x v="223"/>
    </i>
    <i>
      <x v="224"/>
    </i>
    <i>
      <x v="225"/>
    </i>
    <i>
      <x v="226"/>
    </i>
    <i>
      <x v="227"/>
    </i>
    <i>
      <x v="229"/>
    </i>
    <i>
      <x v="230"/>
    </i>
    <i>
      <x v="231"/>
    </i>
    <i>
      <x v="232"/>
    </i>
    <i>
      <x v="233"/>
    </i>
    <i>
      <x v="236"/>
    </i>
    <i>
      <x v="237"/>
    </i>
    <i>
      <x v="238"/>
    </i>
    <i>
      <x v="239"/>
    </i>
    <i>
      <x v="240"/>
    </i>
    <i>
      <x v="241"/>
    </i>
    <i>
      <x v="243"/>
    </i>
    <i>
      <x v="244"/>
    </i>
    <i t="grand">
      <x/>
    </i>
  </rowItems>
  <colItems count="1">
    <i/>
  </colItems>
  <pageFields count="2">
    <pageField fld="7" hier="-1"/>
    <pageField fld="6" hier="-1"/>
  </pageFields>
  <dataFields count="1">
    <dataField name="Sum of daily_running_hours" fld="3" baseField="4" baseItem="0"/>
  </dataFields>
  <chartFormats count="3">
    <chartFormat chart="0" format="1"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databasesimpleinsiteaws.compoko3fbyj.us-east-2.rds.amazonaws.com Simple_Insite V_RECYCLE_REJECT_PERCENTAGE" connectionId="2" autoFormatId="16" applyNumberFormats="0" applyBorderFormats="0" applyFontFormats="0" applyPatternFormats="0" applyAlignmentFormats="0" applyWidthHeightFormats="0">
  <queryTableRefresh nextId="9">
    <queryTableFields count="7">
      <queryTableField id="2" name="INBOUND" tableColumnId="2"/>
      <queryTableField id="3" name="TRASHOUT" tableColumnId="3"/>
      <queryTableField id="4" name="RECYCLE" tableColumnId="4"/>
      <queryTableField id="5" name="REJECT PERCENTAGE" tableColumnId="5"/>
      <queryTableField id="6" name="MONTH_NAME" tableColumnId="1"/>
      <queryTableField id="7" name="MONTH_INDEX" tableColumnId="6"/>
      <queryTableField id="8" name="YEAR" tableColumnId="7"/>
    </queryTableFields>
  </queryTableRefresh>
</queryTable>
</file>

<file path=xl/queryTables/queryTable2.xml><?xml version="1.0" encoding="utf-8"?>
<queryTable xmlns="http://schemas.openxmlformats.org/spreadsheetml/2006/main" name="incoming_single_stream_fact1" backgroundRefresh="0" connectionId="9" autoFormatId="16" applyNumberFormats="0" applyBorderFormats="0" applyFontFormats="0" applyPatternFormats="0" applyAlignmentFormats="0" applyWidthHeightFormats="0">
  <queryTableRefresh nextId="20" unboundColumnsRight="6">
    <queryTableFields count="18">
      <queryTableField id="1" name="incoming_single_stream_id" tableColumnId="1"/>
      <queryTableField id="2" name="single_stream_incoming_date" tableColumnId="2"/>
      <queryTableField id="3" name="single_stream_incoming_material_type" tableColumnId="3"/>
      <queryTableField id="4" name="single_stream_incoming_weight_ticket_number" tableColumnId="4"/>
      <queryTableField id="5" name="system_updated_date" tableColumnId="5"/>
      <queryTableField id="6" name="total_weight_lb" tableColumnId="6"/>
      <queryTableField id="7" name="total_weight_tons" tableColumnId="7"/>
      <queryTableField id="8" name="supplier_dim_supplier_id" tableColumnId="8"/>
      <queryTableField id="9" name="single_stream_incoming_date (Year)" tableColumnId="9"/>
      <queryTableField id="10" name="single_stream_incoming_date (Quarter)" tableColumnId="10"/>
      <queryTableField id="11" name="single_stream_incoming_date (Month Index)" tableColumnId="11"/>
      <queryTableField id="12" name="single_stream_incoming_date (Month)" tableColumnId="12"/>
      <queryTableField id="14" dataBound="0" tableColumnId="13"/>
      <queryTableField id="17" dataBound="0" tableColumnId="16"/>
      <queryTableField id="15" dataBound="0" tableColumnId="14"/>
      <queryTableField id="16" dataBound="0" tableColumnId="15"/>
      <queryTableField id="18" dataBound="0" tableColumnId="17"/>
      <queryTableField id="19" dataBound="0" tableColumnId="18"/>
    </queryTableFields>
  </queryTableRefresh>
  <extLst>
    <ext xmlns:x15="http://schemas.microsoft.com/office/spreadsheetml/2010/11/main" uri="{883FBD77-0823-4a55-B5E3-86C4891E6966}">
      <x15:queryTable sourceDataName="AWS RDS - all tables1"/>
    </ext>
  </extLst>
</queryTable>
</file>

<file path=xl/queryTables/queryTable3.xml><?xml version="1.0" encoding="utf-8"?>
<queryTable xmlns="http://schemas.openxmlformats.org/spreadsheetml/2006/main" name="customer_dim_sold_material_facts1" backgroundRefresh="0" connectionId="3" autoFormatId="16" applyNumberFormats="0" applyBorderFormats="0" applyFontFormats="0" applyPatternFormats="0" applyAlignmentFormats="0" applyWidthHeightFormats="0">
  <queryTableRefresh nextId="3">
    <queryTableFields count="2">
      <queryTableField id="1" name="customer_dim_customer_id" tableColumnId="1"/>
      <queryTableField id="2" name="sold_material_facts_sold_material_id" tableColumnId="2"/>
    </queryTableFields>
  </queryTableRefresh>
  <extLst>
    <ext xmlns:x15="http://schemas.microsoft.com/office/spreadsheetml/2010/11/main" uri="{883FBD77-0823-4a55-B5E3-86C4891E6966}">
      <x15:queryTable sourceDataName="AWS RDS - all tables1"/>
    </ext>
  </extLst>
</queryTable>
</file>

<file path=xl/queryTables/queryTable4.xml><?xml version="1.0" encoding="utf-8"?>
<queryTable xmlns="http://schemas.openxmlformats.org/spreadsheetml/2006/main" name="employee_dim1" backgroundRefresh="0" connectionId="6" autoFormatId="16" applyNumberFormats="0" applyBorderFormats="0" applyFontFormats="0" applyPatternFormats="0" applyAlignmentFormats="0" applyWidthHeightFormats="0">
  <queryTableRefresh nextId="5">
    <queryTableFields count="4">
      <queryTableField id="1" name="employee_id" tableColumnId="1"/>
      <queryTableField id="2" name="employee_email" tableColumnId="2"/>
      <queryTableField id="3" name="employee_name" tableColumnId="3"/>
      <queryTableField id="4" name="employee_number" tableColumnId="4"/>
    </queryTableFields>
  </queryTableRefresh>
  <extLst>
    <ext xmlns:x15="http://schemas.microsoft.com/office/spreadsheetml/2010/11/main" uri="{883FBD77-0823-4a55-B5E3-86C4891E6966}">
      <x15:queryTable sourceDataName="AWS RDS - all tables1"/>
    </ext>
  </extLst>
</queryTable>
</file>

<file path=xl/queryTables/queryTable5.xml><?xml version="1.0" encoding="utf-8"?>
<queryTable xmlns="http://schemas.openxmlformats.org/spreadsheetml/2006/main" name="employee_dim_employee_timesheet_facts1" backgroundRefresh="0" connectionId="5" autoFormatId="16" applyNumberFormats="0" applyBorderFormats="0" applyFontFormats="0" applyPatternFormats="0" applyAlignmentFormats="0" applyWidthHeightFormats="0">
  <queryTableRefresh nextId="3">
    <queryTableFields count="2">
      <queryTableField id="1" name="employee_dim_employee_id" tableColumnId="1"/>
      <queryTableField id="2" name="employee_timesheet_facts_timesheet_id" tableColumnId="2"/>
    </queryTableFields>
  </queryTableRefresh>
  <extLst>
    <ext xmlns:x15="http://schemas.microsoft.com/office/spreadsheetml/2010/11/main" uri="{883FBD77-0823-4a55-B5E3-86C4891E6966}">
      <x15:queryTable sourceDataName="AWS RDS - all tables1"/>
    </ext>
  </extLst>
</queryTable>
</file>

<file path=xl/queryTables/queryTable6.xml><?xml version="1.0" encoding="utf-8"?>
<queryTable xmlns="http://schemas.openxmlformats.org/spreadsheetml/2006/main" name="hibernate_sequence1" backgroundRefresh="0" connectionId="8" autoFormatId="16" applyNumberFormats="0" applyBorderFormats="0" applyFontFormats="0" applyPatternFormats="0" applyAlignmentFormats="0" applyWidthHeightFormats="0">
  <queryTableRefresh nextId="2">
    <queryTableFields count="1">
      <queryTableField id="1" name="next_val" tableColumnId="1"/>
    </queryTableFields>
  </queryTableRefresh>
  <extLst>
    <ext xmlns:x15="http://schemas.microsoft.com/office/spreadsheetml/2010/11/main" uri="{883FBD77-0823-4a55-B5E3-86C4891E6966}">
      <x15:queryTable sourceDataName="AWS RDS - all tables1"/>
    </ext>
  </extLst>
</queryTable>
</file>

<file path=xl/queryTables/queryTable7.xml><?xml version="1.0" encoding="utf-8"?>
<queryTable xmlns="http://schemas.openxmlformats.org/spreadsheetml/2006/main" name="landfill_owner_dim_trashout_set1" backgroundRefresh="0" connectionId="10" autoFormatId="16" applyNumberFormats="0" applyBorderFormats="0" applyFontFormats="0" applyPatternFormats="0" applyAlignmentFormats="0" applyWidthHeightFormats="0">
  <queryTableRefresh nextId="3">
    <queryTableFields count="2">
      <queryTableField id="1" name="landfill_owner_landfill_owner_id" tableColumnId="1"/>
      <queryTableField id="2" name="trashout_set_trashout_id" tableColumnId="2"/>
    </queryTableFields>
  </queryTableRefresh>
  <extLst>
    <ext xmlns:x15="http://schemas.microsoft.com/office/spreadsheetml/2010/11/main" uri="{883FBD77-0823-4a55-B5E3-86C4891E6966}">
      <x15:queryTable sourceDataName="AWS RDS - all tables1"/>
    </ext>
  </extLst>
</queryTable>
</file>

<file path=xl/queryTables/queryTable8.xml><?xml version="1.0" encoding="utf-8"?>
<queryTable xmlns="http://schemas.openxmlformats.org/spreadsheetml/2006/main" name="trashout_fact1" backgroundRefresh="0" connectionId="22" autoFormatId="16" applyNumberFormats="0" applyBorderFormats="0" applyFontFormats="0" applyPatternFormats="0" applyAlignmentFormats="0" applyWidthHeightFormats="0">
  <queryTableRefresh nextId="9" unboundColumnsRight="1">
    <queryTableFields count="8">
      <queryTableField id="1" name="trashout_id" tableColumnId="1"/>
      <queryTableField id="2" name="system_updated_date" tableColumnId="2"/>
      <queryTableField id="3" name="trashout_date" tableColumnId="3"/>
      <queryTableField id="4" name="trashout_weight_lb" tableColumnId="4"/>
      <queryTableField id="5" name="trashout_weight_ticket_number" tableColumnId="5"/>
      <queryTableField id="6" name="trashout_weight_tons" tableColumnId="6"/>
      <queryTableField id="7" name="landfill_owner_landfill_owner_id" tableColumnId="7"/>
      <queryTableField id="8" dataBound="0" tableColumnId="8"/>
    </queryTableFields>
  </queryTableRefresh>
  <extLst>
    <ext xmlns:x15="http://schemas.microsoft.com/office/spreadsheetml/2010/11/main" uri="{883FBD77-0823-4a55-B5E3-86C4891E6966}">
      <x15:queryTable sourceDataName="AWS RDS - all tables1"/>
    </ext>
  </extLst>
</queryTable>
</file>

<file path=xl/queryTables/queryTable9.xml><?xml version="1.0" encoding="utf-8"?>
<queryTable xmlns="http://schemas.openxmlformats.org/spreadsheetml/2006/main" name="production_dim1" backgroundRefresh="0" connectionId="16" autoFormatId="16" applyNumberFormats="0" applyBorderFormats="0" applyFontFormats="0" applyPatternFormats="0" applyAlignmentFormats="0" applyWidthHeightFormats="0">
  <queryTableRefresh nextId="9" unboundColumnsRight="2">
    <queryTableFields count="8">
      <queryTableField id="1" name="baled_material_id" tableColumnId="1"/>
      <queryTableField id="2" name="system_created_date" tableColumnId="2"/>
      <queryTableField id="3" name="total_weight_lb" tableColumnId="3"/>
      <queryTableField id="4" name="total_weight_tons" tableColumnId="4"/>
      <queryTableField id="5" name="date" tableColumnId="5"/>
      <queryTableField id="6" name="material_dim_material_id" tableColumnId="6"/>
      <queryTableField id="7" dataBound="0" tableColumnId="8"/>
      <queryTableField id="8" dataBound="0" tableColumnId="7"/>
    </queryTableFields>
  </queryTableRefresh>
  <extLst>
    <ext xmlns:x15="http://schemas.microsoft.com/office/spreadsheetml/2010/11/main" uri="{883FBD77-0823-4a55-B5E3-86C4891E6966}">
      <x15:queryTable sourceDataName="AWS RDS - all tables1"/>
    </ext>
  </extLst>
</queryTable>
</file>

<file path=xl/queryTables/queryTable10.xml><?xml version="1.0" encoding="utf-8"?>
<queryTable xmlns="http://schemas.openxmlformats.org/spreadsheetml/2006/main" name="soldmaterial_fact1" backgroundRefresh="0" connectionId="18" autoFormatId="16" applyNumberFormats="0" applyBorderFormats="0" applyFontFormats="0" applyPatternFormats="0" applyAlignmentFormats="0" applyWidthHeightFormats="0">
  <queryTableRefresh nextId="12" unboundColumnsRight="1">
    <queryTableFields count="11">
      <queryTableField id="1" name="sold_material_id" tableColumnId="1"/>
      <queryTableField id="2" name="number_of_sold_bales" tableColumnId="2"/>
      <queryTableField id="3" name="sold_bol_number" tableColumnId="3"/>
      <queryTableField id="4" name="sold_material_date" tableColumnId="4"/>
      <queryTableField id="5" name="sold_weight_lb" tableColumnId="5"/>
      <queryTableField id="6" name="sold_weight_ticket_number" tableColumnId="6"/>
      <queryTableField id="7" name="sold_weight_tons" tableColumnId="7"/>
      <queryTableField id="8" name="system_created_date" tableColumnId="8"/>
      <queryTableField id="9" name="customer_dim_customer_id" tableColumnId="9"/>
      <queryTableField id="10" name="material_dim_material_id" tableColumnId="10"/>
      <queryTableField id="11" dataBound="0" tableColumnId="11"/>
    </queryTableFields>
  </queryTableRefresh>
  <extLst>
    <ext xmlns:x15="http://schemas.microsoft.com/office/spreadsheetml/2010/11/main" uri="{883FBD77-0823-4a55-B5E3-86C4891E6966}">
      <x15:queryTable sourceDataName="AWS RDS - all tables1"/>
    </ext>
  </extLst>
</queryTable>
</file>

<file path=xl/queryTables/queryTable11.xml><?xml version="1.0" encoding="utf-8"?>
<queryTable xmlns="http://schemas.openxmlformats.org/spreadsheetml/2006/main" name="machine_hours_fact1" backgroundRefresh="0" connectionId="12" autoFormatId="16" applyNumberFormats="0" applyBorderFormats="0" applyFontFormats="0" applyPatternFormats="0" applyAlignmentFormats="0" applyWidthHeightFormats="0">
  <queryTableRefresh nextId="7">
    <queryTableFields count="6">
      <queryTableField id="1" name="machine_hours_id" tableColumnId="1"/>
      <queryTableField id="2" name="clock_hours" tableColumnId="2"/>
      <queryTableField id="3" name="comments" tableColumnId="3"/>
      <queryTableField id="4" name="daily_running_hours" tableColumnId="4"/>
      <queryTableField id="5" name="date" tableColumnId="5"/>
      <queryTableField id="6" name="system_created_date" tableColumnId="6"/>
    </queryTableFields>
  </queryTableRefresh>
  <extLst>
    <ext xmlns:x15="http://schemas.microsoft.com/office/spreadsheetml/2010/11/main" uri="{883FBD77-0823-4a55-B5E3-86C4891E6966}">
      <x15:queryTable sourceDataName="AWS RDS - all tables1"/>
    </ext>
  </extLst>
</queryTable>
</file>

<file path=xl/queryTables/queryTable12.xml><?xml version="1.0" encoding="utf-8"?>
<queryTable xmlns="http://schemas.openxmlformats.org/spreadsheetml/2006/main" name="material_dim_production_dims1" backgroundRefresh="0" connectionId="13" autoFormatId="16" applyNumberFormats="0" applyBorderFormats="0" applyFontFormats="0" applyPatternFormats="0" applyAlignmentFormats="0" applyWidthHeightFormats="0">
  <queryTableRefresh nextId="3">
    <queryTableFields count="2">
      <queryTableField id="1" name="material_dim_material_id" tableColumnId="1"/>
      <queryTableField id="2" name="production_dims_baled_material_id" tableColumnId="2"/>
    </queryTableFields>
  </queryTableRefresh>
  <extLst>
    <ext xmlns:x15="http://schemas.microsoft.com/office/spreadsheetml/2010/11/main" uri="{883FBD77-0823-4a55-B5E3-86C4891E6966}">
      <x15:queryTable sourceDataName="AWS RDS - all tables1"/>
    </ext>
  </extLst>
</queryTable>
</file>

<file path=xl/queryTables/queryTable13.xml><?xml version="1.0" encoding="utf-8"?>
<queryTable xmlns="http://schemas.openxmlformats.org/spreadsheetml/2006/main" name="material_dim_sold_material_facts1" backgroundRefresh="0" connectionId="14" autoFormatId="16" applyNumberFormats="0" applyBorderFormats="0" applyFontFormats="0" applyPatternFormats="0" applyAlignmentFormats="0" applyWidthHeightFormats="0">
  <queryTableRefresh nextId="3">
    <queryTableFields count="2">
      <queryTableField id="1" name="material_dim_material_id" tableColumnId="1"/>
      <queryTableField id="2" name="sold_material_facts_sold_material_id" tableColumnId="2"/>
    </queryTableFields>
  </queryTableRefresh>
  <extLst>
    <ext xmlns:x15="http://schemas.microsoft.com/office/spreadsheetml/2010/11/main" uri="{883FBD77-0823-4a55-B5E3-86C4891E6966}">
      <x15:queryTable sourceDataName="AWS RDS - all tables1"/>
    </ext>
  </extLst>
</queryTable>
</file>

<file path=xl/queryTables/queryTable14.xml><?xml version="1.0" encoding="utf-8"?>
<queryTable xmlns="http://schemas.openxmlformats.org/spreadsheetml/2006/main" name="roles1" backgroundRefresh="0" connectionId="17" autoFormatId="16" applyNumberFormats="0" applyBorderFormats="0" applyFontFormats="0" applyPatternFormats="0" applyAlignmentFormats="0" applyWidthHeightFormats="0">
  <queryTableRefresh nextId="3">
    <queryTableFields count="2">
      <queryTableField id="1" name="role_id" tableColumnId="1"/>
      <queryTableField id="2" name="name" tableColumnId="2"/>
    </queryTableFields>
  </queryTableRefresh>
  <extLst>
    <ext xmlns:x15="http://schemas.microsoft.com/office/spreadsheetml/2010/11/main" uri="{883FBD77-0823-4a55-B5E3-86C4891E6966}">
      <x15:queryTable sourceDataName="AWS RDS - all tables1"/>
    </ext>
  </extLst>
</queryTable>
</file>

<file path=xl/queryTables/queryTable15.xml><?xml version="1.0" encoding="utf-8"?>
<queryTable xmlns="http://schemas.openxmlformats.org/spreadsheetml/2006/main" name="supplier_dim_incoming_single_streams1" backgroundRefresh="0" connectionId="19" autoFormatId="16" applyNumberFormats="0" applyBorderFormats="0" applyFontFormats="0" applyPatternFormats="0" applyAlignmentFormats="0" applyWidthHeightFormats="0">
  <queryTableRefresh nextId="3">
    <queryTableFields count="2">
      <queryTableField id="1" name="supplier_dim_supplier_id" tableColumnId="1"/>
      <queryTableField id="2" name="incoming_single_streams_incoming_single_stream_id" tableColumnId="2"/>
    </queryTableFields>
  </queryTableRefresh>
  <extLst>
    <ext xmlns:x15="http://schemas.microsoft.com/office/spreadsheetml/2010/11/main" uri="{883FBD77-0823-4a55-B5E3-86C4891E6966}">
      <x15:queryTable sourceDataName="AWS RDS - all tables1"/>
    </ext>
  </extLst>
</queryTable>
</file>

<file path=xl/queryTables/queryTable16.xml><?xml version="1.0" encoding="utf-8"?>
<queryTable xmlns="http://schemas.openxmlformats.org/spreadsheetml/2006/main" name="employee_timesheet_fact1" backgroundRefresh="0" connectionId="7" autoFormatId="16" applyNumberFormats="0" applyBorderFormats="0" applyFontFormats="0" applyPatternFormats="0" applyAlignmentFormats="0" applyWidthHeightFormats="0">
  <queryTableRefresh nextId="8" unboundColumnsRight="1">
    <queryTableFields count="7">
      <queryTableField id="1" name="timesheet_id" tableColumnId="1"/>
      <queryTableField id="2" name="break_hours" tableColumnId="2"/>
      <queryTableField id="3" name="daily_hours_worked" tableColumnId="3"/>
      <queryTableField id="4" name="system_created_date" tableColumnId="4"/>
      <queryTableField id="5" name="date" tableColumnId="5"/>
      <queryTableField id="6" name="employee_dim_employee_id" tableColumnId="6"/>
      <queryTableField id="7" dataBound="0" tableColumnId="7"/>
    </queryTableFields>
  </queryTableRefresh>
  <extLst>
    <ext xmlns:x15="http://schemas.microsoft.com/office/spreadsheetml/2010/11/main" uri="{883FBD77-0823-4a55-B5E3-86C4891E6966}">
      <x15:queryTable sourceDataName="AWS RDS - all tables1"/>
    </ext>
  </extLst>
</queryTable>
</file>

<file path=xl/queryTables/queryTable17.xml><?xml version="1.0" encoding="utf-8"?>
<queryTable xmlns="http://schemas.openxmlformats.org/spreadsheetml/2006/main" name="material_dim1" backgroundRefresh="0" connectionId="15" autoFormatId="16" applyNumberFormats="0" applyBorderFormats="0" applyFontFormats="0" applyPatternFormats="0" applyAlignmentFormats="0" applyWidthHeightFormats="0">
  <queryTableRefresh nextId="11">
    <queryTableFields count="6">
      <queryTableField id="1" name="material_id" tableColumnId="1"/>
      <queryTableField id="2" name="material_system_updated_date" tableColumnId="2"/>
      <queryTableField id="3" name="material_type" tableColumnId="3"/>
      <queryTableField id="4" name="material_type_description" tableColumnId="4"/>
      <queryTableField id="5" name="inventory_count" tableColumnId="5"/>
      <queryTableField id="10" name="target_inventory_truckload" tableColumnId="6"/>
    </queryTableFields>
  </queryTableRefresh>
  <extLst>
    <ext xmlns:x15="http://schemas.microsoft.com/office/spreadsheetml/2010/11/main" uri="{883FBD77-0823-4a55-B5E3-86C4891E6966}">
      <x15:queryTable sourceDataName="AWS RDS - all tables1"/>
    </ext>
  </extLst>
</queryTable>
</file>

<file path=xl/queryTables/queryTable18.xml><?xml version="1.0" encoding="utf-8"?>
<queryTable xmlns="http://schemas.openxmlformats.org/spreadsheetml/2006/main" name="Table_employee_dim1_1" backgroundRefresh="0" connectionId="21" autoFormatId="16" applyNumberFormats="0" applyBorderFormats="0" applyFontFormats="0" applyPatternFormats="0" applyAlignmentFormats="0" applyWidthHeightFormats="0">
  <queryTableRefresh nextId="5">
    <queryTableFields count="4">
      <queryTableField id="1" name="employee_id" tableColumnId="1"/>
      <queryTableField id="2" name="employee_email" tableColumnId="2"/>
      <queryTableField id="3" name="employee_name" tableColumnId="3"/>
      <queryTableField id="4" name="employee_number" tableColumnId="4"/>
    </queryTableFields>
  </queryTableRefresh>
  <extLst>
    <ext xmlns:x15="http://schemas.microsoft.com/office/spreadsheetml/2010/11/main" uri="{883FBD77-0823-4a55-B5E3-86C4891E6966}">
      <x15:queryTable sourceDataName="WorksheetConnection_Simple Insite Steamboat progress Report.xlsx!Table_employee_dim1"/>
    </ext>
  </extLst>
</queryTable>
</file>

<file path=xl/queryTables/queryTable19.xml><?xml version="1.0" encoding="utf-8"?>
<queryTable xmlns="http://schemas.openxmlformats.org/spreadsheetml/2006/main" name="supplier_dim1" backgroundRefresh="0" connectionId="20" autoFormatId="16" applyNumberFormats="0" applyBorderFormats="0" applyFontFormats="0" applyPatternFormats="0" applyAlignmentFormats="0" applyWidthHeightFormats="0">
  <queryTableRefresh nextId="7">
    <queryTableFields count="6">
      <queryTableField id="1" name="supplier_id" tableColumnId="1"/>
      <queryTableField id="2" name="contact_name" tableColumnId="2"/>
      <queryTableField id="3" name="email_address" tableColumnId="3"/>
      <queryTableField id="4" name="phone_number" tableColumnId="4"/>
      <queryTableField id="5" name="supplier_name" tableColumnId="5"/>
      <queryTableField id="6" name="system_update_date" tableColumnId="6"/>
    </queryTableFields>
  </queryTableRefresh>
  <extLst>
    <ext xmlns:x15="http://schemas.microsoft.com/office/spreadsheetml/2010/11/main" uri="{883FBD77-0823-4a55-B5E3-86C4891E6966}">
      <x15:queryTable sourceDataName="AWS RDS - all tables1"/>
    </ext>
  </extLst>
</queryTable>
</file>

<file path=xl/queryTables/queryTable20.xml><?xml version="1.0" encoding="utf-8"?>
<queryTable xmlns="http://schemas.openxmlformats.org/spreadsheetml/2006/main" name="customer_dim1" backgroundRefresh="0" connectionId="4" autoFormatId="16" applyNumberFormats="0" applyBorderFormats="0" applyFontFormats="0" applyPatternFormats="0" applyAlignmentFormats="0" applyWidthHeightFormats="0">
  <queryTableRefresh nextId="7">
    <queryTableFields count="6">
      <queryTableField id="1" name="customer_id" tableColumnId="1"/>
      <queryTableField id="2" name="contact_person_name" tableColumnId="2"/>
      <queryTableField id="3" name="customer_name" tableColumnId="3"/>
      <queryTableField id="4" name="email_address" tableColumnId="4"/>
      <queryTableField id="5" name="phone_number" tableColumnId="5"/>
      <queryTableField id="6" name="system_update_date" tableColumnId="6"/>
    </queryTableFields>
  </queryTableRefresh>
  <extLst>
    <ext xmlns:x15="http://schemas.microsoft.com/office/spreadsheetml/2010/11/main" uri="{883FBD77-0823-4a55-B5E3-86C4891E6966}">
      <x15:queryTable sourceDataName="AWS RDS - all tables1"/>
    </ext>
  </extLst>
</queryTable>
</file>

<file path=xl/queryTables/queryTable21.xml><?xml version="1.0" encoding="utf-8"?>
<queryTable xmlns="http://schemas.openxmlformats.org/spreadsheetml/2006/main" name="landfill_owner_dim1" backgroundRefresh="0" connectionId="11" autoFormatId="16" applyNumberFormats="0" applyBorderFormats="0" applyFontFormats="0" applyPatternFormats="0" applyAlignmentFormats="0" applyWidthHeightFormats="0">
  <queryTableRefresh nextId="3">
    <queryTableFields count="2">
      <queryTableField id="1" name="landfill_owner_id" tableColumnId="1"/>
      <queryTableField id="2" name="landfill_owner_name" tableColumnId="2"/>
    </queryTableFields>
  </queryTableRefresh>
  <extLst>
    <ext xmlns:x15="http://schemas.microsoft.com/office/spreadsheetml/2010/11/main" uri="{883FBD77-0823-4a55-B5E3-86C4891E6966}">
      <x15:queryTable sourceDataName="AWS RDS - all tables1"/>
    </ext>
  </extLst>
</queryTable>
</file>

<file path=xl/queryTables/queryTable22.xml><?xml version="1.0" encoding="utf-8"?>
<queryTable xmlns="http://schemas.openxmlformats.org/spreadsheetml/2006/main" name="user_roles1" backgroundRefresh="0" connectionId="23" autoFormatId="16" applyNumberFormats="0" applyBorderFormats="0" applyFontFormats="0" applyPatternFormats="0" applyAlignmentFormats="0" applyWidthHeightFormats="0">
  <queryTableRefresh nextId="3">
    <queryTableFields count="2">
      <queryTableField id="1" name="user_id" tableColumnId="1"/>
      <queryTableField id="2" name="role_id" tableColumnId="2"/>
    </queryTableFields>
  </queryTableRefresh>
  <extLst>
    <ext xmlns:x15="http://schemas.microsoft.com/office/spreadsheetml/2010/11/main" uri="{883FBD77-0823-4a55-B5E3-86C4891E6966}">
      <x15:queryTable sourceDataName="AWS RDS - all tables1"/>
    </ext>
  </extLst>
</queryTable>
</file>

<file path=xl/queryTables/queryTable23.xml><?xml version="1.0" encoding="utf-8"?>
<queryTable xmlns="http://schemas.openxmlformats.org/spreadsheetml/2006/main" name="users1" backgroundRefresh="0" connectionId="24" autoFormatId="16" applyNumberFormats="0" applyBorderFormats="0" applyFontFormats="0" applyPatternFormats="0" applyAlignmentFormats="0" applyWidthHeightFormats="0">
  <queryTableRefresh nextId="6">
    <queryTableFields count="5">
      <queryTableField id="1" name="id" tableColumnId="1"/>
      <queryTableField id="2" name="email" tableColumnId="2"/>
      <queryTableField id="3" name="name" tableColumnId="3"/>
      <queryTableField id="4" name="password" tableColumnId="4"/>
      <queryTableField id="5" name="username" tableColumnId="5"/>
    </queryTableFields>
  </queryTableRefresh>
  <extLst>
    <ext xmlns:x15="http://schemas.microsoft.com/office/spreadsheetml/2010/11/main" uri="{883FBD77-0823-4a55-B5E3-86C4891E6966}">
      <x15:queryTable sourceDataName="AWS RDS - all tables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ingle_stream_incoming_date__Month" sourceName="single_stream_incoming_date (Month)">
  <pivotTables>
    <pivotTable tabId="10" name="PT_Inbound_Trash_Production"/>
  </pivotTables>
  <data>
    <tabular pivotCacheId="1">
      <items count="13">
        <i x="8"/>
        <i x="7"/>
        <i x="6"/>
        <i x="5"/>
        <i x="4"/>
        <i x="3"/>
        <i x="2"/>
        <i x="1" s="1"/>
        <i x="0"/>
        <i x="11" nd="1"/>
        <i x="10" nd="1"/>
        <i x="9" nd="1"/>
        <i x="1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aterial_Type" sourceName="Material_Type">
  <pivotTables>
    <pivotTable tabId="28" name="PivotTable7"/>
  </pivotTables>
  <data>
    <tabular pivotCacheId="6">
      <items count="8">
        <i x="5" s="1"/>
        <i x="4" s="1"/>
        <i x="0" s="1"/>
        <i x="2" s="1"/>
        <i x="3" s="1"/>
        <i x="7" s="1"/>
        <i x="1" s="1"/>
        <i x="6"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28" name="Production_pivot"/>
  </pivotTables>
  <data>
    <tabular pivotCacheId="2">
      <items count="4">
        <i x="1"/>
        <i x="2" s="1"/>
        <i x="0"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ingle_stream_incoming_date (Month) 1" cache="Slicer_single_stream_incoming_date__Month" caption="single_stream_incoming_date (Month)" columnCount="12" showCaption="0"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Material_Type" cache="Slicer_Material_Type" caption="Materials" rowHeight="241300"/>
  <slicer name="Years" cache="Slicer_Years" caption="Years"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single_stream_incoming_date (Month)" cache="Slicer_single_stream_incoming_date__Month" caption="single_stream_incoming_date (Month)" columnCount="12" showCaption="0"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9.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20.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21.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22.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23.xml"/></Relationships>
</file>

<file path=xl/tables/table1.xml><?xml version="1.0" encoding="utf-8"?>
<table xmlns="http://schemas.openxmlformats.org/spreadsheetml/2006/main" id="2" name="Table_databasesimpleinsiteaws.compoko3fbyj.us_east_2.rds.amazonaws.com_Simple_Insite_V_RECYCLE_REJECT_PERCENTAGE" displayName="Table_databasesimpleinsiteaws.compoko3fbyj.us_east_2.rds.amazonaws.com_Simple_Insite_V_RECYCLE_REJECT_PERCENTAGE" ref="A1:G9" tableType="queryTable" totalsRowShown="0">
  <autoFilter ref="A1:G9"/>
  <tableColumns count="7">
    <tableColumn id="2" uniqueName="2" name="INBOUND" queryTableFieldId="2"/>
    <tableColumn id="3" uniqueName="3" name="TRASHOUT" queryTableFieldId="3"/>
    <tableColumn id="4" uniqueName="4" name="RECYCLE" queryTableFieldId="4"/>
    <tableColumn id="5" uniqueName="5" name="REJECT PERCENTAGE" queryTableFieldId="5" dataDxfId="31"/>
    <tableColumn id="1" uniqueName="1" name="MONTH_NAME" queryTableFieldId="6" dataDxfId="30"/>
    <tableColumn id="6" uniqueName="6" name="MONTH_INDEX" queryTableFieldId="7" dataDxfId="29"/>
    <tableColumn id="7" uniqueName="7" name="YEAR" queryTableFieldId="8" dataDxfId="28"/>
  </tableColumns>
  <tableStyleInfo name="TableStyleMedium2" showFirstColumn="0" showLastColumn="0" showRowStripes="1" showColumnStripes="0"/>
</table>
</file>

<file path=xl/tables/table2.xml><?xml version="1.0" encoding="utf-8"?>
<table xmlns="http://schemas.openxmlformats.org/spreadsheetml/2006/main" id="9" name="Table_Fact_Inbound_Reporting" displayName="Table_Fact_Inbound_Reporting" ref="A1:R1485" tableType="queryTable" totalsRowShown="0">
  <autoFilter ref="A1:R1485"/>
  <sortState ref="A2:R1485">
    <sortCondition descending="1" ref="B1:B1362"/>
  </sortState>
  <tableColumns count="18">
    <tableColumn id="1" uniqueName="1" name="incoming_single_stream_id" queryTableFieldId="1"/>
    <tableColumn id="2" uniqueName="2" name="single_stream_incoming_date" queryTableFieldId="2" dataDxfId="27"/>
    <tableColumn id="3" uniqueName="3" name="single_stream_incoming_material_type" queryTableFieldId="3"/>
    <tableColumn id="4" uniqueName="4" name="single_stream_incoming_weight_ticket_number" queryTableFieldId="4"/>
    <tableColumn id="5" uniqueName="5" name="system_updated_date" queryTableFieldId="5" dataDxfId="26"/>
    <tableColumn id="6" uniqueName="6" name="total_weight_lb" queryTableFieldId="6"/>
    <tableColumn id="7" uniqueName="7" name="total_weight_tons" queryTableFieldId="7"/>
    <tableColumn id="8" uniqueName="8" name="supplier_dim_supplier_id" queryTableFieldId="8"/>
    <tableColumn id="9" uniqueName="9" name="single_stream_incoming_date (Year)" queryTableFieldId="9"/>
    <tableColumn id="10" uniqueName="10" name="single_stream_incoming_date (Quarter)" queryTableFieldId="10"/>
    <tableColumn id="11" uniqueName="11" name="single_stream_incoming_date (Month Index)" queryTableFieldId="11"/>
    <tableColumn id="12" uniqueName="12" name="single_stream_incoming_date (Month)" queryTableFieldId="12"/>
    <tableColumn id="13" uniqueName="13" name="SupplierName" queryTableFieldId="14" dataDxfId="25">
      <calculatedColumnFormula>VLOOKUP(Table_Fact_Inbound_Reporting[[#This Row],[supplier_dim_supplier_id]],Table_supplier_dim1[[supplier_id]:[supplier_name]],5,FALSE)</calculatedColumnFormula>
    </tableColumn>
    <tableColumn id="16" uniqueName="16" name="Group_Inbound_Weight_Tons" queryTableFieldId="17" dataDxfId="24">
      <calculatedColumnFormula>SUMIF(B:B,Table_Fact_Inbound_Reporting[[#This Row],[single_stream_incoming_date]],G:G)</calculatedColumnFormula>
    </tableColumn>
    <tableColumn id="14" uniqueName="14" name="Group_Trash_Weight_Tons" queryTableFieldId="15" dataDxfId="23">
      <calculatedColumnFormula>IFERROR(VLOOKUP(Table_Fact_Inbound_Reporting[[#This Row],[single_stream_incoming_date]],Fact_Trashout_Reporting!C:F,4,FALSE),0)</calculatedColumnFormula>
    </tableColumn>
    <tableColumn id="15" uniqueName="15" name="Group_Production_Weight_Tons" queryTableFieldId="16" dataDxfId="22">
      <calculatedColumnFormula>IFERROR(VLOOKUP(Table_Fact_Inbound_Reporting[[#This Row],[single_stream_incoming_date]],Fact_Production_Reporting!E:G,3,FALSE),0)</calculatedColumnFormula>
    </tableColumn>
    <tableColumn id="17" uniqueName="17" name="Reject Level / Residue" queryTableFieldId="18" dataDxfId="21">
      <calculatedColumnFormula>Table_Fact_Inbound_Reporting[[#This Row],[Group_Trash_Weight_Tons]]/Table_Fact_Inbound_Reporting[[#This Row],[Group_Inbound_Weight_Tons]]</calculatedColumnFormula>
    </tableColumn>
    <tableColumn id="18" uniqueName="18" name="Column1" queryTableFieldId="19" dataDxfId="20">
      <calculatedColumnFormula>AVERAGE(Q:Q)</calculatedColumnFormula>
    </tableColumn>
  </tableColumns>
  <tableStyleInfo name="TableStyleMedium2" showFirstColumn="0" showLastColumn="0" showRowStripes="1" showColumnStripes="0"/>
</table>
</file>

<file path=xl/tables/table3.xml><?xml version="1.0" encoding="utf-8"?>
<table xmlns="http://schemas.openxmlformats.org/spreadsheetml/2006/main" id="4" name="Table_customer_dim_sold_material_facts1" displayName="Table_customer_dim_sold_material_facts1" ref="A1:B2" tableType="queryTable" insertRow="1" totalsRowShown="0">
  <autoFilter ref="A1:B2"/>
  <tableColumns count="2">
    <tableColumn id="1" uniqueName="1" name="customer_dim_customer_id" queryTableFieldId="1"/>
    <tableColumn id="2" uniqueName="2" name="sold_material_facts_sold_material_id" queryTableFieldId="2"/>
  </tableColumns>
  <tableStyleInfo name="TableStyleMedium2" showFirstColumn="0" showLastColumn="0" showRowStripes="1" showColumnStripes="0"/>
</table>
</file>

<file path=xl/tables/table4.xml><?xml version="1.0" encoding="utf-8"?>
<table xmlns="http://schemas.openxmlformats.org/spreadsheetml/2006/main" id="5" name="Table_employee_dim1" displayName="Table_employee_dim1" ref="A1:D23" tableType="queryTable" totalsRowShown="0">
  <autoFilter ref="A1:D23"/>
  <tableColumns count="4">
    <tableColumn id="1" uniqueName="1" name="employee_id" queryTableFieldId="1"/>
    <tableColumn id="2" uniqueName="2" name="employee_email" queryTableFieldId="2"/>
    <tableColumn id="3" uniqueName="3" name="employee_name" queryTableFieldId="3"/>
    <tableColumn id="4" uniqueName="4" name="employee_number" queryTableFieldId="4"/>
  </tableColumns>
  <tableStyleInfo name="TableStyleMedium2" showFirstColumn="0" showLastColumn="0" showRowStripes="1" showColumnStripes="0"/>
</table>
</file>

<file path=xl/tables/table5.xml><?xml version="1.0" encoding="utf-8"?>
<table xmlns="http://schemas.openxmlformats.org/spreadsheetml/2006/main" id="6" name="Table_employee_dim_employee_timesheet_facts1" displayName="Table_employee_dim_employee_timesheet_facts1" ref="A1:B2" tableType="queryTable" insertRow="1" totalsRowShown="0">
  <autoFilter ref="A1:B2"/>
  <tableColumns count="2">
    <tableColumn id="1" uniqueName="1" name="employee_dim_employee_id" queryTableFieldId="1"/>
    <tableColumn id="2" uniqueName="2" name="employee_timesheet_facts_timesheet_id" queryTableFieldId="2"/>
  </tableColumns>
  <tableStyleInfo name="TableStyleMedium2" showFirstColumn="0" showLastColumn="0" showRowStripes="1" showColumnStripes="0"/>
</table>
</file>

<file path=xl/tables/table6.xml><?xml version="1.0" encoding="utf-8"?>
<table xmlns="http://schemas.openxmlformats.org/spreadsheetml/2006/main" id="8" name="Table_hibernate_sequence1" displayName="Table_hibernate_sequence1" ref="A1:A5" tableType="queryTable" totalsRowShown="0">
  <autoFilter ref="A1:A5"/>
  <tableColumns count="1">
    <tableColumn id="1" uniqueName="1" name="next_val" queryTableFieldId="1"/>
  </tableColumns>
  <tableStyleInfo name="TableStyleMedium2" showFirstColumn="0" showLastColumn="0" showRowStripes="1" showColumnStripes="0"/>
</table>
</file>

<file path=xl/tables/table7.xml><?xml version="1.0" encoding="utf-8"?>
<table xmlns="http://schemas.openxmlformats.org/spreadsheetml/2006/main" id="11" name="Table_landfill_owner_dim_trashout_set1" displayName="Table_landfill_owner_dim_trashout_set1" ref="A1:B2" tableType="queryTable" insertRow="1" totalsRowShown="0">
  <autoFilter ref="A1:B2"/>
  <tableColumns count="2">
    <tableColumn id="1" uniqueName="1" name="landfill_owner_landfill_owner_id" queryTableFieldId="1"/>
    <tableColumn id="2" uniqueName="2" name="trashout_set_trashout_id" queryTableFieldId="2"/>
  </tableColumns>
  <tableStyleInfo name="TableStyleMedium2" showFirstColumn="0" showLastColumn="0" showRowStripes="1" showColumnStripes="0"/>
</table>
</file>

<file path=xl/tables/table8.xml><?xml version="1.0" encoding="utf-8"?>
<table xmlns="http://schemas.openxmlformats.org/spreadsheetml/2006/main" id="21" name="Table_trashout_fact1" displayName="Table_trashout_fact1" ref="A1:H348" tableType="queryTable" totalsRowShown="0">
  <autoFilter ref="A1:H348"/>
  <sortState ref="A2:H348">
    <sortCondition descending="1" ref="C1:C297"/>
  </sortState>
  <tableColumns count="8">
    <tableColumn id="1" uniqueName="1" name="trashout_id" queryTableFieldId="1"/>
    <tableColumn id="2" uniqueName="2" name="system_updated_date" queryTableFieldId="2" dataDxfId="18"/>
    <tableColumn id="3" uniqueName="3" name="trashout_date" queryTableFieldId="3" dataDxfId="17"/>
    <tableColumn id="4" uniqueName="4" name="trashout_weight_lb" queryTableFieldId="4"/>
    <tableColumn id="5" uniqueName="5" name="trashout_weight_ticket_number" queryTableFieldId="5"/>
    <tableColumn id="6" uniqueName="6" name="trashout_weight_tons" queryTableFieldId="6"/>
    <tableColumn id="7" uniqueName="7" name="landfill_owner_landfill_owner_id" queryTableFieldId="7"/>
    <tableColumn id="8" uniqueName="8" name="CustomerName" queryTableFieldId="8" dataDxfId="16">
      <calculatedColumnFormula>VLOOKUP(Table_trashout_fact1[[#This Row],[landfill_owner_landfill_owner_id]],Table_landfill_owner_dim1[#All],2,FALSE)</calculatedColumnFormula>
    </tableColumn>
  </tableColumns>
  <tableStyleInfo name="TableStyleMedium2" showFirstColumn="0" showLastColumn="0" showRowStripes="1" showColumnStripes="0"/>
</table>
</file>

<file path=xl/tables/table9.xml><?xml version="1.0" encoding="utf-8"?>
<table xmlns="http://schemas.openxmlformats.org/spreadsheetml/2006/main" id="16" name="Table_production_dim1" displayName="Table_production_dim1" ref="A1:H3597" tableType="queryTable" totalsRowShown="0">
  <autoFilter ref="A1:H3597"/>
  <sortState ref="A2:H3597">
    <sortCondition descending="1" ref="E1:E2213"/>
  </sortState>
  <tableColumns count="8">
    <tableColumn id="1" uniqueName="1" name="baled_material_id" queryTableFieldId="1"/>
    <tableColumn id="2" uniqueName="2" name="system_created_date" queryTableFieldId="2" dataDxfId="15"/>
    <tableColumn id="3" uniqueName="3" name="total_weight_lb" queryTableFieldId="3"/>
    <tableColumn id="4" uniqueName="4" name="total_weight_tons" queryTableFieldId="4"/>
    <tableColumn id="5" uniqueName="5" name="date" queryTableFieldId="5" dataDxfId="14"/>
    <tableColumn id="6" uniqueName="6" name="material_dim_material_id" queryTableFieldId="6"/>
    <tableColumn id="8" uniqueName="8" name="Sum_GroupBy_Date" queryTableFieldId="7" dataDxfId="13">
      <calculatedColumnFormula>IF(Table_production_dim1[[#This Row],[system_created_date]]=Table_production_dim1[[#Headers],[system_created_date]],"",SUMIF(B:B,Table_production_dim1[[#This Row],[system_created_date]],D:D))</calculatedColumnFormula>
    </tableColumn>
    <tableColumn id="7" uniqueName="7" name="Material_Name" queryTableFieldId="8" dataDxfId="12">
      <calculatedColumnFormula>VLOOKUP(Table_production_dim1[[#This Row],[material_dim_material_id]],Table_material_dim1[[#All],[material_id]:[material_type_description]],3,FALSE)</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id="18" name="Table_soldmaterial_fact1" displayName="Table_soldmaterial_fact1" ref="A1:K102" tableType="queryTable" totalsRowShown="0">
  <autoFilter ref="A1:K102"/>
  <sortState ref="A2:K102">
    <sortCondition descending="1" ref="H1:H76"/>
  </sortState>
  <tableColumns count="11">
    <tableColumn id="1" uniqueName="1" name="sold_material_id" queryTableFieldId="1"/>
    <tableColumn id="2" uniqueName="2" name="number_of_sold_bales" queryTableFieldId="2"/>
    <tableColumn id="3" uniqueName="3" name="sold_bol_number" queryTableFieldId="3"/>
    <tableColumn id="4" uniqueName="4" name="sold_material_date" queryTableFieldId="4" dataDxfId="11"/>
    <tableColumn id="5" uniqueName="5" name="sold_weight_lb" queryTableFieldId="5"/>
    <tableColumn id="6" uniqueName="6" name="sold_weight_ticket_number" queryTableFieldId="6"/>
    <tableColumn id="7" uniqueName="7" name="sold_weight_tons" queryTableFieldId="7"/>
    <tableColumn id="8" uniqueName="8" name="system_created_date" queryTableFieldId="8" dataDxfId="10"/>
    <tableColumn id="9" uniqueName="9" name="customer_dim_customer_id" queryTableFieldId="9"/>
    <tableColumn id="10" uniqueName="10" name="material_dim_material_id" queryTableFieldId="10"/>
    <tableColumn id="11" uniqueName="11" name="Material_Type" queryTableFieldId="11" dataDxfId="9">
      <calculatedColumnFormula>VLOOKUP(Table_soldmaterial_fact1[[#This Row],[material_dim_material_id]],Table_material_dim1[[#All],[material_id]:[material_type]],3,FALSE)</calculatedColumnFormula>
    </tableColumn>
  </tableColumns>
  <tableStyleInfo name="TableStyleMedium2" showFirstColumn="0" showLastColumn="0" showRowStripes="1" showColumnStripes="0"/>
</table>
</file>

<file path=xl/tables/table11.xml><?xml version="1.0" encoding="utf-8"?>
<table xmlns="http://schemas.openxmlformats.org/spreadsheetml/2006/main" id="12" name="Table_machine_hours_fact1" displayName="Table_machine_hours_fact1" ref="A1:F244" tableType="queryTable" totalsRowShown="0">
  <autoFilter ref="A1:F244"/>
  <sortState ref="A2:F244">
    <sortCondition descending="1" ref="E1:E145"/>
  </sortState>
  <tableColumns count="6">
    <tableColumn id="1" uniqueName="1" name="machine_hours_id" queryTableFieldId="1"/>
    <tableColumn id="2" uniqueName="2" name="clock_hours" queryTableFieldId="2"/>
    <tableColumn id="3" uniqueName="3" name="comments" queryTableFieldId="3"/>
    <tableColumn id="4" uniqueName="4" name="daily_running_hours" queryTableFieldId="4"/>
    <tableColumn id="5" uniqueName="5" name="date" queryTableFieldId="5" dataDxfId="7"/>
    <tableColumn id="6" uniqueName="6" name="system_created_date" queryTableFieldId="6" dataDxfId="6"/>
  </tableColumns>
  <tableStyleInfo name="TableStyleMedium2" showFirstColumn="0" showLastColumn="0" showRowStripes="1" showColumnStripes="0"/>
</table>
</file>

<file path=xl/tables/table12.xml><?xml version="1.0" encoding="utf-8"?>
<table xmlns="http://schemas.openxmlformats.org/spreadsheetml/2006/main" id="14" name="Table_material_dim_production_dims1" displayName="Table_material_dim_production_dims1" ref="A1:B2" tableType="queryTable" insertRow="1" totalsRowShown="0">
  <autoFilter ref="A1:B2"/>
  <tableColumns count="2">
    <tableColumn id="1" uniqueName="1" name="material_dim_material_id" queryTableFieldId="1"/>
    <tableColumn id="2" uniqueName="2" name="production_dims_baled_material_id" queryTableFieldId="2"/>
  </tableColumns>
  <tableStyleInfo name="TableStyleMedium2" showFirstColumn="0" showLastColumn="0" showRowStripes="1" showColumnStripes="0"/>
</table>
</file>

<file path=xl/tables/table13.xml><?xml version="1.0" encoding="utf-8"?>
<table xmlns="http://schemas.openxmlformats.org/spreadsheetml/2006/main" id="15" name="Table_material_dim_sold_material_facts1" displayName="Table_material_dim_sold_material_facts1" ref="A1:B2" tableType="queryTable" insertRow="1" totalsRowShown="0">
  <autoFilter ref="A1:B2"/>
  <tableColumns count="2">
    <tableColumn id="1" uniqueName="1" name="material_dim_material_id" queryTableFieldId="1"/>
    <tableColumn id="2" uniqueName="2" name="sold_material_facts_sold_material_id" queryTableFieldId="2"/>
  </tableColumns>
  <tableStyleInfo name="TableStyleMedium2" showFirstColumn="0" showLastColumn="0" showRowStripes="1" showColumnStripes="0"/>
</table>
</file>

<file path=xl/tables/table14.xml><?xml version="1.0" encoding="utf-8"?>
<table xmlns="http://schemas.openxmlformats.org/spreadsheetml/2006/main" id="17" name="Table_roles1" displayName="Table_roles1" ref="A1:B3" tableType="queryTable" totalsRowShown="0">
  <autoFilter ref="A1:B3"/>
  <tableColumns count="2">
    <tableColumn id="1" uniqueName="1" name="role_id" queryTableFieldId="1"/>
    <tableColumn id="2" uniqueName="2" name="name" queryTableFieldId="2"/>
  </tableColumns>
  <tableStyleInfo name="TableStyleMedium2" showFirstColumn="0" showLastColumn="0" showRowStripes="1" showColumnStripes="0"/>
</table>
</file>

<file path=xl/tables/table15.xml><?xml version="1.0" encoding="utf-8"?>
<table xmlns="http://schemas.openxmlformats.org/spreadsheetml/2006/main" id="20" name="Table_supplier_dim_incoming_single_streams1" displayName="Table_supplier_dim_incoming_single_streams1" ref="A1:B2" tableType="queryTable" insertRow="1" totalsRowShown="0">
  <autoFilter ref="A1:B2"/>
  <tableColumns count="2">
    <tableColumn id="1" uniqueName="1" name="supplier_dim_supplier_id" queryTableFieldId="1"/>
    <tableColumn id="2" uniqueName="2" name="incoming_single_streams_incoming_single_stream_id" queryTableFieldId="2"/>
  </tableColumns>
  <tableStyleInfo name="TableStyleMedium2" showFirstColumn="0" showLastColumn="0" showRowStripes="1" showColumnStripes="0"/>
</table>
</file>

<file path=xl/tables/table16.xml><?xml version="1.0" encoding="utf-8"?>
<table xmlns="http://schemas.openxmlformats.org/spreadsheetml/2006/main" id="7" name="Table_employee_timesheet_fact1" displayName="Table_employee_timesheet_fact1" ref="A1:G2378" tableType="queryTable" totalsRowShown="0">
  <autoFilter ref="A1:G2378"/>
  <sortState ref="A2:G2378">
    <sortCondition descending="1" ref="D1:D496"/>
  </sortState>
  <tableColumns count="7">
    <tableColumn id="1" uniqueName="1" name="timesheet_id" queryTableFieldId="1"/>
    <tableColumn id="2" uniqueName="2" name="break_hours" queryTableFieldId="2"/>
    <tableColumn id="3" uniqueName="3" name="daily_hours_worked" queryTableFieldId="3"/>
    <tableColumn id="4" uniqueName="4" name="system_created_date" queryTableFieldId="4" dataDxfId="5"/>
    <tableColumn id="5" uniqueName="5" name="date" queryTableFieldId="5" dataDxfId="4"/>
    <tableColumn id="6" uniqueName="6" name="employee_dim_employee_id" queryTableFieldId="6"/>
    <tableColumn id="7" uniqueName="7" name="Employee_Name" queryTableFieldId="7" dataDxfId="3">
      <calculatedColumnFormula>VLOOKUP(Table_employee_timesheet_fact1[[#This Row],[employee_dim_employee_id]],Dim_Employee!A:C,3,FALSE)</calculatedColumnFormula>
    </tableColumn>
  </tableColumns>
  <tableStyleInfo name="TableStyleMedium2" showFirstColumn="0" showLastColumn="0" showRowStripes="1" showColumnStripes="0"/>
</table>
</file>

<file path=xl/tables/table17.xml><?xml version="1.0" encoding="utf-8"?>
<table xmlns="http://schemas.openxmlformats.org/spreadsheetml/2006/main" id="13" name="Table_material_dim1" displayName="Table_material_dim1" ref="A1:F10" tableType="queryTable" totalsRowShown="0">
  <autoFilter ref="A1:F10"/>
  <sortState ref="A2:F10">
    <sortCondition ref="A1:A9"/>
  </sortState>
  <tableColumns count="6">
    <tableColumn id="1" uniqueName="1" name="material_id" queryTableFieldId="1"/>
    <tableColumn id="2" uniqueName="2" name="material_system_updated_date" queryTableFieldId="2" dataDxfId="2"/>
    <tableColumn id="3" uniqueName="3" name="material_type" queryTableFieldId="3"/>
    <tableColumn id="4" uniqueName="4" name="material_type_description" queryTableFieldId="4"/>
    <tableColumn id="5" uniqueName="5" name="inventory_count" queryTableFieldId="5"/>
    <tableColumn id="6" uniqueName="6" name="target_inventory_truckload" queryTableFieldId="10"/>
  </tableColumns>
  <tableStyleInfo name="TableStyleMedium2" showFirstColumn="0" showLastColumn="0" showRowStripes="1" showColumnStripes="0"/>
</table>
</file>

<file path=xl/tables/table18.xml><?xml version="1.0" encoding="utf-8"?>
<table xmlns="http://schemas.openxmlformats.org/spreadsheetml/2006/main" id="1" name="Table_employee_dim1_12" displayName="Table_employee_dim1_12" ref="A1:D23" tableType="queryTable" totalsRowShown="0">
  <autoFilter ref="A1:D23"/>
  <tableColumns count="4">
    <tableColumn id="1" uniqueName="1" name="employee_id" queryTableFieldId="1"/>
    <tableColumn id="2" uniqueName="2" name="employee_email" queryTableFieldId="2"/>
    <tableColumn id="3" uniqueName="3" name="employee_name" queryTableFieldId="3"/>
    <tableColumn id="4" uniqueName="4" name="employee_number" queryTableFieldId="4"/>
  </tableColumns>
  <tableStyleInfo name="TableStyleMedium2" showFirstColumn="0" showLastColumn="0" showRowStripes="1" showColumnStripes="0"/>
</table>
</file>

<file path=xl/tables/table19.xml><?xml version="1.0" encoding="utf-8"?>
<table xmlns="http://schemas.openxmlformats.org/spreadsheetml/2006/main" id="19" name="Table_supplier_dim1" displayName="Table_supplier_dim1" ref="A1:F5" tableType="queryTable" totalsRowShown="0">
  <autoFilter ref="A1:F5"/>
  <tableColumns count="6">
    <tableColumn id="1" uniqueName="1" name="supplier_id" queryTableFieldId="1"/>
    <tableColumn id="2" uniqueName="2" name="contact_name" queryTableFieldId="2"/>
    <tableColumn id="3" uniqueName="3" name="email_address" queryTableFieldId="3"/>
    <tableColumn id="4" uniqueName="4" name="phone_number" queryTableFieldId="4"/>
    <tableColumn id="5" uniqueName="5" name="supplier_name" queryTableFieldId="5"/>
    <tableColumn id="6" uniqueName="6" name="system_update_date" queryTableFieldId="6" dataDxfId="1"/>
  </tableColumns>
  <tableStyleInfo name="TableStyleMedium2" showFirstColumn="0" showLastColumn="0" showRowStripes="1" showColumnStripes="0"/>
</table>
</file>

<file path=xl/tables/table20.xml><?xml version="1.0" encoding="utf-8"?>
<table xmlns="http://schemas.openxmlformats.org/spreadsheetml/2006/main" id="3" name="Table_customer_dim1" displayName="Table_customer_dim1" ref="A1:F6" tableType="queryTable" totalsRowShown="0">
  <autoFilter ref="A1:F6"/>
  <tableColumns count="6">
    <tableColumn id="1" uniqueName="1" name="customer_id" queryTableFieldId="1"/>
    <tableColumn id="2" uniqueName="2" name="contact_person_name" queryTableFieldId="2"/>
    <tableColumn id="3" uniqueName="3" name="customer_name" queryTableFieldId="3"/>
    <tableColumn id="4" uniqueName="4" name="email_address" queryTableFieldId="4"/>
    <tableColumn id="5" uniqueName="5" name="phone_number" queryTableFieldId="5"/>
    <tableColumn id="6" uniqueName="6" name="system_update_date" queryTableFieldId="6" dataDxfId="0"/>
  </tableColumns>
  <tableStyleInfo name="TableStyleMedium2" showFirstColumn="0" showLastColumn="0" showRowStripes="1" showColumnStripes="0"/>
</table>
</file>

<file path=xl/tables/table21.xml><?xml version="1.0" encoding="utf-8"?>
<table xmlns="http://schemas.openxmlformats.org/spreadsheetml/2006/main" id="10" name="Table_landfill_owner_dim1" displayName="Table_landfill_owner_dim1" ref="A1:B3" tableType="queryTable" totalsRowShown="0">
  <autoFilter ref="A1:B3"/>
  <tableColumns count="2">
    <tableColumn id="1" uniqueName="1" name="landfill_owner_id" queryTableFieldId="1"/>
    <tableColumn id="2" uniqueName="2" name="landfill_owner_name" queryTableFieldId="2"/>
  </tableColumns>
  <tableStyleInfo name="TableStyleMedium2" showFirstColumn="0" showLastColumn="0" showRowStripes="1" showColumnStripes="0"/>
</table>
</file>

<file path=xl/tables/table22.xml><?xml version="1.0" encoding="utf-8"?>
<table xmlns="http://schemas.openxmlformats.org/spreadsheetml/2006/main" id="22" name="Table_user_roles1" displayName="Table_user_roles1" ref="A1:B7" tableType="queryTable" totalsRowShown="0">
  <autoFilter ref="A1:B7"/>
  <tableColumns count="2">
    <tableColumn id="1" uniqueName="1" name="user_id" queryTableFieldId="1"/>
    <tableColumn id="2" uniqueName="2" name="role_id" queryTableFieldId="2"/>
  </tableColumns>
  <tableStyleInfo name="TableStyleMedium2" showFirstColumn="0" showLastColumn="0" showRowStripes="1" showColumnStripes="0"/>
</table>
</file>

<file path=xl/tables/table23.xml><?xml version="1.0" encoding="utf-8"?>
<table xmlns="http://schemas.openxmlformats.org/spreadsheetml/2006/main" id="23" name="Table_users1" displayName="Table_users1" ref="A1:E7" tableType="queryTable" totalsRowShown="0">
  <autoFilter ref="A1:E7"/>
  <tableColumns count="5">
    <tableColumn id="1" uniqueName="1" name="id" queryTableFieldId="1"/>
    <tableColumn id="2" uniqueName="2" name="email" queryTableFieldId="2"/>
    <tableColumn id="3" uniqueName="3" name="name" queryTableFieldId="3"/>
    <tableColumn id="4" uniqueName="4" name="password" queryTableFieldId="4"/>
    <tableColumn id="5" uniqueName="5" name="username" queryTableFieldId="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2.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8.xml"/><Relationship Id="rId4"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pivotTable" Target="../pivotTables/pivotTable9.xml"/><Relationship Id="rId5" Type="http://schemas.microsoft.com/office/2007/relationships/slicer" Target="../slicers/slicer3.xml"/><Relationship Id="rId4"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21.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2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4"/>
  <sheetViews>
    <sheetView topLeftCell="A13" zoomScale="80" zoomScaleNormal="80" workbookViewId="0">
      <selection activeCell="X26" sqref="X26"/>
    </sheetView>
  </sheetViews>
  <sheetFormatPr defaultRowHeight="15" x14ac:dyDescent="0.25"/>
  <cols>
    <col min="11" max="11" width="11.42578125" customWidth="1"/>
    <col min="12" max="12" width="31" customWidth="1"/>
    <col min="13" max="13" width="35" customWidth="1"/>
    <col min="14" max="14" width="25.85546875" bestFit="1" customWidth="1"/>
  </cols>
  <sheetData>
    <row r="1" spans="1:38" s="3" customFormat="1" ht="57.75" customHeight="1" x14ac:dyDescent="0.4">
      <c r="A1" s="5"/>
      <c r="B1" s="4"/>
      <c r="C1" s="4"/>
      <c r="D1" s="4"/>
      <c r="E1" s="4"/>
      <c r="F1" s="4"/>
      <c r="G1" s="4"/>
      <c r="H1" s="4"/>
      <c r="I1" s="4"/>
      <c r="J1" s="4"/>
      <c r="K1" s="4"/>
      <c r="L1" s="4"/>
      <c r="M1" s="6" t="s">
        <v>150</v>
      </c>
      <c r="N1" s="4"/>
      <c r="O1" s="4"/>
      <c r="P1" s="4"/>
      <c r="Q1" s="4"/>
      <c r="R1" s="4"/>
      <c r="S1" s="4"/>
      <c r="T1" s="4"/>
      <c r="U1" s="4"/>
      <c r="V1" s="4"/>
      <c r="W1" s="4"/>
      <c r="X1" s="4"/>
      <c r="Y1" s="4"/>
      <c r="Z1" s="4"/>
      <c r="AA1" s="4"/>
      <c r="AB1" s="4"/>
      <c r="AC1" s="4"/>
      <c r="AD1" s="4"/>
      <c r="AE1" s="4"/>
      <c r="AF1" s="4"/>
      <c r="AG1" s="4"/>
      <c r="AH1" s="4"/>
      <c r="AI1" s="4"/>
      <c r="AJ1" s="4"/>
      <c r="AK1" s="4"/>
    </row>
    <row r="2" spans="1:38" ht="18" customHeight="1" x14ac:dyDescent="0.25">
      <c r="A2" s="21" t="s">
        <v>193</v>
      </c>
      <c r="B2" s="21"/>
      <c r="C2" s="21"/>
      <c r="D2" s="21"/>
      <c r="E2" s="21"/>
      <c r="F2" s="21"/>
      <c r="G2" s="21"/>
      <c r="H2" s="21"/>
      <c r="I2" s="21"/>
      <c r="J2" s="21"/>
      <c r="K2" s="21"/>
      <c r="L2" s="26" t="s">
        <v>183</v>
      </c>
      <c r="M2" s="25"/>
      <c r="N2" s="25"/>
      <c r="O2" s="21"/>
      <c r="P2" s="21"/>
      <c r="Q2" s="21"/>
      <c r="R2" s="21"/>
      <c r="S2" s="21"/>
      <c r="T2" s="21"/>
      <c r="U2" s="21"/>
      <c r="V2" s="21"/>
      <c r="W2" s="21"/>
      <c r="X2" s="21"/>
      <c r="Y2" s="21"/>
      <c r="Z2" s="21"/>
      <c r="AA2" s="21"/>
      <c r="AB2" s="21"/>
      <c r="AC2" s="21"/>
      <c r="AD2" s="21"/>
      <c r="AE2" s="21"/>
      <c r="AF2" s="21"/>
      <c r="AG2" s="21"/>
      <c r="AH2" s="21"/>
      <c r="AI2" s="21"/>
      <c r="AJ2" s="21"/>
      <c r="AK2" s="21"/>
      <c r="AL2" s="21"/>
    </row>
    <row r="3" spans="1:38" ht="18" customHeight="1" x14ac:dyDescent="0.25">
      <c r="A3" s="21"/>
      <c r="B3" s="21"/>
      <c r="C3" s="21"/>
      <c r="D3" s="21"/>
      <c r="E3" s="21"/>
      <c r="F3" s="21"/>
      <c r="G3" s="21"/>
      <c r="H3" s="21"/>
      <c r="I3" s="21"/>
      <c r="J3" s="21"/>
      <c r="K3" s="21"/>
      <c r="L3" s="27" t="s">
        <v>184</v>
      </c>
      <c r="M3" s="23"/>
      <c r="N3" s="24"/>
      <c r="O3" s="21"/>
      <c r="P3" s="21"/>
      <c r="Q3" s="21"/>
      <c r="R3" s="21"/>
      <c r="S3" s="21"/>
      <c r="T3" s="21"/>
      <c r="U3" s="21"/>
      <c r="V3" s="21"/>
      <c r="W3" s="21"/>
      <c r="X3" s="21"/>
      <c r="Y3" s="21"/>
      <c r="Z3" s="21"/>
      <c r="AA3" s="21"/>
      <c r="AB3" s="21"/>
      <c r="AC3" s="21"/>
      <c r="AD3" s="21"/>
      <c r="AE3" s="21"/>
      <c r="AF3" s="21"/>
      <c r="AG3" s="21"/>
      <c r="AH3" s="21"/>
      <c r="AI3" s="21"/>
      <c r="AJ3" s="21"/>
      <c r="AK3" s="21"/>
      <c r="AL3" s="21"/>
    </row>
    <row r="4" spans="1:38" ht="18" customHeight="1" x14ac:dyDescent="0.25">
      <c r="A4" s="21"/>
      <c r="B4" s="21"/>
      <c r="C4" s="21"/>
      <c r="D4" s="21"/>
      <c r="E4" s="21"/>
      <c r="F4" s="21"/>
      <c r="G4" s="21"/>
      <c r="H4" s="21"/>
      <c r="I4" s="21"/>
      <c r="J4" s="21"/>
      <c r="K4" s="21"/>
      <c r="L4" s="27" t="s">
        <v>185</v>
      </c>
      <c r="M4" s="23"/>
      <c r="N4" s="24"/>
      <c r="O4" s="21"/>
      <c r="P4" s="21"/>
      <c r="Q4" s="21"/>
      <c r="R4" s="21"/>
      <c r="S4" s="21"/>
      <c r="T4" s="21"/>
      <c r="U4" s="21"/>
      <c r="V4" s="21"/>
      <c r="W4" s="21"/>
      <c r="X4" s="21"/>
      <c r="Y4" s="21"/>
      <c r="Z4" s="21"/>
      <c r="AA4" s="21"/>
      <c r="AB4" s="21"/>
      <c r="AC4" s="21"/>
      <c r="AD4" s="21"/>
      <c r="AE4" s="21"/>
      <c r="AF4" s="21"/>
      <c r="AG4" s="21"/>
      <c r="AH4" s="21"/>
      <c r="AI4" s="21"/>
      <c r="AJ4" s="21"/>
      <c r="AK4" s="21"/>
      <c r="AL4" s="21"/>
    </row>
    <row r="5" spans="1:38" ht="18" customHeight="1" x14ac:dyDescent="0.25">
      <c r="A5" s="21"/>
      <c r="B5" s="21"/>
      <c r="C5" s="21"/>
      <c r="D5" s="21"/>
      <c r="E5" s="21"/>
      <c r="F5" s="21"/>
      <c r="G5" s="21"/>
      <c r="H5" s="21"/>
      <c r="I5" s="21"/>
      <c r="J5" s="21"/>
      <c r="K5" s="21"/>
      <c r="L5" s="27" t="s">
        <v>186</v>
      </c>
      <c r="M5" s="23"/>
      <c r="N5" s="24"/>
      <c r="O5" s="21"/>
      <c r="P5" s="21"/>
      <c r="Q5" s="21"/>
      <c r="R5" s="21"/>
      <c r="S5" s="21"/>
      <c r="T5" s="21"/>
      <c r="U5" s="21"/>
      <c r="V5" s="21"/>
      <c r="W5" s="21"/>
      <c r="X5" s="21"/>
      <c r="Y5" s="21"/>
      <c r="Z5" s="21"/>
      <c r="AA5" s="21"/>
      <c r="AB5" s="21"/>
      <c r="AC5" s="21"/>
      <c r="AD5" s="21"/>
      <c r="AE5" s="21"/>
      <c r="AF5" s="21"/>
      <c r="AG5" s="21"/>
      <c r="AH5" s="21"/>
      <c r="AI5" s="21"/>
      <c r="AJ5" s="21"/>
      <c r="AK5" s="21"/>
      <c r="AL5" s="21"/>
    </row>
    <row r="6" spans="1:38" ht="18" customHeight="1" x14ac:dyDescent="0.25">
      <c r="A6" s="21"/>
      <c r="B6" s="21"/>
      <c r="C6" s="21"/>
      <c r="D6" s="21"/>
      <c r="E6" s="21"/>
      <c r="F6" s="21"/>
      <c r="G6" s="21"/>
      <c r="H6" s="21"/>
      <c r="I6" s="21"/>
      <c r="J6" s="21"/>
      <c r="K6" s="21"/>
      <c r="L6" s="22"/>
      <c r="M6" s="23"/>
      <c r="N6" s="24"/>
      <c r="O6" s="21"/>
      <c r="P6" s="21"/>
      <c r="Q6" s="21"/>
      <c r="R6" s="21"/>
      <c r="S6" s="21"/>
      <c r="T6" s="21"/>
      <c r="U6" s="21"/>
      <c r="V6" s="21"/>
      <c r="W6" s="21"/>
      <c r="X6" s="21"/>
      <c r="Y6" s="21"/>
      <c r="Z6" s="21"/>
      <c r="AA6" s="21"/>
      <c r="AB6" s="21"/>
      <c r="AC6" s="21"/>
      <c r="AD6" s="21"/>
      <c r="AE6" s="21"/>
      <c r="AF6" s="21"/>
      <c r="AG6" s="21"/>
      <c r="AH6" s="21"/>
      <c r="AI6" s="21"/>
      <c r="AJ6" s="21"/>
      <c r="AK6" s="21"/>
      <c r="AL6" s="21"/>
    </row>
    <row r="7" spans="1:38" ht="15" customHeight="1" x14ac:dyDescent="0.25">
      <c r="A7" s="21"/>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row>
    <row r="8" spans="1:38" ht="15" customHeight="1" x14ac:dyDescent="0.25">
      <c r="A8" s="21"/>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row>
    <row r="9" spans="1:38" ht="15" customHeight="1" x14ac:dyDescent="0.25">
      <c r="A9" s="21"/>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row>
    <row r="10" spans="1:38" ht="15" customHeight="1" x14ac:dyDescent="0.25">
      <c r="A10" s="21"/>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row>
    <row r="11" spans="1:38" ht="15" customHeight="1" x14ac:dyDescent="0.25">
      <c r="A11" s="21"/>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row>
    <row r="12" spans="1:38" ht="15" customHeight="1" x14ac:dyDescent="0.25">
      <c r="A12" s="21"/>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row>
    <row r="13" spans="1:38" ht="15" customHeight="1" x14ac:dyDescent="0.25">
      <c r="A13" s="21"/>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row>
    <row r="14" spans="1:38" ht="15" customHeight="1" x14ac:dyDescent="0.25">
      <c r="A14" s="21"/>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row>
    <row r="15" spans="1:38" ht="15" customHeight="1" x14ac:dyDescent="0.25">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row>
    <row r="16" spans="1:38" ht="15" customHeight="1" x14ac:dyDescent="0.25">
      <c r="A16" s="21"/>
      <c r="B16" s="21"/>
      <c r="C16" s="21"/>
      <c r="D16" s="21"/>
      <c r="E16" s="21"/>
      <c r="F16" s="21"/>
      <c r="G16" s="21"/>
      <c r="H16" s="21"/>
      <c r="I16" s="21"/>
      <c r="J16" s="21"/>
      <c r="K16" s="21"/>
      <c r="L16" s="21" t="s">
        <v>193</v>
      </c>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row>
    <row r="17" spans="1:38" ht="15" customHeight="1" x14ac:dyDescent="0.25">
      <c r="A17" s="21"/>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row>
    <row r="18" spans="1:38" ht="15" customHeight="1" x14ac:dyDescent="0.25">
      <c r="A18" s="21"/>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row>
    <row r="19" spans="1:38" ht="15" customHeight="1" x14ac:dyDescent="0.25">
      <c r="A19" s="21"/>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row>
    <row r="20" spans="1:38" ht="15" customHeight="1" x14ac:dyDescent="0.25">
      <c r="A20" s="21"/>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row>
    <row r="21" spans="1:38" ht="15" customHeight="1" x14ac:dyDescent="0.25">
      <c r="A21" s="21"/>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row>
    <row r="22" spans="1:38" ht="15" customHeight="1" x14ac:dyDescent="0.25">
      <c r="A22" s="21"/>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row>
    <row r="23" spans="1:38" ht="15" customHeight="1" x14ac:dyDescent="0.25">
      <c r="A23" s="21"/>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row>
    <row r="24" spans="1:38" ht="15" customHeight="1" x14ac:dyDescent="0.25">
      <c r="A24" s="21"/>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row>
    <row r="25" spans="1:38" ht="15" customHeight="1" x14ac:dyDescent="0.25">
      <c r="A25" s="21"/>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row>
    <row r="26" spans="1:38" ht="15" customHeight="1" x14ac:dyDescent="0.25">
      <c r="A26" s="21"/>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row>
    <row r="27" spans="1:38" ht="15" customHeight="1" x14ac:dyDescent="0.25">
      <c r="A27" s="21"/>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row>
    <row r="28" spans="1:38" ht="15" customHeight="1" x14ac:dyDescent="0.25">
      <c r="A28" s="21"/>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row>
    <row r="29" spans="1:38" ht="15" customHeight="1" x14ac:dyDescent="0.25">
      <c r="A29" s="21"/>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row>
    <row r="30" spans="1:38" ht="15" customHeight="1" x14ac:dyDescent="0.25">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row>
    <row r="31" spans="1:38" ht="15" customHeight="1" x14ac:dyDescent="0.25">
      <c r="A31" s="21"/>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row>
    <row r="32" spans="1:38" ht="15" customHeight="1" x14ac:dyDescent="0.25">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row>
    <row r="33" spans="1:38" ht="15" customHeight="1" x14ac:dyDescent="0.25">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row>
    <row r="34" spans="1:38" ht="15" customHeight="1" x14ac:dyDescent="0.25">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row>
    <row r="35" spans="1:38" ht="15" customHeight="1" x14ac:dyDescent="0.25">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row>
    <row r="36" spans="1:38" ht="15" customHeight="1" x14ac:dyDescent="0.25">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row>
    <row r="37" spans="1:38" ht="15" customHeight="1" x14ac:dyDescent="0.25">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row>
    <row r="38" spans="1:38" ht="15" customHeight="1" x14ac:dyDescent="0.25">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row>
    <row r="39" spans="1:38" ht="15" customHeight="1" x14ac:dyDescent="0.25">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row>
    <row r="40" spans="1:38" ht="15" customHeight="1" x14ac:dyDescent="0.25">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row>
    <row r="41" spans="1:38" ht="15" customHeight="1" x14ac:dyDescent="0.25">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row>
    <row r="42" spans="1:38" ht="15" customHeight="1" x14ac:dyDescent="0.25">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row>
    <row r="43" spans="1:38" ht="15" customHeight="1" x14ac:dyDescent="0.25">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row>
    <row r="44" spans="1:38" ht="15" customHeight="1" x14ac:dyDescent="0.25">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row>
    <row r="45" spans="1:38" ht="15" customHeight="1" x14ac:dyDescent="0.25">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row>
    <row r="46" spans="1:38" ht="15" customHeight="1" x14ac:dyDescent="0.25">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row>
    <row r="47" spans="1:38" ht="15" customHeight="1" x14ac:dyDescent="0.25">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row>
    <row r="48" spans="1:38" ht="15" customHeight="1" x14ac:dyDescent="0.25">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row>
    <row r="49" spans="1:38" ht="15" customHeight="1" x14ac:dyDescent="0.25">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row>
    <row r="50" spans="1:38" ht="15" customHeight="1" x14ac:dyDescent="0.25">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row>
    <row r="51" spans="1:38" ht="15" customHeight="1" x14ac:dyDescent="0.25">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row>
    <row r="52" spans="1:38" ht="15" customHeight="1" x14ac:dyDescent="0.25">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row>
    <row r="53" spans="1:38" ht="15" customHeight="1" x14ac:dyDescent="0.25">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row>
    <row r="54" spans="1:38" ht="15" customHeight="1" x14ac:dyDescent="0.25">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row>
  </sheetData>
  <pageMargins left="0.7" right="0.7" top="0.75" bottom="0.75" header="0.3" footer="0.3"/>
  <pageSetup orientation="portrait" horizontalDpi="90" verticalDpi="90" r:id="rId1"/>
  <drawing r:id="rId2"/>
  <extLst>
    <ext xmlns:x14="http://schemas.microsoft.com/office/spreadsheetml/2009/9/main" uri="{78C0D931-6437-407d-A8EE-F0AAD7539E65}">
      <x14:conditionalFormattings>
        <x14:conditionalFormatting xmlns:xm="http://schemas.microsoft.com/office/excel/2006/main">
          <x14:cfRule type="expression" priority="7" id="{A1A43736-2716-45CE-AA1F-A0891D03CAE1}">
            <xm:f>Fact_Inbound_Reporting!$AL$24&lt;=2</xm:f>
            <x14:dxf>
              <fill>
                <patternFill>
                  <bgColor theme="9" tint="0.39994506668294322"/>
                </patternFill>
              </fill>
            </x14:dxf>
          </x14:cfRule>
          <x14:cfRule type="expression" priority="8" id="{E59BF794-7F49-48D9-8C0C-694EED0209DC}">
            <xm:f>OR(Fact_Inbound_Reporting!$AL$24=3,Fact_Inbound_Reporting!$AL$24=4)</xm:f>
            <x14:dxf>
              <fill>
                <patternFill>
                  <bgColor rgb="FFFFFF00"/>
                </patternFill>
              </fill>
            </x14:dxf>
          </x14:cfRule>
          <x14:cfRule type="expression" priority="9" id="{28FBB69A-FCCA-40FF-92C4-23172EF157E6}">
            <xm:f>Fact_Inbound_Reporting!$AL$24&gt;=5</xm:f>
            <x14:dxf>
              <fill>
                <patternFill>
                  <bgColor rgb="FFFF0000"/>
                </patternFill>
              </fill>
            </x14:dxf>
          </x14:cfRule>
          <xm:sqref>L3</xm:sqref>
        </x14:conditionalFormatting>
        <x14:conditionalFormatting xmlns:xm="http://schemas.microsoft.com/office/excel/2006/main">
          <x14:cfRule type="expression" priority="4" id="{58852946-9BE9-4E09-A6A6-1E779EEC6EAE}">
            <xm:f>Fact_Inbound_Reporting!$AL$25&lt;=2</xm:f>
            <x14:dxf>
              <fill>
                <patternFill>
                  <bgColor theme="9" tint="0.39994506668294322"/>
                </patternFill>
              </fill>
            </x14:dxf>
          </x14:cfRule>
          <x14:cfRule type="expression" priority="5" id="{DE458030-9FF2-48D4-99BD-E782F7F6859D}">
            <xm:f>OR(Fact_Inbound_Reporting!$AL$25=3,Fact_Inbound_Reporting!$AL$25=4)</xm:f>
            <x14:dxf>
              <fill>
                <patternFill>
                  <bgColor rgb="FFFFFF00"/>
                </patternFill>
              </fill>
            </x14:dxf>
          </x14:cfRule>
          <x14:cfRule type="expression" priority="6" id="{E3F3A13C-FD4E-44A2-A3F7-6A8217C1FFED}">
            <xm:f>Fact_Inbound_Reporting!$AL$25&gt;=5</xm:f>
            <x14:dxf>
              <fill>
                <patternFill>
                  <bgColor rgb="FFFF0000"/>
                </patternFill>
              </fill>
            </x14:dxf>
          </x14:cfRule>
          <xm:sqref>L4</xm:sqref>
        </x14:conditionalFormatting>
        <x14:conditionalFormatting xmlns:xm="http://schemas.microsoft.com/office/excel/2006/main">
          <x14:cfRule type="expression" priority="1" id="{95B99A33-B39C-47BA-AD04-07E19DD79C1E}">
            <xm:f>Fact_Inbound_Reporting!$AL$26&lt;=2</xm:f>
            <x14:dxf>
              <fill>
                <patternFill>
                  <bgColor theme="9" tint="0.39994506668294322"/>
                </patternFill>
              </fill>
            </x14:dxf>
          </x14:cfRule>
          <x14:cfRule type="expression" priority="2" id="{938DD990-F24F-4332-88E1-D9B1D0BA2F92}">
            <xm:f>OR(Fact_Inbound_Reporting!$AL$26=3,Fact_Inbound_Reporting!$AL$26=4)</xm:f>
            <x14:dxf>
              <fill>
                <patternFill>
                  <bgColor rgb="FFFFFF00"/>
                </patternFill>
              </fill>
            </x14:dxf>
          </x14:cfRule>
          <x14:cfRule type="expression" priority="3" id="{36C0ACB5-2308-435C-8593-7D3EF9EF31C3}">
            <xm:f>Fact_Inbound_Reporting!$AL$26&gt;=5</xm:f>
            <x14:dxf>
              <fill>
                <patternFill>
                  <bgColor rgb="FFFF0000"/>
                </patternFill>
              </fill>
            </x14:dxf>
          </x14:cfRule>
          <xm:sqref>L5</xm:sqref>
        </x14:conditionalFormatting>
      </x14:conditionalFormattings>
    </ex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BJ433"/>
  <sheetViews>
    <sheetView topLeftCell="A7" zoomScaleNormal="100" workbookViewId="0">
      <selection activeCell="U39" sqref="U39"/>
    </sheetView>
  </sheetViews>
  <sheetFormatPr defaultRowHeight="15" x14ac:dyDescent="0.25"/>
  <cols>
    <col min="1" max="7" width="9.140625" style="31"/>
    <col min="8" max="8" width="3.42578125" style="31" customWidth="1"/>
    <col min="9" max="18" width="9.140625" style="31"/>
    <col min="21" max="21" width="13.140625" customWidth="1"/>
    <col min="22" max="22" width="24.140625" customWidth="1"/>
    <col min="25" max="25" width="13.140625" customWidth="1"/>
    <col min="26" max="26" width="22.5703125" customWidth="1"/>
    <col min="27" max="27" width="13.28515625" customWidth="1"/>
    <col min="28" max="28" width="24.140625" customWidth="1"/>
    <col min="29" max="29" width="13.140625" customWidth="1"/>
    <col min="30" max="30" width="23.7109375" customWidth="1"/>
    <col min="33" max="33" width="13.140625" customWidth="1"/>
    <col min="34" max="34" width="26.28515625" customWidth="1"/>
    <col min="35" max="35" width="18.7109375" customWidth="1"/>
    <col min="36" max="36" width="13.140625" customWidth="1"/>
    <col min="37" max="37" width="35.85546875" customWidth="1"/>
    <col min="38" max="38" width="38.7109375" customWidth="1"/>
    <col min="39" max="39" width="16.140625" customWidth="1"/>
    <col min="40" max="40" width="13.28515625" customWidth="1"/>
    <col min="41" max="41" width="23.7109375" customWidth="1"/>
    <col min="42" max="42" width="13.140625" customWidth="1"/>
    <col min="43" max="43" width="15.7109375" customWidth="1"/>
    <col min="44" max="44" width="21.5703125" bestFit="1" customWidth="1"/>
    <col min="45" max="45" width="13.28515625" customWidth="1"/>
    <col min="46" max="46" width="26.28515625" customWidth="1"/>
    <col min="47" max="47" width="13.140625" customWidth="1"/>
    <col min="48" max="48" width="24.140625" customWidth="1"/>
    <col min="51" max="51" width="16.85546875" customWidth="1"/>
    <col min="53" max="53" width="13.28515625" customWidth="1"/>
    <col min="54" max="54" width="35.85546875" customWidth="1"/>
    <col min="55" max="55" width="38.7109375" bestFit="1" customWidth="1"/>
    <col min="56" max="56" width="16.140625" customWidth="1"/>
    <col min="61" max="61" width="15.85546875" bestFit="1" customWidth="1"/>
    <col min="62" max="62" width="15.28515625" bestFit="1" customWidth="1"/>
  </cols>
  <sheetData>
    <row r="7" spans="21:52" x14ac:dyDescent="0.25">
      <c r="AU7" t="s">
        <v>329</v>
      </c>
      <c r="AY7" t="s">
        <v>330</v>
      </c>
      <c r="AZ7" s="32">
        <f>GETPIVOTDATA("total_weight_tons",$AU$9)/GETPIVOTDATA("daily_running_hours",$AG$13)</f>
        <v>1.8685779000161777</v>
      </c>
    </row>
    <row r="8" spans="21:52" x14ac:dyDescent="0.25">
      <c r="U8" t="s">
        <v>324</v>
      </c>
      <c r="Y8" t="s">
        <v>327</v>
      </c>
      <c r="AC8" t="s">
        <v>325</v>
      </c>
      <c r="AP8" t="s">
        <v>332</v>
      </c>
    </row>
    <row r="9" spans="21:52" x14ac:dyDescent="0.25">
      <c r="U9" s="7" t="s">
        <v>151</v>
      </c>
      <c r="V9" t="s">
        <v>309</v>
      </c>
      <c r="Y9" s="7" t="s">
        <v>151</v>
      </c>
      <c r="Z9" t="s">
        <v>311</v>
      </c>
      <c r="AA9" t="s">
        <v>317</v>
      </c>
      <c r="AC9" s="7" t="s">
        <v>282</v>
      </c>
      <c r="AD9" t="s">
        <v>157</v>
      </c>
      <c r="AG9" t="s">
        <v>326</v>
      </c>
      <c r="AP9" s="7" t="s">
        <v>282</v>
      </c>
      <c r="AQ9" t="s">
        <v>157</v>
      </c>
      <c r="AU9" s="7" t="s">
        <v>151</v>
      </c>
      <c r="AV9" t="s">
        <v>309</v>
      </c>
    </row>
    <row r="10" spans="21:52" x14ac:dyDescent="0.25">
      <c r="U10" s="9" t="s">
        <v>162</v>
      </c>
      <c r="V10" s="29">
        <v>933.92000000000098</v>
      </c>
      <c r="Y10" s="9" t="s">
        <v>66</v>
      </c>
      <c r="Z10" s="10">
        <v>10</v>
      </c>
      <c r="AA10" s="10">
        <v>40</v>
      </c>
      <c r="AU10" s="9" t="s">
        <v>161</v>
      </c>
      <c r="AV10" s="10">
        <v>100.21999999999987</v>
      </c>
    </row>
    <row r="11" spans="21:52" x14ac:dyDescent="0.25">
      <c r="U11" s="9" t="s">
        <v>157</v>
      </c>
      <c r="V11" s="29">
        <v>1154.9679999999935</v>
      </c>
      <c r="Y11" s="9" t="s">
        <v>59</v>
      </c>
      <c r="Z11" s="10">
        <v>10</v>
      </c>
      <c r="AA11" s="10">
        <v>40</v>
      </c>
      <c r="AC11" s="7" t="s">
        <v>151</v>
      </c>
      <c r="AD11" t="s">
        <v>312</v>
      </c>
      <c r="AG11" s="7" t="s">
        <v>282</v>
      </c>
      <c r="AH11" t="s">
        <v>157</v>
      </c>
      <c r="AP11" s="7" t="s">
        <v>151</v>
      </c>
      <c r="AQ11" t="s">
        <v>331</v>
      </c>
      <c r="AU11" s="9" t="s">
        <v>160</v>
      </c>
      <c r="AV11" s="10">
        <v>115.56999999999995</v>
      </c>
    </row>
    <row r="12" spans="21:52" x14ac:dyDescent="0.25">
      <c r="U12" s="9" t="s">
        <v>152</v>
      </c>
      <c r="V12" s="29">
        <v>2088.8879999999945</v>
      </c>
      <c r="Y12" s="9" t="s">
        <v>68</v>
      </c>
      <c r="Z12" s="10">
        <v>76</v>
      </c>
      <c r="AA12" s="10">
        <v>31</v>
      </c>
      <c r="AC12" s="9" t="s">
        <v>161</v>
      </c>
      <c r="AD12" s="29">
        <v>160.05000000000001</v>
      </c>
      <c r="AJ12" s="7" t="s">
        <v>151</v>
      </c>
      <c r="AK12" t="s">
        <v>313</v>
      </c>
      <c r="AL12" t="s">
        <v>315</v>
      </c>
      <c r="AM12" t="s">
        <v>316</v>
      </c>
      <c r="AP12" s="9" t="s">
        <v>161</v>
      </c>
      <c r="AQ12" s="10">
        <v>196.09999999999997</v>
      </c>
      <c r="AU12" s="9" t="s">
        <v>159</v>
      </c>
      <c r="AV12" s="10">
        <v>129.8545</v>
      </c>
    </row>
    <row r="13" spans="21:52" x14ac:dyDescent="0.25">
      <c r="Y13" s="9" t="s">
        <v>57</v>
      </c>
      <c r="Z13" s="10">
        <v>9</v>
      </c>
      <c r="AA13" s="10">
        <v>22</v>
      </c>
      <c r="AC13" s="9" t="s">
        <v>160</v>
      </c>
      <c r="AD13" s="29">
        <v>83.039999999999992</v>
      </c>
      <c r="AG13" s="7" t="s">
        <v>151</v>
      </c>
      <c r="AH13" t="s">
        <v>281</v>
      </c>
      <c r="AJ13" s="8">
        <v>43832</v>
      </c>
      <c r="AK13" s="29">
        <v>0</v>
      </c>
      <c r="AL13" s="10">
        <v>13.85</v>
      </c>
      <c r="AM13" s="30">
        <v>0</v>
      </c>
      <c r="AP13" s="9" t="s">
        <v>160</v>
      </c>
      <c r="AQ13" s="10">
        <v>186.39000000000001</v>
      </c>
      <c r="AU13" s="9" t="s">
        <v>174</v>
      </c>
      <c r="AV13" s="10">
        <v>129.83050000000003</v>
      </c>
    </row>
    <row r="14" spans="21:52" x14ac:dyDescent="0.25">
      <c r="Y14" s="9" t="s">
        <v>64</v>
      </c>
      <c r="Z14" s="10">
        <v>31</v>
      </c>
      <c r="AA14" s="10">
        <v>40</v>
      </c>
      <c r="AC14" s="9" t="s">
        <v>159</v>
      </c>
      <c r="AD14" s="29">
        <v>152.17999999999998</v>
      </c>
      <c r="AG14" s="9" t="s">
        <v>159</v>
      </c>
      <c r="AH14" s="10">
        <v>16</v>
      </c>
      <c r="AJ14" s="8">
        <v>43833</v>
      </c>
      <c r="AK14" s="29">
        <v>0</v>
      </c>
      <c r="AL14" s="10">
        <v>9.629999999999999</v>
      </c>
      <c r="AM14" s="30">
        <v>0</v>
      </c>
      <c r="AP14" s="9" t="s">
        <v>159</v>
      </c>
      <c r="AQ14" s="10">
        <v>204.22250000000003</v>
      </c>
      <c r="AU14" s="9" t="s">
        <v>173</v>
      </c>
      <c r="AV14" s="10">
        <v>199.14899999999955</v>
      </c>
    </row>
    <row r="15" spans="21:52" x14ac:dyDescent="0.25">
      <c r="Y15" s="9" t="s">
        <v>310</v>
      </c>
      <c r="Z15" s="10">
        <v>0</v>
      </c>
      <c r="AA15" s="10">
        <v>40</v>
      </c>
      <c r="AC15" s="9" t="s">
        <v>174</v>
      </c>
      <c r="AD15" s="29">
        <v>225.13</v>
      </c>
      <c r="AG15" s="9" t="s">
        <v>174</v>
      </c>
      <c r="AH15" s="10">
        <v>85.300000000000182</v>
      </c>
      <c r="AJ15" s="8">
        <v>43836</v>
      </c>
      <c r="AK15" s="29">
        <v>5.95</v>
      </c>
      <c r="AL15" s="10">
        <v>10.979999999999999</v>
      </c>
      <c r="AM15" s="30">
        <v>0.54189435336976333</v>
      </c>
      <c r="AP15" s="9" t="s">
        <v>174</v>
      </c>
      <c r="AQ15" s="10">
        <v>203.58999999999997</v>
      </c>
      <c r="AU15" s="9" t="s">
        <v>172</v>
      </c>
      <c r="AV15" s="10">
        <v>223.59099999999935</v>
      </c>
    </row>
    <row r="16" spans="21:52" x14ac:dyDescent="0.25">
      <c r="Y16" s="9" t="s">
        <v>63</v>
      </c>
      <c r="Z16" s="10">
        <v>13</v>
      </c>
      <c r="AA16" s="10">
        <v>15</v>
      </c>
      <c r="AC16" s="9" t="s">
        <v>173</v>
      </c>
      <c r="AD16" s="29">
        <v>33.71</v>
      </c>
      <c r="AG16" s="9" t="s">
        <v>173</v>
      </c>
      <c r="AH16" s="10">
        <v>0</v>
      </c>
      <c r="AJ16" s="8">
        <v>43837</v>
      </c>
      <c r="AK16" s="29">
        <v>5.88</v>
      </c>
      <c r="AL16" s="10">
        <v>5.04</v>
      </c>
      <c r="AM16" s="30">
        <v>1.1666666666666667</v>
      </c>
      <c r="AP16" s="9" t="s">
        <v>173</v>
      </c>
      <c r="AQ16" s="10">
        <v>191.1999999999999</v>
      </c>
      <c r="AU16" s="9" t="s">
        <v>170</v>
      </c>
      <c r="AV16" s="10">
        <v>154.15499999999983</v>
      </c>
    </row>
    <row r="17" spans="25:62" x14ac:dyDescent="0.25">
      <c r="Y17" s="9" t="s">
        <v>61</v>
      </c>
      <c r="Z17" s="10">
        <v>14</v>
      </c>
      <c r="AA17" s="10">
        <v>50</v>
      </c>
      <c r="AC17" s="9" t="s">
        <v>172</v>
      </c>
      <c r="AD17" s="29">
        <v>117.01999999999998</v>
      </c>
      <c r="AG17" s="9" t="s">
        <v>172</v>
      </c>
      <c r="AH17" s="10">
        <v>0</v>
      </c>
      <c r="AJ17" s="8">
        <v>43838</v>
      </c>
      <c r="AK17" s="29">
        <v>5.31</v>
      </c>
      <c r="AL17" s="10">
        <v>1.1399999999999999</v>
      </c>
      <c r="AM17" s="30">
        <v>4.6578947368421053</v>
      </c>
      <c r="AP17" s="9" t="s">
        <v>172</v>
      </c>
      <c r="AQ17" s="10">
        <v>203.54</v>
      </c>
      <c r="AU17" s="9" t="s">
        <v>169</v>
      </c>
      <c r="AV17" s="10">
        <v>99.946499999999958</v>
      </c>
    </row>
    <row r="18" spans="25:62" x14ac:dyDescent="0.25">
      <c r="Y18" s="9" t="s">
        <v>152</v>
      </c>
      <c r="Z18" s="10">
        <v>163</v>
      </c>
      <c r="AA18" s="10">
        <v>278</v>
      </c>
      <c r="AC18" s="9" t="s">
        <v>170</v>
      </c>
      <c r="AD18" s="29">
        <v>126.85999999999999</v>
      </c>
      <c r="AG18" s="9" t="s">
        <v>170</v>
      </c>
      <c r="AH18" s="10">
        <v>208.49999999999909</v>
      </c>
      <c r="AJ18" s="8">
        <v>43839</v>
      </c>
      <c r="AK18" s="29">
        <v>3.81</v>
      </c>
      <c r="AL18" s="10">
        <v>12.12</v>
      </c>
      <c r="AM18" s="30">
        <v>0.31435643564356436</v>
      </c>
      <c r="AP18" s="9" t="s">
        <v>152</v>
      </c>
      <c r="AQ18" s="10">
        <v>1185.0425</v>
      </c>
      <c r="AU18" s="9" t="s">
        <v>168</v>
      </c>
      <c r="AV18" s="10">
        <v>2.6515000000000004</v>
      </c>
    </row>
    <row r="19" spans="25:62" x14ac:dyDescent="0.25">
      <c r="AC19" s="9" t="s">
        <v>169</v>
      </c>
      <c r="AD19" s="29">
        <v>206.11</v>
      </c>
      <c r="AG19" s="9" t="s">
        <v>169</v>
      </c>
      <c r="AH19" s="10">
        <v>308.30000000000018</v>
      </c>
      <c r="AJ19" s="8">
        <v>43840</v>
      </c>
      <c r="AK19" s="29">
        <v>0</v>
      </c>
      <c r="AL19" s="10">
        <v>5.93</v>
      </c>
      <c r="AM19" s="30">
        <v>0</v>
      </c>
      <c r="AU19" s="9" t="s">
        <v>152</v>
      </c>
      <c r="AV19" s="10">
        <v>1154.9679999999985</v>
      </c>
    </row>
    <row r="20" spans="25:62" x14ac:dyDescent="0.25">
      <c r="AC20" s="9" t="s">
        <v>152</v>
      </c>
      <c r="AD20" s="29">
        <v>1104.0999999999999</v>
      </c>
      <c r="AG20" s="9" t="s">
        <v>152</v>
      </c>
      <c r="AH20" s="10">
        <v>618.09999999999945</v>
      </c>
      <c r="AJ20" s="8">
        <v>43843</v>
      </c>
      <c r="AK20" s="29">
        <v>4.7699999999999996</v>
      </c>
      <c r="AL20" s="10">
        <v>2.04</v>
      </c>
      <c r="AM20" s="30">
        <v>2.3382352941176467</v>
      </c>
    </row>
    <row r="21" spans="25:62" x14ac:dyDescent="0.25">
      <c r="AJ21" s="8">
        <v>43844</v>
      </c>
      <c r="AK21" s="29">
        <v>2.33</v>
      </c>
      <c r="AL21" s="10">
        <v>5.99</v>
      </c>
      <c r="AM21" s="30">
        <v>0.38898163606010017</v>
      </c>
    </row>
    <row r="22" spans="25:62" x14ac:dyDescent="0.25">
      <c r="AJ22" s="8">
        <v>43845</v>
      </c>
      <c r="AK22" s="29">
        <v>0</v>
      </c>
      <c r="AL22" s="10">
        <v>11.330000000000002</v>
      </c>
      <c r="AM22" s="30">
        <v>0</v>
      </c>
      <c r="BF22" t="s">
        <v>320</v>
      </c>
      <c r="BI22" t="s">
        <v>321</v>
      </c>
      <c r="BJ22">
        <f>SUM(Fact_Production_Reporting!D:D)</f>
        <v>2088.8879999999599</v>
      </c>
    </row>
    <row r="23" spans="25:62" x14ac:dyDescent="0.25">
      <c r="AJ23" s="8">
        <v>43846</v>
      </c>
      <c r="AK23" s="29">
        <v>3.49</v>
      </c>
      <c r="AL23" s="10">
        <v>10.31</v>
      </c>
      <c r="AM23" s="30">
        <v>0.33850630455868091</v>
      </c>
      <c r="BF23" s="30">
        <f>GETPIVOTDATA("Residue Rate (%)",$AJ$12)</f>
        <v>0.20733484374625571</v>
      </c>
      <c r="BI23" t="s">
        <v>322</v>
      </c>
      <c r="BJ23">
        <f>SUM(Fact_EmployeeTimesheet!C:C)</f>
        <v>20642.5</v>
      </c>
    </row>
    <row r="24" spans="25:62" x14ac:dyDescent="0.25">
      <c r="AJ24" s="8">
        <v>43847</v>
      </c>
      <c r="AK24" s="29">
        <v>0</v>
      </c>
      <c r="AL24" s="10">
        <v>0.96</v>
      </c>
      <c r="AM24" s="30">
        <v>0</v>
      </c>
      <c r="BI24" t="s">
        <v>323</v>
      </c>
      <c r="BJ24" s="32">
        <f>BJ22/BJ23</f>
        <v>0.10119355698195276</v>
      </c>
    </row>
    <row r="25" spans="25:62" x14ac:dyDescent="0.25">
      <c r="AJ25" s="8">
        <v>43849</v>
      </c>
      <c r="AK25" s="29">
        <v>0</v>
      </c>
      <c r="AL25" s="10">
        <v>3.19</v>
      </c>
      <c r="AM25" s="30">
        <v>0</v>
      </c>
    </row>
    <row r="26" spans="25:62" x14ac:dyDescent="0.25">
      <c r="AJ26" s="8">
        <v>43854</v>
      </c>
      <c r="AK26" s="29">
        <v>0</v>
      </c>
      <c r="AL26" s="10">
        <v>6.66</v>
      </c>
      <c r="AM26" s="30">
        <v>0</v>
      </c>
    </row>
    <row r="27" spans="25:62" x14ac:dyDescent="0.25">
      <c r="AJ27" s="8">
        <v>43857</v>
      </c>
      <c r="AK27" s="29">
        <v>0</v>
      </c>
      <c r="AL27" s="10">
        <v>1.62</v>
      </c>
      <c r="AM27" s="30">
        <v>0</v>
      </c>
    </row>
    <row r="28" spans="25:62" x14ac:dyDescent="0.25">
      <c r="AJ28" s="8">
        <v>43858</v>
      </c>
      <c r="AK28" s="29">
        <v>0</v>
      </c>
      <c r="AL28" s="10">
        <v>14.209999999999999</v>
      </c>
      <c r="AM28" s="30">
        <v>0</v>
      </c>
    </row>
    <row r="29" spans="25:62" x14ac:dyDescent="0.25">
      <c r="AJ29" s="8">
        <v>43859</v>
      </c>
      <c r="AK29" s="29">
        <v>0</v>
      </c>
      <c r="AL29" s="10">
        <v>7.22</v>
      </c>
      <c r="AM29" s="30">
        <v>0</v>
      </c>
    </row>
    <row r="30" spans="25:62" x14ac:dyDescent="0.25">
      <c r="AJ30" s="8">
        <v>43860</v>
      </c>
      <c r="AK30" s="29">
        <v>0</v>
      </c>
      <c r="AL30" s="10">
        <v>8.36</v>
      </c>
      <c r="AM30" s="30">
        <v>0</v>
      </c>
    </row>
    <row r="31" spans="25:62" x14ac:dyDescent="0.25">
      <c r="AJ31" s="8">
        <v>43861</v>
      </c>
      <c r="AK31" s="29">
        <v>0</v>
      </c>
      <c r="AL31" s="10">
        <v>6.1400000000000006</v>
      </c>
      <c r="AM31" s="30">
        <v>0</v>
      </c>
    </row>
    <row r="32" spans="25:62" x14ac:dyDescent="0.25">
      <c r="AJ32" s="8">
        <v>43864</v>
      </c>
      <c r="AK32" s="29">
        <v>0</v>
      </c>
      <c r="AL32" s="10">
        <v>1.86</v>
      </c>
      <c r="AM32" s="30">
        <v>0</v>
      </c>
    </row>
    <row r="33" spans="36:40" x14ac:dyDescent="0.25">
      <c r="AJ33" s="8">
        <v>43865</v>
      </c>
      <c r="AK33" s="29">
        <v>0</v>
      </c>
      <c r="AL33" s="10">
        <v>10.32</v>
      </c>
      <c r="AM33" s="30">
        <v>0</v>
      </c>
    </row>
    <row r="34" spans="36:40" x14ac:dyDescent="0.25">
      <c r="AJ34" s="8">
        <v>43866</v>
      </c>
      <c r="AK34" s="29">
        <v>4.46</v>
      </c>
      <c r="AL34" s="10">
        <v>4.55</v>
      </c>
      <c r="AM34" s="30">
        <v>0.98021978021978029</v>
      </c>
    </row>
    <row r="35" spans="36:40" x14ac:dyDescent="0.25">
      <c r="AJ35" s="8">
        <v>43867</v>
      </c>
      <c r="AK35" s="29">
        <v>5.81</v>
      </c>
      <c r="AL35" s="10">
        <v>5.08</v>
      </c>
      <c r="AM35" s="30">
        <v>1.1437007874015748</v>
      </c>
    </row>
    <row r="36" spans="36:40" x14ac:dyDescent="0.25">
      <c r="AJ36" s="8">
        <v>43868</v>
      </c>
      <c r="AK36" s="29">
        <v>2.79</v>
      </c>
      <c r="AL36" s="10">
        <v>3.5</v>
      </c>
      <c r="AM36" s="30">
        <v>0.79714285714285715</v>
      </c>
      <c r="AN36" t="s">
        <v>328</v>
      </c>
    </row>
    <row r="37" spans="36:40" x14ac:dyDescent="0.25">
      <c r="AJ37" s="8">
        <v>43871</v>
      </c>
      <c r="AK37" s="29">
        <v>0</v>
      </c>
      <c r="AL37" s="10">
        <v>6.16</v>
      </c>
      <c r="AM37" s="30">
        <v>0</v>
      </c>
    </row>
    <row r="38" spans="36:40" x14ac:dyDescent="0.25">
      <c r="AJ38" s="8">
        <v>43872</v>
      </c>
      <c r="AK38" s="29">
        <v>0</v>
      </c>
      <c r="AL38" s="10">
        <v>6.62</v>
      </c>
      <c r="AM38" s="30">
        <v>0</v>
      </c>
    </row>
    <row r="39" spans="36:40" x14ac:dyDescent="0.25">
      <c r="AJ39" s="8">
        <v>43873</v>
      </c>
      <c r="AK39" s="29">
        <v>1.8099999999999998</v>
      </c>
      <c r="AL39" s="10">
        <v>11.229999999999999</v>
      </c>
      <c r="AM39" s="30">
        <v>0.16117542297417631</v>
      </c>
    </row>
    <row r="40" spans="36:40" x14ac:dyDescent="0.25">
      <c r="AJ40" s="8">
        <v>43874</v>
      </c>
      <c r="AK40" s="29">
        <v>2.8699999999999997</v>
      </c>
      <c r="AL40" s="10">
        <v>6.84</v>
      </c>
      <c r="AM40" s="30">
        <v>0.41959064327485379</v>
      </c>
    </row>
    <row r="41" spans="36:40" x14ac:dyDescent="0.25">
      <c r="AJ41" s="8">
        <v>43875</v>
      </c>
      <c r="AK41" s="29">
        <v>0</v>
      </c>
      <c r="AL41" s="10">
        <v>4.8999999999999995</v>
      </c>
      <c r="AM41" s="30">
        <v>0</v>
      </c>
    </row>
    <row r="42" spans="36:40" x14ac:dyDescent="0.25">
      <c r="AJ42" s="8">
        <v>43878</v>
      </c>
      <c r="AK42" s="29">
        <v>2.97</v>
      </c>
      <c r="AL42" s="10">
        <v>3.87</v>
      </c>
      <c r="AM42" s="30">
        <v>0.76744186046511631</v>
      </c>
    </row>
    <row r="43" spans="36:40" x14ac:dyDescent="0.25">
      <c r="AJ43" s="8">
        <v>43879</v>
      </c>
      <c r="AK43" s="29">
        <v>2.4500000000000002</v>
      </c>
      <c r="AL43" s="10">
        <v>3.9</v>
      </c>
      <c r="AM43" s="30">
        <v>0.6282051282051283</v>
      </c>
    </row>
    <row r="44" spans="36:40" x14ac:dyDescent="0.25">
      <c r="AJ44" s="8">
        <v>43880</v>
      </c>
      <c r="AK44" s="29">
        <v>1.66</v>
      </c>
      <c r="AL44" s="10">
        <v>0.95</v>
      </c>
      <c r="AM44" s="30">
        <v>1.7473684210526317</v>
      </c>
    </row>
    <row r="45" spans="36:40" x14ac:dyDescent="0.25">
      <c r="AJ45" s="8">
        <v>43881</v>
      </c>
      <c r="AK45" s="29">
        <v>0</v>
      </c>
      <c r="AL45" s="10">
        <v>5.0999999999999996</v>
      </c>
      <c r="AM45" s="30">
        <v>0</v>
      </c>
    </row>
    <row r="46" spans="36:40" x14ac:dyDescent="0.25">
      <c r="AJ46" s="8">
        <v>43885</v>
      </c>
      <c r="AK46" s="29">
        <v>0</v>
      </c>
      <c r="AL46" s="10">
        <v>6.330000000000001</v>
      </c>
      <c r="AM46" s="30">
        <v>0</v>
      </c>
    </row>
    <row r="47" spans="36:40" x14ac:dyDescent="0.25">
      <c r="AJ47" s="8">
        <v>43886</v>
      </c>
      <c r="AK47" s="29">
        <v>0</v>
      </c>
      <c r="AL47" s="10">
        <v>3.57</v>
      </c>
      <c r="AM47" s="30">
        <v>0</v>
      </c>
    </row>
    <row r="48" spans="36:40" x14ac:dyDescent="0.25">
      <c r="AJ48" s="8">
        <v>43887</v>
      </c>
      <c r="AK48" s="29">
        <v>3.92</v>
      </c>
      <c r="AL48" s="10">
        <v>6.05</v>
      </c>
      <c r="AM48" s="30">
        <v>0.64793388429752063</v>
      </c>
    </row>
    <row r="49" spans="36:39" x14ac:dyDescent="0.25">
      <c r="AJ49" s="8">
        <v>43888</v>
      </c>
      <c r="AK49" s="29">
        <v>2.91</v>
      </c>
      <c r="AL49" s="10">
        <v>9.8999999999999986</v>
      </c>
      <c r="AM49" s="30">
        <v>0.293939393939394</v>
      </c>
    </row>
    <row r="50" spans="36:39" x14ac:dyDescent="0.25">
      <c r="AJ50" s="8">
        <v>43889</v>
      </c>
      <c r="AK50" s="29">
        <v>0</v>
      </c>
      <c r="AL50" s="10">
        <v>6.2899999999999991</v>
      </c>
      <c r="AM50" s="30">
        <v>0</v>
      </c>
    </row>
    <row r="51" spans="36:39" x14ac:dyDescent="0.25">
      <c r="AJ51" s="8">
        <v>43892</v>
      </c>
      <c r="AK51" s="29">
        <v>3.32</v>
      </c>
      <c r="AL51" s="10">
        <v>7.41</v>
      </c>
      <c r="AM51" s="30">
        <v>0.4480431848852901</v>
      </c>
    </row>
    <row r="52" spans="36:39" x14ac:dyDescent="0.25">
      <c r="AJ52" s="8">
        <v>43893</v>
      </c>
      <c r="AK52" s="29">
        <v>3.48</v>
      </c>
      <c r="AL52" s="10">
        <v>4.96</v>
      </c>
      <c r="AM52" s="30">
        <v>0.70161290322580649</v>
      </c>
    </row>
    <row r="53" spans="36:39" x14ac:dyDescent="0.25">
      <c r="AJ53" s="8">
        <v>43894</v>
      </c>
      <c r="AK53" s="29">
        <v>1.98</v>
      </c>
      <c r="AL53" s="10">
        <v>1.04</v>
      </c>
      <c r="AM53" s="30">
        <v>1.9038461538461537</v>
      </c>
    </row>
    <row r="54" spans="36:39" x14ac:dyDescent="0.25">
      <c r="AJ54" s="8">
        <v>43895</v>
      </c>
      <c r="AK54" s="29">
        <v>3.22</v>
      </c>
      <c r="AL54" s="10">
        <v>11.08</v>
      </c>
      <c r="AM54" s="30">
        <v>0.29061371841155237</v>
      </c>
    </row>
    <row r="55" spans="36:39" x14ac:dyDescent="0.25">
      <c r="AJ55" s="8">
        <v>43896</v>
      </c>
      <c r="AK55" s="29">
        <v>0</v>
      </c>
      <c r="AL55" s="10">
        <v>2.4</v>
      </c>
      <c r="AM55" s="30">
        <v>0</v>
      </c>
    </row>
    <row r="56" spans="36:39" x14ac:dyDescent="0.25">
      <c r="AJ56" s="8">
        <v>43899</v>
      </c>
      <c r="AK56" s="29">
        <v>3.37</v>
      </c>
      <c r="AL56" s="10">
        <v>13.73</v>
      </c>
      <c r="AM56" s="30">
        <v>0.24544792425345957</v>
      </c>
    </row>
    <row r="57" spans="36:39" x14ac:dyDescent="0.25">
      <c r="AJ57" s="8">
        <v>43900</v>
      </c>
      <c r="AK57" s="29">
        <v>2.21</v>
      </c>
      <c r="AL57" s="10">
        <v>2.1799999999999997</v>
      </c>
      <c r="AM57" s="30">
        <v>1.0137614678899083</v>
      </c>
    </row>
    <row r="58" spans="36:39" x14ac:dyDescent="0.25">
      <c r="AJ58" s="8">
        <v>43901</v>
      </c>
      <c r="AK58" s="29">
        <v>3.52</v>
      </c>
      <c r="AL58" s="10">
        <v>28.18</v>
      </c>
      <c r="AM58" s="30">
        <v>0.12491128459900638</v>
      </c>
    </row>
    <row r="59" spans="36:39" x14ac:dyDescent="0.25">
      <c r="AJ59" s="8">
        <v>43902</v>
      </c>
      <c r="AK59" s="29">
        <v>0</v>
      </c>
      <c r="AL59" s="10">
        <v>3.85</v>
      </c>
      <c r="AM59" s="30">
        <v>0</v>
      </c>
    </row>
    <row r="60" spans="36:39" x14ac:dyDescent="0.25">
      <c r="AJ60" s="8">
        <v>43903</v>
      </c>
      <c r="AK60" s="29">
        <v>0</v>
      </c>
      <c r="AL60" s="10">
        <v>1.98</v>
      </c>
      <c r="AM60" s="30">
        <v>0</v>
      </c>
    </row>
    <row r="61" spans="36:39" x14ac:dyDescent="0.25">
      <c r="AJ61" s="8">
        <v>43906</v>
      </c>
      <c r="AK61" s="29">
        <v>3.14</v>
      </c>
      <c r="AL61" s="10">
        <v>3.44</v>
      </c>
      <c r="AM61" s="30">
        <v>0.91279069767441867</v>
      </c>
    </row>
    <row r="62" spans="36:39" x14ac:dyDescent="0.25">
      <c r="AJ62" s="8">
        <v>43907</v>
      </c>
      <c r="AK62" s="29">
        <v>2</v>
      </c>
      <c r="AL62" s="10">
        <v>3.07</v>
      </c>
      <c r="AM62" s="30">
        <v>0.65146579804560267</v>
      </c>
    </row>
    <row r="63" spans="36:39" x14ac:dyDescent="0.25">
      <c r="AJ63" s="8">
        <v>43908</v>
      </c>
      <c r="AK63" s="29">
        <v>1.8</v>
      </c>
      <c r="AL63" s="10">
        <v>7.4599999999999982</v>
      </c>
      <c r="AM63" s="30">
        <v>0.24128686327077756</v>
      </c>
    </row>
    <row r="64" spans="36:39" x14ac:dyDescent="0.25">
      <c r="AJ64" s="8">
        <v>43909</v>
      </c>
      <c r="AK64" s="29">
        <v>1.82</v>
      </c>
      <c r="AL64" s="10">
        <v>8.24</v>
      </c>
      <c r="AM64" s="30">
        <v>0.220873786407767</v>
      </c>
    </row>
    <row r="65" spans="36:39" x14ac:dyDescent="0.25">
      <c r="AJ65" s="8">
        <v>43910</v>
      </c>
      <c r="AK65" s="29">
        <v>1.8099999999999998</v>
      </c>
      <c r="AL65" s="10">
        <v>7.5299999999999985</v>
      </c>
      <c r="AM65" s="30">
        <v>0.24037184594953523</v>
      </c>
    </row>
    <row r="66" spans="36:39" x14ac:dyDescent="0.25">
      <c r="AJ66" s="8">
        <v>43913</v>
      </c>
      <c r="AK66" s="29">
        <v>1.75</v>
      </c>
      <c r="AL66" s="10">
        <v>5.74</v>
      </c>
      <c r="AM66" s="30">
        <v>0.3048780487804878</v>
      </c>
    </row>
    <row r="67" spans="36:39" x14ac:dyDescent="0.25">
      <c r="AJ67" s="8">
        <v>43914</v>
      </c>
      <c r="AK67" s="29">
        <v>0</v>
      </c>
      <c r="AL67" s="10">
        <v>4.84</v>
      </c>
      <c r="AM67" s="30">
        <v>0</v>
      </c>
    </row>
    <row r="68" spans="36:39" x14ac:dyDescent="0.25">
      <c r="AJ68" s="8">
        <v>43915</v>
      </c>
      <c r="AK68" s="29">
        <v>3.21</v>
      </c>
      <c r="AL68" s="10">
        <v>12.94</v>
      </c>
      <c r="AM68" s="30">
        <v>0.24806800618238023</v>
      </c>
    </row>
    <row r="69" spans="36:39" x14ac:dyDescent="0.25">
      <c r="AJ69" s="8">
        <v>43916</v>
      </c>
      <c r="AK69" s="29">
        <v>3.2099999999999995</v>
      </c>
      <c r="AL69" s="10">
        <v>6.53</v>
      </c>
      <c r="AM69" s="30">
        <v>0.49157733537519138</v>
      </c>
    </row>
    <row r="70" spans="36:39" x14ac:dyDescent="0.25">
      <c r="AJ70" s="8">
        <v>43922</v>
      </c>
      <c r="AK70" s="29">
        <v>2.2000000000000002</v>
      </c>
      <c r="AL70" s="10">
        <v>12.129999999999999</v>
      </c>
      <c r="AM70" s="30">
        <v>0.18136850783182196</v>
      </c>
    </row>
    <row r="71" spans="36:39" x14ac:dyDescent="0.25">
      <c r="AJ71" s="8">
        <v>43923</v>
      </c>
      <c r="AK71" s="29">
        <v>2.14</v>
      </c>
      <c r="AL71" s="10">
        <v>11.459999999999999</v>
      </c>
      <c r="AM71" s="30">
        <v>0.1867364746945899</v>
      </c>
    </row>
    <row r="72" spans="36:39" x14ac:dyDescent="0.25">
      <c r="AJ72" s="8">
        <v>43926</v>
      </c>
      <c r="AK72" s="29">
        <v>0</v>
      </c>
      <c r="AL72" s="10">
        <v>4.1399999999999997</v>
      </c>
      <c r="AM72" s="30">
        <v>0</v>
      </c>
    </row>
    <row r="73" spans="36:39" x14ac:dyDescent="0.25">
      <c r="AJ73" s="8">
        <v>43927</v>
      </c>
      <c r="AK73" s="29">
        <v>2.4700000000000002</v>
      </c>
      <c r="AL73" s="10">
        <v>10.309999999999999</v>
      </c>
      <c r="AM73" s="30">
        <v>0.23957322987390889</v>
      </c>
    </row>
    <row r="74" spans="36:39" x14ac:dyDescent="0.25">
      <c r="AJ74" s="8">
        <v>43928</v>
      </c>
      <c r="AK74" s="29">
        <v>2.37</v>
      </c>
      <c r="AL74" s="10">
        <v>0.44</v>
      </c>
      <c r="AM74" s="30">
        <v>5.3863636363636367</v>
      </c>
    </row>
    <row r="75" spans="36:39" x14ac:dyDescent="0.25">
      <c r="AJ75" s="8">
        <v>43929</v>
      </c>
      <c r="AK75" s="29">
        <v>2.41</v>
      </c>
      <c r="AL75" s="10">
        <v>10.709999999999999</v>
      </c>
      <c r="AM75" s="30">
        <v>0.22502334267040153</v>
      </c>
    </row>
    <row r="76" spans="36:39" x14ac:dyDescent="0.25">
      <c r="AJ76" s="8">
        <v>43930</v>
      </c>
      <c r="AK76" s="29">
        <v>2.38</v>
      </c>
      <c r="AL76" s="10">
        <v>8.379999999999999</v>
      </c>
      <c r="AM76" s="30">
        <v>0.28400954653937949</v>
      </c>
    </row>
    <row r="77" spans="36:39" x14ac:dyDescent="0.25">
      <c r="AJ77" s="8">
        <v>43931</v>
      </c>
      <c r="AK77" s="29">
        <v>2.58</v>
      </c>
      <c r="AL77" s="10">
        <v>4.03</v>
      </c>
      <c r="AM77" s="30">
        <v>0.64019851116625304</v>
      </c>
    </row>
    <row r="78" spans="36:39" x14ac:dyDescent="0.25">
      <c r="AJ78" s="8">
        <v>43934</v>
      </c>
      <c r="AK78" s="29">
        <v>2.31</v>
      </c>
      <c r="AL78" s="10">
        <v>9.8999999999999986</v>
      </c>
      <c r="AM78" s="30">
        <v>0.23333333333333336</v>
      </c>
    </row>
    <row r="79" spans="36:39" x14ac:dyDescent="0.25">
      <c r="AJ79" s="8">
        <v>43935</v>
      </c>
      <c r="AK79" s="29">
        <v>2.33</v>
      </c>
      <c r="AL79" s="10">
        <v>9.8000000000000007</v>
      </c>
      <c r="AM79" s="30">
        <v>0.23775510204081632</v>
      </c>
    </row>
    <row r="80" spans="36:39" x14ac:dyDescent="0.25">
      <c r="AJ80" s="8">
        <v>43936</v>
      </c>
      <c r="AK80" s="29">
        <v>2.7099999999999995</v>
      </c>
      <c r="AL80" s="10">
        <v>5.03</v>
      </c>
      <c r="AM80" s="30">
        <v>0.53876739562624243</v>
      </c>
    </row>
    <row r="81" spans="36:39" x14ac:dyDescent="0.25">
      <c r="AJ81" s="8">
        <v>43937</v>
      </c>
      <c r="AK81" s="29">
        <v>3.37</v>
      </c>
      <c r="AL81" s="10">
        <v>11.95</v>
      </c>
      <c r="AM81" s="30">
        <v>0.28200836820083686</v>
      </c>
    </row>
    <row r="82" spans="36:39" x14ac:dyDescent="0.25">
      <c r="AJ82" s="8">
        <v>43938</v>
      </c>
      <c r="AK82" s="29">
        <v>3.87</v>
      </c>
      <c r="AL82" s="10">
        <v>2.65</v>
      </c>
      <c r="AM82" s="30">
        <v>1.4603773584905662</v>
      </c>
    </row>
    <row r="83" spans="36:39" x14ac:dyDescent="0.25">
      <c r="AJ83" s="8">
        <v>43941</v>
      </c>
      <c r="AK83" s="29">
        <v>18.760000000000002</v>
      </c>
      <c r="AL83" s="10">
        <v>9.42</v>
      </c>
      <c r="AM83" s="30">
        <v>1.9915074309978771</v>
      </c>
    </row>
    <row r="84" spans="36:39" x14ac:dyDescent="0.25">
      <c r="AJ84" s="8">
        <v>43942</v>
      </c>
      <c r="AK84" s="29">
        <v>0</v>
      </c>
      <c r="AL84" s="10">
        <v>6.6999999999999993</v>
      </c>
      <c r="AM84" s="30">
        <v>0</v>
      </c>
    </row>
    <row r="85" spans="36:39" x14ac:dyDescent="0.25">
      <c r="AJ85" s="8">
        <v>43943</v>
      </c>
      <c r="AK85" s="29">
        <v>3.43</v>
      </c>
      <c r="AL85" s="10">
        <v>0.89</v>
      </c>
      <c r="AM85" s="30">
        <v>3.8539325842696632</v>
      </c>
    </row>
    <row r="86" spans="36:39" x14ac:dyDescent="0.25">
      <c r="AJ86" s="8">
        <v>43944</v>
      </c>
      <c r="AK86" s="29">
        <v>5.63</v>
      </c>
      <c r="AL86" s="10">
        <v>11.719999999999999</v>
      </c>
      <c r="AM86" s="30">
        <v>0.48037542662116045</v>
      </c>
    </row>
    <row r="87" spans="36:39" x14ac:dyDescent="0.25">
      <c r="AJ87" s="8">
        <v>43945</v>
      </c>
      <c r="AK87" s="29">
        <v>5.39</v>
      </c>
      <c r="AL87" s="10">
        <v>9.07</v>
      </c>
      <c r="AM87" s="30">
        <v>0.59426681367144429</v>
      </c>
    </row>
    <row r="88" spans="36:39" x14ac:dyDescent="0.25">
      <c r="AJ88" s="8">
        <v>43948</v>
      </c>
      <c r="AK88" s="29">
        <v>3.8299999999999996</v>
      </c>
      <c r="AL88" s="10">
        <v>14.7</v>
      </c>
      <c r="AM88" s="30">
        <v>0.26054421768707481</v>
      </c>
    </row>
    <row r="89" spans="36:39" x14ac:dyDescent="0.25">
      <c r="AJ89" s="8">
        <v>43949</v>
      </c>
      <c r="AK89" s="29">
        <v>2.19</v>
      </c>
      <c r="AL89" s="10">
        <v>3.17</v>
      </c>
      <c r="AM89" s="30">
        <v>0.69085173501577291</v>
      </c>
    </row>
    <row r="90" spans="36:39" x14ac:dyDescent="0.25">
      <c r="AJ90" s="8">
        <v>43950</v>
      </c>
      <c r="AK90" s="29">
        <v>5.91</v>
      </c>
      <c r="AL90" s="10">
        <v>6.18</v>
      </c>
      <c r="AM90" s="30">
        <v>0.9563106796116505</v>
      </c>
    </row>
    <row r="91" spans="36:39" x14ac:dyDescent="0.25">
      <c r="AJ91" s="8">
        <v>43951</v>
      </c>
      <c r="AK91" s="29">
        <v>2.4500000000000002</v>
      </c>
      <c r="AL91" s="10">
        <v>8.11</v>
      </c>
      <c r="AM91" s="30">
        <v>0.30209617755856971</v>
      </c>
    </row>
    <row r="92" spans="36:39" x14ac:dyDescent="0.25">
      <c r="AJ92" s="8">
        <v>43952</v>
      </c>
      <c r="AK92" s="29">
        <v>0</v>
      </c>
      <c r="AL92" s="10">
        <v>8.4499999999999993</v>
      </c>
      <c r="AM92" s="30">
        <v>0</v>
      </c>
    </row>
    <row r="93" spans="36:39" x14ac:dyDescent="0.25">
      <c r="AJ93" s="8">
        <v>43955</v>
      </c>
      <c r="AK93" s="29">
        <v>0</v>
      </c>
      <c r="AL93" s="10">
        <v>7.08</v>
      </c>
      <c r="AM93" s="30">
        <v>0</v>
      </c>
    </row>
    <row r="94" spans="36:39" x14ac:dyDescent="0.25">
      <c r="AJ94" s="8">
        <v>43956</v>
      </c>
      <c r="AK94" s="29">
        <v>4.99</v>
      </c>
      <c r="AL94" s="10">
        <v>4.84</v>
      </c>
      <c r="AM94" s="30">
        <v>1.0309917355371903</v>
      </c>
    </row>
    <row r="95" spans="36:39" x14ac:dyDescent="0.25">
      <c r="AJ95" s="8">
        <v>43957</v>
      </c>
      <c r="AK95" s="29">
        <v>1.79</v>
      </c>
      <c r="AL95" s="10">
        <v>9.81</v>
      </c>
      <c r="AM95" s="30">
        <v>0.18246687054026503</v>
      </c>
    </row>
    <row r="96" spans="36:39" x14ac:dyDescent="0.25">
      <c r="AJ96" s="8">
        <v>43958</v>
      </c>
      <c r="AK96" s="29">
        <v>0</v>
      </c>
      <c r="AL96" s="10">
        <v>7.5299999999999994</v>
      </c>
      <c r="AM96" s="30">
        <v>0</v>
      </c>
    </row>
    <row r="97" spans="36:39" x14ac:dyDescent="0.25">
      <c r="AJ97" s="8">
        <v>43959</v>
      </c>
      <c r="AK97" s="29">
        <v>3.3800000000000003</v>
      </c>
      <c r="AL97" s="10">
        <v>5.59</v>
      </c>
      <c r="AM97" s="30">
        <v>0.60465116279069775</v>
      </c>
    </row>
    <row r="98" spans="36:39" x14ac:dyDescent="0.25">
      <c r="AJ98" s="8">
        <v>43962</v>
      </c>
      <c r="AK98" s="29">
        <v>2.41</v>
      </c>
      <c r="AL98" s="10">
        <v>7.84</v>
      </c>
      <c r="AM98" s="30">
        <v>0.30739795918367352</v>
      </c>
    </row>
    <row r="99" spans="36:39" x14ac:dyDescent="0.25">
      <c r="AJ99" s="8">
        <v>43963</v>
      </c>
      <c r="AK99" s="29">
        <v>2.7</v>
      </c>
      <c r="AL99" s="10">
        <v>3.32</v>
      </c>
      <c r="AM99" s="30">
        <v>0.81325301204819289</v>
      </c>
    </row>
    <row r="100" spans="36:39" x14ac:dyDescent="0.25">
      <c r="AJ100" s="8">
        <v>43964</v>
      </c>
      <c r="AK100" s="29">
        <v>3.16</v>
      </c>
      <c r="AL100" s="10">
        <v>12.799999999999999</v>
      </c>
      <c r="AM100" s="30">
        <v>0.24687500000000004</v>
      </c>
    </row>
    <row r="101" spans="36:39" x14ac:dyDescent="0.25">
      <c r="AJ101" s="8">
        <v>43965</v>
      </c>
      <c r="AK101" s="29">
        <v>0</v>
      </c>
      <c r="AL101" s="10">
        <v>10.74</v>
      </c>
      <c r="AM101" s="30">
        <v>0</v>
      </c>
    </row>
    <row r="102" spans="36:39" x14ac:dyDescent="0.25">
      <c r="AJ102" s="8">
        <v>43966</v>
      </c>
      <c r="AK102" s="29">
        <v>3.94</v>
      </c>
      <c r="AL102" s="10">
        <v>6.1400000000000006</v>
      </c>
      <c r="AM102" s="30">
        <v>0.64169381107491852</v>
      </c>
    </row>
    <row r="103" spans="36:39" x14ac:dyDescent="0.25">
      <c r="AJ103" s="8">
        <v>43969</v>
      </c>
      <c r="AK103" s="29">
        <v>2.93</v>
      </c>
      <c r="AL103" s="10">
        <v>11.18</v>
      </c>
      <c r="AM103" s="30">
        <v>0.26207513416815742</v>
      </c>
    </row>
    <row r="104" spans="36:39" x14ac:dyDescent="0.25">
      <c r="AJ104" s="8">
        <v>43970</v>
      </c>
      <c r="AK104" s="29">
        <v>0.77</v>
      </c>
      <c r="AL104" s="10">
        <v>6.7</v>
      </c>
      <c r="AM104" s="30">
        <v>0.11492537313432835</v>
      </c>
    </row>
    <row r="105" spans="36:39" x14ac:dyDescent="0.25">
      <c r="AJ105" s="8">
        <v>43971</v>
      </c>
      <c r="AK105" s="29">
        <v>4.25</v>
      </c>
      <c r="AL105" s="10">
        <v>8.48</v>
      </c>
      <c r="AM105" s="30">
        <v>0.50117924528301883</v>
      </c>
    </row>
    <row r="106" spans="36:39" x14ac:dyDescent="0.25">
      <c r="AJ106" s="8">
        <v>43972</v>
      </c>
      <c r="AK106" s="29">
        <v>5.34</v>
      </c>
      <c r="AL106" s="10">
        <v>9.6999999999999993</v>
      </c>
      <c r="AM106" s="30">
        <v>0.5505154639175257</v>
      </c>
    </row>
    <row r="107" spans="36:39" x14ac:dyDescent="0.25">
      <c r="AJ107" s="8">
        <v>43973</v>
      </c>
      <c r="AK107" s="29">
        <v>1.24</v>
      </c>
      <c r="AL107" s="10">
        <v>9.7000000000000011</v>
      </c>
      <c r="AM107" s="30">
        <v>0.12783505154639174</v>
      </c>
    </row>
    <row r="108" spans="36:39" x14ac:dyDescent="0.25">
      <c r="AJ108" s="8">
        <v>43977</v>
      </c>
      <c r="AK108" s="29">
        <v>1.1399999999999999</v>
      </c>
      <c r="AL108" s="10">
        <v>3.58</v>
      </c>
      <c r="AM108" s="30">
        <v>0.31843575418994408</v>
      </c>
    </row>
    <row r="109" spans="36:39" x14ac:dyDescent="0.25">
      <c r="AJ109" s="8">
        <v>43978</v>
      </c>
      <c r="AK109" s="29">
        <v>4.8600000000000003</v>
      </c>
      <c r="AL109" s="10">
        <v>11.69</v>
      </c>
      <c r="AM109" s="30">
        <v>0.41573994867408043</v>
      </c>
    </row>
    <row r="110" spans="36:39" x14ac:dyDescent="0.25">
      <c r="AJ110" s="8">
        <v>43979</v>
      </c>
      <c r="AK110" s="29">
        <v>2.67</v>
      </c>
      <c r="AL110" s="10">
        <v>6.46</v>
      </c>
      <c r="AM110" s="30">
        <v>0.41331269349845201</v>
      </c>
    </row>
    <row r="111" spans="36:39" x14ac:dyDescent="0.25">
      <c r="AJ111" s="8">
        <v>43980</v>
      </c>
      <c r="AK111" s="29">
        <v>2.5299999999999998</v>
      </c>
      <c r="AL111" s="10">
        <v>9.14</v>
      </c>
      <c r="AM111" s="30">
        <v>0.27680525164113778</v>
      </c>
    </row>
    <row r="112" spans="36:39" x14ac:dyDescent="0.25">
      <c r="AJ112" s="8">
        <v>43983</v>
      </c>
      <c r="AK112" s="29">
        <v>3.11</v>
      </c>
      <c r="AL112" s="10">
        <v>6.4700000000000015</v>
      </c>
      <c r="AM112" s="30">
        <v>0.48068006182380207</v>
      </c>
    </row>
    <row r="113" spans="36:39" x14ac:dyDescent="0.25">
      <c r="AJ113" s="8">
        <v>43984</v>
      </c>
      <c r="AK113" s="29">
        <v>4.62</v>
      </c>
      <c r="AL113" s="10">
        <v>7.0299999999999985</v>
      </c>
      <c r="AM113" s="30">
        <v>0.65718349928876252</v>
      </c>
    </row>
    <row r="114" spans="36:39" x14ac:dyDescent="0.25">
      <c r="AJ114" s="8">
        <v>43985</v>
      </c>
      <c r="AK114" s="29">
        <v>1.24</v>
      </c>
      <c r="AL114" s="10">
        <v>7.88</v>
      </c>
      <c r="AM114" s="30">
        <v>0.15736040609137053</v>
      </c>
    </row>
    <row r="115" spans="36:39" x14ac:dyDescent="0.25">
      <c r="AJ115" s="8">
        <v>43986</v>
      </c>
      <c r="AK115" s="29">
        <v>0</v>
      </c>
      <c r="AL115" s="10">
        <v>10.039999999999999</v>
      </c>
      <c r="AM115" s="30">
        <v>0</v>
      </c>
    </row>
    <row r="116" spans="36:39" x14ac:dyDescent="0.25">
      <c r="AJ116" s="8">
        <v>43987</v>
      </c>
      <c r="AK116" s="29">
        <v>0</v>
      </c>
      <c r="AL116" s="10">
        <v>7.6400000000000006</v>
      </c>
      <c r="AM116" s="30">
        <v>0</v>
      </c>
    </row>
    <row r="117" spans="36:39" x14ac:dyDescent="0.25">
      <c r="AJ117" s="8">
        <v>43990</v>
      </c>
      <c r="AK117" s="29">
        <v>0.42</v>
      </c>
      <c r="AL117" s="10">
        <v>6.3499999999999988</v>
      </c>
      <c r="AM117" s="30">
        <v>6.614173228346458E-2</v>
      </c>
    </row>
    <row r="118" spans="36:39" x14ac:dyDescent="0.25">
      <c r="AJ118" s="8">
        <v>43991</v>
      </c>
      <c r="AK118" s="29">
        <v>0</v>
      </c>
      <c r="AL118" s="10">
        <v>8.32</v>
      </c>
      <c r="AM118" s="30">
        <v>0</v>
      </c>
    </row>
    <row r="119" spans="36:39" x14ac:dyDescent="0.25">
      <c r="AJ119" s="8">
        <v>43992</v>
      </c>
      <c r="AK119" s="29">
        <v>3.52</v>
      </c>
      <c r="AL119" s="10">
        <v>5.33</v>
      </c>
      <c r="AM119" s="30">
        <v>0.66041275797373356</v>
      </c>
    </row>
    <row r="120" spans="36:39" x14ac:dyDescent="0.25">
      <c r="AJ120" s="8">
        <v>43993</v>
      </c>
      <c r="AK120" s="29">
        <v>2.82</v>
      </c>
      <c r="AL120" s="10">
        <v>5.2</v>
      </c>
      <c r="AM120" s="30">
        <v>0.54230769230769216</v>
      </c>
    </row>
    <row r="121" spans="36:39" x14ac:dyDescent="0.25">
      <c r="AJ121" s="8">
        <v>43994</v>
      </c>
      <c r="AK121" s="29">
        <v>4.8299999999999992</v>
      </c>
      <c r="AL121" s="10">
        <v>13.950000000000001</v>
      </c>
      <c r="AM121" s="30">
        <v>0.34623655913978491</v>
      </c>
    </row>
    <row r="122" spans="36:39" x14ac:dyDescent="0.25">
      <c r="AJ122" s="8">
        <v>43997</v>
      </c>
      <c r="AK122" s="29">
        <v>2.66</v>
      </c>
      <c r="AL122" s="10">
        <v>7.27</v>
      </c>
      <c r="AM122" s="30">
        <v>0.36588720770288863</v>
      </c>
    </row>
    <row r="123" spans="36:39" x14ac:dyDescent="0.25">
      <c r="AJ123" s="8">
        <v>43998</v>
      </c>
      <c r="AK123" s="29">
        <v>3.63</v>
      </c>
      <c r="AL123" s="10">
        <v>9.36</v>
      </c>
      <c r="AM123" s="30">
        <v>0.38782051282051283</v>
      </c>
    </row>
    <row r="124" spans="36:39" x14ac:dyDescent="0.25">
      <c r="AJ124" s="8">
        <v>43999</v>
      </c>
      <c r="AK124" s="29">
        <v>3.49</v>
      </c>
      <c r="AL124" s="10">
        <v>9.68</v>
      </c>
      <c r="AM124" s="30">
        <v>0.36053719008264468</v>
      </c>
    </row>
    <row r="125" spans="36:39" x14ac:dyDescent="0.25">
      <c r="AJ125" s="8">
        <v>44000</v>
      </c>
      <c r="AK125" s="29">
        <v>3.62</v>
      </c>
      <c r="AL125" s="10">
        <v>9.129999999999999</v>
      </c>
      <c r="AM125" s="30">
        <v>0.39649507119386646</v>
      </c>
    </row>
    <row r="126" spans="36:39" x14ac:dyDescent="0.25">
      <c r="AJ126" s="8">
        <v>44001</v>
      </c>
      <c r="AK126" s="29">
        <v>0</v>
      </c>
      <c r="AL126" s="10">
        <v>6.5399999999999991</v>
      </c>
      <c r="AM126" s="30">
        <v>0</v>
      </c>
    </row>
    <row r="127" spans="36:39" x14ac:dyDescent="0.25">
      <c r="AJ127" s="8">
        <v>44004</v>
      </c>
      <c r="AK127" s="29">
        <v>3.5</v>
      </c>
      <c r="AL127" s="10">
        <v>3.4699999999999998</v>
      </c>
      <c r="AM127" s="30">
        <v>1.0086455331412105</v>
      </c>
    </row>
    <row r="128" spans="36:39" x14ac:dyDescent="0.25">
      <c r="AJ128" s="8">
        <v>44005</v>
      </c>
      <c r="AK128" s="29">
        <v>2.98</v>
      </c>
      <c r="AL128" s="10">
        <v>3.08</v>
      </c>
      <c r="AM128" s="30">
        <v>0.96753246753246747</v>
      </c>
    </row>
    <row r="129" spans="36:39" x14ac:dyDescent="0.25">
      <c r="AJ129" s="8">
        <v>44006</v>
      </c>
      <c r="AK129" s="29">
        <v>2.36</v>
      </c>
      <c r="AL129" s="10">
        <v>5.3</v>
      </c>
      <c r="AM129" s="30">
        <v>0.4452830188679246</v>
      </c>
    </row>
    <row r="130" spans="36:39" x14ac:dyDescent="0.25">
      <c r="AJ130" s="8">
        <v>44007</v>
      </c>
      <c r="AK130" s="29">
        <v>1.84</v>
      </c>
      <c r="AL130" s="10">
        <v>9.0500000000000007</v>
      </c>
      <c r="AM130" s="30">
        <v>0.20331491712707181</v>
      </c>
    </row>
    <row r="131" spans="36:39" x14ac:dyDescent="0.25">
      <c r="AJ131" s="8">
        <v>44008</v>
      </c>
      <c r="AK131" s="29">
        <v>1.6</v>
      </c>
      <c r="AL131" s="10">
        <v>7.43</v>
      </c>
      <c r="AM131" s="30">
        <v>0.21534320323014808</v>
      </c>
    </row>
    <row r="132" spans="36:39" x14ac:dyDescent="0.25">
      <c r="AJ132" s="8">
        <v>44011</v>
      </c>
      <c r="AK132" s="29">
        <v>1.31</v>
      </c>
      <c r="AL132" s="10">
        <v>6.91</v>
      </c>
      <c r="AM132" s="30">
        <v>0.18958031837916064</v>
      </c>
    </row>
    <row r="133" spans="36:39" x14ac:dyDescent="0.25">
      <c r="AJ133" s="8">
        <v>44012</v>
      </c>
      <c r="AK133" s="29">
        <v>2.04</v>
      </c>
      <c r="AL133" s="10">
        <v>7.3599999999999994</v>
      </c>
      <c r="AM133" s="30">
        <v>0.27717391304347827</v>
      </c>
    </row>
    <row r="134" spans="36:39" x14ac:dyDescent="0.25">
      <c r="AJ134" s="8">
        <v>44013</v>
      </c>
      <c r="AK134" s="29">
        <v>2.0299999999999998</v>
      </c>
      <c r="AL134" s="10">
        <v>9.32</v>
      </c>
      <c r="AM134" s="30">
        <v>0.21781115879828322</v>
      </c>
    </row>
    <row r="135" spans="36:39" x14ac:dyDescent="0.25">
      <c r="AJ135" s="8">
        <v>44014</v>
      </c>
      <c r="AK135" s="29">
        <v>1.73</v>
      </c>
      <c r="AL135" s="10">
        <v>6.59</v>
      </c>
      <c r="AM135" s="30">
        <v>0.26251896813353565</v>
      </c>
    </row>
    <row r="136" spans="36:39" x14ac:dyDescent="0.25">
      <c r="AJ136" s="8">
        <v>44015</v>
      </c>
      <c r="AK136" s="29">
        <v>0.52</v>
      </c>
      <c r="AL136" s="10">
        <v>11.280000000000001</v>
      </c>
      <c r="AM136" s="30">
        <v>4.6099290780141841E-2</v>
      </c>
    </row>
    <row r="137" spans="36:39" x14ac:dyDescent="0.25">
      <c r="AJ137" s="8">
        <v>44018</v>
      </c>
      <c r="AK137" s="29">
        <v>1.6900000000000002</v>
      </c>
      <c r="AL137" s="10">
        <v>8.5500000000000007</v>
      </c>
      <c r="AM137" s="30">
        <v>0.19766081871345029</v>
      </c>
    </row>
    <row r="138" spans="36:39" x14ac:dyDescent="0.25">
      <c r="AJ138" s="8">
        <v>44019</v>
      </c>
      <c r="AK138" s="29">
        <v>3.23</v>
      </c>
      <c r="AL138" s="10">
        <v>2.12</v>
      </c>
      <c r="AM138" s="30">
        <v>1.5235849056603772</v>
      </c>
    </row>
    <row r="139" spans="36:39" x14ac:dyDescent="0.25">
      <c r="AJ139" s="8">
        <v>44020</v>
      </c>
      <c r="AK139" s="29">
        <v>4.88</v>
      </c>
      <c r="AL139" s="10">
        <v>4.34</v>
      </c>
      <c r="AM139" s="30">
        <v>1.1244239631336406</v>
      </c>
    </row>
    <row r="140" spans="36:39" x14ac:dyDescent="0.25">
      <c r="AJ140" s="8">
        <v>44021</v>
      </c>
      <c r="AK140" s="29">
        <v>2.63</v>
      </c>
      <c r="AL140" s="10">
        <v>7.6</v>
      </c>
      <c r="AM140" s="30">
        <v>0.34605263157894739</v>
      </c>
    </row>
    <row r="141" spans="36:39" x14ac:dyDescent="0.25">
      <c r="AJ141" s="8">
        <v>44022</v>
      </c>
      <c r="AK141" s="29">
        <v>5.12</v>
      </c>
      <c r="AL141" s="10">
        <v>10.52</v>
      </c>
      <c r="AM141" s="30">
        <v>0.48669201520912547</v>
      </c>
    </row>
    <row r="142" spans="36:39" x14ac:dyDescent="0.25">
      <c r="AJ142" s="8">
        <v>44025</v>
      </c>
      <c r="AK142" s="29">
        <v>0</v>
      </c>
      <c r="AL142" s="10">
        <v>6.4</v>
      </c>
      <c r="AM142" s="30">
        <v>0</v>
      </c>
    </row>
    <row r="143" spans="36:39" x14ac:dyDescent="0.25">
      <c r="AJ143" s="8">
        <v>44026</v>
      </c>
      <c r="AK143" s="29">
        <v>4</v>
      </c>
      <c r="AL143" s="10">
        <v>7.7299999999999986</v>
      </c>
      <c r="AM143" s="30">
        <v>0.51746442432082806</v>
      </c>
    </row>
    <row r="144" spans="36:39" x14ac:dyDescent="0.25">
      <c r="AJ144" s="8">
        <v>44027</v>
      </c>
      <c r="AK144" s="29">
        <v>1.93</v>
      </c>
      <c r="AL144" s="10">
        <v>6.8</v>
      </c>
      <c r="AM144" s="30">
        <v>0.28382352941176475</v>
      </c>
    </row>
    <row r="145" spans="36:39" x14ac:dyDescent="0.25">
      <c r="AJ145" s="8">
        <v>44028</v>
      </c>
      <c r="AK145" s="29">
        <v>0</v>
      </c>
      <c r="AL145" s="10">
        <v>4.67</v>
      </c>
      <c r="AM145" s="30">
        <v>0</v>
      </c>
    </row>
    <row r="146" spans="36:39" x14ac:dyDescent="0.25">
      <c r="AJ146" s="8">
        <v>44029</v>
      </c>
      <c r="AK146" s="29">
        <v>1.8700000000000003</v>
      </c>
      <c r="AL146" s="10">
        <v>10.870000000000001</v>
      </c>
      <c r="AM146" s="30">
        <v>0.17203311867525298</v>
      </c>
    </row>
    <row r="147" spans="36:39" x14ac:dyDescent="0.25">
      <c r="AJ147" s="8">
        <v>44032</v>
      </c>
      <c r="AK147" s="29">
        <v>2.2400000000000002</v>
      </c>
      <c r="AL147" s="10">
        <v>3.3200000000000003</v>
      </c>
      <c r="AM147" s="30">
        <v>0.67469879518072284</v>
      </c>
    </row>
    <row r="148" spans="36:39" x14ac:dyDescent="0.25">
      <c r="AJ148" s="8">
        <v>44033</v>
      </c>
      <c r="AK148" s="29">
        <v>1.73</v>
      </c>
      <c r="AL148" s="10">
        <v>5.56</v>
      </c>
      <c r="AM148" s="30">
        <v>0.31115107913669066</v>
      </c>
    </row>
    <row r="149" spans="36:39" x14ac:dyDescent="0.25">
      <c r="AJ149" s="8">
        <v>44034</v>
      </c>
      <c r="AK149" s="29">
        <v>1.72</v>
      </c>
      <c r="AL149" s="10">
        <v>9.98</v>
      </c>
      <c r="AM149" s="30">
        <v>0.17234468937875749</v>
      </c>
    </row>
    <row r="150" spans="36:39" x14ac:dyDescent="0.25">
      <c r="AJ150" s="8">
        <v>44036</v>
      </c>
      <c r="AK150" s="29">
        <v>1.46</v>
      </c>
      <c r="AL150" s="10">
        <v>7.1399999999999979</v>
      </c>
      <c r="AM150" s="30">
        <v>0.20448179271708689</v>
      </c>
    </row>
    <row r="151" spans="36:39" x14ac:dyDescent="0.25">
      <c r="AJ151" s="8">
        <v>44039</v>
      </c>
      <c r="AK151" s="29">
        <v>1.42</v>
      </c>
      <c r="AL151" s="10">
        <v>6.6400000000000006</v>
      </c>
      <c r="AM151" s="30">
        <v>0.21385542168674695</v>
      </c>
    </row>
    <row r="152" spans="36:39" x14ac:dyDescent="0.25">
      <c r="AJ152" s="8">
        <v>44040</v>
      </c>
      <c r="AK152" s="29">
        <v>1.17</v>
      </c>
      <c r="AL152" s="10">
        <v>9.2100000000000009</v>
      </c>
      <c r="AM152" s="30">
        <v>0.12703583061889248</v>
      </c>
    </row>
    <row r="153" spans="36:39" x14ac:dyDescent="0.25">
      <c r="AJ153" s="8">
        <v>44041</v>
      </c>
      <c r="AK153" s="29">
        <v>2.0499999999999998</v>
      </c>
      <c r="AL153" s="10">
        <v>10.06</v>
      </c>
      <c r="AM153" s="30">
        <v>0.20377733598409539</v>
      </c>
    </row>
    <row r="154" spans="36:39" x14ac:dyDescent="0.25">
      <c r="AJ154" s="8">
        <v>44042</v>
      </c>
      <c r="AK154" s="29">
        <v>2.33</v>
      </c>
      <c r="AL154" s="10">
        <v>3.1500000000000004</v>
      </c>
      <c r="AM154" s="30">
        <v>0.73968253968253961</v>
      </c>
    </row>
    <row r="155" spans="36:39" x14ac:dyDescent="0.25">
      <c r="AJ155" s="8">
        <v>44043</v>
      </c>
      <c r="AK155" s="29">
        <v>0</v>
      </c>
      <c r="AL155" s="10">
        <v>10</v>
      </c>
      <c r="AM155" s="30">
        <v>0</v>
      </c>
    </row>
    <row r="156" spans="36:39" x14ac:dyDescent="0.25">
      <c r="AJ156" s="8">
        <v>44046</v>
      </c>
      <c r="AK156" s="29">
        <v>2.35</v>
      </c>
      <c r="AL156" s="10">
        <v>4.3900000000000006</v>
      </c>
      <c r="AM156" s="30">
        <v>0.53530751708428237</v>
      </c>
    </row>
    <row r="157" spans="36:39" x14ac:dyDescent="0.25">
      <c r="AJ157" s="8">
        <v>44047</v>
      </c>
      <c r="AK157" s="29">
        <v>0</v>
      </c>
      <c r="AL157" s="10">
        <v>6.87</v>
      </c>
      <c r="AM157" s="30">
        <v>0</v>
      </c>
    </row>
    <row r="158" spans="36:39" x14ac:dyDescent="0.25">
      <c r="AJ158" s="8">
        <v>44048</v>
      </c>
      <c r="AK158" s="29">
        <v>2.7000000000000006</v>
      </c>
      <c r="AL158" s="10">
        <v>4.83</v>
      </c>
      <c r="AM158" s="30">
        <v>0.55900621118012428</v>
      </c>
    </row>
    <row r="159" spans="36:39" x14ac:dyDescent="0.25">
      <c r="AJ159" s="8">
        <v>44049</v>
      </c>
      <c r="AK159" s="29">
        <v>2.8</v>
      </c>
      <c r="AL159" s="10">
        <v>9.23</v>
      </c>
      <c r="AM159" s="30">
        <v>0.30335861321776814</v>
      </c>
    </row>
    <row r="160" spans="36:39" x14ac:dyDescent="0.25">
      <c r="AJ160" s="8">
        <v>44050</v>
      </c>
      <c r="AK160" s="29">
        <v>2.52</v>
      </c>
      <c r="AL160" s="10">
        <v>3.7300000000000004</v>
      </c>
      <c r="AM160" s="30">
        <v>0.67560321715817684</v>
      </c>
    </row>
    <row r="161" spans="36:39" x14ac:dyDescent="0.25">
      <c r="AJ161" s="8">
        <v>44053</v>
      </c>
      <c r="AK161" s="29">
        <v>1.49</v>
      </c>
      <c r="AL161" s="10">
        <v>4.66</v>
      </c>
      <c r="AM161" s="30">
        <v>0.31974248927038623</v>
      </c>
    </row>
    <row r="162" spans="36:39" x14ac:dyDescent="0.25">
      <c r="AJ162" s="8">
        <v>44054</v>
      </c>
      <c r="AK162" s="29">
        <v>1.6499999999999997</v>
      </c>
      <c r="AL162" s="10">
        <v>8.93</v>
      </c>
      <c r="AM162" s="30">
        <v>0.18477043673012317</v>
      </c>
    </row>
    <row r="163" spans="36:39" x14ac:dyDescent="0.25">
      <c r="AJ163" s="8">
        <v>44055</v>
      </c>
      <c r="AK163" s="29">
        <v>1.83</v>
      </c>
      <c r="AL163" s="10">
        <v>7.99</v>
      </c>
      <c r="AM163" s="30">
        <v>0.22903629536921152</v>
      </c>
    </row>
    <row r="164" spans="36:39" x14ac:dyDescent="0.25">
      <c r="AJ164" s="8">
        <v>44056</v>
      </c>
      <c r="AK164" s="29">
        <v>1.68</v>
      </c>
      <c r="AL164" s="10">
        <v>2.84</v>
      </c>
      <c r="AM164" s="30">
        <v>0.59154929577464788</v>
      </c>
    </row>
    <row r="165" spans="36:39" x14ac:dyDescent="0.25">
      <c r="AJ165" s="8">
        <v>44057</v>
      </c>
      <c r="AK165" s="29">
        <v>1.51</v>
      </c>
      <c r="AL165" s="10">
        <v>5.18</v>
      </c>
      <c r="AM165" s="30">
        <v>0.29150579150579153</v>
      </c>
    </row>
    <row r="166" spans="36:39" x14ac:dyDescent="0.25">
      <c r="AJ166" s="8">
        <v>44060</v>
      </c>
      <c r="AK166" s="29">
        <v>1.01</v>
      </c>
      <c r="AL166" s="10">
        <v>6.97</v>
      </c>
      <c r="AM166" s="30">
        <v>0.14490674318507893</v>
      </c>
    </row>
    <row r="167" spans="36:39" x14ac:dyDescent="0.25">
      <c r="AJ167" s="8">
        <v>44061</v>
      </c>
      <c r="AK167" s="29">
        <v>1.07</v>
      </c>
      <c r="AL167" s="10">
        <v>2.5999999999999996</v>
      </c>
      <c r="AM167" s="30">
        <v>0.41153846153846163</v>
      </c>
    </row>
    <row r="168" spans="36:39" x14ac:dyDescent="0.25">
      <c r="AJ168" s="8">
        <v>44062</v>
      </c>
      <c r="AK168" s="29">
        <v>1.54</v>
      </c>
      <c r="AL168" s="10">
        <v>4.46</v>
      </c>
      <c r="AM168" s="30">
        <v>0.34529147982062786</v>
      </c>
    </row>
    <row r="169" spans="36:39" x14ac:dyDescent="0.25">
      <c r="AJ169" s="8">
        <v>44063</v>
      </c>
      <c r="AK169" s="29">
        <v>0</v>
      </c>
      <c r="AL169" s="10">
        <v>3.0100000000000002</v>
      </c>
      <c r="AM169" s="30">
        <v>0</v>
      </c>
    </row>
    <row r="170" spans="36:39" x14ac:dyDescent="0.25">
      <c r="AJ170" s="8">
        <v>44064</v>
      </c>
      <c r="AK170" s="29">
        <v>1.5199999999999998</v>
      </c>
      <c r="AL170" s="10">
        <v>13.840000000000002</v>
      </c>
      <c r="AM170" s="30">
        <v>0.10982658959537571</v>
      </c>
    </row>
    <row r="171" spans="36:39" x14ac:dyDescent="0.25">
      <c r="AJ171" s="8">
        <v>44067</v>
      </c>
      <c r="AK171" s="29">
        <v>0</v>
      </c>
      <c r="AL171" s="10">
        <v>1.04</v>
      </c>
      <c r="AM171" s="30">
        <v>0</v>
      </c>
    </row>
    <row r="172" spans="36:39" x14ac:dyDescent="0.25">
      <c r="AJ172" s="8">
        <v>44068</v>
      </c>
      <c r="AK172" s="29">
        <v>2.7900000000000005</v>
      </c>
      <c r="AL172" s="10">
        <v>8.86</v>
      </c>
      <c r="AM172" s="30">
        <v>0.31489841986455985</v>
      </c>
    </row>
    <row r="173" spans="36:39" x14ac:dyDescent="0.25">
      <c r="AJ173" s="8">
        <v>44069</v>
      </c>
      <c r="AK173" s="29">
        <v>2.7900000000000005</v>
      </c>
      <c r="AL173" s="10">
        <v>8.99</v>
      </c>
      <c r="AM173" s="30">
        <v>0.31034482758620696</v>
      </c>
    </row>
    <row r="174" spans="36:39" x14ac:dyDescent="0.25">
      <c r="AJ174" s="8">
        <v>44070</v>
      </c>
      <c r="AK174" s="29">
        <v>2.1800000000000002</v>
      </c>
      <c r="AL174" s="10">
        <v>9.6</v>
      </c>
      <c r="AM174" s="30">
        <v>0.22708333333333336</v>
      </c>
    </row>
    <row r="175" spans="36:39" x14ac:dyDescent="0.25">
      <c r="AJ175" s="8">
        <v>44071</v>
      </c>
      <c r="AK175" s="29">
        <v>3.2900000000000005</v>
      </c>
      <c r="AL175" s="10">
        <v>3.9299999999999997</v>
      </c>
      <c r="AM175" s="30">
        <v>0.8371501272264632</v>
      </c>
    </row>
    <row r="176" spans="36:39" x14ac:dyDescent="0.25">
      <c r="AJ176" s="8">
        <v>44074</v>
      </c>
      <c r="AK176" s="29">
        <v>0.98000000000000009</v>
      </c>
      <c r="AL176" s="10">
        <v>12.329999999999998</v>
      </c>
      <c r="AM176" s="30">
        <v>7.9480940794809427E-2</v>
      </c>
    </row>
    <row r="177" spans="36:39" x14ac:dyDescent="0.25">
      <c r="AJ177" s="8">
        <v>44076</v>
      </c>
      <c r="AK177" s="29">
        <v>3.6</v>
      </c>
      <c r="AL177" s="10">
        <v>6.93</v>
      </c>
      <c r="AM177" s="30">
        <v>0.51948051948051954</v>
      </c>
    </row>
    <row r="178" spans="36:39" x14ac:dyDescent="0.25">
      <c r="AJ178" s="8">
        <v>44077</v>
      </c>
      <c r="AK178" s="29">
        <v>2.42</v>
      </c>
      <c r="AL178" s="10">
        <v>9.93</v>
      </c>
      <c r="AM178" s="30">
        <v>0.24370594159113795</v>
      </c>
    </row>
    <row r="179" spans="36:39" x14ac:dyDescent="0.25">
      <c r="AJ179" s="8">
        <v>44078</v>
      </c>
      <c r="AK179" s="29">
        <v>2.5</v>
      </c>
      <c r="AL179" s="10">
        <v>9.6999999999999993</v>
      </c>
      <c r="AM179" s="30">
        <v>0.25773195876288663</v>
      </c>
    </row>
    <row r="180" spans="36:39" x14ac:dyDescent="0.25">
      <c r="AJ180" s="8">
        <v>44081</v>
      </c>
      <c r="AK180" s="29">
        <v>0</v>
      </c>
      <c r="AL180" s="10">
        <v>3.1500000000000004</v>
      </c>
      <c r="AM180" s="30">
        <v>0</v>
      </c>
    </row>
    <row r="181" spans="36:39" x14ac:dyDescent="0.25">
      <c r="AJ181" s="8">
        <v>44083</v>
      </c>
      <c r="AK181" s="29">
        <v>1.83</v>
      </c>
      <c r="AL181" s="10">
        <v>14.279999999999998</v>
      </c>
      <c r="AM181" s="30">
        <v>0.1281512605042017</v>
      </c>
    </row>
    <row r="182" spans="36:39" x14ac:dyDescent="0.25">
      <c r="AJ182" s="8">
        <v>44084</v>
      </c>
      <c r="AK182" s="29">
        <v>0</v>
      </c>
      <c r="AL182" s="10">
        <v>10.620000000000001</v>
      </c>
      <c r="AM182" s="30">
        <v>0</v>
      </c>
    </row>
    <row r="183" spans="36:39" x14ac:dyDescent="0.25">
      <c r="AJ183" s="8">
        <v>44085</v>
      </c>
      <c r="AK183" s="29">
        <v>0.37</v>
      </c>
      <c r="AL183" s="10">
        <v>3</v>
      </c>
      <c r="AM183" s="30">
        <v>0.12333333333333334</v>
      </c>
    </row>
    <row r="184" spans="36:39" x14ac:dyDescent="0.25">
      <c r="AJ184" s="8">
        <v>44088</v>
      </c>
      <c r="AK184" s="29">
        <v>0</v>
      </c>
      <c r="AL184" s="10">
        <v>18.009999999999994</v>
      </c>
      <c r="AM184" s="30">
        <v>0</v>
      </c>
    </row>
    <row r="185" spans="36:39" x14ac:dyDescent="0.25">
      <c r="AJ185" s="8">
        <v>44089</v>
      </c>
      <c r="AK185" s="29">
        <v>4.4000000000000004</v>
      </c>
      <c r="AL185" s="10">
        <v>0.86</v>
      </c>
      <c r="AM185" s="30">
        <v>5.1162790697674421</v>
      </c>
    </row>
    <row r="186" spans="36:39" x14ac:dyDescent="0.25">
      <c r="AJ186" s="8">
        <v>44090</v>
      </c>
      <c r="AK186" s="29">
        <v>4.0999999999999996</v>
      </c>
      <c r="AL186" s="10">
        <v>6.169999999999999</v>
      </c>
      <c r="AM186" s="30">
        <v>0.6645056726094003</v>
      </c>
    </row>
    <row r="187" spans="36:39" x14ac:dyDescent="0.25">
      <c r="AJ187" s="8">
        <v>44091</v>
      </c>
      <c r="AK187" s="29">
        <v>3.2</v>
      </c>
      <c r="AL187" s="10">
        <v>12.15</v>
      </c>
      <c r="AM187" s="30">
        <v>0.26337448559670784</v>
      </c>
    </row>
    <row r="188" spans="36:39" x14ac:dyDescent="0.25">
      <c r="AJ188" s="8">
        <v>44092</v>
      </c>
      <c r="AK188" s="29">
        <v>0</v>
      </c>
      <c r="AL188" s="10">
        <v>3.3600000000000003</v>
      </c>
      <c r="AM188" s="30">
        <v>0</v>
      </c>
    </row>
    <row r="189" spans="36:39" x14ac:dyDescent="0.25">
      <c r="AJ189" s="8">
        <v>44095</v>
      </c>
      <c r="AK189" s="29">
        <v>0</v>
      </c>
      <c r="AL189" s="10">
        <v>9.8299999999999983</v>
      </c>
      <c r="AM189" s="30">
        <v>0</v>
      </c>
    </row>
    <row r="190" spans="36:39" x14ac:dyDescent="0.25">
      <c r="AJ190" s="8">
        <v>44096</v>
      </c>
      <c r="AK190" s="29">
        <v>0</v>
      </c>
      <c r="AL190" s="10">
        <v>11.5</v>
      </c>
      <c r="AM190" s="30">
        <v>0</v>
      </c>
    </row>
    <row r="191" spans="36:39" x14ac:dyDescent="0.25">
      <c r="AJ191" s="8">
        <v>44097</v>
      </c>
      <c r="AK191" s="29">
        <v>1.08</v>
      </c>
      <c r="AL191" s="10">
        <v>7.4599999999999982</v>
      </c>
      <c r="AM191" s="30">
        <v>0.14477211796246653</v>
      </c>
    </row>
    <row r="192" spans="36:39" x14ac:dyDescent="0.25">
      <c r="AJ192" s="8">
        <v>44098</v>
      </c>
      <c r="AK192" s="29">
        <v>0.63</v>
      </c>
      <c r="AL192" s="10">
        <v>9.5299999999999994</v>
      </c>
      <c r="AM192" s="30">
        <v>6.6107030430220357E-2</v>
      </c>
    </row>
    <row r="193" spans="36:39" x14ac:dyDescent="0.25">
      <c r="AJ193" s="8">
        <v>44099</v>
      </c>
      <c r="AK193" s="29">
        <v>2.9</v>
      </c>
      <c r="AL193" s="10">
        <v>11.48</v>
      </c>
      <c r="AM193" s="30">
        <v>0.25261324041811845</v>
      </c>
    </row>
    <row r="194" spans="36:39" x14ac:dyDescent="0.25">
      <c r="AJ194" s="8">
        <v>44102</v>
      </c>
      <c r="AK194" s="29">
        <v>8.34</v>
      </c>
      <c r="AL194" s="10">
        <v>2.06</v>
      </c>
      <c r="AM194" s="30">
        <v>4.0485436893203879</v>
      </c>
    </row>
    <row r="195" spans="36:39" x14ac:dyDescent="0.25">
      <c r="AJ195" s="8">
        <v>44103</v>
      </c>
      <c r="AK195" s="29">
        <v>0</v>
      </c>
      <c r="AL195" s="10">
        <v>3.72</v>
      </c>
      <c r="AM195" s="30">
        <v>0</v>
      </c>
    </row>
    <row r="196" spans="36:39" x14ac:dyDescent="0.25">
      <c r="AJ196" s="8">
        <v>44104</v>
      </c>
      <c r="AK196" s="29">
        <v>4.9800000000000004</v>
      </c>
      <c r="AL196" s="10">
        <v>10.36</v>
      </c>
      <c r="AM196" s="30">
        <v>0.48069498069498079</v>
      </c>
    </row>
    <row r="197" spans="36:39" x14ac:dyDescent="0.25">
      <c r="AJ197" s="8">
        <v>44105</v>
      </c>
      <c r="AK197" s="29">
        <v>2.66</v>
      </c>
      <c r="AL197" s="10">
        <v>4.1900000000000004</v>
      </c>
      <c r="AM197" s="30">
        <v>0.6348448687350835</v>
      </c>
    </row>
    <row r="198" spans="36:39" x14ac:dyDescent="0.25">
      <c r="AJ198" s="8">
        <v>44106</v>
      </c>
      <c r="AK198" s="29">
        <v>0.64</v>
      </c>
      <c r="AL198" s="10">
        <v>6.41</v>
      </c>
      <c r="AM198" s="30">
        <v>9.9843993759750393E-2</v>
      </c>
    </row>
    <row r="199" spans="36:39" x14ac:dyDescent="0.25">
      <c r="AJ199" s="8">
        <v>44109</v>
      </c>
      <c r="AK199" s="29">
        <v>0</v>
      </c>
      <c r="AL199" s="10">
        <v>1.81</v>
      </c>
      <c r="AM199" s="30">
        <v>0</v>
      </c>
    </row>
    <row r="200" spans="36:39" x14ac:dyDescent="0.25">
      <c r="AJ200" s="8">
        <v>44110</v>
      </c>
      <c r="AK200" s="29">
        <v>0</v>
      </c>
      <c r="AL200" s="10">
        <v>5.26</v>
      </c>
      <c r="AM200" s="30">
        <v>0</v>
      </c>
    </row>
    <row r="201" spans="36:39" x14ac:dyDescent="0.25">
      <c r="AJ201" s="8">
        <v>44111</v>
      </c>
      <c r="AK201" s="29">
        <v>0</v>
      </c>
      <c r="AL201" s="10">
        <v>3.23</v>
      </c>
      <c r="AM201" s="30">
        <v>0</v>
      </c>
    </row>
    <row r="202" spans="36:39" x14ac:dyDescent="0.25">
      <c r="AJ202" s="8">
        <v>44112</v>
      </c>
      <c r="AK202" s="29">
        <v>0</v>
      </c>
      <c r="AL202" s="10">
        <v>5.33</v>
      </c>
      <c r="AM202" s="30">
        <v>0</v>
      </c>
    </row>
    <row r="203" spans="36:39" x14ac:dyDescent="0.25">
      <c r="AJ203" s="8">
        <v>44113</v>
      </c>
      <c r="AK203" s="29">
        <v>0</v>
      </c>
      <c r="AL203" s="10">
        <v>9.9400000000000013</v>
      </c>
      <c r="AM203" s="30">
        <v>0</v>
      </c>
    </row>
    <row r="204" spans="36:39" x14ac:dyDescent="0.25">
      <c r="AJ204" s="8">
        <v>44116</v>
      </c>
      <c r="AK204" s="29">
        <v>1.47</v>
      </c>
      <c r="AL204" s="10">
        <v>5.58</v>
      </c>
      <c r="AM204" s="30">
        <v>0.26344086021505375</v>
      </c>
    </row>
    <row r="205" spans="36:39" x14ac:dyDescent="0.25">
      <c r="AJ205" s="8">
        <v>44118</v>
      </c>
      <c r="AK205" s="29">
        <v>1.68</v>
      </c>
      <c r="AL205" s="10">
        <v>7.18</v>
      </c>
      <c r="AM205" s="30">
        <v>0.23398328690807801</v>
      </c>
    </row>
    <row r="206" spans="36:39" x14ac:dyDescent="0.25">
      <c r="AJ206" s="8">
        <v>44119</v>
      </c>
      <c r="AK206" s="29">
        <v>2.27</v>
      </c>
      <c r="AL206" s="10">
        <v>4.21</v>
      </c>
      <c r="AM206" s="30">
        <v>0.53919239904988125</v>
      </c>
    </row>
    <row r="207" spans="36:39" x14ac:dyDescent="0.25">
      <c r="AJ207" s="8">
        <v>44120</v>
      </c>
      <c r="AK207" s="29">
        <v>0.25</v>
      </c>
      <c r="AL207" s="10">
        <v>8.19</v>
      </c>
      <c r="AM207" s="30">
        <v>3.0525030525030528E-2</v>
      </c>
    </row>
    <row r="208" spans="36:39" x14ac:dyDescent="0.25">
      <c r="AJ208" s="8">
        <v>44123</v>
      </c>
      <c r="AK208" s="29">
        <v>2.4700000000000002</v>
      </c>
      <c r="AL208" s="10">
        <v>5.77</v>
      </c>
      <c r="AM208" s="30">
        <v>0.4280762564991335</v>
      </c>
    </row>
    <row r="209" spans="36:39" x14ac:dyDescent="0.25">
      <c r="AJ209" s="8">
        <v>44124</v>
      </c>
      <c r="AK209" s="29">
        <v>1.51</v>
      </c>
      <c r="AL209" s="10">
        <v>9.8099999999999987</v>
      </c>
      <c r="AM209" s="30">
        <v>0.1539245667686035</v>
      </c>
    </row>
    <row r="210" spans="36:39" x14ac:dyDescent="0.25">
      <c r="AJ210" s="8">
        <v>44125</v>
      </c>
      <c r="AK210" s="29">
        <v>2.54</v>
      </c>
      <c r="AL210" s="10">
        <v>4.21</v>
      </c>
      <c r="AM210" s="30">
        <v>0.60332541567695963</v>
      </c>
    </row>
    <row r="211" spans="36:39" x14ac:dyDescent="0.25">
      <c r="AJ211" s="8">
        <v>44126</v>
      </c>
      <c r="AK211" s="29">
        <v>2.4700000000000002</v>
      </c>
      <c r="AL211" s="10">
        <v>5.8000000000000007</v>
      </c>
      <c r="AM211" s="30">
        <v>0.4258620689655172</v>
      </c>
    </row>
    <row r="212" spans="36:39" x14ac:dyDescent="0.25">
      <c r="AJ212" s="8">
        <v>44127</v>
      </c>
      <c r="AK212" s="29">
        <v>9.9999999999999992E-2</v>
      </c>
      <c r="AL212" s="10">
        <v>18.739999999999998</v>
      </c>
      <c r="AM212" s="30">
        <v>5.3361792956243331E-3</v>
      </c>
    </row>
    <row r="213" spans="36:39" x14ac:dyDescent="0.25">
      <c r="AJ213" s="8">
        <v>44130</v>
      </c>
      <c r="AK213" s="29">
        <v>2.35</v>
      </c>
      <c r="AL213" s="10">
        <v>0.85</v>
      </c>
      <c r="AM213" s="30">
        <v>2.7647058823529416</v>
      </c>
    </row>
    <row r="214" spans="36:39" x14ac:dyDescent="0.25">
      <c r="AJ214" s="8">
        <v>44131</v>
      </c>
      <c r="AK214" s="29">
        <v>3.5</v>
      </c>
      <c r="AL214" s="10">
        <v>9.57</v>
      </c>
      <c r="AM214" s="30">
        <v>0.36572622779519331</v>
      </c>
    </row>
    <row r="215" spans="36:39" x14ac:dyDescent="0.25">
      <c r="AJ215" s="8">
        <v>44132</v>
      </c>
      <c r="AK215" s="29">
        <v>0</v>
      </c>
      <c r="AL215" s="10">
        <v>3.4000000000000004</v>
      </c>
      <c r="AM215" s="30">
        <v>0</v>
      </c>
    </row>
    <row r="216" spans="36:39" x14ac:dyDescent="0.25">
      <c r="AJ216" s="8">
        <v>44133</v>
      </c>
      <c r="AK216" s="29">
        <v>4.26</v>
      </c>
      <c r="AL216" s="10">
        <v>8.18</v>
      </c>
      <c r="AM216" s="30">
        <v>0.52078239608801957</v>
      </c>
    </row>
    <row r="217" spans="36:39" x14ac:dyDescent="0.25">
      <c r="AJ217" s="8">
        <v>44134</v>
      </c>
      <c r="AK217" s="29">
        <v>1.2</v>
      </c>
      <c r="AL217" s="10">
        <v>11.010000000000002</v>
      </c>
      <c r="AM217" s="30">
        <v>0.10899182561307899</v>
      </c>
    </row>
    <row r="218" spans="36:39" x14ac:dyDescent="0.25">
      <c r="AJ218" s="8">
        <v>44137</v>
      </c>
      <c r="AK218" s="29">
        <v>6.68</v>
      </c>
      <c r="AL218" s="10">
        <v>9.92</v>
      </c>
      <c r="AM218" s="30">
        <v>0.67338709677419351</v>
      </c>
    </row>
    <row r="219" spans="36:39" x14ac:dyDescent="0.25">
      <c r="AJ219" s="8">
        <v>44138</v>
      </c>
      <c r="AK219" s="29">
        <v>1.7700000000000002</v>
      </c>
      <c r="AL219" s="10">
        <v>10.66</v>
      </c>
      <c r="AM219" s="30">
        <v>0.16604127579737338</v>
      </c>
    </row>
    <row r="220" spans="36:39" x14ac:dyDescent="0.25">
      <c r="AJ220" s="8">
        <v>44139</v>
      </c>
      <c r="AK220" s="29">
        <v>2.6</v>
      </c>
      <c r="AL220" s="10">
        <v>10.209999999999999</v>
      </c>
      <c r="AM220" s="30">
        <v>0.25465230166503433</v>
      </c>
    </row>
    <row r="221" spans="36:39" x14ac:dyDescent="0.25">
      <c r="AJ221" s="8">
        <v>44140</v>
      </c>
      <c r="AK221" s="29">
        <v>3.07</v>
      </c>
      <c r="AL221" s="10">
        <v>5.9899999999999993</v>
      </c>
      <c r="AM221" s="30">
        <v>0.51252086811352249</v>
      </c>
    </row>
    <row r="222" spans="36:39" x14ac:dyDescent="0.25">
      <c r="AJ222" s="8">
        <v>44141</v>
      </c>
      <c r="AK222" s="29">
        <v>1.97</v>
      </c>
      <c r="AL222" s="10">
        <v>5.6400000000000006</v>
      </c>
      <c r="AM222" s="30">
        <v>0.34929078014184395</v>
      </c>
    </row>
    <row r="223" spans="36:39" x14ac:dyDescent="0.25">
      <c r="AJ223" s="8">
        <v>44144</v>
      </c>
      <c r="AK223" s="29">
        <v>2.09</v>
      </c>
      <c r="AL223" s="10">
        <v>16.930000000000003</v>
      </c>
      <c r="AM223" s="30">
        <v>0.12344949793266388</v>
      </c>
    </row>
    <row r="224" spans="36:39" x14ac:dyDescent="0.25">
      <c r="AJ224" s="8">
        <v>44145</v>
      </c>
      <c r="AK224" s="29">
        <v>2.7</v>
      </c>
      <c r="AL224" s="10">
        <v>2.75</v>
      </c>
      <c r="AM224" s="30">
        <v>0.98181818181818192</v>
      </c>
    </row>
    <row r="225" spans="36:39" x14ac:dyDescent="0.25">
      <c r="AJ225" s="8">
        <v>44146</v>
      </c>
      <c r="AK225" s="29">
        <v>2.0699999999999998</v>
      </c>
      <c r="AL225" s="10">
        <v>14.73</v>
      </c>
      <c r="AM225" s="30">
        <v>0.14052953156822809</v>
      </c>
    </row>
    <row r="226" spans="36:39" x14ac:dyDescent="0.25">
      <c r="AJ226" s="8">
        <v>44147</v>
      </c>
      <c r="AK226" s="29">
        <v>1.3</v>
      </c>
      <c r="AL226" s="10">
        <v>7.79</v>
      </c>
      <c r="AM226" s="30">
        <v>0.1668806161745828</v>
      </c>
    </row>
    <row r="227" spans="36:39" x14ac:dyDescent="0.25">
      <c r="AJ227" s="8">
        <v>44148</v>
      </c>
      <c r="AK227" s="29">
        <v>1.79</v>
      </c>
      <c r="AL227" s="10">
        <v>9.5399999999999991</v>
      </c>
      <c r="AM227" s="30">
        <v>0.18763102725366879</v>
      </c>
    </row>
    <row r="228" spans="36:39" x14ac:dyDescent="0.25">
      <c r="AJ228" s="8">
        <v>44151</v>
      </c>
      <c r="AK228" s="29">
        <v>2.1800000000000002</v>
      </c>
      <c r="AL228" s="10">
        <v>17.319999999999997</v>
      </c>
      <c r="AM228" s="30">
        <v>0.12586605080831412</v>
      </c>
    </row>
    <row r="229" spans="36:39" x14ac:dyDescent="0.25">
      <c r="AJ229" s="8">
        <v>44152</v>
      </c>
      <c r="AK229" s="29">
        <v>4.7699999999999996</v>
      </c>
      <c r="AL229" s="10">
        <v>14.4</v>
      </c>
      <c r="AM229" s="30">
        <v>0.33124999999999993</v>
      </c>
    </row>
    <row r="230" spans="36:39" x14ac:dyDescent="0.25">
      <c r="AJ230" s="8">
        <v>44153</v>
      </c>
      <c r="AK230" s="29">
        <v>4.72</v>
      </c>
      <c r="AL230" s="10">
        <v>8.76</v>
      </c>
      <c r="AM230" s="30">
        <v>0.53881278538812782</v>
      </c>
    </row>
    <row r="231" spans="36:39" x14ac:dyDescent="0.25">
      <c r="AJ231" s="8">
        <v>44154</v>
      </c>
      <c r="AK231" s="29">
        <v>3.4799999999999995</v>
      </c>
      <c r="AL231" s="10">
        <v>12.26</v>
      </c>
      <c r="AM231" s="30">
        <v>0.28384991843393148</v>
      </c>
    </row>
    <row r="232" spans="36:39" x14ac:dyDescent="0.25">
      <c r="AJ232" s="8">
        <v>44155</v>
      </c>
      <c r="AK232" s="29">
        <v>3.02</v>
      </c>
      <c r="AL232" s="10">
        <v>11.459999999999999</v>
      </c>
      <c r="AM232" s="30">
        <v>0.26352530541012215</v>
      </c>
    </row>
    <row r="233" spans="36:39" x14ac:dyDescent="0.25">
      <c r="AJ233" s="8">
        <v>44158</v>
      </c>
      <c r="AK233" s="29">
        <v>5.410000000000001</v>
      </c>
      <c r="AL233" s="10">
        <v>16.23</v>
      </c>
      <c r="AM233" s="30">
        <v>0.33333333333333331</v>
      </c>
    </row>
    <row r="234" spans="36:39" x14ac:dyDescent="0.25">
      <c r="AJ234" s="8">
        <v>44159</v>
      </c>
      <c r="AK234" s="29">
        <v>3.25</v>
      </c>
      <c r="AL234" s="10">
        <v>7.0100000000000007</v>
      </c>
      <c r="AM234" s="30">
        <v>0.46362339514978601</v>
      </c>
    </row>
    <row r="235" spans="36:39" x14ac:dyDescent="0.25">
      <c r="AJ235" s="8">
        <v>44160</v>
      </c>
      <c r="AK235" s="29">
        <v>0</v>
      </c>
      <c r="AL235" s="10">
        <v>9.91</v>
      </c>
      <c r="AM235" s="30">
        <v>0</v>
      </c>
    </row>
    <row r="236" spans="36:39" x14ac:dyDescent="0.25">
      <c r="AJ236" s="8">
        <v>44162</v>
      </c>
      <c r="AK236" s="29">
        <v>1.5299999999999998</v>
      </c>
      <c r="AL236" s="10">
        <v>11.879999999999997</v>
      </c>
      <c r="AM236" s="30">
        <v>0.12878787878787881</v>
      </c>
    </row>
    <row r="237" spans="36:39" x14ac:dyDescent="0.25">
      <c r="AJ237" s="8">
        <v>44165</v>
      </c>
      <c r="AK237" s="29">
        <v>1.8799999999999997</v>
      </c>
      <c r="AL237" s="10">
        <v>12.23</v>
      </c>
      <c r="AM237" s="30">
        <v>0.15372035977105475</v>
      </c>
    </row>
    <row r="238" spans="36:39" x14ac:dyDescent="0.25">
      <c r="AJ238" s="8">
        <v>44166</v>
      </c>
      <c r="AK238" s="29">
        <v>0</v>
      </c>
      <c r="AL238" s="10">
        <v>11.42</v>
      </c>
      <c r="AM238" s="30">
        <v>0</v>
      </c>
    </row>
    <row r="239" spans="36:39" x14ac:dyDescent="0.25">
      <c r="AJ239" s="8">
        <v>44167</v>
      </c>
      <c r="AK239" s="29">
        <v>2.25</v>
      </c>
      <c r="AL239" s="10">
        <v>13.41</v>
      </c>
      <c r="AM239" s="30">
        <v>0.16778523489932887</v>
      </c>
    </row>
    <row r="240" spans="36:39" x14ac:dyDescent="0.25">
      <c r="AJ240" s="8">
        <v>44168</v>
      </c>
      <c r="AK240" s="29">
        <v>5.05</v>
      </c>
      <c r="AL240" s="10">
        <v>8.7100000000000009</v>
      </c>
      <c r="AM240" s="30">
        <v>0.57979334098737079</v>
      </c>
    </row>
    <row r="241" spans="36:39" x14ac:dyDescent="0.25">
      <c r="AJ241" s="8">
        <v>44169</v>
      </c>
      <c r="AK241" s="29">
        <v>4.34</v>
      </c>
      <c r="AL241" s="10">
        <v>20.960000000000004</v>
      </c>
      <c r="AM241" s="30">
        <v>0.20706106870229002</v>
      </c>
    </row>
    <row r="242" spans="36:39" x14ac:dyDescent="0.25">
      <c r="AJ242" s="8">
        <v>44172</v>
      </c>
      <c r="AK242" s="29">
        <v>0</v>
      </c>
      <c r="AL242" s="10">
        <v>2.17</v>
      </c>
      <c r="AM242" s="30">
        <v>0</v>
      </c>
    </row>
    <row r="243" spans="36:39" x14ac:dyDescent="0.25">
      <c r="AJ243" s="8">
        <v>44173</v>
      </c>
      <c r="AK243" s="29">
        <v>3.2400000000000007</v>
      </c>
      <c r="AL243" s="10">
        <v>13.28</v>
      </c>
      <c r="AM243" s="30">
        <v>0.24397590361445792</v>
      </c>
    </row>
    <row r="244" spans="36:39" x14ac:dyDescent="0.25">
      <c r="AJ244" s="8">
        <v>44174</v>
      </c>
      <c r="AK244" s="29">
        <v>1.45</v>
      </c>
      <c r="AL244" s="10">
        <v>10.7</v>
      </c>
      <c r="AM244" s="30">
        <v>0.13551401869158877</v>
      </c>
    </row>
    <row r="245" spans="36:39" x14ac:dyDescent="0.25">
      <c r="AJ245" s="8">
        <v>44175</v>
      </c>
      <c r="AK245" s="29">
        <v>1.84</v>
      </c>
      <c r="AL245" s="10">
        <v>8.16</v>
      </c>
      <c r="AM245" s="30">
        <v>0.22549019607843138</v>
      </c>
    </row>
    <row r="246" spans="36:39" x14ac:dyDescent="0.25">
      <c r="AJ246" s="8">
        <v>44176</v>
      </c>
      <c r="AK246" s="29">
        <v>3.19</v>
      </c>
      <c r="AL246" s="10">
        <v>11.47</v>
      </c>
      <c r="AM246" s="30">
        <v>0.27811682650392328</v>
      </c>
    </row>
    <row r="247" spans="36:39" x14ac:dyDescent="0.25">
      <c r="AJ247" s="8">
        <v>44179</v>
      </c>
      <c r="AK247" s="29">
        <v>3.31</v>
      </c>
      <c r="AL247" s="10">
        <v>16.62</v>
      </c>
      <c r="AM247" s="30">
        <v>0.19915764139590852</v>
      </c>
    </row>
    <row r="248" spans="36:39" x14ac:dyDescent="0.25">
      <c r="AJ248" s="8">
        <v>44180</v>
      </c>
      <c r="AK248" s="29">
        <v>3.74</v>
      </c>
      <c r="AL248" s="10">
        <v>11.08</v>
      </c>
      <c r="AM248" s="30">
        <v>0.33754512635379064</v>
      </c>
    </row>
    <row r="249" spans="36:39" x14ac:dyDescent="0.25">
      <c r="AJ249" s="8">
        <v>44181</v>
      </c>
      <c r="AK249" s="29">
        <v>3.9</v>
      </c>
      <c r="AL249" s="10">
        <v>11.89</v>
      </c>
      <c r="AM249" s="30">
        <v>0.32800672834314548</v>
      </c>
    </row>
    <row r="250" spans="36:39" x14ac:dyDescent="0.25">
      <c r="AJ250" s="8">
        <v>44182</v>
      </c>
      <c r="AK250" s="29">
        <v>3.7</v>
      </c>
      <c r="AL250" s="10">
        <v>8.0500000000000007</v>
      </c>
      <c r="AM250" s="30">
        <v>0.45962732919254656</v>
      </c>
    </row>
    <row r="251" spans="36:39" x14ac:dyDescent="0.25">
      <c r="AJ251" s="8">
        <v>44183</v>
      </c>
      <c r="AK251" s="29">
        <v>3.39</v>
      </c>
      <c r="AL251" s="10">
        <v>7.4</v>
      </c>
      <c r="AM251" s="30">
        <v>0.45810810810810809</v>
      </c>
    </row>
    <row r="252" spans="36:39" x14ac:dyDescent="0.25">
      <c r="AJ252" s="8">
        <v>44186</v>
      </c>
      <c r="AK252" s="29">
        <v>3.15</v>
      </c>
      <c r="AL252" s="10">
        <v>12.409999999999998</v>
      </c>
      <c r="AM252" s="30">
        <v>0.25382755842062854</v>
      </c>
    </row>
    <row r="253" spans="36:39" x14ac:dyDescent="0.25">
      <c r="AJ253" s="8">
        <v>44187</v>
      </c>
      <c r="AK253" s="29">
        <v>0</v>
      </c>
      <c r="AL253" s="10">
        <v>14.319999999999999</v>
      </c>
      <c r="AM253" s="30">
        <v>0</v>
      </c>
    </row>
    <row r="254" spans="36:39" x14ac:dyDescent="0.25">
      <c r="AJ254" s="8">
        <v>44188</v>
      </c>
      <c r="AK254" s="29">
        <v>1.78</v>
      </c>
      <c r="AL254" s="10">
        <v>9.4</v>
      </c>
      <c r="AM254" s="30">
        <v>0.18936170212765957</v>
      </c>
    </row>
    <row r="255" spans="36:39" x14ac:dyDescent="0.25">
      <c r="AJ255" s="8">
        <v>44189</v>
      </c>
      <c r="AK255" s="29">
        <v>3</v>
      </c>
      <c r="AL255" s="10">
        <v>16.53</v>
      </c>
      <c r="AM255" s="30">
        <v>0.18148820326678763</v>
      </c>
    </row>
    <row r="256" spans="36:39" x14ac:dyDescent="0.25">
      <c r="AJ256" s="8">
        <v>44193</v>
      </c>
      <c r="AK256" s="29">
        <v>2</v>
      </c>
      <c r="AL256" s="10">
        <v>17.87</v>
      </c>
      <c r="AM256" s="30">
        <v>0.1119194180190263</v>
      </c>
    </row>
    <row r="257" spans="36:39" x14ac:dyDescent="0.25">
      <c r="AJ257" s="8">
        <v>44194</v>
      </c>
      <c r="AK257" s="29">
        <v>7.6100000000000012</v>
      </c>
      <c r="AL257" s="10">
        <v>11.9</v>
      </c>
      <c r="AM257" s="30">
        <v>0.63949579831932779</v>
      </c>
    </row>
    <row r="258" spans="36:39" x14ac:dyDescent="0.25">
      <c r="AJ258" s="8">
        <v>44195</v>
      </c>
      <c r="AK258" s="29">
        <v>5.79</v>
      </c>
      <c r="AL258" s="10">
        <v>15.769999999999998</v>
      </c>
      <c r="AM258" s="30">
        <v>0.36715282181357012</v>
      </c>
    </row>
    <row r="259" spans="36:39" x14ac:dyDescent="0.25">
      <c r="AJ259" s="8">
        <v>44196</v>
      </c>
      <c r="AK259" s="29">
        <v>5.54</v>
      </c>
      <c r="AL259" s="10">
        <v>10.68</v>
      </c>
      <c r="AM259" s="30">
        <v>0.51872659176029967</v>
      </c>
    </row>
    <row r="260" spans="36:39" x14ac:dyDescent="0.25">
      <c r="AJ260" s="8">
        <v>44200</v>
      </c>
      <c r="AK260" s="29">
        <v>1.37</v>
      </c>
      <c r="AL260" s="10">
        <v>19.75</v>
      </c>
      <c r="AM260" s="30">
        <v>6.936708860759494E-2</v>
      </c>
    </row>
    <row r="261" spans="36:39" x14ac:dyDescent="0.25">
      <c r="AJ261" s="8">
        <v>44201</v>
      </c>
      <c r="AK261" s="29">
        <v>5.95</v>
      </c>
      <c r="AL261" s="10">
        <v>3.92</v>
      </c>
      <c r="AM261" s="30">
        <v>1.517857142857143</v>
      </c>
    </row>
    <row r="262" spans="36:39" x14ac:dyDescent="0.25">
      <c r="AJ262" s="8">
        <v>44202</v>
      </c>
      <c r="AK262" s="29">
        <v>4.8899999999999997</v>
      </c>
      <c r="AL262" s="10">
        <v>7.13</v>
      </c>
      <c r="AM262" s="30">
        <v>0.68583450210378682</v>
      </c>
    </row>
    <row r="263" spans="36:39" x14ac:dyDescent="0.25">
      <c r="AJ263" s="8">
        <v>44203</v>
      </c>
      <c r="AK263" s="29">
        <v>5.7400000000000011</v>
      </c>
      <c r="AL263" s="10">
        <v>13.960000000000003</v>
      </c>
      <c r="AM263" s="30">
        <v>0.41117478510028649</v>
      </c>
    </row>
    <row r="264" spans="36:39" x14ac:dyDescent="0.25">
      <c r="AJ264" s="8">
        <v>44204</v>
      </c>
      <c r="AK264" s="29">
        <v>4</v>
      </c>
      <c r="AL264" s="10">
        <v>12.7</v>
      </c>
      <c r="AM264" s="30">
        <v>0.31496062992125984</v>
      </c>
    </row>
    <row r="265" spans="36:39" x14ac:dyDescent="0.25">
      <c r="AJ265" s="8">
        <v>44207</v>
      </c>
      <c r="AK265" s="29">
        <v>0.5099999999999999</v>
      </c>
      <c r="AL265" s="10">
        <v>14.650000000000002</v>
      </c>
      <c r="AM265" s="30">
        <v>3.4812286689419783E-2</v>
      </c>
    </row>
    <row r="266" spans="36:39" x14ac:dyDescent="0.25">
      <c r="AJ266" s="8">
        <v>44208</v>
      </c>
      <c r="AK266" s="29">
        <v>0</v>
      </c>
      <c r="AL266" s="10">
        <v>9.14</v>
      </c>
      <c r="AM266" s="30">
        <v>0</v>
      </c>
    </row>
    <row r="267" spans="36:39" x14ac:dyDescent="0.25">
      <c r="AJ267" s="8">
        <v>44209</v>
      </c>
      <c r="AK267" s="29">
        <v>5.2599999999999989</v>
      </c>
      <c r="AL267" s="10">
        <v>18.72</v>
      </c>
      <c r="AM267" s="30">
        <v>0.28098290598290593</v>
      </c>
    </row>
    <row r="268" spans="36:39" x14ac:dyDescent="0.25">
      <c r="AJ268" s="8">
        <v>44210</v>
      </c>
      <c r="AK268" s="29">
        <v>4.13</v>
      </c>
      <c r="AL268" s="10">
        <v>8.1900000000000013</v>
      </c>
      <c r="AM268" s="30">
        <v>0.50427350427350415</v>
      </c>
    </row>
    <row r="269" spans="36:39" x14ac:dyDescent="0.25">
      <c r="AJ269" s="8">
        <v>44211</v>
      </c>
      <c r="AK269" s="29">
        <v>0.93999999999999984</v>
      </c>
      <c r="AL269" s="10">
        <v>14.960000000000003</v>
      </c>
      <c r="AM269" s="30">
        <v>6.2834224598930455E-2</v>
      </c>
    </row>
    <row r="270" spans="36:39" x14ac:dyDescent="0.25">
      <c r="AJ270" s="8">
        <v>44214</v>
      </c>
      <c r="AK270" s="29">
        <v>5.43</v>
      </c>
      <c r="AL270" s="10">
        <v>9.5499999999999989</v>
      </c>
      <c r="AM270" s="30">
        <v>0.56858638743455492</v>
      </c>
    </row>
    <row r="271" spans="36:39" x14ac:dyDescent="0.25">
      <c r="AJ271" s="8">
        <v>44215</v>
      </c>
      <c r="AK271" s="29">
        <v>0</v>
      </c>
      <c r="AL271" s="10">
        <v>10.42</v>
      </c>
      <c r="AM271" s="30">
        <v>0</v>
      </c>
    </row>
    <row r="272" spans="36:39" x14ac:dyDescent="0.25">
      <c r="AJ272" s="8">
        <v>44216</v>
      </c>
      <c r="AK272" s="29">
        <v>0</v>
      </c>
      <c r="AL272" s="10">
        <v>14.420000000000002</v>
      </c>
      <c r="AM272" s="30">
        <v>0</v>
      </c>
    </row>
    <row r="273" spans="36:39" x14ac:dyDescent="0.25">
      <c r="AJ273" s="8">
        <v>44217</v>
      </c>
      <c r="AK273" s="29">
        <v>0</v>
      </c>
      <c r="AL273" s="10">
        <v>3.51</v>
      </c>
      <c r="AM273" s="30">
        <v>0</v>
      </c>
    </row>
    <row r="274" spans="36:39" x14ac:dyDescent="0.25">
      <c r="AJ274" s="8">
        <v>44218</v>
      </c>
      <c r="AK274" s="29">
        <v>1.19</v>
      </c>
      <c r="AL274" s="10">
        <v>10.450000000000001</v>
      </c>
      <c r="AM274" s="30">
        <v>0.11387559808612439</v>
      </c>
    </row>
    <row r="275" spans="36:39" x14ac:dyDescent="0.25">
      <c r="AJ275" s="8">
        <v>44221</v>
      </c>
      <c r="AK275" s="29">
        <v>0</v>
      </c>
      <c r="AL275" s="10">
        <v>5.580000000000001</v>
      </c>
      <c r="AM275" s="30">
        <v>0</v>
      </c>
    </row>
    <row r="276" spans="36:39" x14ac:dyDescent="0.25">
      <c r="AJ276" s="8">
        <v>44222</v>
      </c>
      <c r="AK276" s="29">
        <v>0</v>
      </c>
      <c r="AL276" s="10">
        <v>5.51</v>
      </c>
      <c r="AM276" s="30">
        <v>0</v>
      </c>
    </row>
    <row r="277" spans="36:39" x14ac:dyDescent="0.25">
      <c r="AJ277" s="8">
        <v>44223</v>
      </c>
      <c r="AK277" s="29">
        <v>2.61</v>
      </c>
      <c r="AL277" s="10">
        <v>5.4499999999999993</v>
      </c>
      <c r="AM277" s="30">
        <v>0.47889908256880737</v>
      </c>
    </row>
    <row r="278" spans="36:39" x14ac:dyDescent="0.25">
      <c r="AJ278" s="8">
        <v>44224</v>
      </c>
      <c r="AK278" s="29">
        <v>0</v>
      </c>
      <c r="AL278" s="10">
        <v>1.65</v>
      </c>
      <c r="AM278" s="30">
        <v>0</v>
      </c>
    </row>
    <row r="279" spans="36:39" x14ac:dyDescent="0.25">
      <c r="AJ279" s="8">
        <v>44225</v>
      </c>
      <c r="AK279" s="29">
        <v>2.37</v>
      </c>
      <c r="AL279" s="10">
        <v>6.4399999999999995</v>
      </c>
      <c r="AM279" s="30">
        <v>0.3680124223602485</v>
      </c>
    </row>
    <row r="280" spans="36:39" x14ac:dyDescent="0.25">
      <c r="AJ280" s="8">
        <v>44228</v>
      </c>
      <c r="AK280" s="29">
        <v>5.27</v>
      </c>
      <c r="AL280" s="10">
        <v>14.789999999999997</v>
      </c>
      <c r="AM280" s="30">
        <v>0.35632183908045983</v>
      </c>
    </row>
    <row r="281" spans="36:39" x14ac:dyDescent="0.25">
      <c r="AJ281" s="8">
        <v>44229</v>
      </c>
      <c r="AK281" s="29">
        <v>3.79</v>
      </c>
      <c r="AL281" s="10">
        <v>7.6400000000000006</v>
      </c>
      <c r="AM281" s="30">
        <v>0.49607329842931935</v>
      </c>
    </row>
    <row r="282" spans="36:39" x14ac:dyDescent="0.25">
      <c r="AJ282" s="8">
        <v>44230</v>
      </c>
      <c r="AK282" s="29">
        <v>2.96</v>
      </c>
      <c r="AL282" s="10">
        <v>6.2700000000000005</v>
      </c>
      <c r="AM282" s="30">
        <v>0.47208931419457734</v>
      </c>
    </row>
    <row r="283" spans="36:39" x14ac:dyDescent="0.25">
      <c r="AJ283" s="8">
        <v>44231</v>
      </c>
      <c r="AK283" s="29">
        <v>2.73</v>
      </c>
      <c r="AL283" s="10">
        <v>5.6499999999999995</v>
      </c>
      <c r="AM283" s="30">
        <v>0.48318584070796461</v>
      </c>
    </row>
    <row r="284" spans="36:39" x14ac:dyDescent="0.25">
      <c r="AJ284" s="8">
        <v>44232</v>
      </c>
      <c r="AK284" s="29">
        <v>2.23</v>
      </c>
      <c r="AL284" s="10">
        <v>9.75</v>
      </c>
      <c r="AM284" s="30">
        <v>0.2287179487179487</v>
      </c>
    </row>
    <row r="285" spans="36:39" x14ac:dyDescent="0.25">
      <c r="AJ285" s="8">
        <v>44235</v>
      </c>
      <c r="AK285" s="29">
        <v>2.42</v>
      </c>
      <c r="AL285" s="10">
        <v>11.519999999999998</v>
      </c>
      <c r="AM285" s="30">
        <v>0.21006944444444448</v>
      </c>
    </row>
    <row r="286" spans="36:39" x14ac:dyDescent="0.25">
      <c r="AJ286" s="8">
        <v>44236</v>
      </c>
      <c r="AK286" s="29">
        <v>3.11</v>
      </c>
      <c r="AL286" s="10">
        <v>10.159999999999998</v>
      </c>
      <c r="AM286" s="30">
        <v>0.30610236220472442</v>
      </c>
    </row>
    <row r="287" spans="36:39" x14ac:dyDescent="0.25">
      <c r="AJ287" s="8">
        <v>44237</v>
      </c>
      <c r="AK287" s="29">
        <v>3.2000000000000006</v>
      </c>
      <c r="AL287" s="10">
        <v>5.919999999999999</v>
      </c>
      <c r="AM287" s="30">
        <v>0.54054054054054068</v>
      </c>
    </row>
    <row r="288" spans="36:39" x14ac:dyDescent="0.25">
      <c r="AJ288" s="8">
        <v>44238</v>
      </c>
      <c r="AK288" s="29">
        <v>2.89</v>
      </c>
      <c r="AL288" s="10">
        <v>6.75</v>
      </c>
      <c r="AM288" s="30">
        <v>0.42814814814814817</v>
      </c>
    </row>
    <row r="289" spans="36:39" x14ac:dyDescent="0.25">
      <c r="AJ289" s="8">
        <v>44239</v>
      </c>
      <c r="AK289" s="29">
        <v>1.91</v>
      </c>
      <c r="AL289" s="10">
        <v>9.81</v>
      </c>
      <c r="AM289" s="30">
        <v>0.19469928644240569</v>
      </c>
    </row>
    <row r="290" spans="36:39" x14ac:dyDescent="0.25">
      <c r="AJ290" s="8">
        <v>44242</v>
      </c>
      <c r="AK290" s="29">
        <v>0.84000000000000008</v>
      </c>
      <c r="AL290" s="10">
        <v>10.759999999999998</v>
      </c>
      <c r="AM290" s="30">
        <v>7.8066914498141279E-2</v>
      </c>
    </row>
    <row r="291" spans="36:39" x14ac:dyDescent="0.25">
      <c r="AJ291" s="8">
        <v>44243</v>
      </c>
      <c r="AK291" s="29">
        <v>5.17</v>
      </c>
      <c r="AL291" s="10">
        <v>10.27</v>
      </c>
      <c r="AM291" s="30">
        <v>0.50340798442064272</v>
      </c>
    </row>
    <row r="292" spans="36:39" x14ac:dyDescent="0.25">
      <c r="AJ292" s="8">
        <v>44244</v>
      </c>
      <c r="AK292" s="29">
        <v>3.93</v>
      </c>
      <c r="AL292" s="10">
        <v>2.5</v>
      </c>
      <c r="AM292" s="30">
        <v>1.5720000000000001</v>
      </c>
    </row>
    <row r="293" spans="36:39" x14ac:dyDescent="0.25">
      <c r="AJ293" s="8">
        <v>44245</v>
      </c>
      <c r="AK293" s="29">
        <v>0.42000000000000004</v>
      </c>
      <c r="AL293" s="10">
        <v>12.54</v>
      </c>
      <c r="AM293" s="30">
        <v>3.3492822966507178E-2</v>
      </c>
    </row>
    <row r="294" spans="36:39" x14ac:dyDescent="0.25">
      <c r="AJ294" s="8">
        <v>44246</v>
      </c>
      <c r="AK294" s="29">
        <v>3.34</v>
      </c>
      <c r="AL294" s="10">
        <v>8.870000000000001</v>
      </c>
      <c r="AM294" s="30">
        <v>0.37655016910935735</v>
      </c>
    </row>
    <row r="295" spans="36:39" x14ac:dyDescent="0.25">
      <c r="AJ295" s="8">
        <v>44249</v>
      </c>
      <c r="AK295" s="29">
        <v>1.01</v>
      </c>
      <c r="AL295" s="10">
        <v>13.779999999999998</v>
      </c>
      <c r="AM295" s="30">
        <v>7.3294629898403491E-2</v>
      </c>
    </row>
    <row r="296" spans="36:39" x14ac:dyDescent="0.25">
      <c r="AJ296" s="8">
        <v>44250</v>
      </c>
      <c r="AK296" s="29">
        <v>0</v>
      </c>
      <c r="AL296" s="10">
        <v>12.29</v>
      </c>
      <c r="AM296" s="30">
        <v>0</v>
      </c>
    </row>
    <row r="297" spans="36:39" x14ac:dyDescent="0.25">
      <c r="AJ297" s="8">
        <v>44251</v>
      </c>
      <c r="AK297" s="29">
        <v>0.97</v>
      </c>
      <c r="AL297" s="10">
        <v>9.82</v>
      </c>
      <c r="AM297" s="30">
        <v>9.8778004073319756E-2</v>
      </c>
    </row>
    <row r="298" spans="36:39" x14ac:dyDescent="0.25">
      <c r="AJ298" s="8">
        <v>44252</v>
      </c>
      <c r="AK298" s="29">
        <v>5.62</v>
      </c>
      <c r="AL298" s="10">
        <v>5.68</v>
      </c>
      <c r="AM298" s="30">
        <v>0.98943661971830987</v>
      </c>
    </row>
    <row r="299" spans="36:39" x14ac:dyDescent="0.25">
      <c r="AJ299" s="8">
        <v>44253</v>
      </c>
      <c r="AK299" s="29">
        <v>2.57</v>
      </c>
      <c r="AL299" s="10">
        <v>11.620000000000001</v>
      </c>
      <c r="AM299" s="30">
        <v>0.22117039586919102</v>
      </c>
    </row>
    <row r="300" spans="36:39" x14ac:dyDescent="0.25">
      <c r="AJ300" s="8">
        <v>44256</v>
      </c>
      <c r="AK300" s="29">
        <v>3.67</v>
      </c>
      <c r="AL300" s="10">
        <v>6.2799999999999985</v>
      </c>
      <c r="AM300" s="30">
        <v>0.58439490445859887</v>
      </c>
    </row>
    <row r="301" spans="36:39" x14ac:dyDescent="0.25">
      <c r="AJ301" s="8">
        <v>44257</v>
      </c>
      <c r="AK301" s="29">
        <v>3.94</v>
      </c>
      <c r="AL301" s="10">
        <v>6.7799999999999994</v>
      </c>
      <c r="AM301" s="30">
        <v>0.58112094395280245</v>
      </c>
    </row>
    <row r="302" spans="36:39" x14ac:dyDescent="0.25">
      <c r="AJ302" s="8">
        <v>44258</v>
      </c>
      <c r="AK302" s="29">
        <v>3.42</v>
      </c>
      <c r="AL302" s="10">
        <v>5.03</v>
      </c>
      <c r="AM302" s="30">
        <v>0.67992047713717696</v>
      </c>
    </row>
    <row r="303" spans="36:39" x14ac:dyDescent="0.25">
      <c r="AJ303" s="8">
        <v>44259</v>
      </c>
      <c r="AK303" s="29">
        <v>1.68</v>
      </c>
      <c r="AL303" s="10">
        <v>11.57</v>
      </c>
      <c r="AM303" s="30">
        <v>0.14520311149524631</v>
      </c>
    </row>
    <row r="304" spans="36:39" x14ac:dyDescent="0.25">
      <c r="AJ304" s="8">
        <v>44260</v>
      </c>
      <c r="AK304" s="29">
        <v>2.4500000000000002</v>
      </c>
      <c r="AL304" s="10">
        <v>7.49</v>
      </c>
      <c r="AM304" s="30">
        <v>0.32710280373831779</v>
      </c>
    </row>
    <row r="305" spans="36:39" x14ac:dyDescent="0.25">
      <c r="AJ305" s="8">
        <v>44263</v>
      </c>
      <c r="AK305" s="29">
        <v>3.6000000000000005</v>
      </c>
      <c r="AL305" s="10">
        <v>18.03</v>
      </c>
      <c r="AM305" s="30">
        <v>0.19966722129783696</v>
      </c>
    </row>
    <row r="306" spans="36:39" x14ac:dyDescent="0.25">
      <c r="AJ306" s="8">
        <v>44264</v>
      </c>
      <c r="AK306" s="29">
        <v>3.59</v>
      </c>
      <c r="AL306" s="10">
        <v>13.529999999999998</v>
      </c>
      <c r="AM306" s="30">
        <v>0.26533628972653367</v>
      </c>
    </row>
    <row r="307" spans="36:39" x14ac:dyDescent="0.25">
      <c r="AJ307" s="8">
        <v>44265</v>
      </c>
      <c r="AK307" s="29">
        <v>5.3</v>
      </c>
      <c r="AL307" s="10">
        <v>12.120000000000001</v>
      </c>
      <c r="AM307" s="30">
        <v>0.43729372937293726</v>
      </c>
    </row>
    <row r="308" spans="36:39" x14ac:dyDescent="0.25">
      <c r="AJ308" s="8">
        <v>44266</v>
      </c>
      <c r="AK308" s="29">
        <v>3.21</v>
      </c>
      <c r="AL308" s="10">
        <v>7.55</v>
      </c>
      <c r="AM308" s="30">
        <v>0.42516556291390728</v>
      </c>
    </row>
    <row r="309" spans="36:39" x14ac:dyDescent="0.25">
      <c r="AJ309" s="8">
        <v>44267</v>
      </c>
      <c r="AK309" s="29">
        <v>2.69</v>
      </c>
      <c r="AL309" s="10">
        <v>15.690000000000001</v>
      </c>
      <c r="AM309" s="30">
        <v>0.17144678138941999</v>
      </c>
    </row>
    <row r="310" spans="36:39" x14ac:dyDescent="0.25">
      <c r="AJ310" s="8">
        <v>44270</v>
      </c>
      <c r="AK310" s="29">
        <v>3.13</v>
      </c>
      <c r="AL310" s="10">
        <v>11.49</v>
      </c>
      <c r="AM310" s="30">
        <v>0.27241079199303736</v>
      </c>
    </row>
    <row r="311" spans="36:39" x14ac:dyDescent="0.25">
      <c r="AJ311" s="8">
        <v>44271</v>
      </c>
      <c r="AK311" s="29">
        <v>4.16</v>
      </c>
      <c r="AL311" s="10">
        <v>3.9200000000000004</v>
      </c>
      <c r="AM311" s="30">
        <v>1.0612244897959182</v>
      </c>
    </row>
    <row r="312" spans="36:39" x14ac:dyDescent="0.25">
      <c r="AJ312" s="8">
        <v>44274</v>
      </c>
      <c r="AK312" s="29">
        <v>0.87</v>
      </c>
      <c r="AL312" s="10">
        <v>3.59</v>
      </c>
      <c r="AM312" s="30">
        <v>0.24233983286908078</v>
      </c>
    </row>
    <row r="313" spans="36:39" x14ac:dyDescent="0.25">
      <c r="AJ313" s="8">
        <v>44277</v>
      </c>
      <c r="AK313" s="29">
        <v>2.0399999999999996</v>
      </c>
      <c r="AL313" s="10">
        <v>16.262499999999999</v>
      </c>
      <c r="AM313" s="30">
        <v>0.12544196771714064</v>
      </c>
    </row>
    <row r="314" spans="36:39" x14ac:dyDescent="0.25">
      <c r="AJ314" s="8">
        <v>44278</v>
      </c>
      <c r="AK314" s="29">
        <v>3.7099999999999995</v>
      </c>
      <c r="AL314" s="10">
        <v>8.7199999999999989</v>
      </c>
      <c r="AM314" s="30">
        <v>0.42545871559633031</v>
      </c>
    </row>
    <row r="315" spans="36:39" x14ac:dyDescent="0.25">
      <c r="AJ315" s="8">
        <v>44279</v>
      </c>
      <c r="AK315" s="29">
        <v>4.9400000000000004</v>
      </c>
      <c r="AL315" s="10">
        <v>7.48</v>
      </c>
      <c r="AM315" s="30">
        <v>0.66042780748663099</v>
      </c>
    </row>
    <row r="316" spans="36:39" x14ac:dyDescent="0.25">
      <c r="AJ316" s="8">
        <v>44280</v>
      </c>
      <c r="AK316" s="29">
        <v>2.76</v>
      </c>
      <c r="AL316" s="10">
        <v>8.08</v>
      </c>
      <c r="AM316" s="30">
        <v>0.34158415841584155</v>
      </c>
    </row>
    <row r="317" spans="36:39" x14ac:dyDescent="0.25">
      <c r="AJ317" s="8">
        <v>44281</v>
      </c>
      <c r="AK317" s="29">
        <v>1.46</v>
      </c>
      <c r="AL317" s="10">
        <v>11.920000000000002</v>
      </c>
      <c r="AM317" s="30">
        <v>0.12248322147651004</v>
      </c>
    </row>
    <row r="318" spans="36:39" x14ac:dyDescent="0.25">
      <c r="AJ318" s="8">
        <v>44284</v>
      </c>
      <c r="AK318" s="29">
        <v>3.5799999999999996</v>
      </c>
      <c r="AL318" s="10">
        <v>10.7</v>
      </c>
      <c r="AM318" s="30">
        <v>0.33457943925233641</v>
      </c>
    </row>
    <row r="319" spans="36:39" x14ac:dyDescent="0.25">
      <c r="AJ319" s="8">
        <v>44285</v>
      </c>
      <c r="AK319" s="29">
        <v>0</v>
      </c>
      <c r="AL319" s="10">
        <v>10.98</v>
      </c>
      <c r="AM319" s="30">
        <v>0</v>
      </c>
    </row>
    <row r="320" spans="36:39" x14ac:dyDescent="0.25">
      <c r="AJ320" s="8">
        <v>44286</v>
      </c>
      <c r="AK320" s="29">
        <v>3.4500000000000006</v>
      </c>
      <c r="AL320" s="10">
        <v>7.0100000000000007</v>
      </c>
      <c r="AM320" s="30">
        <v>0.49215406562054215</v>
      </c>
    </row>
    <row r="321" spans="36:39" x14ac:dyDescent="0.25">
      <c r="AJ321" s="8">
        <v>44287</v>
      </c>
      <c r="AK321" s="29">
        <v>3.44</v>
      </c>
      <c r="AL321" s="10">
        <v>10.800000000000002</v>
      </c>
      <c r="AM321" s="30">
        <v>0.31851851851851848</v>
      </c>
    </row>
    <row r="322" spans="36:39" x14ac:dyDescent="0.25">
      <c r="AJ322" s="8">
        <v>44288</v>
      </c>
      <c r="AK322" s="29">
        <v>1.92</v>
      </c>
      <c r="AL322" s="10">
        <v>12.48</v>
      </c>
      <c r="AM322" s="30">
        <v>0.15384615384615383</v>
      </c>
    </row>
    <row r="323" spans="36:39" x14ac:dyDescent="0.25">
      <c r="AJ323" s="8">
        <v>44291</v>
      </c>
      <c r="AK323" s="29">
        <v>4.1900000000000004</v>
      </c>
      <c r="AL323" s="10">
        <v>7.2399999999999993</v>
      </c>
      <c r="AM323" s="30">
        <v>0.57872928176795579</v>
      </c>
    </row>
    <row r="324" spans="36:39" x14ac:dyDescent="0.25">
      <c r="AJ324" s="8">
        <v>44292</v>
      </c>
      <c r="AK324" s="29">
        <v>2.2999999999999998</v>
      </c>
      <c r="AL324" s="10">
        <v>10.149999999999999</v>
      </c>
      <c r="AM324" s="30">
        <v>0.22660098522167488</v>
      </c>
    </row>
    <row r="325" spans="36:39" x14ac:dyDescent="0.25">
      <c r="AJ325" s="8">
        <v>44293</v>
      </c>
      <c r="AK325" s="29">
        <v>3.44</v>
      </c>
      <c r="AL325" s="10">
        <v>4.66</v>
      </c>
      <c r="AM325" s="30">
        <v>0.73819742489270379</v>
      </c>
    </row>
    <row r="326" spans="36:39" x14ac:dyDescent="0.25">
      <c r="AJ326" s="8">
        <v>44294</v>
      </c>
      <c r="AK326" s="29">
        <v>2.74</v>
      </c>
      <c r="AL326" s="10">
        <v>9.69</v>
      </c>
      <c r="AM326" s="30">
        <v>0.28276573787409703</v>
      </c>
    </row>
    <row r="327" spans="36:39" x14ac:dyDescent="0.25">
      <c r="AJ327" s="8">
        <v>44295</v>
      </c>
      <c r="AK327" s="29">
        <v>2.09</v>
      </c>
      <c r="AL327" s="10">
        <v>7.88</v>
      </c>
      <c r="AM327" s="30">
        <v>0.26522842639593908</v>
      </c>
    </row>
    <row r="328" spans="36:39" x14ac:dyDescent="0.25">
      <c r="AJ328" s="8">
        <v>44298</v>
      </c>
      <c r="AK328" s="29">
        <v>0</v>
      </c>
      <c r="AL328" s="10">
        <v>16.100000000000001</v>
      </c>
      <c r="AM328" s="30">
        <v>0</v>
      </c>
    </row>
    <row r="329" spans="36:39" x14ac:dyDescent="0.25">
      <c r="AJ329" s="8">
        <v>44299</v>
      </c>
      <c r="AK329" s="29">
        <v>3.4600000000000004</v>
      </c>
      <c r="AL329" s="10">
        <v>16.059999999999999</v>
      </c>
      <c r="AM329" s="30">
        <v>0.21544209215442095</v>
      </c>
    </row>
    <row r="330" spans="36:39" x14ac:dyDescent="0.25">
      <c r="AJ330" s="8">
        <v>44300</v>
      </c>
      <c r="AK330" s="29">
        <v>1.54</v>
      </c>
      <c r="AL330" s="10">
        <v>7.9599999999999991</v>
      </c>
      <c r="AM330" s="30">
        <v>0.19346733668341712</v>
      </c>
    </row>
    <row r="331" spans="36:39" x14ac:dyDescent="0.25">
      <c r="AJ331" s="8">
        <v>44301</v>
      </c>
      <c r="AK331" s="29">
        <v>0</v>
      </c>
      <c r="AL331" s="10">
        <v>7.35</v>
      </c>
      <c r="AM331" s="30">
        <v>0</v>
      </c>
    </row>
    <row r="332" spans="36:39" x14ac:dyDescent="0.25">
      <c r="AJ332" s="8">
        <v>44302</v>
      </c>
      <c r="AK332" s="29">
        <v>1.1599999999999999</v>
      </c>
      <c r="AL332" s="10">
        <v>6.7700000000000005</v>
      </c>
      <c r="AM332" s="30">
        <v>0.1713441654357459</v>
      </c>
    </row>
    <row r="333" spans="36:39" x14ac:dyDescent="0.25">
      <c r="AJ333" s="8">
        <v>44305</v>
      </c>
      <c r="AK333" s="29">
        <v>0</v>
      </c>
      <c r="AL333" s="10">
        <v>8.01</v>
      </c>
      <c r="AM333" s="30">
        <v>0</v>
      </c>
    </row>
    <row r="334" spans="36:39" x14ac:dyDescent="0.25">
      <c r="AJ334" s="8">
        <v>44306</v>
      </c>
      <c r="AK334" s="29">
        <v>0</v>
      </c>
      <c r="AL334" s="10">
        <v>9.2899999999999991</v>
      </c>
      <c r="AM334" s="30">
        <v>0</v>
      </c>
    </row>
    <row r="335" spans="36:39" x14ac:dyDescent="0.25">
      <c r="AJ335" s="8">
        <v>44307</v>
      </c>
      <c r="AK335" s="29">
        <v>0</v>
      </c>
      <c r="AL335" s="10">
        <v>10.29</v>
      </c>
      <c r="AM335" s="30">
        <v>0</v>
      </c>
    </row>
    <row r="336" spans="36:39" x14ac:dyDescent="0.25">
      <c r="AJ336" s="8">
        <v>44308</v>
      </c>
      <c r="AK336" s="29">
        <v>0</v>
      </c>
      <c r="AL336" s="10">
        <v>3.2299999999999995</v>
      </c>
      <c r="AM336" s="30">
        <v>0</v>
      </c>
    </row>
    <row r="337" spans="36:39" x14ac:dyDescent="0.25">
      <c r="AJ337" s="8">
        <v>44309</v>
      </c>
      <c r="AK337" s="29">
        <v>1.4</v>
      </c>
      <c r="AL337" s="10">
        <v>8.5399999999999991</v>
      </c>
      <c r="AM337" s="30">
        <v>0.16393442622950821</v>
      </c>
    </row>
    <row r="338" spans="36:39" x14ac:dyDescent="0.25">
      <c r="AJ338" s="8">
        <v>44312</v>
      </c>
      <c r="AK338" s="29">
        <v>0</v>
      </c>
      <c r="AL338" s="10">
        <v>14.709999999999997</v>
      </c>
      <c r="AM338" s="30">
        <v>0</v>
      </c>
    </row>
    <row r="339" spans="36:39" x14ac:dyDescent="0.25">
      <c r="AJ339" s="8">
        <v>44313</v>
      </c>
      <c r="AK339" s="29">
        <v>0</v>
      </c>
      <c r="AL339" s="10">
        <v>9</v>
      </c>
      <c r="AM339" s="30">
        <v>0</v>
      </c>
    </row>
    <row r="340" spans="36:39" x14ac:dyDescent="0.25">
      <c r="AJ340" s="8">
        <v>44314</v>
      </c>
      <c r="AK340" s="29">
        <v>0</v>
      </c>
      <c r="AL340" s="10">
        <v>1.78</v>
      </c>
      <c r="AM340" s="30">
        <v>0</v>
      </c>
    </row>
    <row r="341" spans="36:39" x14ac:dyDescent="0.25">
      <c r="AJ341" s="8">
        <v>44315</v>
      </c>
      <c r="AK341" s="29">
        <v>0</v>
      </c>
      <c r="AL341" s="10">
        <v>7.81</v>
      </c>
      <c r="AM341" s="30">
        <v>0</v>
      </c>
    </row>
    <row r="342" spans="36:39" x14ac:dyDescent="0.25">
      <c r="AJ342" s="8">
        <v>44316</v>
      </c>
      <c r="AK342" s="29">
        <v>0</v>
      </c>
      <c r="AL342" s="10">
        <v>13.790000000000001</v>
      </c>
      <c r="AM342" s="30">
        <v>0</v>
      </c>
    </row>
    <row r="343" spans="36:39" x14ac:dyDescent="0.25">
      <c r="AJ343" s="8">
        <v>44319</v>
      </c>
      <c r="AK343" s="29">
        <v>0</v>
      </c>
      <c r="AL343" s="10">
        <v>6.4499999999999993</v>
      </c>
      <c r="AM343" s="30">
        <v>0</v>
      </c>
    </row>
    <row r="344" spans="36:39" x14ac:dyDescent="0.25">
      <c r="AJ344" s="8">
        <v>44320</v>
      </c>
      <c r="AK344" s="29">
        <v>1.1200000000000001</v>
      </c>
      <c r="AL344" s="10">
        <v>12.690000000000001</v>
      </c>
      <c r="AM344" s="30">
        <v>8.8258471237194644E-2</v>
      </c>
    </row>
    <row r="345" spans="36:39" x14ac:dyDescent="0.25">
      <c r="AJ345" s="8">
        <v>44321</v>
      </c>
      <c r="AK345" s="29">
        <v>0</v>
      </c>
      <c r="AL345" s="10">
        <v>3.92</v>
      </c>
      <c r="AM345" s="30">
        <v>0</v>
      </c>
    </row>
    <row r="346" spans="36:39" x14ac:dyDescent="0.25">
      <c r="AJ346" s="8">
        <v>44322</v>
      </c>
      <c r="AK346" s="29">
        <v>0</v>
      </c>
      <c r="AL346" s="10">
        <v>12.09</v>
      </c>
      <c r="AM346" s="30">
        <v>0</v>
      </c>
    </row>
    <row r="347" spans="36:39" x14ac:dyDescent="0.25">
      <c r="AJ347" s="8">
        <v>44323</v>
      </c>
      <c r="AK347" s="29">
        <v>0.33</v>
      </c>
      <c r="AL347" s="10">
        <v>4.04</v>
      </c>
      <c r="AM347" s="30">
        <v>8.1683168316831686E-2</v>
      </c>
    </row>
    <row r="348" spans="36:39" x14ac:dyDescent="0.25">
      <c r="AJ348" s="8">
        <v>44326</v>
      </c>
      <c r="AK348" s="29">
        <v>0</v>
      </c>
      <c r="AL348" s="10">
        <v>16.389999999999997</v>
      </c>
      <c r="AM348" s="30">
        <v>0</v>
      </c>
    </row>
    <row r="349" spans="36:39" x14ac:dyDescent="0.25">
      <c r="AJ349" s="8">
        <v>44327</v>
      </c>
      <c r="AK349" s="29">
        <v>0</v>
      </c>
      <c r="AL349" s="10">
        <v>4.17</v>
      </c>
      <c r="AM349" s="30">
        <v>0</v>
      </c>
    </row>
    <row r="350" spans="36:39" x14ac:dyDescent="0.25">
      <c r="AJ350" s="8">
        <v>44328</v>
      </c>
      <c r="AK350" s="29">
        <v>0</v>
      </c>
      <c r="AL350" s="10">
        <v>9.7999999999999989</v>
      </c>
      <c r="AM350" s="30">
        <v>0</v>
      </c>
    </row>
    <row r="351" spans="36:39" x14ac:dyDescent="0.25">
      <c r="AJ351" s="8">
        <v>44329</v>
      </c>
      <c r="AK351" s="29">
        <v>0</v>
      </c>
      <c r="AL351" s="10">
        <v>7.9599999999999991</v>
      </c>
      <c r="AM351" s="30">
        <v>0</v>
      </c>
    </row>
    <row r="352" spans="36:39" x14ac:dyDescent="0.25">
      <c r="AJ352" s="8">
        <v>44330</v>
      </c>
      <c r="AK352" s="29">
        <v>0</v>
      </c>
      <c r="AL352" s="10">
        <v>8.0299999999999994</v>
      </c>
      <c r="AM352" s="30">
        <v>0</v>
      </c>
    </row>
    <row r="353" spans="36:39" x14ac:dyDescent="0.25">
      <c r="AJ353" s="8">
        <v>44333</v>
      </c>
      <c r="AK353" s="29">
        <v>0</v>
      </c>
      <c r="AL353" s="10">
        <v>14.469999999999999</v>
      </c>
      <c r="AM353" s="30">
        <v>0</v>
      </c>
    </row>
    <row r="354" spans="36:39" x14ac:dyDescent="0.25">
      <c r="AJ354" s="8">
        <v>44334</v>
      </c>
      <c r="AK354" s="29">
        <v>0</v>
      </c>
      <c r="AL354" s="10">
        <v>17.739999999999998</v>
      </c>
      <c r="AM354" s="30">
        <v>0</v>
      </c>
    </row>
    <row r="355" spans="36:39" x14ac:dyDescent="0.25">
      <c r="AJ355" s="8">
        <v>44335</v>
      </c>
      <c r="AK355" s="29">
        <v>0</v>
      </c>
      <c r="AL355" s="10">
        <v>11.03</v>
      </c>
      <c r="AM355" s="30">
        <v>0</v>
      </c>
    </row>
    <row r="356" spans="36:39" x14ac:dyDescent="0.25">
      <c r="AJ356" s="8">
        <v>44336</v>
      </c>
      <c r="AK356" s="29">
        <v>0</v>
      </c>
      <c r="AL356" s="10">
        <v>8.85</v>
      </c>
      <c r="AM356" s="30">
        <v>0</v>
      </c>
    </row>
    <row r="357" spans="36:39" x14ac:dyDescent="0.25">
      <c r="AJ357" s="8">
        <v>44337</v>
      </c>
      <c r="AK357" s="29">
        <v>2.63</v>
      </c>
      <c r="AL357" s="10">
        <v>9.5399999999999991</v>
      </c>
      <c r="AM357" s="30">
        <v>0.2756813417190776</v>
      </c>
    </row>
    <row r="358" spans="36:39" x14ac:dyDescent="0.25">
      <c r="AJ358" s="8">
        <v>44340</v>
      </c>
      <c r="AK358" s="29">
        <v>0</v>
      </c>
      <c r="AL358" s="10">
        <v>9.73</v>
      </c>
      <c r="AM358" s="30">
        <v>0</v>
      </c>
    </row>
    <row r="359" spans="36:39" x14ac:dyDescent="0.25">
      <c r="AJ359" s="8">
        <v>44341</v>
      </c>
      <c r="AK359" s="29">
        <v>0</v>
      </c>
      <c r="AL359" s="10">
        <v>7.6399999999999988</v>
      </c>
      <c r="AM359" s="30">
        <v>0</v>
      </c>
    </row>
    <row r="360" spans="36:39" x14ac:dyDescent="0.25">
      <c r="AJ360" s="8">
        <v>44342</v>
      </c>
      <c r="AK360" s="29">
        <v>0</v>
      </c>
      <c r="AL360" s="10">
        <v>5.84</v>
      </c>
      <c r="AM360" s="30">
        <v>0</v>
      </c>
    </row>
    <row r="361" spans="36:39" x14ac:dyDescent="0.25">
      <c r="AJ361" s="8">
        <v>44343</v>
      </c>
      <c r="AK361" s="29">
        <v>0</v>
      </c>
      <c r="AL361" s="10">
        <v>8.51</v>
      </c>
      <c r="AM361" s="30">
        <v>0</v>
      </c>
    </row>
    <row r="362" spans="36:39" x14ac:dyDescent="0.25">
      <c r="AJ362" s="8">
        <v>44344</v>
      </c>
      <c r="AK362" s="29">
        <v>0</v>
      </c>
      <c r="AL362" s="10">
        <v>12.31</v>
      </c>
      <c r="AM362" s="30">
        <v>0</v>
      </c>
    </row>
    <row r="363" spans="36:39" x14ac:dyDescent="0.25">
      <c r="AJ363" s="8">
        <v>44348</v>
      </c>
      <c r="AK363" s="29">
        <v>0</v>
      </c>
      <c r="AL363" s="10">
        <v>16</v>
      </c>
      <c r="AM363" s="30">
        <v>0</v>
      </c>
    </row>
    <row r="364" spans="36:39" x14ac:dyDescent="0.25">
      <c r="AJ364" s="8">
        <v>44349</v>
      </c>
      <c r="AK364" s="29">
        <v>0</v>
      </c>
      <c r="AL364" s="10">
        <v>8.85</v>
      </c>
      <c r="AM364" s="30">
        <v>0</v>
      </c>
    </row>
    <row r="365" spans="36:39" x14ac:dyDescent="0.25">
      <c r="AJ365" s="8">
        <v>44350</v>
      </c>
      <c r="AK365" s="29">
        <v>0</v>
      </c>
      <c r="AL365" s="10">
        <v>9.19</v>
      </c>
      <c r="AM365" s="30">
        <v>0</v>
      </c>
    </row>
    <row r="366" spans="36:39" x14ac:dyDescent="0.25">
      <c r="AJ366" s="8">
        <v>44351</v>
      </c>
      <c r="AK366" s="29">
        <v>0</v>
      </c>
      <c r="AL366" s="10">
        <v>12.890000000000002</v>
      </c>
      <c r="AM366" s="30">
        <v>0</v>
      </c>
    </row>
    <row r="367" spans="36:39" x14ac:dyDescent="0.25">
      <c r="AJ367" s="8">
        <v>44354</v>
      </c>
      <c r="AK367" s="29">
        <v>0</v>
      </c>
      <c r="AL367" s="10">
        <v>11.66</v>
      </c>
      <c r="AM367" s="30">
        <v>0</v>
      </c>
    </row>
    <row r="368" spans="36:39" x14ac:dyDescent="0.25">
      <c r="AJ368" s="8">
        <v>44355</v>
      </c>
      <c r="AK368" s="29">
        <v>0</v>
      </c>
      <c r="AL368" s="10">
        <v>8.3699999999999992</v>
      </c>
      <c r="AM368" s="30">
        <v>0</v>
      </c>
    </row>
    <row r="369" spans="36:39" x14ac:dyDescent="0.25">
      <c r="AJ369" s="8">
        <v>44356</v>
      </c>
      <c r="AK369" s="29">
        <v>0.44</v>
      </c>
      <c r="AL369" s="10">
        <v>11.39</v>
      </c>
      <c r="AM369" s="30">
        <v>3.8630377524143986E-2</v>
      </c>
    </row>
    <row r="370" spans="36:39" x14ac:dyDescent="0.25">
      <c r="AJ370" s="8">
        <v>44357</v>
      </c>
      <c r="AK370" s="29">
        <v>0</v>
      </c>
      <c r="AL370" s="10">
        <v>10.340000000000002</v>
      </c>
      <c r="AM370" s="30">
        <v>0</v>
      </c>
    </row>
    <row r="371" spans="36:39" x14ac:dyDescent="0.25">
      <c r="AJ371" s="8">
        <v>44358</v>
      </c>
      <c r="AK371" s="29">
        <v>0</v>
      </c>
      <c r="AL371" s="10">
        <v>10.34</v>
      </c>
      <c r="AM371" s="30">
        <v>0</v>
      </c>
    </row>
    <row r="372" spans="36:39" x14ac:dyDescent="0.25">
      <c r="AJ372" s="8">
        <v>44361</v>
      </c>
      <c r="AK372" s="29">
        <v>0</v>
      </c>
      <c r="AL372" s="10">
        <v>11.75</v>
      </c>
      <c r="AM372" s="30">
        <v>0</v>
      </c>
    </row>
    <row r="373" spans="36:39" x14ac:dyDescent="0.25">
      <c r="AJ373" s="8">
        <v>44362</v>
      </c>
      <c r="AK373" s="29">
        <v>0</v>
      </c>
      <c r="AL373" s="10">
        <v>10.64</v>
      </c>
      <c r="AM373" s="30">
        <v>0</v>
      </c>
    </row>
    <row r="374" spans="36:39" x14ac:dyDescent="0.25">
      <c r="AJ374" s="8">
        <v>44363</v>
      </c>
      <c r="AK374" s="29">
        <v>0</v>
      </c>
      <c r="AL374" s="10">
        <v>5.87</v>
      </c>
      <c r="AM374" s="30">
        <v>0</v>
      </c>
    </row>
    <row r="375" spans="36:39" x14ac:dyDescent="0.25">
      <c r="AJ375" s="8">
        <v>44364</v>
      </c>
      <c r="AK375" s="29">
        <v>0</v>
      </c>
      <c r="AL375" s="10">
        <v>2.46</v>
      </c>
      <c r="AM375" s="30">
        <v>0</v>
      </c>
    </row>
    <row r="376" spans="36:39" x14ac:dyDescent="0.25">
      <c r="AJ376" s="8">
        <v>44365</v>
      </c>
      <c r="AK376" s="29">
        <v>0</v>
      </c>
      <c r="AL376" s="10">
        <v>12.63</v>
      </c>
      <c r="AM376" s="30">
        <v>0</v>
      </c>
    </row>
    <row r="377" spans="36:39" x14ac:dyDescent="0.25">
      <c r="AJ377" s="8">
        <v>44368</v>
      </c>
      <c r="AK377" s="29">
        <v>0</v>
      </c>
      <c r="AL377" s="10">
        <v>2.84</v>
      </c>
      <c r="AM377" s="30">
        <v>0</v>
      </c>
    </row>
    <row r="378" spans="36:39" x14ac:dyDescent="0.25">
      <c r="AJ378" s="8">
        <v>44369</v>
      </c>
      <c r="AK378" s="29">
        <v>0</v>
      </c>
      <c r="AL378" s="10">
        <v>8.5</v>
      </c>
      <c r="AM378" s="30">
        <v>0</v>
      </c>
    </row>
    <row r="379" spans="36:39" x14ac:dyDescent="0.25">
      <c r="AJ379" s="8">
        <v>44370</v>
      </c>
      <c r="AK379" s="29">
        <v>0</v>
      </c>
      <c r="AL379" s="10">
        <v>5.5200000000000005</v>
      </c>
      <c r="AM379" s="30">
        <v>0</v>
      </c>
    </row>
    <row r="380" spans="36:39" x14ac:dyDescent="0.25">
      <c r="AJ380" s="8">
        <v>44371</v>
      </c>
      <c r="AK380" s="29">
        <v>0</v>
      </c>
      <c r="AL380" s="10">
        <v>7.6299999999999981</v>
      </c>
      <c r="AM380" s="30">
        <v>0</v>
      </c>
    </row>
    <row r="381" spans="36:39" x14ac:dyDescent="0.25">
      <c r="AJ381" s="8">
        <v>44372</v>
      </c>
      <c r="AK381" s="29">
        <v>0</v>
      </c>
      <c r="AL381" s="10">
        <v>12.19</v>
      </c>
      <c r="AM381" s="30">
        <v>0</v>
      </c>
    </row>
    <row r="382" spans="36:39" x14ac:dyDescent="0.25">
      <c r="AJ382" s="8">
        <v>44375</v>
      </c>
      <c r="AK382" s="29">
        <v>0</v>
      </c>
      <c r="AL382" s="10">
        <v>9.8000000000000007</v>
      </c>
      <c r="AM382" s="30">
        <v>0</v>
      </c>
    </row>
    <row r="383" spans="36:39" x14ac:dyDescent="0.25">
      <c r="AJ383" s="8">
        <v>44376</v>
      </c>
      <c r="AK383" s="29">
        <v>0</v>
      </c>
      <c r="AL383" s="10">
        <v>10.76</v>
      </c>
      <c r="AM383" s="30">
        <v>0</v>
      </c>
    </row>
    <row r="384" spans="36:39" x14ac:dyDescent="0.25">
      <c r="AJ384" s="8">
        <v>44377</v>
      </c>
      <c r="AK384" s="29">
        <v>0</v>
      </c>
      <c r="AL384" s="10">
        <v>3.92</v>
      </c>
      <c r="AM384" s="30">
        <v>0</v>
      </c>
    </row>
    <row r="385" spans="36:39" x14ac:dyDescent="0.25">
      <c r="AJ385" s="8">
        <v>44378</v>
      </c>
      <c r="AK385" s="29">
        <v>0</v>
      </c>
      <c r="AL385" s="10">
        <v>3.5300000000000002</v>
      </c>
      <c r="AM385" s="30">
        <v>0</v>
      </c>
    </row>
    <row r="386" spans="36:39" x14ac:dyDescent="0.25">
      <c r="AJ386" s="8">
        <v>44379</v>
      </c>
      <c r="AK386" s="29">
        <v>0</v>
      </c>
      <c r="AL386" s="10">
        <v>18.749999999999996</v>
      </c>
      <c r="AM386" s="30">
        <v>0</v>
      </c>
    </row>
    <row r="387" spans="36:39" x14ac:dyDescent="0.25">
      <c r="AJ387" s="8">
        <v>44382</v>
      </c>
      <c r="AK387" s="29">
        <v>0</v>
      </c>
      <c r="AL387" s="10">
        <v>1.81</v>
      </c>
      <c r="AM387" s="30">
        <v>0</v>
      </c>
    </row>
    <row r="388" spans="36:39" x14ac:dyDescent="0.25">
      <c r="AJ388" s="8">
        <v>44383</v>
      </c>
      <c r="AK388" s="29">
        <v>0</v>
      </c>
      <c r="AL388" s="10">
        <v>7.580000000000001</v>
      </c>
      <c r="AM388" s="30">
        <v>0</v>
      </c>
    </row>
    <row r="389" spans="36:39" x14ac:dyDescent="0.25">
      <c r="AJ389" s="8">
        <v>44384</v>
      </c>
      <c r="AK389" s="29">
        <v>3.41</v>
      </c>
      <c r="AL389" s="10">
        <v>12.5</v>
      </c>
      <c r="AM389" s="30">
        <v>0.27279999999999999</v>
      </c>
    </row>
    <row r="390" spans="36:39" x14ac:dyDescent="0.25">
      <c r="AJ390" s="8">
        <v>44385</v>
      </c>
      <c r="AK390" s="29">
        <v>0</v>
      </c>
      <c r="AL390" s="10">
        <v>4.57</v>
      </c>
      <c r="AM390" s="30">
        <v>0</v>
      </c>
    </row>
    <row r="391" spans="36:39" x14ac:dyDescent="0.25">
      <c r="AJ391" s="8">
        <v>44386</v>
      </c>
      <c r="AK391" s="29">
        <v>0</v>
      </c>
      <c r="AL391" s="10">
        <v>15.06</v>
      </c>
      <c r="AM391" s="30">
        <v>0</v>
      </c>
    </row>
    <row r="392" spans="36:39" x14ac:dyDescent="0.25">
      <c r="AJ392" s="8">
        <v>44387</v>
      </c>
      <c r="AK392" s="29">
        <v>0</v>
      </c>
      <c r="AL392" s="10">
        <v>1.34</v>
      </c>
      <c r="AM392" s="30">
        <v>0</v>
      </c>
    </row>
    <row r="393" spans="36:39" x14ac:dyDescent="0.25">
      <c r="AJ393" s="8">
        <v>44389</v>
      </c>
      <c r="AK393" s="29">
        <v>0</v>
      </c>
      <c r="AL393" s="10">
        <v>11.24</v>
      </c>
      <c r="AM393" s="30">
        <v>0</v>
      </c>
    </row>
    <row r="394" spans="36:39" x14ac:dyDescent="0.25">
      <c r="AJ394" s="8">
        <v>44390</v>
      </c>
      <c r="AK394" s="29">
        <v>3.5649999999999999</v>
      </c>
      <c r="AL394" s="10">
        <v>13.29</v>
      </c>
      <c r="AM394" s="30">
        <v>0.26824680210684726</v>
      </c>
    </row>
    <row r="395" spans="36:39" x14ac:dyDescent="0.25">
      <c r="AJ395" s="8">
        <v>44391</v>
      </c>
      <c r="AK395" s="29">
        <v>0.53</v>
      </c>
      <c r="AL395" s="10">
        <v>0.53</v>
      </c>
      <c r="AM395" s="30">
        <v>1</v>
      </c>
    </row>
    <row r="396" spans="36:39" x14ac:dyDescent="0.25">
      <c r="AJ396" s="8">
        <v>44392</v>
      </c>
      <c r="AK396" s="29">
        <v>4.17</v>
      </c>
      <c r="AL396" s="10">
        <v>2.9499999999999997</v>
      </c>
      <c r="AM396" s="30">
        <v>1.4135593220338984</v>
      </c>
    </row>
    <row r="397" spans="36:39" x14ac:dyDescent="0.25">
      <c r="AJ397" s="8">
        <v>44393</v>
      </c>
      <c r="AK397" s="29">
        <v>3.6700000000000004</v>
      </c>
      <c r="AL397" s="10">
        <v>15.340000000000002</v>
      </c>
      <c r="AM397" s="30">
        <v>0.23924380704041723</v>
      </c>
    </row>
    <row r="398" spans="36:39" x14ac:dyDescent="0.25">
      <c r="AJ398" s="8">
        <v>44396</v>
      </c>
      <c r="AK398" s="29">
        <v>0</v>
      </c>
      <c r="AL398" s="10">
        <v>6.88</v>
      </c>
      <c r="AM398" s="30">
        <v>0</v>
      </c>
    </row>
    <row r="399" spans="36:39" x14ac:dyDescent="0.25">
      <c r="AJ399" s="8">
        <v>44397</v>
      </c>
      <c r="AK399" s="29">
        <v>0</v>
      </c>
      <c r="AL399" s="10">
        <v>12.469999999999999</v>
      </c>
      <c r="AM399" s="30">
        <v>0</v>
      </c>
    </row>
    <row r="400" spans="36:39" x14ac:dyDescent="0.25">
      <c r="AJ400" s="8">
        <v>44398</v>
      </c>
      <c r="AK400" s="29">
        <v>1.83</v>
      </c>
      <c r="AL400" s="10">
        <v>5.6099999999999994</v>
      </c>
      <c r="AM400" s="30">
        <v>0.32620320855614976</v>
      </c>
    </row>
    <row r="401" spans="36:39" x14ac:dyDescent="0.25">
      <c r="AJ401" s="8">
        <v>44399</v>
      </c>
      <c r="AK401" s="29">
        <v>0</v>
      </c>
      <c r="AL401" s="10">
        <v>4.82</v>
      </c>
      <c r="AM401" s="30">
        <v>0</v>
      </c>
    </row>
    <row r="402" spans="36:39" x14ac:dyDescent="0.25">
      <c r="AJ402" s="8">
        <v>44400</v>
      </c>
      <c r="AK402" s="29">
        <v>2.68</v>
      </c>
      <c r="AL402" s="10">
        <v>7.63</v>
      </c>
      <c r="AM402" s="30">
        <v>0.35124508519003933</v>
      </c>
    </row>
    <row r="403" spans="36:39" x14ac:dyDescent="0.25">
      <c r="AJ403" s="8">
        <v>44401</v>
      </c>
      <c r="AK403" s="29">
        <v>3.44</v>
      </c>
      <c r="AL403" s="10">
        <v>1.06</v>
      </c>
      <c r="AM403" s="30">
        <v>3.2452830188679243</v>
      </c>
    </row>
    <row r="404" spans="36:39" x14ac:dyDescent="0.25">
      <c r="AJ404" s="8">
        <v>44403</v>
      </c>
      <c r="AK404" s="29">
        <v>4.38</v>
      </c>
      <c r="AL404" s="10">
        <v>7.93</v>
      </c>
      <c r="AM404" s="30">
        <v>0.55233291298865073</v>
      </c>
    </row>
    <row r="405" spans="36:39" x14ac:dyDescent="0.25">
      <c r="AJ405" s="8">
        <v>44404</v>
      </c>
      <c r="AK405" s="29">
        <v>1.37</v>
      </c>
      <c r="AL405" s="10">
        <v>8.9600000000000009</v>
      </c>
      <c r="AM405" s="30">
        <v>0.1529017857142857</v>
      </c>
    </row>
    <row r="406" spans="36:39" x14ac:dyDescent="0.25">
      <c r="AJ406" s="8">
        <v>44405</v>
      </c>
      <c r="AK406" s="29">
        <v>2.42</v>
      </c>
      <c r="AL406" s="10">
        <v>6.59</v>
      </c>
      <c r="AM406" s="30">
        <v>0.36722306525037934</v>
      </c>
    </row>
    <row r="407" spans="36:39" x14ac:dyDescent="0.25">
      <c r="AJ407" s="8">
        <v>44406</v>
      </c>
      <c r="AK407" s="29">
        <v>3.3</v>
      </c>
      <c r="AL407" s="10">
        <v>2.91</v>
      </c>
      <c r="AM407" s="30">
        <v>1.134020618556701</v>
      </c>
    </row>
    <row r="408" spans="36:39" x14ac:dyDescent="0.25">
      <c r="AJ408" s="8">
        <v>44407</v>
      </c>
      <c r="AK408" s="29">
        <v>3.03</v>
      </c>
      <c r="AL408" s="10">
        <v>13.080000000000002</v>
      </c>
      <c r="AM408" s="30">
        <v>0.23165137614678896</v>
      </c>
    </row>
    <row r="409" spans="36:39" x14ac:dyDescent="0.25">
      <c r="AJ409" s="9" t="s">
        <v>339</v>
      </c>
      <c r="AK409" s="29"/>
      <c r="AL409" s="10"/>
      <c r="AM409" s="30" t="e">
        <v>#DIV/0!</v>
      </c>
    </row>
    <row r="410" spans="36:39" x14ac:dyDescent="0.25">
      <c r="AJ410" s="8">
        <v>44411</v>
      </c>
      <c r="AK410" s="29">
        <v>3.37</v>
      </c>
      <c r="AL410" s="10">
        <v>6.26</v>
      </c>
      <c r="AM410" s="30">
        <v>0.53833865814696491</v>
      </c>
    </row>
    <row r="411" spans="36:39" x14ac:dyDescent="0.25">
      <c r="AJ411" s="8">
        <v>44410</v>
      </c>
      <c r="AK411" s="29">
        <v>2.88</v>
      </c>
      <c r="AL411" s="10">
        <v>1.06</v>
      </c>
      <c r="AM411" s="30">
        <v>2.7169811320754715</v>
      </c>
    </row>
    <row r="412" spans="36:39" x14ac:dyDescent="0.25">
      <c r="AJ412" s="8">
        <v>44414</v>
      </c>
      <c r="AK412" s="29">
        <v>2.2599999999999998</v>
      </c>
      <c r="AL412" s="10">
        <v>4.01</v>
      </c>
      <c r="AM412" s="30">
        <v>0.56359102244389025</v>
      </c>
    </row>
    <row r="413" spans="36:39" x14ac:dyDescent="0.25">
      <c r="AJ413" s="8">
        <v>44413</v>
      </c>
      <c r="AK413" s="29">
        <v>3.36</v>
      </c>
      <c r="AL413" s="10">
        <v>8.27</v>
      </c>
      <c r="AM413" s="30">
        <v>0.40628778718258768</v>
      </c>
    </row>
    <row r="414" spans="36:39" x14ac:dyDescent="0.25">
      <c r="AJ414" s="8">
        <v>44412</v>
      </c>
      <c r="AK414" s="29">
        <v>3.8699999999999997</v>
      </c>
      <c r="AL414" s="10">
        <v>3.83</v>
      </c>
      <c r="AM414" s="30">
        <v>1.0104438642297648</v>
      </c>
    </row>
    <row r="415" spans="36:39" x14ac:dyDescent="0.25">
      <c r="AJ415" s="8">
        <v>44418</v>
      </c>
      <c r="AK415" s="29">
        <v>2.82</v>
      </c>
      <c r="AL415" s="10">
        <v>12.07</v>
      </c>
      <c r="AM415" s="30">
        <v>0.23363711681855839</v>
      </c>
    </row>
    <row r="416" spans="36:39" x14ac:dyDescent="0.25">
      <c r="AJ416" s="8">
        <v>44417</v>
      </c>
      <c r="AK416" s="29">
        <v>3.64</v>
      </c>
      <c r="AL416" s="10">
        <v>10.879999999999997</v>
      </c>
      <c r="AM416" s="30">
        <v>0.33455882352941185</v>
      </c>
    </row>
    <row r="417" spans="36:39" x14ac:dyDescent="0.25">
      <c r="AJ417" s="8">
        <v>44419</v>
      </c>
      <c r="AK417" s="29">
        <v>3.23</v>
      </c>
      <c r="AL417" s="10">
        <v>0.53</v>
      </c>
      <c r="AM417" s="30">
        <v>6.0943396226415087</v>
      </c>
    </row>
    <row r="418" spans="36:39" x14ac:dyDescent="0.25">
      <c r="AJ418" s="8">
        <v>44420</v>
      </c>
      <c r="AK418" s="29">
        <v>2.92</v>
      </c>
      <c r="AL418" s="10">
        <v>9.39</v>
      </c>
      <c r="AM418" s="30">
        <v>0.31096911608093714</v>
      </c>
    </row>
    <row r="419" spans="36:39" x14ac:dyDescent="0.25">
      <c r="AJ419" s="8">
        <v>44421</v>
      </c>
      <c r="AK419" s="29">
        <v>2.21</v>
      </c>
      <c r="AL419" s="10">
        <v>8.9599999999999991</v>
      </c>
      <c r="AM419" s="30">
        <v>0.24665178571428575</v>
      </c>
    </row>
    <row r="420" spans="36:39" x14ac:dyDescent="0.25">
      <c r="AJ420" s="8">
        <v>44425</v>
      </c>
      <c r="AK420" s="29">
        <v>3.15</v>
      </c>
      <c r="AL420" s="10">
        <v>11.129999999999999</v>
      </c>
      <c r="AM420" s="30">
        <v>0.28301886792452835</v>
      </c>
    </row>
    <row r="421" spans="36:39" x14ac:dyDescent="0.25">
      <c r="AJ421" s="8">
        <v>44426</v>
      </c>
      <c r="AK421" s="29">
        <v>2.72</v>
      </c>
      <c r="AL421" s="10">
        <v>2.0099999999999998</v>
      </c>
      <c r="AM421" s="30">
        <v>1.3532338308457714</v>
      </c>
    </row>
    <row r="422" spans="36:39" x14ac:dyDescent="0.25">
      <c r="AJ422" s="8">
        <v>44431</v>
      </c>
      <c r="AK422" s="29">
        <v>0.3</v>
      </c>
      <c r="AL422" s="10">
        <v>1.02</v>
      </c>
      <c r="AM422" s="30">
        <v>0.29411764705882354</v>
      </c>
    </row>
    <row r="423" spans="36:39" x14ac:dyDescent="0.25">
      <c r="AJ423" s="8">
        <v>44429</v>
      </c>
      <c r="AK423" s="29">
        <v>0</v>
      </c>
      <c r="AL423" s="10">
        <v>5.0000000000000001E-4</v>
      </c>
      <c r="AM423" s="30">
        <v>0</v>
      </c>
    </row>
    <row r="424" spans="36:39" x14ac:dyDescent="0.25">
      <c r="AJ424" s="8">
        <v>44428</v>
      </c>
      <c r="AK424" s="29">
        <v>3.08</v>
      </c>
      <c r="AL424" s="10">
        <v>8.4699999999999989</v>
      </c>
      <c r="AM424" s="30">
        <v>0.3636363636363637</v>
      </c>
    </row>
    <row r="425" spans="36:39" x14ac:dyDescent="0.25">
      <c r="AJ425" s="8">
        <v>44427</v>
      </c>
      <c r="AK425" s="29">
        <v>3.28</v>
      </c>
      <c r="AL425" s="10">
        <v>10.01</v>
      </c>
      <c r="AM425" s="30">
        <v>0.32767232767232768</v>
      </c>
    </row>
    <row r="426" spans="36:39" x14ac:dyDescent="0.25">
      <c r="AJ426" s="8">
        <v>44432</v>
      </c>
      <c r="AK426" s="29">
        <v>3.87</v>
      </c>
      <c r="AL426" s="10">
        <v>14.94</v>
      </c>
      <c r="AM426" s="30">
        <v>0.25903614457831325</v>
      </c>
    </row>
    <row r="427" spans="36:39" x14ac:dyDescent="0.25">
      <c r="AJ427" s="8">
        <v>44433</v>
      </c>
      <c r="AK427" s="29">
        <v>2.57</v>
      </c>
      <c r="AL427" s="10">
        <v>2.4305000000000003</v>
      </c>
      <c r="AM427" s="30">
        <v>1.0573955976136595</v>
      </c>
    </row>
    <row r="428" spans="36:39" x14ac:dyDescent="0.25">
      <c r="AJ428" s="8">
        <v>44438</v>
      </c>
      <c r="AK428" s="29">
        <v>4.3</v>
      </c>
      <c r="AL428" s="10">
        <v>8.120000000000001</v>
      </c>
      <c r="AM428" s="30">
        <v>0.52955665024630538</v>
      </c>
    </row>
    <row r="429" spans="36:39" x14ac:dyDescent="0.25">
      <c r="AJ429" s="8">
        <v>44435</v>
      </c>
      <c r="AK429" s="29">
        <v>0</v>
      </c>
      <c r="AL429" s="10">
        <v>9.06</v>
      </c>
      <c r="AM429" s="30">
        <v>0</v>
      </c>
    </row>
    <row r="430" spans="36:39" x14ac:dyDescent="0.25">
      <c r="AJ430" s="8">
        <v>44434</v>
      </c>
      <c r="AK430" s="29">
        <v>0</v>
      </c>
      <c r="AL430" s="10">
        <v>5.24</v>
      </c>
      <c r="AM430" s="30">
        <v>0</v>
      </c>
    </row>
    <row r="431" spans="36:39" x14ac:dyDescent="0.25">
      <c r="AJ431" s="8">
        <v>44440</v>
      </c>
      <c r="AK431" s="29">
        <v>2.52</v>
      </c>
      <c r="AL431" s="10">
        <v>0.28000000000000003</v>
      </c>
      <c r="AM431" s="30">
        <v>9</v>
      </c>
    </row>
    <row r="432" spans="36:39" x14ac:dyDescent="0.25">
      <c r="AJ432" s="8">
        <v>44439</v>
      </c>
      <c r="AK432" s="29">
        <v>3.42</v>
      </c>
      <c r="AL432" s="10">
        <v>6.169999999999999</v>
      </c>
      <c r="AM432" s="30">
        <v>0.55429497568881692</v>
      </c>
    </row>
    <row r="433" spans="36:39" x14ac:dyDescent="0.25">
      <c r="AJ433" s="9" t="s">
        <v>152</v>
      </c>
      <c r="AK433" s="29">
        <v>2.0373787061994655</v>
      </c>
      <c r="AL433" s="10">
        <v>9.8265138140161685</v>
      </c>
      <c r="AM433" s="30">
        <v>0.20733484374625571</v>
      </c>
    </row>
  </sheetData>
  <pageMargins left="0.7" right="0.7" top="0.75" bottom="0.75" header="0.3" footer="0.3"/>
  <pageSetup orientation="portrait" horizontalDpi="4294967293" verticalDpi="0" r:id="rId8"/>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
  <sheetViews>
    <sheetView tabSelected="1" workbookViewId="0">
      <selection activeCell="D19" sqref="D19"/>
    </sheetView>
  </sheetViews>
  <sheetFormatPr defaultRowHeight="15" x14ac:dyDescent="0.25"/>
  <cols>
    <col min="1" max="1" width="26.42578125" style="28" bestFit="1" customWidth="1"/>
    <col min="2" max="2" width="26.42578125" style="28" customWidth="1"/>
    <col min="3" max="3" width="18.28515625" style="28" customWidth="1"/>
    <col min="4" max="4" width="9.5703125" style="28" customWidth="1"/>
    <col min="5" max="5" width="12.7109375" style="28" customWidth="1"/>
    <col min="6" max="16384" width="9.140625" style="28"/>
  </cols>
  <sheetData>
    <row r="1" spans="1:5" x14ac:dyDescent="0.25">
      <c r="A1" s="16" t="str">
        <f>Dim_Materials!D1</f>
        <v>material_type_description</v>
      </c>
      <c r="B1" s="16" t="s">
        <v>278</v>
      </c>
      <c r="C1" s="16" t="str">
        <f>Dim_Materials!E1</f>
        <v>inventory_count</v>
      </c>
      <c r="D1" s="16" t="str">
        <f>Dim_Materials!H1</f>
        <v>Target</v>
      </c>
      <c r="E1" s="16" t="s">
        <v>333</v>
      </c>
    </row>
    <row r="2" spans="1:5" x14ac:dyDescent="0.25">
      <c r="A2" s="15" t="str">
        <f>Dim_Materials!D2</f>
        <v>Old Corrugated Cardboard</v>
      </c>
      <c r="B2" s="15" t="s">
        <v>68</v>
      </c>
      <c r="C2" s="15">
        <f>Dim_Materials!E2</f>
        <v>76</v>
      </c>
      <c r="D2" s="15">
        <f>Dim_Materials!H2</f>
        <v>31</v>
      </c>
      <c r="E2" s="33">
        <f>INT($C2/$D2)</f>
        <v>2</v>
      </c>
    </row>
    <row r="3" spans="1:5" x14ac:dyDescent="0.25">
      <c r="A3" s="15" t="str">
        <f>Dim_Materials!D3</f>
        <v>TIN</v>
      </c>
      <c r="B3" s="15" t="s">
        <v>63</v>
      </c>
      <c r="C3" s="15">
        <f>Dim_Materials!E3</f>
        <v>13</v>
      </c>
      <c r="D3" s="15">
        <f>Dim_Materials!H3</f>
        <v>15</v>
      </c>
      <c r="E3" s="33">
        <f t="shared" ref="E3:E9" si="0">INT($C3/$D3)</f>
        <v>0</v>
      </c>
    </row>
    <row r="4" spans="1:5" x14ac:dyDescent="0.25">
      <c r="A4" s="15" t="str">
        <f>Dim_Materials!D4</f>
        <v>Old News Print</v>
      </c>
      <c r="B4" s="15" t="s">
        <v>57</v>
      </c>
      <c r="C4" s="15">
        <f>Dim_Materials!E4</f>
        <v>9</v>
      </c>
      <c r="D4" s="15">
        <f>Dim_Materials!H4</f>
        <v>22</v>
      </c>
      <c r="E4" s="33">
        <f t="shared" si="0"/>
        <v>0</v>
      </c>
    </row>
    <row r="5" spans="1:5" x14ac:dyDescent="0.25">
      <c r="A5" s="15" t="str">
        <f>Dim_Materials!D5</f>
        <v>Polyethylene Terephthalate</v>
      </c>
      <c r="B5" s="15" t="s">
        <v>64</v>
      </c>
      <c r="C5" s="15">
        <f>Dim_Materials!E5</f>
        <v>31</v>
      </c>
      <c r="D5" s="15">
        <f>Dim_Materials!H5</f>
        <v>40</v>
      </c>
      <c r="E5" s="33">
        <f t="shared" si="0"/>
        <v>0</v>
      </c>
    </row>
    <row r="6" spans="1:5" x14ac:dyDescent="0.25">
      <c r="A6" s="15" t="str">
        <f>Dim_Materials!D6</f>
        <v>HDPE Natural</v>
      </c>
      <c r="B6" s="15" t="s">
        <v>59</v>
      </c>
      <c r="C6" s="15">
        <f>Dim_Materials!E6</f>
        <v>10</v>
      </c>
      <c r="D6" s="15">
        <f>Dim_Materials!H6</f>
        <v>40</v>
      </c>
      <c r="E6" s="33">
        <f t="shared" si="0"/>
        <v>0</v>
      </c>
    </row>
    <row r="7" spans="1:5" x14ac:dyDescent="0.25">
      <c r="A7" s="15" t="str">
        <f>Dim_Materials!D7</f>
        <v>HDPE Color</v>
      </c>
      <c r="B7" s="15" t="s">
        <v>66</v>
      </c>
      <c r="C7" s="15">
        <f>Dim_Materials!E7</f>
        <v>10</v>
      </c>
      <c r="D7" s="15">
        <f>Dim_Materials!H7</f>
        <v>40</v>
      </c>
      <c r="E7" s="33">
        <f t="shared" si="0"/>
        <v>0</v>
      </c>
    </row>
    <row r="8" spans="1:5" x14ac:dyDescent="0.25">
      <c r="A8" s="15" t="str">
        <f>Dim_Materials!D8</f>
        <v>Universal Beverage Cans</v>
      </c>
      <c r="B8" s="15" t="s">
        <v>61</v>
      </c>
      <c r="C8" s="15">
        <f>Dim_Materials!E8</f>
        <v>14</v>
      </c>
      <c r="D8" s="15">
        <f>Dim_Materials!H8</f>
        <v>50</v>
      </c>
      <c r="E8" s="33">
        <f t="shared" si="0"/>
        <v>0</v>
      </c>
    </row>
    <row r="9" spans="1:5" x14ac:dyDescent="0.25">
      <c r="A9" s="28" t="s">
        <v>299</v>
      </c>
      <c r="B9" s="28" t="s">
        <v>310</v>
      </c>
      <c r="C9" s="28">
        <f>Dim_Materials!E10</f>
        <v>0</v>
      </c>
      <c r="D9" s="28">
        <v>40</v>
      </c>
      <c r="E9" s="33">
        <f t="shared" si="0"/>
        <v>0</v>
      </c>
    </row>
  </sheetData>
  <conditionalFormatting sqref="E2:E9">
    <cfRule type="cellIs" dxfId="35" priority="1" operator="greaterThanOrEqual">
      <formula>3</formula>
    </cfRule>
    <cfRule type="cellIs" dxfId="34" priority="2" operator="between">
      <formula>2</formula>
      <formula>3</formula>
    </cfRule>
    <cfRule type="cellIs" dxfId="33" priority="3" operator="lessThanOrEqual">
      <formula>1</formula>
    </cfRule>
  </conditionalFormatting>
  <pageMargins left="0.7" right="0.7" top="0.75" bottom="0.75" header="0.3" footer="0.3"/>
  <pageSetup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07"/>
  <sheetViews>
    <sheetView topLeftCell="K1" workbookViewId="0">
      <selection activeCell="M4" sqref="M4"/>
    </sheetView>
  </sheetViews>
  <sheetFormatPr defaultRowHeight="15" x14ac:dyDescent="0.25"/>
  <cols>
    <col min="1" max="1" width="12" customWidth="1"/>
    <col min="2" max="2" width="12.85546875" bestFit="1" customWidth="1"/>
    <col min="3" max="3" width="10.7109375" customWidth="1"/>
    <col min="4" max="4" width="21.5703125" bestFit="1" customWidth="1"/>
    <col min="5" max="5" width="17" customWidth="1"/>
    <col min="6" max="6" width="16.85546875" customWidth="1"/>
    <col min="7" max="7" width="11.140625" customWidth="1"/>
    <col min="8" max="8" width="21.5703125" style="34" bestFit="1" customWidth="1"/>
    <col min="13" max="13" width="13.140625" bestFit="1" customWidth="1"/>
    <col min="14" max="14" width="9.7109375" customWidth="1"/>
    <col min="15" max="15" width="9.28515625" customWidth="1"/>
    <col min="16" max="16" width="22.85546875" customWidth="1"/>
    <col min="17" max="17" width="17.42578125" customWidth="1"/>
    <col min="18" max="18" width="16.7109375" customWidth="1"/>
    <col min="19" max="19" width="13.85546875" customWidth="1"/>
    <col min="20" max="20" width="14.7109375" customWidth="1"/>
    <col min="21" max="21" width="17" customWidth="1"/>
    <col min="22" max="22" width="15.28515625" customWidth="1"/>
    <col min="26" max="26" width="13.140625" bestFit="1" customWidth="1"/>
    <col min="27" max="27" width="8" customWidth="1"/>
    <col min="28" max="28" width="8.85546875" customWidth="1"/>
    <col min="29" max="29" width="15.28515625" customWidth="1"/>
  </cols>
  <sheetData>
    <row r="1" spans="1:28" x14ac:dyDescent="0.25">
      <c r="A1" t="s">
        <v>344</v>
      </c>
      <c r="B1" t="s">
        <v>345</v>
      </c>
      <c r="C1" t="s">
        <v>346</v>
      </c>
      <c r="D1" s="34" t="s">
        <v>347</v>
      </c>
      <c r="E1" s="34" t="s">
        <v>348</v>
      </c>
      <c r="F1" s="34" t="s">
        <v>349</v>
      </c>
      <c r="G1" s="34" t="s">
        <v>350</v>
      </c>
      <c r="H1"/>
    </row>
    <row r="2" spans="1:28" x14ac:dyDescent="0.25">
      <c r="A2">
        <v>392200</v>
      </c>
      <c r="B2">
        <v>129760</v>
      </c>
      <c r="C2">
        <v>262440</v>
      </c>
      <c r="D2" s="34">
        <v>0.33</v>
      </c>
      <c r="E2" s="34" t="s">
        <v>353</v>
      </c>
      <c r="F2" s="34">
        <v>1</v>
      </c>
      <c r="G2" s="34">
        <v>2021</v>
      </c>
      <c r="H2"/>
      <c r="M2" s="7" t="s">
        <v>350</v>
      </c>
      <c r="N2" s="9">
        <v>2021</v>
      </c>
    </row>
    <row r="3" spans="1:28" x14ac:dyDescent="0.25">
      <c r="A3">
        <v>372780</v>
      </c>
      <c r="B3">
        <v>130140</v>
      </c>
      <c r="C3">
        <v>242640</v>
      </c>
      <c r="D3" s="34">
        <v>0.35</v>
      </c>
      <c r="E3" s="34" t="s">
        <v>352</v>
      </c>
      <c r="F3" s="34">
        <v>2</v>
      </c>
      <c r="G3" s="34">
        <v>2021</v>
      </c>
      <c r="H3"/>
    </row>
    <row r="4" spans="1:28" x14ac:dyDescent="0.25">
      <c r="A4">
        <v>408445</v>
      </c>
      <c r="B4">
        <v>146220</v>
      </c>
      <c r="C4">
        <v>262225</v>
      </c>
      <c r="D4" s="34">
        <v>0.36</v>
      </c>
      <c r="E4" s="34" t="s">
        <v>356</v>
      </c>
      <c r="F4" s="34">
        <v>3</v>
      </c>
      <c r="G4" s="34">
        <v>2021</v>
      </c>
      <c r="H4"/>
      <c r="M4" s="7" t="s">
        <v>151</v>
      </c>
      <c r="N4" t="s">
        <v>357</v>
      </c>
      <c r="O4" t="s">
        <v>358</v>
      </c>
      <c r="P4" s="13" t="s">
        <v>359</v>
      </c>
    </row>
    <row r="5" spans="1:28" x14ac:dyDescent="0.25">
      <c r="A5">
        <v>407180</v>
      </c>
      <c r="B5">
        <v>69380</v>
      </c>
      <c r="C5">
        <v>337800</v>
      </c>
      <c r="D5" s="34">
        <v>0.17</v>
      </c>
      <c r="E5" s="34" t="s">
        <v>351</v>
      </c>
      <c r="F5" s="34">
        <v>4</v>
      </c>
      <c r="G5" s="34">
        <v>2021</v>
      </c>
      <c r="H5"/>
      <c r="M5" s="9" t="s">
        <v>353</v>
      </c>
      <c r="N5" s="10">
        <v>262440</v>
      </c>
      <c r="O5" s="10">
        <v>129760</v>
      </c>
      <c r="P5" s="13">
        <v>0.33</v>
      </c>
    </row>
    <row r="6" spans="1:28" x14ac:dyDescent="0.25">
      <c r="A6">
        <v>382400</v>
      </c>
      <c r="B6">
        <v>10440</v>
      </c>
      <c r="C6">
        <v>371960</v>
      </c>
      <c r="D6" s="34">
        <v>0.03</v>
      </c>
      <c r="E6" s="34" t="s">
        <v>173</v>
      </c>
      <c r="F6" s="34">
        <v>5</v>
      </c>
      <c r="G6" s="34">
        <v>2021</v>
      </c>
      <c r="H6"/>
      <c r="M6" s="9" t="s">
        <v>352</v>
      </c>
      <c r="N6" s="10">
        <v>242640</v>
      </c>
      <c r="O6" s="10">
        <v>130140</v>
      </c>
      <c r="P6" s="13">
        <v>0.35</v>
      </c>
      <c r="Q6" s="13"/>
    </row>
    <row r="7" spans="1:28" x14ac:dyDescent="0.25">
      <c r="A7">
        <v>407080</v>
      </c>
      <c r="B7">
        <v>880</v>
      </c>
      <c r="C7">
        <v>406200</v>
      </c>
      <c r="D7" s="34">
        <v>0</v>
      </c>
      <c r="E7" s="34" t="s">
        <v>355</v>
      </c>
      <c r="F7" s="34">
        <v>6</v>
      </c>
      <c r="G7" s="34">
        <v>2021</v>
      </c>
      <c r="H7"/>
      <c r="M7" s="9" t="s">
        <v>356</v>
      </c>
      <c r="N7" s="10">
        <v>262225</v>
      </c>
      <c r="O7" s="10">
        <v>146220</v>
      </c>
      <c r="P7" s="13">
        <v>0.36</v>
      </c>
      <c r="Q7" s="13"/>
    </row>
    <row r="8" spans="1:28" x14ac:dyDescent="0.25">
      <c r="A8">
        <v>372860</v>
      </c>
      <c r="B8">
        <v>93470</v>
      </c>
      <c r="C8">
        <v>279390</v>
      </c>
      <c r="D8" s="34">
        <v>0.25</v>
      </c>
      <c r="E8" s="34" t="s">
        <v>354</v>
      </c>
      <c r="F8" s="34">
        <v>7</v>
      </c>
      <c r="G8" s="34">
        <v>2021</v>
      </c>
      <c r="H8"/>
      <c r="M8" s="9" t="s">
        <v>351</v>
      </c>
      <c r="N8" s="10">
        <v>337800</v>
      </c>
      <c r="O8" s="10">
        <v>69380</v>
      </c>
      <c r="P8" s="13">
        <v>0.17</v>
      </c>
      <c r="Q8" s="13"/>
    </row>
    <row r="9" spans="1:28" x14ac:dyDescent="0.25">
      <c r="A9">
        <v>267682</v>
      </c>
      <c r="B9">
        <v>120400</v>
      </c>
      <c r="C9">
        <v>147282</v>
      </c>
      <c r="D9" s="34">
        <v>0.45</v>
      </c>
      <c r="E9" s="34" t="s">
        <v>360</v>
      </c>
      <c r="F9" s="34">
        <v>8</v>
      </c>
      <c r="G9" s="34">
        <v>2021</v>
      </c>
      <c r="H9"/>
      <c r="M9" s="9" t="s">
        <v>173</v>
      </c>
      <c r="N9" s="10">
        <v>371960</v>
      </c>
      <c r="O9" s="10">
        <v>10440</v>
      </c>
      <c r="P9" s="13">
        <v>0.03</v>
      </c>
      <c r="Q9" s="13"/>
    </row>
    <row r="10" spans="1:28" x14ac:dyDescent="0.25">
      <c r="H10"/>
      <c r="M10" s="9" t="s">
        <v>355</v>
      </c>
      <c r="N10" s="10">
        <v>406200</v>
      </c>
      <c r="O10" s="10">
        <v>880</v>
      </c>
      <c r="P10" s="13">
        <v>0</v>
      </c>
      <c r="Q10" s="13"/>
      <c r="R10" s="10"/>
      <c r="S10" s="10"/>
      <c r="T10" s="10"/>
      <c r="U10" s="10"/>
      <c r="Y10" s="9"/>
      <c r="Z10" s="10"/>
      <c r="AA10" s="10"/>
      <c r="AB10" s="13"/>
    </row>
    <row r="11" spans="1:28" x14ac:dyDescent="0.25">
      <c r="H11"/>
      <c r="M11" s="9" t="s">
        <v>354</v>
      </c>
      <c r="N11" s="10">
        <v>279390</v>
      </c>
      <c r="O11" s="10">
        <v>93470</v>
      </c>
      <c r="P11" s="13">
        <v>0.25</v>
      </c>
      <c r="Q11" s="13"/>
      <c r="R11" s="10"/>
      <c r="S11" s="10"/>
      <c r="T11" s="10"/>
      <c r="U11" s="10"/>
      <c r="Y11" s="9"/>
      <c r="Z11" s="10"/>
      <c r="AA11" s="10"/>
      <c r="AB11" s="13"/>
    </row>
    <row r="12" spans="1:28" x14ac:dyDescent="0.25">
      <c r="H12"/>
      <c r="M12" s="9" t="s">
        <v>360</v>
      </c>
      <c r="N12" s="10">
        <v>147282</v>
      </c>
      <c r="O12" s="10">
        <v>120400</v>
      </c>
      <c r="P12" s="13">
        <v>0.45</v>
      </c>
      <c r="Q12" s="13"/>
      <c r="R12" s="10"/>
      <c r="S12" s="10"/>
      <c r="T12" s="10"/>
      <c r="U12" s="10"/>
      <c r="Y12" s="9"/>
      <c r="Z12" s="10"/>
      <c r="AA12" s="10"/>
      <c r="AB12" s="13"/>
    </row>
    <row r="13" spans="1:28" x14ac:dyDescent="0.25">
      <c r="H13"/>
      <c r="M13" s="9" t="s">
        <v>152</v>
      </c>
      <c r="N13" s="10">
        <v>2309937</v>
      </c>
      <c r="O13" s="10">
        <v>700690</v>
      </c>
      <c r="P13" s="13">
        <v>1.94</v>
      </c>
      <c r="Q13" s="13"/>
      <c r="R13" s="10"/>
      <c r="S13" s="10"/>
      <c r="T13" s="10"/>
      <c r="U13" s="10"/>
      <c r="Y13" s="9"/>
      <c r="Z13" s="10"/>
      <c r="AA13" s="10"/>
      <c r="AB13" s="13"/>
    </row>
    <row r="14" spans="1:28" x14ac:dyDescent="0.25">
      <c r="H14"/>
      <c r="Q14" s="9"/>
      <c r="R14" s="10"/>
      <c r="S14" s="10"/>
      <c r="T14" s="10"/>
      <c r="U14" s="10"/>
      <c r="Y14" s="9"/>
      <c r="Z14" s="10"/>
      <c r="AA14" s="10"/>
      <c r="AB14" s="13"/>
    </row>
    <row r="15" spans="1:28" x14ac:dyDescent="0.25">
      <c r="H15"/>
      <c r="Q15" s="9"/>
      <c r="R15" s="10"/>
      <c r="S15" s="10"/>
      <c r="T15" s="10"/>
      <c r="U15" s="10"/>
      <c r="Y15" s="9"/>
      <c r="Z15" s="10"/>
      <c r="AA15" s="10"/>
      <c r="AB15" s="13"/>
    </row>
    <row r="16" spans="1:28" x14ac:dyDescent="0.25">
      <c r="H16"/>
      <c r="Q16" s="9"/>
      <c r="R16" s="10"/>
      <c r="S16" s="10"/>
      <c r="T16" s="10"/>
      <c r="U16" s="10"/>
      <c r="Y16" s="9"/>
      <c r="Z16" s="10"/>
      <c r="AA16" s="10"/>
      <c r="AB16" s="13"/>
    </row>
    <row r="17" spans="8:28" x14ac:dyDescent="0.25">
      <c r="H17"/>
      <c r="Q17" s="9"/>
      <c r="R17" s="10"/>
      <c r="S17" s="10"/>
      <c r="T17" s="10"/>
      <c r="U17" s="10"/>
      <c r="Y17" s="9"/>
      <c r="Z17" s="10"/>
      <c r="AA17" s="10"/>
      <c r="AB17" s="13"/>
    </row>
    <row r="18" spans="8:28" x14ac:dyDescent="0.25">
      <c r="H18"/>
      <c r="Q18" s="9"/>
      <c r="R18" s="10"/>
      <c r="S18" s="10"/>
      <c r="T18" s="10"/>
      <c r="U18" s="10"/>
      <c r="Y18" s="9"/>
      <c r="Z18" s="10"/>
      <c r="AA18" s="10"/>
      <c r="AB18" s="13"/>
    </row>
    <row r="19" spans="8:28" x14ac:dyDescent="0.25">
      <c r="H19"/>
      <c r="Q19" s="9"/>
      <c r="R19" s="10"/>
      <c r="S19" s="10"/>
      <c r="T19" s="10"/>
      <c r="U19" s="10"/>
      <c r="Y19" s="9"/>
      <c r="Z19" s="10"/>
      <c r="AA19" s="10"/>
      <c r="AB19" s="13"/>
    </row>
    <row r="20" spans="8:28" x14ac:dyDescent="0.25">
      <c r="H20"/>
      <c r="Q20" s="9"/>
      <c r="R20" s="10"/>
      <c r="S20" s="10"/>
      <c r="T20" s="10"/>
      <c r="U20" s="10"/>
      <c r="Y20" s="9"/>
      <c r="Z20" s="10"/>
      <c r="AA20" s="10"/>
      <c r="AB20" s="13"/>
    </row>
    <row r="21" spans="8:28" x14ac:dyDescent="0.25">
      <c r="H21"/>
      <c r="Q21" s="9"/>
      <c r="R21" s="10"/>
      <c r="S21" s="10"/>
      <c r="T21" s="10"/>
      <c r="U21" s="10"/>
      <c r="Y21" s="9"/>
      <c r="Z21" s="10"/>
      <c r="AA21" s="10"/>
      <c r="AB21" s="13"/>
    </row>
    <row r="22" spans="8:28" x14ac:dyDescent="0.25">
      <c r="H22"/>
      <c r="Q22" s="9"/>
      <c r="R22" s="10"/>
      <c r="S22" s="10"/>
      <c r="T22" s="10"/>
      <c r="U22" s="10"/>
      <c r="Y22" s="9"/>
      <c r="Z22" s="10"/>
      <c r="AA22" s="10"/>
      <c r="AB22" s="13"/>
    </row>
    <row r="23" spans="8:28" x14ac:dyDescent="0.25">
      <c r="H23"/>
      <c r="Q23" s="9"/>
      <c r="R23" s="10"/>
      <c r="S23" s="10"/>
      <c r="T23" s="10"/>
      <c r="U23" s="10"/>
      <c r="Y23" s="9"/>
      <c r="Z23" s="10"/>
      <c r="AA23" s="10"/>
      <c r="AB23" s="13"/>
    </row>
    <row r="24" spans="8:28" x14ac:dyDescent="0.25">
      <c r="H24"/>
      <c r="Q24" s="9"/>
      <c r="R24" s="10"/>
      <c r="S24" s="10"/>
      <c r="T24" s="10"/>
      <c r="U24" s="10"/>
      <c r="Y24" s="9"/>
      <c r="Z24" s="10"/>
      <c r="AA24" s="10"/>
      <c r="AB24" s="13"/>
    </row>
    <row r="25" spans="8:28" x14ac:dyDescent="0.25">
      <c r="H25"/>
      <c r="Q25" s="9"/>
      <c r="R25" s="10"/>
      <c r="S25" s="10"/>
      <c r="T25" s="10"/>
      <c r="U25" s="10"/>
      <c r="Y25" s="9"/>
      <c r="Z25" s="10"/>
      <c r="AA25" s="10"/>
      <c r="AB25" s="13"/>
    </row>
    <row r="26" spans="8:28" x14ac:dyDescent="0.25">
      <c r="H26"/>
      <c r="Q26" s="9"/>
      <c r="R26" s="10"/>
      <c r="S26" s="10"/>
      <c r="T26" s="10"/>
      <c r="U26" s="10"/>
      <c r="Y26" s="9"/>
      <c r="Z26" s="10"/>
      <c r="AA26" s="10"/>
      <c r="AB26" s="13"/>
    </row>
    <row r="27" spans="8:28" x14ac:dyDescent="0.25">
      <c r="H27"/>
      <c r="Q27" s="9"/>
      <c r="R27" s="10"/>
      <c r="S27" s="10"/>
      <c r="T27" s="10"/>
      <c r="U27" s="10"/>
      <c r="Y27" s="9"/>
      <c r="Z27" s="10"/>
      <c r="AA27" s="10"/>
      <c r="AB27" s="13"/>
    </row>
    <row r="28" spans="8:28" x14ac:dyDescent="0.25">
      <c r="H28"/>
      <c r="Q28" s="9"/>
      <c r="R28" s="10"/>
      <c r="S28" s="10"/>
      <c r="T28" s="10"/>
      <c r="U28" s="10"/>
      <c r="Y28" s="9"/>
      <c r="Z28" s="10"/>
      <c r="AA28" s="10"/>
      <c r="AB28" s="13"/>
    </row>
    <row r="29" spans="8:28" x14ac:dyDescent="0.25">
      <c r="H29"/>
      <c r="Q29" s="9"/>
      <c r="R29" s="10"/>
      <c r="S29" s="10"/>
      <c r="T29" s="10"/>
      <c r="U29" s="10"/>
      <c r="Y29" s="9"/>
      <c r="Z29" s="10"/>
      <c r="AA29" s="10"/>
      <c r="AB29" s="13"/>
    </row>
    <row r="30" spans="8:28" x14ac:dyDescent="0.25">
      <c r="H30"/>
      <c r="Q30" s="9"/>
      <c r="R30" s="10"/>
      <c r="S30" s="10"/>
      <c r="T30" s="10"/>
      <c r="U30" s="10"/>
      <c r="Y30" s="9"/>
      <c r="Z30" s="10"/>
      <c r="AA30" s="10"/>
      <c r="AB30" s="13"/>
    </row>
    <row r="31" spans="8:28" x14ac:dyDescent="0.25">
      <c r="H31"/>
      <c r="Q31" s="9"/>
      <c r="R31" s="10"/>
      <c r="S31" s="10"/>
      <c r="T31" s="10"/>
      <c r="U31" s="10"/>
      <c r="Y31" s="9"/>
      <c r="Z31" s="10"/>
      <c r="AA31" s="10"/>
      <c r="AB31" s="13"/>
    </row>
    <row r="32" spans="8:28" x14ac:dyDescent="0.25">
      <c r="H32"/>
      <c r="Q32" s="9"/>
      <c r="R32" s="10"/>
      <c r="S32" s="10"/>
      <c r="T32" s="10"/>
      <c r="U32" s="10"/>
      <c r="Y32" s="9"/>
      <c r="Z32" s="10"/>
      <c r="AA32" s="10"/>
      <c r="AB32" s="13"/>
    </row>
    <row r="33" spans="8:28" x14ac:dyDescent="0.25">
      <c r="H33"/>
      <c r="Q33" s="9"/>
      <c r="R33" s="10"/>
      <c r="S33" s="10"/>
      <c r="T33" s="10"/>
      <c r="U33" s="10"/>
      <c r="Y33" s="9"/>
      <c r="Z33" s="10"/>
      <c r="AA33" s="10"/>
      <c r="AB33" s="13"/>
    </row>
    <row r="34" spans="8:28" x14ac:dyDescent="0.25">
      <c r="H34"/>
      <c r="Q34" s="9"/>
      <c r="R34" s="10"/>
      <c r="S34" s="10"/>
      <c r="T34" s="10"/>
      <c r="U34" s="10"/>
      <c r="Y34" s="9"/>
      <c r="Z34" s="10"/>
      <c r="AA34" s="10"/>
      <c r="AB34" s="13"/>
    </row>
    <row r="35" spans="8:28" x14ac:dyDescent="0.25">
      <c r="H35"/>
      <c r="Q35" s="9"/>
      <c r="R35" s="10"/>
      <c r="S35" s="10"/>
      <c r="T35" s="10"/>
      <c r="U35" s="10"/>
      <c r="Y35" s="9"/>
      <c r="Z35" s="10"/>
      <c r="AA35" s="10"/>
      <c r="AB35" s="13"/>
    </row>
    <row r="36" spans="8:28" x14ac:dyDescent="0.25">
      <c r="H36"/>
      <c r="Q36" s="9"/>
      <c r="R36" s="10"/>
      <c r="S36" s="10"/>
      <c r="T36" s="10"/>
      <c r="U36" s="10"/>
      <c r="Y36" s="9"/>
      <c r="Z36" s="10"/>
      <c r="AA36" s="10"/>
      <c r="AB36" s="13"/>
    </row>
    <row r="37" spans="8:28" x14ac:dyDescent="0.25">
      <c r="H37"/>
      <c r="Q37" s="9"/>
      <c r="R37" s="10"/>
      <c r="S37" s="10"/>
      <c r="T37" s="10"/>
      <c r="U37" s="10"/>
      <c r="Y37" s="9"/>
      <c r="Z37" s="10"/>
      <c r="AA37" s="10"/>
      <c r="AB37" s="13"/>
    </row>
    <row r="38" spans="8:28" x14ac:dyDescent="0.25">
      <c r="H38"/>
      <c r="Q38" s="9"/>
      <c r="R38" s="10"/>
      <c r="S38" s="10"/>
      <c r="T38" s="10"/>
      <c r="U38" s="10"/>
      <c r="Y38" s="9"/>
      <c r="Z38" s="10"/>
      <c r="AA38" s="10"/>
      <c r="AB38" s="13"/>
    </row>
    <row r="39" spans="8:28" x14ac:dyDescent="0.25">
      <c r="H39"/>
      <c r="Q39" s="9"/>
      <c r="R39" s="10"/>
      <c r="S39" s="10"/>
      <c r="T39" s="10"/>
      <c r="U39" s="10"/>
      <c r="Y39" s="9"/>
      <c r="Z39" s="10"/>
      <c r="AA39" s="10"/>
      <c r="AB39" s="13"/>
    </row>
    <row r="40" spans="8:28" x14ac:dyDescent="0.25">
      <c r="H40"/>
      <c r="Q40" s="9"/>
      <c r="R40" s="10"/>
      <c r="S40" s="10"/>
      <c r="T40" s="10"/>
      <c r="U40" s="10"/>
      <c r="Y40" s="9"/>
      <c r="Z40" s="10"/>
      <c r="AA40" s="10"/>
      <c r="AB40" s="13"/>
    </row>
    <row r="41" spans="8:28" x14ac:dyDescent="0.25">
      <c r="H41"/>
      <c r="Q41" s="9"/>
      <c r="R41" s="10"/>
      <c r="S41" s="10"/>
      <c r="T41" s="10"/>
      <c r="U41" s="10"/>
      <c r="Y41" s="9"/>
      <c r="Z41" s="10"/>
      <c r="AA41" s="10"/>
      <c r="AB41" s="13"/>
    </row>
    <row r="42" spans="8:28" x14ac:dyDescent="0.25">
      <c r="H42"/>
      <c r="Q42" s="9"/>
      <c r="R42" s="10"/>
      <c r="S42" s="10"/>
      <c r="T42" s="10"/>
      <c r="U42" s="10"/>
      <c r="Y42" s="9"/>
      <c r="Z42" s="10"/>
      <c r="AA42" s="10"/>
      <c r="AB42" s="13"/>
    </row>
    <row r="43" spans="8:28" x14ac:dyDescent="0.25">
      <c r="H43"/>
      <c r="Q43" s="9"/>
      <c r="R43" s="10"/>
      <c r="S43" s="10"/>
      <c r="T43" s="10"/>
      <c r="U43" s="10"/>
      <c r="Y43" s="9"/>
      <c r="Z43" s="10"/>
      <c r="AA43" s="10"/>
      <c r="AB43" s="13"/>
    </row>
    <row r="44" spans="8:28" x14ac:dyDescent="0.25">
      <c r="H44"/>
      <c r="Q44" s="9"/>
      <c r="R44" s="10"/>
      <c r="S44" s="10"/>
      <c r="T44" s="10"/>
      <c r="U44" s="10"/>
      <c r="Y44" s="9"/>
      <c r="Z44" s="10"/>
      <c r="AA44" s="10"/>
      <c r="AB44" s="13"/>
    </row>
    <row r="45" spans="8:28" x14ac:dyDescent="0.25">
      <c r="H45"/>
      <c r="Q45" s="9"/>
      <c r="R45" s="10"/>
      <c r="S45" s="10"/>
      <c r="T45" s="10"/>
      <c r="U45" s="10"/>
      <c r="Y45" s="9"/>
      <c r="Z45" s="10"/>
      <c r="AA45" s="10"/>
      <c r="AB45" s="13"/>
    </row>
    <row r="46" spans="8:28" x14ac:dyDescent="0.25">
      <c r="H46"/>
      <c r="Q46" s="9"/>
      <c r="R46" s="10"/>
      <c r="S46" s="10"/>
      <c r="T46" s="10"/>
      <c r="U46" s="10"/>
      <c r="Y46" s="9"/>
      <c r="Z46" s="10"/>
      <c r="AA46" s="10"/>
      <c r="AB46" s="13"/>
    </row>
    <row r="47" spans="8:28" x14ac:dyDescent="0.25">
      <c r="H47"/>
      <c r="Q47" s="9"/>
      <c r="R47" s="10"/>
      <c r="S47" s="10"/>
      <c r="T47" s="10"/>
      <c r="U47" s="10"/>
      <c r="Y47" s="9"/>
      <c r="Z47" s="10"/>
      <c r="AA47" s="10"/>
      <c r="AB47" s="13"/>
    </row>
    <row r="48" spans="8:28" x14ac:dyDescent="0.25">
      <c r="H48"/>
      <c r="Q48" s="9"/>
      <c r="R48" s="10"/>
      <c r="S48" s="10"/>
      <c r="T48" s="10"/>
      <c r="U48" s="10"/>
      <c r="Y48" s="9"/>
      <c r="Z48" s="10"/>
      <c r="AA48" s="10"/>
      <c r="AB48" s="13"/>
    </row>
    <row r="49" spans="8:28" x14ac:dyDescent="0.25">
      <c r="H49"/>
      <c r="Q49" s="9"/>
      <c r="R49" s="10"/>
      <c r="S49" s="10"/>
      <c r="T49" s="10"/>
      <c r="U49" s="10"/>
      <c r="Y49" s="9"/>
      <c r="Z49" s="10"/>
      <c r="AA49" s="10"/>
      <c r="AB49" s="13"/>
    </row>
    <row r="50" spans="8:28" x14ac:dyDescent="0.25">
      <c r="H50"/>
      <c r="Q50" s="9"/>
      <c r="R50" s="10"/>
      <c r="S50" s="10"/>
      <c r="T50" s="10"/>
      <c r="U50" s="10"/>
      <c r="Y50" s="9"/>
      <c r="Z50" s="10"/>
      <c r="AA50" s="10"/>
      <c r="AB50" s="13"/>
    </row>
    <row r="51" spans="8:28" x14ac:dyDescent="0.25">
      <c r="H51"/>
      <c r="Q51" s="9"/>
      <c r="R51" s="10"/>
      <c r="S51" s="10"/>
      <c r="T51" s="10"/>
      <c r="U51" s="10"/>
      <c r="Y51" s="9"/>
      <c r="Z51" s="10"/>
      <c r="AA51" s="10"/>
      <c r="AB51" s="13"/>
    </row>
    <row r="52" spans="8:28" x14ac:dyDescent="0.25">
      <c r="H52"/>
      <c r="Q52" s="9"/>
      <c r="R52" s="10"/>
      <c r="S52" s="10"/>
      <c r="T52" s="10"/>
      <c r="U52" s="10"/>
      <c r="Y52" s="9"/>
      <c r="Z52" s="10"/>
      <c r="AA52" s="10"/>
      <c r="AB52" s="13"/>
    </row>
    <row r="53" spans="8:28" x14ac:dyDescent="0.25">
      <c r="H53"/>
      <c r="Q53" s="9"/>
      <c r="R53" s="10"/>
      <c r="S53" s="10"/>
      <c r="T53" s="10"/>
      <c r="U53" s="10"/>
      <c r="Y53" s="9"/>
      <c r="Z53" s="10"/>
      <c r="AA53" s="10"/>
      <c r="AB53" s="13"/>
    </row>
    <row r="54" spans="8:28" x14ac:dyDescent="0.25">
      <c r="H54"/>
      <c r="Q54" s="9"/>
      <c r="R54" s="10"/>
      <c r="S54" s="10"/>
      <c r="T54" s="10"/>
      <c r="U54" s="10"/>
      <c r="Y54" s="9"/>
      <c r="Z54" s="10"/>
      <c r="AA54" s="10"/>
      <c r="AB54" s="13"/>
    </row>
    <row r="55" spans="8:28" x14ac:dyDescent="0.25">
      <c r="H55"/>
      <c r="Q55" s="9"/>
      <c r="R55" s="10"/>
      <c r="S55" s="10"/>
      <c r="T55" s="10"/>
      <c r="U55" s="10"/>
      <c r="Y55" s="9"/>
      <c r="Z55" s="10"/>
      <c r="AA55" s="10"/>
      <c r="AB55" s="13"/>
    </row>
    <row r="56" spans="8:28" x14ac:dyDescent="0.25">
      <c r="H56"/>
      <c r="Q56" s="9"/>
      <c r="R56" s="10"/>
      <c r="S56" s="10"/>
      <c r="T56" s="10"/>
      <c r="U56" s="10"/>
      <c r="Y56" s="9"/>
      <c r="Z56" s="10"/>
      <c r="AA56" s="10"/>
      <c r="AB56" s="13"/>
    </row>
    <row r="57" spans="8:28" x14ac:dyDescent="0.25">
      <c r="H57"/>
      <c r="Q57" s="9"/>
      <c r="R57" s="10"/>
      <c r="S57" s="10"/>
      <c r="T57" s="10"/>
      <c r="U57" s="10"/>
      <c r="Y57" s="9"/>
      <c r="Z57" s="10"/>
      <c r="AA57" s="10"/>
      <c r="AB57" s="13"/>
    </row>
    <row r="58" spans="8:28" x14ac:dyDescent="0.25">
      <c r="H58"/>
      <c r="Q58" s="9"/>
      <c r="R58" s="10"/>
      <c r="S58" s="10"/>
      <c r="T58" s="10"/>
      <c r="U58" s="10"/>
      <c r="Y58" s="9"/>
      <c r="Z58" s="10"/>
      <c r="AA58" s="10"/>
      <c r="AB58" s="13"/>
    </row>
    <row r="59" spans="8:28" x14ac:dyDescent="0.25">
      <c r="H59"/>
      <c r="Q59" s="9"/>
      <c r="R59" s="10"/>
      <c r="S59" s="10"/>
      <c r="T59" s="10"/>
      <c r="U59" s="10"/>
      <c r="Y59" s="9"/>
      <c r="Z59" s="10"/>
      <c r="AA59" s="10"/>
      <c r="AB59" s="13"/>
    </row>
    <row r="60" spans="8:28" x14ac:dyDescent="0.25">
      <c r="H60"/>
      <c r="Q60" s="9"/>
      <c r="R60" s="10"/>
      <c r="S60" s="10"/>
      <c r="T60" s="10"/>
      <c r="U60" s="10"/>
      <c r="Y60" s="9"/>
      <c r="Z60" s="10"/>
      <c r="AA60" s="10"/>
      <c r="AB60" s="13"/>
    </row>
    <row r="61" spans="8:28" x14ac:dyDescent="0.25">
      <c r="H61"/>
      <c r="Q61" s="9"/>
      <c r="R61" s="10"/>
      <c r="S61" s="10"/>
      <c r="T61" s="10"/>
      <c r="U61" s="10"/>
      <c r="Y61" s="9"/>
      <c r="Z61" s="10"/>
      <c r="AA61" s="10"/>
      <c r="AB61" s="13"/>
    </row>
    <row r="62" spans="8:28" x14ac:dyDescent="0.25">
      <c r="H62"/>
      <c r="Q62" s="9"/>
      <c r="R62" s="10"/>
      <c r="S62" s="10"/>
      <c r="T62" s="10"/>
      <c r="U62" s="10"/>
      <c r="Y62" s="9"/>
      <c r="Z62" s="10"/>
      <c r="AA62" s="10"/>
      <c r="AB62" s="13"/>
    </row>
    <row r="63" spans="8:28" x14ac:dyDescent="0.25">
      <c r="H63"/>
      <c r="Q63" s="9"/>
      <c r="R63" s="10"/>
      <c r="S63" s="10"/>
      <c r="T63" s="10"/>
      <c r="U63" s="10"/>
      <c r="Y63" s="9"/>
      <c r="Z63" s="10"/>
      <c r="AA63" s="10"/>
      <c r="AB63" s="13"/>
    </row>
    <row r="64" spans="8:28" x14ac:dyDescent="0.25">
      <c r="H64"/>
      <c r="Q64" s="9"/>
      <c r="R64" s="10"/>
      <c r="S64" s="10"/>
      <c r="T64" s="10"/>
      <c r="U64" s="10"/>
      <c r="Y64" s="9"/>
      <c r="Z64" s="10"/>
      <c r="AA64" s="10"/>
      <c r="AB64" s="13"/>
    </row>
    <row r="65" spans="8:28" x14ac:dyDescent="0.25">
      <c r="H65"/>
      <c r="Q65" s="9"/>
      <c r="R65" s="10"/>
      <c r="S65" s="10"/>
      <c r="T65" s="10"/>
      <c r="U65" s="10"/>
      <c r="Y65" s="9"/>
      <c r="Z65" s="10"/>
      <c r="AA65" s="10"/>
      <c r="AB65" s="13"/>
    </row>
    <row r="66" spans="8:28" x14ac:dyDescent="0.25">
      <c r="H66"/>
      <c r="Q66" s="9"/>
      <c r="R66" s="10"/>
      <c r="S66" s="10"/>
      <c r="T66" s="10"/>
      <c r="U66" s="10"/>
      <c r="Y66" s="9"/>
      <c r="Z66" s="10"/>
      <c r="AA66" s="10"/>
      <c r="AB66" s="13"/>
    </row>
    <row r="67" spans="8:28" x14ac:dyDescent="0.25">
      <c r="H67"/>
      <c r="Q67" s="9"/>
      <c r="R67" s="10"/>
      <c r="S67" s="10"/>
      <c r="T67" s="10"/>
      <c r="U67" s="10"/>
      <c r="Y67" s="9"/>
      <c r="Z67" s="10"/>
      <c r="AA67" s="10"/>
      <c r="AB67" s="13"/>
    </row>
    <row r="68" spans="8:28" x14ac:dyDescent="0.25">
      <c r="H68"/>
      <c r="Q68" s="9"/>
      <c r="R68" s="10"/>
      <c r="S68" s="10"/>
      <c r="T68" s="10"/>
      <c r="U68" s="10"/>
      <c r="Y68" s="9"/>
      <c r="Z68" s="10"/>
      <c r="AA68" s="10"/>
      <c r="AB68" s="13"/>
    </row>
    <row r="69" spans="8:28" x14ac:dyDescent="0.25">
      <c r="H69"/>
      <c r="Q69" s="9"/>
      <c r="R69" s="10"/>
      <c r="S69" s="10"/>
      <c r="T69" s="10"/>
      <c r="U69" s="10"/>
      <c r="Y69" s="9"/>
      <c r="Z69" s="10"/>
      <c r="AA69" s="10"/>
      <c r="AB69" s="13"/>
    </row>
    <row r="70" spans="8:28" x14ac:dyDescent="0.25">
      <c r="H70"/>
      <c r="Q70" s="9"/>
      <c r="R70" s="10"/>
      <c r="S70" s="10"/>
      <c r="T70" s="10"/>
      <c r="U70" s="10"/>
      <c r="Y70" s="9"/>
      <c r="Z70" s="10"/>
      <c r="AA70" s="10"/>
      <c r="AB70" s="13"/>
    </row>
    <row r="71" spans="8:28" x14ac:dyDescent="0.25">
      <c r="H71"/>
      <c r="Q71" s="9"/>
      <c r="R71" s="10"/>
      <c r="S71" s="10"/>
      <c r="T71" s="10"/>
      <c r="U71" s="10"/>
      <c r="Y71" s="9"/>
      <c r="Z71" s="10"/>
      <c r="AA71" s="10"/>
      <c r="AB71" s="13"/>
    </row>
    <row r="72" spans="8:28" x14ac:dyDescent="0.25">
      <c r="H72"/>
      <c r="Q72" s="9"/>
      <c r="R72" s="10"/>
      <c r="S72" s="10"/>
      <c r="T72" s="10"/>
      <c r="U72" s="10"/>
      <c r="Y72" s="9"/>
      <c r="Z72" s="10"/>
      <c r="AA72" s="10"/>
      <c r="AB72" s="13"/>
    </row>
    <row r="73" spans="8:28" x14ac:dyDescent="0.25">
      <c r="H73"/>
      <c r="Q73" s="9"/>
      <c r="R73" s="10"/>
      <c r="S73" s="10"/>
      <c r="T73" s="10"/>
      <c r="U73" s="10"/>
      <c r="Y73" s="9"/>
      <c r="Z73" s="10"/>
      <c r="AA73" s="10"/>
      <c r="AB73" s="13"/>
    </row>
    <row r="74" spans="8:28" x14ac:dyDescent="0.25">
      <c r="H74"/>
      <c r="Q74" s="9"/>
      <c r="R74" s="10"/>
      <c r="S74" s="10"/>
      <c r="T74" s="10"/>
      <c r="U74" s="10"/>
      <c r="Y74" s="9"/>
      <c r="Z74" s="10"/>
      <c r="AA74" s="10"/>
      <c r="AB74" s="13"/>
    </row>
    <row r="75" spans="8:28" x14ac:dyDescent="0.25">
      <c r="H75"/>
      <c r="Q75" s="9"/>
      <c r="R75" s="10"/>
      <c r="S75" s="10"/>
      <c r="T75" s="10"/>
      <c r="U75" s="10"/>
      <c r="Y75" s="9"/>
      <c r="Z75" s="10"/>
      <c r="AA75" s="10"/>
      <c r="AB75" s="13"/>
    </row>
    <row r="76" spans="8:28" x14ac:dyDescent="0.25">
      <c r="H76"/>
      <c r="Q76" s="9"/>
      <c r="R76" s="10"/>
      <c r="S76" s="10"/>
      <c r="T76" s="10"/>
      <c r="U76" s="10"/>
      <c r="Y76" s="9"/>
      <c r="Z76" s="10"/>
      <c r="AA76" s="10"/>
      <c r="AB76" s="13"/>
    </row>
    <row r="77" spans="8:28" x14ac:dyDescent="0.25">
      <c r="H77"/>
      <c r="Q77" s="9"/>
      <c r="R77" s="10"/>
      <c r="S77" s="10"/>
      <c r="T77" s="10"/>
      <c r="U77" s="10"/>
      <c r="Y77" s="9"/>
      <c r="Z77" s="10"/>
      <c r="AA77" s="10"/>
      <c r="AB77" s="13"/>
    </row>
    <row r="78" spans="8:28" x14ac:dyDescent="0.25">
      <c r="H78"/>
      <c r="Q78" s="9"/>
      <c r="R78" s="10"/>
      <c r="S78" s="10"/>
      <c r="T78" s="10"/>
      <c r="U78" s="10"/>
      <c r="Y78" s="9"/>
      <c r="Z78" s="10"/>
      <c r="AA78" s="10"/>
      <c r="AB78" s="13"/>
    </row>
    <row r="79" spans="8:28" x14ac:dyDescent="0.25">
      <c r="H79"/>
      <c r="Q79" s="9"/>
      <c r="R79" s="10"/>
      <c r="S79" s="10"/>
      <c r="T79" s="10"/>
      <c r="U79" s="10"/>
      <c r="Y79" s="9"/>
      <c r="Z79" s="10"/>
      <c r="AA79" s="10"/>
      <c r="AB79" s="13"/>
    </row>
    <row r="80" spans="8:28" x14ac:dyDescent="0.25">
      <c r="H80"/>
      <c r="Q80" s="9"/>
      <c r="R80" s="10"/>
      <c r="S80" s="10"/>
      <c r="T80" s="10"/>
      <c r="U80" s="10"/>
      <c r="Y80" s="9"/>
      <c r="Z80" s="10"/>
      <c r="AA80" s="10"/>
      <c r="AB80" s="13"/>
    </row>
    <row r="81" spans="8:28" x14ac:dyDescent="0.25">
      <c r="H81"/>
      <c r="Q81" s="9"/>
      <c r="R81" s="10"/>
      <c r="S81" s="10"/>
      <c r="T81" s="10"/>
      <c r="U81" s="10"/>
      <c r="Y81" s="9"/>
      <c r="Z81" s="10"/>
      <c r="AA81" s="10"/>
      <c r="AB81" s="13"/>
    </row>
    <row r="82" spans="8:28" x14ac:dyDescent="0.25">
      <c r="H82"/>
      <c r="Q82" s="9"/>
      <c r="R82" s="10"/>
      <c r="S82" s="10"/>
      <c r="T82" s="10"/>
      <c r="U82" s="10"/>
      <c r="Y82" s="9"/>
      <c r="Z82" s="10"/>
      <c r="AA82" s="10"/>
      <c r="AB82" s="13"/>
    </row>
    <row r="83" spans="8:28" x14ac:dyDescent="0.25">
      <c r="H83"/>
      <c r="Q83" s="9"/>
      <c r="R83" s="10"/>
      <c r="S83" s="10"/>
      <c r="T83" s="10"/>
      <c r="U83" s="10"/>
      <c r="Y83" s="9"/>
      <c r="Z83" s="10"/>
      <c r="AA83" s="10"/>
      <c r="AB83" s="13"/>
    </row>
    <row r="84" spans="8:28" x14ac:dyDescent="0.25">
      <c r="H84"/>
      <c r="Q84" s="9"/>
      <c r="R84" s="10"/>
      <c r="S84" s="10"/>
      <c r="T84" s="10"/>
      <c r="U84" s="10"/>
      <c r="Y84" s="9"/>
      <c r="Z84" s="10"/>
      <c r="AA84" s="10"/>
      <c r="AB84" s="13"/>
    </row>
    <row r="85" spans="8:28" x14ac:dyDescent="0.25">
      <c r="H85"/>
      <c r="Q85" s="9"/>
      <c r="R85" s="10"/>
      <c r="S85" s="10"/>
      <c r="T85" s="10"/>
      <c r="U85" s="10"/>
      <c r="Y85" s="9"/>
      <c r="Z85" s="10"/>
      <c r="AA85" s="10"/>
      <c r="AB85" s="13"/>
    </row>
    <row r="86" spans="8:28" x14ac:dyDescent="0.25">
      <c r="H86"/>
      <c r="Q86" s="9"/>
      <c r="R86" s="10"/>
      <c r="S86" s="10"/>
      <c r="T86" s="10"/>
      <c r="U86" s="10"/>
      <c r="Y86" s="9"/>
      <c r="Z86" s="10"/>
      <c r="AA86" s="10"/>
      <c r="AB86" s="13"/>
    </row>
    <row r="87" spans="8:28" x14ac:dyDescent="0.25">
      <c r="H87"/>
      <c r="Q87" s="9"/>
      <c r="R87" s="10"/>
      <c r="S87" s="10"/>
      <c r="T87" s="10"/>
      <c r="U87" s="10"/>
      <c r="Y87" s="9"/>
      <c r="Z87" s="10"/>
      <c r="AA87" s="10"/>
      <c r="AB87" s="13"/>
    </row>
    <row r="88" spans="8:28" x14ac:dyDescent="0.25">
      <c r="H88"/>
      <c r="Q88" s="9"/>
      <c r="R88" s="10"/>
      <c r="S88" s="10"/>
      <c r="T88" s="10"/>
      <c r="U88" s="10"/>
      <c r="Y88" s="9"/>
      <c r="Z88" s="10"/>
      <c r="AA88" s="10"/>
      <c r="AB88" s="13"/>
    </row>
    <row r="89" spans="8:28" x14ac:dyDescent="0.25">
      <c r="H89"/>
      <c r="Q89" s="9"/>
      <c r="R89" s="10"/>
      <c r="S89" s="10"/>
      <c r="T89" s="10"/>
      <c r="U89" s="10"/>
      <c r="Y89" s="9"/>
      <c r="Z89" s="10"/>
      <c r="AA89" s="10"/>
      <c r="AB89" s="13"/>
    </row>
    <row r="90" spans="8:28" x14ac:dyDescent="0.25">
      <c r="H90"/>
      <c r="Q90" s="9"/>
      <c r="R90" s="10"/>
      <c r="S90" s="10"/>
      <c r="T90" s="10"/>
      <c r="U90" s="10"/>
      <c r="Y90" s="9"/>
      <c r="Z90" s="10"/>
      <c r="AA90" s="10"/>
      <c r="AB90" s="13"/>
    </row>
    <row r="91" spans="8:28" x14ac:dyDescent="0.25">
      <c r="H91"/>
      <c r="Q91" s="9"/>
      <c r="R91" s="10"/>
      <c r="S91" s="10"/>
      <c r="T91" s="10"/>
      <c r="U91" s="10"/>
      <c r="Y91" s="9"/>
      <c r="Z91" s="10"/>
      <c r="AA91" s="10"/>
      <c r="AB91" s="13"/>
    </row>
    <row r="92" spans="8:28" x14ac:dyDescent="0.25">
      <c r="H92"/>
      <c r="Q92" s="9"/>
      <c r="R92" s="10"/>
      <c r="S92" s="10"/>
      <c r="T92" s="10"/>
      <c r="U92" s="10"/>
      <c r="Y92" s="9"/>
      <c r="Z92" s="10"/>
      <c r="AA92" s="10"/>
      <c r="AB92" s="13"/>
    </row>
    <row r="93" spans="8:28" x14ac:dyDescent="0.25">
      <c r="H93"/>
      <c r="Q93" s="9"/>
      <c r="R93" s="10"/>
      <c r="S93" s="10"/>
      <c r="T93" s="10"/>
      <c r="U93" s="10"/>
      <c r="Y93" s="9"/>
      <c r="Z93" s="10"/>
      <c r="AA93" s="10"/>
      <c r="AB93" s="13"/>
    </row>
    <row r="94" spans="8:28" x14ac:dyDescent="0.25">
      <c r="H94"/>
      <c r="Q94" s="9"/>
      <c r="R94" s="10"/>
      <c r="S94" s="10"/>
      <c r="T94" s="10"/>
      <c r="U94" s="10"/>
      <c r="Y94" s="9"/>
      <c r="Z94" s="10"/>
      <c r="AA94" s="10"/>
      <c r="AB94" s="13"/>
    </row>
    <row r="95" spans="8:28" x14ac:dyDescent="0.25">
      <c r="H95"/>
      <c r="Q95" s="9"/>
      <c r="R95" s="10"/>
      <c r="S95" s="10"/>
      <c r="T95" s="10"/>
      <c r="U95" s="10"/>
      <c r="Y95" s="9"/>
      <c r="Z95" s="10"/>
      <c r="AA95" s="10"/>
      <c r="AB95" s="13"/>
    </row>
    <row r="96" spans="8:28" x14ac:dyDescent="0.25">
      <c r="H96"/>
      <c r="Q96" s="9"/>
      <c r="R96" s="10"/>
      <c r="S96" s="10"/>
      <c r="T96" s="10"/>
      <c r="U96" s="10"/>
      <c r="Y96" s="9"/>
      <c r="Z96" s="10"/>
      <c r="AA96" s="10"/>
      <c r="AB96" s="13"/>
    </row>
    <row r="97" spans="8:28" x14ac:dyDescent="0.25">
      <c r="H97"/>
      <c r="Q97" s="9"/>
      <c r="R97" s="10"/>
      <c r="S97" s="10"/>
      <c r="T97" s="10"/>
      <c r="U97" s="10"/>
      <c r="Y97" s="9"/>
      <c r="Z97" s="10"/>
      <c r="AA97" s="10"/>
      <c r="AB97" s="13"/>
    </row>
    <row r="98" spans="8:28" x14ac:dyDescent="0.25">
      <c r="H98"/>
      <c r="Q98" s="9"/>
      <c r="R98" s="10"/>
      <c r="S98" s="10"/>
      <c r="T98" s="10"/>
      <c r="U98" s="10"/>
      <c r="Y98" s="9"/>
      <c r="Z98" s="10"/>
      <c r="AA98" s="10"/>
      <c r="AB98" s="13"/>
    </row>
    <row r="99" spans="8:28" x14ac:dyDescent="0.25">
      <c r="H99"/>
      <c r="Q99" s="9"/>
      <c r="R99" s="10"/>
      <c r="S99" s="10"/>
      <c r="T99" s="10"/>
      <c r="U99" s="10"/>
      <c r="Y99" s="9"/>
      <c r="Z99" s="10"/>
      <c r="AA99" s="10"/>
      <c r="AB99" s="13"/>
    </row>
    <row r="100" spans="8:28" x14ac:dyDescent="0.25">
      <c r="H100"/>
      <c r="Q100" s="9"/>
      <c r="R100" s="10"/>
      <c r="S100" s="10"/>
      <c r="T100" s="10"/>
      <c r="U100" s="10"/>
      <c r="Y100" s="9"/>
      <c r="Z100" s="10"/>
      <c r="AA100" s="10"/>
      <c r="AB100" s="13"/>
    </row>
    <row r="101" spans="8:28" x14ac:dyDescent="0.25">
      <c r="H101"/>
      <c r="Q101" s="9"/>
      <c r="R101" s="10"/>
      <c r="S101" s="10"/>
      <c r="T101" s="10"/>
      <c r="U101" s="10"/>
      <c r="Y101" s="9"/>
      <c r="Z101" s="10"/>
      <c r="AA101" s="10"/>
      <c r="AB101" s="13"/>
    </row>
    <row r="102" spans="8:28" x14ac:dyDescent="0.25">
      <c r="H102"/>
      <c r="Q102" s="9"/>
      <c r="R102" s="10"/>
      <c r="S102" s="10"/>
      <c r="T102" s="10"/>
      <c r="U102" s="10"/>
      <c r="Y102" s="9"/>
      <c r="Z102" s="10"/>
      <c r="AA102" s="10"/>
      <c r="AB102" s="13"/>
    </row>
    <row r="103" spans="8:28" x14ac:dyDescent="0.25">
      <c r="H103"/>
      <c r="Q103" s="9"/>
      <c r="R103" s="10"/>
      <c r="S103" s="10"/>
      <c r="T103" s="10"/>
      <c r="U103" s="10"/>
      <c r="Y103" s="9"/>
      <c r="Z103" s="10"/>
      <c r="AA103" s="10"/>
      <c r="AB103" s="13"/>
    </row>
    <row r="104" spans="8:28" x14ac:dyDescent="0.25">
      <c r="H104"/>
      <c r="Q104" s="9"/>
      <c r="R104" s="10"/>
      <c r="S104" s="10"/>
      <c r="T104" s="10"/>
      <c r="U104" s="10"/>
      <c r="Y104" s="9"/>
      <c r="Z104" s="10"/>
      <c r="AA104" s="10"/>
      <c r="AB104" s="13"/>
    </row>
    <row r="105" spans="8:28" x14ac:dyDescent="0.25">
      <c r="H105"/>
      <c r="Q105" s="9"/>
      <c r="R105" s="10"/>
      <c r="S105" s="10"/>
      <c r="T105" s="10"/>
      <c r="U105" s="10"/>
      <c r="Y105" s="9"/>
      <c r="Z105" s="10"/>
      <c r="AA105" s="10"/>
      <c r="AB105" s="13"/>
    </row>
    <row r="106" spans="8:28" x14ac:dyDescent="0.25">
      <c r="H106"/>
      <c r="Q106" s="9"/>
      <c r="R106" s="10"/>
      <c r="S106" s="10"/>
      <c r="T106" s="10"/>
      <c r="U106" s="10"/>
      <c r="Y106" s="9"/>
      <c r="Z106" s="10"/>
      <c r="AA106" s="10"/>
      <c r="AB106" s="13"/>
    </row>
    <row r="107" spans="8:28" x14ac:dyDescent="0.25">
      <c r="H107"/>
      <c r="Q107" s="9"/>
      <c r="R107" s="10"/>
      <c r="S107" s="10"/>
      <c r="T107" s="10"/>
      <c r="U107" s="10"/>
      <c r="Y107" s="9"/>
      <c r="Z107" s="10"/>
      <c r="AA107" s="10"/>
      <c r="AB107" s="13"/>
    </row>
    <row r="108" spans="8:28" x14ac:dyDescent="0.25">
      <c r="H108"/>
      <c r="Q108" s="9"/>
      <c r="R108" s="10"/>
      <c r="S108" s="10"/>
      <c r="T108" s="10"/>
      <c r="U108" s="10"/>
      <c r="Y108" s="9"/>
      <c r="Z108" s="10"/>
      <c r="AA108" s="10"/>
      <c r="AB108" s="13"/>
    </row>
    <row r="109" spans="8:28" x14ac:dyDescent="0.25">
      <c r="H109"/>
      <c r="Q109" s="9"/>
      <c r="R109" s="10"/>
      <c r="S109" s="10"/>
      <c r="T109" s="10"/>
      <c r="U109" s="10"/>
      <c r="Y109" s="9"/>
      <c r="Z109" s="10"/>
      <c r="AA109" s="10"/>
      <c r="AB109" s="13"/>
    </row>
    <row r="110" spans="8:28" x14ac:dyDescent="0.25">
      <c r="H110"/>
      <c r="Q110" s="9"/>
      <c r="R110" s="10"/>
      <c r="S110" s="10"/>
      <c r="T110" s="10"/>
      <c r="U110" s="10"/>
      <c r="Y110" s="9"/>
      <c r="Z110" s="10"/>
      <c r="AA110" s="10"/>
      <c r="AB110" s="13"/>
    </row>
    <row r="111" spans="8:28" x14ac:dyDescent="0.25">
      <c r="H111"/>
      <c r="Q111" s="9"/>
      <c r="R111" s="10"/>
      <c r="S111" s="10"/>
      <c r="T111" s="10"/>
      <c r="U111" s="10"/>
      <c r="Y111" s="9"/>
      <c r="Z111" s="10"/>
      <c r="AA111" s="10"/>
      <c r="AB111" s="13"/>
    </row>
    <row r="112" spans="8:28" x14ac:dyDescent="0.25">
      <c r="H112"/>
      <c r="Q112" s="9"/>
      <c r="R112" s="10"/>
      <c r="S112" s="10"/>
      <c r="T112" s="10"/>
      <c r="U112" s="10"/>
      <c r="Y112" s="9"/>
      <c r="Z112" s="10"/>
      <c r="AA112" s="10"/>
      <c r="AB112" s="13"/>
    </row>
    <row r="113" spans="8:28" x14ac:dyDescent="0.25">
      <c r="H113"/>
      <c r="Q113" s="9"/>
      <c r="R113" s="10"/>
      <c r="S113" s="10"/>
      <c r="T113" s="10"/>
      <c r="U113" s="10"/>
      <c r="Y113" s="9"/>
      <c r="Z113" s="10"/>
      <c r="AA113" s="10"/>
      <c r="AB113" s="13"/>
    </row>
    <row r="114" spans="8:28" x14ac:dyDescent="0.25">
      <c r="H114"/>
      <c r="Q114" s="9"/>
      <c r="R114" s="10"/>
      <c r="S114" s="10"/>
      <c r="T114" s="10"/>
      <c r="U114" s="10"/>
      <c r="Y114" s="9"/>
      <c r="Z114" s="10"/>
      <c r="AA114" s="10"/>
      <c r="AB114" s="13"/>
    </row>
    <row r="115" spans="8:28" x14ac:dyDescent="0.25">
      <c r="H115"/>
      <c r="Q115" s="9"/>
      <c r="R115" s="10"/>
      <c r="S115" s="10"/>
      <c r="T115" s="10"/>
      <c r="U115" s="10"/>
      <c r="Y115" s="9"/>
      <c r="Z115" s="10"/>
      <c r="AA115" s="10"/>
      <c r="AB115" s="13"/>
    </row>
    <row r="116" spans="8:28" x14ac:dyDescent="0.25">
      <c r="H116"/>
      <c r="Q116" s="9"/>
      <c r="R116" s="10"/>
      <c r="S116" s="10"/>
      <c r="T116" s="10"/>
      <c r="U116" s="10"/>
      <c r="Y116" s="9"/>
      <c r="Z116" s="10"/>
      <c r="AA116" s="10"/>
      <c r="AB116" s="13"/>
    </row>
    <row r="117" spans="8:28" x14ac:dyDescent="0.25">
      <c r="H117"/>
      <c r="Q117" s="9"/>
      <c r="R117" s="10"/>
      <c r="S117" s="10"/>
      <c r="T117" s="10"/>
      <c r="U117" s="10"/>
      <c r="Y117" s="9"/>
      <c r="Z117" s="10"/>
      <c r="AA117" s="10"/>
      <c r="AB117" s="13"/>
    </row>
    <row r="118" spans="8:28" x14ac:dyDescent="0.25">
      <c r="H118"/>
      <c r="Q118" s="9"/>
      <c r="R118" s="10"/>
      <c r="S118" s="10"/>
      <c r="T118" s="10"/>
      <c r="U118" s="10"/>
      <c r="Y118" s="9"/>
      <c r="Z118" s="10"/>
      <c r="AA118" s="10"/>
      <c r="AB118" s="13"/>
    </row>
    <row r="119" spans="8:28" x14ac:dyDescent="0.25">
      <c r="H119"/>
      <c r="Q119" s="9"/>
      <c r="R119" s="10"/>
      <c r="S119" s="10"/>
      <c r="T119" s="10"/>
      <c r="U119" s="10"/>
      <c r="Y119" s="9"/>
      <c r="Z119" s="10"/>
      <c r="AA119" s="10"/>
      <c r="AB119" s="13"/>
    </row>
    <row r="120" spans="8:28" x14ac:dyDescent="0.25">
      <c r="H120"/>
      <c r="Q120" s="9"/>
      <c r="R120" s="10"/>
      <c r="S120" s="10"/>
      <c r="T120" s="10"/>
      <c r="U120" s="10"/>
      <c r="Y120" s="9"/>
      <c r="Z120" s="10"/>
      <c r="AA120" s="10"/>
      <c r="AB120" s="13"/>
    </row>
    <row r="121" spans="8:28" x14ac:dyDescent="0.25">
      <c r="H121"/>
      <c r="Q121" s="9"/>
      <c r="R121" s="10"/>
      <c r="S121" s="10"/>
      <c r="T121" s="10"/>
      <c r="U121" s="10"/>
      <c r="Y121" s="9"/>
      <c r="Z121" s="10"/>
      <c r="AA121" s="10"/>
      <c r="AB121" s="13"/>
    </row>
    <row r="122" spans="8:28" x14ac:dyDescent="0.25">
      <c r="H122"/>
      <c r="Q122" s="9"/>
      <c r="R122" s="10"/>
      <c r="S122" s="10"/>
      <c r="T122" s="10"/>
      <c r="U122" s="10"/>
      <c r="Y122" s="9"/>
      <c r="Z122" s="10"/>
      <c r="AA122" s="10"/>
      <c r="AB122" s="13"/>
    </row>
    <row r="123" spans="8:28" x14ac:dyDescent="0.25">
      <c r="H123"/>
      <c r="Q123" s="9"/>
      <c r="R123" s="10"/>
      <c r="S123" s="10"/>
      <c r="T123" s="10"/>
      <c r="U123" s="10"/>
      <c r="Y123" s="9"/>
      <c r="Z123" s="10"/>
      <c r="AA123" s="10"/>
      <c r="AB123" s="13"/>
    </row>
    <row r="124" spans="8:28" x14ac:dyDescent="0.25">
      <c r="H124"/>
      <c r="Q124" s="9"/>
      <c r="R124" s="10"/>
      <c r="S124" s="10"/>
      <c r="T124" s="10"/>
      <c r="U124" s="10"/>
      <c r="Y124" s="9"/>
      <c r="Z124" s="10"/>
      <c r="AA124" s="10"/>
      <c r="AB124" s="13"/>
    </row>
    <row r="125" spans="8:28" x14ac:dyDescent="0.25">
      <c r="H125"/>
      <c r="Q125" s="9"/>
      <c r="R125" s="10"/>
      <c r="S125" s="10"/>
      <c r="T125" s="10"/>
      <c r="U125" s="10"/>
      <c r="Y125" s="9"/>
      <c r="Z125" s="10"/>
      <c r="AA125" s="10"/>
      <c r="AB125" s="13"/>
    </row>
    <row r="126" spans="8:28" x14ac:dyDescent="0.25">
      <c r="H126"/>
      <c r="Q126" s="9"/>
      <c r="R126" s="10"/>
      <c r="S126" s="10"/>
      <c r="T126" s="10"/>
      <c r="U126" s="10"/>
      <c r="Y126" s="9"/>
      <c r="Z126" s="10"/>
      <c r="AA126" s="10"/>
      <c r="AB126" s="13"/>
    </row>
    <row r="127" spans="8:28" x14ac:dyDescent="0.25">
      <c r="H127"/>
      <c r="Q127" s="9"/>
      <c r="R127" s="10"/>
      <c r="S127" s="10"/>
      <c r="T127" s="10"/>
      <c r="U127" s="10"/>
      <c r="Y127" s="9"/>
      <c r="Z127" s="10"/>
      <c r="AA127" s="10"/>
      <c r="AB127" s="13"/>
    </row>
    <row r="128" spans="8:28" x14ac:dyDescent="0.25">
      <c r="H128"/>
      <c r="Q128" s="9"/>
      <c r="R128" s="10"/>
      <c r="S128" s="10"/>
      <c r="T128" s="10"/>
      <c r="U128" s="10"/>
      <c r="Y128" s="9"/>
      <c r="Z128" s="10"/>
      <c r="AA128" s="10"/>
      <c r="AB128" s="13"/>
    </row>
    <row r="129" spans="8:28" x14ac:dyDescent="0.25">
      <c r="H129"/>
      <c r="Q129" s="9"/>
      <c r="R129" s="10"/>
      <c r="S129" s="10"/>
      <c r="T129" s="10"/>
      <c r="U129" s="10"/>
      <c r="Y129" s="9"/>
      <c r="Z129" s="10"/>
      <c r="AA129" s="10"/>
      <c r="AB129" s="13"/>
    </row>
    <row r="130" spans="8:28" x14ac:dyDescent="0.25">
      <c r="H130"/>
      <c r="Q130" s="9"/>
      <c r="R130" s="10"/>
      <c r="S130" s="10"/>
      <c r="T130" s="10"/>
      <c r="U130" s="10"/>
      <c r="Y130" s="9"/>
      <c r="Z130" s="10"/>
      <c r="AA130" s="10"/>
      <c r="AB130" s="13"/>
    </row>
    <row r="131" spans="8:28" x14ac:dyDescent="0.25">
      <c r="H131"/>
      <c r="Q131" s="9"/>
      <c r="R131" s="10"/>
      <c r="S131" s="10"/>
      <c r="T131" s="10"/>
      <c r="U131" s="10"/>
      <c r="Y131" s="9"/>
      <c r="Z131" s="10"/>
      <c r="AA131" s="10"/>
      <c r="AB131" s="13"/>
    </row>
    <row r="132" spans="8:28" x14ac:dyDescent="0.25">
      <c r="H132"/>
      <c r="Q132" s="9"/>
      <c r="R132" s="10"/>
      <c r="S132" s="10"/>
      <c r="T132" s="10"/>
      <c r="U132" s="10"/>
      <c r="Y132" s="9"/>
      <c r="Z132" s="10"/>
      <c r="AA132" s="10"/>
      <c r="AB132" s="13"/>
    </row>
    <row r="133" spans="8:28" x14ac:dyDescent="0.25">
      <c r="H133"/>
      <c r="Q133" s="9"/>
      <c r="R133" s="10"/>
      <c r="S133" s="10"/>
      <c r="T133" s="10"/>
      <c r="U133" s="10"/>
      <c r="Y133" s="9"/>
      <c r="Z133" s="10"/>
      <c r="AA133" s="10"/>
      <c r="AB133" s="13"/>
    </row>
    <row r="134" spans="8:28" x14ac:dyDescent="0.25">
      <c r="H134"/>
      <c r="Q134" s="9"/>
      <c r="R134" s="10"/>
      <c r="S134" s="10"/>
      <c r="T134" s="10"/>
      <c r="U134" s="10"/>
      <c r="Y134" s="9"/>
      <c r="Z134" s="10"/>
      <c r="AA134" s="10"/>
      <c r="AB134" s="13"/>
    </row>
    <row r="135" spans="8:28" x14ac:dyDescent="0.25">
      <c r="H135"/>
      <c r="Q135" s="9"/>
      <c r="R135" s="10"/>
      <c r="S135" s="10"/>
      <c r="T135" s="10"/>
      <c r="U135" s="10"/>
      <c r="Y135" s="9"/>
      <c r="Z135" s="10"/>
      <c r="AA135" s="10"/>
      <c r="AB135" s="13"/>
    </row>
    <row r="136" spans="8:28" x14ac:dyDescent="0.25">
      <c r="H136"/>
      <c r="Q136" s="9"/>
      <c r="R136" s="10"/>
      <c r="S136" s="10"/>
      <c r="T136" s="10"/>
      <c r="U136" s="10"/>
      <c r="Y136" s="9"/>
      <c r="Z136" s="10"/>
      <c r="AA136" s="10"/>
      <c r="AB136" s="13"/>
    </row>
    <row r="137" spans="8:28" x14ac:dyDescent="0.25">
      <c r="H137"/>
      <c r="Q137" s="9"/>
      <c r="R137" s="10"/>
      <c r="S137" s="10"/>
      <c r="T137" s="10"/>
      <c r="U137" s="10"/>
      <c r="Y137" s="9"/>
      <c r="Z137" s="10"/>
      <c r="AA137" s="10"/>
      <c r="AB137" s="13"/>
    </row>
    <row r="138" spans="8:28" x14ac:dyDescent="0.25">
      <c r="H138"/>
      <c r="Q138" s="9"/>
      <c r="R138" s="10"/>
      <c r="S138" s="10"/>
      <c r="T138" s="10"/>
      <c r="U138" s="10"/>
      <c r="Y138" s="9"/>
      <c r="Z138" s="10"/>
      <c r="AA138" s="10"/>
      <c r="AB138" s="13"/>
    </row>
    <row r="139" spans="8:28" x14ac:dyDescent="0.25">
      <c r="H139"/>
      <c r="Q139" s="9"/>
      <c r="R139" s="10"/>
      <c r="S139" s="10"/>
      <c r="T139" s="10"/>
      <c r="U139" s="10"/>
      <c r="Y139" s="9"/>
      <c r="Z139" s="10"/>
      <c r="AA139" s="10"/>
      <c r="AB139" s="13"/>
    </row>
    <row r="140" spans="8:28" x14ac:dyDescent="0.25">
      <c r="H140"/>
      <c r="Q140" s="9"/>
      <c r="R140" s="10"/>
      <c r="S140" s="10"/>
      <c r="T140" s="10"/>
      <c r="U140" s="10"/>
      <c r="Y140" s="9"/>
      <c r="Z140" s="10"/>
      <c r="AA140" s="10"/>
      <c r="AB140" s="13"/>
    </row>
    <row r="141" spans="8:28" x14ac:dyDescent="0.25">
      <c r="H141"/>
      <c r="Q141" s="9"/>
      <c r="R141" s="10"/>
      <c r="S141" s="10"/>
      <c r="T141" s="10"/>
      <c r="U141" s="10"/>
      <c r="Y141" s="9"/>
      <c r="Z141" s="10"/>
      <c r="AA141" s="10"/>
      <c r="AB141" s="13"/>
    </row>
    <row r="142" spans="8:28" x14ac:dyDescent="0.25">
      <c r="H142"/>
      <c r="Q142" s="9"/>
      <c r="R142" s="10"/>
      <c r="S142" s="10"/>
      <c r="T142" s="10"/>
      <c r="U142" s="10"/>
      <c r="Y142" s="9"/>
      <c r="Z142" s="10"/>
      <c r="AA142" s="10"/>
      <c r="AB142" s="13"/>
    </row>
    <row r="143" spans="8:28" x14ac:dyDescent="0.25">
      <c r="H143"/>
      <c r="Q143" s="9"/>
      <c r="R143" s="10"/>
      <c r="S143" s="10"/>
      <c r="T143" s="10"/>
      <c r="U143" s="10"/>
      <c r="Y143" s="9"/>
      <c r="Z143" s="10"/>
      <c r="AA143" s="10"/>
      <c r="AB143" s="13"/>
    </row>
    <row r="144" spans="8:28" x14ac:dyDescent="0.25">
      <c r="H144"/>
      <c r="Q144" s="9"/>
      <c r="R144" s="10"/>
      <c r="S144" s="10"/>
      <c r="T144" s="10"/>
      <c r="U144" s="10"/>
      <c r="Y144" s="9"/>
      <c r="Z144" s="10"/>
      <c r="AA144" s="10"/>
      <c r="AB144" s="13"/>
    </row>
    <row r="145" spans="8:28" x14ac:dyDescent="0.25">
      <c r="H145"/>
      <c r="Q145" s="9"/>
      <c r="R145" s="10"/>
      <c r="S145" s="10"/>
      <c r="T145" s="10"/>
      <c r="U145" s="10"/>
      <c r="Y145" s="9"/>
      <c r="Z145" s="10"/>
      <c r="AA145" s="10"/>
      <c r="AB145" s="13"/>
    </row>
    <row r="146" spans="8:28" x14ac:dyDescent="0.25">
      <c r="H146"/>
      <c r="Q146" s="9"/>
      <c r="R146" s="10"/>
      <c r="S146" s="10"/>
      <c r="T146" s="10"/>
      <c r="U146" s="10"/>
      <c r="Y146" s="9"/>
      <c r="Z146" s="10"/>
      <c r="AA146" s="10"/>
      <c r="AB146" s="13"/>
    </row>
    <row r="147" spans="8:28" x14ac:dyDescent="0.25">
      <c r="H147"/>
      <c r="Q147" s="9"/>
      <c r="R147" s="10"/>
      <c r="S147" s="10"/>
      <c r="T147" s="10"/>
      <c r="U147" s="10"/>
      <c r="Y147" s="9"/>
      <c r="Z147" s="10"/>
      <c r="AA147" s="10"/>
      <c r="AB147" s="13"/>
    </row>
    <row r="148" spans="8:28" x14ac:dyDescent="0.25">
      <c r="H148"/>
      <c r="Q148" s="9"/>
      <c r="R148" s="10"/>
      <c r="S148" s="10"/>
      <c r="T148" s="10"/>
      <c r="U148" s="10"/>
      <c r="Y148" s="9"/>
      <c r="Z148" s="10"/>
      <c r="AA148" s="10"/>
      <c r="AB148" s="13"/>
    </row>
    <row r="149" spans="8:28" x14ac:dyDescent="0.25">
      <c r="H149"/>
      <c r="Q149" s="9"/>
      <c r="R149" s="10"/>
      <c r="S149" s="10"/>
      <c r="T149" s="10"/>
      <c r="U149" s="10"/>
      <c r="Y149" s="9"/>
      <c r="Z149" s="10"/>
      <c r="AA149" s="10"/>
      <c r="AB149" s="13"/>
    </row>
    <row r="150" spans="8:28" x14ac:dyDescent="0.25">
      <c r="H150"/>
      <c r="Q150" s="9"/>
      <c r="R150" s="10"/>
      <c r="S150" s="10"/>
      <c r="T150" s="10"/>
      <c r="U150" s="10"/>
      <c r="Y150" s="9"/>
      <c r="Z150" s="10"/>
      <c r="AA150" s="10"/>
      <c r="AB150" s="13"/>
    </row>
    <row r="151" spans="8:28" x14ac:dyDescent="0.25">
      <c r="H151"/>
      <c r="Q151" s="9"/>
      <c r="R151" s="10"/>
      <c r="S151" s="10"/>
      <c r="T151" s="10"/>
      <c r="U151" s="10"/>
      <c r="Y151" s="9"/>
      <c r="Z151" s="10"/>
      <c r="AA151" s="10"/>
      <c r="AB151" s="13"/>
    </row>
    <row r="152" spans="8:28" x14ac:dyDescent="0.25">
      <c r="H152"/>
      <c r="Q152" s="9"/>
      <c r="R152" s="10"/>
      <c r="S152" s="10"/>
      <c r="T152" s="10"/>
      <c r="U152" s="10"/>
      <c r="Y152" s="9"/>
      <c r="Z152" s="10"/>
      <c r="AA152" s="10"/>
      <c r="AB152" s="13"/>
    </row>
    <row r="153" spans="8:28" x14ac:dyDescent="0.25">
      <c r="H153"/>
      <c r="Q153" s="9"/>
      <c r="R153" s="10"/>
      <c r="S153" s="10"/>
      <c r="T153" s="10"/>
      <c r="U153" s="10"/>
      <c r="Y153" s="9"/>
      <c r="Z153" s="10"/>
      <c r="AA153" s="10"/>
      <c r="AB153" s="13"/>
    </row>
    <row r="154" spans="8:28" x14ac:dyDescent="0.25">
      <c r="H154"/>
      <c r="Q154" s="9"/>
      <c r="R154" s="10"/>
      <c r="S154" s="10"/>
      <c r="T154" s="10"/>
      <c r="U154" s="10"/>
      <c r="Y154" s="9"/>
      <c r="Z154" s="10"/>
      <c r="AA154" s="10"/>
      <c r="AB154" s="13"/>
    </row>
    <row r="155" spans="8:28" x14ac:dyDescent="0.25">
      <c r="H155"/>
      <c r="Q155" s="9"/>
      <c r="R155" s="10"/>
      <c r="S155" s="10"/>
      <c r="T155" s="10"/>
      <c r="U155" s="10"/>
      <c r="Y155" s="9"/>
      <c r="Z155" s="10"/>
      <c r="AA155" s="10"/>
      <c r="AB155" s="13"/>
    </row>
    <row r="156" spans="8:28" x14ac:dyDescent="0.25">
      <c r="H156"/>
      <c r="Q156" s="9"/>
      <c r="R156" s="10"/>
      <c r="S156" s="10"/>
      <c r="T156" s="10"/>
      <c r="U156" s="10"/>
      <c r="Y156" s="9"/>
      <c r="Z156" s="10"/>
      <c r="AA156" s="10"/>
      <c r="AB156" s="13"/>
    </row>
    <row r="157" spans="8:28" x14ac:dyDescent="0.25">
      <c r="H157"/>
      <c r="Q157" s="9"/>
      <c r="R157" s="10"/>
      <c r="S157" s="10"/>
      <c r="T157" s="10"/>
      <c r="U157" s="10"/>
      <c r="Y157" s="9"/>
      <c r="Z157" s="10"/>
      <c r="AA157" s="10"/>
      <c r="AB157" s="13"/>
    </row>
    <row r="158" spans="8:28" x14ac:dyDescent="0.25">
      <c r="H158"/>
      <c r="Q158" s="9"/>
      <c r="R158" s="10"/>
      <c r="S158" s="10"/>
      <c r="T158" s="10"/>
      <c r="U158" s="10"/>
      <c r="Y158" s="9"/>
      <c r="Z158" s="10"/>
      <c r="AA158" s="10"/>
      <c r="AB158" s="13"/>
    </row>
    <row r="159" spans="8:28" x14ac:dyDescent="0.25">
      <c r="H159"/>
      <c r="Q159" s="9"/>
      <c r="R159" s="10"/>
      <c r="S159" s="10"/>
      <c r="T159" s="10"/>
      <c r="U159" s="10"/>
      <c r="Y159" s="9"/>
      <c r="Z159" s="10"/>
      <c r="AA159" s="10"/>
      <c r="AB159" s="13"/>
    </row>
    <row r="160" spans="8:28" x14ac:dyDescent="0.25">
      <c r="H160"/>
      <c r="Q160" s="9"/>
      <c r="R160" s="10"/>
      <c r="S160" s="10"/>
      <c r="T160" s="10"/>
      <c r="U160" s="10"/>
      <c r="Y160" s="9"/>
      <c r="Z160" s="10"/>
      <c r="AA160" s="10"/>
      <c r="AB160" s="13"/>
    </row>
    <row r="161" spans="8:28" x14ac:dyDescent="0.25">
      <c r="H161"/>
      <c r="Q161" s="9"/>
      <c r="R161" s="10"/>
      <c r="S161" s="10"/>
      <c r="T161" s="10"/>
      <c r="U161" s="10"/>
      <c r="Y161" s="9"/>
      <c r="Z161" s="10"/>
      <c r="AA161" s="10"/>
      <c r="AB161" s="13"/>
    </row>
    <row r="162" spans="8:28" x14ac:dyDescent="0.25">
      <c r="H162"/>
      <c r="Q162" s="9"/>
      <c r="R162" s="10"/>
      <c r="S162" s="10"/>
      <c r="T162" s="10"/>
      <c r="U162" s="10"/>
      <c r="Y162" s="9"/>
      <c r="Z162" s="10"/>
      <c r="AA162" s="10"/>
      <c r="AB162" s="13"/>
    </row>
    <row r="163" spans="8:28" x14ac:dyDescent="0.25">
      <c r="H163"/>
      <c r="Q163" s="9"/>
      <c r="R163" s="10"/>
      <c r="S163" s="10"/>
      <c r="T163" s="10"/>
      <c r="U163" s="10"/>
      <c r="Y163" s="9"/>
      <c r="Z163" s="10"/>
      <c r="AA163" s="10"/>
      <c r="AB163" s="13"/>
    </row>
    <row r="164" spans="8:28" x14ac:dyDescent="0.25">
      <c r="H164"/>
      <c r="Q164" s="9"/>
      <c r="R164" s="10"/>
      <c r="S164" s="10"/>
      <c r="T164" s="10"/>
      <c r="U164" s="10"/>
      <c r="Y164" s="9"/>
      <c r="Z164" s="10"/>
      <c r="AA164" s="10"/>
      <c r="AB164" s="13"/>
    </row>
    <row r="165" spans="8:28" x14ac:dyDescent="0.25">
      <c r="H165"/>
      <c r="Q165" s="9"/>
      <c r="R165" s="10"/>
      <c r="S165" s="10"/>
      <c r="T165" s="10"/>
      <c r="U165" s="10"/>
      <c r="Y165" s="9"/>
      <c r="Z165" s="10"/>
      <c r="AA165" s="10"/>
      <c r="AB165" s="13"/>
    </row>
    <row r="166" spans="8:28" x14ac:dyDescent="0.25">
      <c r="H166"/>
      <c r="Q166" s="9"/>
      <c r="R166" s="10"/>
      <c r="S166" s="10"/>
      <c r="T166" s="10"/>
      <c r="U166" s="10"/>
      <c r="Y166" s="9"/>
      <c r="Z166" s="10"/>
      <c r="AA166" s="10"/>
      <c r="AB166" s="13"/>
    </row>
    <row r="167" spans="8:28" x14ac:dyDescent="0.25">
      <c r="H167"/>
      <c r="Q167" s="9"/>
      <c r="R167" s="10"/>
      <c r="S167" s="10"/>
      <c r="T167" s="10"/>
      <c r="U167" s="10"/>
      <c r="Y167" s="9"/>
      <c r="Z167" s="10"/>
      <c r="AA167" s="10"/>
      <c r="AB167" s="13"/>
    </row>
    <row r="168" spans="8:28" x14ac:dyDescent="0.25">
      <c r="H168"/>
      <c r="Q168" s="9"/>
      <c r="R168" s="10"/>
      <c r="S168" s="10"/>
      <c r="T168" s="10"/>
      <c r="U168" s="10"/>
      <c r="Y168" s="9"/>
      <c r="Z168" s="10"/>
      <c r="AA168" s="10"/>
      <c r="AB168" s="13"/>
    </row>
    <row r="169" spans="8:28" x14ac:dyDescent="0.25">
      <c r="H169"/>
      <c r="Q169" s="9"/>
      <c r="R169" s="10"/>
      <c r="S169" s="10"/>
      <c r="T169" s="10"/>
      <c r="U169" s="10"/>
      <c r="Y169" s="9"/>
      <c r="Z169" s="10"/>
      <c r="AA169" s="10"/>
      <c r="AB169" s="13"/>
    </row>
    <row r="170" spans="8:28" x14ac:dyDescent="0.25">
      <c r="H170"/>
      <c r="Q170" s="9"/>
      <c r="R170" s="10"/>
      <c r="S170" s="10"/>
      <c r="T170" s="10"/>
      <c r="U170" s="10"/>
      <c r="Y170" s="9"/>
      <c r="Z170" s="10"/>
      <c r="AA170" s="10"/>
      <c r="AB170" s="13"/>
    </row>
    <row r="171" spans="8:28" x14ac:dyDescent="0.25">
      <c r="H171"/>
      <c r="Q171" s="9"/>
      <c r="R171" s="10"/>
      <c r="S171" s="10"/>
      <c r="T171" s="10"/>
      <c r="U171" s="10"/>
      <c r="Y171" s="9"/>
      <c r="Z171" s="10"/>
      <c r="AA171" s="10"/>
      <c r="AB171" s="13"/>
    </row>
    <row r="172" spans="8:28" x14ac:dyDescent="0.25">
      <c r="H172"/>
      <c r="Q172" s="9"/>
      <c r="R172" s="10"/>
      <c r="S172" s="10"/>
      <c r="T172" s="10"/>
      <c r="U172" s="10"/>
      <c r="Y172" s="9"/>
      <c r="Z172" s="10"/>
      <c r="AA172" s="10"/>
      <c r="AB172" s="13"/>
    </row>
    <row r="173" spans="8:28" x14ac:dyDescent="0.25">
      <c r="H173"/>
      <c r="Q173" s="9"/>
      <c r="R173" s="10"/>
      <c r="S173" s="10"/>
      <c r="T173" s="10"/>
      <c r="U173" s="10"/>
      <c r="Y173" s="9"/>
      <c r="Z173" s="10"/>
      <c r="AA173" s="10"/>
      <c r="AB173" s="13"/>
    </row>
    <row r="174" spans="8:28" x14ac:dyDescent="0.25">
      <c r="H174"/>
      <c r="Q174" s="9"/>
      <c r="R174" s="10"/>
      <c r="S174" s="10"/>
      <c r="T174" s="10"/>
      <c r="U174" s="10"/>
      <c r="Y174" s="9"/>
      <c r="Z174" s="10"/>
      <c r="AA174" s="10"/>
      <c r="AB174" s="13"/>
    </row>
    <row r="175" spans="8:28" x14ac:dyDescent="0.25">
      <c r="H175"/>
      <c r="Q175" s="9"/>
      <c r="R175" s="10"/>
      <c r="S175" s="10"/>
      <c r="T175" s="10"/>
      <c r="U175" s="10"/>
      <c r="Y175" s="9"/>
      <c r="Z175" s="10"/>
      <c r="AA175" s="10"/>
      <c r="AB175" s="13"/>
    </row>
    <row r="176" spans="8:28" x14ac:dyDescent="0.25">
      <c r="H176"/>
      <c r="Q176" s="9"/>
      <c r="R176" s="10"/>
      <c r="S176" s="10"/>
      <c r="T176" s="10"/>
      <c r="U176" s="10"/>
      <c r="Y176" s="9"/>
      <c r="Z176" s="10"/>
      <c r="AA176" s="10"/>
      <c r="AB176" s="13"/>
    </row>
    <row r="177" spans="8:28" x14ac:dyDescent="0.25">
      <c r="H177"/>
      <c r="Q177" s="9"/>
      <c r="R177" s="10"/>
      <c r="S177" s="10"/>
      <c r="T177" s="10"/>
      <c r="U177" s="10"/>
      <c r="Y177" s="9"/>
      <c r="Z177" s="10"/>
      <c r="AA177" s="10"/>
      <c r="AB177" s="13"/>
    </row>
    <row r="178" spans="8:28" x14ac:dyDescent="0.25">
      <c r="H178"/>
      <c r="Q178" s="9"/>
      <c r="R178" s="10"/>
      <c r="S178" s="10"/>
      <c r="T178" s="10"/>
      <c r="U178" s="10"/>
      <c r="Y178" s="9"/>
      <c r="Z178" s="10"/>
      <c r="AA178" s="10"/>
      <c r="AB178" s="13"/>
    </row>
    <row r="179" spans="8:28" x14ac:dyDescent="0.25">
      <c r="H179"/>
      <c r="Q179" s="9"/>
      <c r="R179" s="10"/>
      <c r="S179" s="10"/>
      <c r="T179" s="10"/>
      <c r="U179" s="10"/>
      <c r="Y179" s="9"/>
      <c r="Z179" s="10"/>
      <c r="AA179" s="10"/>
      <c r="AB179" s="13"/>
    </row>
    <row r="180" spans="8:28" x14ac:dyDescent="0.25">
      <c r="H180"/>
      <c r="Q180" s="9"/>
      <c r="R180" s="10"/>
      <c r="S180" s="10"/>
      <c r="T180" s="10"/>
      <c r="U180" s="10"/>
      <c r="Y180" s="9"/>
      <c r="Z180" s="10"/>
      <c r="AA180" s="10"/>
      <c r="AB180" s="13"/>
    </row>
    <row r="181" spans="8:28" x14ac:dyDescent="0.25">
      <c r="H181"/>
      <c r="Q181" s="9"/>
      <c r="R181" s="10"/>
      <c r="S181" s="10"/>
      <c r="T181" s="10"/>
      <c r="U181" s="10"/>
      <c r="Y181" s="9"/>
      <c r="Z181" s="10"/>
      <c r="AA181" s="10"/>
      <c r="AB181" s="13"/>
    </row>
    <row r="182" spans="8:28" x14ac:dyDescent="0.25">
      <c r="H182"/>
      <c r="Q182" s="9"/>
      <c r="R182" s="10"/>
      <c r="S182" s="10"/>
      <c r="T182" s="10"/>
      <c r="U182" s="10"/>
      <c r="Y182" s="9"/>
      <c r="Z182" s="10"/>
      <c r="AA182" s="10"/>
      <c r="AB182" s="13"/>
    </row>
    <row r="183" spans="8:28" x14ac:dyDescent="0.25">
      <c r="H183"/>
      <c r="Q183" s="9"/>
      <c r="R183" s="10"/>
      <c r="S183" s="10"/>
      <c r="T183" s="10"/>
      <c r="U183" s="10"/>
      <c r="Y183" s="9"/>
      <c r="Z183" s="10"/>
      <c r="AA183" s="10"/>
      <c r="AB183" s="13"/>
    </row>
    <row r="184" spans="8:28" x14ac:dyDescent="0.25">
      <c r="H184"/>
      <c r="Q184" s="9"/>
      <c r="R184" s="10"/>
      <c r="S184" s="10"/>
      <c r="T184" s="10"/>
      <c r="U184" s="10"/>
      <c r="Y184" s="9"/>
      <c r="Z184" s="10"/>
      <c r="AA184" s="10"/>
      <c r="AB184" s="13"/>
    </row>
    <row r="185" spans="8:28" x14ac:dyDescent="0.25">
      <c r="H185"/>
      <c r="Q185" s="9"/>
      <c r="R185" s="10"/>
      <c r="S185" s="10"/>
      <c r="T185" s="10"/>
      <c r="U185" s="10"/>
      <c r="Y185" s="9"/>
      <c r="Z185" s="10"/>
      <c r="AA185" s="10"/>
      <c r="AB185" s="13"/>
    </row>
    <row r="186" spans="8:28" x14ac:dyDescent="0.25">
      <c r="H186"/>
      <c r="Q186" s="9"/>
      <c r="R186" s="10"/>
      <c r="S186" s="10"/>
      <c r="T186" s="10"/>
      <c r="U186" s="10"/>
      <c r="Y186" s="9"/>
      <c r="Z186" s="10"/>
      <c r="AA186" s="10"/>
      <c r="AB186" s="13"/>
    </row>
    <row r="187" spans="8:28" x14ac:dyDescent="0.25">
      <c r="H187"/>
      <c r="Q187" s="9"/>
      <c r="R187" s="10"/>
      <c r="S187" s="10"/>
      <c r="T187" s="10"/>
      <c r="U187" s="10"/>
      <c r="Y187" s="9"/>
      <c r="Z187" s="10"/>
      <c r="AA187" s="10"/>
      <c r="AB187" s="13"/>
    </row>
    <row r="188" spans="8:28" x14ac:dyDescent="0.25">
      <c r="H188"/>
      <c r="Q188" s="9"/>
      <c r="R188" s="10"/>
      <c r="S188" s="10"/>
      <c r="T188" s="10"/>
      <c r="U188" s="10"/>
      <c r="Y188" s="9"/>
      <c r="Z188" s="10"/>
      <c r="AA188" s="10"/>
      <c r="AB188" s="13"/>
    </row>
    <row r="189" spans="8:28" x14ac:dyDescent="0.25">
      <c r="H189"/>
      <c r="Q189" s="9"/>
      <c r="R189" s="10"/>
      <c r="S189" s="10"/>
      <c r="T189" s="10"/>
      <c r="U189" s="10"/>
      <c r="Y189" s="9"/>
      <c r="Z189" s="10"/>
      <c r="AA189" s="10"/>
      <c r="AB189" s="13"/>
    </row>
    <row r="190" spans="8:28" x14ac:dyDescent="0.25">
      <c r="H190"/>
      <c r="Q190" s="9"/>
      <c r="R190" s="10"/>
      <c r="S190" s="10"/>
      <c r="T190" s="10"/>
      <c r="U190" s="10"/>
      <c r="Y190" s="9"/>
      <c r="Z190" s="10"/>
      <c r="AA190" s="10"/>
      <c r="AB190" s="13"/>
    </row>
    <row r="191" spans="8:28" x14ac:dyDescent="0.25">
      <c r="H191"/>
      <c r="Q191" s="9"/>
      <c r="R191" s="10"/>
      <c r="S191" s="10"/>
      <c r="T191" s="10"/>
      <c r="U191" s="10"/>
      <c r="Y191" s="9"/>
      <c r="Z191" s="10"/>
      <c r="AA191" s="10"/>
      <c r="AB191" s="13"/>
    </row>
    <row r="192" spans="8:28" x14ac:dyDescent="0.25">
      <c r="H192"/>
      <c r="Q192" s="9"/>
      <c r="R192" s="10"/>
      <c r="S192" s="10"/>
      <c r="T192" s="10"/>
      <c r="U192" s="10"/>
      <c r="Y192" s="9"/>
      <c r="Z192" s="10"/>
      <c r="AA192" s="10"/>
      <c r="AB192" s="13"/>
    </row>
    <row r="193" spans="8:28" x14ac:dyDescent="0.25">
      <c r="H193"/>
      <c r="Q193" s="9"/>
      <c r="R193" s="10"/>
      <c r="S193" s="10"/>
      <c r="T193" s="10"/>
      <c r="U193" s="10"/>
      <c r="Y193" s="9"/>
      <c r="Z193" s="10"/>
      <c r="AA193" s="10"/>
      <c r="AB193" s="13"/>
    </row>
    <row r="194" spans="8:28" x14ac:dyDescent="0.25">
      <c r="H194"/>
      <c r="Q194" s="9"/>
      <c r="R194" s="10"/>
      <c r="S194" s="10"/>
      <c r="T194" s="10"/>
      <c r="U194" s="10"/>
      <c r="Y194" s="9"/>
      <c r="Z194" s="10"/>
      <c r="AA194" s="10"/>
      <c r="AB194" s="13"/>
    </row>
    <row r="195" spans="8:28" x14ac:dyDescent="0.25">
      <c r="H195"/>
      <c r="Q195" s="9"/>
      <c r="R195" s="10"/>
      <c r="S195" s="10"/>
      <c r="T195" s="10"/>
      <c r="U195" s="10"/>
      <c r="Y195" s="9"/>
      <c r="Z195" s="10"/>
      <c r="AA195" s="10"/>
      <c r="AB195" s="13"/>
    </row>
    <row r="196" spans="8:28" x14ac:dyDescent="0.25">
      <c r="H196"/>
      <c r="Q196" s="9"/>
      <c r="R196" s="10"/>
      <c r="S196" s="10"/>
      <c r="T196" s="10"/>
      <c r="U196" s="10"/>
      <c r="Y196" s="9"/>
      <c r="Z196" s="10"/>
      <c r="AA196" s="10"/>
      <c r="AB196" s="13"/>
    </row>
    <row r="197" spans="8:28" x14ac:dyDescent="0.25">
      <c r="H197"/>
      <c r="Q197" s="9"/>
      <c r="R197" s="10"/>
      <c r="S197" s="10"/>
      <c r="T197" s="10"/>
      <c r="U197" s="10"/>
      <c r="Y197" s="9"/>
      <c r="Z197" s="10"/>
      <c r="AA197" s="10"/>
      <c r="AB197" s="13"/>
    </row>
    <row r="198" spans="8:28" x14ac:dyDescent="0.25">
      <c r="H198"/>
      <c r="Q198" s="9"/>
      <c r="R198" s="10"/>
      <c r="S198" s="10"/>
      <c r="T198" s="10"/>
      <c r="U198" s="10"/>
      <c r="Y198" s="9"/>
      <c r="Z198" s="10"/>
      <c r="AA198" s="10"/>
      <c r="AB198" s="13"/>
    </row>
    <row r="199" spans="8:28" x14ac:dyDescent="0.25">
      <c r="H199"/>
      <c r="Q199" s="9"/>
      <c r="R199" s="10"/>
      <c r="S199" s="10"/>
      <c r="T199" s="10"/>
      <c r="U199" s="10"/>
      <c r="Y199" s="9"/>
      <c r="Z199" s="10"/>
      <c r="AA199" s="10"/>
      <c r="AB199" s="13"/>
    </row>
    <row r="200" spans="8:28" x14ac:dyDescent="0.25">
      <c r="H200"/>
      <c r="Q200" s="9"/>
      <c r="R200" s="10"/>
      <c r="S200" s="10"/>
      <c r="T200" s="10"/>
      <c r="U200" s="10"/>
      <c r="Y200" s="9"/>
      <c r="Z200" s="10"/>
      <c r="AA200" s="10"/>
      <c r="AB200" s="13"/>
    </row>
    <row r="201" spans="8:28" x14ac:dyDescent="0.25">
      <c r="H201"/>
      <c r="Q201" s="9"/>
      <c r="R201" s="10"/>
      <c r="S201" s="10"/>
      <c r="T201" s="10"/>
      <c r="U201" s="10"/>
      <c r="Y201" s="9"/>
      <c r="Z201" s="10"/>
      <c r="AA201" s="10"/>
      <c r="AB201" s="13"/>
    </row>
    <row r="202" spans="8:28" x14ac:dyDescent="0.25">
      <c r="H202"/>
      <c r="Q202" s="9"/>
      <c r="R202" s="10"/>
      <c r="S202" s="10"/>
      <c r="T202" s="10"/>
      <c r="U202" s="10"/>
      <c r="Y202" s="9"/>
      <c r="Z202" s="10"/>
      <c r="AA202" s="10"/>
      <c r="AB202" s="13"/>
    </row>
    <row r="203" spans="8:28" x14ac:dyDescent="0.25">
      <c r="H203"/>
      <c r="Q203" s="9"/>
      <c r="R203" s="10"/>
      <c r="S203" s="10"/>
      <c r="T203" s="10"/>
      <c r="U203" s="10"/>
      <c r="Y203" s="9"/>
      <c r="Z203" s="10"/>
      <c r="AA203" s="10"/>
      <c r="AB203" s="13"/>
    </row>
    <row r="204" spans="8:28" x14ac:dyDescent="0.25">
      <c r="H204"/>
      <c r="Q204" s="9"/>
      <c r="R204" s="10"/>
      <c r="S204" s="10"/>
      <c r="T204" s="10"/>
      <c r="U204" s="10"/>
      <c r="Y204" s="9"/>
      <c r="Z204" s="10"/>
      <c r="AA204" s="10"/>
      <c r="AB204" s="13"/>
    </row>
    <row r="205" spans="8:28" x14ac:dyDescent="0.25">
      <c r="H205"/>
      <c r="Q205" s="9"/>
      <c r="R205" s="10"/>
      <c r="S205" s="10"/>
      <c r="T205" s="10"/>
      <c r="U205" s="10"/>
      <c r="Y205" s="9"/>
      <c r="Z205" s="10"/>
      <c r="AA205" s="10"/>
      <c r="AB205" s="13"/>
    </row>
    <row r="206" spans="8:28" x14ac:dyDescent="0.25">
      <c r="H206"/>
      <c r="Q206" s="9"/>
      <c r="R206" s="10"/>
      <c r="S206" s="10"/>
      <c r="T206" s="10"/>
      <c r="U206" s="10"/>
      <c r="Y206" s="9"/>
      <c r="Z206" s="10"/>
      <c r="AA206" s="10"/>
      <c r="AB206" s="13"/>
    </row>
    <row r="207" spans="8:28" x14ac:dyDescent="0.25">
      <c r="H207"/>
      <c r="Q207" s="9"/>
      <c r="R207" s="10"/>
      <c r="S207" s="10"/>
      <c r="T207" s="10"/>
      <c r="U207" s="10"/>
      <c r="Y207" s="9"/>
      <c r="Z207" s="10"/>
      <c r="AA207" s="10"/>
      <c r="AB207" s="13"/>
    </row>
    <row r="208" spans="8:28" x14ac:dyDescent="0.25">
      <c r="H208"/>
      <c r="Q208" s="9"/>
      <c r="R208" s="10"/>
      <c r="S208" s="10"/>
      <c r="T208" s="10"/>
      <c r="U208" s="10"/>
      <c r="Y208" s="9"/>
      <c r="Z208" s="10"/>
      <c r="AA208" s="10"/>
      <c r="AB208" s="13"/>
    </row>
    <row r="209" spans="8:28" x14ac:dyDescent="0.25">
      <c r="H209"/>
      <c r="Q209" s="9"/>
      <c r="R209" s="10"/>
      <c r="S209" s="10"/>
      <c r="T209" s="10"/>
      <c r="U209" s="10"/>
      <c r="Y209" s="9"/>
      <c r="Z209" s="10"/>
      <c r="AA209" s="10"/>
      <c r="AB209" s="13"/>
    </row>
    <row r="210" spans="8:28" x14ac:dyDescent="0.25">
      <c r="H210"/>
      <c r="Q210" s="9"/>
      <c r="R210" s="10"/>
      <c r="S210" s="10"/>
      <c r="T210" s="10"/>
      <c r="U210" s="10"/>
      <c r="Y210" s="9"/>
      <c r="Z210" s="10"/>
      <c r="AA210" s="10"/>
      <c r="AB210" s="13"/>
    </row>
    <row r="211" spans="8:28" x14ac:dyDescent="0.25">
      <c r="H211"/>
      <c r="Q211" s="9"/>
      <c r="R211" s="10"/>
      <c r="S211" s="10"/>
      <c r="T211" s="10"/>
      <c r="U211" s="10"/>
      <c r="Y211" s="9"/>
      <c r="Z211" s="10"/>
      <c r="AA211" s="10"/>
      <c r="AB211" s="13"/>
    </row>
    <row r="212" spans="8:28" x14ac:dyDescent="0.25">
      <c r="H212"/>
      <c r="Q212" s="9"/>
      <c r="R212" s="10"/>
      <c r="S212" s="10"/>
      <c r="T212" s="10"/>
      <c r="U212" s="10"/>
      <c r="Y212" s="9"/>
      <c r="Z212" s="10"/>
      <c r="AA212" s="10"/>
      <c r="AB212" s="13"/>
    </row>
    <row r="213" spans="8:28" x14ac:dyDescent="0.25">
      <c r="H213"/>
      <c r="Q213" s="9"/>
      <c r="R213" s="10"/>
      <c r="S213" s="10"/>
      <c r="T213" s="10"/>
      <c r="U213" s="10"/>
      <c r="Y213" s="9"/>
      <c r="Z213" s="10"/>
      <c r="AA213" s="10"/>
      <c r="AB213" s="13"/>
    </row>
    <row r="214" spans="8:28" x14ac:dyDescent="0.25">
      <c r="H214"/>
      <c r="Q214" s="9"/>
      <c r="R214" s="10"/>
      <c r="S214" s="10"/>
      <c r="T214" s="10"/>
      <c r="U214" s="10"/>
      <c r="Y214" s="9"/>
      <c r="Z214" s="10"/>
      <c r="AA214" s="10"/>
      <c r="AB214" s="13"/>
    </row>
    <row r="215" spans="8:28" x14ac:dyDescent="0.25">
      <c r="H215"/>
      <c r="Q215" s="9"/>
      <c r="R215" s="10"/>
      <c r="S215" s="10"/>
      <c r="T215" s="10"/>
      <c r="U215" s="10"/>
      <c r="Y215" s="9"/>
      <c r="Z215" s="10"/>
      <c r="AA215" s="10"/>
      <c r="AB215" s="13"/>
    </row>
    <row r="216" spans="8:28" x14ac:dyDescent="0.25">
      <c r="H216"/>
      <c r="Q216" s="9"/>
      <c r="R216" s="10"/>
      <c r="S216" s="10"/>
      <c r="T216" s="10"/>
      <c r="U216" s="10"/>
      <c r="Y216" s="9"/>
      <c r="Z216" s="10"/>
      <c r="AA216" s="10"/>
      <c r="AB216" s="13"/>
    </row>
    <row r="217" spans="8:28" x14ac:dyDescent="0.25">
      <c r="H217"/>
      <c r="Q217" s="9"/>
      <c r="R217" s="10"/>
      <c r="S217" s="10"/>
      <c r="T217" s="10"/>
      <c r="U217" s="10"/>
      <c r="Y217" s="9"/>
      <c r="Z217" s="10"/>
      <c r="AA217" s="10"/>
      <c r="AB217" s="13"/>
    </row>
    <row r="218" spans="8:28" x14ac:dyDescent="0.25">
      <c r="H218"/>
      <c r="Q218" s="9"/>
      <c r="R218" s="10"/>
      <c r="S218" s="10"/>
      <c r="T218" s="10"/>
      <c r="U218" s="10"/>
      <c r="Y218" s="9"/>
      <c r="Z218" s="10"/>
      <c r="AA218" s="10"/>
      <c r="AB218" s="13"/>
    </row>
    <row r="219" spans="8:28" x14ac:dyDescent="0.25">
      <c r="H219"/>
      <c r="Q219" s="9"/>
      <c r="R219" s="10"/>
      <c r="S219" s="10"/>
      <c r="T219" s="10"/>
      <c r="U219" s="10"/>
      <c r="Y219" s="9"/>
      <c r="Z219" s="10"/>
      <c r="AA219" s="10"/>
      <c r="AB219" s="13"/>
    </row>
    <row r="220" spans="8:28" x14ac:dyDescent="0.25">
      <c r="H220"/>
      <c r="Q220" s="9"/>
      <c r="R220" s="10"/>
      <c r="S220" s="10"/>
      <c r="T220" s="10"/>
      <c r="U220" s="10"/>
      <c r="Y220" s="9"/>
      <c r="Z220" s="10"/>
      <c r="AA220" s="10"/>
      <c r="AB220" s="13"/>
    </row>
    <row r="221" spans="8:28" x14ac:dyDescent="0.25">
      <c r="H221"/>
      <c r="Q221" s="9"/>
      <c r="R221" s="10"/>
      <c r="S221" s="10"/>
      <c r="T221" s="10"/>
      <c r="U221" s="10"/>
      <c r="Y221" s="9"/>
      <c r="Z221" s="10"/>
      <c r="AA221" s="10"/>
      <c r="AB221" s="13"/>
    </row>
    <row r="222" spans="8:28" x14ac:dyDescent="0.25">
      <c r="H222"/>
      <c r="Q222" s="9"/>
      <c r="R222" s="10"/>
      <c r="S222" s="10"/>
      <c r="T222" s="10"/>
      <c r="U222" s="10"/>
      <c r="Y222" s="9"/>
      <c r="Z222" s="10"/>
      <c r="AA222" s="10"/>
      <c r="AB222" s="13"/>
    </row>
    <row r="223" spans="8:28" x14ac:dyDescent="0.25">
      <c r="H223"/>
      <c r="Q223" s="9"/>
      <c r="R223" s="10"/>
      <c r="S223" s="10"/>
      <c r="T223" s="10"/>
      <c r="U223" s="10"/>
      <c r="Y223" s="9"/>
      <c r="Z223" s="10"/>
      <c r="AA223" s="10"/>
      <c r="AB223" s="13"/>
    </row>
    <row r="224" spans="8:28" x14ac:dyDescent="0.25">
      <c r="H224"/>
      <c r="Q224" s="9"/>
      <c r="R224" s="10"/>
      <c r="S224" s="10"/>
      <c r="T224" s="10"/>
      <c r="U224" s="10"/>
      <c r="Y224" s="9"/>
      <c r="Z224" s="10"/>
      <c r="AA224" s="10"/>
      <c r="AB224" s="13"/>
    </row>
    <row r="225" spans="8:28" x14ac:dyDescent="0.25">
      <c r="H225"/>
      <c r="Q225" s="9"/>
      <c r="R225" s="10"/>
      <c r="S225" s="10"/>
      <c r="T225" s="10"/>
      <c r="U225" s="10"/>
      <c r="Y225" s="9"/>
      <c r="Z225" s="10"/>
      <c r="AA225" s="10"/>
      <c r="AB225" s="13"/>
    </row>
    <row r="226" spans="8:28" x14ac:dyDescent="0.25">
      <c r="H226"/>
      <c r="Q226" s="9"/>
      <c r="R226" s="10"/>
      <c r="S226" s="10"/>
      <c r="T226" s="10"/>
      <c r="U226" s="10"/>
      <c r="Y226" s="9"/>
      <c r="Z226" s="10"/>
      <c r="AA226" s="10"/>
      <c r="AB226" s="13"/>
    </row>
    <row r="227" spans="8:28" x14ac:dyDescent="0.25">
      <c r="H227"/>
      <c r="Q227" s="9"/>
      <c r="R227" s="10"/>
      <c r="S227" s="10"/>
      <c r="T227" s="10"/>
      <c r="U227" s="10"/>
      <c r="Y227" s="9"/>
      <c r="Z227" s="10"/>
      <c r="AA227" s="10"/>
      <c r="AB227" s="13"/>
    </row>
    <row r="228" spans="8:28" x14ac:dyDescent="0.25">
      <c r="H228"/>
      <c r="Q228" s="9"/>
      <c r="R228" s="10"/>
      <c r="S228" s="10"/>
      <c r="T228" s="10"/>
      <c r="U228" s="10"/>
      <c r="Y228" s="9"/>
      <c r="Z228" s="10"/>
      <c r="AA228" s="10"/>
      <c r="AB228" s="13"/>
    </row>
    <row r="229" spans="8:28" x14ac:dyDescent="0.25">
      <c r="H229"/>
      <c r="Q229" s="9"/>
      <c r="R229" s="10"/>
      <c r="S229" s="10"/>
      <c r="T229" s="10"/>
      <c r="U229" s="10"/>
      <c r="Y229" s="9"/>
      <c r="Z229" s="10"/>
      <c r="AA229" s="10"/>
      <c r="AB229" s="13"/>
    </row>
    <row r="230" spans="8:28" x14ac:dyDescent="0.25">
      <c r="H230"/>
      <c r="Q230" s="9"/>
      <c r="R230" s="10"/>
      <c r="S230" s="10"/>
      <c r="T230" s="10"/>
      <c r="U230" s="10"/>
      <c r="Y230" s="9"/>
      <c r="Z230" s="10"/>
      <c r="AA230" s="10"/>
      <c r="AB230" s="13"/>
    </row>
    <row r="231" spans="8:28" x14ac:dyDescent="0.25">
      <c r="H231"/>
      <c r="Q231" s="9"/>
      <c r="R231" s="10"/>
      <c r="S231" s="10"/>
      <c r="T231" s="10"/>
      <c r="U231" s="10"/>
      <c r="Y231" s="9"/>
      <c r="Z231" s="10"/>
      <c r="AA231" s="10"/>
      <c r="AB231" s="13"/>
    </row>
    <row r="232" spans="8:28" x14ac:dyDescent="0.25">
      <c r="H232"/>
      <c r="Q232" s="9"/>
      <c r="R232" s="10"/>
      <c r="S232" s="10"/>
      <c r="T232" s="10"/>
      <c r="U232" s="10"/>
      <c r="Y232" s="9"/>
      <c r="Z232" s="10"/>
      <c r="AA232" s="10"/>
      <c r="AB232" s="13"/>
    </row>
    <row r="233" spans="8:28" x14ac:dyDescent="0.25">
      <c r="H233"/>
      <c r="Q233" s="9"/>
      <c r="R233" s="10"/>
      <c r="S233" s="10"/>
      <c r="T233" s="10"/>
      <c r="U233" s="10"/>
      <c r="Y233" s="9"/>
      <c r="Z233" s="10"/>
      <c r="AA233" s="10"/>
      <c r="AB233" s="13"/>
    </row>
    <row r="234" spans="8:28" x14ac:dyDescent="0.25">
      <c r="H234"/>
      <c r="Q234" s="9"/>
      <c r="R234" s="10"/>
      <c r="S234" s="10"/>
      <c r="T234" s="10"/>
      <c r="U234" s="10"/>
      <c r="Y234" s="9"/>
      <c r="Z234" s="10"/>
      <c r="AA234" s="10"/>
      <c r="AB234" s="13"/>
    </row>
    <row r="235" spans="8:28" x14ac:dyDescent="0.25">
      <c r="H235"/>
      <c r="Q235" s="9"/>
      <c r="R235" s="10"/>
      <c r="S235" s="10"/>
      <c r="T235" s="10"/>
      <c r="U235" s="10"/>
      <c r="Y235" s="9"/>
      <c r="Z235" s="10"/>
      <c r="AA235" s="10"/>
      <c r="AB235" s="13"/>
    </row>
    <row r="236" spans="8:28" x14ac:dyDescent="0.25">
      <c r="H236"/>
      <c r="Q236" s="9"/>
      <c r="R236" s="10"/>
      <c r="S236" s="10"/>
      <c r="T236" s="10"/>
      <c r="U236" s="10"/>
      <c r="Y236" s="9"/>
      <c r="Z236" s="10"/>
      <c r="AA236" s="10"/>
      <c r="AB236" s="13"/>
    </row>
    <row r="237" spans="8:28" x14ac:dyDescent="0.25">
      <c r="H237"/>
      <c r="Q237" s="9"/>
      <c r="R237" s="10"/>
      <c r="S237" s="10"/>
      <c r="T237" s="10"/>
      <c r="U237" s="10"/>
      <c r="Y237" s="9"/>
      <c r="Z237" s="10"/>
      <c r="AA237" s="10"/>
      <c r="AB237" s="13"/>
    </row>
    <row r="238" spans="8:28" x14ac:dyDescent="0.25">
      <c r="H238"/>
      <c r="Q238" s="9"/>
      <c r="R238" s="10"/>
      <c r="S238" s="10"/>
      <c r="T238" s="10"/>
      <c r="U238" s="10"/>
      <c r="Y238" s="9"/>
      <c r="Z238" s="10"/>
      <c r="AA238" s="10"/>
      <c r="AB238" s="13"/>
    </row>
    <row r="239" spans="8:28" x14ac:dyDescent="0.25">
      <c r="H239"/>
      <c r="Q239" s="9"/>
      <c r="R239" s="10"/>
      <c r="S239" s="10"/>
      <c r="T239" s="10"/>
      <c r="U239" s="10"/>
      <c r="Y239" s="9"/>
      <c r="Z239" s="10"/>
      <c r="AA239" s="10"/>
      <c r="AB239" s="13"/>
    </row>
    <row r="240" spans="8:28" x14ac:dyDescent="0.25">
      <c r="H240"/>
      <c r="Q240" s="9"/>
      <c r="R240" s="10"/>
      <c r="S240" s="10"/>
      <c r="T240" s="10"/>
      <c r="U240" s="10"/>
      <c r="Y240" s="9"/>
      <c r="Z240" s="10"/>
      <c r="AA240" s="10"/>
      <c r="AB240" s="13"/>
    </row>
    <row r="241" spans="8:28" x14ac:dyDescent="0.25">
      <c r="H241"/>
      <c r="Q241" s="9"/>
      <c r="R241" s="10"/>
      <c r="S241" s="10"/>
      <c r="T241" s="10"/>
      <c r="U241" s="10"/>
      <c r="Y241" s="9"/>
      <c r="Z241" s="10"/>
      <c r="AA241" s="10"/>
      <c r="AB241" s="13"/>
    </row>
    <row r="242" spans="8:28" x14ac:dyDescent="0.25">
      <c r="H242"/>
      <c r="Q242" s="9"/>
      <c r="R242" s="10"/>
      <c r="S242" s="10"/>
      <c r="T242" s="10"/>
      <c r="U242" s="10"/>
      <c r="Y242" s="9"/>
      <c r="Z242" s="10"/>
      <c r="AA242" s="10"/>
      <c r="AB242" s="13"/>
    </row>
    <row r="243" spans="8:28" x14ac:dyDescent="0.25">
      <c r="H243"/>
      <c r="Q243" s="9"/>
      <c r="R243" s="10"/>
      <c r="S243" s="10"/>
      <c r="T243" s="10"/>
      <c r="U243" s="10"/>
      <c r="Y243" s="9"/>
      <c r="Z243" s="10"/>
      <c r="AA243" s="10"/>
      <c r="AB243" s="13"/>
    </row>
    <row r="244" spans="8:28" x14ac:dyDescent="0.25">
      <c r="H244"/>
      <c r="Q244" s="9"/>
      <c r="R244" s="10"/>
      <c r="S244" s="10"/>
      <c r="T244" s="10"/>
      <c r="U244" s="10"/>
      <c r="Y244" s="9"/>
      <c r="Z244" s="10"/>
      <c r="AA244" s="10"/>
      <c r="AB244" s="13"/>
    </row>
    <row r="245" spans="8:28" x14ac:dyDescent="0.25">
      <c r="H245"/>
      <c r="Q245" s="9"/>
      <c r="R245" s="10"/>
      <c r="S245" s="10"/>
      <c r="T245" s="10"/>
      <c r="U245" s="10"/>
      <c r="Y245" s="9"/>
      <c r="Z245" s="10"/>
      <c r="AA245" s="10"/>
      <c r="AB245" s="13"/>
    </row>
    <row r="246" spans="8:28" x14ac:dyDescent="0.25">
      <c r="H246"/>
      <c r="Q246" s="9"/>
      <c r="R246" s="10"/>
      <c r="S246" s="10"/>
      <c r="T246" s="10"/>
      <c r="U246" s="10"/>
      <c r="Y246" s="9"/>
      <c r="Z246" s="10"/>
      <c r="AA246" s="10"/>
      <c r="AB246" s="13"/>
    </row>
    <row r="247" spans="8:28" x14ac:dyDescent="0.25">
      <c r="H247"/>
      <c r="Q247" s="9"/>
      <c r="R247" s="10"/>
      <c r="S247" s="10"/>
      <c r="T247" s="10"/>
      <c r="U247" s="10"/>
      <c r="Y247" s="9"/>
      <c r="Z247" s="10"/>
      <c r="AA247" s="10"/>
      <c r="AB247" s="13"/>
    </row>
    <row r="248" spans="8:28" x14ac:dyDescent="0.25">
      <c r="H248"/>
      <c r="Q248" s="9"/>
      <c r="R248" s="10"/>
      <c r="S248" s="10"/>
      <c r="T248" s="10"/>
      <c r="U248" s="10"/>
      <c r="Y248" s="9"/>
      <c r="Z248" s="10"/>
      <c r="AA248" s="10"/>
      <c r="AB248" s="13"/>
    </row>
    <row r="249" spans="8:28" x14ac:dyDescent="0.25">
      <c r="H249"/>
      <c r="Q249" s="9"/>
      <c r="R249" s="10"/>
      <c r="S249" s="10"/>
      <c r="T249" s="10"/>
      <c r="U249" s="10"/>
      <c r="Y249" s="9"/>
      <c r="Z249" s="10"/>
      <c r="AA249" s="10"/>
      <c r="AB249" s="13"/>
    </row>
    <row r="250" spans="8:28" x14ac:dyDescent="0.25">
      <c r="H250"/>
      <c r="Q250" s="9"/>
      <c r="R250" s="10"/>
      <c r="S250" s="10"/>
      <c r="T250" s="10"/>
      <c r="U250" s="10"/>
      <c r="Y250" s="9"/>
      <c r="Z250" s="10"/>
      <c r="AA250" s="10"/>
      <c r="AB250" s="13"/>
    </row>
    <row r="251" spans="8:28" x14ac:dyDescent="0.25">
      <c r="H251"/>
      <c r="Q251" s="9"/>
      <c r="R251" s="10"/>
      <c r="S251" s="10"/>
      <c r="T251" s="10"/>
      <c r="U251" s="10"/>
      <c r="Y251" s="9"/>
      <c r="Z251" s="10"/>
      <c r="AA251" s="10"/>
      <c r="AB251" s="13"/>
    </row>
    <row r="252" spans="8:28" x14ac:dyDescent="0.25">
      <c r="H252"/>
      <c r="Q252" s="9"/>
      <c r="R252" s="10"/>
      <c r="S252" s="10"/>
      <c r="T252" s="10"/>
      <c r="U252" s="10"/>
      <c r="Y252" s="9"/>
      <c r="Z252" s="10"/>
      <c r="AA252" s="10"/>
      <c r="AB252" s="13"/>
    </row>
    <row r="253" spans="8:28" x14ac:dyDescent="0.25">
      <c r="H253"/>
      <c r="Q253" s="9"/>
      <c r="R253" s="10"/>
      <c r="S253" s="10"/>
      <c r="T253" s="10"/>
      <c r="U253" s="10"/>
      <c r="Y253" s="9"/>
      <c r="Z253" s="10"/>
      <c r="AA253" s="10"/>
      <c r="AB253" s="13"/>
    </row>
    <row r="254" spans="8:28" x14ac:dyDescent="0.25">
      <c r="H254"/>
      <c r="Q254" s="9"/>
      <c r="R254" s="10"/>
      <c r="S254" s="10"/>
      <c r="T254" s="10"/>
      <c r="U254" s="10"/>
      <c r="Y254" s="9"/>
      <c r="Z254" s="10"/>
      <c r="AA254" s="10"/>
      <c r="AB254" s="13"/>
    </row>
    <row r="255" spans="8:28" x14ac:dyDescent="0.25">
      <c r="H255"/>
      <c r="Q255" s="9"/>
      <c r="R255" s="10"/>
      <c r="S255" s="10"/>
      <c r="T255" s="10"/>
      <c r="U255" s="10"/>
      <c r="Y255" s="9"/>
      <c r="Z255" s="10"/>
      <c r="AA255" s="10"/>
      <c r="AB255" s="13"/>
    </row>
    <row r="256" spans="8:28" x14ac:dyDescent="0.25">
      <c r="H256"/>
      <c r="Q256" s="9"/>
      <c r="R256" s="10"/>
      <c r="S256" s="10"/>
      <c r="T256" s="10"/>
      <c r="U256" s="10"/>
      <c r="Y256" s="9"/>
      <c r="Z256" s="10"/>
      <c r="AA256" s="10"/>
      <c r="AB256" s="13"/>
    </row>
    <row r="257" spans="8:28" x14ac:dyDescent="0.25">
      <c r="H257"/>
      <c r="Q257" s="9"/>
      <c r="R257" s="10"/>
      <c r="S257" s="10"/>
      <c r="T257" s="10"/>
      <c r="U257" s="10"/>
      <c r="Y257" s="9"/>
      <c r="Z257" s="10"/>
      <c r="AA257" s="10"/>
      <c r="AB257" s="13"/>
    </row>
    <row r="258" spans="8:28" x14ac:dyDescent="0.25">
      <c r="H258"/>
      <c r="Q258" s="9"/>
      <c r="R258" s="10"/>
      <c r="S258" s="10"/>
      <c r="T258" s="10"/>
      <c r="U258" s="10"/>
      <c r="Y258" s="9"/>
      <c r="Z258" s="10"/>
      <c r="AA258" s="10"/>
      <c r="AB258" s="13"/>
    </row>
    <row r="259" spans="8:28" x14ac:dyDescent="0.25">
      <c r="H259"/>
      <c r="Q259" s="9"/>
      <c r="R259" s="10"/>
      <c r="S259" s="10"/>
      <c r="T259" s="10"/>
      <c r="U259" s="10"/>
      <c r="Y259" s="9"/>
      <c r="Z259" s="10"/>
      <c r="AA259" s="10"/>
      <c r="AB259" s="13"/>
    </row>
    <row r="260" spans="8:28" x14ac:dyDescent="0.25">
      <c r="H260"/>
      <c r="Q260" s="9"/>
      <c r="R260" s="10"/>
      <c r="S260" s="10"/>
      <c r="T260" s="10"/>
      <c r="U260" s="10"/>
      <c r="Y260" s="9"/>
      <c r="Z260" s="10"/>
      <c r="AA260" s="10"/>
      <c r="AB260" s="13"/>
    </row>
    <row r="261" spans="8:28" x14ac:dyDescent="0.25">
      <c r="H261"/>
      <c r="Q261" s="9"/>
      <c r="R261" s="10"/>
      <c r="S261" s="10"/>
      <c r="T261" s="10"/>
      <c r="U261" s="10"/>
      <c r="Y261" s="9"/>
      <c r="Z261" s="10"/>
      <c r="AA261" s="10"/>
      <c r="AB261" s="13"/>
    </row>
    <row r="262" spans="8:28" x14ac:dyDescent="0.25">
      <c r="H262"/>
      <c r="Q262" s="9"/>
      <c r="R262" s="10"/>
      <c r="S262" s="10"/>
      <c r="T262" s="10"/>
      <c r="U262" s="10"/>
      <c r="Y262" s="9"/>
      <c r="Z262" s="10"/>
      <c r="AA262" s="10"/>
      <c r="AB262" s="13"/>
    </row>
    <row r="263" spans="8:28" x14ac:dyDescent="0.25">
      <c r="H263"/>
      <c r="Q263" s="9"/>
      <c r="R263" s="10"/>
      <c r="S263" s="10"/>
      <c r="T263" s="10"/>
      <c r="U263" s="10"/>
      <c r="Y263" s="9"/>
      <c r="Z263" s="10"/>
      <c r="AA263" s="10"/>
      <c r="AB263" s="13"/>
    </row>
    <row r="264" spans="8:28" x14ac:dyDescent="0.25">
      <c r="H264"/>
      <c r="Q264" s="9"/>
      <c r="R264" s="10"/>
      <c r="S264" s="10"/>
      <c r="T264" s="10"/>
      <c r="U264" s="10"/>
      <c r="Y264" s="9"/>
      <c r="Z264" s="10"/>
      <c r="AA264" s="10"/>
      <c r="AB264" s="13"/>
    </row>
    <row r="265" spans="8:28" x14ac:dyDescent="0.25">
      <c r="H265"/>
      <c r="Q265" s="9"/>
      <c r="R265" s="10"/>
      <c r="S265" s="10"/>
      <c r="T265" s="10"/>
      <c r="U265" s="10"/>
      <c r="Y265" s="9"/>
      <c r="Z265" s="10"/>
      <c r="AA265" s="10"/>
      <c r="AB265" s="13"/>
    </row>
    <row r="266" spans="8:28" x14ac:dyDescent="0.25">
      <c r="H266"/>
      <c r="Q266" s="9"/>
      <c r="R266" s="10"/>
      <c r="S266" s="10"/>
      <c r="T266" s="10"/>
      <c r="U266" s="10"/>
      <c r="Y266" s="9"/>
      <c r="Z266" s="10"/>
      <c r="AA266" s="10"/>
      <c r="AB266" s="13"/>
    </row>
    <row r="267" spans="8:28" x14ac:dyDescent="0.25">
      <c r="H267"/>
      <c r="Q267" s="9"/>
      <c r="R267" s="10"/>
      <c r="S267" s="10"/>
      <c r="T267" s="10"/>
      <c r="U267" s="10"/>
      <c r="Y267" s="9"/>
      <c r="Z267" s="10"/>
      <c r="AA267" s="10"/>
      <c r="AB267" s="13"/>
    </row>
    <row r="268" spans="8:28" x14ac:dyDescent="0.25">
      <c r="H268"/>
      <c r="Q268" s="9"/>
      <c r="R268" s="10"/>
      <c r="S268" s="10"/>
      <c r="T268" s="10"/>
      <c r="U268" s="10"/>
      <c r="Y268" s="9"/>
      <c r="Z268" s="10"/>
      <c r="AA268" s="10"/>
      <c r="AB268" s="13"/>
    </row>
    <row r="269" spans="8:28" x14ac:dyDescent="0.25">
      <c r="H269"/>
      <c r="Q269" s="9"/>
      <c r="R269" s="10"/>
      <c r="S269" s="10"/>
      <c r="T269" s="10"/>
      <c r="U269" s="10"/>
      <c r="Y269" s="9"/>
      <c r="Z269" s="10"/>
      <c r="AA269" s="10"/>
      <c r="AB269" s="13"/>
    </row>
    <row r="270" spans="8:28" x14ac:dyDescent="0.25">
      <c r="H270"/>
      <c r="Q270" s="9"/>
      <c r="R270" s="10"/>
      <c r="S270" s="10"/>
      <c r="T270" s="10"/>
      <c r="U270" s="10"/>
      <c r="Y270" s="9"/>
      <c r="Z270" s="10"/>
      <c r="AA270" s="10"/>
      <c r="AB270" s="13"/>
    </row>
    <row r="271" spans="8:28" x14ac:dyDescent="0.25">
      <c r="H271"/>
      <c r="Q271" s="9"/>
      <c r="R271" s="10"/>
      <c r="S271" s="10"/>
      <c r="T271" s="10"/>
      <c r="U271" s="10"/>
      <c r="Y271" s="9"/>
      <c r="Z271" s="10"/>
      <c r="AA271" s="10"/>
      <c r="AB271" s="13"/>
    </row>
    <row r="272" spans="8:28" x14ac:dyDescent="0.25">
      <c r="H272"/>
      <c r="Q272" s="9"/>
      <c r="R272" s="10"/>
      <c r="S272" s="10"/>
      <c r="T272" s="10"/>
      <c r="U272" s="10"/>
      <c r="Y272" s="9"/>
      <c r="Z272" s="10"/>
      <c r="AA272" s="10"/>
      <c r="AB272" s="13"/>
    </row>
    <row r="273" spans="8:28" x14ac:dyDescent="0.25">
      <c r="H273"/>
      <c r="Q273" s="9"/>
      <c r="R273" s="10"/>
      <c r="S273" s="10"/>
      <c r="T273" s="10"/>
      <c r="U273" s="10"/>
      <c r="Y273" s="9"/>
      <c r="Z273" s="10"/>
      <c r="AA273" s="10"/>
      <c r="AB273" s="13"/>
    </row>
    <row r="274" spans="8:28" x14ac:dyDescent="0.25">
      <c r="H274"/>
      <c r="Q274" s="9"/>
      <c r="R274" s="10"/>
      <c r="S274" s="10"/>
      <c r="T274" s="10"/>
      <c r="U274" s="10"/>
      <c r="Y274" s="9"/>
      <c r="Z274" s="10"/>
      <c r="AA274" s="10"/>
      <c r="AB274" s="13"/>
    </row>
    <row r="275" spans="8:28" x14ac:dyDescent="0.25">
      <c r="H275"/>
      <c r="Q275" s="9"/>
      <c r="R275" s="10"/>
      <c r="S275" s="10"/>
      <c r="T275" s="10"/>
      <c r="U275" s="10"/>
      <c r="Y275" s="9"/>
      <c r="Z275" s="10"/>
      <c r="AA275" s="10"/>
      <c r="AB275" s="13"/>
    </row>
    <row r="276" spans="8:28" x14ac:dyDescent="0.25">
      <c r="H276"/>
      <c r="Q276" s="9"/>
      <c r="R276" s="10"/>
      <c r="S276" s="10"/>
      <c r="T276" s="10"/>
      <c r="U276" s="10"/>
      <c r="Y276" s="9"/>
      <c r="Z276" s="10"/>
      <c r="AA276" s="10"/>
      <c r="AB276" s="13"/>
    </row>
    <row r="277" spans="8:28" x14ac:dyDescent="0.25">
      <c r="H277"/>
      <c r="Q277" s="9"/>
      <c r="R277" s="10"/>
      <c r="S277" s="10"/>
      <c r="T277" s="10"/>
      <c r="U277" s="10"/>
      <c r="Y277" s="9"/>
      <c r="Z277" s="10"/>
      <c r="AA277" s="10"/>
      <c r="AB277" s="13"/>
    </row>
    <row r="278" spans="8:28" x14ac:dyDescent="0.25">
      <c r="H278"/>
      <c r="Q278" s="9"/>
      <c r="R278" s="10"/>
      <c r="S278" s="10"/>
      <c r="T278" s="10"/>
      <c r="U278" s="10"/>
      <c r="Y278" s="9"/>
      <c r="Z278" s="10"/>
      <c r="AA278" s="10"/>
      <c r="AB278" s="13"/>
    </row>
    <row r="279" spans="8:28" x14ac:dyDescent="0.25">
      <c r="H279"/>
      <c r="Q279" s="9"/>
      <c r="R279" s="10"/>
      <c r="S279" s="10"/>
      <c r="T279" s="10"/>
      <c r="U279" s="10"/>
      <c r="Y279" s="9"/>
      <c r="Z279" s="10"/>
      <c r="AA279" s="10"/>
      <c r="AB279" s="13"/>
    </row>
    <row r="280" spans="8:28" x14ac:dyDescent="0.25">
      <c r="H280"/>
      <c r="Q280" s="9"/>
      <c r="R280" s="10"/>
      <c r="S280" s="10"/>
      <c r="T280" s="10"/>
      <c r="U280" s="10"/>
      <c r="Y280" s="9"/>
      <c r="Z280" s="10"/>
      <c r="AA280" s="10"/>
      <c r="AB280" s="13"/>
    </row>
    <row r="281" spans="8:28" x14ac:dyDescent="0.25">
      <c r="H281"/>
      <c r="Q281" s="9"/>
      <c r="R281" s="10"/>
      <c r="S281" s="10"/>
      <c r="T281" s="10"/>
      <c r="U281" s="10"/>
      <c r="Y281" s="9"/>
      <c r="Z281" s="10"/>
      <c r="AA281" s="10"/>
      <c r="AB281" s="13"/>
    </row>
    <row r="282" spans="8:28" x14ac:dyDescent="0.25">
      <c r="H282"/>
      <c r="Q282" s="9"/>
      <c r="R282" s="10"/>
      <c r="S282" s="10"/>
      <c r="T282" s="10"/>
      <c r="U282" s="10"/>
      <c r="Y282" s="9"/>
      <c r="Z282" s="10"/>
      <c r="AA282" s="10"/>
      <c r="AB282" s="13"/>
    </row>
    <row r="283" spans="8:28" x14ac:dyDescent="0.25">
      <c r="H283"/>
      <c r="Q283" s="9"/>
      <c r="R283" s="10"/>
      <c r="S283" s="10"/>
      <c r="T283" s="10"/>
      <c r="U283" s="10"/>
      <c r="Y283" s="9"/>
      <c r="Z283" s="10"/>
      <c r="AA283" s="10"/>
      <c r="AB283" s="13"/>
    </row>
    <row r="284" spans="8:28" x14ac:dyDescent="0.25">
      <c r="H284"/>
      <c r="Q284" s="9"/>
      <c r="R284" s="10"/>
      <c r="S284" s="10"/>
      <c r="T284" s="10"/>
      <c r="U284" s="10"/>
      <c r="Y284" s="9"/>
      <c r="Z284" s="10"/>
      <c r="AA284" s="10"/>
      <c r="AB284" s="13"/>
    </row>
    <row r="285" spans="8:28" x14ac:dyDescent="0.25">
      <c r="H285"/>
      <c r="Q285" s="9"/>
      <c r="R285" s="10"/>
      <c r="S285" s="10"/>
      <c r="T285" s="10"/>
      <c r="U285" s="10"/>
      <c r="Y285" s="9"/>
      <c r="Z285" s="10"/>
      <c r="AA285" s="10"/>
      <c r="AB285" s="13"/>
    </row>
    <row r="286" spans="8:28" x14ac:dyDescent="0.25">
      <c r="H286"/>
      <c r="Q286" s="9"/>
      <c r="R286" s="10"/>
      <c r="S286" s="10"/>
      <c r="T286" s="10"/>
      <c r="U286" s="10"/>
      <c r="Y286" s="9"/>
      <c r="Z286" s="10"/>
      <c r="AA286" s="10"/>
      <c r="AB286" s="13"/>
    </row>
    <row r="287" spans="8:28" x14ac:dyDescent="0.25">
      <c r="H287"/>
      <c r="Q287" s="9"/>
      <c r="R287" s="10"/>
      <c r="S287" s="10"/>
      <c r="T287" s="10"/>
      <c r="U287" s="10"/>
      <c r="Y287" s="9"/>
      <c r="Z287" s="10"/>
      <c r="AA287" s="10"/>
      <c r="AB287" s="13"/>
    </row>
    <row r="288" spans="8:28" x14ac:dyDescent="0.25">
      <c r="H288"/>
      <c r="Q288" s="9"/>
      <c r="R288" s="10"/>
      <c r="S288" s="10"/>
      <c r="T288" s="10"/>
      <c r="U288" s="10"/>
      <c r="Y288" s="9"/>
      <c r="Z288" s="10"/>
      <c r="AA288" s="10"/>
      <c r="AB288" s="13"/>
    </row>
    <row r="289" spans="8:28" x14ac:dyDescent="0.25">
      <c r="H289"/>
      <c r="Q289" s="9"/>
      <c r="R289" s="10"/>
      <c r="S289" s="10"/>
      <c r="T289" s="10"/>
      <c r="U289" s="10"/>
      <c r="Y289" s="9"/>
      <c r="Z289" s="10"/>
      <c r="AA289" s="10"/>
      <c r="AB289" s="13"/>
    </row>
    <row r="290" spans="8:28" x14ac:dyDescent="0.25">
      <c r="H290"/>
      <c r="Q290" s="9"/>
      <c r="R290" s="10"/>
      <c r="S290" s="10"/>
      <c r="T290" s="10"/>
      <c r="U290" s="10"/>
      <c r="Y290" s="9"/>
      <c r="Z290" s="10"/>
      <c r="AA290" s="10"/>
      <c r="AB290" s="13"/>
    </row>
    <row r="291" spans="8:28" x14ac:dyDescent="0.25">
      <c r="H291"/>
      <c r="Q291" s="9"/>
      <c r="R291" s="10"/>
      <c r="S291" s="10"/>
      <c r="T291" s="10"/>
      <c r="U291" s="10"/>
      <c r="Y291" s="9"/>
      <c r="Z291" s="10"/>
      <c r="AA291" s="10"/>
      <c r="AB291" s="13"/>
    </row>
    <row r="292" spans="8:28" x14ac:dyDescent="0.25">
      <c r="H292"/>
      <c r="Q292" s="9"/>
      <c r="R292" s="10"/>
      <c r="S292" s="10"/>
      <c r="T292" s="10"/>
      <c r="U292" s="10"/>
      <c r="Y292" s="9"/>
      <c r="Z292" s="10"/>
      <c r="AA292" s="10"/>
      <c r="AB292" s="13"/>
    </row>
    <row r="293" spans="8:28" x14ac:dyDescent="0.25">
      <c r="H293"/>
      <c r="Q293" s="9"/>
      <c r="R293" s="10"/>
      <c r="S293" s="10"/>
      <c r="T293" s="10"/>
      <c r="U293" s="10"/>
      <c r="Y293" s="9"/>
      <c r="Z293" s="10"/>
      <c r="AA293" s="10"/>
      <c r="AB293" s="13"/>
    </row>
    <row r="294" spans="8:28" x14ac:dyDescent="0.25">
      <c r="H294"/>
      <c r="Q294" s="9"/>
      <c r="R294" s="10"/>
      <c r="S294" s="10"/>
      <c r="T294" s="10"/>
      <c r="U294" s="10"/>
      <c r="Y294" s="9"/>
      <c r="Z294" s="10"/>
      <c r="AA294" s="10"/>
      <c r="AB294" s="13"/>
    </row>
    <row r="295" spans="8:28" x14ac:dyDescent="0.25">
      <c r="H295"/>
      <c r="Q295" s="9"/>
      <c r="R295" s="10"/>
      <c r="S295" s="10"/>
      <c r="T295" s="10"/>
      <c r="U295" s="10"/>
      <c r="Y295" s="9"/>
      <c r="Z295" s="10"/>
      <c r="AA295" s="10"/>
      <c r="AB295" s="13"/>
    </row>
    <row r="296" spans="8:28" x14ac:dyDescent="0.25">
      <c r="H296"/>
      <c r="Q296" s="9"/>
      <c r="R296" s="10"/>
      <c r="S296" s="10"/>
      <c r="T296" s="10"/>
      <c r="U296" s="10"/>
      <c r="Y296" s="9"/>
      <c r="Z296" s="10"/>
      <c r="AA296" s="10"/>
      <c r="AB296" s="13"/>
    </row>
    <row r="297" spans="8:28" x14ac:dyDescent="0.25">
      <c r="H297"/>
      <c r="Q297" s="9"/>
      <c r="R297" s="10"/>
      <c r="S297" s="10"/>
      <c r="T297" s="10"/>
      <c r="U297" s="10"/>
      <c r="Y297" s="9"/>
      <c r="Z297" s="10"/>
      <c r="AA297" s="10"/>
      <c r="AB297" s="13"/>
    </row>
    <row r="298" spans="8:28" x14ac:dyDescent="0.25">
      <c r="H298"/>
      <c r="Q298" s="9"/>
      <c r="R298" s="10"/>
      <c r="S298" s="10"/>
      <c r="T298" s="10"/>
      <c r="U298" s="10"/>
      <c r="Y298" s="9"/>
      <c r="Z298" s="10"/>
      <c r="AA298" s="10"/>
      <c r="AB298" s="13"/>
    </row>
    <row r="299" spans="8:28" x14ac:dyDescent="0.25">
      <c r="H299"/>
      <c r="Q299" s="9"/>
      <c r="R299" s="10"/>
      <c r="S299" s="10"/>
      <c r="T299" s="10"/>
      <c r="U299" s="10"/>
      <c r="Y299" s="9"/>
      <c r="Z299" s="10"/>
      <c r="AA299" s="10"/>
      <c r="AB299" s="13"/>
    </row>
    <row r="300" spans="8:28" x14ac:dyDescent="0.25">
      <c r="H300"/>
      <c r="Q300" s="9"/>
      <c r="R300" s="10"/>
      <c r="S300" s="10"/>
      <c r="T300" s="10"/>
      <c r="U300" s="10"/>
      <c r="Y300" s="9"/>
      <c r="Z300" s="10"/>
      <c r="AA300" s="10"/>
      <c r="AB300" s="13"/>
    </row>
    <row r="301" spans="8:28" x14ac:dyDescent="0.25">
      <c r="H301"/>
      <c r="Q301" s="9"/>
      <c r="R301" s="10"/>
      <c r="S301" s="10"/>
      <c r="T301" s="10"/>
      <c r="U301" s="10"/>
      <c r="Y301" s="9"/>
      <c r="Z301" s="10"/>
      <c r="AA301" s="10"/>
      <c r="AB301" s="13"/>
    </row>
    <row r="302" spans="8:28" x14ac:dyDescent="0.25">
      <c r="H302"/>
      <c r="Q302" s="9"/>
      <c r="R302" s="10"/>
      <c r="S302" s="10"/>
      <c r="T302" s="10"/>
      <c r="U302" s="10"/>
      <c r="Y302" s="9"/>
      <c r="Z302" s="10"/>
      <c r="AA302" s="10"/>
      <c r="AB302" s="13"/>
    </row>
    <row r="303" spans="8:28" x14ac:dyDescent="0.25">
      <c r="H303"/>
      <c r="Q303" s="9"/>
      <c r="R303" s="10"/>
      <c r="S303" s="10"/>
      <c r="T303" s="10"/>
      <c r="U303" s="10"/>
      <c r="Y303" s="9"/>
      <c r="Z303" s="10"/>
      <c r="AA303" s="10"/>
      <c r="AB303" s="13"/>
    </row>
    <row r="304" spans="8:28" x14ac:dyDescent="0.25">
      <c r="H304"/>
      <c r="Q304" s="9"/>
      <c r="R304" s="10"/>
      <c r="S304" s="10"/>
      <c r="T304" s="10"/>
      <c r="U304" s="10"/>
      <c r="Y304" s="9"/>
      <c r="Z304" s="10"/>
      <c r="AA304" s="10"/>
      <c r="AB304" s="13"/>
    </row>
    <row r="305" spans="8:28" x14ac:dyDescent="0.25">
      <c r="H305"/>
      <c r="Q305" s="9"/>
      <c r="R305" s="10"/>
      <c r="S305" s="10"/>
      <c r="T305" s="10"/>
      <c r="U305" s="10"/>
      <c r="Y305" s="9"/>
      <c r="Z305" s="10"/>
      <c r="AA305" s="10"/>
      <c r="AB305" s="13"/>
    </row>
    <row r="306" spans="8:28" x14ac:dyDescent="0.25">
      <c r="H306"/>
      <c r="Q306" s="9"/>
      <c r="R306" s="10"/>
      <c r="S306" s="10"/>
      <c r="T306" s="10"/>
      <c r="U306" s="10"/>
      <c r="Y306" s="9"/>
      <c r="Z306" s="10"/>
      <c r="AA306" s="10"/>
      <c r="AB306" s="13"/>
    </row>
    <row r="307" spans="8:28" x14ac:dyDescent="0.25">
      <c r="H307"/>
      <c r="Q307" s="9"/>
      <c r="R307" s="10"/>
      <c r="S307" s="10"/>
      <c r="T307" s="10"/>
      <c r="U307" s="10"/>
      <c r="Y307" s="9"/>
      <c r="Z307" s="10"/>
      <c r="AA307" s="10"/>
      <c r="AB307" s="13"/>
    </row>
    <row r="308" spans="8:28" x14ac:dyDescent="0.25">
      <c r="H308"/>
      <c r="Q308" s="9"/>
      <c r="R308" s="10"/>
      <c r="S308" s="10"/>
      <c r="T308" s="10"/>
      <c r="U308" s="10"/>
      <c r="Y308" s="9"/>
      <c r="Z308" s="10"/>
      <c r="AA308" s="10"/>
      <c r="AB308" s="13"/>
    </row>
    <row r="309" spans="8:28" x14ac:dyDescent="0.25">
      <c r="H309"/>
      <c r="Q309" s="9"/>
      <c r="R309" s="10"/>
      <c r="S309" s="10"/>
      <c r="T309" s="10"/>
      <c r="U309" s="10"/>
      <c r="Y309" s="9"/>
      <c r="Z309" s="10"/>
      <c r="AA309" s="10"/>
      <c r="AB309" s="13"/>
    </row>
    <row r="310" spans="8:28" x14ac:dyDescent="0.25">
      <c r="H310"/>
      <c r="Q310" s="9"/>
      <c r="R310" s="10"/>
      <c r="S310" s="10"/>
      <c r="T310" s="10"/>
      <c r="U310" s="10"/>
      <c r="Y310" s="9"/>
      <c r="Z310" s="10"/>
      <c r="AA310" s="10"/>
      <c r="AB310" s="13"/>
    </row>
    <row r="311" spans="8:28" x14ac:dyDescent="0.25">
      <c r="H311"/>
      <c r="Q311" s="9"/>
      <c r="R311" s="10"/>
      <c r="S311" s="10"/>
      <c r="T311" s="10"/>
      <c r="U311" s="10"/>
      <c r="Y311" s="9"/>
      <c r="Z311" s="10"/>
      <c r="AA311" s="10"/>
      <c r="AB311" s="13"/>
    </row>
    <row r="312" spans="8:28" x14ac:dyDescent="0.25">
      <c r="H312"/>
      <c r="Q312" s="9"/>
      <c r="R312" s="10"/>
      <c r="S312" s="10"/>
      <c r="T312" s="10"/>
      <c r="U312" s="10"/>
      <c r="Y312" s="9"/>
      <c r="Z312" s="10"/>
      <c r="AA312" s="10"/>
      <c r="AB312" s="13"/>
    </row>
    <row r="313" spans="8:28" x14ac:dyDescent="0.25">
      <c r="H313"/>
      <c r="Q313" s="9"/>
      <c r="R313" s="10"/>
      <c r="S313" s="10"/>
      <c r="T313" s="10"/>
      <c r="U313" s="10"/>
      <c r="Y313" s="9"/>
      <c r="Z313" s="10"/>
      <c r="AA313" s="10"/>
      <c r="AB313" s="13"/>
    </row>
    <row r="314" spans="8:28" x14ac:dyDescent="0.25">
      <c r="H314"/>
      <c r="Q314" s="9"/>
      <c r="R314" s="10"/>
      <c r="S314" s="10"/>
      <c r="T314" s="10"/>
      <c r="U314" s="10"/>
      <c r="Y314" s="9"/>
      <c r="Z314" s="10"/>
      <c r="AA314" s="10"/>
      <c r="AB314" s="13"/>
    </row>
    <row r="315" spans="8:28" x14ac:dyDescent="0.25">
      <c r="H315"/>
      <c r="Q315" s="9"/>
      <c r="R315" s="10"/>
      <c r="S315" s="10"/>
      <c r="T315" s="10"/>
      <c r="U315" s="10"/>
      <c r="Y315" s="9"/>
      <c r="Z315" s="10"/>
      <c r="AA315" s="10"/>
      <c r="AB315" s="13"/>
    </row>
    <row r="316" spans="8:28" x14ac:dyDescent="0.25">
      <c r="H316"/>
      <c r="Q316" s="9"/>
      <c r="R316" s="10"/>
      <c r="S316" s="10"/>
      <c r="T316" s="10"/>
      <c r="U316" s="10"/>
      <c r="Y316" s="9"/>
      <c r="Z316" s="10"/>
      <c r="AA316" s="10"/>
      <c r="AB316" s="13"/>
    </row>
    <row r="317" spans="8:28" x14ac:dyDescent="0.25">
      <c r="H317"/>
      <c r="Q317" s="9"/>
      <c r="R317" s="10"/>
      <c r="S317" s="10"/>
      <c r="T317" s="10"/>
      <c r="U317" s="10"/>
      <c r="Y317" s="9"/>
      <c r="Z317" s="10"/>
      <c r="AA317" s="10"/>
      <c r="AB317" s="13"/>
    </row>
    <row r="318" spans="8:28" x14ac:dyDescent="0.25">
      <c r="H318"/>
      <c r="Q318" s="9"/>
      <c r="R318" s="10"/>
      <c r="S318" s="10"/>
      <c r="T318" s="10"/>
      <c r="U318" s="10"/>
      <c r="Y318" s="9"/>
      <c r="Z318" s="10"/>
      <c r="AA318" s="10"/>
      <c r="AB318" s="13"/>
    </row>
    <row r="319" spans="8:28" x14ac:dyDescent="0.25">
      <c r="H319"/>
      <c r="Q319" s="9"/>
      <c r="R319" s="10"/>
      <c r="S319" s="10"/>
      <c r="T319" s="10"/>
      <c r="U319" s="10"/>
      <c r="Y319" s="9"/>
      <c r="Z319" s="10"/>
      <c r="AA319" s="10"/>
      <c r="AB319" s="13"/>
    </row>
    <row r="320" spans="8:28" x14ac:dyDescent="0.25">
      <c r="H320"/>
      <c r="Q320" s="9"/>
      <c r="R320" s="10"/>
      <c r="S320" s="10"/>
      <c r="T320" s="10"/>
      <c r="U320" s="10"/>
      <c r="Y320" s="9"/>
      <c r="Z320" s="10"/>
      <c r="AA320" s="10"/>
      <c r="AB320" s="13"/>
    </row>
    <row r="321" spans="8:28" x14ac:dyDescent="0.25">
      <c r="H321"/>
      <c r="Q321" s="9"/>
      <c r="R321" s="10"/>
      <c r="S321" s="10"/>
      <c r="T321" s="10"/>
      <c r="U321" s="10"/>
      <c r="Y321" s="9"/>
      <c r="Z321" s="10"/>
      <c r="AA321" s="10"/>
      <c r="AB321" s="13"/>
    </row>
    <row r="322" spans="8:28" x14ac:dyDescent="0.25">
      <c r="H322"/>
      <c r="Q322" s="9"/>
      <c r="R322" s="10"/>
      <c r="S322" s="10"/>
      <c r="T322" s="10"/>
      <c r="U322" s="10"/>
      <c r="Y322" s="9"/>
      <c r="Z322" s="10"/>
      <c r="AA322" s="10"/>
      <c r="AB322" s="13"/>
    </row>
    <row r="323" spans="8:28" x14ac:dyDescent="0.25">
      <c r="H323"/>
      <c r="Q323" s="9"/>
      <c r="R323" s="10"/>
      <c r="S323" s="10"/>
      <c r="T323" s="10"/>
      <c r="U323" s="10"/>
      <c r="Y323" s="9"/>
      <c r="Z323" s="10"/>
      <c r="AA323" s="10"/>
      <c r="AB323" s="13"/>
    </row>
    <row r="324" spans="8:28" x14ac:dyDescent="0.25">
      <c r="H324"/>
      <c r="Q324" s="9"/>
      <c r="R324" s="10"/>
      <c r="S324" s="10"/>
      <c r="T324" s="10"/>
      <c r="U324" s="10"/>
      <c r="Y324" s="9"/>
      <c r="Z324" s="10"/>
      <c r="AA324" s="10"/>
      <c r="AB324" s="13"/>
    </row>
    <row r="325" spans="8:28" x14ac:dyDescent="0.25">
      <c r="H325"/>
      <c r="Q325" s="9"/>
      <c r="R325" s="10"/>
      <c r="S325" s="10"/>
      <c r="T325" s="10"/>
      <c r="U325" s="10"/>
      <c r="Y325" s="9"/>
      <c r="Z325" s="10"/>
      <c r="AA325" s="10"/>
      <c r="AB325" s="13"/>
    </row>
    <row r="326" spans="8:28" x14ac:dyDescent="0.25">
      <c r="H326"/>
      <c r="Q326" s="9"/>
      <c r="R326" s="10"/>
      <c r="S326" s="10"/>
      <c r="T326" s="10"/>
      <c r="U326" s="10"/>
      <c r="Y326" s="9"/>
      <c r="Z326" s="10"/>
      <c r="AA326" s="10"/>
      <c r="AB326" s="13"/>
    </row>
    <row r="327" spans="8:28" x14ac:dyDescent="0.25">
      <c r="H327"/>
      <c r="Q327" s="9"/>
      <c r="R327" s="10"/>
      <c r="S327" s="10"/>
      <c r="T327" s="10"/>
      <c r="U327" s="10"/>
      <c r="Y327" s="9"/>
      <c r="Z327" s="10"/>
      <c r="AA327" s="10"/>
      <c r="AB327" s="13"/>
    </row>
    <row r="328" spans="8:28" x14ac:dyDescent="0.25">
      <c r="H328"/>
      <c r="Q328" s="9"/>
      <c r="R328" s="10"/>
      <c r="S328" s="10"/>
      <c r="T328" s="10"/>
      <c r="U328" s="10"/>
      <c r="Y328" s="9"/>
      <c r="Z328" s="10"/>
      <c r="AA328" s="10"/>
      <c r="AB328" s="13"/>
    </row>
    <row r="329" spans="8:28" x14ac:dyDescent="0.25">
      <c r="H329"/>
      <c r="Q329" s="9"/>
      <c r="R329" s="10"/>
      <c r="S329" s="10"/>
      <c r="T329" s="10"/>
      <c r="U329" s="10"/>
      <c r="Y329" s="9"/>
      <c r="Z329" s="10"/>
      <c r="AA329" s="10"/>
      <c r="AB329" s="13"/>
    </row>
    <row r="330" spans="8:28" x14ac:dyDescent="0.25">
      <c r="H330"/>
      <c r="Q330" s="9"/>
      <c r="R330" s="10"/>
      <c r="S330" s="10"/>
      <c r="T330" s="10"/>
      <c r="U330" s="10"/>
      <c r="Y330" s="9"/>
      <c r="Z330" s="10"/>
      <c r="AA330" s="10"/>
      <c r="AB330" s="13"/>
    </row>
    <row r="331" spans="8:28" x14ac:dyDescent="0.25">
      <c r="H331"/>
      <c r="Q331" s="9"/>
      <c r="R331" s="10"/>
      <c r="S331" s="10"/>
      <c r="T331" s="10"/>
      <c r="U331" s="10"/>
      <c r="Y331" s="9"/>
      <c r="Z331" s="10"/>
      <c r="AA331" s="10"/>
      <c r="AB331" s="13"/>
    </row>
    <row r="332" spans="8:28" x14ac:dyDescent="0.25">
      <c r="H332"/>
      <c r="Q332" s="9"/>
      <c r="R332" s="10"/>
      <c r="S332" s="10"/>
      <c r="T332" s="10"/>
      <c r="U332" s="10"/>
      <c r="Y332" s="9"/>
      <c r="Z332" s="10"/>
      <c r="AA332" s="10"/>
      <c r="AB332" s="13"/>
    </row>
    <row r="333" spans="8:28" x14ac:dyDescent="0.25">
      <c r="H333"/>
      <c r="Q333" s="9"/>
      <c r="R333" s="10"/>
      <c r="S333" s="10"/>
      <c r="T333" s="10"/>
      <c r="U333" s="10"/>
      <c r="Y333" s="9"/>
      <c r="Z333" s="10"/>
      <c r="AA333" s="10"/>
      <c r="AB333" s="13"/>
    </row>
    <row r="334" spans="8:28" x14ac:dyDescent="0.25">
      <c r="H334"/>
      <c r="Q334" s="9"/>
      <c r="R334" s="10"/>
      <c r="S334" s="10"/>
      <c r="T334" s="10"/>
      <c r="U334" s="10"/>
      <c r="Y334" s="9"/>
      <c r="Z334" s="10"/>
      <c r="AA334" s="10"/>
      <c r="AB334" s="13"/>
    </row>
    <row r="335" spans="8:28" x14ac:dyDescent="0.25">
      <c r="H335"/>
      <c r="Q335" s="9"/>
      <c r="R335" s="10"/>
      <c r="S335" s="10"/>
      <c r="T335" s="10"/>
      <c r="U335" s="10"/>
      <c r="Y335" s="9"/>
      <c r="Z335" s="10"/>
      <c r="AA335" s="10"/>
      <c r="AB335" s="13"/>
    </row>
    <row r="336" spans="8:28" x14ac:dyDescent="0.25">
      <c r="H336"/>
      <c r="Q336" s="9"/>
      <c r="R336" s="10"/>
      <c r="S336" s="10"/>
      <c r="T336" s="10"/>
      <c r="U336" s="10"/>
      <c r="Y336" s="9"/>
      <c r="Z336" s="10"/>
      <c r="AA336" s="10"/>
      <c r="AB336" s="13"/>
    </row>
    <row r="337" spans="8:28" x14ac:dyDescent="0.25">
      <c r="H337"/>
      <c r="Q337" s="9"/>
      <c r="R337" s="10"/>
      <c r="S337" s="10"/>
      <c r="T337" s="10"/>
      <c r="U337" s="10"/>
      <c r="Y337" s="9"/>
      <c r="Z337" s="10"/>
      <c r="AA337" s="10"/>
      <c r="AB337" s="13"/>
    </row>
    <row r="338" spans="8:28" x14ac:dyDescent="0.25">
      <c r="H338"/>
      <c r="Q338" s="9"/>
      <c r="R338" s="10"/>
      <c r="S338" s="10"/>
      <c r="T338" s="10"/>
      <c r="U338" s="10"/>
      <c r="Y338" s="9"/>
      <c r="Z338" s="10"/>
      <c r="AA338" s="10"/>
      <c r="AB338" s="13"/>
    </row>
    <row r="339" spans="8:28" x14ac:dyDescent="0.25">
      <c r="H339"/>
      <c r="Q339" s="9"/>
      <c r="R339" s="10"/>
      <c r="S339" s="10"/>
      <c r="T339" s="10"/>
      <c r="U339" s="10"/>
      <c r="Y339" s="9"/>
      <c r="Z339" s="10"/>
      <c r="AA339" s="10"/>
      <c r="AB339" s="13"/>
    </row>
    <row r="340" spans="8:28" x14ac:dyDescent="0.25">
      <c r="H340"/>
      <c r="Q340" s="9"/>
      <c r="R340" s="10"/>
      <c r="S340" s="10"/>
      <c r="T340" s="10"/>
      <c r="U340" s="10"/>
      <c r="Y340" s="9"/>
      <c r="Z340" s="10"/>
      <c r="AA340" s="10"/>
      <c r="AB340" s="13"/>
    </row>
    <row r="341" spans="8:28" x14ac:dyDescent="0.25">
      <c r="H341"/>
      <c r="Q341" s="9"/>
      <c r="R341" s="10"/>
      <c r="S341" s="10"/>
      <c r="T341" s="10"/>
      <c r="U341" s="10"/>
      <c r="Y341" s="9"/>
      <c r="Z341" s="10"/>
      <c r="AA341" s="10"/>
      <c r="AB341" s="13"/>
    </row>
    <row r="342" spans="8:28" x14ac:dyDescent="0.25">
      <c r="H342"/>
      <c r="Q342" s="9"/>
      <c r="R342" s="10"/>
      <c r="S342" s="10"/>
      <c r="T342" s="10"/>
      <c r="U342" s="10"/>
      <c r="Y342" s="9"/>
      <c r="Z342" s="10"/>
      <c r="AA342" s="10"/>
      <c r="AB342" s="13"/>
    </row>
    <row r="343" spans="8:28" x14ac:dyDescent="0.25">
      <c r="H343"/>
      <c r="Q343" s="9"/>
      <c r="R343" s="10"/>
      <c r="S343" s="10"/>
      <c r="T343" s="10"/>
      <c r="U343" s="10"/>
      <c r="Y343" s="9"/>
      <c r="Z343" s="10"/>
      <c r="AA343" s="10"/>
      <c r="AB343" s="13"/>
    </row>
    <row r="344" spans="8:28" x14ac:dyDescent="0.25">
      <c r="H344"/>
      <c r="Q344" s="9"/>
      <c r="R344" s="10"/>
      <c r="S344" s="10"/>
      <c r="T344" s="10"/>
      <c r="U344" s="10"/>
      <c r="Y344" s="9"/>
      <c r="Z344" s="10"/>
      <c r="AA344" s="10"/>
      <c r="AB344" s="13"/>
    </row>
    <row r="345" spans="8:28" x14ac:dyDescent="0.25">
      <c r="H345"/>
      <c r="Q345" s="9"/>
      <c r="R345" s="10"/>
      <c r="S345" s="10"/>
      <c r="T345" s="10"/>
      <c r="U345" s="10"/>
      <c r="Y345" s="9"/>
      <c r="Z345" s="10"/>
      <c r="AA345" s="10"/>
      <c r="AB345" s="13"/>
    </row>
    <row r="346" spans="8:28" x14ac:dyDescent="0.25">
      <c r="H346"/>
      <c r="Q346" s="9"/>
      <c r="R346" s="10"/>
      <c r="S346" s="10"/>
      <c r="T346" s="10"/>
      <c r="U346" s="10"/>
      <c r="Y346" s="9"/>
      <c r="Z346" s="10"/>
      <c r="AA346" s="10"/>
      <c r="AB346" s="13"/>
    </row>
    <row r="347" spans="8:28" x14ac:dyDescent="0.25">
      <c r="H347"/>
      <c r="Q347" s="9"/>
      <c r="R347" s="10"/>
      <c r="S347" s="10"/>
      <c r="T347" s="10"/>
      <c r="U347" s="10"/>
      <c r="Y347" s="9"/>
      <c r="Z347" s="10"/>
      <c r="AA347" s="10"/>
      <c r="AB347" s="13"/>
    </row>
    <row r="348" spans="8:28" x14ac:dyDescent="0.25">
      <c r="H348"/>
      <c r="Q348" s="9"/>
      <c r="R348" s="10"/>
      <c r="S348" s="10"/>
      <c r="T348" s="10"/>
      <c r="U348" s="10"/>
      <c r="Y348" s="9"/>
      <c r="Z348" s="10"/>
      <c r="AA348" s="10"/>
      <c r="AB348" s="13"/>
    </row>
    <row r="349" spans="8:28" x14ac:dyDescent="0.25">
      <c r="H349"/>
      <c r="Q349" s="9"/>
      <c r="R349" s="10"/>
      <c r="S349" s="10"/>
      <c r="T349" s="10"/>
      <c r="U349" s="10"/>
      <c r="Y349" s="9"/>
      <c r="Z349" s="10"/>
      <c r="AA349" s="10"/>
      <c r="AB349" s="13"/>
    </row>
    <row r="350" spans="8:28" x14ac:dyDescent="0.25">
      <c r="H350"/>
      <c r="Q350" s="9"/>
      <c r="R350" s="10"/>
      <c r="S350" s="10"/>
      <c r="T350" s="10"/>
      <c r="U350" s="10"/>
      <c r="Y350" s="9"/>
      <c r="Z350" s="10"/>
      <c r="AA350" s="10"/>
      <c r="AB350" s="13"/>
    </row>
    <row r="351" spans="8:28" x14ac:dyDescent="0.25">
      <c r="H351"/>
      <c r="Q351" s="9"/>
      <c r="R351" s="10"/>
      <c r="S351" s="10"/>
      <c r="T351" s="10"/>
      <c r="U351" s="10"/>
      <c r="Y351" s="9"/>
      <c r="Z351" s="10"/>
      <c r="AA351" s="10"/>
      <c r="AB351" s="13"/>
    </row>
    <row r="352" spans="8:28" x14ac:dyDescent="0.25">
      <c r="H352"/>
      <c r="Q352" s="9"/>
      <c r="R352" s="10"/>
      <c r="S352" s="10"/>
      <c r="T352" s="10"/>
      <c r="U352" s="10"/>
      <c r="Y352" s="9"/>
      <c r="Z352" s="10"/>
      <c r="AA352" s="10"/>
      <c r="AB352" s="13"/>
    </row>
    <row r="353" spans="8:28" x14ac:dyDescent="0.25">
      <c r="H353"/>
      <c r="Q353" s="9"/>
      <c r="R353" s="10"/>
      <c r="S353" s="10"/>
      <c r="T353" s="10"/>
      <c r="U353" s="10"/>
      <c r="Y353" s="9"/>
      <c r="Z353" s="10"/>
      <c r="AA353" s="10"/>
      <c r="AB353" s="13"/>
    </row>
    <row r="354" spans="8:28" x14ac:dyDescent="0.25">
      <c r="H354"/>
      <c r="Q354" s="9"/>
      <c r="R354" s="10"/>
      <c r="S354" s="10"/>
      <c r="T354" s="10"/>
      <c r="U354" s="10"/>
      <c r="Y354" s="9"/>
      <c r="Z354" s="10"/>
      <c r="AA354" s="10"/>
      <c r="AB354" s="13"/>
    </row>
    <row r="355" spans="8:28" x14ac:dyDescent="0.25">
      <c r="H355"/>
      <c r="Q355" s="9"/>
      <c r="R355" s="10"/>
      <c r="S355" s="10"/>
      <c r="T355" s="10"/>
      <c r="U355" s="10"/>
      <c r="Y355" s="9"/>
      <c r="Z355" s="10"/>
      <c r="AA355" s="10"/>
      <c r="AB355" s="13"/>
    </row>
    <row r="356" spans="8:28" x14ac:dyDescent="0.25">
      <c r="H356"/>
      <c r="Q356" s="9"/>
      <c r="R356" s="10"/>
      <c r="S356" s="10"/>
      <c r="T356" s="10"/>
      <c r="U356" s="10"/>
      <c r="Y356" s="9"/>
      <c r="Z356" s="10"/>
      <c r="AA356" s="10"/>
      <c r="AB356" s="13"/>
    </row>
    <row r="357" spans="8:28" x14ac:dyDescent="0.25">
      <c r="H357"/>
      <c r="Q357" s="9"/>
      <c r="R357" s="10"/>
      <c r="S357" s="10"/>
      <c r="T357" s="10"/>
      <c r="U357" s="10"/>
      <c r="Y357" s="9"/>
      <c r="Z357" s="10"/>
      <c r="AA357" s="10"/>
      <c r="AB357" s="13"/>
    </row>
    <row r="358" spans="8:28" x14ac:dyDescent="0.25">
      <c r="H358"/>
      <c r="Q358" s="9"/>
      <c r="R358" s="10"/>
      <c r="S358" s="10"/>
      <c r="T358" s="10"/>
      <c r="U358" s="10"/>
      <c r="Y358" s="9"/>
      <c r="Z358" s="10"/>
      <c r="AA358" s="10"/>
      <c r="AB358" s="13"/>
    </row>
    <row r="359" spans="8:28" x14ac:dyDescent="0.25">
      <c r="H359"/>
      <c r="Q359" s="9"/>
      <c r="R359" s="10"/>
      <c r="S359" s="10"/>
      <c r="T359" s="10"/>
      <c r="U359" s="10"/>
      <c r="Y359" s="9"/>
      <c r="Z359" s="10"/>
      <c r="AA359" s="10"/>
      <c r="AB359" s="13"/>
    </row>
    <row r="360" spans="8:28" x14ac:dyDescent="0.25">
      <c r="H360"/>
      <c r="Q360" s="9"/>
      <c r="R360" s="10"/>
      <c r="S360" s="10"/>
      <c r="T360" s="10"/>
      <c r="U360" s="10"/>
      <c r="Y360" s="9"/>
      <c r="Z360" s="10"/>
      <c r="AA360" s="10"/>
      <c r="AB360" s="13"/>
    </row>
    <row r="361" spans="8:28" x14ac:dyDescent="0.25">
      <c r="H361"/>
      <c r="Q361" s="9"/>
      <c r="R361" s="10"/>
      <c r="S361" s="10"/>
      <c r="T361" s="10"/>
      <c r="U361" s="10"/>
      <c r="Y361" s="9"/>
      <c r="Z361" s="10"/>
      <c r="AA361" s="10"/>
      <c r="AB361" s="13"/>
    </row>
    <row r="362" spans="8:28" x14ac:dyDescent="0.25">
      <c r="H362"/>
      <c r="Q362" s="9"/>
      <c r="R362" s="10"/>
      <c r="S362" s="10"/>
      <c r="T362" s="10"/>
      <c r="U362" s="10"/>
      <c r="Y362" s="9"/>
      <c r="Z362" s="10"/>
      <c r="AA362" s="10"/>
      <c r="AB362" s="13"/>
    </row>
    <row r="363" spans="8:28" x14ac:dyDescent="0.25">
      <c r="H363"/>
      <c r="Q363" s="9"/>
      <c r="R363" s="10"/>
      <c r="S363" s="10"/>
      <c r="T363" s="10"/>
      <c r="U363" s="10"/>
      <c r="Y363" s="9"/>
      <c r="Z363" s="10"/>
      <c r="AA363" s="10"/>
      <c r="AB363" s="13"/>
    </row>
    <row r="364" spans="8:28" x14ac:dyDescent="0.25">
      <c r="H364"/>
      <c r="Q364" s="9"/>
      <c r="R364" s="10"/>
      <c r="S364" s="10"/>
      <c r="T364" s="10"/>
      <c r="U364" s="10"/>
      <c r="Y364" s="9"/>
      <c r="Z364" s="10"/>
      <c r="AA364" s="10"/>
      <c r="AB364" s="13"/>
    </row>
    <row r="365" spans="8:28" x14ac:dyDescent="0.25">
      <c r="H365"/>
      <c r="Q365" s="9"/>
      <c r="R365" s="10"/>
      <c r="S365" s="10"/>
      <c r="T365" s="10"/>
      <c r="U365" s="10"/>
      <c r="Y365" s="9"/>
      <c r="Z365" s="10"/>
      <c r="AA365" s="10"/>
      <c r="AB365" s="13"/>
    </row>
    <row r="366" spans="8:28" x14ac:dyDescent="0.25">
      <c r="H366"/>
      <c r="Q366" s="9"/>
      <c r="R366" s="10"/>
      <c r="S366" s="10"/>
      <c r="T366" s="10"/>
      <c r="U366" s="10"/>
      <c r="Y366" s="9"/>
      <c r="Z366" s="10"/>
      <c r="AA366" s="10"/>
      <c r="AB366" s="13"/>
    </row>
    <row r="367" spans="8:28" x14ac:dyDescent="0.25">
      <c r="H367"/>
      <c r="Q367" s="9"/>
      <c r="R367" s="10"/>
      <c r="S367" s="10"/>
      <c r="T367" s="10"/>
      <c r="U367" s="10"/>
      <c r="Y367" s="9"/>
      <c r="Z367" s="10"/>
      <c r="AA367" s="10"/>
      <c r="AB367" s="13"/>
    </row>
    <row r="368" spans="8:28" x14ac:dyDescent="0.25">
      <c r="H368"/>
      <c r="Q368" s="9"/>
      <c r="R368" s="10"/>
      <c r="S368" s="10"/>
      <c r="T368" s="10"/>
      <c r="U368" s="10"/>
      <c r="Y368" s="9"/>
      <c r="Z368" s="10"/>
      <c r="AA368" s="10"/>
      <c r="AB368" s="13"/>
    </row>
    <row r="369" spans="8:28" x14ac:dyDescent="0.25">
      <c r="H369"/>
      <c r="Q369" s="9"/>
      <c r="R369" s="10"/>
      <c r="S369" s="10"/>
      <c r="T369" s="10"/>
      <c r="U369" s="10"/>
      <c r="Y369" s="9"/>
      <c r="Z369" s="10"/>
      <c r="AA369" s="10"/>
      <c r="AB369" s="13"/>
    </row>
    <row r="370" spans="8:28" x14ac:dyDescent="0.25">
      <c r="H370"/>
      <c r="Q370" s="9"/>
      <c r="R370" s="10"/>
      <c r="S370" s="10"/>
      <c r="T370" s="10"/>
      <c r="U370" s="10"/>
      <c r="Y370" s="9"/>
      <c r="Z370" s="10"/>
      <c r="AA370" s="10"/>
      <c r="AB370" s="13"/>
    </row>
    <row r="371" spans="8:28" x14ac:dyDescent="0.25">
      <c r="H371"/>
      <c r="Q371" s="9"/>
      <c r="R371" s="10"/>
      <c r="S371" s="10"/>
      <c r="T371" s="10"/>
      <c r="U371" s="10"/>
      <c r="Y371" s="9"/>
      <c r="Z371" s="10"/>
      <c r="AA371" s="10"/>
      <c r="AB371" s="13"/>
    </row>
    <row r="372" spans="8:28" x14ac:dyDescent="0.25">
      <c r="H372"/>
      <c r="Q372" s="9"/>
      <c r="R372" s="10"/>
      <c r="S372" s="10"/>
      <c r="T372" s="10"/>
      <c r="U372" s="10"/>
      <c r="Y372" s="9"/>
      <c r="Z372" s="10"/>
      <c r="AA372" s="10"/>
      <c r="AB372" s="13"/>
    </row>
    <row r="373" spans="8:28" x14ac:dyDescent="0.25">
      <c r="H373"/>
      <c r="Q373" s="9"/>
      <c r="R373" s="10"/>
      <c r="S373" s="10"/>
      <c r="T373" s="10"/>
      <c r="U373" s="10"/>
      <c r="Y373" s="9"/>
      <c r="Z373" s="10"/>
      <c r="AA373" s="10"/>
      <c r="AB373" s="13"/>
    </row>
    <row r="374" spans="8:28" x14ac:dyDescent="0.25">
      <c r="H374"/>
      <c r="Q374" s="9"/>
      <c r="R374" s="10"/>
      <c r="S374" s="10"/>
      <c r="T374" s="10"/>
      <c r="U374" s="10"/>
      <c r="Y374" s="9"/>
      <c r="Z374" s="10"/>
      <c r="AA374" s="10"/>
      <c r="AB374" s="13"/>
    </row>
    <row r="375" spans="8:28" x14ac:dyDescent="0.25">
      <c r="H375"/>
      <c r="Q375" s="9"/>
      <c r="R375" s="10"/>
      <c r="S375" s="10"/>
      <c r="T375" s="10"/>
      <c r="U375" s="10"/>
      <c r="Y375" s="9"/>
      <c r="Z375" s="10"/>
      <c r="AA375" s="10"/>
      <c r="AB375" s="13"/>
    </row>
    <row r="376" spans="8:28" x14ac:dyDescent="0.25">
      <c r="H376"/>
      <c r="Q376" s="9"/>
      <c r="R376" s="10"/>
      <c r="S376" s="10"/>
      <c r="T376" s="10"/>
      <c r="U376" s="10"/>
      <c r="Y376" s="9"/>
      <c r="Z376" s="10"/>
      <c r="AA376" s="10"/>
      <c r="AB376" s="13"/>
    </row>
    <row r="377" spans="8:28" x14ac:dyDescent="0.25">
      <c r="H377"/>
      <c r="Q377" s="9"/>
      <c r="R377" s="10"/>
      <c r="S377" s="10"/>
      <c r="T377" s="10"/>
      <c r="U377" s="10"/>
      <c r="Y377" s="9"/>
      <c r="Z377" s="10"/>
      <c r="AA377" s="10"/>
      <c r="AB377" s="13"/>
    </row>
    <row r="378" spans="8:28" x14ac:dyDescent="0.25">
      <c r="H378"/>
      <c r="Q378" s="9"/>
      <c r="R378" s="10"/>
      <c r="S378" s="10"/>
      <c r="T378" s="10"/>
      <c r="U378" s="10"/>
      <c r="Y378" s="9"/>
      <c r="Z378" s="10"/>
      <c r="AA378" s="10"/>
      <c r="AB378" s="13"/>
    </row>
    <row r="379" spans="8:28" x14ac:dyDescent="0.25">
      <c r="H379"/>
      <c r="Q379" s="9"/>
      <c r="R379" s="10"/>
      <c r="S379" s="10"/>
      <c r="T379" s="10"/>
      <c r="U379" s="10"/>
      <c r="Y379" s="9"/>
      <c r="Z379" s="10"/>
      <c r="AA379" s="10"/>
      <c r="AB379" s="13"/>
    </row>
    <row r="380" spans="8:28" x14ac:dyDescent="0.25">
      <c r="H380"/>
      <c r="Q380" s="9"/>
      <c r="R380" s="10"/>
      <c r="S380" s="10"/>
      <c r="T380" s="10"/>
      <c r="U380" s="10"/>
      <c r="Y380" s="9"/>
      <c r="Z380" s="10"/>
      <c r="AA380" s="10"/>
      <c r="AB380" s="13"/>
    </row>
    <row r="381" spans="8:28" x14ac:dyDescent="0.25">
      <c r="H381"/>
      <c r="Q381" s="9"/>
      <c r="R381" s="10"/>
      <c r="S381" s="10"/>
      <c r="T381" s="10"/>
      <c r="U381" s="10"/>
      <c r="Y381" s="9"/>
      <c r="Z381" s="10"/>
      <c r="AA381" s="10"/>
      <c r="AB381" s="13"/>
    </row>
    <row r="382" spans="8:28" x14ac:dyDescent="0.25">
      <c r="H382"/>
      <c r="Q382" s="9"/>
      <c r="R382" s="10"/>
      <c r="S382" s="10"/>
      <c r="T382" s="10"/>
      <c r="U382" s="10"/>
      <c r="Y382" s="9"/>
      <c r="Z382" s="10"/>
      <c r="AA382" s="10"/>
      <c r="AB382" s="13"/>
    </row>
    <row r="383" spans="8:28" x14ac:dyDescent="0.25">
      <c r="H383"/>
      <c r="Q383" s="9"/>
      <c r="R383" s="10"/>
      <c r="S383" s="10"/>
      <c r="T383" s="10"/>
      <c r="U383" s="10"/>
      <c r="Y383" s="9"/>
      <c r="Z383" s="10"/>
      <c r="AA383" s="10"/>
      <c r="AB383" s="13"/>
    </row>
    <row r="384" spans="8:28" x14ac:dyDescent="0.25">
      <c r="H384"/>
      <c r="Q384" s="9"/>
      <c r="R384" s="10"/>
      <c r="S384" s="10"/>
      <c r="T384" s="10"/>
      <c r="U384" s="10"/>
      <c r="Y384" s="9"/>
      <c r="Z384" s="10"/>
      <c r="AA384" s="10"/>
      <c r="AB384" s="13"/>
    </row>
    <row r="385" spans="8:28" x14ac:dyDescent="0.25">
      <c r="H385"/>
      <c r="Q385" s="9"/>
      <c r="R385" s="10"/>
      <c r="S385" s="10"/>
      <c r="T385" s="10"/>
      <c r="U385" s="10"/>
      <c r="Y385" s="9"/>
      <c r="Z385" s="10"/>
      <c r="AA385" s="10"/>
      <c r="AB385" s="13"/>
    </row>
    <row r="386" spans="8:28" x14ac:dyDescent="0.25">
      <c r="H386"/>
      <c r="Q386" s="9"/>
      <c r="R386" s="10"/>
      <c r="S386" s="10"/>
      <c r="T386" s="10"/>
      <c r="U386" s="10"/>
      <c r="Y386" s="9"/>
      <c r="Z386" s="10"/>
      <c r="AA386" s="10"/>
      <c r="AB386" s="13"/>
    </row>
    <row r="387" spans="8:28" x14ac:dyDescent="0.25">
      <c r="H387"/>
      <c r="Q387" s="9"/>
      <c r="R387" s="10"/>
      <c r="S387" s="10"/>
      <c r="T387" s="10"/>
      <c r="U387" s="10"/>
      <c r="Y387" s="9"/>
      <c r="Z387" s="10"/>
      <c r="AA387" s="10"/>
      <c r="AB387" s="13"/>
    </row>
    <row r="388" spans="8:28" x14ac:dyDescent="0.25">
      <c r="H388"/>
      <c r="Q388" s="9"/>
      <c r="R388" s="10"/>
      <c r="S388" s="10"/>
      <c r="T388" s="10"/>
      <c r="U388" s="10"/>
      <c r="Y388" s="9"/>
      <c r="Z388" s="10"/>
      <c r="AA388" s="10"/>
      <c r="AB388" s="13"/>
    </row>
    <row r="389" spans="8:28" x14ac:dyDescent="0.25">
      <c r="H389"/>
      <c r="Q389" s="9"/>
      <c r="R389" s="10"/>
      <c r="S389" s="10"/>
      <c r="T389" s="10"/>
      <c r="U389" s="10"/>
      <c r="Y389" s="9"/>
      <c r="Z389" s="10"/>
      <c r="AA389" s="10"/>
      <c r="AB389" s="13"/>
    </row>
    <row r="390" spans="8:28" x14ac:dyDescent="0.25">
      <c r="H390"/>
      <c r="Q390" s="9"/>
      <c r="R390" s="10"/>
      <c r="S390" s="10"/>
      <c r="T390" s="10"/>
      <c r="U390" s="10"/>
      <c r="Y390" s="9"/>
      <c r="Z390" s="10"/>
      <c r="AA390" s="10"/>
      <c r="AB390" s="13"/>
    </row>
    <row r="391" spans="8:28" x14ac:dyDescent="0.25">
      <c r="H391"/>
      <c r="Q391" s="9"/>
      <c r="R391" s="10"/>
      <c r="S391" s="10"/>
      <c r="T391" s="10"/>
      <c r="U391" s="10"/>
      <c r="Y391" s="9"/>
      <c r="Z391" s="10"/>
      <c r="AA391" s="10"/>
      <c r="AB391" s="13"/>
    </row>
    <row r="392" spans="8:28" x14ac:dyDescent="0.25">
      <c r="H392"/>
      <c r="Q392" s="9"/>
      <c r="R392" s="10"/>
      <c r="S392" s="10"/>
      <c r="T392" s="10"/>
      <c r="U392" s="10"/>
      <c r="Y392" s="9"/>
      <c r="Z392" s="10"/>
      <c r="AA392" s="10"/>
      <c r="AB392" s="13"/>
    </row>
    <row r="393" spans="8:28" x14ac:dyDescent="0.25">
      <c r="H393"/>
      <c r="Q393" s="9"/>
      <c r="R393" s="10"/>
      <c r="S393" s="10"/>
      <c r="T393" s="10"/>
      <c r="U393" s="10"/>
      <c r="Y393" s="9"/>
      <c r="Z393" s="10"/>
      <c r="AA393" s="10"/>
      <c r="AB393" s="13"/>
    </row>
    <row r="394" spans="8:28" x14ac:dyDescent="0.25">
      <c r="H394"/>
      <c r="Q394" s="9"/>
      <c r="R394" s="10"/>
      <c r="S394" s="10"/>
      <c r="T394" s="10"/>
      <c r="U394" s="10"/>
      <c r="Y394" s="9"/>
      <c r="Z394" s="10"/>
      <c r="AA394" s="10"/>
      <c r="AB394" s="13"/>
    </row>
    <row r="395" spans="8:28" x14ac:dyDescent="0.25">
      <c r="H395"/>
      <c r="Q395" s="9"/>
      <c r="R395" s="10"/>
      <c r="S395" s="10"/>
      <c r="T395" s="10"/>
      <c r="U395" s="10"/>
      <c r="Y395" s="9"/>
      <c r="Z395" s="10"/>
      <c r="AA395" s="10"/>
      <c r="AB395" s="13"/>
    </row>
    <row r="396" spans="8:28" x14ac:dyDescent="0.25">
      <c r="H396"/>
      <c r="Q396" s="9"/>
      <c r="R396" s="10"/>
      <c r="S396" s="10"/>
      <c r="T396" s="10"/>
      <c r="U396" s="10"/>
      <c r="Y396" s="9"/>
      <c r="Z396" s="10"/>
      <c r="AA396" s="10"/>
      <c r="AB396" s="13"/>
    </row>
    <row r="397" spans="8:28" x14ac:dyDescent="0.25">
      <c r="H397"/>
      <c r="Q397" s="9"/>
      <c r="R397" s="10"/>
      <c r="S397" s="10"/>
      <c r="T397" s="10"/>
      <c r="U397" s="10"/>
      <c r="Y397" s="9"/>
      <c r="Z397" s="10"/>
      <c r="AA397" s="10"/>
      <c r="AB397" s="13"/>
    </row>
    <row r="398" spans="8:28" x14ac:dyDescent="0.25">
      <c r="H398"/>
      <c r="Q398" s="9"/>
      <c r="R398" s="10"/>
      <c r="S398" s="10"/>
      <c r="T398" s="10"/>
      <c r="U398" s="10"/>
      <c r="Y398" s="9"/>
      <c r="Z398" s="10"/>
      <c r="AA398" s="10"/>
      <c r="AB398" s="13"/>
    </row>
    <row r="399" spans="8:28" x14ac:dyDescent="0.25">
      <c r="H399"/>
      <c r="Q399" s="9"/>
      <c r="R399" s="10"/>
      <c r="S399" s="10"/>
      <c r="T399" s="10"/>
      <c r="U399" s="10"/>
      <c r="Y399" s="9"/>
      <c r="Z399" s="10"/>
      <c r="AA399" s="10"/>
      <c r="AB399" s="13"/>
    </row>
    <row r="400" spans="8:28" x14ac:dyDescent="0.25">
      <c r="H400"/>
      <c r="Q400" s="9"/>
      <c r="R400" s="10"/>
      <c r="S400" s="10"/>
      <c r="T400" s="10"/>
      <c r="U400" s="10"/>
      <c r="Y400" s="9"/>
      <c r="Z400" s="10"/>
      <c r="AA400" s="10"/>
      <c r="AB400" s="13"/>
    </row>
    <row r="401" spans="8:28" x14ac:dyDescent="0.25">
      <c r="H401"/>
      <c r="Q401" s="9"/>
      <c r="R401" s="10"/>
      <c r="S401" s="10"/>
      <c r="T401" s="10"/>
      <c r="U401" s="10"/>
      <c r="Y401" s="9"/>
      <c r="Z401" s="10"/>
      <c r="AA401" s="10"/>
      <c r="AB401" s="13"/>
    </row>
    <row r="402" spans="8:28" x14ac:dyDescent="0.25">
      <c r="H402"/>
      <c r="Q402" s="9"/>
      <c r="R402" s="10"/>
      <c r="S402" s="10"/>
      <c r="T402" s="10"/>
      <c r="U402" s="10"/>
      <c r="Y402" s="9"/>
      <c r="Z402" s="10"/>
      <c r="AA402" s="10"/>
      <c r="AB402" s="13"/>
    </row>
    <row r="403" spans="8:28" x14ac:dyDescent="0.25">
      <c r="H403"/>
      <c r="Q403" s="9"/>
      <c r="R403" s="10"/>
      <c r="S403" s="10"/>
      <c r="T403" s="10"/>
      <c r="U403" s="10"/>
      <c r="Y403" s="9"/>
      <c r="Z403" s="10"/>
      <c r="AA403" s="10"/>
      <c r="AB403" s="13"/>
    </row>
    <row r="404" spans="8:28" x14ac:dyDescent="0.25">
      <c r="H404"/>
      <c r="Q404" s="9"/>
      <c r="R404" s="10"/>
      <c r="S404" s="10"/>
      <c r="T404" s="10"/>
      <c r="U404" s="10"/>
      <c r="Y404" s="9"/>
      <c r="Z404" s="10"/>
      <c r="AA404" s="10"/>
      <c r="AB404" s="13"/>
    </row>
    <row r="405" spans="8:28" x14ac:dyDescent="0.25">
      <c r="H405"/>
      <c r="Q405" s="9"/>
      <c r="R405" s="10"/>
      <c r="S405" s="10"/>
      <c r="T405" s="10"/>
      <c r="U405" s="10"/>
      <c r="Y405" s="9"/>
      <c r="Z405" s="10"/>
      <c r="AA405" s="10"/>
      <c r="AB405" s="13"/>
    </row>
    <row r="406" spans="8:28" x14ac:dyDescent="0.25">
      <c r="H406"/>
      <c r="Q406" s="9"/>
      <c r="R406" s="10"/>
      <c r="S406" s="10"/>
      <c r="T406" s="10"/>
      <c r="U406" s="10"/>
      <c r="Y406" s="9"/>
      <c r="Z406" s="10"/>
      <c r="AA406" s="10"/>
      <c r="AB406" s="13"/>
    </row>
    <row r="407" spans="8:28" x14ac:dyDescent="0.25">
      <c r="H407"/>
      <c r="Q407" s="9"/>
      <c r="R407" s="10"/>
      <c r="S407" s="10"/>
      <c r="T407" s="10"/>
      <c r="U407" s="10"/>
      <c r="Y407" s="9"/>
      <c r="Z407" s="10"/>
      <c r="AA407" s="10"/>
      <c r="AB407" s="13"/>
    </row>
  </sheetData>
  <pageMargins left="0.7" right="0.7" top="0.75" bottom="0.75" header="0.3" footer="0.3"/>
  <pageSetup orientation="portrait" horizontalDpi="4294967293" verticalDpi="0" r:id="rId2"/>
  <drawing r:id="rId3"/>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485"/>
  <sheetViews>
    <sheetView zoomScale="80" zoomScaleNormal="80" workbookViewId="0">
      <selection activeCell="D7" sqref="D7"/>
    </sheetView>
  </sheetViews>
  <sheetFormatPr defaultRowHeight="15" x14ac:dyDescent="0.25"/>
  <cols>
    <col min="1" max="1" width="28.85546875" bestFit="1" customWidth="1"/>
    <col min="2" max="2" width="31.42578125" bestFit="1" customWidth="1"/>
    <col min="3" max="3" width="39.140625" hidden="1" customWidth="1"/>
    <col min="4" max="4" width="48" bestFit="1" customWidth="1"/>
    <col min="5" max="5" width="24.140625" bestFit="1" customWidth="1"/>
    <col min="6" max="6" width="18.140625" bestFit="1" customWidth="1"/>
    <col min="7" max="7" width="20.28515625" bestFit="1" customWidth="1"/>
    <col min="8" max="8" width="24.5703125" hidden="1" customWidth="1"/>
    <col min="9" max="9" width="36.5703125" hidden="1" customWidth="1"/>
    <col min="10" max="10" width="39.42578125" hidden="1" customWidth="1"/>
    <col min="11" max="11" width="44.140625" hidden="1" customWidth="1"/>
    <col min="12" max="12" width="38.5703125" hidden="1" customWidth="1"/>
    <col min="13" max="13" width="21.28515625" bestFit="1" customWidth="1"/>
    <col min="14" max="14" width="30.85546875" bestFit="1" customWidth="1"/>
    <col min="15" max="15" width="28.5703125" bestFit="1" customWidth="1"/>
    <col min="16" max="16" width="33.140625" bestFit="1" customWidth="1"/>
    <col min="17" max="17" width="24.140625" bestFit="1" customWidth="1"/>
    <col min="18" max="18" width="13" bestFit="1" customWidth="1"/>
    <col min="19" max="19" width="12" customWidth="1"/>
    <col min="28" max="28" width="23.28515625" customWidth="1"/>
    <col min="29" max="29" width="40" customWidth="1"/>
    <col min="30" max="30" width="13.5703125" customWidth="1"/>
    <col min="31" max="31" width="18.5703125" customWidth="1"/>
    <col min="32" max="32" width="21.5703125" customWidth="1"/>
    <col min="33" max="45" width="36.140625" customWidth="1"/>
    <col min="46" max="46" width="40" customWidth="1"/>
    <col min="47" max="47" width="35.140625" customWidth="1"/>
    <col min="48" max="48" width="36.28515625" customWidth="1"/>
    <col min="49" max="79" width="36.140625" customWidth="1"/>
    <col min="80" max="80" width="18.42578125" customWidth="1"/>
    <col min="81" max="81" width="23.5703125" customWidth="1"/>
    <col min="82" max="82" width="26.5703125" customWidth="1"/>
    <col min="83" max="101" width="5" customWidth="1"/>
    <col min="102" max="102" width="4" customWidth="1"/>
    <col min="103" max="113" width="5" customWidth="1"/>
    <col min="114" max="114" width="11.28515625" bestFit="1" customWidth="1"/>
  </cols>
  <sheetData>
    <row r="1" spans="1:33" x14ac:dyDescent="0.25">
      <c r="A1" t="s">
        <v>0</v>
      </c>
      <c r="B1" t="s">
        <v>1</v>
      </c>
      <c r="C1" t="s">
        <v>2</v>
      </c>
      <c r="D1" t="s">
        <v>3</v>
      </c>
      <c r="E1" t="s">
        <v>4</v>
      </c>
      <c r="F1" t="s">
        <v>5</v>
      </c>
      <c r="G1" t="s">
        <v>6</v>
      </c>
      <c r="H1" t="s">
        <v>7</v>
      </c>
      <c r="I1" t="s">
        <v>153</v>
      </c>
      <c r="J1" t="s">
        <v>154</v>
      </c>
      <c r="K1" t="s">
        <v>155</v>
      </c>
      <c r="L1" t="s">
        <v>156</v>
      </c>
      <c r="M1" t="s">
        <v>175</v>
      </c>
      <c r="N1" t="s">
        <v>180</v>
      </c>
      <c r="O1" t="s">
        <v>178</v>
      </c>
      <c r="P1" t="s">
        <v>179</v>
      </c>
      <c r="Q1" t="s">
        <v>342</v>
      </c>
      <c r="R1" t="s">
        <v>343</v>
      </c>
    </row>
    <row r="2" spans="1:33" x14ac:dyDescent="0.25">
      <c r="A2">
        <v>2332</v>
      </c>
      <c r="B2" s="14">
        <v>44440</v>
      </c>
      <c r="C2" t="s">
        <v>120</v>
      </c>
      <c r="D2">
        <v>114306</v>
      </c>
      <c r="E2" s="2">
        <v>44440.880972376544</v>
      </c>
      <c r="F2">
        <v>560</v>
      </c>
      <c r="G2">
        <v>0.28000000000000003</v>
      </c>
      <c r="H2">
        <v>2</v>
      </c>
      <c r="I2" t="s">
        <v>157</v>
      </c>
      <c r="J2" t="s">
        <v>167</v>
      </c>
      <c r="K2">
        <v>9</v>
      </c>
      <c r="L2" t="s">
        <v>168</v>
      </c>
      <c r="M2" t="str">
        <f>VLOOKUP(Table_Fact_Inbound_Reporting[[#This Row],[supplier_dim_supplier_id]],Table_supplier_dim1[[supplier_id]:[supplier_name]],5,FALSE)</f>
        <v>Twin Enviro</v>
      </c>
      <c r="N2">
        <f>SUMIF(B:B,Table_Fact_Inbound_Reporting[[#This Row],[single_stream_incoming_date]],G:G)</f>
        <v>0.28000000000000003</v>
      </c>
      <c r="O2">
        <f>IFERROR(VLOOKUP(Table_Fact_Inbound_Reporting[[#This Row],[single_stream_incoming_date]],Fact_Trashout_Reporting!C:F,4,FALSE),0)</f>
        <v>2.52</v>
      </c>
      <c r="P2">
        <f>IFERROR(VLOOKUP(Table_Fact_Inbound_Reporting[[#This Row],[single_stream_incoming_date]],Fact_Production_Reporting!E:G,3,FALSE),0)</f>
        <v>2.6515000000000004</v>
      </c>
      <c r="Q2" s="30">
        <f>Table_Fact_Inbound_Reporting[[#This Row],[Group_Trash_Weight_Tons]]/Table_Fact_Inbound_Reporting[[#This Row],[Group_Inbound_Weight_Tons]]</f>
        <v>9</v>
      </c>
      <c r="R2" s="10">
        <f t="shared" ref="R2:R65" si="0">AVERAGE(Q:Q)</f>
        <v>0.27575424703049778</v>
      </c>
    </row>
    <row r="3" spans="1:33" x14ac:dyDescent="0.25">
      <c r="A3">
        <v>2330</v>
      </c>
      <c r="B3" s="14">
        <v>44439</v>
      </c>
      <c r="C3" t="s">
        <v>120</v>
      </c>
      <c r="D3">
        <v>114252</v>
      </c>
      <c r="E3" s="2">
        <v>44440.878260918209</v>
      </c>
      <c r="F3">
        <v>6100</v>
      </c>
      <c r="G3">
        <v>3.05</v>
      </c>
      <c r="H3">
        <v>3</v>
      </c>
      <c r="I3" t="s">
        <v>157</v>
      </c>
      <c r="J3" t="s">
        <v>167</v>
      </c>
      <c r="K3">
        <v>8</v>
      </c>
      <c r="L3" t="s">
        <v>169</v>
      </c>
      <c r="M3" t="str">
        <f>VLOOKUP(Table_Fact_Inbound_Reporting[[#This Row],[supplier_dim_supplier_id]],Table_supplier_dim1[[supplier_id]:[supplier_name]],5,FALSE)</f>
        <v>Waste Management</v>
      </c>
      <c r="N3">
        <f>SUMIF(B:B,Table_Fact_Inbound_Reporting[[#This Row],[single_stream_incoming_date]],G:G)</f>
        <v>6.17</v>
      </c>
      <c r="O3">
        <f>IFERROR(VLOOKUP(Table_Fact_Inbound_Reporting[[#This Row],[single_stream_incoming_date]],Fact_Trashout_Reporting!C:F,4,FALSE),0)</f>
        <v>3.42</v>
      </c>
      <c r="P3">
        <f>IFERROR(VLOOKUP(Table_Fact_Inbound_Reporting[[#This Row],[single_stream_incoming_date]],Fact_Production_Reporting!E:G,3,FALSE),0)</f>
        <v>4.1265000000000001</v>
      </c>
      <c r="Q3" s="30">
        <f>Table_Fact_Inbound_Reporting[[#This Row],[Group_Trash_Weight_Tons]]/Table_Fact_Inbound_Reporting[[#This Row],[Group_Inbound_Weight_Tons]]</f>
        <v>0.5542949756888168</v>
      </c>
      <c r="R3" s="10">
        <f t="shared" si="0"/>
        <v>0.27575424703049778</v>
      </c>
    </row>
    <row r="4" spans="1:33" s="35" customFormat="1" x14ac:dyDescent="0.25">
      <c r="A4" s="35">
        <v>2329</v>
      </c>
      <c r="B4" s="36">
        <v>44439</v>
      </c>
      <c r="C4" s="35" t="s">
        <v>120</v>
      </c>
      <c r="D4" s="35">
        <v>114244</v>
      </c>
      <c r="E4" s="37">
        <v>44440.877015046295</v>
      </c>
      <c r="F4" s="35">
        <v>500</v>
      </c>
      <c r="G4" s="35">
        <v>0.25</v>
      </c>
      <c r="H4" s="35">
        <v>2</v>
      </c>
      <c r="I4" s="35" t="s">
        <v>157</v>
      </c>
      <c r="J4" s="35" t="s">
        <v>167</v>
      </c>
      <c r="K4" s="35">
        <v>8</v>
      </c>
      <c r="L4" s="35" t="s">
        <v>169</v>
      </c>
      <c r="M4" s="35" t="str">
        <f>VLOOKUP(Table_Fact_Inbound_Reporting[[#This Row],[supplier_dim_supplier_id]],Table_supplier_dim1[[supplier_id]:[supplier_name]],5,FALSE)</f>
        <v>Twin Enviro</v>
      </c>
      <c r="N4" s="35">
        <f>SUMIF(B:B,Table_Fact_Inbound_Reporting[[#This Row],[single_stream_incoming_date]],G:G)</f>
        <v>6.17</v>
      </c>
      <c r="O4" s="35">
        <f>IFERROR(VLOOKUP(Table_Fact_Inbound_Reporting[[#This Row],[single_stream_incoming_date]],Fact_Trashout_Reporting!C:F,4,FALSE),0)</f>
        <v>3.42</v>
      </c>
      <c r="P4" s="35">
        <f>IFERROR(VLOOKUP(Table_Fact_Inbound_Reporting[[#This Row],[single_stream_incoming_date]],Fact_Production_Reporting!E:G,3,FALSE),0)</f>
        <v>4.1265000000000001</v>
      </c>
      <c r="Q4" s="38">
        <f>Table_Fact_Inbound_Reporting[[#This Row],[Group_Trash_Weight_Tons]]/Table_Fact_Inbound_Reporting[[#This Row],[Group_Inbound_Weight_Tons]]</f>
        <v>0.5542949756888168</v>
      </c>
      <c r="R4" s="39">
        <f t="shared" si="0"/>
        <v>0.27575424703049778</v>
      </c>
      <c r="AD4" s="38"/>
    </row>
    <row r="5" spans="1:33" x14ac:dyDescent="0.25">
      <c r="A5">
        <v>2331</v>
      </c>
      <c r="B5" s="14">
        <v>44439</v>
      </c>
      <c r="C5" t="s">
        <v>120</v>
      </c>
      <c r="D5">
        <v>114273</v>
      </c>
      <c r="E5" s="2">
        <v>44440.879494598768</v>
      </c>
      <c r="F5">
        <v>5740</v>
      </c>
      <c r="G5">
        <v>2.87</v>
      </c>
      <c r="H5">
        <v>2</v>
      </c>
      <c r="I5" t="s">
        <v>157</v>
      </c>
      <c r="J5" t="s">
        <v>167</v>
      </c>
      <c r="K5">
        <v>8</v>
      </c>
      <c r="L5" t="s">
        <v>169</v>
      </c>
      <c r="M5" t="str">
        <f>VLOOKUP(Table_Fact_Inbound_Reporting[[#This Row],[supplier_dim_supplier_id]],Table_supplier_dim1[[supplier_id]:[supplier_name]],5,FALSE)</f>
        <v>Twin Enviro</v>
      </c>
      <c r="N5">
        <f>SUMIF(B:B,Table_Fact_Inbound_Reporting[[#This Row],[single_stream_incoming_date]],G:G)</f>
        <v>6.17</v>
      </c>
      <c r="O5">
        <f>IFERROR(VLOOKUP(Table_Fact_Inbound_Reporting[[#This Row],[single_stream_incoming_date]],Fact_Trashout_Reporting!C:F,4,FALSE),0)</f>
        <v>3.42</v>
      </c>
      <c r="P5">
        <f>IFERROR(VLOOKUP(Table_Fact_Inbound_Reporting[[#This Row],[single_stream_incoming_date]],Fact_Production_Reporting!E:G,3,FALSE),0)</f>
        <v>4.1265000000000001</v>
      </c>
      <c r="Q5" s="30">
        <f>Table_Fact_Inbound_Reporting[[#This Row],[Group_Trash_Weight_Tons]]/Table_Fact_Inbound_Reporting[[#This Row],[Group_Inbound_Weight_Tons]]</f>
        <v>0.5542949756888168</v>
      </c>
      <c r="R5" s="10">
        <f t="shared" si="0"/>
        <v>0.27575424703049778</v>
      </c>
    </row>
    <row r="6" spans="1:33" x14ac:dyDescent="0.25">
      <c r="A6">
        <v>2327</v>
      </c>
      <c r="B6" s="14">
        <v>44438</v>
      </c>
      <c r="C6" t="s">
        <v>120</v>
      </c>
      <c r="D6">
        <v>114209</v>
      </c>
      <c r="E6" s="2">
        <v>44438.904837229937</v>
      </c>
      <c r="F6">
        <v>3180</v>
      </c>
      <c r="G6">
        <v>1.59</v>
      </c>
      <c r="H6">
        <v>2</v>
      </c>
      <c r="I6" t="s">
        <v>157</v>
      </c>
      <c r="J6" t="s">
        <v>167</v>
      </c>
      <c r="K6">
        <v>8</v>
      </c>
      <c r="L6" t="s">
        <v>169</v>
      </c>
      <c r="M6" t="str">
        <f>VLOOKUP(Table_Fact_Inbound_Reporting[[#This Row],[supplier_dim_supplier_id]],Table_supplier_dim1[[supplier_id]:[supplier_name]],5,FALSE)</f>
        <v>Twin Enviro</v>
      </c>
      <c r="N6">
        <f>SUMIF(B:B,Table_Fact_Inbound_Reporting[[#This Row],[single_stream_incoming_date]],G:G)</f>
        <v>8.120000000000001</v>
      </c>
      <c r="O6">
        <f>IFERROR(VLOOKUP(Table_Fact_Inbound_Reporting[[#This Row],[single_stream_incoming_date]],Fact_Trashout_Reporting!C:F,4,FALSE),0)</f>
        <v>4.3</v>
      </c>
      <c r="P6">
        <f>IFERROR(VLOOKUP(Table_Fact_Inbound_Reporting[[#This Row],[single_stream_incoming_date]],Fact_Production_Reporting!E:G,3,FALSE),0)</f>
        <v>4.495000000000001</v>
      </c>
      <c r="Q6" s="30">
        <f>Table_Fact_Inbound_Reporting[[#This Row],[Group_Trash_Weight_Tons]]/Table_Fact_Inbound_Reporting[[#This Row],[Group_Inbound_Weight_Tons]]</f>
        <v>0.52955665024630538</v>
      </c>
      <c r="R6" s="10">
        <f t="shared" si="0"/>
        <v>0.27575424703049778</v>
      </c>
    </row>
    <row r="7" spans="1:33" x14ac:dyDescent="0.25">
      <c r="A7">
        <v>2326</v>
      </c>
      <c r="B7" s="14">
        <v>44438</v>
      </c>
      <c r="C7" t="s">
        <v>120</v>
      </c>
      <c r="D7">
        <v>114197</v>
      </c>
      <c r="E7" s="2">
        <v>44438.904488233027</v>
      </c>
      <c r="F7">
        <v>1840</v>
      </c>
      <c r="G7">
        <v>0.92</v>
      </c>
      <c r="H7">
        <v>2</v>
      </c>
      <c r="I7" t="s">
        <v>157</v>
      </c>
      <c r="J7" t="s">
        <v>167</v>
      </c>
      <c r="K7">
        <v>8</v>
      </c>
      <c r="L7" t="s">
        <v>169</v>
      </c>
      <c r="M7" t="str">
        <f>VLOOKUP(Table_Fact_Inbound_Reporting[[#This Row],[supplier_dim_supplier_id]],Table_supplier_dim1[[supplier_id]:[supplier_name]],5,FALSE)</f>
        <v>Twin Enviro</v>
      </c>
      <c r="N7">
        <f>SUMIF(B:B,Table_Fact_Inbound_Reporting[[#This Row],[single_stream_incoming_date]],G:G)</f>
        <v>8.120000000000001</v>
      </c>
      <c r="O7">
        <f>IFERROR(VLOOKUP(Table_Fact_Inbound_Reporting[[#This Row],[single_stream_incoming_date]],Fact_Trashout_Reporting!C:F,4,FALSE),0)</f>
        <v>4.3</v>
      </c>
      <c r="P7">
        <f>IFERROR(VLOOKUP(Table_Fact_Inbound_Reporting[[#This Row],[single_stream_incoming_date]],Fact_Production_Reporting!E:G,3,FALSE),0)</f>
        <v>4.495000000000001</v>
      </c>
      <c r="Q7" s="30">
        <f>Table_Fact_Inbound_Reporting[[#This Row],[Group_Trash_Weight_Tons]]/Table_Fact_Inbound_Reporting[[#This Row],[Group_Inbound_Weight_Tons]]</f>
        <v>0.52955665024630538</v>
      </c>
      <c r="R7" s="10">
        <f t="shared" si="0"/>
        <v>0.27575424703049778</v>
      </c>
    </row>
    <row r="8" spans="1:33" x14ac:dyDescent="0.25">
      <c r="A8">
        <v>2325</v>
      </c>
      <c r="B8" s="14">
        <v>44438</v>
      </c>
      <c r="C8" t="s">
        <v>120</v>
      </c>
      <c r="D8">
        <v>114164</v>
      </c>
      <c r="E8" s="2">
        <v>44438.903780671295</v>
      </c>
      <c r="F8">
        <v>3520</v>
      </c>
      <c r="G8">
        <v>1.76</v>
      </c>
      <c r="H8">
        <v>2</v>
      </c>
      <c r="I8" t="s">
        <v>157</v>
      </c>
      <c r="J8" t="s">
        <v>167</v>
      </c>
      <c r="K8">
        <v>8</v>
      </c>
      <c r="L8" t="s">
        <v>169</v>
      </c>
      <c r="M8" t="str">
        <f>VLOOKUP(Table_Fact_Inbound_Reporting[[#This Row],[supplier_dim_supplier_id]],Table_supplier_dim1[[supplier_id]:[supplier_name]],5,FALSE)</f>
        <v>Twin Enviro</v>
      </c>
      <c r="N8">
        <f>SUMIF(B:B,Table_Fact_Inbound_Reporting[[#This Row],[single_stream_incoming_date]],G:G)</f>
        <v>8.120000000000001</v>
      </c>
      <c r="O8">
        <f>IFERROR(VLOOKUP(Table_Fact_Inbound_Reporting[[#This Row],[single_stream_incoming_date]],Fact_Trashout_Reporting!C:F,4,FALSE),0)</f>
        <v>4.3</v>
      </c>
      <c r="P8">
        <f>IFERROR(VLOOKUP(Table_Fact_Inbound_Reporting[[#This Row],[single_stream_incoming_date]],Fact_Production_Reporting!E:G,3,FALSE),0)</f>
        <v>4.495000000000001</v>
      </c>
      <c r="Q8" s="30">
        <f>Table_Fact_Inbound_Reporting[[#This Row],[Group_Trash_Weight_Tons]]/Table_Fact_Inbound_Reporting[[#This Row],[Group_Inbound_Weight_Tons]]</f>
        <v>0.52955665024630538</v>
      </c>
      <c r="R8" s="10">
        <f t="shared" si="0"/>
        <v>0.27575424703049778</v>
      </c>
    </row>
    <row r="9" spans="1:33" x14ac:dyDescent="0.25">
      <c r="A9">
        <v>2328</v>
      </c>
      <c r="B9" s="14">
        <v>44438</v>
      </c>
      <c r="C9" t="s">
        <v>120</v>
      </c>
      <c r="D9">
        <v>114214</v>
      </c>
      <c r="E9" s="2">
        <v>44440.875220293208</v>
      </c>
      <c r="F9">
        <v>7700</v>
      </c>
      <c r="G9">
        <v>3.85</v>
      </c>
      <c r="H9">
        <v>2</v>
      </c>
      <c r="I9" t="s">
        <v>157</v>
      </c>
      <c r="J9" t="s">
        <v>167</v>
      </c>
      <c r="K9">
        <v>8</v>
      </c>
      <c r="L9" t="s">
        <v>169</v>
      </c>
      <c r="M9" t="str">
        <f>VLOOKUP(Table_Fact_Inbound_Reporting[[#This Row],[supplier_dim_supplier_id]],Table_supplier_dim1[[supplier_id]:[supplier_name]],5,FALSE)</f>
        <v>Twin Enviro</v>
      </c>
      <c r="N9">
        <f>SUMIF(B:B,Table_Fact_Inbound_Reporting[[#This Row],[single_stream_incoming_date]],G:G)</f>
        <v>8.120000000000001</v>
      </c>
      <c r="O9">
        <f>IFERROR(VLOOKUP(Table_Fact_Inbound_Reporting[[#This Row],[single_stream_incoming_date]],Fact_Trashout_Reporting!C:F,4,FALSE),0)</f>
        <v>4.3</v>
      </c>
      <c r="P9">
        <f>IFERROR(VLOOKUP(Table_Fact_Inbound_Reporting[[#This Row],[single_stream_incoming_date]],Fact_Production_Reporting!E:G,3,FALSE),0)</f>
        <v>4.495000000000001</v>
      </c>
      <c r="Q9" s="30">
        <f>Table_Fact_Inbound_Reporting[[#This Row],[Group_Trash_Weight_Tons]]/Table_Fact_Inbound_Reporting[[#This Row],[Group_Inbound_Weight_Tons]]</f>
        <v>0.52955665024630538</v>
      </c>
      <c r="R9" s="10">
        <f t="shared" si="0"/>
        <v>0.27575424703049778</v>
      </c>
    </row>
    <row r="10" spans="1:33" x14ac:dyDescent="0.25">
      <c r="A10">
        <v>2324</v>
      </c>
      <c r="B10" s="14">
        <v>44435</v>
      </c>
      <c r="C10" t="s">
        <v>120</v>
      </c>
      <c r="D10">
        <v>114122</v>
      </c>
      <c r="E10" s="2">
        <v>44438.903432060186</v>
      </c>
      <c r="F10">
        <v>5040</v>
      </c>
      <c r="G10">
        <v>2.52</v>
      </c>
      <c r="H10">
        <v>2</v>
      </c>
      <c r="I10" t="s">
        <v>157</v>
      </c>
      <c r="J10" t="s">
        <v>167</v>
      </c>
      <c r="K10">
        <v>8</v>
      </c>
      <c r="L10" t="s">
        <v>169</v>
      </c>
      <c r="M10" t="str">
        <f>VLOOKUP(Table_Fact_Inbound_Reporting[[#This Row],[supplier_dim_supplier_id]],Table_supplier_dim1[[supplier_id]:[supplier_name]],5,FALSE)</f>
        <v>Twin Enviro</v>
      </c>
      <c r="N10">
        <f>SUMIF(B:B,Table_Fact_Inbound_Reporting[[#This Row],[single_stream_incoming_date]],G:G)</f>
        <v>9.06</v>
      </c>
      <c r="O10">
        <f>IFERROR(VLOOKUP(Table_Fact_Inbound_Reporting[[#This Row],[single_stream_incoming_date]],Fact_Trashout_Reporting!C:F,4,FALSE),0)</f>
        <v>0</v>
      </c>
      <c r="P10">
        <f>IFERROR(VLOOKUP(Table_Fact_Inbound_Reporting[[#This Row],[single_stream_incoming_date]],Fact_Production_Reporting!E:G,3,FALSE),0)</f>
        <v>5.4515000000000002</v>
      </c>
      <c r="Q10" s="30">
        <f>Table_Fact_Inbound_Reporting[[#This Row],[Group_Trash_Weight_Tons]]/Table_Fact_Inbound_Reporting[[#This Row],[Group_Inbound_Weight_Tons]]</f>
        <v>0</v>
      </c>
      <c r="R10" s="10">
        <f t="shared" si="0"/>
        <v>0.27575424703049778</v>
      </c>
    </row>
    <row r="11" spans="1:33" x14ac:dyDescent="0.25">
      <c r="A11">
        <v>2322</v>
      </c>
      <c r="B11" s="14">
        <v>44435</v>
      </c>
      <c r="C11" t="s">
        <v>120</v>
      </c>
      <c r="D11">
        <v>114104</v>
      </c>
      <c r="E11" s="2">
        <v>44438.902618711421</v>
      </c>
      <c r="F11">
        <v>7580</v>
      </c>
      <c r="G11">
        <v>3.79</v>
      </c>
      <c r="H11">
        <v>3</v>
      </c>
      <c r="I11" t="s">
        <v>157</v>
      </c>
      <c r="J11" t="s">
        <v>167</v>
      </c>
      <c r="K11">
        <v>8</v>
      </c>
      <c r="L11" t="s">
        <v>169</v>
      </c>
      <c r="M11" t="str">
        <f>VLOOKUP(Table_Fact_Inbound_Reporting[[#This Row],[supplier_dim_supplier_id]],Table_supplier_dim1[[supplier_id]:[supplier_name]],5,FALSE)</f>
        <v>Waste Management</v>
      </c>
      <c r="N11">
        <f>SUMIF(B:B,Table_Fact_Inbound_Reporting[[#This Row],[single_stream_incoming_date]],G:G)</f>
        <v>9.06</v>
      </c>
      <c r="O11">
        <f>IFERROR(VLOOKUP(Table_Fact_Inbound_Reporting[[#This Row],[single_stream_incoming_date]],Fact_Trashout_Reporting!C:F,4,FALSE),0)</f>
        <v>0</v>
      </c>
      <c r="P11">
        <f>IFERROR(VLOOKUP(Table_Fact_Inbound_Reporting[[#This Row],[single_stream_incoming_date]],Fact_Production_Reporting!E:G,3,FALSE),0)</f>
        <v>5.4515000000000002</v>
      </c>
      <c r="Q11" s="30">
        <f>Table_Fact_Inbound_Reporting[[#This Row],[Group_Trash_Weight_Tons]]/Table_Fact_Inbound_Reporting[[#This Row],[Group_Inbound_Weight_Tons]]</f>
        <v>0</v>
      </c>
      <c r="R11" s="10">
        <f t="shared" si="0"/>
        <v>0.27575424703049778</v>
      </c>
      <c r="AG11" s="8"/>
    </row>
    <row r="12" spans="1:33" x14ac:dyDescent="0.25">
      <c r="A12">
        <v>2323</v>
      </c>
      <c r="B12" s="14">
        <v>44435</v>
      </c>
      <c r="C12" t="s">
        <v>120</v>
      </c>
      <c r="D12">
        <v>114123</v>
      </c>
      <c r="E12" s="2">
        <v>44438.902975270059</v>
      </c>
      <c r="F12">
        <v>5500</v>
      </c>
      <c r="G12">
        <v>2.75</v>
      </c>
      <c r="H12">
        <v>2</v>
      </c>
      <c r="I12" t="s">
        <v>157</v>
      </c>
      <c r="J12" t="s">
        <v>167</v>
      </c>
      <c r="K12">
        <v>8</v>
      </c>
      <c r="L12" t="s">
        <v>169</v>
      </c>
      <c r="M12" t="str">
        <f>VLOOKUP(Table_Fact_Inbound_Reporting[[#This Row],[supplier_dim_supplier_id]],Table_supplier_dim1[[supplier_id]:[supplier_name]],5,FALSE)</f>
        <v>Twin Enviro</v>
      </c>
      <c r="N12">
        <f>SUMIF(B:B,Table_Fact_Inbound_Reporting[[#This Row],[single_stream_incoming_date]],G:G)</f>
        <v>9.06</v>
      </c>
      <c r="O12">
        <f>IFERROR(VLOOKUP(Table_Fact_Inbound_Reporting[[#This Row],[single_stream_incoming_date]],Fact_Trashout_Reporting!C:F,4,FALSE),0)</f>
        <v>0</v>
      </c>
      <c r="P12">
        <f>IFERROR(VLOOKUP(Table_Fact_Inbound_Reporting[[#This Row],[single_stream_incoming_date]],Fact_Production_Reporting!E:G,3,FALSE),0)</f>
        <v>5.4515000000000002</v>
      </c>
      <c r="Q12" s="30">
        <f>Table_Fact_Inbound_Reporting[[#This Row],[Group_Trash_Weight_Tons]]/Table_Fact_Inbound_Reporting[[#This Row],[Group_Inbound_Weight_Tons]]</f>
        <v>0</v>
      </c>
      <c r="R12" s="10">
        <f t="shared" si="0"/>
        <v>0.27575424703049778</v>
      </c>
      <c r="AG12" s="8"/>
    </row>
    <row r="13" spans="1:33" x14ac:dyDescent="0.25">
      <c r="A13">
        <v>2319</v>
      </c>
      <c r="B13" s="14">
        <v>44434</v>
      </c>
      <c r="C13" t="s">
        <v>120</v>
      </c>
      <c r="D13">
        <v>114006</v>
      </c>
      <c r="E13" s="2">
        <v>44438.901165740739</v>
      </c>
      <c r="F13">
        <v>6800</v>
      </c>
      <c r="G13">
        <v>3.4</v>
      </c>
      <c r="H13">
        <v>2</v>
      </c>
      <c r="I13" t="s">
        <v>157</v>
      </c>
      <c r="J13" t="s">
        <v>167</v>
      </c>
      <c r="K13">
        <v>8</v>
      </c>
      <c r="L13" t="s">
        <v>169</v>
      </c>
      <c r="M13" t="str">
        <f>VLOOKUP(Table_Fact_Inbound_Reporting[[#This Row],[supplier_dim_supplier_id]],Table_supplier_dim1[[supplier_id]:[supplier_name]],5,FALSE)</f>
        <v>Twin Enviro</v>
      </c>
      <c r="N13">
        <f>SUMIF(B:B,Table_Fact_Inbound_Reporting[[#This Row],[single_stream_incoming_date]],G:G)</f>
        <v>5.24</v>
      </c>
      <c r="O13">
        <f>IFERROR(VLOOKUP(Table_Fact_Inbound_Reporting[[#This Row],[single_stream_incoming_date]],Fact_Trashout_Reporting!C:F,4,FALSE),0)</f>
        <v>0</v>
      </c>
      <c r="P13">
        <f>IFERROR(VLOOKUP(Table_Fact_Inbound_Reporting[[#This Row],[single_stream_incoming_date]],Fact_Production_Reporting!E:G,3,FALSE),0)</f>
        <v>4.1315000000000008</v>
      </c>
      <c r="Q13" s="30">
        <f>Table_Fact_Inbound_Reporting[[#This Row],[Group_Trash_Weight_Tons]]/Table_Fact_Inbound_Reporting[[#This Row],[Group_Inbound_Weight_Tons]]</f>
        <v>0</v>
      </c>
      <c r="R13" s="10">
        <f t="shared" si="0"/>
        <v>0.27575424703049778</v>
      </c>
      <c r="AG13" s="8"/>
    </row>
    <row r="14" spans="1:33" x14ac:dyDescent="0.25">
      <c r="A14">
        <v>2321</v>
      </c>
      <c r="B14" s="14">
        <v>44434</v>
      </c>
      <c r="C14" t="s">
        <v>120</v>
      </c>
      <c r="D14">
        <v>114009</v>
      </c>
      <c r="E14" s="2">
        <v>44438.902204552469</v>
      </c>
      <c r="F14">
        <v>2020</v>
      </c>
      <c r="G14">
        <v>1.01</v>
      </c>
      <c r="H14">
        <v>2</v>
      </c>
      <c r="I14" t="s">
        <v>157</v>
      </c>
      <c r="J14" t="s">
        <v>167</v>
      </c>
      <c r="K14">
        <v>8</v>
      </c>
      <c r="L14" t="s">
        <v>169</v>
      </c>
      <c r="M14" t="str">
        <f>VLOOKUP(Table_Fact_Inbound_Reporting[[#This Row],[supplier_dim_supplier_id]],Table_supplier_dim1[[supplier_id]:[supplier_name]],5,FALSE)</f>
        <v>Twin Enviro</v>
      </c>
      <c r="N14">
        <f>SUMIF(B:B,Table_Fact_Inbound_Reporting[[#This Row],[single_stream_incoming_date]],G:G)</f>
        <v>5.24</v>
      </c>
      <c r="O14">
        <f>IFERROR(VLOOKUP(Table_Fact_Inbound_Reporting[[#This Row],[single_stream_incoming_date]],Fact_Trashout_Reporting!C:F,4,FALSE),0)</f>
        <v>0</v>
      </c>
      <c r="P14">
        <f>IFERROR(VLOOKUP(Table_Fact_Inbound_Reporting[[#This Row],[single_stream_incoming_date]],Fact_Production_Reporting!E:G,3,FALSE),0)</f>
        <v>4.1315000000000008</v>
      </c>
      <c r="Q14" s="30">
        <f>Table_Fact_Inbound_Reporting[[#This Row],[Group_Trash_Weight_Tons]]/Table_Fact_Inbound_Reporting[[#This Row],[Group_Inbound_Weight_Tons]]</f>
        <v>0</v>
      </c>
      <c r="R14" s="10">
        <f t="shared" si="0"/>
        <v>0.27575424703049778</v>
      </c>
      <c r="AG14" s="8"/>
    </row>
    <row r="15" spans="1:33" x14ac:dyDescent="0.25">
      <c r="A15">
        <v>2320</v>
      </c>
      <c r="B15" s="14">
        <v>44434</v>
      </c>
      <c r="C15" t="s">
        <v>120</v>
      </c>
      <c r="D15">
        <v>114037</v>
      </c>
      <c r="E15" s="2">
        <v>44438.901674151231</v>
      </c>
      <c r="F15">
        <v>1660</v>
      </c>
      <c r="G15">
        <v>0.83</v>
      </c>
      <c r="H15">
        <v>2</v>
      </c>
      <c r="I15" t="s">
        <v>157</v>
      </c>
      <c r="J15" t="s">
        <v>167</v>
      </c>
      <c r="K15">
        <v>8</v>
      </c>
      <c r="L15" t="s">
        <v>169</v>
      </c>
      <c r="M15" t="str">
        <f>VLOOKUP(Table_Fact_Inbound_Reporting[[#This Row],[supplier_dim_supplier_id]],Table_supplier_dim1[[supplier_id]:[supplier_name]],5,FALSE)</f>
        <v>Twin Enviro</v>
      </c>
      <c r="N15">
        <f>SUMIF(B:B,Table_Fact_Inbound_Reporting[[#This Row],[single_stream_incoming_date]],G:G)</f>
        <v>5.24</v>
      </c>
      <c r="O15">
        <f>IFERROR(VLOOKUP(Table_Fact_Inbound_Reporting[[#This Row],[single_stream_incoming_date]],Fact_Trashout_Reporting!C:F,4,FALSE),0)</f>
        <v>0</v>
      </c>
      <c r="P15">
        <f>IFERROR(VLOOKUP(Table_Fact_Inbound_Reporting[[#This Row],[single_stream_incoming_date]],Fact_Production_Reporting!E:G,3,FALSE),0)</f>
        <v>4.1315000000000008</v>
      </c>
      <c r="Q15" s="30">
        <f>Table_Fact_Inbound_Reporting[[#This Row],[Group_Trash_Weight_Tons]]/Table_Fact_Inbound_Reporting[[#This Row],[Group_Inbound_Weight_Tons]]</f>
        <v>0</v>
      </c>
      <c r="R15" s="10">
        <f t="shared" si="0"/>
        <v>0.27575424703049778</v>
      </c>
      <c r="AG15" s="8"/>
    </row>
    <row r="16" spans="1:33" x14ac:dyDescent="0.25">
      <c r="A16">
        <v>2315</v>
      </c>
      <c r="B16" s="14">
        <v>44433</v>
      </c>
      <c r="C16" t="s">
        <v>120</v>
      </c>
      <c r="D16">
        <v>113947</v>
      </c>
      <c r="E16" s="2">
        <v>44434.866112037038</v>
      </c>
      <c r="F16">
        <v>1020</v>
      </c>
      <c r="G16">
        <v>0.51</v>
      </c>
      <c r="H16">
        <v>2</v>
      </c>
      <c r="I16" t="s">
        <v>157</v>
      </c>
      <c r="J16" t="s">
        <v>167</v>
      </c>
      <c r="K16">
        <v>8</v>
      </c>
      <c r="L16" t="s">
        <v>169</v>
      </c>
      <c r="M16" t="str">
        <f>VLOOKUP(Table_Fact_Inbound_Reporting[[#This Row],[supplier_dim_supplier_id]],Table_supplier_dim1[[supplier_id]:[supplier_name]],5,FALSE)</f>
        <v>Twin Enviro</v>
      </c>
      <c r="N16">
        <f>SUMIF(B:B,Table_Fact_Inbound_Reporting[[#This Row],[single_stream_incoming_date]],G:G)</f>
        <v>2.4305000000000003</v>
      </c>
      <c r="O16">
        <f>IFERROR(VLOOKUP(Table_Fact_Inbound_Reporting[[#This Row],[single_stream_incoming_date]],Fact_Trashout_Reporting!C:F,4,FALSE),0)</f>
        <v>2.57</v>
      </c>
      <c r="P16">
        <f>IFERROR(VLOOKUP(Table_Fact_Inbound_Reporting[[#This Row],[single_stream_incoming_date]],Fact_Production_Reporting!E:G,3,FALSE),0)</f>
        <v>4.4165000000000001</v>
      </c>
      <c r="Q16" s="30">
        <f>Table_Fact_Inbound_Reporting[[#This Row],[Group_Trash_Weight_Tons]]/Table_Fact_Inbound_Reporting[[#This Row],[Group_Inbound_Weight_Tons]]</f>
        <v>1.0573955976136595</v>
      </c>
      <c r="R16" s="10">
        <f t="shared" si="0"/>
        <v>0.27575424703049778</v>
      </c>
      <c r="AG16" s="8"/>
    </row>
    <row r="17" spans="1:49" x14ac:dyDescent="0.25">
      <c r="A17">
        <v>2290</v>
      </c>
      <c r="B17" s="14">
        <v>44433</v>
      </c>
      <c r="C17" t="s">
        <v>120</v>
      </c>
      <c r="D17">
        <v>113782</v>
      </c>
      <c r="E17" s="2">
        <v>44433.278170331789</v>
      </c>
      <c r="F17">
        <v>3841</v>
      </c>
      <c r="G17">
        <v>1.9205000000000001</v>
      </c>
      <c r="H17">
        <v>2</v>
      </c>
      <c r="I17" t="s">
        <v>157</v>
      </c>
      <c r="J17" t="s">
        <v>167</v>
      </c>
      <c r="K17">
        <v>8</v>
      </c>
      <c r="L17" t="s">
        <v>169</v>
      </c>
      <c r="M17" t="str">
        <f>VLOOKUP(Table_Fact_Inbound_Reporting[[#This Row],[supplier_dim_supplier_id]],Table_supplier_dim1[[supplier_id]:[supplier_name]],5,FALSE)</f>
        <v>Twin Enviro</v>
      </c>
      <c r="N17">
        <f>SUMIF(B:B,Table_Fact_Inbound_Reporting[[#This Row],[single_stream_incoming_date]],G:G)</f>
        <v>2.4305000000000003</v>
      </c>
      <c r="O17">
        <f>IFERROR(VLOOKUP(Table_Fact_Inbound_Reporting[[#This Row],[single_stream_incoming_date]],Fact_Trashout_Reporting!C:F,4,FALSE),0)</f>
        <v>2.57</v>
      </c>
      <c r="P17">
        <f>IFERROR(VLOOKUP(Table_Fact_Inbound_Reporting[[#This Row],[single_stream_incoming_date]],Fact_Production_Reporting!E:G,3,FALSE),0)</f>
        <v>4.4165000000000001</v>
      </c>
      <c r="Q17" s="30">
        <f>Table_Fact_Inbound_Reporting[[#This Row],[Group_Trash_Weight_Tons]]/Table_Fact_Inbound_Reporting[[#This Row],[Group_Inbound_Weight_Tons]]</f>
        <v>1.0573955976136595</v>
      </c>
      <c r="R17" s="10">
        <f t="shared" si="0"/>
        <v>0.27575424703049778</v>
      </c>
      <c r="AG17" s="8"/>
    </row>
    <row r="18" spans="1:49" x14ac:dyDescent="0.25">
      <c r="A18">
        <v>2304</v>
      </c>
      <c r="B18" s="14">
        <v>44432</v>
      </c>
      <c r="C18" t="s">
        <v>120</v>
      </c>
      <c r="D18">
        <v>113882</v>
      </c>
      <c r="E18" s="2">
        <v>44432.873565702161</v>
      </c>
      <c r="F18">
        <v>7800</v>
      </c>
      <c r="G18">
        <v>3.9</v>
      </c>
      <c r="H18">
        <v>3</v>
      </c>
      <c r="I18" t="s">
        <v>157</v>
      </c>
      <c r="J18" t="s">
        <v>167</v>
      </c>
      <c r="K18">
        <v>8</v>
      </c>
      <c r="L18" t="s">
        <v>169</v>
      </c>
      <c r="M18" t="str">
        <f>VLOOKUP(Table_Fact_Inbound_Reporting[[#This Row],[supplier_dim_supplier_id]],Table_supplier_dim1[[supplier_id]:[supplier_name]],5,FALSE)</f>
        <v>Waste Management</v>
      </c>
      <c r="N18">
        <f>SUMIF(B:B,Table_Fact_Inbound_Reporting[[#This Row],[single_stream_incoming_date]],G:G)</f>
        <v>14.94</v>
      </c>
      <c r="O18">
        <f>IFERROR(VLOOKUP(Table_Fact_Inbound_Reporting[[#This Row],[single_stream_incoming_date]],Fact_Trashout_Reporting!C:F,4,FALSE),0)</f>
        <v>3.87</v>
      </c>
      <c r="P18">
        <f>IFERROR(VLOOKUP(Table_Fact_Inbound_Reporting[[#This Row],[single_stream_incoming_date]],Fact_Production_Reporting!E:G,3,FALSE),0)</f>
        <v>4.6229999999999993</v>
      </c>
      <c r="Q18" s="30">
        <f>Table_Fact_Inbound_Reporting[[#This Row],[Group_Trash_Weight_Tons]]/Table_Fact_Inbound_Reporting[[#This Row],[Group_Inbound_Weight_Tons]]</f>
        <v>0.25903614457831325</v>
      </c>
      <c r="R18" s="10">
        <f t="shared" si="0"/>
        <v>0.27575424703049778</v>
      </c>
      <c r="AG18" s="8"/>
    </row>
    <row r="19" spans="1:49" x14ac:dyDescent="0.25">
      <c r="A19">
        <v>2307</v>
      </c>
      <c r="B19" s="14">
        <v>44432</v>
      </c>
      <c r="C19" t="s">
        <v>120</v>
      </c>
      <c r="D19">
        <v>113906</v>
      </c>
      <c r="E19" s="2">
        <v>44432.876167708331</v>
      </c>
      <c r="F19">
        <v>4380</v>
      </c>
      <c r="G19">
        <v>2.19</v>
      </c>
      <c r="H19">
        <v>2</v>
      </c>
      <c r="I19" t="s">
        <v>157</v>
      </c>
      <c r="J19" t="s">
        <v>167</v>
      </c>
      <c r="K19">
        <v>8</v>
      </c>
      <c r="L19" t="s">
        <v>169</v>
      </c>
      <c r="M19" t="str">
        <f>VLOOKUP(Table_Fact_Inbound_Reporting[[#This Row],[supplier_dim_supplier_id]],Table_supplier_dim1[[supplier_id]:[supplier_name]],5,FALSE)</f>
        <v>Twin Enviro</v>
      </c>
      <c r="N19">
        <f>SUMIF(B:B,Table_Fact_Inbound_Reporting[[#This Row],[single_stream_incoming_date]],G:G)</f>
        <v>14.94</v>
      </c>
      <c r="O19">
        <f>IFERROR(VLOOKUP(Table_Fact_Inbound_Reporting[[#This Row],[single_stream_incoming_date]],Fact_Trashout_Reporting!C:F,4,FALSE),0)</f>
        <v>3.87</v>
      </c>
      <c r="P19">
        <f>IFERROR(VLOOKUP(Table_Fact_Inbound_Reporting[[#This Row],[single_stream_incoming_date]],Fact_Production_Reporting!E:G,3,FALSE),0)</f>
        <v>4.6229999999999993</v>
      </c>
      <c r="Q19" s="30">
        <f>Table_Fact_Inbound_Reporting[[#This Row],[Group_Trash_Weight_Tons]]/Table_Fact_Inbound_Reporting[[#This Row],[Group_Inbound_Weight_Tons]]</f>
        <v>0.25903614457831325</v>
      </c>
      <c r="R19" s="10">
        <f t="shared" si="0"/>
        <v>0.27575424703049778</v>
      </c>
      <c r="AG19" s="8"/>
    </row>
    <row r="20" spans="1:49" x14ac:dyDescent="0.25">
      <c r="A20">
        <v>2303</v>
      </c>
      <c r="B20" s="14">
        <v>44432</v>
      </c>
      <c r="C20" t="s">
        <v>120</v>
      </c>
      <c r="D20">
        <v>113852</v>
      </c>
      <c r="E20" s="2">
        <v>44432.872536304014</v>
      </c>
      <c r="F20">
        <v>7840</v>
      </c>
      <c r="G20">
        <v>3.92</v>
      </c>
      <c r="H20">
        <v>2</v>
      </c>
      <c r="I20" t="s">
        <v>157</v>
      </c>
      <c r="J20" t="s">
        <v>167</v>
      </c>
      <c r="K20">
        <v>8</v>
      </c>
      <c r="L20" t="s">
        <v>169</v>
      </c>
      <c r="M20" t="str">
        <f>VLOOKUP(Table_Fact_Inbound_Reporting[[#This Row],[supplier_dim_supplier_id]],Table_supplier_dim1[[supplier_id]:[supplier_name]],5,FALSE)</f>
        <v>Twin Enviro</v>
      </c>
      <c r="N20">
        <f>SUMIF(B:B,Table_Fact_Inbound_Reporting[[#This Row],[single_stream_incoming_date]],G:G)</f>
        <v>14.94</v>
      </c>
      <c r="O20">
        <f>IFERROR(VLOOKUP(Table_Fact_Inbound_Reporting[[#This Row],[single_stream_incoming_date]],Fact_Trashout_Reporting!C:F,4,FALSE),0)</f>
        <v>3.87</v>
      </c>
      <c r="P20">
        <f>IFERROR(VLOOKUP(Table_Fact_Inbound_Reporting[[#This Row],[single_stream_incoming_date]],Fact_Production_Reporting!E:G,3,FALSE),0)</f>
        <v>4.6229999999999993</v>
      </c>
      <c r="Q20" s="30">
        <f>Table_Fact_Inbound_Reporting[[#This Row],[Group_Trash_Weight_Tons]]/Table_Fact_Inbound_Reporting[[#This Row],[Group_Inbound_Weight_Tons]]</f>
        <v>0.25903614457831325</v>
      </c>
      <c r="R20" s="10">
        <f t="shared" si="0"/>
        <v>0.27575424703049778</v>
      </c>
      <c r="AC20" s="7" t="s">
        <v>153</v>
      </c>
      <c r="AD20" t="s">
        <v>157</v>
      </c>
      <c r="AG20" s="8"/>
    </row>
    <row r="21" spans="1:49" x14ac:dyDescent="0.25">
      <c r="A21">
        <v>2314</v>
      </c>
      <c r="B21" s="14">
        <v>44432</v>
      </c>
      <c r="C21" t="s">
        <v>120</v>
      </c>
      <c r="D21">
        <v>113920</v>
      </c>
      <c r="E21" s="2">
        <v>44434.865361574077</v>
      </c>
      <c r="F21">
        <v>9860</v>
      </c>
      <c r="G21">
        <v>4.93</v>
      </c>
      <c r="H21">
        <v>3</v>
      </c>
      <c r="I21" t="s">
        <v>157</v>
      </c>
      <c r="J21" t="s">
        <v>167</v>
      </c>
      <c r="K21">
        <v>8</v>
      </c>
      <c r="L21" t="s">
        <v>169</v>
      </c>
      <c r="M21" t="str">
        <f>VLOOKUP(Table_Fact_Inbound_Reporting[[#This Row],[supplier_dim_supplier_id]],Table_supplier_dim1[[supplier_id]:[supplier_name]],5,FALSE)</f>
        <v>Waste Management</v>
      </c>
      <c r="N21">
        <f>SUMIF(B:B,Table_Fact_Inbound_Reporting[[#This Row],[single_stream_incoming_date]],G:G)</f>
        <v>14.94</v>
      </c>
      <c r="O21">
        <f>IFERROR(VLOOKUP(Table_Fact_Inbound_Reporting[[#This Row],[single_stream_incoming_date]],Fact_Trashout_Reporting!C:F,4,FALSE),0)</f>
        <v>3.87</v>
      </c>
      <c r="P21">
        <f>IFERROR(VLOOKUP(Table_Fact_Inbound_Reporting[[#This Row],[single_stream_incoming_date]],Fact_Production_Reporting!E:G,3,FALSE),0)</f>
        <v>4.6229999999999993</v>
      </c>
      <c r="Q21" s="30">
        <f>Table_Fact_Inbound_Reporting[[#This Row],[Group_Trash_Weight_Tons]]/Table_Fact_Inbound_Reporting[[#This Row],[Group_Inbound_Weight_Tons]]</f>
        <v>0.25903614457831325</v>
      </c>
      <c r="R21" s="10">
        <f t="shared" si="0"/>
        <v>0.27575424703049778</v>
      </c>
      <c r="AC21" s="7" t="s">
        <v>156</v>
      </c>
      <c r="AD21" t="s">
        <v>169</v>
      </c>
      <c r="AG21" s="8"/>
      <c r="AJ21" s="17" t="s">
        <v>188</v>
      </c>
      <c r="AK21" s="18">
        <f ca="1">TODAY()</f>
        <v>44455</v>
      </c>
      <c r="AL21" s="17"/>
      <c r="AM21" s="17"/>
      <c r="AN21" s="17"/>
      <c r="AO21" s="17"/>
    </row>
    <row r="22" spans="1:49" x14ac:dyDescent="0.25">
      <c r="A22">
        <v>2289</v>
      </c>
      <c r="B22" s="14">
        <v>44431</v>
      </c>
      <c r="C22" t="s">
        <v>120</v>
      </c>
      <c r="D22">
        <v>113781</v>
      </c>
      <c r="E22" s="2">
        <v>44431.912388618824</v>
      </c>
      <c r="F22">
        <v>2040</v>
      </c>
      <c r="G22">
        <v>1.02</v>
      </c>
      <c r="H22">
        <v>2</v>
      </c>
      <c r="I22" t="s">
        <v>157</v>
      </c>
      <c r="J22" t="s">
        <v>167</v>
      </c>
      <c r="K22">
        <v>8</v>
      </c>
      <c r="L22" t="s">
        <v>169</v>
      </c>
      <c r="M22" t="str">
        <f>VLOOKUP(Table_Fact_Inbound_Reporting[[#This Row],[supplier_dim_supplier_id]],Table_supplier_dim1[[supplier_id]:[supplier_name]],5,FALSE)</f>
        <v>Twin Enviro</v>
      </c>
      <c r="N22">
        <f>SUMIF(B:B,Table_Fact_Inbound_Reporting[[#This Row],[single_stream_incoming_date]],G:G)</f>
        <v>1.02</v>
      </c>
      <c r="O22">
        <f>IFERROR(VLOOKUP(Table_Fact_Inbound_Reporting[[#This Row],[single_stream_incoming_date]],Fact_Trashout_Reporting!C:F,4,FALSE),0)</f>
        <v>0.3</v>
      </c>
      <c r="P22">
        <f>IFERROR(VLOOKUP(Table_Fact_Inbound_Reporting[[#This Row],[single_stream_incoming_date]],Fact_Production_Reporting!E:G,3,FALSE),0)</f>
        <v>6.3360000000000003</v>
      </c>
      <c r="Q22" s="30">
        <f>Table_Fact_Inbound_Reporting[[#This Row],[Group_Trash_Weight_Tons]]/Table_Fact_Inbound_Reporting[[#This Row],[Group_Inbound_Weight_Tons]]</f>
        <v>0.29411764705882354</v>
      </c>
      <c r="R22" s="10">
        <f t="shared" si="0"/>
        <v>0.27575424703049778</v>
      </c>
      <c r="AG22" s="8"/>
      <c r="AJ22" s="17"/>
      <c r="AK22" s="17"/>
      <c r="AL22" s="17"/>
      <c r="AM22" s="17"/>
      <c r="AN22" s="17"/>
      <c r="AO22" s="17"/>
      <c r="AT22" s="9"/>
      <c r="AU22" s="10"/>
      <c r="AV22" s="10"/>
      <c r="AW22" s="30"/>
    </row>
    <row r="23" spans="1:49" x14ac:dyDescent="0.25">
      <c r="A23">
        <v>2281</v>
      </c>
      <c r="B23" s="14">
        <v>44429</v>
      </c>
      <c r="C23" t="s">
        <v>120</v>
      </c>
      <c r="D23">
        <v>1</v>
      </c>
      <c r="E23" s="2">
        <v>44429.868142168212</v>
      </c>
      <c r="F23">
        <v>1</v>
      </c>
      <c r="G23">
        <v>5.0000000000000001E-4</v>
      </c>
      <c r="H23">
        <v>2</v>
      </c>
      <c r="I23" t="s">
        <v>157</v>
      </c>
      <c r="J23" t="s">
        <v>167</v>
      </c>
      <c r="K23">
        <v>8</v>
      </c>
      <c r="L23" t="s">
        <v>169</v>
      </c>
      <c r="M23" t="str">
        <f>VLOOKUP(Table_Fact_Inbound_Reporting[[#This Row],[supplier_dim_supplier_id]],Table_supplier_dim1[[supplier_id]:[supplier_name]],5,FALSE)</f>
        <v>Twin Enviro</v>
      </c>
      <c r="N23">
        <f>SUMIF(B:B,Table_Fact_Inbound_Reporting[[#This Row],[single_stream_incoming_date]],G:G)</f>
        <v>5.0000000000000001E-4</v>
      </c>
      <c r="O23">
        <f>IFERROR(VLOOKUP(Table_Fact_Inbound_Reporting[[#This Row],[single_stream_incoming_date]],Fact_Trashout_Reporting!C:F,4,FALSE),0)</f>
        <v>0</v>
      </c>
      <c r="P23">
        <f>IFERROR(VLOOKUP(Table_Fact_Inbound_Reporting[[#This Row],[single_stream_incoming_date]],Fact_Production_Reporting!E:G,3,FALSE),0)</f>
        <v>0</v>
      </c>
      <c r="Q23" s="30">
        <f>Table_Fact_Inbound_Reporting[[#This Row],[Group_Trash_Weight_Tons]]/Table_Fact_Inbound_Reporting[[#This Row],[Group_Inbound_Weight_Tons]]</f>
        <v>0</v>
      </c>
      <c r="R23" s="10">
        <f t="shared" si="0"/>
        <v>0.27575424703049778</v>
      </c>
      <c r="AC23" s="7" t="s">
        <v>151</v>
      </c>
      <c r="AD23" t="s">
        <v>181</v>
      </c>
      <c r="AE23" t="s">
        <v>182</v>
      </c>
      <c r="AF23" t="s">
        <v>314</v>
      </c>
      <c r="AT23" s="9"/>
      <c r="AU23" s="10"/>
      <c r="AV23" s="10"/>
      <c r="AW23" s="30"/>
    </row>
    <row r="24" spans="1:49" x14ac:dyDescent="0.25">
      <c r="A24">
        <v>2282</v>
      </c>
      <c r="B24" s="14">
        <v>44428</v>
      </c>
      <c r="C24" t="s">
        <v>120</v>
      </c>
      <c r="D24">
        <v>113710</v>
      </c>
      <c r="E24" s="2">
        <v>44431.903329398148</v>
      </c>
      <c r="F24">
        <v>8000</v>
      </c>
      <c r="G24">
        <v>4</v>
      </c>
      <c r="H24">
        <v>3</v>
      </c>
      <c r="I24" t="s">
        <v>157</v>
      </c>
      <c r="J24" t="s">
        <v>167</v>
      </c>
      <c r="K24">
        <v>8</v>
      </c>
      <c r="L24" t="s">
        <v>169</v>
      </c>
      <c r="M24" t="str">
        <f>VLOOKUP(Table_Fact_Inbound_Reporting[[#This Row],[supplier_dim_supplier_id]],Table_supplier_dim1[[supplier_id]:[supplier_name]],5,FALSE)</f>
        <v>Waste Management</v>
      </c>
      <c r="N24">
        <f>SUMIF(B:B,Table_Fact_Inbound_Reporting[[#This Row],[single_stream_incoming_date]],G:G)</f>
        <v>8.4699999999999989</v>
      </c>
      <c r="O24">
        <f>IFERROR(VLOOKUP(Table_Fact_Inbound_Reporting[[#This Row],[single_stream_incoming_date]],Fact_Trashout_Reporting!C:F,4,FALSE),0)</f>
        <v>3.08</v>
      </c>
      <c r="P24">
        <f>IFERROR(VLOOKUP(Table_Fact_Inbound_Reporting[[#This Row],[single_stream_incoming_date]],Fact_Production_Reporting!E:G,3,FALSE),0)</f>
        <v>1.1274999999999999</v>
      </c>
      <c r="Q24" s="30">
        <f>Table_Fact_Inbound_Reporting[[#This Row],[Group_Trash_Weight_Tons]]/Table_Fact_Inbound_Reporting[[#This Row],[Group_Inbound_Weight_Tons]]</f>
        <v>0.3636363636363637</v>
      </c>
      <c r="R24" s="10">
        <f t="shared" si="0"/>
        <v>0.27575424703049778</v>
      </c>
      <c r="AC24" s="8">
        <v>44410</v>
      </c>
      <c r="AD24" s="10">
        <v>2.88</v>
      </c>
      <c r="AE24" s="29">
        <v>3.2485000000000004</v>
      </c>
      <c r="AF24" s="29">
        <v>1.06</v>
      </c>
    </row>
    <row r="25" spans="1:49" x14ac:dyDescent="0.25">
      <c r="A25">
        <v>2283</v>
      </c>
      <c r="B25" s="14">
        <v>44428</v>
      </c>
      <c r="C25" t="s">
        <v>120</v>
      </c>
      <c r="D25">
        <v>113722</v>
      </c>
      <c r="E25" s="2">
        <v>44431.903957253089</v>
      </c>
      <c r="F25">
        <v>5180</v>
      </c>
      <c r="G25">
        <v>2.59</v>
      </c>
      <c r="H25">
        <v>2</v>
      </c>
      <c r="I25" t="s">
        <v>157</v>
      </c>
      <c r="J25" t="s">
        <v>167</v>
      </c>
      <c r="K25">
        <v>8</v>
      </c>
      <c r="L25" t="s">
        <v>169</v>
      </c>
      <c r="M25" t="str">
        <f>VLOOKUP(Table_Fact_Inbound_Reporting[[#This Row],[supplier_dim_supplier_id]],Table_supplier_dim1[[supplier_id]:[supplier_name]],5,FALSE)</f>
        <v>Twin Enviro</v>
      </c>
      <c r="N25">
        <f>SUMIF(B:B,Table_Fact_Inbound_Reporting[[#This Row],[single_stream_incoming_date]],G:G)</f>
        <v>8.4699999999999989</v>
      </c>
      <c r="O25">
        <f>IFERROR(VLOOKUP(Table_Fact_Inbound_Reporting[[#This Row],[single_stream_incoming_date]],Fact_Trashout_Reporting!C:F,4,FALSE),0)</f>
        <v>3.08</v>
      </c>
      <c r="P25">
        <f>IFERROR(VLOOKUP(Table_Fact_Inbound_Reporting[[#This Row],[single_stream_incoming_date]],Fact_Production_Reporting!E:G,3,FALSE),0)</f>
        <v>1.1274999999999999</v>
      </c>
      <c r="Q25" s="30">
        <f>Table_Fact_Inbound_Reporting[[#This Row],[Group_Trash_Weight_Tons]]/Table_Fact_Inbound_Reporting[[#This Row],[Group_Inbound_Weight_Tons]]</f>
        <v>0.3636363636363637</v>
      </c>
      <c r="R25" s="10">
        <f t="shared" si="0"/>
        <v>0.27575424703049778</v>
      </c>
      <c r="AC25" s="8">
        <v>44411</v>
      </c>
      <c r="AD25" s="10">
        <v>3.37</v>
      </c>
      <c r="AE25" s="29">
        <v>3.1704999999999997</v>
      </c>
      <c r="AF25" s="29">
        <v>6.26</v>
      </c>
    </row>
    <row r="26" spans="1:49" x14ac:dyDescent="0.25">
      <c r="A26">
        <v>2284</v>
      </c>
      <c r="B26" s="14">
        <v>44428</v>
      </c>
      <c r="C26" t="s">
        <v>120</v>
      </c>
      <c r="D26">
        <v>113746</v>
      </c>
      <c r="E26" s="2">
        <v>44431.904677469138</v>
      </c>
      <c r="F26">
        <v>3760</v>
      </c>
      <c r="G26">
        <v>1.88</v>
      </c>
      <c r="H26">
        <v>2</v>
      </c>
      <c r="I26" t="s">
        <v>157</v>
      </c>
      <c r="J26" t="s">
        <v>167</v>
      </c>
      <c r="K26">
        <v>8</v>
      </c>
      <c r="L26" t="s">
        <v>169</v>
      </c>
      <c r="M26" t="str">
        <f>VLOOKUP(Table_Fact_Inbound_Reporting[[#This Row],[supplier_dim_supplier_id]],Table_supplier_dim1[[supplier_id]:[supplier_name]],5,FALSE)</f>
        <v>Twin Enviro</v>
      </c>
      <c r="N26">
        <f>SUMIF(B:B,Table_Fact_Inbound_Reporting[[#This Row],[single_stream_incoming_date]],G:G)</f>
        <v>8.4699999999999989</v>
      </c>
      <c r="O26">
        <f>IFERROR(VLOOKUP(Table_Fact_Inbound_Reporting[[#This Row],[single_stream_incoming_date]],Fact_Trashout_Reporting!C:F,4,FALSE),0)</f>
        <v>3.08</v>
      </c>
      <c r="P26">
        <f>IFERROR(VLOOKUP(Table_Fact_Inbound_Reporting[[#This Row],[single_stream_incoming_date]],Fact_Production_Reporting!E:G,3,FALSE),0)</f>
        <v>1.1274999999999999</v>
      </c>
      <c r="Q26" s="30">
        <f>Table_Fact_Inbound_Reporting[[#This Row],[Group_Trash_Weight_Tons]]/Table_Fact_Inbound_Reporting[[#This Row],[Group_Inbound_Weight_Tons]]</f>
        <v>0.3636363636363637</v>
      </c>
      <c r="R26" s="10">
        <f t="shared" si="0"/>
        <v>0.27575424703049778</v>
      </c>
      <c r="AC26" s="8">
        <v>44412</v>
      </c>
      <c r="AD26" s="10">
        <v>3.8699999999999997</v>
      </c>
      <c r="AE26" s="29">
        <v>3.0469999999999993</v>
      </c>
      <c r="AF26" s="29">
        <v>3.83</v>
      </c>
    </row>
    <row r="27" spans="1:49" x14ac:dyDescent="0.25">
      <c r="A27">
        <v>2285</v>
      </c>
      <c r="B27" s="14">
        <v>44427</v>
      </c>
      <c r="C27" t="s">
        <v>120</v>
      </c>
      <c r="D27">
        <v>113624</v>
      </c>
      <c r="E27" s="2">
        <v>44431.907041358027</v>
      </c>
      <c r="F27">
        <v>6560</v>
      </c>
      <c r="G27">
        <v>3.28</v>
      </c>
      <c r="H27">
        <v>2</v>
      </c>
      <c r="I27" t="s">
        <v>157</v>
      </c>
      <c r="J27" t="s">
        <v>167</v>
      </c>
      <c r="K27">
        <v>8</v>
      </c>
      <c r="L27" t="s">
        <v>169</v>
      </c>
      <c r="M27" t="str">
        <f>VLOOKUP(Table_Fact_Inbound_Reporting[[#This Row],[supplier_dim_supplier_id]],Table_supplier_dim1[[supplier_id]:[supplier_name]],5,FALSE)</f>
        <v>Twin Enviro</v>
      </c>
      <c r="N27">
        <f>SUMIF(B:B,Table_Fact_Inbound_Reporting[[#This Row],[single_stream_incoming_date]],G:G)</f>
        <v>10.01</v>
      </c>
      <c r="O27">
        <f>IFERROR(VLOOKUP(Table_Fact_Inbound_Reporting[[#This Row],[single_stream_incoming_date]],Fact_Trashout_Reporting!C:F,4,FALSE),0)</f>
        <v>3.28</v>
      </c>
      <c r="P27">
        <f>IFERROR(VLOOKUP(Table_Fact_Inbound_Reporting[[#This Row],[single_stream_incoming_date]],Fact_Production_Reporting!E:G,3,FALSE),0)</f>
        <v>3.371</v>
      </c>
      <c r="Q27" s="30">
        <f>Table_Fact_Inbound_Reporting[[#This Row],[Group_Trash_Weight_Tons]]/Table_Fact_Inbound_Reporting[[#This Row],[Group_Inbound_Weight_Tons]]</f>
        <v>0.32767232767232768</v>
      </c>
      <c r="R27" s="10">
        <f t="shared" si="0"/>
        <v>0.27575424703049778</v>
      </c>
      <c r="AC27" s="8">
        <v>44413</v>
      </c>
      <c r="AD27" s="10">
        <v>3.36</v>
      </c>
      <c r="AE27" s="29">
        <v>3.7994999999999997</v>
      </c>
      <c r="AF27" s="29">
        <v>8.27</v>
      </c>
      <c r="AG27" s="8"/>
      <c r="AJ27" s="18" t="s">
        <v>187</v>
      </c>
      <c r="AK27" s="18">
        <f>MAX(Fact_Trashout_Reporting!C:C)</f>
        <v>44440</v>
      </c>
      <c r="AL27" s="19">
        <f ca="1">AK21-AK27</f>
        <v>15</v>
      </c>
      <c r="AM27" s="20">
        <v>2</v>
      </c>
      <c r="AN27" s="20">
        <v>3</v>
      </c>
      <c r="AO27" s="17">
        <v>4</v>
      </c>
    </row>
    <row r="28" spans="1:49" x14ac:dyDescent="0.25">
      <c r="A28">
        <v>2288</v>
      </c>
      <c r="B28" s="14">
        <v>44427</v>
      </c>
      <c r="C28" t="s">
        <v>120</v>
      </c>
      <c r="D28">
        <v>113669</v>
      </c>
      <c r="E28" s="2">
        <v>44431.910963310183</v>
      </c>
      <c r="F28">
        <v>3300</v>
      </c>
      <c r="G28">
        <v>1.65</v>
      </c>
      <c r="H28">
        <v>2</v>
      </c>
      <c r="I28" t="s">
        <v>157</v>
      </c>
      <c r="J28" t="s">
        <v>167</v>
      </c>
      <c r="K28">
        <v>8</v>
      </c>
      <c r="L28" t="s">
        <v>169</v>
      </c>
      <c r="M28" t="str">
        <f>VLOOKUP(Table_Fact_Inbound_Reporting[[#This Row],[supplier_dim_supplier_id]],Table_supplier_dim1[[supplier_id]:[supplier_name]],5,FALSE)</f>
        <v>Twin Enviro</v>
      </c>
      <c r="N28">
        <f>SUMIF(B:B,Table_Fact_Inbound_Reporting[[#This Row],[single_stream_incoming_date]],G:G)</f>
        <v>10.01</v>
      </c>
      <c r="O28">
        <f>IFERROR(VLOOKUP(Table_Fact_Inbound_Reporting[[#This Row],[single_stream_incoming_date]],Fact_Trashout_Reporting!C:F,4,FALSE),0)</f>
        <v>3.28</v>
      </c>
      <c r="P28">
        <f>IFERROR(VLOOKUP(Table_Fact_Inbound_Reporting[[#This Row],[single_stream_incoming_date]],Fact_Production_Reporting!E:G,3,FALSE),0)</f>
        <v>3.371</v>
      </c>
      <c r="Q28" s="30">
        <f>Table_Fact_Inbound_Reporting[[#This Row],[Group_Trash_Weight_Tons]]/Table_Fact_Inbound_Reporting[[#This Row],[Group_Inbound_Weight_Tons]]</f>
        <v>0.32767232767232768</v>
      </c>
      <c r="R28" s="10">
        <f t="shared" si="0"/>
        <v>0.27575424703049778</v>
      </c>
      <c r="AC28" s="8">
        <v>44414</v>
      </c>
      <c r="AD28" s="10">
        <v>2.2599999999999998</v>
      </c>
      <c r="AE28" s="29">
        <v>4.1844999999999999</v>
      </c>
      <c r="AF28" s="29">
        <v>4.01</v>
      </c>
      <c r="AG28" s="8"/>
      <c r="AJ28" s="11"/>
      <c r="AK28" s="11"/>
      <c r="AL28" s="11"/>
    </row>
    <row r="29" spans="1:49" x14ac:dyDescent="0.25">
      <c r="A29">
        <v>2286</v>
      </c>
      <c r="B29" s="14">
        <v>44427</v>
      </c>
      <c r="C29" t="s">
        <v>120</v>
      </c>
      <c r="D29">
        <v>113625</v>
      </c>
      <c r="E29" s="2">
        <v>44431.907801388887</v>
      </c>
      <c r="F29">
        <v>3600</v>
      </c>
      <c r="G29">
        <v>1.8</v>
      </c>
      <c r="H29">
        <v>2</v>
      </c>
      <c r="I29" t="s">
        <v>157</v>
      </c>
      <c r="J29" t="s">
        <v>167</v>
      </c>
      <c r="K29">
        <v>8</v>
      </c>
      <c r="L29" t="s">
        <v>169</v>
      </c>
      <c r="M29" t="str">
        <f>VLOOKUP(Table_Fact_Inbound_Reporting[[#This Row],[supplier_dim_supplier_id]],Table_supplier_dim1[[supplier_id]:[supplier_name]],5,FALSE)</f>
        <v>Twin Enviro</v>
      </c>
      <c r="N29">
        <f>SUMIF(B:B,Table_Fact_Inbound_Reporting[[#This Row],[single_stream_incoming_date]],G:G)</f>
        <v>10.01</v>
      </c>
      <c r="O29">
        <f>IFERROR(VLOOKUP(Table_Fact_Inbound_Reporting[[#This Row],[single_stream_incoming_date]],Fact_Trashout_Reporting!C:F,4,FALSE),0)</f>
        <v>3.28</v>
      </c>
      <c r="P29">
        <f>IFERROR(VLOOKUP(Table_Fact_Inbound_Reporting[[#This Row],[single_stream_incoming_date]],Fact_Production_Reporting!E:G,3,FALSE),0)</f>
        <v>3.371</v>
      </c>
      <c r="Q29" s="30">
        <f>Table_Fact_Inbound_Reporting[[#This Row],[Group_Trash_Weight_Tons]]/Table_Fact_Inbound_Reporting[[#This Row],[Group_Inbound_Weight_Tons]]</f>
        <v>0.32767232767232768</v>
      </c>
      <c r="R29" s="10">
        <f t="shared" si="0"/>
        <v>0.27575424703049778</v>
      </c>
      <c r="AC29" s="8">
        <v>44417</v>
      </c>
      <c r="AD29" s="10">
        <v>3.64</v>
      </c>
      <c r="AE29" s="29">
        <v>7.0534999999999997</v>
      </c>
      <c r="AF29" s="29">
        <v>10.879999999999997</v>
      </c>
      <c r="AG29" s="8"/>
    </row>
    <row r="30" spans="1:49" x14ac:dyDescent="0.25">
      <c r="A30">
        <v>2287</v>
      </c>
      <c r="B30" s="14">
        <v>44427</v>
      </c>
      <c r="C30" t="s">
        <v>120</v>
      </c>
      <c r="D30">
        <v>113663</v>
      </c>
      <c r="E30" s="2">
        <v>44431.910152507713</v>
      </c>
      <c r="F30">
        <v>6560</v>
      </c>
      <c r="G30">
        <v>3.28</v>
      </c>
      <c r="H30">
        <v>2</v>
      </c>
      <c r="I30" t="s">
        <v>157</v>
      </c>
      <c r="J30" t="s">
        <v>167</v>
      </c>
      <c r="K30">
        <v>8</v>
      </c>
      <c r="L30" t="s">
        <v>169</v>
      </c>
      <c r="M30" t="str">
        <f>VLOOKUP(Table_Fact_Inbound_Reporting[[#This Row],[supplier_dim_supplier_id]],Table_supplier_dim1[[supplier_id]:[supplier_name]],5,FALSE)</f>
        <v>Twin Enviro</v>
      </c>
      <c r="N30">
        <f>SUMIF(B:B,Table_Fact_Inbound_Reporting[[#This Row],[single_stream_incoming_date]],G:G)</f>
        <v>10.01</v>
      </c>
      <c r="O30">
        <f>IFERROR(VLOOKUP(Table_Fact_Inbound_Reporting[[#This Row],[single_stream_incoming_date]],Fact_Trashout_Reporting!C:F,4,FALSE),0)</f>
        <v>3.28</v>
      </c>
      <c r="P30">
        <f>IFERROR(VLOOKUP(Table_Fact_Inbound_Reporting[[#This Row],[single_stream_incoming_date]],Fact_Production_Reporting!E:G,3,FALSE),0)</f>
        <v>3.371</v>
      </c>
      <c r="Q30" s="30">
        <f>Table_Fact_Inbound_Reporting[[#This Row],[Group_Trash_Weight_Tons]]/Table_Fact_Inbound_Reporting[[#This Row],[Group_Inbound_Weight_Tons]]</f>
        <v>0.32767232767232768</v>
      </c>
      <c r="R30" s="10">
        <f t="shared" si="0"/>
        <v>0.27575424703049778</v>
      </c>
      <c r="AC30" s="8">
        <v>44418</v>
      </c>
      <c r="AD30" s="10">
        <v>2.82</v>
      </c>
      <c r="AE30" s="29">
        <v>4.4424999999999999</v>
      </c>
      <c r="AF30" s="29">
        <v>12.07</v>
      </c>
      <c r="AG30" s="8"/>
    </row>
    <row r="31" spans="1:49" x14ac:dyDescent="0.25">
      <c r="A31">
        <v>2279</v>
      </c>
      <c r="B31" s="14">
        <v>44426</v>
      </c>
      <c r="C31" t="s">
        <v>120</v>
      </c>
      <c r="D31">
        <v>113554</v>
      </c>
      <c r="E31" s="2">
        <v>44427.557264969138</v>
      </c>
      <c r="F31">
        <v>3380</v>
      </c>
      <c r="G31">
        <v>1.69</v>
      </c>
      <c r="H31">
        <v>2</v>
      </c>
      <c r="I31" t="s">
        <v>157</v>
      </c>
      <c r="J31" t="s">
        <v>167</v>
      </c>
      <c r="K31">
        <v>8</v>
      </c>
      <c r="L31" t="s">
        <v>169</v>
      </c>
      <c r="M31" t="str">
        <f>VLOOKUP(Table_Fact_Inbound_Reporting[[#This Row],[supplier_dim_supplier_id]],Table_supplier_dim1[[supplier_id]:[supplier_name]],5,FALSE)</f>
        <v>Twin Enviro</v>
      </c>
      <c r="N31">
        <f>SUMIF(B:B,Table_Fact_Inbound_Reporting[[#This Row],[single_stream_incoming_date]],G:G)</f>
        <v>2.0099999999999998</v>
      </c>
      <c r="O31">
        <f>IFERROR(VLOOKUP(Table_Fact_Inbound_Reporting[[#This Row],[single_stream_incoming_date]],Fact_Trashout_Reporting!C:F,4,FALSE),0)</f>
        <v>2.72</v>
      </c>
      <c r="P31">
        <f>IFERROR(VLOOKUP(Table_Fact_Inbound_Reporting[[#This Row],[single_stream_incoming_date]],Fact_Production_Reporting!E:G,3,FALSE),0)</f>
        <v>3.2245000000000004</v>
      </c>
      <c r="Q31" s="30">
        <f>Table_Fact_Inbound_Reporting[[#This Row],[Group_Trash_Weight_Tons]]/Table_Fact_Inbound_Reporting[[#This Row],[Group_Inbound_Weight_Tons]]</f>
        <v>1.3532338308457714</v>
      </c>
      <c r="R31" s="10">
        <f t="shared" si="0"/>
        <v>0.27575424703049778</v>
      </c>
      <c r="AC31" s="8">
        <v>44419</v>
      </c>
      <c r="AD31" s="10">
        <v>3.23</v>
      </c>
      <c r="AE31" s="29">
        <v>5.3109999999999999</v>
      </c>
      <c r="AF31" s="29">
        <v>0.53</v>
      </c>
      <c r="AG31" s="8"/>
    </row>
    <row r="32" spans="1:49" x14ac:dyDescent="0.25">
      <c r="A32">
        <v>2280</v>
      </c>
      <c r="B32" s="14">
        <v>44426</v>
      </c>
      <c r="C32" t="s">
        <v>120</v>
      </c>
      <c r="D32">
        <v>113563</v>
      </c>
      <c r="E32" s="2">
        <v>44427.557803009258</v>
      </c>
      <c r="F32">
        <v>640</v>
      </c>
      <c r="G32">
        <v>0.32</v>
      </c>
      <c r="H32">
        <v>2</v>
      </c>
      <c r="I32" t="s">
        <v>157</v>
      </c>
      <c r="J32" t="s">
        <v>167</v>
      </c>
      <c r="K32">
        <v>8</v>
      </c>
      <c r="L32" t="s">
        <v>169</v>
      </c>
      <c r="M32" t="str">
        <f>VLOOKUP(Table_Fact_Inbound_Reporting[[#This Row],[supplier_dim_supplier_id]],Table_supplier_dim1[[supplier_id]:[supplier_name]],5,FALSE)</f>
        <v>Twin Enviro</v>
      </c>
      <c r="N32">
        <f>SUMIF(B:B,Table_Fact_Inbound_Reporting[[#This Row],[single_stream_incoming_date]],G:G)</f>
        <v>2.0099999999999998</v>
      </c>
      <c r="O32">
        <f>IFERROR(VLOOKUP(Table_Fact_Inbound_Reporting[[#This Row],[single_stream_incoming_date]],Fact_Trashout_Reporting!C:F,4,FALSE),0)</f>
        <v>2.72</v>
      </c>
      <c r="P32">
        <f>IFERROR(VLOOKUP(Table_Fact_Inbound_Reporting[[#This Row],[single_stream_incoming_date]],Fact_Production_Reporting!E:G,3,FALSE),0)</f>
        <v>3.2245000000000004</v>
      </c>
      <c r="Q32" s="30">
        <f>Table_Fact_Inbound_Reporting[[#This Row],[Group_Trash_Weight_Tons]]/Table_Fact_Inbound_Reporting[[#This Row],[Group_Inbound_Weight_Tons]]</f>
        <v>1.3532338308457714</v>
      </c>
      <c r="R32" s="10">
        <f t="shared" si="0"/>
        <v>0.27575424703049778</v>
      </c>
      <c r="AC32" s="8">
        <v>44420</v>
      </c>
      <c r="AD32" s="10">
        <v>2.92</v>
      </c>
      <c r="AE32" s="29">
        <v>5.242</v>
      </c>
      <c r="AF32" s="29">
        <v>9.39</v>
      </c>
      <c r="AG32" s="8"/>
    </row>
    <row r="33" spans="1:39" x14ac:dyDescent="0.25">
      <c r="A33">
        <v>2265</v>
      </c>
      <c r="B33" s="14">
        <v>44425</v>
      </c>
      <c r="C33" t="s">
        <v>120</v>
      </c>
      <c r="D33">
        <v>113473</v>
      </c>
      <c r="E33" s="2">
        <v>44425.869608757719</v>
      </c>
      <c r="F33">
        <v>7340</v>
      </c>
      <c r="G33">
        <v>3.67</v>
      </c>
      <c r="H33">
        <v>2</v>
      </c>
      <c r="I33" t="s">
        <v>157</v>
      </c>
      <c r="J33" t="s">
        <v>167</v>
      </c>
      <c r="K33">
        <v>8</v>
      </c>
      <c r="L33" t="s">
        <v>169</v>
      </c>
      <c r="M33" t="str">
        <f>VLOOKUP(Table_Fact_Inbound_Reporting[[#This Row],[supplier_dim_supplier_id]],Table_supplier_dim1[[supplier_id]:[supplier_name]],5,FALSE)</f>
        <v>Twin Enviro</v>
      </c>
      <c r="N33">
        <f>SUMIF(B:B,Table_Fact_Inbound_Reporting[[#This Row],[single_stream_incoming_date]],G:G)</f>
        <v>11.129999999999999</v>
      </c>
      <c r="O33">
        <f>IFERROR(VLOOKUP(Table_Fact_Inbound_Reporting[[#This Row],[single_stream_incoming_date]],Fact_Trashout_Reporting!C:F,4,FALSE),0)</f>
        <v>3.15</v>
      </c>
      <c r="P33">
        <f>IFERROR(VLOOKUP(Table_Fact_Inbound_Reporting[[#This Row],[single_stream_incoming_date]],Fact_Production_Reporting!E:G,3,FALSE),0)</f>
        <v>5.8559999999999999</v>
      </c>
      <c r="Q33" s="30">
        <f>Table_Fact_Inbound_Reporting[[#This Row],[Group_Trash_Weight_Tons]]/Table_Fact_Inbound_Reporting[[#This Row],[Group_Inbound_Weight_Tons]]</f>
        <v>0.28301886792452829</v>
      </c>
      <c r="R33" s="10">
        <f t="shared" si="0"/>
        <v>0.27575424703049778</v>
      </c>
      <c r="AC33" s="8">
        <v>44421</v>
      </c>
      <c r="AD33" s="10">
        <v>2.21</v>
      </c>
      <c r="AE33" s="29">
        <v>4.2805</v>
      </c>
      <c r="AF33" s="29">
        <v>8.9599999999999991</v>
      </c>
      <c r="AG33" s="8"/>
      <c r="AJ33" s="2"/>
      <c r="AL33" t="s">
        <v>191</v>
      </c>
      <c r="AM33">
        <v>2</v>
      </c>
    </row>
    <row r="34" spans="1:39" x14ac:dyDescent="0.25">
      <c r="A34">
        <v>2278</v>
      </c>
      <c r="B34" s="14">
        <v>44425</v>
      </c>
      <c r="C34" t="s">
        <v>120</v>
      </c>
      <c r="D34">
        <v>113548</v>
      </c>
      <c r="E34" s="2">
        <v>44427.552518094133</v>
      </c>
      <c r="F34">
        <v>3820</v>
      </c>
      <c r="G34">
        <v>1.91</v>
      </c>
      <c r="H34">
        <v>2</v>
      </c>
      <c r="I34" t="s">
        <v>157</v>
      </c>
      <c r="J34" t="s">
        <v>167</v>
      </c>
      <c r="K34">
        <v>8</v>
      </c>
      <c r="L34" t="s">
        <v>169</v>
      </c>
      <c r="M34" t="str">
        <f>VLOOKUP(Table_Fact_Inbound_Reporting[[#This Row],[supplier_dim_supplier_id]],Table_supplier_dim1[[supplier_id]:[supplier_name]],5,FALSE)</f>
        <v>Twin Enviro</v>
      </c>
      <c r="N34">
        <f>SUMIF(B:B,Table_Fact_Inbound_Reporting[[#This Row],[single_stream_incoming_date]],G:G)</f>
        <v>11.129999999999999</v>
      </c>
      <c r="O34">
        <f>IFERROR(VLOOKUP(Table_Fact_Inbound_Reporting[[#This Row],[single_stream_incoming_date]],Fact_Trashout_Reporting!C:F,4,FALSE),0)</f>
        <v>3.15</v>
      </c>
      <c r="P34">
        <f>IFERROR(VLOOKUP(Table_Fact_Inbound_Reporting[[#This Row],[single_stream_incoming_date]],Fact_Production_Reporting!E:G,3,FALSE),0)</f>
        <v>5.8559999999999999</v>
      </c>
      <c r="Q34" s="30">
        <f>Table_Fact_Inbound_Reporting[[#This Row],[Group_Trash_Weight_Tons]]/Table_Fact_Inbound_Reporting[[#This Row],[Group_Inbound_Weight_Tons]]</f>
        <v>0.28301886792452829</v>
      </c>
      <c r="R34" s="10">
        <f t="shared" si="0"/>
        <v>0.27575424703049778</v>
      </c>
      <c r="AC34" s="8">
        <v>44425</v>
      </c>
      <c r="AD34" s="10">
        <v>3.15</v>
      </c>
      <c r="AE34" s="29">
        <v>5.8559999999999999</v>
      </c>
      <c r="AF34" s="29">
        <v>11.129999999999999</v>
      </c>
      <c r="AG34" s="8"/>
      <c r="AJ34" s="12"/>
      <c r="AL34" t="s">
        <v>190</v>
      </c>
      <c r="AM34" s="12">
        <v>3</v>
      </c>
    </row>
    <row r="35" spans="1:39" x14ac:dyDescent="0.25">
      <c r="A35">
        <v>2267</v>
      </c>
      <c r="B35" s="14">
        <v>44425</v>
      </c>
      <c r="C35" t="s">
        <v>120</v>
      </c>
      <c r="D35">
        <v>113478</v>
      </c>
      <c r="E35" s="2">
        <v>44425.872320601855</v>
      </c>
      <c r="F35">
        <v>3880</v>
      </c>
      <c r="G35">
        <v>1.94</v>
      </c>
      <c r="H35">
        <v>2</v>
      </c>
      <c r="I35" t="s">
        <v>157</v>
      </c>
      <c r="J35" t="s">
        <v>167</v>
      </c>
      <c r="K35">
        <v>8</v>
      </c>
      <c r="L35" t="s">
        <v>169</v>
      </c>
      <c r="M35" t="str">
        <f>VLOOKUP(Table_Fact_Inbound_Reporting[[#This Row],[supplier_dim_supplier_id]],Table_supplier_dim1[[supplier_id]:[supplier_name]],5,FALSE)</f>
        <v>Twin Enviro</v>
      </c>
      <c r="N35">
        <f>SUMIF(B:B,Table_Fact_Inbound_Reporting[[#This Row],[single_stream_incoming_date]],G:G)</f>
        <v>11.129999999999999</v>
      </c>
      <c r="O35">
        <f>IFERROR(VLOOKUP(Table_Fact_Inbound_Reporting[[#This Row],[single_stream_incoming_date]],Fact_Trashout_Reporting!C:F,4,FALSE),0)</f>
        <v>3.15</v>
      </c>
      <c r="P35">
        <f>IFERROR(VLOOKUP(Table_Fact_Inbound_Reporting[[#This Row],[single_stream_incoming_date]],Fact_Production_Reporting!E:G,3,FALSE),0)</f>
        <v>5.8559999999999999</v>
      </c>
      <c r="Q35" s="30">
        <f>Table_Fact_Inbound_Reporting[[#This Row],[Group_Trash_Weight_Tons]]/Table_Fact_Inbound_Reporting[[#This Row],[Group_Inbound_Weight_Tons]]</f>
        <v>0.28301886792452829</v>
      </c>
      <c r="R35" s="10">
        <f t="shared" si="0"/>
        <v>0.27575424703049778</v>
      </c>
      <c r="AC35" s="8">
        <v>44426</v>
      </c>
      <c r="AD35" s="10">
        <v>2.72</v>
      </c>
      <c r="AE35" s="29">
        <v>3.2245000000000004</v>
      </c>
      <c r="AF35" s="29">
        <v>2.0099999999999998</v>
      </c>
      <c r="AG35" s="8"/>
      <c r="AL35" t="s">
        <v>189</v>
      </c>
      <c r="AM35">
        <v>5</v>
      </c>
    </row>
    <row r="36" spans="1:39" x14ac:dyDescent="0.25">
      <c r="A36">
        <v>2266</v>
      </c>
      <c r="B36" s="14">
        <v>44425</v>
      </c>
      <c r="C36" t="s">
        <v>120</v>
      </c>
      <c r="D36">
        <v>113479</v>
      </c>
      <c r="E36" s="2">
        <v>44425.871735609566</v>
      </c>
      <c r="F36">
        <v>2180</v>
      </c>
      <c r="G36">
        <v>1.0900000000000001</v>
      </c>
      <c r="H36">
        <v>2</v>
      </c>
      <c r="I36" t="s">
        <v>157</v>
      </c>
      <c r="J36" t="s">
        <v>167</v>
      </c>
      <c r="K36">
        <v>8</v>
      </c>
      <c r="L36" t="s">
        <v>169</v>
      </c>
      <c r="M36" t="str">
        <f>VLOOKUP(Table_Fact_Inbound_Reporting[[#This Row],[supplier_dim_supplier_id]],Table_supplier_dim1[[supplier_id]:[supplier_name]],5,FALSE)</f>
        <v>Twin Enviro</v>
      </c>
      <c r="N36">
        <f>SUMIF(B:B,Table_Fact_Inbound_Reporting[[#This Row],[single_stream_incoming_date]],G:G)</f>
        <v>11.129999999999999</v>
      </c>
      <c r="O36">
        <f>IFERROR(VLOOKUP(Table_Fact_Inbound_Reporting[[#This Row],[single_stream_incoming_date]],Fact_Trashout_Reporting!C:F,4,FALSE),0)</f>
        <v>3.15</v>
      </c>
      <c r="P36">
        <f>IFERROR(VLOOKUP(Table_Fact_Inbound_Reporting[[#This Row],[single_stream_incoming_date]],Fact_Production_Reporting!E:G,3,FALSE),0)</f>
        <v>5.8559999999999999</v>
      </c>
      <c r="Q36" s="30">
        <f>Table_Fact_Inbound_Reporting[[#This Row],[Group_Trash_Weight_Tons]]/Table_Fact_Inbound_Reporting[[#This Row],[Group_Inbound_Weight_Tons]]</f>
        <v>0.28301886792452829</v>
      </c>
      <c r="R36" s="10">
        <f t="shared" si="0"/>
        <v>0.27575424703049778</v>
      </c>
      <c r="AC36" s="8">
        <v>44427</v>
      </c>
      <c r="AD36" s="10">
        <v>3.28</v>
      </c>
      <c r="AE36" s="29">
        <v>3.371</v>
      </c>
      <c r="AF36" s="29">
        <v>10.01</v>
      </c>
      <c r="AG36" s="8"/>
      <c r="AL36" t="s">
        <v>192</v>
      </c>
      <c r="AM36">
        <f>AL24</f>
        <v>0</v>
      </c>
    </row>
    <row r="37" spans="1:39" x14ac:dyDescent="0.25">
      <c r="A37">
        <v>2277</v>
      </c>
      <c r="B37" s="14">
        <v>44425</v>
      </c>
      <c r="C37" t="s">
        <v>120</v>
      </c>
      <c r="D37">
        <v>113496</v>
      </c>
      <c r="E37" s="2">
        <v>44427.551200655864</v>
      </c>
      <c r="F37">
        <v>5040</v>
      </c>
      <c r="G37">
        <v>2.52</v>
      </c>
      <c r="H37">
        <v>3</v>
      </c>
      <c r="I37" t="s">
        <v>157</v>
      </c>
      <c r="J37" t="s">
        <v>167</v>
      </c>
      <c r="K37">
        <v>8</v>
      </c>
      <c r="L37" t="s">
        <v>169</v>
      </c>
      <c r="M37" t="str">
        <f>VLOOKUP(Table_Fact_Inbound_Reporting[[#This Row],[supplier_dim_supplier_id]],Table_supplier_dim1[[supplier_id]:[supplier_name]],5,FALSE)</f>
        <v>Waste Management</v>
      </c>
      <c r="N37">
        <f>SUMIF(B:B,Table_Fact_Inbound_Reporting[[#This Row],[single_stream_incoming_date]],G:G)</f>
        <v>11.129999999999999</v>
      </c>
      <c r="O37">
        <f>IFERROR(VLOOKUP(Table_Fact_Inbound_Reporting[[#This Row],[single_stream_incoming_date]],Fact_Trashout_Reporting!C:F,4,FALSE),0)</f>
        <v>3.15</v>
      </c>
      <c r="P37">
        <f>IFERROR(VLOOKUP(Table_Fact_Inbound_Reporting[[#This Row],[single_stream_incoming_date]],Fact_Production_Reporting!E:G,3,FALSE),0)</f>
        <v>5.8559999999999999</v>
      </c>
      <c r="Q37" s="30">
        <f>Table_Fact_Inbound_Reporting[[#This Row],[Group_Trash_Weight_Tons]]/Table_Fact_Inbound_Reporting[[#This Row],[Group_Inbound_Weight_Tons]]</f>
        <v>0.28301886792452829</v>
      </c>
      <c r="R37" s="10">
        <f t="shared" si="0"/>
        <v>0.27575424703049778</v>
      </c>
      <c r="AC37" s="8">
        <v>44428</v>
      </c>
      <c r="AD37" s="10">
        <v>3.08</v>
      </c>
      <c r="AE37" s="29">
        <v>1.1274999999999999</v>
      </c>
      <c r="AF37" s="29">
        <v>8.4699999999999989</v>
      </c>
      <c r="AG37" s="8"/>
      <c r="AM37" t="s">
        <v>193</v>
      </c>
    </row>
    <row r="38" spans="1:39" x14ac:dyDescent="0.25">
      <c r="A38">
        <v>2263</v>
      </c>
      <c r="B38" s="14">
        <v>44421</v>
      </c>
      <c r="C38" t="s">
        <v>120</v>
      </c>
      <c r="D38">
        <v>113356</v>
      </c>
      <c r="E38" s="2">
        <v>44421.887006288584</v>
      </c>
      <c r="F38">
        <v>4960</v>
      </c>
      <c r="G38">
        <v>2.48</v>
      </c>
      <c r="H38">
        <v>2</v>
      </c>
      <c r="I38" t="s">
        <v>157</v>
      </c>
      <c r="J38" t="s">
        <v>167</v>
      </c>
      <c r="K38">
        <v>8</v>
      </c>
      <c r="L38" t="s">
        <v>169</v>
      </c>
      <c r="M38" t="str">
        <f>VLOOKUP(Table_Fact_Inbound_Reporting[[#This Row],[supplier_dim_supplier_id]],Table_supplier_dim1[[supplier_id]:[supplier_name]],5,FALSE)</f>
        <v>Twin Enviro</v>
      </c>
      <c r="N38">
        <f>SUMIF(B:B,Table_Fact_Inbound_Reporting[[#This Row],[single_stream_incoming_date]],G:G)</f>
        <v>8.9599999999999991</v>
      </c>
      <c r="O38">
        <f>IFERROR(VLOOKUP(Table_Fact_Inbound_Reporting[[#This Row],[single_stream_incoming_date]],Fact_Trashout_Reporting!C:F,4,FALSE),0)</f>
        <v>2.21</v>
      </c>
      <c r="P38">
        <f>IFERROR(VLOOKUP(Table_Fact_Inbound_Reporting[[#This Row],[single_stream_incoming_date]],Fact_Production_Reporting!E:G,3,FALSE),0)</f>
        <v>4.2805</v>
      </c>
      <c r="Q38" s="30">
        <f>Table_Fact_Inbound_Reporting[[#This Row],[Group_Trash_Weight_Tons]]/Table_Fact_Inbound_Reporting[[#This Row],[Group_Inbound_Weight_Tons]]</f>
        <v>0.24665178571428573</v>
      </c>
      <c r="R38" s="10">
        <f t="shared" si="0"/>
        <v>0.27575424703049778</v>
      </c>
      <c r="AC38" s="8">
        <v>44429</v>
      </c>
      <c r="AD38" s="10">
        <v>0</v>
      </c>
      <c r="AE38" s="29">
        <v>0</v>
      </c>
      <c r="AF38" s="29">
        <v>5.0000000000000001E-4</v>
      </c>
      <c r="AG38" s="8"/>
    </row>
    <row r="39" spans="1:39" x14ac:dyDescent="0.25">
      <c r="A39">
        <v>2262</v>
      </c>
      <c r="B39" s="14">
        <v>44421</v>
      </c>
      <c r="C39" t="s">
        <v>120</v>
      </c>
      <c r="D39">
        <v>113336</v>
      </c>
      <c r="E39" s="2">
        <v>44421.886185262345</v>
      </c>
      <c r="F39">
        <v>8580</v>
      </c>
      <c r="G39">
        <v>4.29</v>
      </c>
      <c r="H39">
        <v>3</v>
      </c>
      <c r="I39" t="s">
        <v>157</v>
      </c>
      <c r="J39" t="s">
        <v>167</v>
      </c>
      <c r="K39">
        <v>8</v>
      </c>
      <c r="L39" t="s">
        <v>169</v>
      </c>
      <c r="M39" t="str">
        <f>VLOOKUP(Table_Fact_Inbound_Reporting[[#This Row],[supplier_dim_supplier_id]],Table_supplier_dim1[[supplier_id]:[supplier_name]],5,FALSE)</f>
        <v>Waste Management</v>
      </c>
      <c r="N39">
        <f>SUMIF(B:B,Table_Fact_Inbound_Reporting[[#This Row],[single_stream_incoming_date]],G:G)</f>
        <v>8.9599999999999991</v>
      </c>
      <c r="O39">
        <f>IFERROR(VLOOKUP(Table_Fact_Inbound_Reporting[[#This Row],[single_stream_incoming_date]],Fact_Trashout_Reporting!C:F,4,FALSE),0)</f>
        <v>2.21</v>
      </c>
      <c r="P39">
        <f>IFERROR(VLOOKUP(Table_Fact_Inbound_Reporting[[#This Row],[single_stream_incoming_date]],Fact_Production_Reporting!E:G,3,FALSE),0)</f>
        <v>4.2805</v>
      </c>
      <c r="Q39" s="30">
        <f>Table_Fact_Inbound_Reporting[[#This Row],[Group_Trash_Weight_Tons]]/Table_Fact_Inbound_Reporting[[#This Row],[Group_Inbound_Weight_Tons]]</f>
        <v>0.24665178571428573</v>
      </c>
      <c r="R39" s="10">
        <f t="shared" si="0"/>
        <v>0.27575424703049778</v>
      </c>
      <c r="AC39" s="8">
        <v>44431</v>
      </c>
      <c r="AD39" s="10">
        <v>0.3</v>
      </c>
      <c r="AE39" s="29">
        <v>6.3360000000000003</v>
      </c>
      <c r="AF39" s="29">
        <v>1.02</v>
      </c>
      <c r="AG39" s="8"/>
      <c r="AK39" s="13"/>
    </row>
    <row r="40" spans="1:39" x14ac:dyDescent="0.25">
      <c r="A40">
        <v>2264</v>
      </c>
      <c r="B40" s="14">
        <v>44421</v>
      </c>
      <c r="C40" t="s">
        <v>120</v>
      </c>
      <c r="D40">
        <v>113385</v>
      </c>
      <c r="E40" s="2">
        <v>44425.866530748455</v>
      </c>
      <c r="F40">
        <v>4380</v>
      </c>
      <c r="G40">
        <v>2.19</v>
      </c>
      <c r="H40">
        <v>2</v>
      </c>
      <c r="I40" t="s">
        <v>157</v>
      </c>
      <c r="J40" t="s">
        <v>167</v>
      </c>
      <c r="K40">
        <v>8</v>
      </c>
      <c r="L40" t="s">
        <v>169</v>
      </c>
      <c r="M40" t="str">
        <f>VLOOKUP(Table_Fact_Inbound_Reporting[[#This Row],[supplier_dim_supplier_id]],Table_supplier_dim1[[supplier_id]:[supplier_name]],5,FALSE)</f>
        <v>Twin Enviro</v>
      </c>
      <c r="N40">
        <f>SUMIF(B:B,Table_Fact_Inbound_Reporting[[#This Row],[single_stream_incoming_date]],G:G)</f>
        <v>8.9599999999999991</v>
      </c>
      <c r="O40">
        <f>IFERROR(VLOOKUP(Table_Fact_Inbound_Reporting[[#This Row],[single_stream_incoming_date]],Fact_Trashout_Reporting!C:F,4,FALSE),0)</f>
        <v>2.21</v>
      </c>
      <c r="P40">
        <f>IFERROR(VLOOKUP(Table_Fact_Inbound_Reporting[[#This Row],[single_stream_incoming_date]],Fact_Production_Reporting!E:G,3,FALSE),0)</f>
        <v>4.2805</v>
      </c>
      <c r="Q40" s="30">
        <f>Table_Fact_Inbound_Reporting[[#This Row],[Group_Trash_Weight_Tons]]/Table_Fact_Inbound_Reporting[[#This Row],[Group_Inbound_Weight_Tons]]</f>
        <v>0.24665178571428573</v>
      </c>
      <c r="R40" s="10">
        <f t="shared" si="0"/>
        <v>0.27575424703049778</v>
      </c>
      <c r="AC40" s="8">
        <v>44432</v>
      </c>
      <c r="AD40" s="10">
        <v>3.87</v>
      </c>
      <c r="AE40" s="29">
        <v>4.6229999999999993</v>
      </c>
      <c r="AF40" s="29">
        <v>14.94</v>
      </c>
      <c r="AG40" s="8"/>
    </row>
    <row r="41" spans="1:39" x14ac:dyDescent="0.25">
      <c r="A41">
        <v>2261</v>
      </c>
      <c r="B41" s="14">
        <v>44420</v>
      </c>
      <c r="C41" t="s">
        <v>120</v>
      </c>
      <c r="D41">
        <v>113295</v>
      </c>
      <c r="E41" s="2">
        <v>44420.896526504628</v>
      </c>
      <c r="F41">
        <v>3340</v>
      </c>
      <c r="G41">
        <v>1.67</v>
      </c>
      <c r="H41">
        <v>2</v>
      </c>
      <c r="I41" t="s">
        <v>157</v>
      </c>
      <c r="J41" t="s">
        <v>167</v>
      </c>
      <c r="K41">
        <v>8</v>
      </c>
      <c r="L41" t="s">
        <v>169</v>
      </c>
      <c r="M41" t="str">
        <f>VLOOKUP(Table_Fact_Inbound_Reporting[[#This Row],[supplier_dim_supplier_id]],Table_supplier_dim1[[supplier_id]:[supplier_name]],5,FALSE)</f>
        <v>Twin Enviro</v>
      </c>
      <c r="N41">
        <f>SUMIF(B:B,Table_Fact_Inbound_Reporting[[#This Row],[single_stream_incoming_date]],G:G)</f>
        <v>9.39</v>
      </c>
      <c r="O41">
        <f>IFERROR(VLOOKUP(Table_Fact_Inbound_Reporting[[#This Row],[single_stream_incoming_date]],Fact_Trashout_Reporting!C:F,4,FALSE),0)</f>
        <v>2.92</v>
      </c>
      <c r="P41">
        <f>IFERROR(VLOOKUP(Table_Fact_Inbound_Reporting[[#This Row],[single_stream_incoming_date]],Fact_Production_Reporting!E:G,3,FALSE),0)</f>
        <v>5.242</v>
      </c>
      <c r="Q41" s="30">
        <f>Table_Fact_Inbound_Reporting[[#This Row],[Group_Trash_Weight_Tons]]/Table_Fact_Inbound_Reporting[[#This Row],[Group_Inbound_Weight_Tons]]</f>
        <v>0.31096911608093714</v>
      </c>
      <c r="R41" s="10">
        <f t="shared" si="0"/>
        <v>0.27575424703049778</v>
      </c>
      <c r="AC41" s="8">
        <v>44433</v>
      </c>
      <c r="AD41" s="10">
        <v>2.57</v>
      </c>
      <c r="AE41" s="29">
        <v>4.4165000000000001</v>
      </c>
      <c r="AF41" s="29">
        <v>2.4305000000000003</v>
      </c>
      <c r="AG41" s="8"/>
    </row>
    <row r="42" spans="1:39" x14ac:dyDescent="0.25">
      <c r="A42">
        <v>2259</v>
      </c>
      <c r="B42" s="14">
        <v>44420</v>
      </c>
      <c r="C42" t="s">
        <v>120</v>
      </c>
      <c r="D42">
        <v>113267</v>
      </c>
      <c r="E42" s="2">
        <v>44420.895885725309</v>
      </c>
      <c r="F42">
        <v>1400</v>
      </c>
      <c r="G42">
        <v>0.7</v>
      </c>
      <c r="H42">
        <v>2</v>
      </c>
      <c r="I42" t="s">
        <v>157</v>
      </c>
      <c r="J42" t="s">
        <v>167</v>
      </c>
      <c r="K42">
        <v>8</v>
      </c>
      <c r="L42" t="s">
        <v>169</v>
      </c>
      <c r="M42" t="str">
        <f>VLOOKUP(Table_Fact_Inbound_Reporting[[#This Row],[supplier_dim_supplier_id]],Table_supplier_dim1[[supplier_id]:[supplier_name]],5,FALSE)</f>
        <v>Twin Enviro</v>
      </c>
      <c r="N42">
        <f>SUMIF(B:B,Table_Fact_Inbound_Reporting[[#This Row],[single_stream_incoming_date]],G:G)</f>
        <v>9.39</v>
      </c>
      <c r="O42">
        <f>IFERROR(VLOOKUP(Table_Fact_Inbound_Reporting[[#This Row],[single_stream_incoming_date]],Fact_Trashout_Reporting!C:F,4,FALSE),0)</f>
        <v>2.92</v>
      </c>
      <c r="P42">
        <f>IFERROR(VLOOKUP(Table_Fact_Inbound_Reporting[[#This Row],[single_stream_incoming_date]],Fact_Production_Reporting!E:G,3,FALSE),0)</f>
        <v>5.242</v>
      </c>
      <c r="Q42" s="30">
        <f>Table_Fact_Inbound_Reporting[[#This Row],[Group_Trash_Weight_Tons]]/Table_Fact_Inbound_Reporting[[#This Row],[Group_Inbound_Weight_Tons]]</f>
        <v>0.31096911608093714</v>
      </c>
      <c r="R42" s="10">
        <f t="shared" si="0"/>
        <v>0.27575424703049778</v>
      </c>
      <c r="AC42" s="8">
        <v>44434</v>
      </c>
      <c r="AD42" s="10">
        <v>0</v>
      </c>
      <c r="AE42" s="29">
        <v>4.1315000000000008</v>
      </c>
      <c r="AF42" s="29">
        <v>5.24</v>
      </c>
      <c r="AG42" s="8"/>
    </row>
    <row r="43" spans="1:39" x14ac:dyDescent="0.25">
      <c r="A43">
        <v>2258</v>
      </c>
      <c r="B43" s="14">
        <v>44420</v>
      </c>
      <c r="C43" t="s">
        <v>120</v>
      </c>
      <c r="D43">
        <v>113248</v>
      </c>
      <c r="E43" s="2">
        <v>44420.895533101851</v>
      </c>
      <c r="F43">
        <v>6360</v>
      </c>
      <c r="G43">
        <v>3.18</v>
      </c>
      <c r="H43">
        <v>2</v>
      </c>
      <c r="I43" t="s">
        <v>157</v>
      </c>
      <c r="J43" t="s">
        <v>167</v>
      </c>
      <c r="K43">
        <v>8</v>
      </c>
      <c r="L43" t="s">
        <v>169</v>
      </c>
      <c r="M43" t="str">
        <f>VLOOKUP(Table_Fact_Inbound_Reporting[[#This Row],[supplier_dim_supplier_id]],Table_supplier_dim1[[supplier_id]:[supplier_name]],5,FALSE)</f>
        <v>Twin Enviro</v>
      </c>
      <c r="N43">
        <f>SUMIF(B:B,Table_Fact_Inbound_Reporting[[#This Row],[single_stream_incoming_date]],G:G)</f>
        <v>9.39</v>
      </c>
      <c r="O43">
        <f>IFERROR(VLOOKUP(Table_Fact_Inbound_Reporting[[#This Row],[single_stream_incoming_date]],Fact_Trashout_Reporting!C:F,4,FALSE),0)</f>
        <v>2.92</v>
      </c>
      <c r="P43">
        <f>IFERROR(VLOOKUP(Table_Fact_Inbound_Reporting[[#This Row],[single_stream_incoming_date]],Fact_Production_Reporting!E:G,3,FALSE),0)</f>
        <v>5.242</v>
      </c>
      <c r="Q43" s="30">
        <f>Table_Fact_Inbound_Reporting[[#This Row],[Group_Trash_Weight_Tons]]/Table_Fact_Inbound_Reporting[[#This Row],[Group_Inbound_Weight_Tons]]</f>
        <v>0.31096911608093714</v>
      </c>
      <c r="R43" s="10">
        <f t="shared" si="0"/>
        <v>0.27575424703049778</v>
      </c>
      <c r="AC43" s="8">
        <v>44435</v>
      </c>
      <c r="AD43" s="10">
        <v>0</v>
      </c>
      <c r="AE43" s="29">
        <v>5.4515000000000002</v>
      </c>
      <c r="AF43" s="29">
        <v>9.06</v>
      </c>
      <c r="AG43" s="8"/>
    </row>
    <row r="44" spans="1:39" x14ac:dyDescent="0.25">
      <c r="A44">
        <v>2260</v>
      </c>
      <c r="B44" s="14">
        <v>44420</v>
      </c>
      <c r="C44" t="s">
        <v>120</v>
      </c>
      <c r="D44">
        <v>113286</v>
      </c>
      <c r="E44" s="2">
        <v>44420.89622037037</v>
      </c>
      <c r="F44">
        <v>3000</v>
      </c>
      <c r="G44">
        <v>1.5</v>
      </c>
      <c r="H44">
        <v>3</v>
      </c>
      <c r="I44" t="s">
        <v>157</v>
      </c>
      <c r="J44" t="s">
        <v>167</v>
      </c>
      <c r="K44">
        <v>8</v>
      </c>
      <c r="L44" t="s">
        <v>169</v>
      </c>
      <c r="M44" t="str">
        <f>VLOOKUP(Table_Fact_Inbound_Reporting[[#This Row],[supplier_dim_supplier_id]],Table_supplier_dim1[[supplier_id]:[supplier_name]],5,FALSE)</f>
        <v>Waste Management</v>
      </c>
      <c r="N44">
        <f>SUMIF(B:B,Table_Fact_Inbound_Reporting[[#This Row],[single_stream_incoming_date]],G:G)</f>
        <v>9.39</v>
      </c>
      <c r="O44">
        <f>IFERROR(VLOOKUP(Table_Fact_Inbound_Reporting[[#This Row],[single_stream_incoming_date]],Fact_Trashout_Reporting!C:F,4,FALSE),0)</f>
        <v>2.92</v>
      </c>
      <c r="P44">
        <f>IFERROR(VLOOKUP(Table_Fact_Inbound_Reporting[[#This Row],[single_stream_incoming_date]],Fact_Production_Reporting!E:G,3,FALSE),0)</f>
        <v>5.242</v>
      </c>
      <c r="Q44" s="30">
        <f>Table_Fact_Inbound_Reporting[[#This Row],[Group_Trash_Weight_Tons]]/Table_Fact_Inbound_Reporting[[#This Row],[Group_Inbound_Weight_Tons]]</f>
        <v>0.31096911608093714</v>
      </c>
      <c r="R44" s="10">
        <f t="shared" si="0"/>
        <v>0.27575424703049778</v>
      </c>
      <c r="AC44" s="8">
        <v>44438</v>
      </c>
      <c r="AD44" s="10">
        <v>4.3</v>
      </c>
      <c r="AE44" s="29">
        <v>4.495000000000001</v>
      </c>
      <c r="AF44" s="29">
        <v>8.120000000000001</v>
      </c>
      <c r="AG44" s="8"/>
      <c r="AK44" s="2">
        <f>MAX(B:B)</f>
        <v>44440</v>
      </c>
    </row>
    <row r="45" spans="1:39" x14ac:dyDescent="0.25">
      <c r="A45">
        <v>2257</v>
      </c>
      <c r="B45" s="14">
        <v>44420</v>
      </c>
      <c r="C45" t="s">
        <v>120</v>
      </c>
      <c r="D45">
        <v>113244</v>
      </c>
      <c r="E45" s="2">
        <v>44420.895095486114</v>
      </c>
      <c r="F45">
        <v>4680</v>
      </c>
      <c r="G45">
        <v>2.34</v>
      </c>
      <c r="H45">
        <v>2</v>
      </c>
      <c r="I45" t="s">
        <v>157</v>
      </c>
      <c r="J45" t="s">
        <v>167</v>
      </c>
      <c r="K45">
        <v>8</v>
      </c>
      <c r="L45" t="s">
        <v>169</v>
      </c>
      <c r="M45" t="str">
        <f>VLOOKUP(Table_Fact_Inbound_Reporting[[#This Row],[supplier_dim_supplier_id]],Table_supplier_dim1[[supplier_id]:[supplier_name]],5,FALSE)</f>
        <v>Twin Enviro</v>
      </c>
      <c r="N45">
        <f>SUMIF(B:B,Table_Fact_Inbound_Reporting[[#This Row],[single_stream_incoming_date]],G:G)</f>
        <v>9.39</v>
      </c>
      <c r="O45">
        <f>IFERROR(VLOOKUP(Table_Fact_Inbound_Reporting[[#This Row],[single_stream_incoming_date]],Fact_Trashout_Reporting!C:F,4,FALSE),0)</f>
        <v>2.92</v>
      </c>
      <c r="P45">
        <f>IFERROR(VLOOKUP(Table_Fact_Inbound_Reporting[[#This Row],[single_stream_incoming_date]],Fact_Production_Reporting!E:G,3,FALSE),0)</f>
        <v>5.242</v>
      </c>
      <c r="Q45" s="30">
        <f>Table_Fact_Inbound_Reporting[[#This Row],[Group_Trash_Weight_Tons]]/Table_Fact_Inbound_Reporting[[#This Row],[Group_Inbound_Weight_Tons]]</f>
        <v>0.31096911608093714</v>
      </c>
      <c r="R45" s="10">
        <f t="shared" si="0"/>
        <v>0.27575424703049778</v>
      </c>
      <c r="AC45" s="8">
        <v>44439</v>
      </c>
      <c r="AD45" s="10">
        <v>3.42</v>
      </c>
      <c r="AE45" s="29">
        <v>4.1265000000000001</v>
      </c>
      <c r="AF45" s="29">
        <v>6.169999999999999</v>
      </c>
      <c r="AG45" s="8"/>
    </row>
    <row r="46" spans="1:39" x14ac:dyDescent="0.25">
      <c r="A46">
        <v>2255</v>
      </c>
      <c r="B46" s="14">
        <v>44419</v>
      </c>
      <c r="C46" t="s">
        <v>120</v>
      </c>
      <c r="D46">
        <v>113193</v>
      </c>
      <c r="E46" s="2">
        <v>44419.898814429012</v>
      </c>
      <c r="F46">
        <v>1060</v>
      </c>
      <c r="G46">
        <v>0.53</v>
      </c>
      <c r="H46">
        <v>2</v>
      </c>
      <c r="I46" t="s">
        <v>157</v>
      </c>
      <c r="J46" t="s">
        <v>167</v>
      </c>
      <c r="K46">
        <v>8</v>
      </c>
      <c r="L46" t="s">
        <v>169</v>
      </c>
      <c r="M46" t="str">
        <f>VLOOKUP(Table_Fact_Inbound_Reporting[[#This Row],[supplier_dim_supplier_id]],Table_supplier_dim1[[supplier_id]:[supplier_name]],5,FALSE)</f>
        <v>Twin Enviro</v>
      </c>
      <c r="N46">
        <f>SUMIF(B:B,Table_Fact_Inbound_Reporting[[#This Row],[single_stream_incoming_date]],G:G)</f>
        <v>0.53</v>
      </c>
      <c r="O46">
        <f>IFERROR(VLOOKUP(Table_Fact_Inbound_Reporting[[#This Row],[single_stream_incoming_date]],Fact_Trashout_Reporting!C:F,4,FALSE),0)</f>
        <v>3.23</v>
      </c>
      <c r="P46">
        <f>IFERROR(VLOOKUP(Table_Fact_Inbound_Reporting[[#This Row],[single_stream_incoming_date]],Fact_Production_Reporting!E:G,3,FALSE),0)</f>
        <v>5.3109999999999999</v>
      </c>
      <c r="Q46" s="30">
        <f>Table_Fact_Inbound_Reporting[[#This Row],[Group_Trash_Weight_Tons]]/Table_Fact_Inbound_Reporting[[#This Row],[Group_Inbound_Weight_Tons]]</f>
        <v>6.0943396226415087</v>
      </c>
      <c r="R46" s="10">
        <f t="shared" si="0"/>
        <v>0.27575424703049778</v>
      </c>
      <c r="AC46" s="9" t="s">
        <v>152</v>
      </c>
      <c r="AD46" s="10">
        <v>2.8683076923076931</v>
      </c>
      <c r="AE46" s="29">
        <v>4.4297153846153847</v>
      </c>
      <c r="AF46" s="29">
        <v>8.2266384615384585</v>
      </c>
      <c r="AG46" s="8"/>
    </row>
    <row r="47" spans="1:39" x14ac:dyDescent="0.25">
      <c r="A47">
        <v>2256</v>
      </c>
      <c r="B47" s="14">
        <v>44418</v>
      </c>
      <c r="C47" t="s">
        <v>120</v>
      </c>
      <c r="D47">
        <v>113178</v>
      </c>
      <c r="E47" s="2">
        <v>44419.899163695991</v>
      </c>
      <c r="F47">
        <v>4480</v>
      </c>
      <c r="G47">
        <v>2.2400000000000002</v>
      </c>
      <c r="H47">
        <v>2</v>
      </c>
      <c r="I47" t="s">
        <v>157</v>
      </c>
      <c r="J47" t="s">
        <v>167</v>
      </c>
      <c r="K47">
        <v>8</v>
      </c>
      <c r="L47" t="s">
        <v>169</v>
      </c>
      <c r="M47" t="str">
        <f>VLOOKUP(Table_Fact_Inbound_Reporting[[#This Row],[supplier_dim_supplier_id]],Table_supplier_dim1[[supplier_id]:[supplier_name]],5,FALSE)</f>
        <v>Twin Enviro</v>
      </c>
      <c r="N47">
        <f>SUMIF(B:B,Table_Fact_Inbound_Reporting[[#This Row],[single_stream_incoming_date]],G:G)</f>
        <v>12.07</v>
      </c>
      <c r="O47">
        <f>IFERROR(VLOOKUP(Table_Fact_Inbound_Reporting[[#This Row],[single_stream_incoming_date]],Fact_Trashout_Reporting!C:F,4,FALSE),0)</f>
        <v>2.82</v>
      </c>
      <c r="P47">
        <f>IFERROR(VLOOKUP(Table_Fact_Inbound_Reporting[[#This Row],[single_stream_incoming_date]],Fact_Production_Reporting!E:G,3,FALSE),0)</f>
        <v>4.4424999999999999</v>
      </c>
      <c r="Q47" s="30">
        <f>Table_Fact_Inbound_Reporting[[#This Row],[Group_Trash_Weight_Tons]]/Table_Fact_Inbound_Reporting[[#This Row],[Group_Inbound_Weight_Tons]]</f>
        <v>0.23363711681855839</v>
      </c>
      <c r="R47" s="10">
        <f t="shared" si="0"/>
        <v>0.27575424703049778</v>
      </c>
      <c r="AG47" s="8"/>
    </row>
    <row r="48" spans="1:39" x14ac:dyDescent="0.25">
      <c r="A48">
        <v>2252</v>
      </c>
      <c r="B48" s="14">
        <v>44418</v>
      </c>
      <c r="C48" t="s">
        <v>120</v>
      </c>
      <c r="D48">
        <v>113110</v>
      </c>
      <c r="E48" s="2">
        <v>44418.887942168207</v>
      </c>
      <c r="F48">
        <v>4700</v>
      </c>
      <c r="G48">
        <v>2.35</v>
      </c>
      <c r="H48">
        <v>2</v>
      </c>
      <c r="I48" t="s">
        <v>157</v>
      </c>
      <c r="J48" t="s">
        <v>167</v>
      </c>
      <c r="K48">
        <v>8</v>
      </c>
      <c r="L48" t="s">
        <v>169</v>
      </c>
      <c r="M48" t="str">
        <f>VLOOKUP(Table_Fact_Inbound_Reporting[[#This Row],[supplier_dim_supplier_id]],Table_supplier_dim1[[supplier_id]:[supplier_name]],5,FALSE)</f>
        <v>Twin Enviro</v>
      </c>
      <c r="N48">
        <f>SUMIF(B:B,Table_Fact_Inbound_Reporting[[#This Row],[single_stream_incoming_date]],G:G)</f>
        <v>12.07</v>
      </c>
      <c r="O48">
        <f>IFERROR(VLOOKUP(Table_Fact_Inbound_Reporting[[#This Row],[single_stream_incoming_date]],Fact_Trashout_Reporting!C:F,4,FALSE),0)</f>
        <v>2.82</v>
      </c>
      <c r="P48">
        <f>IFERROR(VLOOKUP(Table_Fact_Inbound_Reporting[[#This Row],[single_stream_incoming_date]],Fact_Production_Reporting!E:G,3,FALSE),0)</f>
        <v>4.4424999999999999</v>
      </c>
      <c r="Q48" s="30">
        <f>Table_Fact_Inbound_Reporting[[#This Row],[Group_Trash_Weight_Tons]]/Table_Fact_Inbound_Reporting[[#This Row],[Group_Inbound_Weight_Tons]]</f>
        <v>0.23363711681855839</v>
      </c>
      <c r="R48" s="10">
        <f t="shared" si="0"/>
        <v>0.27575424703049778</v>
      </c>
      <c r="AG48" s="8"/>
    </row>
    <row r="49" spans="1:33" x14ac:dyDescent="0.25">
      <c r="A49">
        <v>2253</v>
      </c>
      <c r="B49" s="14">
        <v>44418</v>
      </c>
      <c r="C49" t="s">
        <v>120</v>
      </c>
      <c r="D49">
        <v>113134</v>
      </c>
      <c r="E49" s="2">
        <v>44418.888341975311</v>
      </c>
      <c r="F49">
        <v>5360</v>
      </c>
      <c r="G49">
        <v>2.68</v>
      </c>
      <c r="H49">
        <v>3</v>
      </c>
      <c r="I49" t="s">
        <v>157</v>
      </c>
      <c r="J49" t="s">
        <v>167</v>
      </c>
      <c r="K49">
        <v>8</v>
      </c>
      <c r="L49" t="s">
        <v>169</v>
      </c>
      <c r="M49" t="str">
        <f>VLOOKUP(Table_Fact_Inbound_Reporting[[#This Row],[supplier_dim_supplier_id]],Table_supplier_dim1[[supplier_id]:[supplier_name]],5,FALSE)</f>
        <v>Waste Management</v>
      </c>
      <c r="N49">
        <f>SUMIF(B:B,Table_Fact_Inbound_Reporting[[#This Row],[single_stream_incoming_date]],G:G)</f>
        <v>12.07</v>
      </c>
      <c r="O49">
        <f>IFERROR(VLOOKUP(Table_Fact_Inbound_Reporting[[#This Row],[single_stream_incoming_date]],Fact_Trashout_Reporting!C:F,4,FALSE),0)</f>
        <v>2.82</v>
      </c>
      <c r="P49">
        <f>IFERROR(VLOOKUP(Table_Fact_Inbound_Reporting[[#This Row],[single_stream_incoming_date]],Fact_Production_Reporting!E:G,3,FALSE),0)</f>
        <v>4.4424999999999999</v>
      </c>
      <c r="Q49" s="30">
        <f>Table_Fact_Inbound_Reporting[[#This Row],[Group_Trash_Weight_Tons]]/Table_Fact_Inbound_Reporting[[#This Row],[Group_Inbound_Weight_Tons]]</f>
        <v>0.23363711681855839</v>
      </c>
      <c r="R49" s="10">
        <f t="shared" si="0"/>
        <v>0.27575424703049778</v>
      </c>
      <c r="AG49" s="8"/>
    </row>
    <row r="50" spans="1:33" x14ac:dyDescent="0.25">
      <c r="A50">
        <v>2254</v>
      </c>
      <c r="B50" s="14">
        <v>44418</v>
      </c>
      <c r="C50" t="s">
        <v>120</v>
      </c>
      <c r="D50">
        <v>113170</v>
      </c>
      <c r="E50" s="2">
        <v>44418.888802160494</v>
      </c>
      <c r="F50">
        <v>9600</v>
      </c>
      <c r="G50">
        <v>4.8</v>
      </c>
      <c r="H50">
        <v>3</v>
      </c>
      <c r="I50" t="s">
        <v>157</v>
      </c>
      <c r="J50" t="s">
        <v>167</v>
      </c>
      <c r="K50">
        <v>8</v>
      </c>
      <c r="L50" t="s">
        <v>169</v>
      </c>
      <c r="M50" t="str">
        <f>VLOOKUP(Table_Fact_Inbound_Reporting[[#This Row],[supplier_dim_supplier_id]],Table_supplier_dim1[[supplier_id]:[supplier_name]],5,FALSE)</f>
        <v>Waste Management</v>
      </c>
      <c r="N50">
        <f>SUMIF(B:B,Table_Fact_Inbound_Reporting[[#This Row],[single_stream_incoming_date]],G:G)</f>
        <v>12.07</v>
      </c>
      <c r="O50">
        <f>IFERROR(VLOOKUP(Table_Fact_Inbound_Reporting[[#This Row],[single_stream_incoming_date]],Fact_Trashout_Reporting!C:F,4,FALSE),0)</f>
        <v>2.82</v>
      </c>
      <c r="P50">
        <f>IFERROR(VLOOKUP(Table_Fact_Inbound_Reporting[[#This Row],[single_stream_incoming_date]],Fact_Production_Reporting!E:G,3,FALSE),0)</f>
        <v>4.4424999999999999</v>
      </c>
      <c r="Q50" s="30">
        <f>Table_Fact_Inbound_Reporting[[#This Row],[Group_Trash_Weight_Tons]]/Table_Fact_Inbound_Reporting[[#This Row],[Group_Inbound_Weight_Tons]]</f>
        <v>0.23363711681855839</v>
      </c>
      <c r="R50" s="10">
        <f t="shared" si="0"/>
        <v>0.27575424703049778</v>
      </c>
      <c r="AG50" s="8"/>
    </row>
    <row r="51" spans="1:33" x14ac:dyDescent="0.25">
      <c r="A51">
        <v>2249</v>
      </c>
      <c r="B51" s="14">
        <v>44417</v>
      </c>
      <c r="C51" t="s">
        <v>120</v>
      </c>
      <c r="D51">
        <v>113031</v>
      </c>
      <c r="E51" s="2">
        <v>44418.53604220679</v>
      </c>
      <c r="F51">
        <v>1940</v>
      </c>
      <c r="G51">
        <v>0.97</v>
      </c>
      <c r="H51">
        <v>2</v>
      </c>
      <c r="I51" t="s">
        <v>157</v>
      </c>
      <c r="J51" t="s">
        <v>167</v>
      </c>
      <c r="K51">
        <v>8</v>
      </c>
      <c r="L51" t="s">
        <v>169</v>
      </c>
      <c r="M51" t="str">
        <f>VLOOKUP(Table_Fact_Inbound_Reporting[[#This Row],[supplier_dim_supplier_id]],Table_supplier_dim1[[supplier_id]:[supplier_name]],5,FALSE)</f>
        <v>Twin Enviro</v>
      </c>
      <c r="N51">
        <f>SUMIF(B:B,Table_Fact_Inbound_Reporting[[#This Row],[single_stream_incoming_date]],G:G)</f>
        <v>10.879999999999999</v>
      </c>
      <c r="O51">
        <f>IFERROR(VLOOKUP(Table_Fact_Inbound_Reporting[[#This Row],[single_stream_incoming_date]],Fact_Trashout_Reporting!C:F,4,FALSE),0)</f>
        <v>3.64</v>
      </c>
      <c r="P51">
        <f>IFERROR(VLOOKUP(Table_Fact_Inbound_Reporting[[#This Row],[single_stream_incoming_date]],Fact_Production_Reporting!E:G,3,FALSE),0)</f>
        <v>7.0534999999999997</v>
      </c>
      <c r="Q51" s="30">
        <f>Table_Fact_Inbound_Reporting[[#This Row],[Group_Trash_Weight_Tons]]/Table_Fact_Inbound_Reporting[[#This Row],[Group_Inbound_Weight_Tons]]</f>
        <v>0.3345588235294118</v>
      </c>
      <c r="R51" s="10">
        <f t="shared" si="0"/>
        <v>0.27575424703049778</v>
      </c>
      <c r="AG51" s="8"/>
    </row>
    <row r="52" spans="1:33" x14ac:dyDescent="0.25">
      <c r="A52">
        <v>2246</v>
      </c>
      <c r="B52" s="14">
        <v>44417</v>
      </c>
      <c r="C52" t="s">
        <v>120</v>
      </c>
      <c r="D52">
        <v>113035</v>
      </c>
      <c r="E52" s="2">
        <v>44418.533485185188</v>
      </c>
      <c r="F52">
        <v>3240</v>
      </c>
      <c r="G52">
        <v>1.62</v>
      </c>
      <c r="H52">
        <v>2</v>
      </c>
      <c r="I52" t="s">
        <v>157</v>
      </c>
      <c r="J52" t="s">
        <v>167</v>
      </c>
      <c r="K52">
        <v>8</v>
      </c>
      <c r="L52" t="s">
        <v>169</v>
      </c>
      <c r="M52" t="str">
        <f>VLOOKUP(Table_Fact_Inbound_Reporting[[#This Row],[supplier_dim_supplier_id]],Table_supplier_dim1[[supplier_id]:[supplier_name]],5,FALSE)</f>
        <v>Twin Enviro</v>
      </c>
      <c r="N52">
        <f>SUMIF(B:B,Table_Fact_Inbound_Reporting[[#This Row],[single_stream_incoming_date]],G:G)</f>
        <v>10.879999999999999</v>
      </c>
      <c r="O52">
        <f>IFERROR(VLOOKUP(Table_Fact_Inbound_Reporting[[#This Row],[single_stream_incoming_date]],Fact_Trashout_Reporting!C:F,4,FALSE),0)</f>
        <v>3.64</v>
      </c>
      <c r="P52">
        <f>IFERROR(VLOOKUP(Table_Fact_Inbound_Reporting[[#This Row],[single_stream_incoming_date]],Fact_Production_Reporting!E:G,3,FALSE),0)</f>
        <v>7.0534999999999997</v>
      </c>
      <c r="Q52" s="30">
        <f>Table_Fact_Inbound_Reporting[[#This Row],[Group_Trash_Weight_Tons]]/Table_Fact_Inbound_Reporting[[#This Row],[Group_Inbound_Weight_Tons]]</f>
        <v>0.3345588235294118</v>
      </c>
      <c r="R52" s="10">
        <f t="shared" si="0"/>
        <v>0.27575424703049778</v>
      </c>
      <c r="AG52" s="8"/>
    </row>
    <row r="53" spans="1:33" x14ac:dyDescent="0.25">
      <c r="A53">
        <v>2248</v>
      </c>
      <c r="B53" s="14">
        <v>44417</v>
      </c>
      <c r="C53" t="s">
        <v>120</v>
      </c>
      <c r="D53">
        <v>113084</v>
      </c>
      <c r="E53" s="2">
        <v>44418.535040200615</v>
      </c>
      <c r="F53">
        <v>4700</v>
      </c>
      <c r="G53">
        <v>2.35</v>
      </c>
      <c r="H53">
        <v>2</v>
      </c>
      <c r="I53" t="s">
        <v>157</v>
      </c>
      <c r="J53" t="s">
        <v>167</v>
      </c>
      <c r="K53">
        <v>8</v>
      </c>
      <c r="L53" t="s">
        <v>169</v>
      </c>
      <c r="M53" t="str">
        <f>VLOOKUP(Table_Fact_Inbound_Reporting[[#This Row],[supplier_dim_supplier_id]],Table_supplier_dim1[[supplier_id]:[supplier_name]],5,FALSE)</f>
        <v>Twin Enviro</v>
      </c>
      <c r="N53">
        <f>SUMIF(B:B,Table_Fact_Inbound_Reporting[[#This Row],[single_stream_incoming_date]],G:G)</f>
        <v>10.879999999999999</v>
      </c>
      <c r="O53">
        <f>IFERROR(VLOOKUP(Table_Fact_Inbound_Reporting[[#This Row],[single_stream_incoming_date]],Fact_Trashout_Reporting!C:F,4,FALSE),0)</f>
        <v>3.64</v>
      </c>
      <c r="P53">
        <f>IFERROR(VLOOKUP(Table_Fact_Inbound_Reporting[[#This Row],[single_stream_incoming_date]],Fact_Production_Reporting!E:G,3,FALSE),0)</f>
        <v>7.0534999999999997</v>
      </c>
      <c r="Q53" s="30">
        <f>Table_Fact_Inbound_Reporting[[#This Row],[Group_Trash_Weight_Tons]]/Table_Fact_Inbound_Reporting[[#This Row],[Group_Inbound_Weight_Tons]]</f>
        <v>0.3345588235294118</v>
      </c>
      <c r="R53" s="10">
        <f t="shared" si="0"/>
        <v>0.27575424703049778</v>
      </c>
      <c r="AG53" s="8"/>
    </row>
    <row r="54" spans="1:33" x14ac:dyDescent="0.25">
      <c r="A54">
        <v>2250</v>
      </c>
      <c r="B54" s="14">
        <v>44417</v>
      </c>
      <c r="C54" t="s">
        <v>120</v>
      </c>
      <c r="D54">
        <v>113034</v>
      </c>
      <c r="E54" s="2">
        <v>44418.537337345682</v>
      </c>
      <c r="F54">
        <v>3380</v>
      </c>
      <c r="G54">
        <v>1.69</v>
      </c>
      <c r="H54">
        <v>2</v>
      </c>
      <c r="I54" t="s">
        <v>157</v>
      </c>
      <c r="J54" t="s">
        <v>167</v>
      </c>
      <c r="K54">
        <v>8</v>
      </c>
      <c r="L54" t="s">
        <v>169</v>
      </c>
      <c r="M54" t="str">
        <f>VLOOKUP(Table_Fact_Inbound_Reporting[[#This Row],[supplier_dim_supplier_id]],Table_supplier_dim1[[supplier_id]:[supplier_name]],5,FALSE)</f>
        <v>Twin Enviro</v>
      </c>
      <c r="N54">
        <f>SUMIF(B:B,Table_Fact_Inbound_Reporting[[#This Row],[single_stream_incoming_date]],G:G)</f>
        <v>10.879999999999999</v>
      </c>
      <c r="O54">
        <f>IFERROR(VLOOKUP(Table_Fact_Inbound_Reporting[[#This Row],[single_stream_incoming_date]],Fact_Trashout_Reporting!C:F,4,FALSE),0)</f>
        <v>3.64</v>
      </c>
      <c r="P54">
        <f>IFERROR(VLOOKUP(Table_Fact_Inbound_Reporting[[#This Row],[single_stream_incoming_date]],Fact_Production_Reporting!E:G,3,FALSE),0)</f>
        <v>7.0534999999999997</v>
      </c>
      <c r="Q54" s="30">
        <f>Table_Fact_Inbound_Reporting[[#This Row],[Group_Trash_Weight_Tons]]/Table_Fact_Inbound_Reporting[[#This Row],[Group_Inbound_Weight_Tons]]</f>
        <v>0.3345588235294118</v>
      </c>
      <c r="R54" s="10">
        <f t="shared" si="0"/>
        <v>0.27575424703049778</v>
      </c>
      <c r="AG54" s="8"/>
    </row>
    <row r="55" spans="1:33" x14ac:dyDescent="0.25">
      <c r="A55">
        <v>2247</v>
      </c>
      <c r="B55" s="14">
        <v>44417</v>
      </c>
      <c r="C55" t="s">
        <v>120</v>
      </c>
      <c r="D55">
        <v>113052</v>
      </c>
      <c r="E55" s="2">
        <v>44418.534086882719</v>
      </c>
      <c r="F55">
        <v>5500</v>
      </c>
      <c r="G55">
        <v>2.75</v>
      </c>
      <c r="H55">
        <v>3</v>
      </c>
      <c r="I55" t="s">
        <v>157</v>
      </c>
      <c r="J55" t="s">
        <v>167</v>
      </c>
      <c r="K55">
        <v>8</v>
      </c>
      <c r="L55" t="s">
        <v>169</v>
      </c>
      <c r="M55" t="str">
        <f>VLOOKUP(Table_Fact_Inbound_Reporting[[#This Row],[supplier_dim_supplier_id]],Table_supplier_dim1[[supplier_id]:[supplier_name]],5,FALSE)</f>
        <v>Waste Management</v>
      </c>
      <c r="N55">
        <f>SUMIF(B:B,Table_Fact_Inbound_Reporting[[#This Row],[single_stream_incoming_date]],G:G)</f>
        <v>10.879999999999999</v>
      </c>
      <c r="O55">
        <f>IFERROR(VLOOKUP(Table_Fact_Inbound_Reporting[[#This Row],[single_stream_incoming_date]],Fact_Trashout_Reporting!C:F,4,FALSE),0)</f>
        <v>3.64</v>
      </c>
      <c r="P55">
        <f>IFERROR(VLOOKUP(Table_Fact_Inbound_Reporting[[#This Row],[single_stream_incoming_date]],Fact_Production_Reporting!E:G,3,FALSE),0)</f>
        <v>7.0534999999999997</v>
      </c>
      <c r="Q55" s="30">
        <f>Table_Fact_Inbound_Reporting[[#This Row],[Group_Trash_Weight_Tons]]/Table_Fact_Inbound_Reporting[[#This Row],[Group_Inbound_Weight_Tons]]</f>
        <v>0.3345588235294118</v>
      </c>
      <c r="R55" s="10">
        <f t="shared" si="0"/>
        <v>0.27575424703049778</v>
      </c>
      <c r="AG55" s="8"/>
    </row>
    <row r="56" spans="1:33" x14ac:dyDescent="0.25">
      <c r="A56">
        <v>2251</v>
      </c>
      <c r="B56" s="14">
        <v>44417</v>
      </c>
      <c r="C56" t="s">
        <v>120</v>
      </c>
      <c r="D56">
        <v>113109</v>
      </c>
      <c r="E56" s="2">
        <v>44418.887503858023</v>
      </c>
      <c r="F56">
        <v>3000</v>
      </c>
      <c r="G56">
        <v>1.5</v>
      </c>
      <c r="H56">
        <v>2</v>
      </c>
      <c r="I56" t="s">
        <v>157</v>
      </c>
      <c r="J56" t="s">
        <v>167</v>
      </c>
      <c r="K56">
        <v>8</v>
      </c>
      <c r="L56" t="s">
        <v>169</v>
      </c>
      <c r="M56" t="str">
        <f>VLOOKUP(Table_Fact_Inbound_Reporting[[#This Row],[supplier_dim_supplier_id]],Table_supplier_dim1[[supplier_id]:[supplier_name]],5,FALSE)</f>
        <v>Twin Enviro</v>
      </c>
      <c r="N56">
        <f>SUMIF(B:B,Table_Fact_Inbound_Reporting[[#This Row],[single_stream_incoming_date]],G:G)</f>
        <v>10.879999999999999</v>
      </c>
      <c r="O56">
        <f>IFERROR(VLOOKUP(Table_Fact_Inbound_Reporting[[#This Row],[single_stream_incoming_date]],Fact_Trashout_Reporting!C:F,4,FALSE),0)</f>
        <v>3.64</v>
      </c>
      <c r="P56">
        <f>IFERROR(VLOOKUP(Table_Fact_Inbound_Reporting[[#This Row],[single_stream_incoming_date]],Fact_Production_Reporting!E:G,3,FALSE),0)</f>
        <v>7.0534999999999997</v>
      </c>
      <c r="Q56" s="30">
        <f>Table_Fact_Inbound_Reporting[[#This Row],[Group_Trash_Weight_Tons]]/Table_Fact_Inbound_Reporting[[#This Row],[Group_Inbound_Weight_Tons]]</f>
        <v>0.3345588235294118</v>
      </c>
      <c r="R56" s="10">
        <f t="shared" si="0"/>
        <v>0.27575424703049778</v>
      </c>
      <c r="AG56" s="8"/>
    </row>
    <row r="57" spans="1:33" x14ac:dyDescent="0.25">
      <c r="A57">
        <v>2245</v>
      </c>
      <c r="B57" s="14">
        <v>44414</v>
      </c>
      <c r="C57" t="s">
        <v>120</v>
      </c>
      <c r="D57">
        <v>112989</v>
      </c>
      <c r="E57" s="2">
        <v>44414.884166859571</v>
      </c>
      <c r="F57">
        <v>8020</v>
      </c>
      <c r="G57">
        <v>4.01</v>
      </c>
      <c r="H57">
        <v>3</v>
      </c>
      <c r="I57" t="s">
        <v>157</v>
      </c>
      <c r="J57" t="s">
        <v>167</v>
      </c>
      <c r="K57">
        <v>8</v>
      </c>
      <c r="L57" t="s">
        <v>169</v>
      </c>
      <c r="M57" t="str">
        <f>VLOOKUP(Table_Fact_Inbound_Reporting[[#This Row],[supplier_dim_supplier_id]],Table_supplier_dim1[[supplier_id]:[supplier_name]],5,FALSE)</f>
        <v>Waste Management</v>
      </c>
      <c r="N57">
        <f>SUMIF(B:B,Table_Fact_Inbound_Reporting[[#This Row],[single_stream_incoming_date]],G:G)</f>
        <v>4.01</v>
      </c>
      <c r="O57">
        <f>IFERROR(VLOOKUP(Table_Fact_Inbound_Reporting[[#This Row],[single_stream_incoming_date]],Fact_Trashout_Reporting!C:F,4,FALSE),0)</f>
        <v>2.2599999999999998</v>
      </c>
      <c r="P57">
        <f>IFERROR(VLOOKUP(Table_Fact_Inbound_Reporting[[#This Row],[single_stream_incoming_date]],Fact_Production_Reporting!E:G,3,FALSE),0)</f>
        <v>4.1844999999999999</v>
      </c>
      <c r="Q57" s="30">
        <f>Table_Fact_Inbound_Reporting[[#This Row],[Group_Trash_Weight_Tons]]/Table_Fact_Inbound_Reporting[[#This Row],[Group_Inbound_Weight_Tons]]</f>
        <v>0.56359102244389025</v>
      </c>
      <c r="R57" s="10">
        <f t="shared" si="0"/>
        <v>0.27575424703049778</v>
      </c>
      <c r="AG57" s="8"/>
    </row>
    <row r="58" spans="1:33" x14ac:dyDescent="0.25">
      <c r="A58">
        <v>2243</v>
      </c>
      <c r="B58" s="14">
        <v>44413</v>
      </c>
      <c r="C58" t="s">
        <v>120</v>
      </c>
      <c r="D58">
        <v>112922</v>
      </c>
      <c r="E58" s="2">
        <v>44414.882099807102</v>
      </c>
      <c r="F58">
        <v>6260</v>
      </c>
      <c r="G58">
        <v>3.13</v>
      </c>
      <c r="H58">
        <v>2</v>
      </c>
      <c r="I58" t="s">
        <v>157</v>
      </c>
      <c r="J58" t="s">
        <v>167</v>
      </c>
      <c r="K58">
        <v>8</v>
      </c>
      <c r="L58" t="s">
        <v>169</v>
      </c>
      <c r="M58" t="str">
        <f>VLOOKUP(Table_Fact_Inbound_Reporting[[#This Row],[supplier_dim_supplier_id]],Table_supplier_dim1[[supplier_id]:[supplier_name]],5,FALSE)</f>
        <v>Twin Enviro</v>
      </c>
      <c r="N58">
        <f>SUMIF(B:B,Table_Fact_Inbound_Reporting[[#This Row],[single_stream_incoming_date]],G:G)</f>
        <v>8.27</v>
      </c>
      <c r="O58">
        <f>IFERROR(VLOOKUP(Table_Fact_Inbound_Reporting[[#This Row],[single_stream_incoming_date]],Fact_Trashout_Reporting!C:F,4,FALSE),0)</f>
        <v>3.36</v>
      </c>
      <c r="P58">
        <f>IFERROR(VLOOKUP(Table_Fact_Inbound_Reporting[[#This Row],[single_stream_incoming_date]],Fact_Production_Reporting!E:G,3,FALSE),0)</f>
        <v>3.7994999999999997</v>
      </c>
      <c r="Q58" s="30">
        <f>Table_Fact_Inbound_Reporting[[#This Row],[Group_Trash_Weight_Tons]]/Table_Fact_Inbound_Reporting[[#This Row],[Group_Inbound_Weight_Tons]]</f>
        <v>0.40628778718258768</v>
      </c>
      <c r="R58" s="10">
        <f t="shared" si="0"/>
        <v>0.27575424703049778</v>
      </c>
      <c r="AG58" s="8"/>
    </row>
    <row r="59" spans="1:33" x14ac:dyDescent="0.25">
      <c r="A59">
        <v>2241</v>
      </c>
      <c r="B59" s="14">
        <v>44413</v>
      </c>
      <c r="C59" t="s">
        <v>120</v>
      </c>
      <c r="D59">
        <v>112881</v>
      </c>
      <c r="E59" s="2">
        <v>44414.539731095676</v>
      </c>
      <c r="F59">
        <v>2580</v>
      </c>
      <c r="G59">
        <v>1.29</v>
      </c>
      <c r="H59">
        <v>2</v>
      </c>
      <c r="I59" t="s">
        <v>157</v>
      </c>
      <c r="J59" t="s">
        <v>167</v>
      </c>
      <c r="K59">
        <v>8</v>
      </c>
      <c r="L59" t="s">
        <v>169</v>
      </c>
      <c r="M59" t="str">
        <f>VLOOKUP(Table_Fact_Inbound_Reporting[[#This Row],[supplier_dim_supplier_id]],Table_supplier_dim1[[supplier_id]:[supplier_name]],5,FALSE)</f>
        <v>Twin Enviro</v>
      </c>
      <c r="N59">
        <f>SUMIF(B:B,Table_Fact_Inbound_Reporting[[#This Row],[single_stream_incoming_date]],G:G)</f>
        <v>8.27</v>
      </c>
      <c r="O59">
        <f>IFERROR(VLOOKUP(Table_Fact_Inbound_Reporting[[#This Row],[single_stream_incoming_date]],Fact_Trashout_Reporting!C:F,4,FALSE),0)</f>
        <v>3.36</v>
      </c>
      <c r="P59">
        <f>IFERROR(VLOOKUP(Table_Fact_Inbound_Reporting[[#This Row],[single_stream_incoming_date]],Fact_Production_Reporting!E:G,3,FALSE),0)</f>
        <v>3.7994999999999997</v>
      </c>
      <c r="Q59" s="30">
        <f>Table_Fact_Inbound_Reporting[[#This Row],[Group_Trash_Weight_Tons]]/Table_Fact_Inbound_Reporting[[#This Row],[Group_Inbound_Weight_Tons]]</f>
        <v>0.40628778718258768</v>
      </c>
      <c r="R59" s="10">
        <f t="shared" si="0"/>
        <v>0.27575424703049778</v>
      </c>
      <c r="AG59" s="8"/>
    </row>
    <row r="60" spans="1:33" x14ac:dyDescent="0.25">
      <c r="A60">
        <v>2242</v>
      </c>
      <c r="B60" s="14">
        <v>44413</v>
      </c>
      <c r="C60" t="s">
        <v>120</v>
      </c>
      <c r="D60">
        <v>112924</v>
      </c>
      <c r="E60" s="2">
        <v>44414.878477546299</v>
      </c>
      <c r="F60">
        <v>6120</v>
      </c>
      <c r="G60">
        <v>3.06</v>
      </c>
      <c r="H60">
        <v>2</v>
      </c>
      <c r="I60" t="s">
        <v>157</v>
      </c>
      <c r="J60" t="s">
        <v>167</v>
      </c>
      <c r="K60">
        <v>8</v>
      </c>
      <c r="L60" t="s">
        <v>169</v>
      </c>
      <c r="M60" t="str">
        <f>VLOOKUP(Table_Fact_Inbound_Reporting[[#This Row],[supplier_dim_supplier_id]],Table_supplier_dim1[[supplier_id]:[supplier_name]],5,FALSE)</f>
        <v>Twin Enviro</v>
      </c>
      <c r="N60">
        <f>SUMIF(B:B,Table_Fact_Inbound_Reporting[[#This Row],[single_stream_incoming_date]],G:G)</f>
        <v>8.27</v>
      </c>
      <c r="O60">
        <f>IFERROR(VLOOKUP(Table_Fact_Inbound_Reporting[[#This Row],[single_stream_incoming_date]],Fact_Trashout_Reporting!C:F,4,FALSE),0)</f>
        <v>3.36</v>
      </c>
      <c r="P60">
        <f>IFERROR(VLOOKUP(Table_Fact_Inbound_Reporting[[#This Row],[single_stream_incoming_date]],Fact_Production_Reporting!E:G,3,FALSE),0)</f>
        <v>3.7994999999999997</v>
      </c>
      <c r="Q60" s="30">
        <f>Table_Fact_Inbound_Reporting[[#This Row],[Group_Trash_Weight_Tons]]/Table_Fact_Inbound_Reporting[[#This Row],[Group_Inbound_Weight_Tons]]</f>
        <v>0.40628778718258768</v>
      </c>
      <c r="R60" s="10">
        <f t="shared" si="0"/>
        <v>0.27575424703049778</v>
      </c>
      <c r="AG60" s="8"/>
    </row>
    <row r="61" spans="1:33" x14ac:dyDescent="0.25">
      <c r="A61">
        <v>2244</v>
      </c>
      <c r="B61" s="14">
        <v>44413</v>
      </c>
      <c r="C61" t="s">
        <v>120</v>
      </c>
      <c r="D61">
        <v>112920</v>
      </c>
      <c r="E61" s="2">
        <v>44414.882804976849</v>
      </c>
      <c r="F61">
        <v>1580</v>
      </c>
      <c r="G61">
        <v>0.79</v>
      </c>
      <c r="H61">
        <v>2</v>
      </c>
      <c r="I61" t="s">
        <v>157</v>
      </c>
      <c r="J61" t="s">
        <v>167</v>
      </c>
      <c r="K61">
        <v>8</v>
      </c>
      <c r="L61" t="s">
        <v>169</v>
      </c>
      <c r="M61" t="str">
        <f>VLOOKUP(Table_Fact_Inbound_Reporting[[#This Row],[supplier_dim_supplier_id]],Table_supplier_dim1[[supplier_id]:[supplier_name]],5,FALSE)</f>
        <v>Twin Enviro</v>
      </c>
      <c r="N61">
        <f>SUMIF(B:B,Table_Fact_Inbound_Reporting[[#This Row],[single_stream_incoming_date]],G:G)</f>
        <v>8.27</v>
      </c>
      <c r="O61">
        <f>IFERROR(VLOOKUP(Table_Fact_Inbound_Reporting[[#This Row],[single_stream_incoming_date]],Fact_Trashout_Reporting!C:F,4,FALSE),0)</f>
        <v>3.36</v>
      </c>
      <c r="P61">
        <f>IFERROR(VLOOKUP(Table_Fact_Inbound_Reporting[[#This Row],[single_stream_incoming_date]],Fact_Production_Reporting!E:G,3,FALSE),0)</f>
        <v>3.7994999999999997</v>
      </c>
      <c r="Q61" s="30">
        <f>Table_Fact_Inbound_Reporting[[#This Row],[Group_Trash_Weight_Tons]]/Table_Fact_Inbound_Reporting[[#This Row],[Group_Inbound_Weight_Tons]]</f>
        <v>0.40628778718258768</v>
      </c>
      <c r="R61" s="10">
        <f t="shared" si="0"/>
        <v>0.27575424703049778</v>
      </c>
      <c r="AG61" s="8"/>
    </row>
    <row r="62" spans="1:33" x14ac:dyDescent="0.25">
      <c r="A62">
        <v>2239</v>
      </c>
      <c r="B62" s="14">
        <v>44412</v>
      </c>
      <c r="C62" t="s">
        <v>120</v>
      </c>
      <c r="D62">
        <v>112817</v>
      </c>
      <c r="E62" s="2">
        <v>44414.538878703701</v>
      </c>
      <c r="F62">
        <v>660</v>
      </c>
      <c r="G62">
        <v>0.33</v>
      </c>
      <c r="H62">
        <v>2</v>
      </c>
      <c r="I62" t="s">
        <v>157</v>
      </c>
      <c r="J62" t="s">
        <v>167</v>
      </c>
      <c r="K62">
        <v>8</v>
      </c>
      <c r="L62" t="s">
        <v>169</v>
      </c>
      <c r="M62" t="str">
        <f>VLOOKUP(Table_Fact_Inbound_Reporting[[#This Row],[supplier_dim_supplier_id]],Table_supplier_dim1[[supplier_id]:[supplier_name]],5,FALSE)</f>
        <v>Twin Enviro</v>
      </c>
      <c r="N62">
        <f>SUMIF(B:B,Table_Fact_Inbound_Reporting[[#This Row],[single_stream_incoming_date]],G:G)</f>
        <v>3.83</v>
      </c>
      <c r="O62">
        <f>IFERROR(VLOOKUP(Table_Fact_Inbound_Reporting[[#This Row],[single_stream_incoming_date]],Fact_Trashout_Reporting!C:F,4,FALSE),0)</f>
        <v>3.87</v>
      </c>
      <c r="P62">
        <f>IFERROR(VLOOKUP(Table_Fact_Inbound_Reporting[[#This Row],[single_stream_incoming_date]],Fact_Production_Reporting!E:G,3,FALSE),0)</f>
        <v>3.0469999999999997</v>
      </c>
      <c r="Q62" s="30">
        <f>Table_Fact_Inbound_Reporting[[#This Row],[Group_Trash_Weight_Tons]]/Table_Fact_Inbound_Reporting[[#This Row],[Group_Inbound_Weight_Tons]]</f>
        <v>1.0104438642297651</v>
      </c>
      <c r="R62" s="10">
        <f t="shared" si="0"/>
        <v>0.27575424703049778</v>
      </c>
      <c r="AG62" s="8"/>
    </row>
    <row r="63" spans="1:33" x14ac:dyDescent="0.25">
      <c r="A63">
        <v>2238</v>
      </c>
      <c r="B63" s="14">
        <v>44412</v>
      </c>
      <c r="C63" t="s">
        <v>120</v>
      </c>
      <c r="D63">
        <v>112858</v>
      </c>
      <c r="E63" s="2">
        <v>44414.538450501546</v>
      </c>
      <c r="F63">
        <v>6460</v>
      </c>
      <c r="G63">
        <v>3.23</v>
      </c>
      <c r="H63">
        <v>2</v>
      </c>
      <c r="I63" t="s">
        <v>157</v>
      </c>
      <c r="J63" t="s">
        <v>167</v>
      </c>
      <c r="K63">
        <v>8</v>
      </c>
      <c r="L63" t="s">
        <v>169</v>
      </c>
      <c r="M63" t="str">
        <f>VLOOKUP(Table_Fact_Inbound_Reporting[[#This Row],[supplier_dim_supplier_id]],Table_supplier_dim1[[supplier_id]:[supplier_name]],5,FALSE)</f>
        <v>Twin Enviro</v>
      </c>
      <c r="N63">
        <f>SUMIF(B:B,Table_Fact_Inbound_Reporting[[#This Row],[single_stream_incoming_date]],G:G)</f>
        <v>3.83</v>
      </c>
      <c r="O63">
        <f>IFERROR(VLOOKUP(Table_Fact_Inbound_Reporting[[#This Row],[single_stream_incoming_date]],Fact_Trashout_Reporting!C:F,4,FALSE),0)</f>
        <v>3.87</v>
      </c>
      <c r="P63">
        <f>IFERROR(VLOOKUP(Table_Fact_Inbound_Reporting[[#This Row],[single_stream_incoming_date]],Fact_Production_Reporting!E:G,3,FALSE),0)</f>
        <v>3.0469999999999997</v>
      </c>
      <c r="Q63" s="30">
        <f>Table_Fact_Inbound_Reporting[[#This Row],[Group_Trash_Weight_Tons]]/Table_Fact_Inbound_Reporting[[#This Row],[Group_Inbound_Weight_Tons]]</f>
        <v>1.0104438642297651</v>
      </c>
      <c r="R63" s="10">
        <f t="shared" si="0"/>
        <v>0.27575424703049778</v>
      </c>
      <c r="AG63" s="8"/>
    </row>
    <row r="64" spans="1:33" x14ac:dyDescent="0.25">
      <c r="A64">
        <v>2240</v>
      </c>
      <c r="B64" s="14">
        <v>44412</v>
      </c>
      <c r="C64" t="s">
        <v>120</v>
      </c>
      <c r="D64">
        <v>112839</v>
      </c>
      <c r="E64" s="2">
        <v>44414.539341203701</v>
      </c>
      <c r="F64">
        <v>540</v>
      </c>
      <c r="G64">
        <v>0.27</v>
      </c>
      <c r="H64">
        <v>2</v>
      </c>
      <c r="I64" t="s">
        <v>157</v>
      </c>
      <c r="J64" t="s">
        <v>167</v>
      </c>
      <c r="K64">
        <v>8</v>
      </c>
      <c r="L64" t="s">
        <v>169</v>
      </c>
      <c r="M64" t="str">
        <f>VLOOKUP(Table_Fact_Inbound_Reporting[[#This Row],[supplier_dim_supplier_id]],Table_supplier_dim1[[supplier_id]:[supplier_name]],5,FALSE)</f>
        <v>Twin Enviro</v>
      </c>
      <c r="N64">
        <f>SUMIF(B:B,Table_Fact_Inbound_Reporting[[#This Row],[single_stream_incoming_date]],G:G)</f>
        <v>3.83</v>
      </c>
      <c r="O64">
        <f>IFERROR(VLOOKUP(Table_Fact_Inbound_Reporting[[#This Row],[single_stream_incoming_date]],Fact_Trashout_Reporting!C:F,4,FALSE),0)</f>
        <v>3.87</v>
      </c>
      <c r="P64">
        <f>IFERROR(VLOOKUP(Table_Fact_Inbound_Reporting[[#This Row],[single_stream_incoming_date]],Fact_Production_Reporting!E:G,3,FALSE),0)</f>
        <v>3.0469999999999997</v>
      </c>
      <c r="Q64" s="30">
        <f>Table_Fact_Inbound_Reporting[[#This Row],[Group_Trash_Weight_Tons]]/Table_Fact_Inbound_Reporting[[#This Row],[Group_Inbound_Weight_Tons]]</f>
        <v>1.0104438642297651</v>
      </c>
      <c r="R64" s="10">
        <f t="shared" si="0"/>
        <v>0.27575424703049778</v>
      </c>
      <c r="AG64" s="8"/>
    </row>
    <row r="65" spans="1:33" x14ac:dyDescent="0.25">
      <c r="A65">
        <v>2236</v>
      </c>
      <c r="B65" s="14">
        <v>44411</v>
      </c>
      <c r="C65" t="s">
        <v>120</v>
      </c>
      <c r="D65">
        <v>112735</v>
      </c>
      <c r="E65" s="2">
        <v>44412.861159953703</v>
      </c>
      <c r="F65">
        <v>7080</v>
      </c>
      <c r="G65">
        <v>3.54</v>
      </c>
      <c r="H65">
        <v>2</v>
      </c>
      <c r="I65" t="s">
        <v>157</v>
      </c>
      <c r="J65" t="s">
        <v>167</v>
      </c>
      <c r="K65">
        <v>8</v>
      </c>
      <c r="L65" t="s">
        <v>169</v>
      </c>
      <c r="M65" t="str">
        <f>VLOOKUP(Table_Fact_Inbound_Reporting[[#This Row],[supplier_dim_supplier_id]],Table_supplier_dim1[[supplier_id]:[supplier_name]],5,FALSE)</f>
        <v>Twin Enviro</v>
      </c>
      <c r="N65">
        <f>SUMIF(B:B,Table_Fact_Inbound_Reporting[[#This Row],[single_stream_incoming_date]],G:G)</f>
        <v>6.26</v>
      </c>
      <c r="O65">
        <f>IFERROR(VLOOKUP(Table_Fact_Inbound_Reporting[[#This Row],[single_stream_incoming_date]],Fact_Trashout_Reporting!C:F,4,FALSE),0)</f>
        <v>3.37</v>
      </c>
      <c r="P65">
        <f>IFERROR(VLOOKUP(Table_Fact_Inbound_Reporting[[#This Row],[single_stream_incoming_date]],Fact_Production_Reporting!E:G,3,FALSE),0)</f>
        <v>3.1704999999999997</v>
      </c>
      <c r="Q65" s="30">
        <f>Table_Fact_Inbound_Reporting[[#This Row],[Group_Trash_Weight_Tons]]/Table_Fact_Inbound_Reporting[[#This Row],[Group_Inbound_Weight_Tons]]</f>
        <v>0.53833865814696491</v>
      </c>
      <c r="R65" s="10">
        <f t="shared" si="0"/>
        <v>0.27575424703049778</v>
      </c>
      <c r="AG65" s="8"/>
    </row>
    <row r="66" spans="1:33" x14ac:dyDescent="0.25">
      <c r="A66">
        <v>2237</v>
      </c>
      <c r="B66" s="14">
        <v>44411</v>
      </c>
      <c r="C66" t="s">
        <v>120</v>
      </c>
      <c r="D66">
        <v>112787</v>
      </c>
      <c r="E66" s="2">
        <v>44412.861708063268</v>
      </c>
      <c r="F66">
        <v>5440</v>
      </c>
      <c r="G66">
        <v>2.72</v>
      </c>
      <c r="H66">
        <v>2</v>
      </c>
      <c r="I66" t="s">
        <v>157</v>
      </c>
      <c r="J66" t="s">
        <v>167</v>
      </c>
      <c r="K66">
        <v>8</v>
      </c>
      <c r="L66" t="s">
        <v>169</v>
      </c>
      <c r="M66" t="str">
        <f>VLOOKUP(Table_Fact_Inbound_Reporting[[#This Row],[supplier_dim_supplier_id]],Table_supplier_dim1[[supplier_id]:[supplier_name]],5,FALSE)</f>
        <v>Twin Enviro</v>
      </c>
      <c r="N66">
        <f>SUMIF(B:B,Table_Fact_Inbound_Reporting[[#This Row],[single_stream_incoming_date]],G:G)</f>
        <v>6.26</v>
      </c>
      <c r="O66">
        <f>IFERROR(VLOOKUP(Table_Fact_Inbound_Reporting[[#This Row],[single_stream_incoming_date]],Fact_Trashout_Reporting!C:F,4,FALSE),0)</f>
        <v>3.37</v>
      </c>
      <c r="P66">
        <f>IFERROR(VLOOKUP(Table_Fact_Inbound_Reporting[[#This Row],[single_stream_incoming_date]],Fact_Production_Reporting!E:G,3,FALSE),0)</f>
        <v>3.1704999999999997</v>
      </c>
      <c r="Q66" s="30">
        <f>Table_Fact_Inbound_Reporting[[#This Row],[Group_Trash_Weight_Tons]]/Table_Fact_Inbound_Reporting[[#This Row],[Group_Inbound_Weight_Tons]]</f>
        <v>0.53833865814696491</v>
      </c>
      <c r="R66" s="10">
        <f t="shared" ref="R66:R129" si="1">AVERAGE(Q:Q)</f>
        <v>0.27575424703049778</v>
      </c>
      <c r="AG66" s="8"/>
    </row>
    <row r="67" spans="1:33" x14ac:dyDescent="0.25">
      <c r="A67">
        <v>2235</v>
      </c>
      <c r="B67" s="14">
        <v>44410</v>
      </c>
      <c r="C67" t="s">
        <v>120</v>
      </c>
      <c r="D67">
        <v>112671</v>
      </c>
      <c r="E67" s="2">
        <v>44412.860114699077</v>
      </c>
      <c r="F67">
        <v>2120</v>
      </c>
      <c r="G67">
        <v>1.06</v>
      </c>
      <c r="H67">
        <v>2</v>
      </c>
      <c r="I67" t="s">
        <v>157</v>
      </c>
      <c r="J67" t="s">
        <v>167</v>
      </c>
      <c r="K67">
        <v>8</v>
      </c>
      <c r="L67" t="s">
        <v>169</v>
      </c>
      <c r="M67" t="str">
        <f>VLOOKUP(Table_Fact_Inbound_Reporting[[#This Row],[supplier_dim_supplier_id]],Table_supplier_dim1[[supplier_id]:[supplier_name]],5,FALSE)</f>
        <v>Twin Enviro</v>
      </c>
      <c r="N67">
        <f>SUMIF(B:B,Table_Fact_Inbound_Reporting[[#This Row],[single_stream_incoming_date]],G:G)</f>
        <v>1.06</v>
      </c>
      <c r="O67">
        <f>IFERROR(VLOOKUP(Table_Fact_Inbound_Reporting[[#This Row],[single_stream_incoming_date]],Fact_Trashout_Reporting!C:F,4,FALSE),0)</f>
        <v>2.88</v>
      </c>
      <c r="P67">
        <f>IFERROR(VLOOKUP(Table_Fact_Inbound_Reporting[[#This Row],[single_stream_incoming_date]],Fact_Production_Reporting!E:G,3,FALSE),0)</f>
        <v>3.2485000000000004</v>
      </c>
      <c r="Q67" s="30">
        <f>Table_Fact_Inbound_Reporting[[#This Row],[Group_Trash_Weight_Tons]]/Table_Fact_Inbound_Reporting[[#This Row],[Group_Inbound_Weight_Tons]]</f>
        <v>2.7169811320754715</v>
      </c>
      <c r="R67" s="10">
        <f t="shared" si="1"/>
        <v>0.27575424703049778</v>
      </c>
      <c r="AG67" s="8"/>
    </row>
    <row r="68" spans="1:33" x14ac:dyDescent="0.25">
      <c r="A68">
        <v>2231</v>
      </c>
      <c r="B68" s="14">
        <v>44407</v>
      </c>
      <c r="C68" t="s">
        <v>120</v>
      </c>
      <c r="D68">
        <v>112622</v>
      </c>
      <c r="E68" s="2">
        <v>44407.893693094135</v>
      </c>
      <c r="F68">
        <v>2840</v>
      </c>
      <c r="G68">
        <v>1.42</v>
      </c>
      <c r="H68">
        <v>2</v>
      </c>
      <c r="I68" t="s">
        <v>157</v>
      </c>
      <c r="J68" t="s">
        <v>167</v>
      </c>
      <c r="K68">
        <v>7</v>
      </c>
      <c r="L68" t="s">
        <v>170</v>
      </c>
      <c r="M68" t="str">
        <f>VLOOKUP(Table_Fact_Inbound_Reporting[[#This Row],[supplier_dim_supplier_id]],Table_supplier_dim1[[supplier_id]:[supplier_name]],5,FALSE)</f>
        <v>Twin Enviro</v>
      </c>
      <c r="N68">
        <f>SUMIF(B:B,Table_Fact_Inbound_Reporting[[#This Row],[single_stream_incoming_date]],G:G)</f>
        <v>13.08</v>
      </c>
      <c r="O68">
        <f>IFERROR(VLOOKUP(Table_Fact_Inbound_Reporting[[#This Row],[single_stream_incoming_date]],Fact_Trashout_Reporting!C:F,4,FALSE),0)</f>
        <v>3.03</v>
      </c>
      <c r="P68">
        <f>IFERROR(VLOOKUP(Table_Fact_Inbound_Reporting[[#This Row],[single_stream_incoming_date]],Fact_Production_Reporting!E:G,3,FALSE),0)</f>
        <v>5.4760000000000009</v>
      </c>
      <c r="Q68" s="30">
        <f>Table_Fact_Inbound_Reporting[[#This Row],[Group_Trash_Weight_Tons]]/Table_Fact_Inbound_Reporting[[#This Row],[Group_Inbound_Weight_Tons]]</f>
        <v>0.23165137614678896</v>
      </c>
      <c r="R68" s="10">
        <f t="shared" si="1"/>
        <v>0.27575424703049778</v>
      </c>
      <c r="AG68" s="8"/>
    </row>
    <row r="69" spans="1:33" x14ac:dyDescent="0.25">
      <c r="A69">
        <v>2232</v>
      </c>
      <c r="B69" s="14">
        <v>44407</v>
      </c>
      <c r="C69" t="s">
        <v>120</v>
      </c>
      <c r="D69">
        <v>112632</v>
      </c>
      <c r="E69" s="2">
        <v>44407.893983333335</v>
      </c>
      <c r="F69">
        <v>5540</v>
      </c>
      <c r="G69">
        <v>2.77</v>
      </c>
      <c r="H69">
        <v>2</v>
      </c>
      <c r="I69" t="s">
        <v>157</v>
      </c>
      <c r="J69" t="s">
        <v>167</v>
      </c>
      <c r="K69">
        <v>7</v>
      </c>
      <c r="L69" t="s">
        <v>170</v>
      </c>
      <c r="M69" t="str">
        <f>VLOOKUP(Table_Fact_Inbound_Reporting[[#This Row],[supplier_dim_supplier_id]],Table_supplier_dim1[[supplier_id]:[supplier_name]],5,FALSE)</f>
        <v>Twin Enviro</v>
      </c>
      <c r="N69">
        <f>SUMIF(B:B,Table_Fact_Inbound_Reporting[[#This Row],[single_stream_incoming_date]],G:G)</f>
        <v>13.08</v>
      </c>
      <c r="O69">
        <f>IFERROR(VLOOKUP(Table_Fact_Inbound_Reporting[[#This Row],[single_stream_incoming_date]],Fact_Trashout_Reporting!C:F,4,FALSE),0)</f>
        <v>3.03</v>
      </c>
      <c r="P69">
        <f>IFERROR(VLOOKUP(Table_Fact_Inbound_Reporting[[#This Row],[single_stream_incoming_date]],Fact_Production_Reporting!E:G,3,FALSE),0)</f>
        <v>5.4760000000000009</v>
      </c>
      <c r="Q69" s="30">
        <f>Table_Fact_Inbound_Reporting[[#This Row],[Group_Trash_Weight_Tons]]/Table_Fact_Inbound_Reporting[[#This Row],[Group_Inbound_Weight_Tons]]</f>
        <v>0.23165137614678896</v>
      </c>
      <c r="R69" s="10">
        <f t="shared" si="1"/>
        <v>0.27575424703049778</v>
      </c>
      <c r="AG69" s="8"/>
    </row>
    <row r="70" spans="1:33" x14ac:dyDescent="0.25">
      <c r="A70">
        <v>2230</v>
      </c>
      <c r="B70" s="14">
        <v>44407</v>
      </c>
      <c r="C70" t="s">
        <v>120</v>
      </c>
      <c r="D70">
        <v>112619</v>
      </c>
      <c r="E70" s="2">
        <v>44407.893228549379</v>
      </c>
      <c r="F70">
        <v>3500</v>
      </c>
      <c r="G70">
        <v>1.75</v>
      </c>
      <c r="H70">
        <v>2</v>
      </c>
      <c r="I70" t="s">
        <v>157</v>
      </c>
      <c r="J70" t="s">
        <v>167</v>
      </c>
      <c r="K70">
        <v>7</v>
      </c>
      <c r="L70" t="s">
        <v>170</v>
      </c>
      <c r="M70" t="str">
        <f>VLOOKUP(Table_Fact_Inbound_Reporting[[#This Row],[supplier_dim_supplier_id]],Table_supplier_dim1[[supplier_id]:[supplier_name]],5,FALSE)</f>
        <v>Twin Enviro</v>
      </c>
      <c r="N70">
        <f>SUMIF(B:B,Table_Fact_Inbound_Reporting[[#This Row],[single_stream_incoming_date]],G:G)</f>
        <v>13.08</v>
      </c>
      <c r="O70">
        <f>IFERROR(VLOOKUP(Table_Fact_Inbound_Reporting[[#This Row],[single_stream_incoming_date]],Fact_Trashout_Reporting!C:F,4,FALSE),0)</f>
        <v>3.03</v>
      </c>
      <c r="P70">
        <f>IFERROR(VLOOKUP(Table_Fact_Inbound_Reporting[[#This Row],[single_stream_incoming_date]],Fact_Production_Reporting!E:G,3,FALSE),0)</f>
        <v>5.4760000000000009</v>
      </c>
      <c r="Q70" s="30">
        <f>Table_Fact_Inbound_Reporting[[#This Row],[Group_Trash_Weight_Tons]]/Table_Fact_Inbound_Reporting[[#This Row],[Group_Inbound_Weight_Tons]]</f>
        <v>0.23165137614678896</v>
      </c>
      <c r="R70" s="10">
        <f t="shared" si="1"/>
        <v>0.27575424703049778</v>
      </c>
      <c r="AG70" s="8"/>
    </row>
    <row r="71" spans="1:33" x14ac:dyDescent="0.25">
      <c r="A71">
        <v>2229</v>
      </c>
      <c r="B71" s="14">
        <v>44407</v>
      </c>
      <c r="C71" t="s">
        <v>120</v>
      </c>
      <c r="D71">
        <v>112596</v>
      </c>
      <c r="E71" s="2">
        <v>44407.892907291665</v>
      </c>
      <c r="F71">
        <v>8160</v>
      </c>
      <c r="G71">
        <v>4.08</v>
      </c>
      <c r="H71">
        <v>3</v>
      </c>
      <c r="I71" t="s">
        <v>157</v>
      </c>
      <c r="J71" t="s">
        <v>167</v>
      </c>
      <c r="K71">
        <v>7</v>
      </c>
      <c r="L71" t="s">
        <v>170</v>
      </c>
      <c r="M71" t="str">
        <f>VLOOKUP(Table_Fact_Inbound_Reporting[[#This Row],[supplier_dim_supplier_id]],Table_supplier_dim1[[supplier_id]:[supplier_name]],5,FALSE)</f>
        <v>Waste Management</v>
      </c>
      <c r="N71">
        <f>SUMIF(B:B,Table_Fact_Inbound_Reporting[[#This Row],[single_stream_incoming_date]],G:G)</f>
        <v>13.08</v>
      </c>
      <c r="O71">
        <f>IFERROR(VLOOKUP(Table_Fact_Inbound_Reporting[[#This Row],[single_stream_incoming_date]],Fact_Trashout_Reporting!C:F,4,FALSE),0)</f>
        <v>3.03</v>
      </c>
      <c r="P71">
        <f>IFERROR(VLOOKUP(Table_Fact_Inbound_Reporting[[#This Row],[single_stream_incoming_date]],Fact_Production_Reporting!E:G,3,FALSE),0)</f>
        <v>5.4760000000000009</v>
      </c>
      <c r="Q71" s="30">
        <f>Table_Fact_Inbound_Reporting[[#This Row],[Group_Trash_Weight_Tons]]/Table_Fact_Inbound_Reporting[[#This Row],[Group_Inbound_Weight_Tons]]</f>
        <v>0.23165137614678896</v>
      </c>
      <c r="R71" s="10">
        <f t="shared" si="1"/>
        <v>0.27575424703049778</v>
      </c>
      <c r="AG71" s="9"/>
    </row>
    <row r="72" spans="1:33" x14ac:dyDescent="0.25">
      <c r="A72">
        <v>2233</v>
      </c>
      <c r="B72" s="14">
        <v>44407</v>
      </c>
      <c r="C72" t="s">
        <v>120</v>
      </c>
      <c r="D72">
        <v>112640</v>
      </c>
      <c r="E72" s="2">
        <v>44412.85778850309</v>
      </c>
      <c r="F72">
        <v>6120</v>
      </c>
      <c r="G72">
        <v>3.06</v>
      </c>
      <c r="H72">
        <v>2</v>
      </c>
      <c r="I72" t="s">
        <v>157</v>
      </c>
      <c r="J72" t="s">
        <v>167</v>
      </c>
      <c r="K72">
        <v>7</v>
      </c>
      <c r="L72" t="s">
        <v>170</v>
      </c>
      <c r="M72" t="str">
        <f>VLOOKUP(Table_Fact_Inbound_Reporting[[#This Row],[supplier_dim_supplier_id]],Table_supplier_dim1[[supplier_id]:[supplier_name]],5,FALSE)</f>
        <v>Twin Enviro</v>
      </c>
      <c r="N72">
        <f>SUMIF(B:B,Table_Fact_Inbound_Reporting[[#This Row],[single_stream_incoming_date]],G:G)</f>
        <v>13.08</v>
      </c>
      <c r="O72">
        <f>IFERROR(VLOOKUP(Table_Fact_Inbound_Reporting[[#This Row],[single_stream_incoming_date]],Fact_Trashout_Reporting!C:F,4,FALSE),0)</f>
        <v>3.03</v>
      </c>
      <c r="P72">
        <f>IFERROR(VLOOKUP(Table_Fact_Inbound_Reporting[[#This Row],[single_stream_incoming_date]],Fact_Production_Reporting!E:G,3,FALSE),0)</f>
        <v>5.4760000000000009</v>
      </c>
      <c r="Q72" s="30">
        <f>Table_Fact_Inbound_Reporting[[#This Row],[Group_Trash_Weight_Tons]]/Table_Fact_Inbound_Reporting[[#This Row],[Group_Inbound_Weight_Tons]]</f>
        <v>0.23165137614678896</v>
      </c>
      <c r="R72" s="10">
        <f t="shared" si="1"/>
        <v>0.27575424703049778</v>
      </c>
    </row>
    <row r="73" spans="1:33" x14ac:dyDescent="0.25">
      <c r="A73">
        <v>2224</v>
      </c>
      <c r="B73" s="14">
        <v>44406</v>
      </c>
      <c r="C73" t="s">
        <v>120</v>
      </c>
      <c r="D73">
        <v>112525</v>
      </c>
      <c r="E73" s="2">
        <v>44406.889937770058</v>
      </c>
      <c r="F73">
        <v>1340</v>
      </c>
      <c r="G73">
        <v>0.67</v>
      </c>
      <c r="H73">
        <v>2</v>
      </c>
      <c r="I73" t="s">
        <v>157</v>
      </c>
      <c r="J73" t="s">
        <v>167</v>
      </c>
      <c r="K73">
        <v>7</v>
      </c>
      <c r="L73" t="s">
        <v>170</v>
      </c>
      <c r="M73" t="str">
        <f>VLOOKUP(Table_Fact_Inbound_Reporting[[#This Row],[supplier_dim_supplier_id]],Table_supplier_dim1[[supplier_id]:[supplier_name]],5,FALSE)</f>
        <v>Twin Enviro</v>
      </c>
      <c r="N73">
        <f>SUMIF(B:B,Table_Fact_Inbound_Reporting[[#This Row],[single_stream_incoming_date]],G:G)</f>
        <v>2.91</v>
      </c>
      <c r="O73">
        <f>IFERROR(VLOOKUP(Table_Fact_Inbound_Reporting[[#This Row],[single_stream_incoming_date]],Fact_Trashout_Reporting!C:F,4,FALSE),0)</f>
        <v>3.3</v>
      </c>
      <c r="P73">
        <f>IFERROR(VLOOKUP(Table_Fact_Inbound_Reporting[[#This Row],[single_stream_incoming_date]],Fact_Production_Reporting!E:G,3,FALSE),0)</f>
        <v>5.3130000000000006</v>
      </c>
      <c r="Q73" s="30">
        <f>Table_Fact_Inbound_Reporting[[#This Row],[Group_Trash_Weight_Tons]]/Table_Fact_Inbound_Reporting[[#This Row],[Group_Inbound_Weight_Tons]]</f>
        <v>1.134020618556701</v>
      </c>
      <c r="R73" s="10">
        <f t="shared" si="1"/>
        <v>0.27575424703049778</v>
      </c>
    </row>
    <row r="74" spans="1:33" x14ac:dyDescent="0.25">
      <c r="A74">
        <v>2223</v>
      </c>
      <c r="B74" s="14">
        <v>44406</v>
      </c>
      <c r="C74" t="s">
        <v>120</v>
      </c>
      <c r="D74">
        <v>112509</v>
      </c>
      <c r="E74" s="2">
        <v>44406.889569444444</v>
      </c>
      <c r="F74">
        <v>4480</v>
      </c>
      <c r="G74">
        <v>2.2400000000000002</v>
      </c>
      <c r="H74">
        <v>2</v>
      </c>
      <c r="I74" t="s">
        <v>157</v>
      </c>
      <c r="J74" t="s">
        <v>167</v>
      </c>
      <c r="K74">
        <v>7</v>
      </c>
      <c r="L74" t="s">
        <v>170</v>
      </c>
      <c r="M74" t="str">
        <f>VLOOKUP(Table_Fact_Inbound_Reporting[[#This Row],[supplier_dim_supplier_id]],Table_supplier_dim1[[supplier_id]:[supplier_name]],5,FALSE)</f>
        <v>Twin Enviro</v>
      </c>
      <c r="N74">
        <f>SUMIF(B:B,Table_Fact_Inbound_Reporting[[#This Row],[single_stream_incoming_date]],G:G)</f>
        <v>2.91</v>
      </c>
      <c r="O74">
        <f>IFERROR(VLOOKUP(Table_Fact_Inbound_Reporting[[#This Row],[single_stream_incoming_date]],Fact_Trashout_Reporting!C:F,4,FALSE),0)</f>
        <v>3.3</v>
      </c>
      <c r="P74">
        <f>IFERROR(VLOOKUP(Table_Fact_Inbound_Reporting[[#This Row],[single_stream_incoming_date]],Fact_Production_Reporting!E:G,3,FALSE),0)</f>
        <v>5.3130000000000006</v>
      </c>
      <c r="Q74" s="30">
        <f>Table_Fact_Inbound_Reporting[[#This Row],[Group_Trash_Weight_Tons]]/Table_Fact_Inbound_Reporting[[#This Row],[Group_Inbound_Weight_Tons]]</f>
        <v>1.134020618556701</v>
      </c>
      <c r="R74" s="10">
        <f t="shared" si="1"/>
        <v>0.27575424703049778</v>
      </c>
    </row>
    <row r="75" spans="1:33" x14ac:dyDescent="0.25">
      <c r="A75">
        <v>2226</v>
      </c>
      <c r="B75" s="14">
        <v>44405</v>
      </c>
      <c r="C75" t="s">
        <v>120</v>
      </c>
      <c r="D75">
        <v>112465</v>
      </c>
      <c r="E75" s="2">
        <v>44407.886680169751</v>
      </c>
      <c r="F75">
        <v>1060</v>
      </c>
      <c r="G75">
        <v>0.53</v>
      </c>
      <c r="H75">
        <v>2</v>
      </c>
      <c r="I75" t="s">
        <v>157</v>
      </c>
      <c r="J75" t="s">
        <v>167</v>
      </c>
      <c r="K75">
        <v>7</v>
      </c>
      <c r="L75" t="s">
        <v>170</v>
      </c>
      <c r="M75" t="str">
        <f>VLOOKUP(Table_Fact_Inbound_Reporting[[#This Row],[supplier_dim_supplier_id]],Table_supplier_dim1[[supplier_id]:[supplier_name]],5,FALSE)</f>
        <v>Twin Enviro</v>
      </c>
      <c r="N75">
        <f>SUMIF(B:B,Table_Fact_Inbound_Reporting[[#This Row],[single_stream_incoming_date]],G:G)</f>
        <v>6.59</v>
      </c>
      <c r="O75">
        <f>IFERROR(VLOOKUP(Table_Fact_Inbound_Reporting[[#This Row],[single_stream_incoming_date]],Fact_Trashout_Reporting!C:F,4,FALSE),0)</f>
        <v>2.42</v>
      </c>
      <c r="P75">
        <f>IFERROR(VLOOKUP(Table_Fact_Inbound_Reporting[[#This Row],[single_stream_incoming_date]],Fact_Production_Reporting!E:G,3,FALSE),0)</f>
        <v>5.2320000000000002</v>
      </c>
      <c r="Q75" s="30">
        <f>Table_Fact_Inbound_Reporting[[#This Row],[Group_Trash_Weight_Tons]]/Table_Fact_Inbound_Reporting[[#This Row],[Group_Inbound_Weight_Tons]]</f>
        <v>0.36722306525037934</v>
      </c>
      <c r="R75" s="10">
        <f t="shared" si="1"/>
        <v>0.27575424703049778</v>
      </c>
    </row>
    <row r="76" spans="1:33" x14ac:dyDescent="0.25">
      <c r="A76">
        <v>2225</v>
      </c>
      <c r="B76" s="14">
        <v>44405</v>
      </c>
      <c r="C76" t="s">
        <v>120</v>
      </c>
      <c r="D76">
        <v>112446</v>
      </c>
      <c r="E76" s="2">
        <v>44407.880884837963</v>
      </c>
      <c r="F76">
        <v>4960</v>
      </c>
      <c r="G76">
        <v>2.48</v>
      </c>
      <c r="H76">
        <v>2</v>
      </c>
      <c r="I76" t="s">
        <v>157</v>
      </c>
      <c r="J76" t="s">
        <v>167</v>
      </c>
      <c r="K76">
        <v>7</v>
      </c>
      <c r="L76" t="s">
        <v>170</v>
      </c>
      <c r="M76" t="str">
        <f>VLOOKUP(Table_Fact_Inbound_Reporting[[#This Row],[supplier_dim_supplier_id]],Table_supplier_dim1[[supplier_id]:[supplier_name]],5,FALSE)</f>
        <v>Twin Enviro</v>
      </c>
      <c r="N76">
        <f>SUMIF(B:B,Table_Fact_Inbound_Reporting[[#This Row],[single_stream_incoming_date]],G:G)</f>
        <v>6.59</v>
      </c>
      <c r="O76">
        <f>IFERROR(VLOOKUP(Table_Fact_Inbound_Reporting[[#This Row],[single_stream_incoming_date]],Fact_Trashout_Reporting!C:F,4,FALSE),0)</f>
        <v>2.42</v>
      </c>
      <c r="P76">
        <f>IFERROR(VLOOKUP(Table_Fact_Inbound_Reporting[[#This Row],[single_stream_incoming_date]],Fact_Production_Reporting!E:G,3,FALSE),0)</f>
        <v>5.2320000000000002</v>
      </c>
      <c r="Q76" s="30">
        <f>Table_Fact_Inbound_Reporting[[#This Row],[Group_Trash_Weight_Tons]]/Table_Fact_Inbound_Reporting[[#This Row],[Group_Inbound_Weight_Tons]]</f>
        <v>0.36722306525037934</v>
      </c>
      <c r="R76" s="10">
        <f t="shared" si="1"/>
        <v>0.27575424703049778</v>
      </c>
    </row>
    <row r="77" spans="1:33" x14ac:dyDescent="0.25">
      <c r="A77">
        <v>2228</v>
      </c>
      <c r="B77" s="14">
        <v>44405</v>
      </c>
      <c r="C77" t="s">
        <v>120</v>
      </c>
      <c r="D77">
        <v>117001</v>
      </c>
      <c r="E77" s="2">
        <v>44407.89144220679</v>
      </c>
      <c r="F77">
        <v>6520</v>
      </c>
      <c r="G77">
        <v>3.26</v>
      </c>
      <c r="H77">
        <v>2</v>
      </c>
      <c r="I77" t="s">
        <v>157</v>
      </c>
      <c r="J77" t="s">
        <v>167</v>
      </c>
      <c r="K77">
        <v>7</v>
      </c>
      <c r="L77" t="s">
        <v>170</v>
      </c>
      <c r="M77" t="str">
        <f>VLOOKUP(Table_Fact_Inbound_Reporting[[#This Row],[supplier_dim_supplier_id]],Table_supplier_dim1[[supplier_id]:[supplier_name]],5,FALSE)</f>
        <v>Twin Enviro</v>
      </c>
      <c r="N77">
        <f>SUMIF(B:B,Table_Fact_Inbound_Reporting[[#This Row],[single_stream_incoming_date]],G:G)</f>
        <v>6.59</v>
      </c>
      <c r="O77">
        <f>IFERROR(VLOOKUP(Table_Fact_Inbound_Reporting[[#This Row],[single_stream_incoming_date]],Fact_Trashout_Reporting!C:F,4,FALSE),0)</f>
        <v>2.42</v>
      </c>
      <c r="P77">
        <f>IFERROR(VLOOKUP(Table_Fact_Inbound_Reporting[[#This Row],[single_stream_incoming_date]],Fact_Production_Reporting!E:G,3,FALSE),0)</f>
        <v>5.2320000000000002</v>
      </c>
      <c r="Q77" s="30">
        <f>Table_Fact_Inbound_Reporting[[#This Row],[Group_Trash_Weight_Tons]]/Table_Fact_Inbound_Reporting[[#This Row],[Group_Inbound_Weight_Tons]]</f>
        <v>0.36722306525037934</v>
      </c>
      <c r="R77" s="10">
        <f t="shared" si="1"/>
        <v>0.27575424703049778</v>
      </c>
    </row>
    <row r="78" spans="1:33" x14ac:dyDescent="0.25">
      <c r="A78">
        <v>2227</v>
      </c>
      <c r="B78" s="14">
        <v>44405</v>
      </c>
      <c r="C78" t="s">
        <v>120</v>
      </c>
      <c r="D78">
        <v>112492</v>
      </c>
      <c r="E78" s="2">
        <v>44407.887270293213</v>
      </c>
      <c r="F78">
        <v>640</v>
      </c>
      <c r="G78">
        <v>0.32</v>
      </c>
      <c r="H78">
        <v>2</v>
      </c>
      <c r="I78" t="s">
        <v>157</v>
      </c>
      <c r="J78" t="s">
        <v>167</v>
      </c>
      <c r="K78">
        <v>7</v>
      </c>
      <c r="L78" t="s">
        <v>170</v>
      </c>
      <c r="M78" t="str">
        <f>VLOOKUP(Table_Fact_Inbound_Reporting[[#This Row],[supplier_dim_supplier_id]],Table_supplier_dim1[[supplier_id]:[supplier_name]],5,FALSE)</f>
        <v>Twin Enviro</v>
      </c>
      <c r="N78">
        <f>SUMIF(B:B,Table_Fact_Inbound_Reporting[[#This Row],[single_stream_incoming_date]],G:G)</f>
        <v>6.59</v>
      </c>
      <c r="O78">
        <f>IFERROR(VLOOKUP(Table_Fact_Inbound_Reporting[[#This Row],[single_stream_incoming_date]],Fact_Trashout_Reporting!C:F,4,FALSE),0)</f>
        <v>2.42</v>
      </c>
      <c r="P78">
        <f>IFERROR(VLOOKUP(Table_Fact_Inbound_Reporting[[#This Row],[single_stream_incoming_date]],Fact_Production_Reporting!E:G,3,FALSE),0)</f>
        <v>5.2320000000000002</v>
      </c>
      <c r="Q78" s="30">
        <f>Table_Fact_Inbound_Reporting[[#This Row],[Group_Trash_Weight_Tons]]/Table_Fact_Inbound_Reporting[[#This Row],[Group_Inbound_Weight_Tons]]</f>
        <v>0.36722306525037934</v>
      </c>
      <c r="R78" s="10">
        <f t="shared" si="1"/>
        <v>0.27575424703049778</v>
      </c>
    </row>
    <row r="79" spans="1:33" x14ac:dyDescent="0.25">
      <c r="A79">
        <v>2219</v>
      </c>
      <c r="B79" s="14">
        <v>44404</v>
      </c>
      <c r="C79" t="s">
        <v>120</v>
      </c>
      <c r="D79">
        <v>112357</v>
      </c>
      <c r="E79" s="2">
        <v>44404.891078780864</v>
      </c>
      <c r="F79">
        <v>3600</v>
      </c>
      <c r="G79">
        <v>1.8</v>
      </c>
      <c r="H79">
        <v>2</v>
      </c>
      <c r="I79" t="s">
        <v>157</v>
      </c>
      <c r="J79" t="s">
        <v>167</v>
      </c>
      <c r="K79">
        <v>7</v>
      </c>
      <c r="L79" t="s">
        <v>170</v>
      </c>
      <c r="M79" t="str">
        <f>VLOOKUP(Table_Fact_Inbound_Reporting[[#This Row],[supplier_dim_supplier_id]],Table_supplier_dim1[[supplier_id]:[supplier_name]],5,FALSE)</f>
        <v>Twin Enviro</v>
      </c>
      <c r="N79">
        <f>SUMIF(B:B,Table_Fact_Inbound_Reporting[[#This Row],[single_stream_incoming_date]],G:G)</f>
        <v>8.9600000000000009</v>
      </c>
      <c r="O79">
        <f>IFERROR(VLOOKUP(Table_Fact_Inbound_Reporting[[#This Row],[single_stream_incoming_date]],Fact_Trashout_Reporting!C:F,4,FALSE),0)</f>
        <v>1.37</v>
      </c>
      <c r="P79">
        <f>IFERROR(VLOOKUP(Table_Fact_Inbound_Reporting[[#This Row],[single_stream_incoming_date]],Fact_Production_Reporting!E:G,3,FALSE),0)</f>
        <v>4.6995000000000005</v>
      </c>
      <c r="Q79" s="30">
        <f>Table_Fact_Inbound_Reporting[[#This Row],[Group_Trash_Weight_Tons]]/Table_Fact_Inbound_Reporting[[#This Row],[Group_Inbound_Weight_Tons]]</f>
        <v>0.1529017857142857</v>
      </c>
      <c r="R79" s="10">
        <f t="shared" si="1"/>
        <v>0.27575424703049778</v>
      </c>
    </row>
    <row r="80" spans="1:33" x14ac:dyDescent="0.25">
      <c r="A80">
        <v>2221</v>
      </c>
      <c r="B80" s="14">
        <v>44404</v>
      </c>
      <c r="C80" t="s">
        <v>120</v>
      </c>
      <c r="D80">
        <v>112409</v>
      </c>
      <c r="E80" s="2">
        <v>44404.895379050926</v>
      </c>
      <c r="F80">
        <v>5460</v>
      </c>
      <c r="G80">
        <v>2.73</v>
      </c>
      <c r="H80">
        <v>3</v>
      </c>
      <c r="I80" t="s">
        <v>157</v>
      </c>
      <c r="J80" t="s">
        <v>167</v>
      </c>
      <c r="K80">
        <v>7</v>
      </c>
      <c r="L80" t="s">
        <v>170</v>
      </c>
      <c r="M80" t="str">
        <f>VLOOKUP(Table_Fact_Inbound_Reporting[[#This Row],[supplier_dim_supplier_id]],Table_supplier_dim1[[supplier_id]:[supplier_name]],5,FALSE)</f>
        <v>Waste Management</v>
      </c>
      <c r="N80">
        <f>SUMIF(B:B,Table_Fact_Inbound_Reporting[[#This Row],[single_stream_incoming_date]],G:G)</f>
        <v>8.9600000000000009</v>
      </c>
      <c r="O80">
        <f>IFERROR(VLOOKUP(Table_Fact_Inbound_Reporting[[#This Row],[single_stream_incoming_date]],Fact_Trashout_Reporting!C:F,4,FALSE),0)</f>
        <v>1.37</v>
      </c>
      <c r="P80">
        <f>IFERROR(VLOOKUP(Table_Fact_Inbound_Reporting[[#This Row],[single_stream_incoming_date]],Fact_Production_Reporting!E:G,3,FALSE),0)</f>
        <v>4.6995000000000005</v>
      </c>
      <c r="Q80" s="30">
        <f>Table_Fact_Inbound_Reporting[[#This Row],[Group_Trash_Weight_Tons]]/Table_Fact_Inbound_Reporting[[#This Row],[Group_Inbound_Weight_Tons]]</f>
        <v>0.1529017857142857</v>
      </c>
      <c r="R80" s="10">
        <f t="shared" si="1"/>
        <v>0.27575424703049778</v>
      </c>
    </row>
    <row r="81" spans="1:18" x14ac:dyDescent="0.25">
      <c r="A81">
        <v>2222</v>
      </c>
      <c r="B81" s="14">
        <v>44404</v>
      </c>
      <c r="C81" t="s">
        <v>120</v>
      </c>
      <c r="D81">
        <v>112428</v>
      </c>
      <c r="E81" s="2">
        <v>44404.895820640435</v>
      </c>
      <c r="F81">
        <v>8860</v>
      </c>
      <c r="G81">
        <v>4.43</v>
      </c>
      <c r="H81">
        <v>3</v>
      </c>
      <c r="I81" t="s">
        <v>157</v>
      </c>
      <c r="J81" t="s">
        <v>167</v>
      </c>
      <c r="K81">
        <v>7</v>
      </c>
      <c r="L81" t="s">
        <v>170</v>
      </c>
      <c r="M81" t="str">
        <f>VLOOKUP(Table_Fact_Inbound_Reporting[[#This Row],[supplier_dim_supplier_id]],Table_supplier_dim1[[supplier_id]:[supplier_name]],5,FALSE)</f>
        <v>Waste Management</v>
      </c>
      <c r="N81">
        <f>SUMIF(B:B,Table_Fact_Inbound_Reporting[[#This Row],[single_stream_incoming_date]],G:G)</f>
        <v>8.9600000000000009</v>
      </c>
      <c r="O81">
        <f>IFERROR(VLOOKUP(Table_Fact_Inbound_Reporting[[#This Row],[single_stream_incoming_date]],Fact_Trashout_Reporting!C:F,4,FALSE),0)</f>
        <v>1.37</v>
      </c>
      <c r="P81">
        <f>IFERROR(VLOOKUP(Table_Fact_Inbound_Reporting[[#This Row],[single_stream_incoming_date]],Fact_Production_Reporting!E:G,3,FALSE),0)</f>
        <v>4.6995000000000005</v>
      </c>
      <c r="Q81" s="30">
        <f>Table_Fact_Inbound_Reporting[[#This Row],[Group_Trash_Weight_Tons]]/Table_Fact_Inbound_Reporting[[#This Row],[Group_Inbound_Weight_Tons]]</f>
        <v>0.1529017857142857</v>
      </c>
      <c r="R81" s="10">
        <f t="shared" si="1"/>
        <v>0.27575424703049778</v>
      </c>
    </row>
    <row r="82" spans="1:18" x14ac:dyDescent="0.25">
      <c r="A82">
        <v>2215</v>
      </c>
      <c r="B82" s="14">
        <v>44403</v>
      </c>
      <c r="C82" t="s">
        <v>120</v>
      </c>
      <c r="D82">
        <v>112295</v>
      </c>
      <c r="E82" s="2">
        <v>44403.897443711423</v>
      </c>
      <c r="F82">
        <v>3460</v>
      </c>
      <c r="G82">
        <v>1.73</v>
      </c>
      <c r="H82">
        <v>2</v>
      </c>
      <c r="I82" t="s">
        <v>157</v>
      </c>
      <c r="J82" t="s">
        <v>167</v>
      </c>
      <c r="K82">
        <v>7</v>
      </c>
      <c r="L82" t="s">
        <v>170</v>
      </c>
      <c r="M82" t="str">
        <f>VLOOKUP(Table_Fact_Inbound_Reporting[[#This Row],[supplier_dim_supplier_id]],Table_supplier_dim1[[supplier_id]:[supplier_name]],5,FALSE)</f>
        <v>Twin Enviro</v>
      </c>
      <c r="N82">
        <f>SUMIF(B:B,Table_Fact_Inbound_Reporting[[#This Row],[single_stream_incoming_date]],G:G)</f>
        <v>7.93</v>
      </c>
      <c r="O82">
        <f>IFERROR(VLOOKUP(Table_Fact_Inbound_Reporting[[#This Row],[single_stream_incoming_date]],Fact_Trashout_Reporting!C:F,4,FALSE),0)</f>
        <v>4.38</v>
      </c>
      <c r="P82">
        <f>IFERROR(VLOOKUP(Table_Fact_Inbound_Reporting[[#This Row],[single_stream_incoming_date]],Fact_Production_Reporting!E:G,3,FALSE),0)</f>
        <v>6.8309999999999986</v>
      </c>
      <c r="Q82" s="30">
        <f>Table_Fact_Inbound_Reporting[[#This Row],[Group_Trash_Weight_Tons]]/Table_Fact_Inbound_Reporting[[#This Row],[Group_Inbound_Weight_Tons]]</f>
        <v>0.55233291298865073</v>
      </c>
      <c r="R82" s="10">
        <f t="shared" si="1"/>
        <v>0.27575424703049778</v>
      </c>
    </row>
    <row r="83" spans="1:18" x14ac:dyDescent="0.25">
      <c r="A83">
        <v>2217</v>
      </c>
      <c r="B83" s="14">
        <v>44403</v>
      </c>
      <c r="C83" t="s">
        <v>120</v>
      </c>
      <c r="D83">
        <v>112328</v>
      </c>
      <c r="E83" s="2">
        <v>44403.898073611112</v>
      </c>
      <c r="F83">
        <v>4720</v>
      </c>
      <c r="G83">
        <v>2.36</v>
      </c>
      <c r="H83">
        <v>2</v>
      </c>
      <c r="I83" t="s">
        <v>157</v>
      </c>
      <c r="J83" t="s">
        <v>167</v>
      </c>
      <c r="K83">
        <v>7</v>
      </c>
      <c r="L83" t="s">
        <v>170</v>
      </c>
      <c r="M83" t="str">
        <f>VLOOKUP(Table_Fact_Inbound_Reporting[[#This Row],[supplier_dim_supplier_id]],Table_supplier_dim1[[supplier_id]:[supplier_name]],5,FALSE)</f>
        <v>Twin Enviro</v>
      </c>
      <c r="N83">
        <f>SUMIF(B:B,Table_Fact_Inbound_Reporting[[#This Row],[single_stream_incoming_date]],G:G)</f>
        <v>7.93</v>
      </c>
      <c r="O83">
        <f>IFERROR(VLOOKUP(Table_Fact_Inbound_Reporting[[#This Row],[single_stream_incoming_date]],Fact_Trashout_Reporting!C:F,4,FALSE),0)</f>
        <v>4.38</v>
      </c>
      <c r="P83">
        <f>IFERROR(VLOOKUP(Table_Fact_Inbound_Reporting[[#This Row],[single_stream_incoming_date]],Fact_Production_Reporting!E:G,3,FALSE),0)</f>
        <v>6.8309999999999986</v>
      </c>
      <c r="Q83" s="30">
        <f>Table_Fact_Inbound_Reporting[[#This Row],[Group_Trash_Weight_Tons]]/Table_Fact_Inbound_Reporting[[#This Row],[Group_Inbound_Weight_Tons]]</f>
        <v>0.55233291298865073</v>
      </c>
      <c r="R83" s="10">
        <f t="shared" si="1"/>
        <v>0.27575424703049778</v>
      </c>
    </row>
    <row r="84" spans="1:18" x14ac:dyDescent="0.25">
      <c r="A84">
        <v>2212</v>
      </c>
      <c r="B84" s="14">
        <v>44403</v>
      </c>
      <c r="C84" t="s">
        <v>120</v>
      </c>
      <c r="D84">
        <v>112180</v>
      </c>
      <c r="E84" s="2">
        <v>44403.894876851853</v>
      </c>
      <c r="F84">
        <v>3500</v>
      </c>
      <c r="G84">
        <v>1.75</v>
      </c>
      <c r="H84">
        <v>2</v>
      </c>
      <c r="I84" t="s">
        <v>157</v>
      </c>
      <c r="J84" t="s">
        <v>167</v>
      </c>
      <c r="K84">
        <v>7</v>
      </c>
      <c r="L84" t="s">
        <v>170</v>
      </c>
      <c r="M84" t="str">
        <f>VLOOKUP(Table_Fact_Inbound_Reporting[[#This Row],[supplier_dim_supplier_id]],Table_supplier_dim1[[supplier_id]:[supplier_name]],5,FALSE)</f>
        <v>Twin Enviro</v>
      </c>
      <c r="N84">
        <f>SUMIF(B:B,Table_Fact_Inbound_Reporting[[#This Row],[single_stream_incoming_date]],G:G)</f>
        <v>7.93</v>
      </c>
      <c r="O84">
        <f>IFERROR(VLOOKUP(Table_Fact_Inbound_Reporting[[#This Row],[single_stream_incoming_date]],Fact_Trashout_Reporting!C:F,4,FALSE),0)</f>
        <v>4.38</v>
      </c>
      <c r="P84">
        <f>IFERROR(VLOOKUP(Table_Fact_Inbound_Reporting[[#This Row],[single_stream_incoming_date]],Fact_Production_Reporting!E:G,3,FALSE),0)</f>
        <v>6.8309999999999986</v>
      </c>
      <c r="Q84" s="30">
        <f>Table_Fact_Inbound_Reporting[[#This Row],[Group_Trash_Weight_Tons]]/Table_Fact_Inbound_Reporting[[#This Row],[Group_Inbound_Weight_Tons]]</f>
        <v>0.55233291298865073</v>
      </c>
      <c r="R84" s="10">
        <f t="shared" si="1"/>
        <v>0.27575424703049778</v>
      </c>
    </row>
    <row r="85" spans="1:18" x14ac:dyDescent="0.25">
      <c r="A85">
        <v>2218</v>
      </c>
      <c r="B85" s="14">
        <v>44403</v>
      </c>
      <c r="C85" t="s">
        <v>120</v>
      </c>
      <c r="D85">
        <v>4180</v>
      </c>
      <c r="E85" s="2">
        <v>44404.890275810183</v>
      </c>
      <c r="F85">
        <v>4180</v>
      </c>
      <c r="G85">
        <v>2.09</v>
      </c>
      <c r="H85">
        <v>2</v>
      </c>
      <c r="I85" t="s">
        <v>157</v>
      </c>
      <c r="J85" t="s">
        <v>167</v>
      </c>
      <c r="K85">
        <v>7</v>
      </c>
      <c r="L85" t="s">
        <v>170</v>
      </c>
      <c r="M85" t="str">
        <f>VLOOKUP(Table_Fact_Inbound_Reporting[[#This Row],[supplier_dim_supplier_id]],Table_supplier_dim1[[supplier_id]:[supplier_name]],5,FALSE)</f>
        <v>Twin Enviro</v>
      </c>
      <c r="N85">
        <f>SUMIF(B:B,Table_Fact_Inbound_Reporting[[#This Row],[single_stream_incoming_date]],G:G)</f>
        <v>7.93</v>
      </c>
      <c r="O85">
        <f>IFERROR(VLOOKUP(Table_Fact_Inbound_Reporting[[#This Row],[single_stream_incoming_date]],Fact_Trashout_Reporting!C:F,4,FALSE),0)</f>
        <v>4.38</v>
      </c>
      <c r="P85">
        <f>IFERROR(VLOOKUP(Table_Fact_Inbound_Reporting[[#This Row],[single_stream_incoming_date]],Fact_Production_Reporting!E:G,3,FALSE),0)</f>
        <v>6.8309999999999986</v>
      </c>
      <c r="Q85" s="30">
        <f>Table_Fact_Inbound_Reporting[[#This Row],[Group_Trash_Weight_Tons]]/Table_Fact_Inbound_Reporting[[#This Row],[Group_Inbound_Weight_Tons]]</f>
        <v>0.55233291298865073</v>
      </c>
      <c r="R85" s="10">
        <f t="shared" si="1"/>
        <v>0.27575424703049778</v>
      </c>
    </row>
    <row r="86" spans="1:18" x14ac:dyDescent="0.25">
      <c r="A86">
        <v>2210</v>
      </c>
      <c r="B86" s="14">
        <v>44401</v>
      </c>
      <c r="C86" t="s">
        <v>120</v>
      </c>
      <c r="D86">
        <v>112263</v>
      </c>
      <c r="E86" s="2">
        <v>44403.893144405862</v>
      </c>
      <c r="F86">
        <v>2120</v>
      </c>
      <c r="G86">
        <v>1.06</v>
      </c>
      <c r="H86">
        <v>2</v>
      </c>
      <c r="I86" t="s">
        <v>157</v>
      </c>
      <c r="J86" t="s">
        <v>167</v>
      </c>
      <c r="K86">
        <v>7</v>
      </c>
      <c r="L86" t="s">
        <v>170</v>
      </c>
      <c r="M86" t="str">
        <f>VLOOKUP(Table_Fact_Inbound_Reporting[[#This Row],[supplier_dim_supplier_id]],Table_supplier_dim1[[supplier_id]:[supplier_name]],5,FALSE)</f>
        <v>Twin Enviro</v>
      </c>
      <c r="N86">
        <f>SUMIF(B:B,Table_Fact_Inbound_Reporting[[#This Row],[single_stream_incoming_date]],G:G)</f>
        <v>1.06</v>
      </c>
      <c r="O86">
        <f>IFERROR(VLOOKUP(Table_Fact_Inbound_Reporting[[#This Row],[single_stream_incoming_date]],Fact_Trashout_Reporting!C:F,4,FALSE),0)</f>
        <v>3.44</v>
      </c>
      <c r="P86">
        <f>IFERROR(VLOOKUP(Table_Fact_Inbound_Reporting[[#This Row],[single_stream_incoming_date]],Fact_Production_Reporting!E:G,3,FALSE),0)</f>
        <v>3.5535000000000001</v>
      </c>
      <c r="Q86" s="30">
        <f>Table_Fact_Inbound_Reporting[[#This Row],[Group_Trash_Weight_Tons]]/Table_Fact_Inbound_Reporting[[#This Row],[Group_Inbound_Weight_Tons]]</f>
        <v>3.2452830188679243</v>
      </c>
      <c r="R86" s="10">
        <f t="shared" si="1"/>
        <v>0.27575424703049778</v>
      </c>
    </row>
    <row r="87" spans="1:18" x14ac:dyDescent="0.25">
      <c r="A87">
        <v>2209</v>
      </c>
      <c r="B87" s="14">
        <v>44400</v>
      </c>
      <c r="C87" t="s">
        <v>120</v>
      </c>
      <c r="D87">
        <v>112240</v>
      </c>
      <c r="E87" s="2">
        <v>44400.88760204475</v>
      </c>
      <c r="F87">
        <v>5240</v>
      </c>
      <c r="G87">
        <v>2.62</v>
      </c>
      <c r="H87">
        <v>3</v>
      </c>
      <c r="I87" t="s">
        <v>157</v>
      </c>
      <c r="J87" t="s">
        <v>167</v>
      </c>
      <c r="K87">
        <v>7</v>
      </c>
      <c r="L87" t="s">
        <v>170</v>
      </c>
      <c r="M87" t="str">
        <f>VLOOKUP(Table_Fact_Inbound_Reporting[[#This Row],[supplier_dim_supplier_id]],Table_supplier_dim1[[supplier_id]:[supplier_name]],5,FALSE)</f>
        <v>Waste Management</v>
      </c>
      <c r="N87">
        <f>SUMIF(B:B,Table_Fact_Inbound_Reporting[[#This Row],[single_stream_incoming_date]],G:G)</f>
        <v>7.63</v>
      </c>
      <c r="O87">
        <f>IFERROR(VLOOKUP(Table_Fact_Inbound_Reporting[[#This Row],[single_stream_incoming_date]],Fact_Trashout_Reporting!C:F,4,FALSE),0)</f>
        <v>2.68</v>
      </c>
      <c r="P87">
        <f>IFERROR(VLOOKUP(Table_Fact_Inbound_Reporting[[#This Row],[single_stream_incoming_date]],Fact_Production_Reporting!E:G,3,FALSE),0)</f>
        <v>6.2805000000000009</v>
      </c>
      <c r="Q87" s="30">
        <f>Table_Fact_Inbound_Reporting[[#This Row],[Group_Trash_Weight_Tons]]/Table_Fact_Inbound_Reporting[[#This Row],[Group_Inbound_Weight_Tons]]</f>
        <v>0.35124508519003933</v>
      </c>
      <c r="R87" s="10">
        <f t="shared" si="1"/>
        <v>0.27575424703049778</v>
      </c>
    </row>
    <row r="88" spans="1:18" x14ac:dyDescent="0.25">
      <c r="A88">
        <v>2208</v>
      </c>
      <c r="B88" s="14">
        <v>44400</v>
      </c>
      <c r="C88" t="s">
        <v>120</v>
      </c>
      <c r="D88">
        <v>112218</v>
      </c>
      <c r="E88" s="2">
        <v>44400.887199459874</v>
      </c>
      <c r="F88">
        <v>10020</v>
      </c>
      <c r="G88">
        <v>5.01</v>
      </c>
      <c r="H88">
        <v>3</v>
      </c>
      <c r="I88" t="s">
        <v>157</v>
      </c>
      <c r="J88" t="s">
        <v>167</v>
      </c>
      <c r="K88">
        <v>7</v>
      </c>
      <c r="L88" t="s">
        <v>170</v>
      </c>
      <c r="M88" t="str">
        <f>VLOOKUP(Table_Fact_Inbound_Reporting[[#This Row],[supplier_dim_supplier_id]],Table_supplier_dim1[[supplier_id]:[supplier_name]],5,FALSE)</f>
        <v>Waste Management</v>
      </c>
      <c r="N88">
        <f>SUMIF(B:B,Table_Fact_Inbound_Reporting[[#This Row],[single_stream_incoming_date]],G:G)</f>
        <v>7.63</v>
      </c>
      <c r="O88">
        <f>IFERROR(VLOOKUP(Table_Fact_Inbound_Reporting[[#This Row],[single_stream_incoming_date]],Fact_Trashout_Reporting!C:F,4,FALSE),0)</f>
        <v>2.68</v>
      </c>
      <c r="P88">
        <f>IFERROR(VLOOKUP(Table_Fact_Inbound_Reporting[[#This Row],[single_stream_incoming_date]],Fact_Production_Reporting!E:G,3,FALSE),0)</f>
        <v>6.2805000000000009</v>
      </c>
      <c r="Q88" s="30">
        <f>Table_Fact_Inbound_Reporting[[#This Row],[Group_Trash_Weight_Tons]]/Table_Fact_Inbound_Reporting[[#This Row],[Group_Inbound_Weight_Tons]]</f>
        <v>0.35124508519003933</v>
      </c>
      <c r="R88" s="10">
        <f t="shared" si="1"/>
        <v>0.27575424703049778</v>
      </c>
    </row>
    <row r="89" spans="1:18" x14ac:dyDescent="0.25">
      <c r="A89">
        <v>2205</v>
      </c>
      <c r="B89" s="14">
        <v>44399</v>
      </c>
      <c r="C89" t="s">
        <v>120</v>
      </c>
      <c r="D89">
        <v>112153</v>
      </c>
      <c r="E89" s="2">
        <v>44399.900754822527</v>
      </c>
      <c r="F89">
        <v>3240</v>
      </c>
      <c r="G89">
        <v>1.62</v>
      </c>
      <c r="H89">
        <v>2</v>
      </c>
      <c r="I89" t="s">
        <v>157</v>
      </c>
      <c r="J89" t="s">
        <v>167</v>
      </c>
      <c r="K89">
        <v>7</v>
      </c>
      <c r="L89" t="s">
        <v>170</v>
      </c>
      <c r="M89" t="str">
        <f>VLOOKUP(Table_Fact_Inbound_Reporting[[#This Row],[supplier_dim_supplier_id]],Table_supplier_dim1[[supplier_id]:[supplier_name]],5,FALSE)</f>
        <v>Twin Enviro</v>
      </c>
      <c r="N89">
        <f>SUMIF(B:B,Table_Fact_Inbound_Reporting[[#This Row],[single_stream_incoming_date]],G:G)</f>
        <v>4.82</v>
      </c>
      <c r="O89">
        <f>IFERROR(VLOOKUP(Table_Fact_Inbound_Reporting[[#This Row],[single_stream_incoming_date]],Fact_Trashout_Reporting!C:F,4,FALSE),0)</f>
        <v>0</v>
      </c>
      <c r="P89">
        <f>IFERROR(VLOOKUP(Table_Fact_Inbound_Reporting[[#This Row],[single_stream_incoming_date]],Fact_Production_Reporting!E:G,3,FALSE),0)</f>
        <v>6.4344999999999999</v>
      </c>
      <c r="Q89" s="30">
        <f>Table_Fact_Inbound_Reporting[[#This Row],[Group_Trash_Weight_Tons]]/Table_Fact_Inbound_Reporting[[#This Row],[Group_Inbound_Weight_Tons]]</f>
        <v>0</v>
      </c>
      <c r="R89" s="10">
        <f t="shared" si="1"/>
        <v>0.27575424703049778</v>
      </c>
    </row>
    <row r="90" spans="1:18" x14ac:dyDescent="0.25">
      <c r="A90">
        <v>2206</v>
      </c>
      <c r="B90" s="14">
        <v>44399</v>
      </c>
      <c r="C90" t="s">
        <v>120</v>
      </c>
      <c r="D90">
        <v>112158</v>
      </c>
      <c r="E90" s="2">
        <v>44399.901162152775</v>
      </c>
      <c r="F90">
        <v>1500</v>
      </c>
      <c r="G90">
        <v>0.75</v>
      </c>
      <c r="H90">
        <v>2</v>
      </c>
      <c r="I90" t="s">
        <v>157</v>
      </c>
      <c r="J90" t="s">
        <v>167</v>
      </c>
      <c r="K90">
        <v>7</v>
      </c>
      <c r="L90" t="s">
        <v>170</v>
      </c>
      <c r="M90" t="str">
        <f>VLOOKUP(Table_Fact_Inbound_Reporting[[#This Row],[supplier_dim_supplier_id]],Table_supplier_dim1[[supplier_id]:[supplier_name]],5,FALSE)</f>
        <v>Twin Enviro</v>
      </c>
      <c r="N90">
        <f>SUMIF(B:B,Table_Fact_Inbound_Reporting[[#This Row],[single_stream_incoming_date]],G:G)</f>
        <v>4.82</v>
      </c>
      <c r="O90">
        <f>IFERROR(VLOOKUP(Table_Fact_Inbound_Reporting[[#This Row],[single_stream_incoming_date]],Fact_Trashout_Reporting!C:F,4,FALSE),0)</f>
        <v>0</v>
      </c>
      <c r="P90">
        <f>IFERROR(VLOOKUP(Table_Fact_Inbound_Reporting[[#This Row],[single_stream_incoming_date]],Fact_Production_Reporting!E:G,3,FALSE),0)</f>
        <v>6.4344999999999999</v>
      </c>
      <c r="Q90" s="30">
        <f>Table_Fact_Inbound_Reporting[[#This Row],[Group_Trash_Weight_Tons]]/Table_Fact_Inbound_Reporting[[#This Row],[Group_Inbound_Weight_Tons]]</f>
        <v>0</v>
      </c>
      <c r="R90" s="10">
        <f t="shared" si="1"/>
        <v>0.27575424703049778</v>
      </c>
    </row>
    <row r="91" spans="1:18" x14ac:dyDescent="0.25">
      <c r="A91">
        <v>2207</v>
      </c>
      <c r="B91" s="14">
        <v>44399</v>
      </c>
      <c r="C91" t="s">
        <v>120</v>
      </c>
      <c r="D91">
        <v>112170</v>
      </c>
      <c r="E91" s="2">
        <v>44399.902107561727</v>
      </c>
      <c r="F91">
        <v>4900</v>
      </c>
      <c r="G91">
        <v>2.4500000000000002</v>
      </c>
      <c r="H91">
        <v>2</v>
      </c>
      <c r="I91" t="s">
        <v>157</v>
      </c>
      <c r="J91" t="s">
        <v>167</v>
      </c>
      <c r="K91">
        <v>7</v>
      </c>
      <c r="L91" t="s">
        <v>170</v>
      </c>
      <c r="M91" t="str">
        <f>VLOOKUP(Table_Fact_Inbound_Reporting[[#This Row],[supplier_dim_supplier_id]],Table_supplier_dim1[[supplier_id]:[supplier_name]],5,FALSE)</f>
        <v>Twin Enviro</v>
      </c>
      <c r="N91">
        <f>SUMIF(B:B,Table_Fact_Inbound_Reporting[[#This Row],[single_stream_incoming_date]],G:G)</f>
        <v>4.82</v>
      </c>
      <c r="O91">
        <f>IFERROR(VLOOKUP(Table_Fact_Inbound_Reporting[[#This Row],[single_stream_incoming_date]],Fact_Trashout_Reporting!C:F,4,FALSE),0)</f>
        <v>0</v>
      </c>
      <c r="P91">
        <f>IFERROR(VLOOKUP(Table_Fact_Inbound_Reporting[[#This Row],[single_stream_incoming_date]],Fact_Production_Reporting!E:G,3,FALSE),0)</f>
        <v>6.4344999999999999</v>
      </c>
      <c r="Q91" s="30">
        <f>Table_Fact_Inbound_Reporting[[#This Row],[Group_Trash_Weight_Tons]]/Table_Fact_Inbound_Reporting[[#This Row],[Group_Inbound_Weight_Tons]]</f>
        <v>0</v>
      </c>
      <c r="R91" s="10">
        <f t="shared" si="1"/>
        <v>0.27575424703049778</v>
      </c>
    </row>
    <row r="92" spans="1:18" x14ac:dyDescent="0.25">
      <c r="A92">
        <v>2202</v>
      </c>
      <c r="B92" s="14">
        <v>44398</v>
      </c>
      <c r="C92" t="s">
        <v>120</v>
      </c>
      <c r="D92">
        <v>112065</v>
      </c>
      <c r="E92" s="2">
        <v>44398.905955054011</v>
      </c>
      <c r="F92">
        <v>780</v>
      </c>
      <c r="G92">
        <v>0.39</v>
      </c>
      <c r="H92">
        <v>2</v>
      </c>
      <c r="I92" t="s">
        <v>157</v>
      </c>
      <c r="J92" t="s">
        <v>167</v>
      </c>
      <c r="K92">
        <v>7</v>
      </c>
      <c r="L92" t="s">
        <v>170</v>
      </c>
      <c r="M92" t="str">
        <f>VLOOKUP(Table_Fact_Inbound_Reporting[[#This Row],[supplier_dim_supplier_id]],Table_supplier_dim1[[supplier_id]:[supplier_name]],5,FALSE)</f>
        <v>Twin Enviro</v>
      </c>
      <c r="N92">
        <f>SUMIF(B:B,Table_Fact_Inbound_Reporting[[#This Row],[single_stream_incoming_date]],G:G)</f>
        <v>5.6099999999999994</v>
      </c>
      <c r="O92">
        <f>IFERROR(VLOOKUP(Table_Fact_Inbound_Reporting[[#This Row],[single_stream_incoming_date]],Fact_Trashout_Reporting!C:F,4,FALSE),0)</f>
        <v>1.83</v>
      </c>
      <c r="P92">
        <f>IFERROR(VLOOKUP(Table_Fact_Inbound_Reporting[[#This Row],[single_stream_incoming_date]],Fact_Production_Reporting!E:G,3,FALSE),0)</f>
        <v>5.3930000000000007</v>
      </c>
      <c r="Q92" s="30">
        <f>Table_Fact_Inbound_Reporting[[#This Row],[Group_Trash_Weight_Tons]]/Table_Fact_Inbound_Reporting[[#This Row],[Group_Inbound_Weight_Tons]]</f>
        <v>0.32620320855614976</v>
      </c>
      <c r="R92" s="10">
        <f t="shared" si="1"/>
        <v>0.27575424703049778</v>
      </c>
    </row>
    <row r="93" spans="1:18" x14ac:dyDescent="0.25">
      <c r="A93">
        <v>2204</v>
      </c>
      <c r="B93" s="14">
        <v>44398</v>
      </c>
      <c r="C93" t="s">
        <v>120</v>
      </c>
      <c r="D93">
        <v>112108</v>
      </c>
      <c r="E93" s="2">
        <v>44398.906642206792</v>
      </c>
      <c r="F93">
        <v>2940</v>
      </c>
      <c r="G93">
        <v>1.47</v>
      </c>
      <c r="H93">
        <v>2</v>
      </c>
      <c r="I93" t="s">
        <v>157</v>
      </c>
      <c r="J93" t="s">
        <v>167</v>
      </c>
      <c r="K93">
        <v>7</v>
      </c>
      <c r="L93" t="s">
        <v>170</v>
      </c>
      <c r="M93" t="str">
        <f>VLOOKUP(Table_Fact_Inbound_Reporting[[#This Row],[supplier_dim_supplier_id]],Table_supplier_dim1[[supplier_id]:[supplier_name]],5,FALSE)</f>
        <v>Twin Enviro</v>
      </c>
      <c r="N93">
        <f>SUMIF(B:B,Table_Fact_Inbound_Reporting[[#This Row],[single_stream_incoming_date]],G:G)</f>
        <v>5.6099999999999994</v>
      </c>
      <c r="O93">
        <f>IFERROR(VLOOKUP(Table_Fact_Inbound_Reporting[[#This Row],[single_stream_incoming_date]],Fact_Trashout_Reporting!C:F,4,FALSE),0)</f>
        <v>1.83</v>
      </c>
      <c r="P93">
        <f>IFERROR(VLOOKUP(Table_Fact_Inbound_Reporting[[#This Row],[single_stream_incoming_date]],Fact_Production_Reporting!E:G,3,FALSE),0)</f>
        <v>5.3930000000000007</v>
      </c>
      <c r="Q93" s="30">
        <f>Table_Fact_Inbound_Reporting[[#This Row],[Group_Trash_Weight_Tons]]/Table_Fact_Inbound_Reporting[[#This Row],[Group_Inbound_Weight_Tons]]</f>
        <v>0.32620320855614976</v>
      </c>
      <c r="R93" s="10">
        <f t="shared" si="1"/>
        <v>0.27575424703049778</v>
      </c>
    </row>
    <row r="94" spans="1:18" x14ac:dyDescent="0.25">
      <c r="A94">
        <v>2203</v>
      </c>
      <c r="B94" s="14">
        <v>44398</v>
      </c>
      <c r="C94" t="s">
        <v>120</v>
      </c>
      <c r="D94">
        <v>112100</v>
      </c>
      <c r="E94" s="2">
        <v>44398.906273341046</v>
      </c>
      <c r="F94">
        <v>7500</v>
      </c>
      <c r="G94">
        <v>3.75</v>
      </c>
      <c r="H94">
        <v>2</v>
      </c>
      <c r="I94" t="s">
        <v>157</v>
      </c>
      <c r="J94" t="s">
        <v>167</v>
      </c>
      <c r="K94">
        <v>7</v>
      </c>
      <c r="L94" t="s">
        <v>170</v>
      </c>
      <c r="M94" t="str">
        <f>VLOOKUP(Table_Fact_Inbound_Reporting[[#This Row],[supplier_dim_supplier_id]],Table_supplier_dim1[[supplier_id]:[supplier_name]],5,FALSE)</f>
        <v>Twin Enviro</v>
      </c>
      <c r="N94">
        <f>SUMIF(B:B,Table_Fact_Inbound_Reporting[[#This Row],[single_stream_incoming_date]],G:G)</f>
        <v>5.6099999999999994</v>
      </c>
      <c r="O94">
        <f>IFERROR(VLOOKUP(Table_Fact_Inbound_Reporting[[#This Row],[single_stream_incoming_date]],Fact_Trashout_Reporting!C:F,4,FALSE),0)</f>
        <v>1.83</v>
      </c>
      <c r="P94">
        <f>IFERROR(VLOOKUP(Table_Fact_Inbound_Reporting[[#This Row],[single_stream_incoming_date]],Fact_Production_Reporting!E:G,3,FALSE),0)</f>
        <v>5.3930000000000007</v>
      </c>
      <c r="Q94" s="30">
        <f>Table_Fact_Inbound_Reporting[[#This Row],[Group_Trash_Weight_Tons]]/Table_Fact_Inbound_Reporting[[#This Row],[Group_Inbound_Weight_Tons]]</f>
        <v>0.32620320855614976</v>
      </c>
      <c r="R94" s="10">
        <f t="shared" si="1"/>
        <v>0.27575424703049778</v>
      </c>
    </row>
    <row r="95" spans="1:18" x14ac:dyDescent="0.25">
      <c r="A95">
        <v>2197</v>
      </c>
      <c r="B95" s="14">
        <v>44397</v>
      </c>
      <c r="C95" t="s">
        <v>120</v>
      </c>
      <c r="D95">
        <v>111997</v>
      </c>
      <c r="E95" s="2">
        <v>44397.9266599537</v>
      </c>
      <c r="F95">
        <v>3740</v>
      </c>
      <c r="G95">
        <v>1.87</v>
      </c>
      <c r="H95">
        <v>2</v>
      </c>
      <c r="I95" t="s">
        <v>157</v>
      </c>
      <c r="J95" t="s">
        <v>167</v>
      </c>
      <c r="K95">
        <v>7</v>
      </c>
      <c r="L95" t="s">
        <v>170</v>
      </c>
      <c r="M95" t="str">
        <f>VLOOKUP(Table_Fact_Inbound_Reporting[[#This Row],[supplier_dim_supplier_id]],Table_supplier_dim1[[supplier_id]:[supplier_name]],5,FALSE)</f>
        <v>Twin Enviro</v>
      </c>
      <c r="N95">
        <f>SUMIF(B:B,Table_Fact_Inbound_Reporting[[#This Row],[single_stream_incoming_date]],G:G)</f>
        <v>12.469999999999999</v>
      </c>
      <c r="O95">
        <f>IFERROR(VLOOKUP(Table_Fact_Inbound_Reporting[[#This Row],[single_stream_incoming_date]],Fact_Trashout_Reporting!C:F,4,FALSE),0)</f>
        <v>0</v>
      </c>
      <c r="P95">
        <f>IFERROR(VLOOKUP(Table_Fact_Inbound_Reporting[[#This Row],[single_stream_incoming_date]],Fact_Production_Reporting!E:G,3,FALSE),0)</f>
        <v>4.3354999999999997</v>
      </c>
      <c r="Q95" s="30">
        <f>Table_Fact_Inbound_Reporting[[#This Row],[Group_Trash_Weight_Tons]]/Table_Fact_Inbound_Reporting[[#This Row],[Group_Inbound_Weight_Tons]]</f>
        <v>0</v>
      </c>
      <c r="R95" s="10">
        <f t="shared" si="1"/>
        <v>0.27575424703049778</v>
      </c>
    </row>
    <row r="96" spans="1:18" x14ac:dyDescent="0.25">
      <c r="A96">
        <v>2198</v>
      </c>
      <c r="B96" s="14">
        <v>44397</v>
      </c>
      <c r="C96" t="s">
        <v>120</v>
      </c>
      <c r="D96">
        <v>112009</v>
      </c>
      <c r="E96" s="2">
        <v>44397.92708109568</v>
      </c>
      <c r="F96">
        <v>4820</v>
      </c>
      <c r="G96">
        <v>2.41</v>
      </c>
      <c r="H96">
        <v>3</v>
      </c>
      <c r="I96" t="s">
        <v>157</v>
      </c>
      <c r="J96" t="s">
        <v>167</v>
      </c>
      <c r="K96">
        <v>7</v>
      </c>
      <c r="L96" t="s">
        <v>170</v>
      </c>
      <c r="M96" t="str">
        <f>VLOOKUP(Table_Fact_Inbound_Reporting[[#This Row],[supplier_dim_supplier_id]],Table_supplier_dim1[[supplier_id]:[supplier_name]],5,FALSE)</f>
        <v>Waste Management</v>
      </c>
      <c r="N96">
        <f>SUMIF(B:B,Table_Fact_Inbound_Reporting[[#This Row],[single_stream_incoming_date]],G:G)</f>
        <v>12.469999999999999</v>
      </c>
      <c r="O96">
        <f>IFERROR(VLOOKUP(Table_Fact_Inbound_Reporting[[#This Row],[single_stream_incoming_date]],Fact_Trashout_Reporting!C:F,4,FALSE),0)</f>
        <v>0</v>
      </c>
      <c r="P96">
        <f>IFERROR(VLOOKUP(Table_Fact_Inbound_Reporting[[#This Row],[single_stream_incoming_date]],Fact_Production_Reporting!E:G,3,FALSE),0)</f>
        <v>4.3354999999999997</v>
      </c>
      <c r="Q96" s="30">
        <f>Table_Fact_Inbound_Reporting[[#This Row],[Group_Trash_Weight_Tons]]/Table_Fact_Inbound_Reporting[[#This Row],[Group_Inbound_Weight_Tons]]</f>
        <v>0</v>
      </c>
      <c r="R96" s="10">
        <f t="shared" si="1"/>
        <v>0.27575424703049778</v>
      </c>
    </row>
    <row r="97" spans="1:18" x14ac:dyDescent="0.25">
      <c r="A97">
        <v>2196</v>
      </c>
      <c r="B97" s="14">
        <v>44397</v>
      </c>
      <c r="C97" t="s">
        <v>120</v>
      </c>
      <c r="D97">
        <v>111976</v>
      </c>
      <c r="E97" s="2">
        <v>44397.926301157408</v>
      </c>
      <c r="F97">
        <v>1740</v>
      </c>
      <c r="G97">
        <v>0.87</v>
      </c>
      <c r="H97">
        <v>2</v>
      </c>
      <c r="I97" t="s">
        <v>157</v>
      </c>
      <c r="J97" t="s">
        <v>167</v>
      </c>
      <c r="K97">
        <v>7</v>
      </c>
      <c r="L97" t="s">
        <v>170</v>
      </c>
      <c r="M97" t="str">
        <f>VLOOKUP(Table_Fact_Inbound_Reporting[[#This Row],[supplier_dim_supplier_id]],Table_supplier_dim1[[supplier_id]:[supplier_name]],5,FALSE)</f>
        <v>Twin Enviro</v>
      </c>
      <c r="N97">
        <f>SUMIF(B:B,Table_Fact_Inbound_Reporting[[#This Row],[single_stream_incoming_date]],G:G)</f>
        <v>12.469999999999999</v>
      </c>
      <c r="O97">
        <f>IFERROR(VLOOKUP(Table_Fact_Inbound_Reporting[[#This Row],[single_stream_incoming_date]],Fact_Trashout_Reporting!C:F,4,FALSE),0)</f>
        <v>0</v>
      </c>
      <c r="P97">
        <f>IFERROR(VLOOKUP(Table_Fact_Inbound_Reporting[[#This Row],[single_stream_incoming_date]],Fact_Production_Reporting!E:G,3,FALSE),0)</f>
        <v>4.3354999999999997</v>
      </c>
      <c r="Q97" s="30">
        <f>Table_Fact_Inbound_Reporting[[#This Row],[Group_Trash_Weight_Tons]]/Table_Fact_Inbound_Reporting[[#This Row],[Group_Inbound_Weight_Tons]]</f>
        <v>0</v>
      </c>
      <c r="R97" s="10">
        <f t="shared" si="1"/>
        <v>0.27575424703049778</v>
      </c>
    </row>
    <row r="98" spans="1:18" x14ac:dyDescent="0.25">
      <c r="A98">
        <v>2199</v>
      </c>
      <c r="B98" s="14">
        <v>44397</v>
      </c>
      <c r="C98" t="s">
        <v>120</v>
      </c>
      <c r="D98">
        <v>112031</v>
      </c>
      <c r="E98" s="2">
        <v>44397.927425848764</v>
      </c>
      <c r="F98">
        <v>7420</v>
      </c>
      <c r="G98">
        <v>3.71</v>
      </c>
      <c r="H98">
        <v>2</v>
      </c>
      <c r="I98" t="s">
        <v>157</v>
      </c>
      <c r="J98" t="s">
        <v>167</v>
      </c>
      <c r="K98">
        <v>7</v>
      </c>
      <c r="L98" t="s">
        <v>170</v>
      </c>
      <c r="M98" t="str">
        <f>VLOOKUP(Table_Fact_Inbound_Reporting[[#This Row],[supplier_dim_supplier_id]],Table_supplier_dim1[[supplier_id]:[supplier_name]],5,FALSE)</f>
        <v>Twin Enviro</v>
      </c>
      <c r="N98">
        <f>SUMIF(B:B,Table_Fact_Inbound_Reporting[[#This Row],[single_stream_incoming_date]],G:G)</f>
        <v>12.469999999999999</v>
      </c>
      <c r="O98">
        <f>IFERROR(VLOOKUP(Table_Fact_Inbound_Reporting[[#This Row],[single_stream_incoming_date]],Fact_Trashout_Reporting!C:F,4,FALSE),0)</f>
        <v>0</v>
      </c>
      <c r="P98">
        <f>IFERROR(VLOOKUP(Table_Fact_Inbound_Reporting[[#This Row],[single_stream_incoming_date]],Fact_Production_Reporting!E:G,3,FALSE),0)</f>
        <v>4.3354999999999997</v>
      </c>
      <c r="Q98" s="30">
        <f>Table_Fact_Inbound_Reporting[[#This Row],[Group_Trash_Weight_Tons]]/Table_Fact_Inbound_Reporting[[#This Row],[Group_Inbound_Weight_Tons]]</f>
        <v>0</v>
      </c>
      <c r="R98" s="10">
        <f t="shared" si="1"/>
        <v>0.27575424703049778</v>
      </c>
    </row>
    <row r="99" spans="1:18" x14ac:dyDescent="0.25">
      <c r="A99">
        <v>2201</v>
      </c>
      <c r="B99" s="14">
        <v>44397</v>
      </c>
      <c r="C99" t="s">
        <v>120</v>
      </c>
      <c r="D99">
        <v>112046</v>
      </c>
      <c r="E99" s="2">
        <v>44398.904982060187</v>
      </c>
      <c r="F99">
        <v>4820</v>
      </c>
      <c r="G99">
        <v>2.41</v>
      </c>
      <c r="H99">
        <v>2</v>
      </c>
      <c r="I99" t="s">
        <v>157</v>
      </c>
      <c r="J99" t="s">
        <v>167</v>
      </c>
      <c r="K99">
        <v>7</v>
      </c>
      <c r="L99" t="s">
        <v>170</v>
      </c>
      <c r="M99" t="str">
        <f>VLOOKUP(Table_Fact_Inbound_Reporting[[#This Row],[supplier_dim_supplier_id]],Table_supplier_dim1[[supplier_id]:[supplier_name]],5,FALSE)</f>
        <v>Twin Enviro</v>
      </c>
      <c r="N99">
        <f>SUMIF(B:B,Table_Fact_Inbound_Reporting[[#This Row],[single_stream_incoming_date]],G:G)</f>
        <v>12.469999999999999</v>
      </c>
      <c r="O99">
        <f>IFERROR(VLOOKUP(Table_Fact_Inbound_Reporting[[#This Row],[single_stream_incoming_date]],Fact_Trashout_Reporting!C:F,4,FALSE),0)</f>
        <v>0</v>
      </c>
      <c r="P99">
        <f>IFERROR(VLOOKUP(Table_Fact_Inbound_Reporting[[#This Row],[single_stream_incoming_date]],Fact_Production_Reporting!E:G,3,FALSE),0)</f>
        <v>4.3354999999999997</v>
      </c>
      <c r="Q99" s="30">
        <f>Table_Fact_Inbound_Reporting[[#This Row],[Group_Trash_Weight_Tons]]/Table_Fact_Inbound_Reporting[[#This Row],[Group_Inbound_Weight_Tons]]</f>
        <v>0</v>
      </c>
      <c r="R99" s="10">
        <f t="shared" si="1"/>
        <v>0.27575424703049778</v>
      </c>
    </row>
    <row r="100" spans="1:18" x14ac:dyDescent="0.25">
      <c r="A100">
        <v>2200</v>
      </c>
      <c r="B100" s="14">
        <v>44397</v>
      </c>
      <c r="C100" t="s">
        <v>120</v>
      </c>
      <c r="D100">
        <v>112051</v>
      </c>
      <c r="E100" s="2">
        <v>44398.904492438269</v>
      </c>
      <c r="F100">
        <v>2400</v>
      </c>
      <c r="G100">
        <v>1.2</v>
      </c>
      <c r="H100">
        <v>2</v>
      </c>
      <c r="I100" t="s">
        <v>157</v>
      </c>
      <c r="J100" t="s">
        <v>167</v>
      </c>
      <c r="K100">
        <v>7</v>
      </c>
      <c r="L100" t="s">
        <v>170</v>
      </c>
      <c r="M100" t="str">
        <f>VLOOKUP(Table_Fact_Inbound_Reporting[[#This Row],[supplier_dim_supplier_id]],Table_supplier_dim1[[supplier_id]:[supplier_name]],5,FALSE)</f>
        <v>Twin Enviro</v>
      </c>
      <c r="N100">
        <f>SUMIF(B:B,Table_Fact_Inbound_Reporting[[#This Row],[single_stream_incoming_date]],G:G)</f>
        <v>12.469999999999999</v>
      </c>
      <c r="O100">
        <f>IFERROR(VLOOKUP(Table_Fact_Inbound_Reporting[[#This Row],[single_stream_incoming_date]],Fact_Trashout_Reporting!C:F,4,FALSE),0)</f>
        <v>0</v>
      </c>
      <c r="P100">
        <f>IFERROR(VLOOKUP(Table_Fact_Inbound_Reporting[[#This Row],[single_stream_incoming_date]],Fact_Production_Reporting!E:G,3,FALSE),0)</f>
        <v>4.3354999999999997</v>
      </c>
      <c r="Q100" s="30">
        <f>Table_Fact_Inbound_Reporting[[#This Row],[Group_Trash_Weight_Tons]]/Table_Fact_Inbound_Reporting[[#This Row],[Group_Inbound_Weight_Tons]]</f>
        <v>0</v>
      </c>
      <c r="R100" s="10">
        <f t="shared" si="1"/>
        <v>0.27575424703049778</v>
      </c>
    </row>
    <row r="101" spans="1:18" x14ac:dyDescent="0.25">
      <c r="A101">
        <v>2194</v>
      </c>
      <c r="B101" s="14">
        <v>44396</v>
      </c>
      <c r="C101" t="s">
        <v>120</v>
      </c>
      <c r="D101">
        <v>111950</v>
      </c>
      <c r="E101" s="2">
        <v>44397.920934645059</v>
      </c>
      <c r="F101">
        <v>5740</v>
      </c>
      <c r="G101">
        <v>2.87</v>
      </c>
      <c r="H101">
        <v>3</v>
      </c>
      <c r="I101" t="s">
        <v>157</v>
      </c>
      <c r="J101" t="s">
        <v>167</v>
      </c>
      <c r="K101">
        <v>7</v>
      </c>
      <c r="L101" t="s">
        <v>170</v>
      </c>
      <c r="M101" t="str">
        <f>VLOOKUP(Table_Fact_Inbound_Reporting[[#This Row],[supplier_dim_supplier_id]],Table_supplier_dim1[[supplier_id]:[supplier_name]],5,FALSE)</f>
        <v>Waste Management</v>
      </c>
      <c r="N101">
        <f>SUMIF(B:B,Table_Fact_Inbound_Reporting[[#This Row],[single_stream_incoming_date]],G:G)</f>
        <v>6.88</v>
      </c>
      <c r="O101">
        <f>IFERROR(VLOOKUP(Table_Fact_Inbound_Reporting[[#This Row],[single_stream_incoming_date]],Fact_Trashout_Reporting!C:F,4,FALSE),0)</f>
        <v>0</v>
      </c>
      <c r="P101">
        <f>IFERROR(VLOOKUP(Table_Fact_Inbound_Reporting[[#This Row],[single_stream_incoming_date]],Fact_Production_Reporting!E:G,3,FALSE),0)</f>
        <v>3.8929999999999998</v>
      </c>
      <c r="Q101" s="30">
        <f>Table_Fact_Inbound_Reporting[[#This Row],[Group_Trash_Weight_Tons]]/Table_Fact_Inbound_Reporting[[#This Row],[Group_Inbound_Weight_Tons]]</f>
        <v>0</v>
      </c>
      <c r="R101" s="10">
        <f t="shared" si="1"/>
        <v>0.27575424703049778</v>
      </c>
    </row>
    <row r="102" spans="1:18" x14ac:dyDescent="0.25">
      <c r="A102">
        <v>2195</v>
      </c>
      <c r="B102" s="14">
        <v>44396</v>
      </c>
      <c r="C102" t="s">
        <v>120</v>
      </c>
      <c r="D102">
        <v>111956</v>
      </c>
      <c r="E102" s="2">
        <v>44397.921343248454</v>
      </c>
      <c r="F102">
        <v>8020</v>
      </c>
      <c r="G102">
        <v>4.01</v>
      </c>
      <c r="H102">
        <v>2</v>
      </c>
      <c r="I102" t="s">
        <v>157</v>
      </c>
      <c r="J102" t="s">
        <v>167</v>
      </c>
      <c r="K102">
        <v>7</v>
      </c>
      <c r="L102" t="s">
        <v>170</v>
      </c>
      <c r="M102" t="str">
        <f>VLOOKUP(Table_Fact_Inbound_Reporting[[#This Row],[supplier_dim_supplier_id]],Table_supplier_dim1[[supplier_id]:[supplier_name]],5,FALSE)</f>
        <v>Twin Enviro</v>
      </c>
      <c r="N102">
        <f>SUMIF(B:B,Table_Fact_Inbound_Reporting[[#This Row],[single_stream_incoming_date]],G:G)</f>
        <v>6.88</v>
      </c>
      <c r="O102">
        <f>IFERROR(VLOOKUP(Table_Fact_Inbound_Reporting[[#This Row],[single_stream_incoming_date]],Fact_Trashout_Reporting!C:F,4,FALSE),0)</f>
        <v>0</v>
      </c>
      <c r="P102">
        <f>IFERROR(VLOOKUP(Table_Fact_Inbound_Reporting[[#This Row],[single_stream_incoming_date]],Fact_Production_Reporting!E:G,3,FALSE),0)</f>
        <v>3.8929999999999998</v>
      </c>
      <c r="Q102" s="30">
        <f>Table_Fact_Inbound_Reporting[[#This Row],[Group_Trash_Weight_Tons]]/Table_Fact_Inbound_Reporting[[#This Row],[Group_Inbound_Weight_Tons]]</f>
        <v>0</v>
      </c>
      <c r="R102" s="10">
        <f t="shared" si="1"/>
        <v>0.27575424703049778</v>
      </c>
    </row>
    <row r="103" spans="1:18" x14ac:dyDescent="0.25">
      <c r="A103">
        <v>2192</v>
      </c>
      <c r="B103" s="14">
        <v>44393</v>
      </c>
      <c r="C103" t="s">
        <v>120</v>
      </c>
      <c r="D103">
        <v>111894</v>
      </c>
      <c r="E103" s="2">
        <v>44397.91989228395</v>
      </c>
      <c r="F103">
        <v>4100</v>
      </c>
      <c r="G103">
        <v>2.0499999999999998</v>
      </c>
      <c r="H103">
        <v>2</v>
      </c>
      <c r="I103" t="s">
        <v>157</v>
      </c>
      <c r="J103" t="s">
        <v>167</v>
      </c>
      <c r="K103">
        <v>7</v>
      </c>
      <c r="L103" t="s">
        <v>170</v>
      </c>
      <c r="M103" t="str">
        <f>VLOOKUP(Table_Fact_Inbound_Reporting[[#This Row],[supplier_dim_supplier_id]],Table_supplier_dim1[[supplier_id]:[supplier_name]],5,FALSE)</f>
        <v>Twin Enviro</v>
      </c>
      <c r="N103">
        <f>SUMIF(B:B,Table_Fact_Inbound_Reporting[[#This Row],[single_stream_incoming_date]],G:G)</f>
        <v>15.34</v>
      </c>
      <c r="O103">
        <f>IFERROR(VLOOKUP(Table_Fact_Inbound_Reporting[[#This Row],[single_stream_incoming_date]],Fact_Trashout_Reporting!C:F,4,FALSE),0)</f>
        <v>3.67</v>
      </c>
      <c r="P103">
        <f>IFERROR(VLOOKUP(Table_Fact_Inbound_Reporting[[#This Row],[single_stream_incoming_date]],Fact_Production_Reporting!E:G,3,FALSE),0)</f>
        <v>8.3924999999999983</v>
      </c>
      <c r="Q103" s="30">
        <f>Table_Fact_Inbound_Reporting[[#This Row],[Group_Trash_Weight_Tons]]/Table_Fact_Inbound_Reporting[[#This Row],[Group_Inbound_Weight_Tons]]</f>
        <v>0.2392438070404172</v>
      </c>
      <c r="R103" s="10">
        <f t="shared" si="1"/>
        <v>0.27575424703049778</v>
      </c>
    </row>
    <row r="104" spans="1:18" x14ac:dyDescent="0.25">
      <c r="A104">
        <v>2188</v>
      </c>
      <c r="B104" s="14">
        <v>44393</v>
      </c>
      <c r="C104" t="s">
        <v>120</v>
      </c>
      <c r="D104">
        <v>111842</v>
      </c>
      <c r="E104" s="2">
        <v>44397.917960455248</v>
      </c>
      <c r="F104">
        <v>4420</v>
      </c>
      <c r="G104">
        <v>2.21</v>
      </c>
      <c r="H104">
        <v>2</v>
      </c>
      <c r="I104" t="s">
        <v>157</v>
      </c>
      <c r="J104" t="s">
        <v>167</v>
      </c>
      <c r="K104">
        <v>7</v>
      </c>
      <c r="L104" t="s">
        <v>170</v>
      </c>
      <c r="M104" t="str">
        <f>VLOOKUP(Table_Fact_Inbound_Reporting[[#This Row],[supplier_dim_supplier_id]],Table_supplier_dim1[[supplier_id]:[supplier_name]],5,FALSE)</f>
        <v>Twin Enviro</v>
      </c>
      <c r="N104">
        <f>SUMIF(B:B,Table_Fact_Inbound_Reporting[[#This Row],[single_stream_incoming_date]],G:G)</f>
        <v>15.34</v>
      </c>
      <c r="O104">
        <f>IFERROR(VLOOKUP(Table_Fact_Inbound_Reporting[[#This Row],[single_stream_incoming_date]],Fact_Trashout_Reporting!C:F,4,FALSE),0)</f>
        <v>3.67</v>
      </c>
      <c r="P104">
        <f>IFERROR(VLOOKUP(Table_Fact_Inbound_Reporting[[#This Row],[single_stream_incoming_date]],Fact_Production_Reporting!E:G,3,FALSE),0)</f>
        <v>8.3924999999999983</v>
      </c>
      <c r="Q104" s="30">
        <f>Table_Fact_Inbound_Reporting[[#This Row],[Group_Trash_Weight_Tons]]/Table_Fact_Inbound_Reporting[[#This Row],[Group_Inbound_Weight_Tons]]</f>
        <v>0.2392438070404172</v>
      </c>
      <c r="R104" s="10">
        <f t="shared" si="1"/>
        <v>0.27575424703049778</v>
      </c>
    </row>
    <row r="105" spans="1:18" x14ac:dyDescent="0.25">
      <c r="A105">
        <v>2189</v>
      </c>
      <c r="B105" s="14">
        <v>44393</v>
      </c>
      <c r="C105" t="s">
        <v>120</v>
      </c>
      <c r="D105">
        <v>111855</v>
      </c>
      <c r="E105" s="2">
        <v>44397.918793094133</v>
      </c>
      <c r="F105">
        <v>8660</v>
      </c>
      <c r="G105">
        <v>4.33</v>
      </c>
      <c r="H105">
        <v>3</v>
      </c>
      <c r="I105" t="s">
        <v>157</v>
      </c>
      <c r="J105" t="s">
        <v>167</v>
      </c>
      <c r="K105">
        <v>7</v>
      </c>
      <c r="L105" t="s">
        <v>170</v>
      </c>
      <c r="M105" t="str">
        <f>VLOOKUP(Table_Fact_Inbound_Reporting[[#This Row],[supplier_dim_supplier_id]],Table_supplier_dim1[[supplier_id]:[supplier_name]],5,FALSE)</f>
        <v>Waste Management</v>
      </c>
      <c r="N105">
        <f>SUMIF(B:B,Table_Fact_Inbound_Reporting[[#This Row],[single_stream_incoming_date]],G:G)</f>
        <v>15.34</v>
      </c>
      <c r="O105">
        <f>IFERROR(VLOOKUP(Table_Fact_Inbound_Reporting[[#This Row],[single_stream_incoming_date]],Fact_Trashout_Reporting!C:F,4,FALSE),0)</f>
        <v>3.67</v>
      </c>
      <c r="P105">
        <f>IFERROR(VLOOKUP(Table_Fact_Inbound_Reporting[[#This Row],[single_stream_incoming_date]],Fact_Production_Reporting!E:G,3,FALSE),0)</f>
        <v>8.3924999999999983</v>
      </c>
      <c r="Q105" s="30">
        <f>Table_Fact_Inbound_Reporting[[#This Row],[Group_Trash_Weight_Tons]]/Table_Fact_Inbound_Reporting[[#This Row],[Group_Inbound_Weight_Tons]]</f>
        <v>0.2392438070404172</v>
      </c>
      <c r="R105" s="10">
        <f t="shared" si="1"/>
        <v>0.27575424703049778</v>
      </c>
    </row>
    <row r="106" spans="1:18" x14ac:dyDescent="0.25">
      <c r="A106">
        <v>2190</v>
      </c>
      <c r="B106" s="14">
        <v>44393</v>
      </c>
      <c r="C106" t="s">
        <v>120</v>
      </c>
      <c r="D106">
        <v>111876</v>
      </c>
      <c r="E106" s="2">
        <v>44397.919216666669</v>
      </c>
      <c r="F106">
        <v>3560</v>
      </c>
      <c r="G106">
        <v>1.78</v>
      </c>
      <c r="H106">
        <v>2</v>
      </c>
      <c r="I106" t="s">
        <v>157</v>
      </c>
      <c r="J106" t="s">
        <v>167</v>
      </c>
      <c r="K106">
        <v>7</v>
      </c>
      <c r="L106" t="s">
        <v>170</v>
      </c>
      <c r="M106" t="str">
        <f>VLOOKUP(Table_Fact_Inbound_Reporting[[#This Row],[supplier_dim_supplier_id]],Table_supplier_dim1[[supplier_id]:[supplier_name]],5,FALSE)</f>
        <v>Twin Enviro</v>
      </c>
      <c r="N106">
        <f>SUMIF(B:B,Table_Fact_Inbound_Reporting[[#This Row],[single_stream_incoming_date]],G:G)</f>
        <v>15.34</v>
      </c>
      <c r="O106">
        <f>IFERROR(VLOOKUP(Table_Fact_Inbound_Reporting[[#This Row],[single_stream_incoming_date]],Fact_Trashout_Reporting!C:F,4,FALSE),0)</f>
        <v>3.67</v>
      </c>
      <c r="P106">
        <f>IFERROR(VLOOKUP(Table_Fact_Inbound_Reporting[[#This Row],[single_stream_incoming_date]],Fact_Production_Reporting!E:G,3,FALSE),0)</f>
        <v>8.3924999999999983</v>
      </c>
      <c r="Q106" s="30">
        <f>Table_Fact_Inbound_Reporting[[#This Row],[Group_Trash_Weight_Tons]]/Table_Fact_Inbound_Reporting[[#This Row],[Group_Inbound_Weight_Tons]]</f>
        <v>0.2392438070404172</v>
      </c>
      <c r="R106" s="10">
        <f t="shared" si="1"/>
        <v>0.27575424703049778</v>
      </c>
    </row>
    <row r="107" spans="1:18" x14ac:dyDescent="0.25">
      <c r="A107">
        <v>2193</v>
      </c>
      <c r="B107" s="14">
        <v>44393</v>
      </c>
      <c r="C107" t="s">
        <v>120</v>
      </c>
      <c r="D107">
        <v>111886</v>
      </c>
      <c r="E107" s="2">
        <v>44397.920355555558</v>
      </c>
      <c r="F107">
        <v>7840</v>
      </c>
      <c r="G107">
        <v>3.92</v>
      </c>
      <c r="H107">
        <v>2</v>
      </c>
      <c r="I107" t="s">
        <v>157</v>
      </c>
      <c r="J107" t="s">
        <v>167</v>
      </c>
      <c r="K107">
        <v>7</v>
      </c>
      <c r="L107" t="s">
        <v>170</v>
      </c>
      <c r="M107" t="str">
        <f>VLOOKUP(Table_Fact_Inbound_Reporting[[#This Row],[supplier_dim_supplier_id]],Table_supplier_dim1[[supplier_id]:[supplier_name]],5,FALSE)</f>
        <v>Twin Enviro</v>
      </c>
      <c r="N107">
        <f>SUMIF(B:B,Table_Fact_Inbound_Reporting[[#This Row],[single_stream_incoming_date]],G:G)</f>
        <v>15.34</v>
      </c>
      <c r="O107">
        <f>IFERROR(VLOOKUP(Table_Fact_Inbound_Reporting[[#This Row],[single_stream_incoming_date]],Fact_Trashout_Reporting!C:F,4,FALSE),0)</f>
        <v>3.67</v>
      </c>
      <c r="P107">
        <f>IFERROR(VLOOKUP(Table_Fact_Inbound_Reporting[[#This Row],[single_stream_incoming_date]],Fact_Production_Reporting!E:G,3,FALSE),0)</f>
        <v>8.3924999999999983</v>
      </c>
      <c r="Q107" s="30">
        <f>Table_Fact_Inbound_Reporting[[#This Row],[Group_Trash_Weight_Tons]]/Table_Fact_Inbound_Reporting[[#This Row],[Group_Inbound_Weight_Tons]]</f>
        <v>0.2392438070404172</v>
      </c>
      <c r="R107" s="10">
        <f t="shared" si="1"/>
        <v>0.27575424703049778</v>
      </c>
    </row>
    <row r="108" spans="1:18" x14ac:dyDescent="0.25">
      <c r="A108">
        <v>2191</v>
      </c>
      <c r="B108" s="14">
        <v>44393</v>
      </c>
      <c r="C108" t="s">
        <v>120</v>
      </c>
      <c r="D108">
        <v>111893</v>
      </c>
      <c r="E108" s="2">
        <v>44397.919575810185</v>
      </c>
      <c r="F108">
        <v>2100</v>
      </c>
      <c r="G108">
        <v>1.05</v>
      </c>
      <c r="H108">
        <v>2</v>
      </c>
      <c r="I108" t="s">
        <v>157</v>
      </c>
      <c r="J108" t="s">
        <v>167</v>
      </c>
      <c r="K108">
        <v>7</v>
      </c>
      <c r="L108" t="s">
        <v>170</v>
      </c>
      <c r="M108" t="str">
        <f>VLOOKUP(Table_Fact_Inbound_Reporting[[#This Row],[supplier_dim_supplier_id]],Table_supplier_dim1[[supplier_id]:[supplier_name]],5,FALSE)</f>
        <v>Twin Enviro</v>
      </c>
      <c r="N108">
        <f>SUMIF(B:B,Table_Fact_Inbound_Reporting[[#This Row],[single_stream_incoming_date]],G:G)</f>
        <v>15.34</v>
      </c>
      <c r="O108">
        <f>IFERROR(VLOOKUP(Table_Fact_Inbound_Reporting[[#This Row],[single_stream_incoming_date]],Fact_Trashout_Reporting!C:F,4,FALSE),0)</f>
        <v>3.67</v>
      </c>
      <c r="P108">
        <f>IFERROR(VLOOKUP(Table_Fact_Inbound_Reporting[[#This Row],[single_stream_incoming_date]],Fact_Production_Reporting!E:G,3,FALSE),0)</f>
        <v>8.3924999999999983</v>
      </c>
      <c r="Q108" s="30">
        <f>Table_Fact_Inbound_Reporting[[#This Row],[Group_Trash_Weight_Tons]]/Table_Fact_Inbound_Reporting[[#This Row],[Group_Inbound_Weight_Tons]]</f>
        <v>0.2392438070404172</v>
      </c>
      <c r="R108" s="10">
        <f t="shared" si="1"/>
        <v>0.27575424703049778</v>
      </c>
    </row>
    <row r="109" spans="1:18" x14ac:dyDescent="0.25">
      <c r="A109">
        <v>2186</v>
      </c>
      <c r="B109" s="14">
        <v>44392</v>
      </c>
      <c r="C109" t="s">
        <v>120</v>
      </c>
      <c r="D109">
        <v>111750</v>
      </c>
      <c r="E109" s="2">
        <v>44397.915131712965</v>
      </c>
      <c r="F109">
        <v>4180</v>
      </c>
      <c r="G109">
        <v>2.09</v>
      </c>
      <c r="H109">
        <v>2</v>
      </c>
      <c r="I109" t="s">
        <v>157</v>
      </c>
      <c r="J109" t="s">
        <v>167</v>
      </c>
      <c r="K109">
        <v>7</v>
      </c>
      <c r="L109" t="s">
        <v>170</v>
      </c>
      <c r="M109" t="str">
        <f>VLOOKUP(Table_Fact_Inbound_Reporting[[#This Row],[supplier_dim_supplier_id]],Table_supplier_dim1[[supplier_id]:[supplier_name]],5,FALSE)</f>
        <v>Twin Enviro</v>
      </c>
      <c r="N109">
        <f>SUMIF(B:B,Table_Fact_Inbound_Reporting[[#This Row],[single_stream_incoming_date]],G:G)</f>
        <v>2.9499999999999997</v>
      </c>
      <c r="O109">
        <f>IFERROR(VLOOKUP(Table_Fact_Inbound_Reporting[[#This Row],[single_stream_incoming_date]],Fact_Trashout_Reporting!C:F,4,FALSE),0)</f>
        <v>4.17</v>
      </c>
      <c r="P109">
        <f>IFERROR(VLOOKUP(Table_Fact_Inbound_Reporting[[#This Row],[single_stream_incoming_date]],Fact_Production_Reporting!E:G,3,FALSE),0)</f>
        <v>6.42</v>
      </c>
      <c r="Q109" s="30">
        <f>Table_Fact_Inbound_Reporting[[#This Row],[Group_Trash_Weight_Tons]]/Table_Fact_Inbound_Reporting[[#This Row],[Group_Inbound_Weight_Tons]]</f>
        <v>1.4135593220338984</v>
      </c>
      <c r="R109" s="10">
        <f t="shared" si="1"/>
        <v>0.27575424703049778</v>
      </c>
    </row>
    <row r="110" spans="1:18" x14ac:dyDescent="0.25">
      <c r="A110">
        <v>2187</v>
      </c>
      <c r="B110" s="14">
        <v>44392</v>
      </c>
      <c r="C110" t="s">
        <v>120</v>
      </c>
      <c r="D110">
        <v>111788</v>
      </c>
      <c r="E110" s="2">
        <v>44397.916516165125</v>
      </c>
      <c r="F110">
        <v>1720</v>
      </c>
      <c r="G110">
        <v>0.86</v>
      </c>
      <c r="H110">
        <v>2</v>
      </c>
      <c r="I110" t="s">
        <v>157</v>
      </c>
      <c r="J110" t="s">
        <v>167</v>
      </c>
      <c r="K110">
        <v>7</v>
      </c>
      <c r="L110" t="s">
        <v>170</v>
      </c>
      <c r="M110" t="str">
        <f>VLOOKUP(Table_Fact_Inbound_Reporting[[#This Row],[supplier_dim_supplier_id]],Table_supplier_dim1[[supplier_id]:[supplier_name]],5,FALSE)</f>
        <v>Twin Enviro</v>
      </c>
      <c r="N110">
        <f>SUMIF(B:B,Table_Fact_Inbound_Reporting[[#This Row],[single_stream_incoming_date]],G:G)</f>
        <v>2.9499999999999997</v>
      </c>
      <c r="O110">
        <f>IFERROR(VLOOKUP(Table_Fact_Inbound_Reporting[[#This Row],[single_stream_incoming_date]],Fact_Trashout_Reporting!C:F,4,FALSE),0)</f>
        <v>4.17</v>
      </c>
      <c r="P110">
        <f>IFERROR(VLOOKUP(Table_Fact_Inbound_Reporting[[#This Row],[single_stream_incoming_date]],Fact_Production_Reporting!E:G,3,FALSE),0)</f>
        <v>6.42</v>
      </c>
      <c r="Q110" s="30">
        <f>Table_Fact_Inbound_Reporting[[#This Row],[Group_Trash_Weight_Tons]]/Table_Fact_Inbound_Reporting[[#This Row],[Group_Inbound_Weight_Tons]]</f>
        <v>1.4135593220338984</v>
      </c>
      <c r="R110" s="10">
        <f t="shared" si="1"/>
        <v>0.27575424703049778</v>
      </c>
    </row>
    <row r="111" spans="1:18" x14ac:dyDescent="0.25">
      <c r="A111">
        <v>2185</v>
      </c>
      <c r="B111" s="14">
        <v>44391</v>
      </c>
      <c r="C111" t="s">
        <v>120</v>
      </c>
      <c r="D111">
        <v>111689</v>
      </c>
      <c r="E111" s="2">
        <v>44397.914646026235</v>
      </c>
      <c r="F111">
        <v>1060</v>
      </c>
      <c r="G111">
        <v>0.53</v>
      </c>
      <c r="H111">
        <v>2</v>
      </c>
      <c r="I111" t="s">
        <v>157</v>
      </c>
      <c r="J111" t="s">
        <v>167</v>
      </c>
      <c r="K111">
        <v>7</v>
      </c>
      <c r="L111" t="s">
        <v>170</v>
      </c>
      <c r="M111" t="str">
        <f>VLOOKUP(Table_Fact_Inbound_Reporting[[#This Row],[supplier_dim_supplier_id]],Table_supplier_dim1[[supplier_id]:[supplier_name]],5,FALSE)</f>
        <v>Twin Enviro</v>
      </c>
      <c r="N111">
        <f>SUMIF(B:B,Table_Fact_Inbound_Reporting[[#This Row],[single_stream_incoming_date]],G:G)</f>
        <v>0.53</v>
      </c>
      <c r="O111">
        <f>IFERROR(VLOOKUP(Table_Fact_Inbound_Reporting[[#This Row],[single_stream_incoming_date]],Fact_Trashout_Reporting!C:F,4,FALSE),0)</f>
        <v>0.53</v>
      </c>
      <c r="P111">
        <f>IFERROR(VLOOKUP(Table_Fact_Inbound_Reporting[[#This Row],[single_stream_incoming_date]],Fact_Production_Reporting!E:G,3,FALSE),0)</f>
        <v>3.8924999999999996</v>
      </c>
      <c r="Q111" s="30">
        <f>Table_Fact_Inbound_Reporting[[#This Row],[Group_Trash_Weight_Tons]]/Table_Fact_Inbound_Reporting[[#This Row],[Group_Inbound_Weight_Tons]]</f>
        <v>1</v>
      </c>
      <c r="R111" s="10">
        <f t="shared" si="1"/>
        <v>0.27575424703049778</v>
      </c>
    </row>
    <row r="112" spans="1:18" x14ac:dyDescent="0.25">
      <c r="A112">
        <v>2182</v>
      </c>
      <c r="B112" s="14">
        <v>44390</v>
      </c>
      <c r="C112" t="s">
        <v>120</v>
      </c>
      <c r="D112">
        <v>111623</v>
      </c>
      <c r="E112" s="2">
        <v>44390.882556905861</v>
      </c>
      <c r="F112">
        <v>6740</v>
      </c>
      <c r="G112">
        <v>3.37</v>
      </c>
      <c r="H112">
        <v>3</v>
      </c>
      <c r="I112" t="s">
        <v>157</v>
      </c>
      <c r="J112" t="s">
        <v>167</v>
      </c>
      <c r="K112">
        <v>7</v>
      </c>
      <c r="L112" t="s">
        <v>170</v>
      </c>
      <c r="M112" t="str">
        <f>VLOOKUP(Table_Fact_Inbound_Reporting[[#This Row],[supplier_dim_supplier_id]],Table_supplier_dim1[[supplier_id]:[supplier_name]],5,FALSE)</f>
        <v>Waste Management</v>
      </c>
      <c r="N112">
        <f>SUMIF(B:B,Table_Fact_Inbound_Reporting[[#This Row],[single_stream_incoming_date]],G:G)</f>
        <v>13.29</v>
      </c>
      <c r="O112">
        <f>IFERROR(VLOOKUP(Table_Fact_Inbound_Reporting[[#This Row],[single_stream_incoming_date]],Fact_Trashout_Reporting!C:F,4,FALSE),0)</f>
        <v>3.5649999999999999</v>
      </c>
      <c r="P112">
        <f>IFERROR(VLOOKUP(Table_Fact_Inbound_Reporting[[#This Row],[single_stream_incoming_date]],Fact_Production_Reporting!E:G,3,FALSE),0)</f>
        <v>8.2570000000000014</v>
      </c>
      <c r="Q112" s="30">
        <f>Table_Fact_Inbound_Reporting[[#This Row],[Group_Trash_Weight_Tons]]/Table_Fact_Inbound_Reporting[[#This Row],[Group_Inbound_Weight_Tons]]</f>
        <v>0.26824680210684726</v>
      </c>
      <c r="R112" s="10">
        <f t="shared" si="1"/>
        <v>0.27575424703049778</v>
      </c>
    </row>
    <row r="113" spans="1:18" x14ac:dyDescent="0.25">
      <c r="A113">
        <v>2181</v>
      </c>
      <c r="B113" s="14">
        <v>44390</v>
      </c>
      <c r="C113" t="s">
        <v>120</v>
      </c>
      <c r="D113">
        <v>111620</v>
      </c>
      <c r="E113" s="2">
        <v>44390.880627777777</v>
      </c>
      <c r="F113">
        <v>4440</v>
      </c>
      <c r="G113">
        <v>2.2200000000000002</v>
      </c>
      <c r="H113">
        <v>2</v>
      </c>
      <c r="I113" t="s">
        <v>157</v>
      </c>
      <c r="J113" t="s">
        <v>167</v>
      </c>
      <c r="K113">
        <v>7</v>
      </c>
      <c r="L113" t="s">
        <v>170</v>
      </c>
      <c r="M113" t="str">
        <f>VLOOKUP(Table_Fact_Inbound_Reporting[[#This Row],[supplier_dim_supplier_id]],Table_supplier_dim1[[supplier_id]:[supplier_name]],5,FALSE)</f>
        <v>Twin Enviro</v>
      </c>
      <c r="N113">
        <f>SUMIF(B:B,Table_Fact_Inbound_Reporting[[#This Row],[single_stream_incoming_date]],G:G)</f>
        <v>13.29</v>
      </c>
      <c r="O113">
        <f>IFERROR(VLOOKUP(Table_Fact_Inbound_Reporting[[#This Row],[single_stream_incoming_date]],Fact_Trashout_Reporting!C:F,4,FALSE),0)</f>
        <v>3.5649999999999999</v>
      </c>
      <c r="P113">
        <f>IFERROR(VLOOKUP(Table_Fact_Inbound_Reporting[[#This Row],[single_stream_incoming_date]],Fact_Production_Reporting!E:G,3,FALSE),0)</f>
        <v>8.2570000000000014</v>
      </c>
      <c r="Q113" s="30">
        <f>Table_Fact_Inbound_Reporting[[#This Row],[Group_Trash_Weight_Tons]]/Table_Fact_Inbound_Reporting[[#This Row],[Group_Inbound_Weight_Tons]]</f>
        <v>0.26824680210684726</v>
      </c>
      <c r="R113" s="10">
        <f t="shared" si="1"/>
        <v>0.27575424703049778</v>
      </c>
    </row>
    <row r="114" spans="1:18" x14ac:dyDescent="0.25">
      <c r="A114">
        <v>2184</v>
      </c>
      <c r="B114" s="14">
        <v>44390</v>
      </c>
      <c r="C114" t="s">
        <v>120</v>
      </c>
      <c r="D114">
        <v>111670</v>
      </c>
      <c r="E114" s="2">
        <v>44397.899737191357</v>
      </c>
      <c r="F114">
        <v>10120</v>
      </c>
      <c r="G114">
        <v>5.0599999999999996</v>
      </c>
      <c r="H114">
        <v>3</v>
      </c>
      <c r="I114" t="s">
        <v>157</v>
      </c>
      <c r="J114" t="s">
        <v>167</v>
      </c>
      <c r="K114">
        <v>7</v>
      </c>
      <c r="L114" t="s">
        <v>170</v>
      </c>
      <c r="M114" t="str">
        <f>VLOOKUP(Table_Fact_Inbound_Reporting[[#This Row],[supplier_dim_supplier_id]],Table_supplier_dim1[[supplier_id]:[supplier_name]],5,FALSE)</f>
        <v>Waste Management</v>
      </c>
      <c r="N114">
        <f>SUMIF(B:B,Table_Fact_Inbound_Reporting[[#This Row],[single_stream_incoming_date]],G:G)</f>
        <v>13.29</v>
      </c>
      <c r="O114">
        <f>IFERROR(VLOOKUP(Table_Fact_Inbound_Reporting[[#This Row],[single_stream_incoming_date]],Fact_Trashout_Reporting!C:F,4,FALSE),0)</f>
        <v>3.5649999999999999</v>
      </c>
      <c r="P114">
        <f>IFERROR(VLOOKUP(Table_Fact_Inbound_Reporting[[#This Row],[single_stream_incoming_date]],Fact_Production_Reporting!E:G,3,FALSE),0)</f>
        <v>8.2570000000000014</v>
      </c>
      <c r="Q114" s="30">
        <f>Table_Fact_Inbound_Reporting[[#This Row],[Group_Trash_Weight_Tons]]/Table_Fact_Inbound_Reporting[[#This Row],[Group_Inbound_Weight_Tons]]</f>
        <v>0.26824680210684726</v>
      </c>
      <c r="R114" s="10">
        <f t="shared" si="1"/>
        <v>0.27575424703049778</v>
      </c>
    </row>
    <row r="115" spans="1:18" x14ac:dyDescent="0.25">
      <c r="A115">
        <v>2183</v>
      </c>
      <c r="B115" s="14">
        <v>44390</v>
      </c>
      <c r="C115" t="s">
        <v>120</v>
      </c>
      <c r="D115">
        <v>111659</v>
      </c>
      <c r="E115" s="2">
        <v>44390.88289660494</v>
      </c>
      <c r="F115">
        <v>5280</v>
      </c>
      <c r="G115">
        <v>2.64</v>
      </c>
      <c r="H115">
        <v>2</v>
      </c>
      <c r="I115" t="s">
        <v>157</v>
      </c>
      <c r="J115" t="s">
        <v>167</v>
      </c>
      <c r="K115">
        <v>7</v>
      </c>
      <c r="L115" t="s">
        <v>170</v>
      </c>
      <c r="M115" t="str">
        <f>VLOOKUP(Table_Fact_Inbound_Reporting[[#This Row],[supplier_dim_supplier_id]],Table_supplier_dim1[[supplier_id]:[supplier_name]],5,FALSE)</f>
        <v>Twin Enviro</v>
      </c>
      <c r="N115">
        <f>SUMIF(B:B,Table_Fact_Inbound_Reporting[[#This Row],[single_stream_incoming_date]],G:G)</f>
        <v>13.29</v>
      </c>
      <c r="O115">
        <f>IFERROR(VLOOKUP(Table_Fact_Inbound_Reporting[[#This Row],[single_stream_incoming_date]],Fact_Trashout_Reporting!C:F,4,FALSE),0)</f>
        <v>3.5649999999999999</v>
      </c>
      <c r="P115">
        <f>IFERROR(VLOOKUP(Table_Fact_Inbound_Reporting[[#This Row],[single_stream_incoming_date]],Fact_Production_Reporting!E:G,3,FALSE),0)</f>
        <v>8.2570000000000014</v>
      </c>
      <c r="Q115" s="30">
        <f>Table_Fact_Inbound_Reporting[[#This Row],[Group_Trash_Weight_Tons]]/Table_Fact_Inbound_Reporting[[#This Row],[Group_Inbound_Weight_Tons]]</f>
        <v>0.26824680210684726</v>
      </c>
      <c r="R115" s="10">
        <f t="shared" si="1"/>
        <v>0.27575424703049778</v>
      </c>
    </row>
    <row r="116" spans="1:18" x14ac:dyDescent="0.25">
      <c r="A116">
        <v>2179</v>
      </c>
      <c r="B116" s="14">
        <v>44389</v>
      </c>
      <c r="C116" t="s">
        <v>120</v>
      </c>
      <c r="D116">
        <v>111585</v>
      </c>
      <c r="E116" s="2">
        <v>44389.907282021602</v>
      </c>
      <c r="F116">
        <v>6660</v>
      </c>
      <c r="G116">
        <v>3.33</v>
      </c>
      <c r="H116">
        <v>3</v>
      </c>
      <c r="I116" t="s">
        <v>157</v>
      </c>
      <c r="J116" t="s">
        <v>167</v>
      </c>
      <c r="K116">
        <v>7</v>
      </c>
      <c r="L116" t="s">
        <v>170</v>
      </c>
      <c r="M116" t="str">
        <f>VLOOKUP(Table_Fact_Inbound_Reporting[[#This Row],[supplier_dim_supplier_id]],Table_supplier_dim1[[supplier_id]:[supplier_name]],5,FALSE)</f>
        <v>Waste Management</v>
      </c>
      <c r="N116">
        <f>SUMIF(B:B,Table_Fact_Inbound_Reporting[[#This Row],[single_stream_incoming_date]],G:G)</f>
        <v>11.239999999999998</v>
      </c>
      <c r="O116">
        <f>IFERROR(VLOOKUP(Table_Fact_Inbound_Reporting[[#This Row],[single_stream_incoming_date]],Fact_Trashout_Reporting!C:F,4,FALSE),0)</f>
        <v>0</v>
      </c>
      <c r="P116">
        <f>IFERROR(VLOOKUP(Table_Fact_Inbound_Reporting[[#This Row],[single_stream_incoming_date]],Fact_Production_Reporting!E:G,3,FALSE),0)</f>
        <v>9.1850000000000005</v>
      </c>
      <c r="Q116" s="30">
        <f>Table_Fact_Inbound_Reporting[[#This Row],[Group_Trash_Weight_Tons]]/Table_Fact_Inbound_Reporting[[#This Row],[Group_Inbound_Weight_Tons]]</f>
        <v>0</v>
      </c>
      <c r="R116" s="10">
        <f t="shared" si="1"/>
        <v>0.27575424703049778</v>
      </c>
    </row>
    <row r="117" spans="1:18" x14ac:dyDescent="0.25">
      <c r="A117">
        <v>2178</v>
      </c>
      <c r="B117" s="14">
        <v>44389</v>
      </c>
      <c r="C117" t="s">
        <v>120</v>
      </c>
      <c r="D117">
        <v>111555</v>
      </c>
      <c r="E117" s="2">
        <v>44389.906614506173</v>
      </c>
      <c r="F117">
        <v>7040</v>
      </c>
      <c r="G117">
        <v>3.52</v>
      </c>
      <c r="H117">
        <v>3</v>
      </c>
      <c r="I117" t="s">
        <v>157</v>
      </c>
      <c r="J117" t="s">
        <v>167</v>
      </c>
      <c r="K117">
        <v>7</v>
      </c>
      <c r="L117" t="s">
        <v>170</v>
      </c>
      <c r="M117" t="str">
        <f>VLOOKUP(Table_Fact_Inbound_Reporting[[#This Row],[supplier_dim_supplier_id]],Table_supplier_dim1[[supplier_id]:[supplier_name]],5,FALSE)</f>
        <v>Waste Management</v>
      </c>
      <c r="N117">
        <f>SUMIF(B:B,Table_Fact_Inbound_Reporting[[#This Row],[single_stream_incoming_date]],G:G)</f>
        <v>11.239999999999998</v>
      </c>
      <c r="O117">
        <f>IFERROR(VLOOKUP(Table_Fact_Inbound_Reporting[[#This Row],[single_stream_incoming_date]],Fact_Trashout_Reporting!C:F,4,FALSE),0)</f>
        <v>0</v>
      </c>
      <c r="P117">
        <f>IFERROR(VLOOKUP(Table_Fact_Inbound_Reporting[[#This Row],[single_stream_incoming_date]],Fact_Production_Reporting!E:G,3,FALSE),0)</f>
        <v>9.1850000000000005</v>
      </c>
      <c r="Q117" s="30">
        <f>Table_Fact_Inbound_Reporting[[#This Row],[Group_Trash_Weight_Tons]]/Table_Fact_Inbound_Reporting[[#This Row],[Group_Inbound_Weight_Tons]]</f>
        <v>0</v>
      </c>
      <c r="R117" s="10">
        <f t="shared" si="1"/>
        <v>0.27575424703049778</v>
      </c>
    </row>
    <row r="118" spans="1:18" x14ac:dyDescent="0.25">
      <c r="A118">
        <v>2180</v>
      </c>
      <c r="B118" s="14">
        <v>44389</v>
      </c>
      <c r="C118" t="s">
        <v>120</v>
      </c>
      <c r="D118">
        <v>111588</v>
      </c>
      <c r="E118" s="2">
        <v>44389.908074189814</v>
      </c>
      <c r="F118">
        <v>8780</v>
      </c>
      <c r="G118">
        <v>4.3899999999999997</v>
      </c>
      <c r="H118">
        <v>2</v>
      </c>
      <c r="I118" t="s">
        <v>157</v>
      </c>
      <c r="J118" t="s">
        <v>167</v>
      </c>
      <c r="K118">
        <v>7</v>
      </c>
      <c r="L118" t="s">
        <v>170</v>
      </c>
      <c r="M118" t="str">
        <f>VLOOKUP(Table_Fact_Inbound_Reporting[[#This Row],[supplier_dim_supplier_id]],Table_supplier_dim1[[supplier_id]:[supplier_name]],5,FALSE)</f>
        <v>Twin Enviro</v>
      </c>
      <c r="N118">
        <f>SUMIF(B:B,Table_Fact_Inbound_Reporting[[#This Row],[single_stream_incoming_date]],G:G)</f>
        <v>11.239999999999998</v>
      </c>
      <c r="O118">
        <f>IFERROR(VLOOKUP(Table_Fact_Inbound_Reporting[[#This Row],[single_stream_incoming_date]],Fact_Trashout_Reporting!C:F,4,FALSE),0)</f>
        <v>0</v>
      </c>
      <c r="P118">
        <f>IFERROR(VLOOKUP(Table_Fact_Inbound_Reporting[[#This Row],[single_stream_incoming_date]],Fact_Production_Reporting!E:G,3,FALSE),0)</f>
        <v>9.1850000000000005</v>
      </c>
      <c r="Q118" s="30">
        <f>Table_Fact_Inbound_Reporting[[#This Row],[Group_Trash_Weight_Tons]]/Table_Fact_Inbound_Reporting[[#This Row],[Group_Inbound_Weight_Tons]]</f>
        <v>0</v>
      </c>
      <c r="R118" s="10">
        <f t="shared" si="1"/>
        <v>0.27575424703049778</v>
      </c>
    </row>
    <row r="119" spans="1:18" x14ac:dyDescent="0.25">
      <c r="A119">
        <v>2177</v>
      </c>
      <c r="B119" s="14">
        <v>44387</v>
      </c>
      <c r="C119" t="s">
        <v>120</v>
      </c>
      <c r="D119">
        <v>111527</v>
      </c>
      <c r="E119" s="2">
        <v>44389.90618125</v>
      </c>
      <c r="F119">
        <v>2680</v>
      </c>
      <c r="G119">
        <v>1.34</v>
      </c>
      <c r="H119">
        <v>2</v>
      </c>
      <c r="I119" t="s">
        <v>157</v>
      </c>
      <c r="J119" t="s">
        <v>167</v>
      </c>
      <c r="K119">
        <v>7</v>
      </c>
      <c r="L119" t="s">
        <v>170</v>
      </c>
      <c r="M119" t="str">
        <f>VLOOKUP(Table_Fact_Inbound_Reporting[[#This Row],[supplier_dim_supplier_id]],Table_supplier_dim1[[supplier_id]:[supplier_name]],5,FALSE)</f>
        <v>Twin Enviro</v>
      </c>
      <c r="N119">
        <f>SUMIF(B:B,Table_Fact_Inbound_Reporting[[#This Row],[single_stream_incoming_date]],G:G)</f>
        <v>1.34</v>
      </c>
      <c r="O119">
        <f>IFERROR(VLOOKUP(Table_Fact_Inbound_Reporting[[#This Row],[single_stream_incoming_date]],Fact_Trashout_Reporting!C:F,4,FALSE),0)</f>
        <v>0</v>
      </c>
      <c r="P119">
        <f>IFERROR(VLOOKUP(Table_Fact_Inbound_Reporting[[#This Row],[single_stream_incoming_date]],Fact_Production_Reporting!E:G,3,FALSE),0)</f>
        <v>3.96</v>
      </c>
      <c r="Q119" s="30">
        <f>Table_Fact_Inbound_Reporting[[#This Row],[Group_Trash_Weight_Tons]]/Table_Fact_Inbound_Reporting[[#This Row],[Group_Inbound_Weight_Tons]]</f>
        <v>0</v>
      </c>
      <c r="R119" s="10">
        <f t="shared" si="1"/>
        <v>0.27575424703049778</v>
      </c>
    </row>
    <row r="120" spans="1:18" x14ac:dyDescent="0.25">
      <c r="A120">
        <v>2175</v>
      </c>
      <c r="B120" s="14">
        <v>44386</v>
      </c>
      <c r="C120" t="s">
        <v>120</v>
      </c>
      <c r="D120">
        <v>111518</v>
      </c>
      <c r="E120" s="2">
        <v>44386.895332561726</v>
      </c>
      <c r="F120">
        <v>5540</v>
      </c>
      <c r="G120">
        <v>2.77</v>
      </c>
      <c r="H120">
        <v>3</v>
      </c>
      <c r="I120" t="s">
        <v>157</v>
      </c>
      <c r="J120" t="s">
        <v>167</v>
      </c>
      <c r="K120">
        <v>7</v>
      </c>
      <c r="L120" t="s">
        <v>170</v>
      </c>
      <c r="M120" t="str">
        <f>VLOOKUP(Table_Fact_Inbound_Reporting[[#This Row],[supplier_dim_supplier_id]],Table_supplier_dim1[[supplier_id]:[supplier_name]],5,FALSE)</f>
        <v>Waste Management</v>
      </c>
      <c r="N120">
        <f>SUMIF(B:B,Table_Fact_Inbound_Reporting[[#This Row],[single_stream_incoming_date]],G:G)</f>
        <v>15.059999999999999</v>
      </c>
      <c r="O120">
        <f>IFERROR(VLOOKUP(Table_Fact_Inbound_Reporting[[#This Row],[single_stream_incoming_date]],Fact_Trashout_Reporting!C:F,4,FALSE),0)</f>
        <v>0</v>
      </c>
      <c r="P120">
        <f>IFERROR(VLOOKUP(Table_Fact_Inbound_Reporting[[#This Row],[single_stream_incoming_date]],Fact_Production_Reporting!E:G,3,FALSE),0)</f>
        <v>8.0050000000000008</v>
      </c>
      <c r="Q120" s="30">
        <f>Table_Fact_Inbound_Reporting[[#This Row],[Group_Trash_Weight_Tons]]/Table_Fact_Inbound_Reporting[[#This Row],[Group_Inbound_Weight_Tons]]</f>
        <v>0</v>
      </c>
      <c r="R120" s="10">
        <f t="shared" si="1"/>
        <v>0.27575424703049778</v>
      </c>
    </row>
    <row r="121" spans="1:18" x14ac:dyDescent="0.25">
      <c r="A121">
        <v>2170</v>
      </c>
      <c r="B121" s="14">
        <v>44386</v>
      </c>
      <c r="C121" t="s">
        <v>120</v>
      </c>
      <c r="D121">
        <v>111427</v>
      </c>
      <c r="E121" s="2">
        <v>44386.892642785497</v>
      </c>
      <c r="F121">
        <v>3480</v>
      </c>
      <c r="G121">
        <v>1.74</v>
      </c>
      <c r="H121">
        <v>2</v>
      </c>
      <c r="I121" t="s">
        <v>157</v>
      </c>
      <c r="J121" t="s">
        <v>167</v>
      </c>
      <c r="K121">
        <v>7</v>
      </c>
      <c r="L121" t="s">
        <v>170</v>
      </c>
      <c r="M121" t="str">
        <f>VLOOKUP(Table_Fact_Inbound_Reporting[[#This Row],[supplier_dim_supplier_id]],Table_supplier_dim1[[supplier_id]:[supplier_name]],5,FALSE)</f>
        <v>Twin Enviro</v>
      </c>
      <c r="N121">
        <f>SUMIF(B:B,Table_Fact_Inbound_Reporting[[#This Row],[single_stream_incoming_date]],G:G)</f>
        <v>15.059999999999999</v>
      </c>
      <c r="O121">
        <f>IFERROR(VLOOKUP(Table_Fact_Inbound_Reporting[[#This Row],[single_stream_incoming_date]],Fact_Trashout_Reporting!C:F,4,FALSE),0)</f>
        <v>0</v>
      </c>
      <c r="P121">
        <f>IFERROR(VLOOKUP(Table_Fact_Inbound_Reporting[[#This Row],[single_stream_incoming_date]],Fact_Production_Reporting!E:G,3,FALSE),0)</f>
        <v>8.0050000000000008</v>
      </c>
      <c r="Q121" s="30">
        <f>Table_Fact_Inbound_Reporting[[#This Row],[Group_Trash_Weight_Tons]]/Table_Fact_Inbound_Reporting[[#This Row],[Group_Inbound_Weight_Tons]]</f>
        <v>0</v>
      </c>
      <c r="R121" s="10">
        <f t="shared" si="1"/>
        <v>0.27575424703049778</v>
      </c>
    </row>
    <row r="122" spans="1:18" x14ac:dyDescent="0.25">
      <c r="A122">
        <v>2173</v>
      </c>
      <c r="B122" s="14">
        <v>44386</v>
      </c>
      <c r="C122" t="s">
        <v>120</v>
      </c>
      <c r="D122">
        <v>111499</v>
      </c>
      <c r="E122" s="2">
        <v>44386.894113503084</v>
      </c>
      <c r="F122">
        <v>4920</v>
      </c>
      <c r="G122">
        <v>2.46</v>
      </c>
      <c r="H122">
        <v>3</v>
      </c>
      <c r="I122" t="s">
        <v>157</v>
      </c>
      <c r="J122" t="s">
        <v>167</v>
      </c>
      <c r="K122">
        <v>7</v>
      </c>
      <c r="L122" t="s">
        <v>170</v>
      </c>
      <c r="M122" t="str">
        <f>VLOOKUP(Table_Fact_Inbound_Reporting[[#This Row],[supplier_dim_supplier_id]],Table_supplier_dim1[[supplier_id]:[supplier_name]],5,FALSE)</f>
        <v>Waste Management</v>
      </c>
      <c r="N122">
        <f>SUMIF(B:B,Table_Fact_Inbound_Reporting[[#This Row],[single_stream_incoming_date]],G:G)</f>
        <v>15.059999999999999</v>
      </c>
      <c r="O122">
        <f>IFERROR(VLOOKUP(Table_Fact_Inbound_Reporting[[#This Row],[single_stream_incoming_date]],Fact_Trashout_Reporting!C:F,4,FALSE),0)</f>
        <v>0</v>
      </c>
      <c r="P122">
        <f>IFERROR(VLOOKUP(Table_Fact_Inbound_Reporting[[#This Row],[single_stream_incoming_date]],Fact_Production_Reporting!E:G,3,FALSE),0)</f>
        <v>8.0050000000000008</v>
      </c>
      <c r="Q122" s="30">
        <f>Table_Fact_Inbound_Reporting[[#This Row],[Group_Trash_Weight_Tons]]/Table_Fact_Inbound_Reporting[[#This Row],[Group_Inbound_Weight_Tons]]</f>
        <v>0</v>
      </c>
      <c r="R122" s="10">
        <f t="shared" si="1"/>
        <v>0.27575424703049778</v>
      </c>
    </row>
    <row r="123" spans="1:18" x14ac:dyDescent="0.25">
      <c r="A123">
        <v>2174</v>
      </c>
      <c r="B123" s="14">
        <v>44386</v>
      </c>
      <c r="C123" t="s">
        <v>120</v>
      </c>
      <c r="D123">
        <v>111510</v>
      </c>
      <c r="E123" s="2">
        <v>44386.894943364197</v>
      </c>
      <c r="F123">
        <v>4100</v>
      </c>
      <c r="G123">
        <v>2.0499999999999998</v>
      </c>
      <c r="H123">
        <v>2</v>
      </c>
      <c r="I123" t="s">
        <v>157</v>
      </c>
      <c r="J123" t="s">
        <v>167</v>
      </c>
      <c r="K123">
        <v>7</v>
      </c>
      <c r="L123" t="s">
        <v>170</v>
      </c>
      <c r="M123" t="str">
        <f>VLOOKUP(Table_Fact_Inbound_Reporting[[#This Row],[supplier_dim_supplier_id]],Table_supplier_dim1[[supplier_id]:[supplier_name]],5,FALSE)</f>
        <v>Twin Enviro</v>
      </c>
      <c r="N123">
        <f>SUMIF(B:B,Table_Fact_Inbound_Reporting[[#This Row],[single_stream_incoming_date]],G:G)</f>
        <v>15.059999999999999</v>
      </c>
      <c r="O123">
        <f>IFERROR(VLOOKUP(Table_Fact_Inbound_Reporting[[#This Row],[single_stream_incoming_date]],Fact_Trashout_Reporting!C:F,4,FALSE),0)</f>
        <v>0</v>
      </c>
      <c r="P123">
        <f>IFERROR(VLOOKUP(Table_Fact_Inbound_Reporting[[#This Row],[single_stream_incoming_date]],Fact_Production_Reporting!E:G,3,FALSE),0)</f>
        <v>8.0050000000000008</v>
      </c>
      <c r="Q123" s="30">
        <f>Table_Fact_Inbound_Reporting[[#This Row],[Group_Trash_Weight_Tons]]/Table_Fact_Inbound_Reporting[[#This Row],[Group_Inbound_Weight_Tons]]</f>
        <v>0</v>
      </c>
      <c r="R123" s="10">
        <f t="shared" si="1"/>
        <v>0.27575424703049778</v>
      </c>
    </row>
    <row r="124" spans="1:18" x14ac:dyDescent="0.25">
      <c r="A124">
        <v>2172</v>
      </c>
      <c r="B124" s="14">
        <v>44386</v>
      </c>
      <c r="C124" t="s">
        <v>120</v>
      </c>
      <c r="D124">
        <v>111482</v>
      </c>
      <c r="E124" s="2">
        <v>44386.893714544756</v>
      </c>
      <c r="F124">
        <v>9720</v>
      </c>
      <c r="G124">
        <v>4.8600000000000003</v>
      </c>
      <c r="H124">
        <v>3</v>
      </c>
      <c r="I124" t="s">
        <v>157</v>
      </c>
      <c r="J124" t="s">
        <v>167</v>
      </c>
      <c r="K124">
        <v>7</v>
      </c>
      <c r="L124" t="s">
        <v>170</v>
      </c>
      <c r="M124" t="str">
        <f>VLOOKUP(Table_Fact_Inbound_Reporting[[#This Row],[supplier_dim_supplier_id]],Table_supplier_dim1[[supplier_id]:[supplier_name]],5,FALSE)</f>
        <v>Waste Management</v>
      </c>
      <c r="N124">
        <f>SUMIF(B:B,Table_Fact_Inbound_Reporting[[#This Row],[single_stream_incoming_date]],G:G)</f>
        <v>15.059999999999999</v>
      </c>
      <c r="O124">
        <f>IFERROR(VLOOKUP(Table_Fact_Inbound_Reporting[[#This Row],[single_stream_incoming_date]],Fact_Trashout_Reporting!C:F,4,FALSE),0)</f>
        <v>0</v>
      </c>
      <c r="P124">
        <f>IFERROR(VLOOKUP(Table_Fact_Inbound_Reporting[[#This Row],[single_stream_incoming_date]],Fact_Production_Reporting!E:G,3,FALSE),0)</f>
        <v>8.0050000000000008</v>
      </c>
      <c r="Q124" s="30">
        <f>Table_Fact_Inbound_Reporting[[#This Row],[Group_Trash_Weight_Tons]]/Table_Fact_Inbound_Reporting[[#This Row],[Group_Inbound_Weight_Tons]]</f>
        <v>0</v>
      </c>
      <c r="R124" s="10">
        <f t="shared" si="1"/>
        <v>0.27575424703049778</v>
      </c>
    </row>
    <row r="125" spans="1:18" x14ac:dyDescent="0.25">
      <c r="A125">
        <v>2176</v>
      </c>
      <c r="B125" s="14">
        <v>44386</v>
      </c>
      <c r="C125" t="s">
        <v>120</v>
      </c>
      <c r="D125">
        <v>111522</v>
      </c>
      <c r="E125" s="2">
        <v>44389.903779282409</v>
      </c>
      <c r="F125">
        <v>2360</v>
      </c>
      <c r="G125">
        <v>1.18</v>
      </c>
      <c r="H125">
        <v>2</v>
      </c>
      <c r="I125" t="s">
        <v>157</v>
      </c>
      <c r="J125" t="s">
        <v>167</v>
      </c>
      <c r="K125">
        <v>7</v>
      </c>
      <c r="L125" t="s">
        <v>170</v>
      </c>
      <c r="M125" t="str">
        <f>VLOOKUP(Table_Fact_Inbound_Reporting[[#This Row],[supplier_dim_supplier_id]],Table_supplier_dim1[[supplier_id]:[supplier_name]],5,FALSE)</f>
        <v>Twin Enviro</v>
      </c>
      <c r="N125">
        <f>SUMIF(B:B,Table_Fact_Inbound_Reporting[[#This Row],[single_stream_incoming_date]],G:G)</f>
        <v>15.059999999999999</v>
      </c>
      <c r="O125">
        <f>IFERROR(VLOOKUP(Table_Fact_Inbound_Reporting[[#This Row],[single_stream_incoming_date]],Fact_Trashout_Reporting!C:F,4,FALSE),0)</f>
        <v>0</v>
      </c>
      <c r="P125">
        <f>IFERROR(VLOOKUP(Table_Fact_Inbound_Reporting[[#This Row],[single_stream_incoming_date]],Fact_Production_Reporting!E:G,3,FALSE),0)</f>
        <v>8.0050000000000008</v>
      </c>
      <c r="Q125" s="30">
        <f>Table_Fact_Inbound_Reporting[[#This Row],[Group_Trash_Weight_Tons]]/Table_Fact_Inbound_Reporting[[#This Row],[Group_Inbound_Weight_Tons]]</f>
        <v>0</v>
      </c>
      <c r="R125" s="10">
        <f t="shared" si="1"/>
        <v>0.27575424703049778</v>
      </c>
    </row>
    <row r="126" spans="1:18" x14ac:dyDescent="0.25">
      <c r="A126">
        <v>2168</v>
      </c>
      <c r="B126" s="14">
        <v>44385</v>
      </c>
      <c r="C126" t="s">
        <v>120</v>
      </c>
      <c r="D126">
        <v>111405</v>
      </c>
      <c r="E126" s="2">
        <v>44386.89163908179</v>
      </c>
      <c r="F126">
        <v>3740</v>
      </c>
      <c r="G126">
        <v>1.87</v>
      </c>
      <c r="H126">
        <v>2</v>
      </c>
      <c r="I126" t="s">
        <v>157</v>
      </c>
      <c r="J126" t="s">
        <v>167</v>
      </c>
      <c r="K126">
        <v>7</v>
      </c>
      <c r="L126" t="s">
        <v>170</v>
      </c>
      <c r="M126" t="str">
        <f>VLOOKUP(Table_Fact_Inbound_Reporting[[#This Row],[supplier_dim_supplier_id]],Table_supplier_dim1[[supplier_id]:[supplier_name]],5,FALSE)</f>
        <v>Twin Enviro</v>
      </c>
      <c r="N126">
        <f>SUMIF(B:B,Table_Fact_Inbound_Reporting[[#This Row],[single_stream_incoming_date]],G:G)</f>
        <v>4.57</v>
      </c>
      <c r="O126">
        <f>IFERROR(VLOOKUP(Table_Fact_Inbound_Reporting[[#This Row],[single_stream_incoming_date]],Fact_Trashout_Reporting!C:F,4,FALSE),0)</f>
        <v>0</v>
      </c>
      <c r="P126">
        <f>IFERROR(VLOOKUP(Table_Fact_Inbound_Reporting[[#This Row],[single_stream_incoming_date]],Fact_Production_Reporting!E:G,3,FALSE),0)</f>
        <v>8.6975000000000016</v>
      </c>
      <c r="Q126" s="30">
        <f>Table_Fact_Inbound_Reporting[[#This Row],[Group_Trash_Weight_Tons]]/Table_Fact_Inbound_Reporting[[#This Row],[Group_Inbound_Weight_Tons]]</f>
        <v>0</v>
      </c>
      <c r="R126" s="10">
        <f t="shared" si="1"/>
        <v>0.27575424703049778</v>
      </c>
    </row>
    <row r="127" spans="1:18" x14ac:dyDescent="0.25">
      <c r="A127">
        <v>2169</v>
      </c>
      <c r="B127" s="14">
        <v>44385</v>
      </c>
      <c r="C127" t="s">
        <v>120</v>
      </c>
      <c r="D127">
        <v>111426</v>
      </c>
      <c r="E127" s="2">
        <v>44386.892155092595</v>
      </c>
      <c r="F127">
        <v>1360</v>
      </c>
      <c r="G127">
        <v>0.68</v>
      </c>
      <c r="H127">
        <v>2</v>
      </c>
      <c r="I127" t="s">
        <v>157</v>
      </c>
      <c r="J127" t="s">
        <v>167</v>
      </c>
      <c r="K127">
        <v>7</v>
      </c>
      <c r="L127" t="s">
        <v>170</v>
      </c>
      <c r="M127" t="str">
        <f>VLOOKUP(Table_Fact_Inbound_Reporting[[#This Row],[supplier_dim_supplier_id]],Table_supplier_dim1[[supplier_id]:[supplier_name]],5,FALSE)</f>
        <v>Twin Enviro</v>
      </c>
      <c r="N127">
        <f>SUMIF(B:B,Table_Fact_Inbound_Reporting[[#This Row],[single_stream_incoming_date]],G:G)</f>
        <v>4.57</v>
      </c>
      <c r="O127">
        <f>IFERROR(VLOOKUP(Table_Fact_Inbound_Reporting[[#This Row],[single_stream_incoming_date]],Fact_Trashout_Reporting!C:F,4,FALSE),0)</f>
        <v>0</v>
      </c>
      <c r="P127">
        <f>IFERROR(VLOOKUP(Table_Fact_Inbound_Reporting[[#This Row],[single_stream_incoming_date]],Fact_Production_Reporting!E:G,3,FALSE),0)</f>
        <v>8.6975000000000016</v>
      </c>
      <c r="Q127" s="30">
        <f>Table_Fact_Inbound_Reporting[[#This Row],[Group_Trash_Weight_Tons]]/Table_Fact_Inbound_Reporting[[#This Row],[Group_Inbound_Weight_Tons]]</f>
        <v>0</v>
      </c>
      <c r="R127" s="10">
        <f t="shared" si="1"/>
        <v>0.27575424703049778</v>
      </c>
    </row>
    <row r="128" spans="1:18" x14ac:dyDescent="0.25">
      <c r="A128">
        <v>2171</v>
      </c>
      <c r="B128" s="14">
        <v>44385</v>
      </c>
      <c r="C128" t="s">
        <v>120</v>
      </c>
      <c r="D128">
        <v>111454</v>
      </c>
      <c r="E128" s="2">
        <v>44386.893183950619</v>
      </c>
      <c r="F128">
        <v>4040</v>
      </c>
      <c r="G128">
        <v>2.02</v>
      </c>
      <c r="H128">
        <v>2</v>
      </c>
      <c r="I128" t="s">
        <v>157</v>
      </c>
      <c r="J128" t="s">
        <v>167</v>
      </c>
      <c r="K128">
        <v>7</v>
      </c>
      <c r="L128" t="s">
        <v>170</v>
      </c>
      <c r="M128" t="str">
        <f>VLOOKUP(Table_Fact_Inbound_Reporting[[#This Row],[supplier_dim_supplier_id]],Table_supplier_dim1[[supplier_id]:[supplier_name]],5,FALSE)</f>
        <v>Twin Enviro</v>
      </c>
      <c r="N128">
        <f>SUMIF(B:B,Table_Fact_Inbound_Reporting[[#This Row],[single_stream_incoming_date]],G:G)</f>
        <v>4.57</v>
      </c>
      <c r="O128">
        <f>IFERROR(VLOOKUP(Table_Fact_Inbound_Reporting[[#This Row],[single_stream_incoming_date]],Fact_Trashout_Reporting!C:F,4,FALSE),0)</f>
        <v>0</v>
      </c>
      <c r="P128">
        <f>IFERROR(VLOOKUP(Table_Fact_Inbound_Reporting[[#This Row],[single_stream_incoming_date]],Fact_Production_Reporting!E:G,3,FALSE),0)</f>
        <v>8.6975000000000016</v>
      </c>
      <c r="Q128" s="30">
        <f>Table_Fact_Inbound_Reporting[[#This Row],[Group_Trash_Weight_Tons]]/Table_Fact_Inbound_Reporting[[#This Row],[Group_Inbound_Weight_Tons]]</f>
        <v>0</v>
      </c>
      <c r="R128" s="10">
        <f t="shared" si="1"/>
        <v>0.27575424703049778</v>
      </c>
    </row>
    <row r="129" spans="1:18" x14ac:dyDescent="0.25">
      <c r="A129">
        <v>2165</v>
      </c>
      <c r="B129" s="14">
        <v>44384</v>
      </c>
      <c r="C129" t="s">
        <v>120</v>
      </c>
      <c r="D129">
        <v>111324</v>
      </c>
      <c r="E129" s="2">
        <v>44384.821490547838</v>
      </c>
      <c r="F129">
        <v>6540</v>
      </c>
      <c r="G129">
        <v>3.27</v>
      </c>
      <c r="H129">
        <v>3</v>
      </c>
      <c r="I129" t="s">
        <v>157</v>
      </c>
      <c r="J129" t="s">
        <v>167</v>
      </c>
      <c r="K129">
        <v>7</v>
      </c>
      <c r="L129" t="s">
        <v>170</v>
      </c>
      <c r="M129" t="str">
        <f>VLOOKUP(Table_Fact_Inbound_Reporting[[#This Row],[supplier_dim_supplier_id]],Table_supplier_dim1[[supplier_id]:[supplier_name]],5,FALSE)</f>
        <v>Waste Management</v>
      </c>
      <c r="N129">
        <f>SUMIF(B:B,Table_Fact_Inbound_Reporting[[#This Row],[single_stream_incoming_date]],G:G)</f>
        <v>12.5</v>
      </c>
      <c r="O129">
        <f>IFERROR(VLOOKUP(Table_Fact_Inbound_Reporting[[#This Row],[single_stream_incoming_date]],Fact_Trashout_Reporting!C:F,4,FALSE),0)</f>
        <v>3.41</v>
      </c>
      <c r="P129">
        <f>IFERROR(VLOOKUP(Table_Fact_Inbound_Reporting[[#This Row],[single_stream_incoming_date]],Fact_Production_Reporting!E:G,3,FALSE),0)</f>
        <v>4.8250000000000011</v>
      </c>
      <c r="Q129" s="30">
        <f>Table_Fact_Inbound_Reporting[[#This Row],[Group_Trash_Weight_Tons]]/Table_Fact_Inbound_Reporting[[#This Row],[Group_Inbound_Weight_Tons]]</f>
        <v>0.27279999999999999</v>
      </c>
      <c r="R129" s="10">
        <f t="shared" si="1"/>
        <v>0.27575424703049778</v>
      </c>
    </row>
    <row r="130" spans="1:18" x14ac:dyDescent="0.25">
      <c r="A130">
        <v>2166</v>
      </c>
      <c r="B130" s="14">
        <v>44384</v>
      </c>
      <c r="C130" t="s">
        <v>120</v>
      </c>
      <c r="D130">
        <v>111368</v>
      </c>
      <c r="E130" s="2">
        <v>44386.890346682099</v>
      </c>
      <c r="F130">
        <v>3580</v>
      </c>
      <c r="G130">
        <v>1.79</v>
      </c>
      <c r="H130">
        <v>2</v>
      </c>
      <c r="I130" t="s">
        <v>157</v>
      </c>
      <c r="J130" t="s">
        <v>167</v>
      </c>
      <c r="K130">
        <v>7</v>
      </c>
      <c r="L130" t="s">
        <v>170</v>
      </c>
      <c r="M130" t="str">
        <f>VLOOKUP(Table_Fact_Inbound_Reporting[[#This Row],[supplier_dim_supplier_id]],Table_supplier_dim1[[supplier_id]:[supplier_name]],5,FALSE)</f>
        <v>Twin Enviro</v>
      </c>
      <c r="N130">
        <f>SUMIF(B:B,Table_Fact_Inbound_Reporting[[#This Row],[single_stream_incoming_date]],G:G)</f>
        <v>12.5</v>
      </c>
      <c r="O130">
        <f>IFERROR(VLOOKUP(Table_Fact_Inbound_Reporting[[#This Row],[single_stream_incoming_date]],Fact_Trashout_Reporting!C:F,4,FALSE),0)</f>
        <v>3.41</v>
      </c>
      <c r="P130">
        <f>IFERROR(VLOOKUP(Table_Fact_Inbound_Reporting[[#This Row],[single_stream_incoming_date]],Fact_Production_Reporting!E:G,3,FALSE),0)</f>
        <v>4.8250000000000011</v>
      </c>
      <c r="Q130" s="30">
        <f>Table_Fact_Inbound_Reporting[[#This Row],[Group_Trash_Weight_Tons]]/Table_Fact_Inbound_Reporting[[#This Row],[Group_Inbound_Weight_Tons]]</f>
        <v>0.27279999999999999</v>
      </c>
      <c r="R130" s="10">
        <f t="shared" ref="R130:R193" si="2">AVERAGE(Q:Q)</f>
        <v>0.27575424703049778</v>
      </c>
    </row>
    <row r="131" spans="1:18" x14ac:dyDescent="0.25">
      <c r="A131">
        <v>2164</v>
      </c>
      <c r="B131" s="14">
        <v>44384</v>
      </c>
      <c r="C131" t="s">
        <v>120</v>
      </c>
      <c r="D131">
        <v>111313</v>
      </c>
      <c r="E131" s="2">
        <v>44384.821157638886</v>
      </c>
      <c r="F131">
        <v>660</v>
      </c>
      <c r="G131">
        <v>0.33</v>
      </c>
      <c r="H131">
        <v>2</v>
      </c>
      <c r="I131" t="s">
        <v>157</v>
      </c>
      <c r="J131" t="s">
        <v>167</v>
      </c>
      <c r="K131">
        <v>7</v>
      </c>
      <c r="L131" t="s">
        <v>170</v>
      </c>
      <c r="M131" t="str">
        <f>VLOOKUP(Table_Fact_Inbound_Reporting[[#This Row],[supplier_dim_supplier_id]],Table_supplier_dim1[[supplier_id]:[supplier_name]],5,FALSE)</f>
        <v>Twin Enviro</v>
      </c>
      <c r="N131">
        <f>SUMIF(B:B,Table_Fact_Inbound_Reporting[[#This Row],[single_stream_incoming_date]],G:G)</f>
        <v>12.5</v>
      </c>
      <c r="O131">
        <f>IFERROR(VLOOKUP(Table_Fact_Inbound_Reporting[[#This Row],[single_stream_incoming_date]],Fact_Trashout_Reporting!C:F,4,FALSE),0)</f>
        <v>3.41</v>
      </c>
      <c r="P131">
        <f>IFERROR(VLOOKUP(Table_Fact_Inbound_Reporting[[#This Row],[single_stream_incoming_date]],Fact_Production_Reporting!E:G,3,FALSE),0)</f>
        <v>4.8250000000000011</v>
      </c>
      <c r="Q131" s="30">
        <f>Table_Fact_Inbound_Reporting[[#This Row],[Group_Trash_Weight_Tons]]/Table_Fact_Inbound_Reporting[[#This Row],[Group_Inbound_Weight_Tons]]</f>
        <v>0.27279999999999999</v>
      </c>
      <c r="R131" s="10">
        <f t="shared" si="2"/>
        <v>0.27575424703049778</v>
      </c>
    </row>
    <row r="132" spans="1:18" x14ac:dyDescent="0.25">
      <c r="A132">
        <v>2167</v>
      </c>
      <c r="B132" s="14">
        <v>44384</v>
      </c>
      <c r="C132" t="s">
        <v>120</v>
      </c>
      <c r="D132">
        <v>111371</v>
      </c>
      <c r="E132" s="2">
        <v>44386.891045408949</v>
      </c>
      <c r="F132">
        <v>7620</v>
      </c>
      <c r="G132">
        <v>3.81</v>
      </c>
      <c r="H132">
        <v>2</v>
      </c>
      <c r="I132" t="s">
        <v>157</v>
      </c>
      <c r="J132" t="s">
        <v>167</v>
      </c>
      <c r="K132">
        <v>7</v>
      </c>
      <c r="L132" t="s">
        <v>170</v>
      </c>
      <c r="M132" t="str">
        <f>VLOOKUP(Table_Fact_Inbound_Reporting[[#This Row],[supplier_dim_supplier_id]],Table_supplier_dim1[[supplier_id]:[supplier_name]],5,FALSE)</f>
        <v>Twin Enviro</v>
      </c>
      <c r="N132">
        <f>SUMIF(B:B,Table_Fact_Inbound_Reporting[[#This Row],[single_stream_incoming_date]],G:G)</f>
        <v>12.5</v>
      </c>
      <c r="O132">
        <f>IFERROR(VLOOKUP(Table_Fact_Inbound_Reporting[[#This Row],[single_stream_incoming_date]],Fact_Trashout_Reporting!C:F,4,FALSE),0)</f>
        <v>3.41</v>
      </c>
      <c r="P132">
        <f>IFERROR(VLOOKUP(Table_Fact_Inbound_Reporting[[#This Row],[single_stream_incoming_date]],Fact_Production_Reporting!E:G,3,FALSE),0)</f>
        <v>4.8250000000000011</v>
      </c>
      <c r="Q132" s="30">
        <f>Table_Fact_Inbound_Reporting[[#This Row],[Group_Trash_Weight_Tons]]/Table_Fact_Inbound_Reporting[[#This Row],[Group_Inbound_Weight_Tons]]</f>
        <v>0.27279999999999999</v>
      </c>
      <c r="R132" s="10">
        <f t="shared" si="2"/>
        <v>0.27575424703049778</v>
      </c>
    </row>
    <row r="133" spans="1:18" x14ac:dyDescent="0.25">
      <c r="A133">
        <v>2163</v>
      </c>
      <c r="B133" s="14">
        <v>44384</v>
      </c>
      <c r="C133" t="s">
        <v>120</v>
      </c>
      <c r="D133">
        <v>111291</v>
      </c>
      <c r="E133" s="2">
        <v>44384.820188348764</v>
      </c>
      <c r="F133">
        <v>6600</v>
      </c>
      <c r="G133">
        <v>3.3</v>
      </c>
      <c r="H133">
        <v>2</v>
      </c>
      <c r="I133" t="s">
        <v>157</v>
      </c>
      <c r="J133" t="s">
        <v>167</v>
      </c>
      <c r="K133">
        <v>7</v>
      </c>
      <c r="L133" t="s">
        <v>170</v>
      </c>
      <c r="M133" t="str">
        <f>VLOOKUP(Table_Fact_Inbound_Reporting[[#This Row],[supplier_dim_supplier_id]],Table_supplier_dim1[[supplier_id]:[supplier_name]],5,FALSE)</f>
        <v>Twin Enviro</v>
      </c>
      <c r="N133">
        <f>SUMIF(B:B,Table_Fact_Inbound_Reporting[[#This Row],[single_stream_incoming_date]],G:G)</f>
        <v>12.5</v>
      </c>
      <c r="O133">
        <f>IFERROR(VLOOKUP(Table_Fact_Inbound_Reporting[[#This Row],[single_stream_incoming_date]],Fact_Trashout_Reporting!C:F,4,FALSE),0)</f>
        <v>3.41</v>
      </c>
      <c r="P133">
        <f>IFERROR(VLOOKUP(Table_Fact_Inbound_Reporting[[#This Row],[single_stream_incoming_date]],Fact_Production_Reporting!E:G,3,FALSE),0)</f>
        <v>4.8250000000000011</v>
      </c>
      <c r="Q133" s="30">
        <f>Table_Fact_Inbound_Reporting[[#This Row],[Group_Trash_Weight_Tons]]/Table_Fact_Inbound_Reporting[[#This Row],[Group_Inbound_Weight_Tons]]</f>
        <v>0.27279999999999999</v>
      </c>
      <c r="R133" s="10">
        <f t="shared" si="2"/>
        <v>0.27575424703049778</v>
      </c>
    </row>
    <row r="134" spans="1:18" x14ac:dyDescent="0.25">
      <c r="A134">
        <v>2162</v>
      </c>
      <c r="B134" s="14">
        <v>44383</v>
      </c>
      <c r="C134" t="s">
        <v>120</v>
      </c>
      <c r="D134">
        <v>111250</v>
      </c>
      <c r="E134" s="2">
        <v>44383.881298109569</v>
      </c>
      <c r="F134">
        <v>4380</v>
      </c>
      <c r="G134">
        <v>2.19</v>
      </c>
      <c r="H134">
        <v>3</v>
      </c>
      <c r="I134" t="s">
        <v>157</v>
      </c>
      <c r="J134" t="s">
        <v>167</v>
      </c>
      <c r="K134">
        <v>7</v>
      </c>
      <c r="L134" t="s">
        <v>170</v>
      </c>
      <c r="M134" t="str">
        <f>VLOOKUP(Table_Fact_Inbound_Reporting[[#This Row],[supplier_dim_supplier_id]],Table_supplier_dim1[[supplier_id]:[supplier_name]],5,FALSE)</f>
        <v>Waste Management</v>
      </c>
      <c r="N134">
        <f>SUMIF(B:B,Table_Fact_Inbound_Reporting[[#This Row],[single_stream_incoming_date]],G:G)</f>
        <v>7.58</v>
      </c>
      <c r="O134">
        <f>IFERROR(VLOOKUP(Table_Fact_Inbound_Reporting[[#This Row],[single_stream_incoming_date]],Fact_Trashout_Reporting!C:F,4,FALSE),0)</f>
        <v>0</v>
      </c>
      <c r="P134">
        <f>IFERROR(VLOOKUP(Table_Fact_Inbound_Reporting[[#This Row],[single_stream_incoming_date]],Fact_Production_Reporting!E:G,3,FALSE),0)</f>
        <v>9.6649999999999991</v>
      </c>
      <c r="Q134" s="30">
        <f>Table_Fact_Inbound_Reporting[[#This Row],[Group_Trash_Weight_Tons]]/Table_Fact_Inbound_Reporting[[#This Row],[Group_Inbound_Weight_Tons]]</f>
        <v>0</v>
      </c>
      <c r="R134" s="10">
        <f t="shared" si="2"/>
        <v>0.27575424703049778</v>
      </c>
    </row>
    <row r="135" spans="1:18" x14ac:dyDescent="0.25">
      <c r="A135">
        <v>2161</v>
      </c>
      <c r="B135" s="14">
        <v>44383</v>
      </c>
      <c r="C135" t="s">
        <v>120</v>
      </c>
      <c r="D135">
        <v>111223</v>
      </c>
      <c r="E135" s="2">
        <v>44383.881004359566</v>
      </c>
      <c r="F135">
        <v>3060</v>
      </c>
      <c r="G135">
        <v>1.53</v>
      </c>
      <c r="H135">
        <v>2</v>
      </c>
      <c r="I135" t="s">
        <v>157</v>
      </c>
      <c r="J135" t="s">
        <v>167</v>
      </c>
      <c r="K135">
        <v>7</v>
      </c>
      <c r="L135" t="s">
        <v>170</v>
      </c>
      <c r="M135" t="str">
        <f>VLOOKUP(Table_Fact_Inbound_Reporting[[#This Row],[supplier_dim_supplier_id]],Table_supplier_dim1[[supplier_id]:[supplier_name]],5,FALSE)</f>
        <v>Twin Enviro</v>
      </c>
      <c r="N135">
        <f>SUMIF(B:B,Table_Fact_Inbound_Reporting[[#This Row],[single_stream_incoming_date]],G:G)</f>
        <v>7.58</v>
      </c>
      <c r="O135">
        <f>IFERROR(VLOOKUP(Table_Fact_Inbound_Reporting[[#This Row],[single_stream_incoming_date]],Fact_Trashout_Reporting!C:F,4,FALSE),0)</f>
        <v>0</v>
      </c>
      <c r="P135">
        <f>IFERROR(VLOOKUP(Table_Fact_Inbound_Reporting[[#This Row],[single_stream_incoming_date]],Fact_Production_Reporting!E:G,3,FALSE),0)</f>
        <v>9.6649999999999991</v>
      </c>
      <c r="Q135" s="30">
        <f>Table_Fact_Inbound_Reporting[[#This Row],[Group_Trash_Weight_Tons]]/Table_Fact_Inbound_Reporting[[#This Row],[Group_Inbound_Weight_Tons]]</f>
        <v>0</v>
      </c>
      <c r="R135" s="10">
        <f t="shared" si="2"/>
        <v>0.27575424703049778</v>
      </c>
    </row>
    <row r="136" spans="1:18" x14ac:dyDescent="0.25">
      <c r="A136">
        <v>2160</v>
      </c>
      <c r="B136" s="14">
        <v>44383</v>
      </c>
      <c r="C136" t="s">
        <v>120</v>
      </c>
      <c r="D136">
        <v>111221</v>
      </c>
      <c r="E136" s="2">
        <v>44383.880652970678</v>
      </c>
      <c r="F136">
        <v>7720</v>
      </c>
      <c r="G136">
        <v>3.86</v>
      </c>
      <c r="H136">
        <v>2</v>
      </c>
      <c r="I136" t="s">
        <v>157</v>
      </c>
      <c r="J136" t="s">
        <v>167</v>
      </c>
      <c r="K136">
        <v>7</v>
      </c>
      <c r="L136" t="s">
        <v>170</v>
      </c>
      <c r="M136" t="str">
        <f>VLOOKUP(Table_Fact_Inbound_Reporting[[#This Row],[supplier_dim_supplier_id]],Table_supplier_dim1[[supplier_id]:[supplier_name]],5,FALSE)</f>
        <v>Twin Enviro</v>
      </c>
      <c r="N136">
        <f>SUMIF(B:B,Table_Fact_Inbound_Reporting[[#This Row],[single_stream_incoming_date]],G:G)</f>
        <v>7.58</v>
      </c>
      <c r="O136">
        <f>IFERROR(VLOOKUP(Table_Fact_Inbound_Reporting[[#This Row],[single_stream_incoming_date]],Fact_Trashout_Reporting!C:F,4,FALSE),0)</f>
        <v>0</v>
      </c>
      <c r="P136">
        <f>IFERROR(VLOOKUP(Table_Fact_Inbound_Reporting[[#This Row],[single_stream_incoming_date]],Fact_Production_Reporting!E:G,3,FALSE),0)</f>
        <v>9.6649999999999991</v>
      </c>
      <c r="Q136" s="30">
        <f>Table_Fact_Inbound_Reporting[[#This Row],[Group_Trash_Weight_Tons]]/Table_Fact_Inbound_Reporting[[#This Row],[Group_Inbound_Weight_Tons]]</f>
        <v>0</v>
      </c>
      <c r="R136" s="10">
        <f t="shared" si="2"/>
        <v>0.27575424703049778</v>
      </c>
    </row>
    <row r="137" spans="1:18" x14ac:dyDescent="0.25">
      <c r="A137">
        <v>2159</v>
      </c>
      <c r="B137" s="14">
        <v>44382</v>
      </c>
      <c r="C137" t="s">
        <v>120</v>
      </c>
      <c r="D137">
        <v>111202</v>
      </c>
      <c r="E137" s="2">
        <v>44383.880222067899</v>
      </c>
      <c r="F137">
        <v>3620</v>
      </c>
      <c r="G137">
        <v>1.81</v>
      </c>
      <c r="H137">
        <v>2</v>
      </c>
      <c r="I137" t="s">
        <v>157</v>
      </c>
      <c r="J137" t="s">
        <v>167</v>
      </c>
      <c r="K137">
        <v>7</v>
      </c>
      <c r="L137" t="s">
        <v>170</v>
      </c>
      <c r="M137" t="str">
        <f>VLOOKUP(Table_Fact_Inbound_Reporting[[#This Row],[supplier_dim_supplier_id]],Table_supplier_dim1[[supplier_id]:[supplier_name]],5,FALSE)</f>
        <v>Twin Enviro</v>
      </c>
      <c r="N137">
        <f>SUMIF(B:B,Table_Fact_Inbound_Reporting[[#This Row],[single_stream_incoming_date]],G:G)</f>
        <v>1.81</v>
      </c>
      <c r="O137">
        <f>IFERROR(VLOOKUP(Table_Fact_Inbound_Reporting[[#This Row],[single_stream_incoming_date]],Fact_Trashout_Reporting!C:F,4,FALSE),0)</f>
        <v>0</v>
      </c>
      <c r="P137">
        <f>IFERROR(VLOOKUP(Table_Fact_Inbound_Reporting[[#This Row],[single_stream_incoming_date]],Fact_Production_Reporting!E:G,3,FALSE),0)</f>
        <v>0</v>
      </c>
      <c r="Q137" s="30">
        <f>Table_Fact_Inbound_Reporting[[#This Row],[Group_Trash_Weight_Tons]]/Table_Fact_Inbound_Reporting[[#This Row],[Group_Inbound_Weight_Tons]]</f>
        <v>0</v>
      </c>
      <c r="R137" s="10">
        <f t="shared" si="2"/>
        <v>0.27575424703049778</v>
      </c>
    </row>
    <row r="138" spans="1:18" x14ac:dyDescent="0.25">
      <c r="A138">
        <v>2157</v>
      </c>
      <c r="B138" s="14">
        <v>44379</v>
      </c>
      <c r="C138" t="s">
        <v>120</v>
      </c>
      <c r="D138">
        <v>111200</v>
      </c>
      <c r="E138" s="2">
        <v>44383.879292129626</v>
      </c>
      <c r="F138">
        <v>2320</v>
      </c>
      <c r="G138">
        <v>1.1599999999999999</v>
      </c>
      <c r="H138">
        <v>2</v>
      </c>
      <c r="I138" t="s">
        <v>157</v>
      </c>
      <c r="J138" t="s">
        <v>167</v>
      </c>
      <c r="K138">
        <v>7</v>
      </c>
      <c r="L138" t="s">
        <v>170</v>
      </c>
      <c r="M138" t="str">
        <f>VLOOKUP(Table_Fact_Inbound_Reporting[[#This Row],[supplier_dim_supplier_id]],Table_supplier_dim1[[supplier_id]:[supplier_name]],5,FALSE)</f>
        <v>Twin Enviro</v>
      </c>
      <c r="N138">
        <f>SUMIF(B:B,Table_Fact_Inbound_Reporting[[#This Row],[single_stream_incoming_date]],G:G)</f>
        <v>18.749999999999996</v>
      </c>
      <c r="O138">
        <f>IFERROR(VLOOKUP(Table_Fact_Inbound_Reporting[[#This Row],[single_stream_incoming_date]],Fact_Trashout_Reporting!C:F,4,FALSE),0)</f>
        <v>0</v>
      </c>
      <c r="P138">
        <f>IFERROR(VLOOKUP(Table_Fact_Inbound_Reporting[[#This Row],[single_stream_incoming_date]],Fact_Production_Reporting!E:G,3,FALSE),0)</f>
        <v>10.830000000000002</v>
      </c>
      <c r="Q138" s="30">
        <f>Table_Fact_Inbound_Reporting[[#This Row],[Group_Trash_Weight_Tons]]/Table_Fact_Inbound_Reporting[[#This Row],[Group_Inbound_Weight_Tons]]</f>
        <v>0</v>
      </c>
      <c r="R138" s="10">
        <f t="shared" si="2"/>
        <v>0.27575424703049778</v>
      </c>
    </row>
    <row r="139" spans="1:18" x14ac:dyDescent="0.25">
      <c r="A139">
        <v>2154</v>
      </c>
      <c r="B139" s="14">
        <v>44379</v>
      </c>
      <c r="C139" t="s">
        <v>120</v>
      </c>
      <c r="D139">
        <v>111174</v>
      </c>
      <c r="E139" s="2">
        <v>44383.878097029323</v>
      </c>
      <c r="F139">
        <v>6440</v>
      </c>
      <c r="G139">
        <v>3.22</v>
      </c>
      <c r="H139">
        <v>2</v>
      </c>
      <c r="I139" t="s">
        <v>157</v>
      </c>
      <c r="J139" t="s">
        <v>167</v>
      </c>
      <c r="K139">
        <v>7</v>
      </c>
      <c r="L139" t="s">
        <v>170</v>
      </c>
      <c r="M139" t="str">
        <f>VLOOKUP(Table_Fact_Inbound_Reporting[[#This Row],[supplier_dim_supplier_id]],Table_supplier_dim1[[supplier_id]:[supplier_name]],5,FALSE)</f>
        <v>Twin Enviro</v>
      </c>
      <c r="N139">
        <f>SUMIF(B:B,Table_Fact_Inbound_Reporting[[#This Row],[single_stream_incoming_date]],G:G)</f>
        <v>18.749999999999996</v>
      </c>
      <c r="O139">
        <f>IFERROR(VLOOKUP(Table_Fact_Inbound_Reporting[[#This Row],[single_stream_incoming_date]],Fact_Trashout_Reporting!C:F,4,FALSE),0)</f>
        <v>0</v>
      </c>
      <c r="P139">
        <f>IFERROR(VLOOKUP(Table_Fact_Inbound_Reporting[[#This Row],[single_stream_incoming_date]],Fact_Production_Reporting!E:G,3,FALSE),0)</f>
        <v>10.830000000000002</v>
      </c>
      <c r="Q139" s="30">
        <f>Table_Fact_Inbound_Reporting[[#This Row],[Group_Trash_Weight_Tons]]/Table_Fact_Inbound_Reporting[[#This Row],[Group_Inbound_Weight_Tons]]</f>
        <v>0</v>
      </c>
      <c r="R139" s="10">
        <f t="shared" si="2"/>
        <v>0.27575424703049778</v>
      </c>
    </row>
    <row r="140" spans="1:18" x14ac:dyDescent="0.25">
      <c r="A140">
        <v>2156</v>
      </c>
      <c r="B140" s="14">
        <v>44379</v>
      </c>
      <c r="C140" t="s">
        <v>120</v>
      </c>
      <c r="D140">
        <v>111187</v>
      </c>
      <c r="E140" s="2">
        <v>44383.878894251546</v>
      </c>
      <c r="F140">
        <v>5500</v>
      </c>
      <c r="G140">
        <v>2.75</v>
      </c>
      <c r="H140">
        <v>2</v>
      </c>
      <c r="I140" t="s">
        <v>157</v>
      </c>
      <c r="J140" t="s">
        <v>167</v>
      </c>
      <c r="K140">
        <v>7</v>
      </c>
      <c r="L140" t="s">
        <v>170</v>
      </c>
      <c r="M140" t="str">
        <f>VLOOKUP(Table_Fact_Inbound_Reporting[[#This Row],[supplier_dim_supplier_id]],Table_supplier_dim1[[supplier_id]:[supplier_name]],5,FALSE)</f>
        <v>Twin Enviro</v>
      </c>
      <c r="N140">
        <f>SUMIF(B:B,Table_Fact_Inbound_Reporting[[#This Row],[single_stream_incoming_date]],G:G)</f>
        <v>18.749999999999996</v>
      </c>
      <c r="O140">
        <f>IFERROR(VLOOKUP(Table_Fact_Inbound_Reporting[[#This Row],[single_stream_incoming_date]],Fact_Trashout_Reporting!C:F,4,FALSE),0)</f>
        <v>0</v>
      </c>
      <c r="P140">
        <f>IFERROR(VLOOKUP(Table_Fact_Inbound_Reporting[[#This Row],[single_stream_incoming_date]],Fact_Production_Reporting!E:G,3,FALSE),0)</f>
        <v>10.830000000000002</v>
      </c>
      <c r="Q140" s="30">
        <f>Table_Fact_Inbound_Reporting[[#This Row],[Group_Trash_Weight_Tons]]/Table_Fact_Inbound_Reporting[[#This Row],[Group_Inbound_Weight_Tons]]</f>
        <v>0</v>
      </c>
      <c r="R140" s="10">
        <f t="shared" si="2"/>
        <v>0.27575424703049778</v>
      </c>
    </row>
    <row r="141" spans="1:18" x14ac:dyDescent="0.25">
      <c r="A141">
        <v>2153</v>
      </c>
      <c r="B141" s="14">
        <v>44379</v>
      </c>
      <c r="C141" t="s">
        <v>120</v>
      </c>
      <c r="D141">
        <v>111156</v>
      </c>
      <c r="E141" s="2">
        <v>44383.877620987652</v>
      </c>
      <c r="F141">
        <v>10860</v>
      </c>
      <c r="G141">
        <v>5.43</v>
      </c>
      <c r="H141">
        <v>3</v>
      </c>
      <c r="I141" t="s">
        <v>157</v>
      </c>
      <c r="J141" t="s">
        <v>167</v>
      </c>
      <c r="K141">
        <v>7</v>
      </c>
      <c r="L141" t="s">
        <v>170</v>
      </c>
      <c r="M141" t="str">
        <f>VLOOKUP(Table_Fact_Inbound_Reporting[[#This Row],[supplier_dim_supplier_id]],Table_supplier_dim1[[supplier_id]:[supplier_name]],5,FALSE)</f>
        <v>Waste Management</v>
      </c>
      <c r="N141">
        <f>SUMIF(B:B,Table_Fact_Inbound_Reporting[[#This Row],[single_stream_incoming_date]],G:G)</f>
        <v>18.749999999999996</v>
      </c>
      <c r="O141">
        <f>IFERROR(VLOOKUP(Table_Fact_Inbound_Reporting[[#This Row],[single_stream_incoming_date]],Fact_Trashout_Reporting!C:F,4,FALSE),0)</f>
        <v>0</v>
      </c>
      <c r="P141">
        <f>IFERROR(VLOOKUP(Table_Fact_Inbound_Reporting[[#This Row],[single_stream_incoming_date]],Fact_Production_Reporting!E:G,3,FALSE),0)</f>
        <v>10.830000000000002</v>
      </c>
      <c r="Q141" s="30">
        <f>Table_Fact_Inbound_Reporting[[#This Row],[Group_Trash_Weight_Tons]]/Table_Fact_Inbound_Reporting[[#This Row],[Group_Inbound_Weight_Tons]]</f>
        <v>0</v>
      </c>
      <c r="R141" s="10">
        <f t="shared" si="2"/>
        <v>0.27575424703049778</v>
      </c>
    </row>
    <row r="142" spans="1:18" x14ac:dyDescent="0.25">
      <c r="A142">
        <v>2155</v>
      </c>
      <c r="B142" s="14">
        <v>44379</v>
      </c>
      <c r="C142" t="s">
        <v>120</v>
      </c>
      <c r="D142">
        <v>111182</v>
      </c>
      <c r="E142" s="2">
        <v>44383.878534915122</v>
      </c>
      <c r="F142">
        <v>5000</v>
      </c>
      <c r="G142">
        <v>2.5</v>
      </c>
      <c r="H142">
        <v>3</v>
      </c>
      <c r="I142" t="s">
        <v>157</v>
      </c>
      <c r="J142" t="s">
        <v>167</v>
      </c>
      <c r="K142">
        <v>7</v>
      </c>
      <c r="L142" t="s">
        <v>170</v>
      </c>
      <c r="M142" t="str">
        <f>VLOOKUP(Table_Fact_Inbound_Reporting[[#This Row],[supplier_dim_supplier_id]],Table_supplier_dim1[[supplier_id]:[supplier_name]],5,FALSE)</f>
        <v>Waste Management</v>
      </c>
      <c r="N142">
        <f>SUMIF(B:B,Table_Fact_Inbound_Reporting[[#This Row],[single_stream_incoming_date]],G:G)</f>
        <v>18.749999999999996</v>
      </c>
      <c r="O142">
        <f>IFERROR(VLOOKUP(Table_Fact_Inbound_Reporting[[#This Row],[single_stream_incoming_date]],Fact_Trashout_Reporting!C:F,4,FALSE),0)</f>
        <v>0</v>
      </c>
      <c r="P142">
        <f>IFERROR(VLOOKUP(Table_Fact_Inbound_Reporting[[#This Row],[single_stream_incoming_date]],Fact_Production_Reporting!E:G,3,FALSE),0)</f>
        <v>10.830000000000002</v>
      </c>
      <c r="Q142" s="30">
        <f>Table_Fact_Inbound_Reporting[[#This Row],[Group_Trash_Weight_Tons]]/Table_Fact_Inbound_Reporting[[#This Row],[Group_Inbound_Weight_Tons]]</f>
        <v>0</v>
      </c>
      <c r="R142" s="10">
        <f t="shared" si="2"/>
        <v>0.27575424703049778</v>
      </c>
    </row>
    <row r="143" spans="1:18" x14ac:dyDescent="0.25">
      <c r="A143">
        <v>2158</v>
      </c>
      <c r="B143" s="14">
        <v>44379</v>
      </c>
      <c r="C143" t="s">
        <v>120</v>
      </c>
      <c r="D143">
        <v>111190</v>
      </c>
      <c r="E143" s="2">
        <v>44383.879671566356</v>
      </c>
      <c r="F143">
        <v>5480</v>
      </c>
      <c r="G143">
        <v>2.74</v>
      </c>
      <c r="H143">
        <v>3</v>
      </c>
      <c r="I143" t="s">
        <v>157</v>
      </c>
      <c r="J143" t="s">
        <v>167</v>
      </c>
      <c r="K143">
        <v>7</v>
      </c>
      <c r="L143" t="s">
        <v>170</v>
      </c>
      <c r="M143" t="str">
        <f>VLOOKUP(Table_Fact_Inbound_Reporting[[#This Row],[supplier_dim_supplier_id]],Table_supplier_dim1[[supplier_id]:[supplier_name]],5,FALSE)</f>
        <v>Waste Management</v>
      </c>
      <c r="N143">
        <f>SUMIF(B:B,Table_Fact_Inbound_Reporting[[#This Row],[single_stream_incoming_date]],G:G)</f>
        <v>18.749999999999996</v>
      </c>
      <c r="O143">
        <f>IFERROR(VLOOKUP(Table_Fact_Inbound_Reporting[[#This Row],[single_stream_incoming_date]],Fact_Trashout_Reporting!C:F,4,FALSE),0)</f>
        <v>0</v>
      </c>
      <c r="P143">
        <f>IFERROR(VLOOKUP(Table_Fact_Inbound_Reporting[[#This Row],[single_stream_incoming_date]],Fact_Production_Reporting!E:G,3,FALSE),0)</f>
        <v>10.830000000000002</v>
      </c>
      <c r="Q143" s="30">
        <f>Table_Fact_Inbound_Reporting[[#This Row],[Group_Trash_Weight_Tons]]/Table_Fact_Inbound_Reporting[[#This Row],[Group_Inbound_Weight_Tons]]</f>
        <v>0</v>
      </c>
      <c r="R143" s="10">
        <f t="shared" si="2"/>
        <v>0.27575424703049778</v>
      </c>
    </row>
    <row r="144" spans="1:18" x14ac:dyDescent="0.25">
      <c r="A144">
        <v>2152</v>
      </c>
      <c r="B144" s="14">
        <v>44379</v>
      </c>
      <c r="C144" t="s">
        <v>120</v>
      </c>
      <c r="D144">
        <v>111087</v>
      </c>
      <c r="E144" s="2">
        <v>44383.876985378083</v>
      </c>
      <c r="F144">
        <v>1900</v>
      </c>
      <c r="G144">
        <v>0.95</v>
      </c>
      <c r="H144">
        <v>2</v>
      </c>
      <c r="I144" t="s">
        <v>157</v>
      </c>
      <c r="J144" t="s">
        <v>167</v>
      </c>
      <c r="K144">
        <v>7</v>
      </c>
      <c r="L144" t="s">
        <v>170</v>
      </c>
      <c r="M144" t="str">
        <f>VLOOKUP(Table_Fact_Inbound_Reporting[[#This Row],[supplier_dim_supplier_id]],Table_supplier_dim1[[supplier_id]:[supplier_name]],5,FALSE)</f>
        <v>Twin Enviro</v>
      </c>
      <c r="N144">
        <f>SUMIF(B:B,Table_Fact_Inbound_Reporting[[#This Row],[single_stream_incoming_date]],G:G)</f>
        <v>18.749999999999996</v>
      </c>
      <c r="O144">
        <f>IFERROR(VLOOKUP(Table_Fact_Inbound_Reporting[[#This Row],[single_stream_incoming_date]],Fact_Trashout_Reporting!C:F,4,FALSE),0)</f>
        <v>0</v>
      </c>
      <c r="P144">
        <f>IFERROR(VLOOKUP(Table_Fact_Inbound_Reporting[[#This Row],[single_stream_incoming_date]],Fact_Production_Reporting!E:G,3,FALSE),0)</f>
        <v>10.830000000000002</v>
      </c>
      <c r="Q144" s="30">
        <f>Table_Fact_Inbound_Reporting[[#This Row],[Group_Trash_Weight_Tons]]/Table_Fact_Inbound_Reporting[[#This Row],[Group_Inbound_Weight_Tons]]</f>
        <v>0</v>
      </c>
      <c r="R144" s="10">
        <f t="shared" si="2"/>
        <v>0.27575424703049778</v>
      </c>
    </row>
    <row r="145" spans="1:18" x14ac:dyDescent="0.25">
      <c r="A145">
        <v>2151</v>
      </c>
      <c r="B145" s="14">
        <v>44378</v>
      </c>
      <c r="C145" t="s">
        <v>120</v>
      </c>
      <c r="D145">
        <v>111095</v>
      </c>
      <c r="E145" s="2">
        <v>44383.876561149693</v>
      </c>
      <c r="F145">
        <v>3220</v>
      </c>
      <c r="G145">
        <v>1.61</v>
      </c>
      <c r="H145">
        <v>2</v>
      </c>
      <c r="I145" t="s">
        <v>157</v>
      </c>
      <c r="J145" t="s">
        <v>167</v>
      </c>
      <c r="K145">
        <v>7</v>
      </c>
      <c r="L145" t="s">
        <v>170</v>
      </c>
      <c r="M145" t="str">
        <f>VLOOKUP(Table_Fact_Inbound_Reporting[[#This Row],[supplier_dim_supplier_id]],Table_supplier_dim1[[supplier_id]:[supplier_name]],5,FALSE)</f>
        <v>Twin Enviro</v>
      </c>
      <c r="N145">
        <f>SUMIF(B:B,Table_Fact_Inbound_Reporting[[#This Row],[single_stream_incoming_date]],G:G)</f>
        <v>3.5300000000000002</v>
      </c>
      <c r="O145">
        <f>IFERROR(VLOOKUP(Table_Fact_Inbound_Reporting[[#This Row],[single_stream_incoming_date]],Fact_Trashout_Reporting!C:F,4,FALSE),0)</f>
        <v>0</v>
      </c>
      <c r="P145">
        <f>IFERROR(VLOOKUP(Table_Fact_Inbound_Reporting[[#This Row],[single_stream_incoming_date]],Fact_Production_Reporting!E:G,3,FALSE),0)</f>
        <v>7.2439999999999989</v>
      </c>
      <c r="Q145" s="30">
        <f>Table_Fact_Inbound_Reporting[[#This Row],[Group_Trash_Weight_Tons]]/Table_Fact_Inbound_Reporting[[#This Row],[Group_Inbound_Weight_Tons]]</f>
        <v>0</v>
      </c>
      <c r="R145" s="10">
        <f t="shared" si="2"/>
        <v>0.27575424703049778</v>
      </c>
    </row>
    <row r="146" spans="1:18" x14ac:dyDescent="0.25">
      <c r="A146">
        <v>2150</v>
      </c>
      <c r="B146" s="14">
        <v>44378</v>
      </c>
      <c r="C146" t="s">
        <v>120</v>
      </c>
      <c r="D146">
        <v>111039</v>
      </c>
      <c r="E146" s="2">
        <v>44383.876181211417</v>
      </c>
      <c r="F146">
        <v>3840</v>
      </c>
      <c r="G146">
        <v>1.92</v>
      </c>
      <c r="H146">
        <v>2</v>
      </c>
      <c r="I146" t="s">
        <v>157</v>
      </c>
      <c r="J146" t="s">
        <v>167</v>
      </c>
      <c r="K146">
        <v>7</v>
      </c>
      <c r="L146" t="s">
        <v>170</v>
      </c>
      <c r="M146" t="str">
        <f>VLOOKUP(Table_Fact_Inbound_Reporting[[#This Row],[supplier_dim_supplier_id]],Table_supplier_dim1[[supplier_id]:[supplier_name]],5,FALSE)</f>
        <v>Twin Enviro</v>
      </c>
      <c r="N146">
        <f>SUMIF(B:B,Table_Fact_Inbound_Reporting[[#This Row],[single_stream_incoming_date]],G:G)</f>
        <v>3.5300000000000002</v>
      </c>
      <c r="O146">
        <f>IFERROR(VLOOKUP(Table_Fact_Inbound_Reporting[[#This Row],[single_stream_incoming_date]],Fact_Trashout_Reporting!C:F,4,FALSE),0)</f>
        <v>0</v>
      </c>
      <c r="P146">
        <f>IFERROR(VLOOKUP(Table_Fact_Inbound_Reporting[[#This Row],[single_stream_incoming_date]],Fact_Production_Reporting!E:G,3,FALSE),0)</f>
        <v>7.2439999999999989</v>
      </c>
      <c r="Q146" s="30">
        <f>Table_Fact_Inbound_Reporting[[#This Row],[Group_Trash_Weight_Tons]]/Table_Fact_Inbound_Reporting[[#This Row],[Group_Inbound_Weight_Tons]]</f>
        <v>0</v>
      </c>
      <c r="R146" s="10">
        <f t="shared" si="2"/>
        <v>0.27575424703049778</v>
      </c>
    </row>
    <row r="147" spans="1:18" x14ac:dyDescent="0.25">
      <c r="A147">
        <v>2147</v>
      </c>
      <c r="B147" s="14">
        <v>44377</v>
      </c>
      <c r="C147" t="s">
        <v>120</v>
      </c>
      <c r="D147">
        <v>111000</v>
      </c>
      <c r="E147" s="2">
        <v>44378.893791705246</v>
      </c>
      <c r="F147">
        <v>4440</v>
      </c>
      <c r="G147">
        <v>2.2200000000000002</v>
      </c>
      <c r="H147">
        <v>2</v>
      </c>
      <c r="I147" t="s">
        <v>157</v>
      </c>
      <c r="J147" t="s">
        <v>171</v>
      </c>
      <c r="K147">
        <v>6</v>
      </c>
      <c r="L147" t="s">
        <v>172</v>
      </c>
      <c r="M147" t="str">
        <f>VLOOKUP(Table_Fact_Inbound_Reporting[[#This Row],[supplier_dim_supplier_id]],Table_supplier_dim1[[supplier_id]:[supplier_name]],5,FALSE)</f>
        <v>Twin Enviro</v>
      </c>
      <c r="N147">
        <f>SUMIF(B:B,Table_Fact_Inbound_Reporting[[#This Row],[single_stream_incoming_date]],G:G)</f>
        <v>3.92</v>
      </c>
      <c r="O147">
        <f>IFERROR(VLOOKUP(Table_Fact_Inbound_Reporting[[#This Row],[single_stream_incoming_date]],Fact_Trashout_Reporting!C:F,4,FALSE),0)</f>
        <v>0</v>
      </c>
      <c r="P147">
        <f>IFERROR(VLOOKUP(Table_Fact_Inbound_Reporting[[#This Row],[single_stream_incoming_date]],Fact_Production_Reporting!E:G,3,FALSE),0)</f>
        <v>6.0449999999999999</v>
      </c>
      <c r="Q147" s="30">
        <f>Table_Fact_Inbound_Reporting[[#This Row],[Group_Trash_Weight_Tons]]/Table_Fact_Inbound_Reporting[[#This Row],[Group_Inbound_Weight_Tons]]</f>
        <v>0</v>
      </c>
      <c r="R147" s="10">
        <f t="shared" si="2"/>
        <v>0.27575424703049778</v>
      </c>
    </row>
    <row r="148" spans="1:18" x14ac:dyDescent="0.25">
      <c r="A148">
        <v>2148</v>
      </c>
      <c r="B148" s="14">
        <v>44377</v>
      </c>
      <c r="C148" t="s">
        <v>120</v>
      </c>
      <c r="D148">
        <v>111021</v>
      </c>
      <c r="E148" s="2">
        <v>44378.894218788577</v>
      </c>
      <c r="F148">
        <v>2460</v>
      </c>
      <c r="G148">
        <v>1.23</v>
      </c>
      <c r="H148">
        <v>2</v>
      </c>
      <c r="I148" t="s">
        <v>157</v>
      </c>
      <c r="J148" t="s">
        <v>171</v>
      </c>
      <c r="K148">
        <v>6</v>
      </c>
      <c r="L148" t="s">
        <v>172</v>
      </c>
      <c r="M148" t="str">
        <f>VLOOKUP(Table_Fact_Inbound_Reporting[[#This Row],[supplier_dim_supplier_id]],Table_supplier_dim1[[supplier_id]:[supplier_name]],5,FALSE)</f>
        <v>Twin Enviro</v>
      </c>
      <c r="N148">
        <f>SUMIF(B:B,Table_Fact_Inbound_Reporting[[#This Row],[single_stream_incoming_date]],G:G)</f>
        <v>3.92</v>
      </c>
      <c r="O148">
        <f>IFERROR(VLOOKUP(Table_Fact_Inbound_Reporting[[#This Row],[single_stream_incoming_date]],Fact_Trashout_Reporting!C:F,4,FALSE),0)</f>
        <v>0</v>
      </c>
      <c r="P148">
        <f>IFERROR(VLOOKUP(Table_Fact_Inbound_Reporting[[#This Row],[single_stream_incoming_date]],Fact_Production_Reporting!E:G,3,FALSE),0)</f>
        <v>6.0449999999999999</v>
      </c>
      <c r="Q148" s="30">
        <f>Table_Fact_Inbound_Reporting[[#This Row],[Group_Trash_Weight_Tons]]/Table_Fact_Inbound_Reporting[[#This Row],[Group_Inbound_Weight_Tons]]</f>
        <v>0</v>
      </c>
      <c r="R148" s="10">
        <f t="shared" si="2"/>
        <v>0.27575424703049778</v>
      </c>
    </row>
    <row r="149" spans="1:18" x14ac:dyDescent="0.25">
      <c r="A149">
        <v>2149</v>
      </c>
      <c r="B149" s="14">
        <v>44377</v>
      </c>
      <c r="C149" t="s">
        <v>120</v>
      </c>
      <c r="D149">
        <v>110984</v>
      </c>
      <c r="E149" s="2">
        <v>44378.894672415125</v>
      </c>
      <c r="F149">
        <v>940</v>
      </c>
      <c r="G149">
        <v>0.47</v>
      </c>
      <c r="H149">
        <v>2</v>
      </c>
      <c r="I149" t="s">
        <v>157</v>
      </c>
      <c r="J149" t="s">
        <v>171</v>
      </c>
      <c r="K149">
        <v>6</v>
      </c>
      <c r="L149" t="s">
        <v>172</v>
      </c>
      <c r="M149" t="str">
        <f>VLOOKUP(Table_Fact_Inbound_Reporting[[#This Row],[supplier_dim_supplier_id]],Table_supplier_dim1[[supplier_id]:[supplier_name]],5,FALSE)</f>
        <v>Twin Enviro</v>
      </c>
      <c r="N149">
        <f>SUMIF(B:B,Table_Fact_Inbound_Reporting[[#This Row],[single_stream_incoming_date]],G:G)</f>
        <v>3.92</v>
      </c>
      <c r="O149">
        <f>IFERROR(VLOOKUP(Table_Fact_Inbound_Reporting[[#This Row],[single_stream_incoming_date]],Fact_Trashout_Reporting!C:F,4,FALSE),0)</f>
        <v>0</v>
      </c>
      <c r="P149">
        <f>IFERROR(VLOOKUP(Table_Fact_Inbound_Reporting[[#This Row],[single_stream_incoming_date]],Fact_Production_Reporting!E:G,3,FALSE),0)</f>
        <v>6.0449999999999999</v>
      </c>
      <c r="Q149" s="30">
        <f>Table_Fact_Inbound_Reporting[[#This Row],[Group_Trash_Weight_Tons]]/Table_Fact_Inbound_Reporting[[#This Row],[Group_Inbound_Weight_Tons]]</f>
        <v>0</v>
      </c>
      <c r="R149" s="10">
        <f t="shared" si="2"/>
        <v>0.27575424703049778</v>
      </c>
    </row>
    <row r="150" spans="1:18" x14ac:dyDescent="0.25">
      <c r="A150">
        <v>2146</v>
      </c>
      <c r="B150" s="14">
        <v>44376</v>
      </c>
      <c r="C150" t="s">
        <v>120</v>
      </c>
      <c r="D150">
        <v>110953</v>
      </c>
      <c r="E150" s="2">
        <v>44378.893438464504</v>
      </c>
      <c r="F150">
        <v>4800</v>
      </c>
      <c r="G150">
        <v>2.4</v>
      </c>
      <c r="H150">
        <v>2</v>
      </c>
      <c r="I150" t="s">
        <v>157</v>
      </c>
      <c r="J150" t="s">
        <v>171</v>
      </c>
      <c r="K150">
        <v>6</v>
      </c>
      <c r="L150" t="s">
        <v>172</v>
      </c>
      <c r="M150" t="str">
        <f>VLOOKUP(Table_Fact_Inbound_Reporting[[#This Row],[supplier_dim_supplier_id]],Table_supplier_dim1[[supplier_id]:[supplier_name]],5,FALSE)</f>
        <v>Twin Enviro</v>
      </c>
      <c r="N150">
        <f>SUMIF(B:B,Table_Fact_Inbound_Reporting[[#This Row],[single_stream_incoming_date]],G:G)</f>
        <v>10.76</v>
      </c>
      <c r="O150">
        <f>IFERROR(VLOOKUP(Table_Fact_Inbound_Reporting[[#This Row],[single_stream_incoming_date]],Fact_Trashout_Reporting!C:F,4,FALSE),0)</f>
        <v>0</v>
      </c>
      <c r="P150">
        <f>IFERROR(VLOOKUP(Table_Fact_Inbound_Reporting[[#This Row],[single_stream_incoming_date]],Fact_Production_Reporting!E:G,3,FALSE),0)</f>
        <v>12.66</v>
      </c>
      <c r="Q150" s="30">
        <f>Table_Fact_Inbound_Reporting[[#This Row],[Group_Trash_Weight_Tons]]/Table_Fact_Inbound_Reporting[[#This Row],[Group_Inbound_Weight_Tons]]</f>
        <v>0</v>
      </c>
      <c r="R150" s="10">
        <f t="shared" si="2"/>
        <v>0.27575424703049778</v>
      </c>
    </row>
    <row r="151" spans="1:18" x14ac:dyDescent="0.25">
      <c r="A151">
        <v>2145</v>
      </c>
      <c r="B151" s="14">
        <v>44376</v>
      </c>
      <c r="C151" t="s">
        <v>120</v>
      </c>
      <c r="D151">
        <v>110950</v>
      </c>
      <c r="E151" s="2">
        <v>44378.892929012349</v>
      </c>
      <c r="F151">
        <v>6960</v>
      </c>
      <c r="G151">
        <v>3.48</v>
      </c>
      <c r="H151">
        <v>3</v>
      </c>
      <c r="I151" t="s">
        <v>157</v>
      </c>
      <c r="J151" t="s">
        <v>171</v>
      </c>
      <c r="K151">
        <v>6</v>
      </c>
      <c r="L151" t="s">
        <v>172</v>
      </c>
      <c r="M151" t="str">
        <f>VLOOKUP(Table_Fact_Inbound_Reporting[[#This Row],[supplier_dim_supplier_id]],Table_supplier_dim1[[supplier_id]:[supplier_name]],5,FALSE)</f>
        <v>Waste Management</v>
      </c>
      <c r="N151">
        <f>SUMIF(B:B,Table_Fact_Inbound_Reporting[[#This Row],[single_stream_incoming_date]],G:G)</f>
        <v>10.76</v>
      </c>
      <c r="O151">
        <f>IFERROR(VLOOKUP(Table_Fact_Inbound_Reporting[[#This Row],[single_stream_incoming_date]],Fact_Trashout_Reporting!C:F,4,FALSE),0)</f>
        <v>0</v>
      </c>
      <c r="P151">
        <f>IFERROR(VLOOKUP(Table_Fact_Inbound_Reporting[[#This Row],[single_stream_incoming_date]],Fact_Production_Reporting!E:G,3,FALSE),0)</f>
        <v>12.66</v>
      </c>
      <c r="Q151" s="30">
        <f>Table_Fact_Inbound_Reporting[[#This Row],[Group_Trash_Weight_Tons]]/Table_Fact_Inbound_Reporting[[#This Row],[Group_Inbound_Weight_Tons]]</f>
        <v>0</v>
      </c>
      <c r="R151" s="10">
        <f t="shared" si="2"/>
        <v>0.27575424703049778</v>
      </c>
    </row>
    <row r="152" spans="1:18" x14ac:dyDescent="0.25">
      <c r="A152">
        <v>2143</v>
      </c>
      <c r="B152" s="14">
        <v>44376</v>
      </c>
      <c r="C152" t="s">
        <v>120</v>
      </c>
      <c r="D152">
        <v>110892</v>
      </c>
      <c r="E152" s="2">
        <v>44376.842211998453</v>
      </c>
      <c r="F152">
        <v>3480</v>
      </c>
      <c r="G152">
        <v>1.74</v>
      </c>
      <c r="H152">
        <v>2</v>
      </c>
      <c r="I152" t="s">
        <v>157</v>
      </c>
      <c r="J152" t="s">
        <v>171</v>
      </c>
      <c r="K152">
        <v>6</v>
      </c>
      <c r="L152" t="s">
        <v>172</v>
      </c>
      <c r="M152" t="str">
        <f>VLOOKUP(Table_Fact_Inbound_Reporting[[#This Row],[supplier_dim_supplier_id]],Table_supplier_dim1[[supplier_id]:[supplier_name]],5,FALSE)</f>
        <v>Twin Enviro</v>
      </c>
      <c r="N152">
        <f>SUMIF(B:B,Table_Fact_Inbound_Reporting[[#This Row],[single_stream_incoming_date]],G:G)</f>
        <v>10.76</v>
      </c>
      <c r="O152">
        <f>IFERROR(VLOOKUP(Table_Fact_Inbound_Reporting[[#This Row],[single_stream_incoming_date]],Fact_Trashout_Reporting!C:F,4,FALSE),0)</f>
        <v>0</v>
      </c>
      <c r="P152">
        <f>IFERROR(VLOOKUP(Table_Fact_Inbound_Reporting[[#This Row],[single_stream_incoming_date]],Fact_Production_Reporting!E:G,3,FALSE),0)</f>
        <v>12.66</v>
      </c>
      <c r="Q152" s="30">
        <f>Table_Fact_Inbound_Reporting[[#This Row],[Group_Trash_Weight_Tons]]/Table_Fact_Inbound_Reporting[[#This Row],[Group_Inbound_Weight_Tons]]</f>
        <v>0</v>
      </c>
      <c r="R152" s="10">
        <f t="shared" si="2"/>
        <v>0.27575424703049778</v>
      </c>
    </row>
    <row r="153" spans="1:18" x14ac:dyDescent="0.25">
      <c r="A153">
        <v>2144</v>
      </c>
      <c r="B153" s="14">
        <v>44376</v>
      </c>
      <c r="C153" t="s">
        <v>120</v>
      </c>
      <c r="D153">
        <v>110932</v>
      </c>
      <c r="E153" s="2">
        <v>44376.843215624998</v>
      </c>
      <c r="F153">
        <v>6280</v>
      </c>
      <c r="G153">
        <v>3.14</v>
      </c>
      <c r="H153">
        <v>3</v>
      </c>
      <c r="I153" t="s">
        <v>157</v>
      </c>
      <c r="J153" t="s">
        <v>171</v>
      </c>
      <c r="K153">
        <v>6</v>
      </c>
      <c r="L153" t="s">
        <v>172</v>
      </c>
      <c r="M153" t="str">
        <f>VLOOKUP(Table_Fact_Inbound_Reporting[[#This Row],[supplier_dim_supplier_id]],Table_supplier_dim1[[supplier_id]:[supplier_name]],5,FALSE)</f>
        <v>Waste Management</v>
      </c>
      <c r="N153">
        <f>SUMIF(B:B,Table_Fact_Inbound_Reporting[[#This Row],[single_stream_incoming_date]],G:G)</f>
        <v>10.76</v>
      </c>
      <c r="O153">
        <f>IFERROR(VLOOKUP(Table_Fact_Inbound_Reporting[[#This Row],[single_stream_incoming_date]],Fact_Trashout_Reporting!C:F,4,FALSE),0)</f>
        <v>0</v>
      </c>
      <c r="P153">
        <f>IFERROR(VLOOKUP(Table_Fact_Inbound_Reporting[[#This Row],[single_stream_incoming_date]],Fact_Production_Reporting!E:G,3,FALSE),0)</f>
        <v>12.66</v>
      </c>
      <c r="Q153" s="30">
        <f>Table_Fact_Inbound_Reporting[[#This Row],[Group_Trash_Weight_Tons]]/Table_Fact_Inbound_Reporting[[#This Row],[Group_Inbound_Weight_Tons]]</f>
        <v>0</v>
      </c>
      <c r="R153" s="10">
        <f t="shared" si="2"/>
        <v>0.27575424703049778</v>
      </c>
    </row>
    <row r="154" spans="1:18" x14ac:dyDescent="0.25">
      <c r="A154">
        <v>2142</v>
      </c>
      <c r="B154" s="14">
        <v>44375</v>
      </c>
      <c r="C154" t="s">
        <v>120</v>
      </c>
      <c r="D154">
        <v>110887</v>
      </c>
      <c r="E154" s="2">
        <v>44376.841254398147</v>
      </c>
      <c r="F154">
        <v>8820</v>
      </c>
      <c r="G154">
        <v>4.41</v>
      </c>
      <c r="H154">
        <v>2</v>
      </c>
      <c r="I154" t="s">
        <v>157</v>
      </c>
      <c r="J154" t="s">
        <v>171</v>
      </c>
      <c r="K154">
        <v>6</v>
      </c>
      <c r="L154" t="s">
        <v>172</v>
      </c>
      <c r="M154" t="str">
        <f>VLOOKUP(Table_Fact_Inbound_Reporting[[#This Row],[supplier_dim_supplier_id]],Table_supplier_dim1[[supplier_id]:[supplier_name]],5,FALSE)</f>
        <v>Twin Enviro</v>
      </c>
      <c r="N154">
        <f>SUMIF(B:B,Table_Fact_Inbound_Reporting[[#This Row],[single_stream_incoming_date]],G:G)</f>
        <v>9.8000000000000007</v>
      </c>
      <c r="O154">
        <f>IFERROR(VLOOKUP(Table_Fact_Inbound_Reporting[[#This Row],[single_stream_incoming_date]],Fact_Trashout_Reporting!C:F,4,FALSE),0)</f>
        <v>0</v>
      </c>
      <c r="P154">
        <f>IFERROR(VLOOKUP(Table_Fact_Inbound_Reporting[[#This Row],[single_stream_incoming_date]],Fact_Production_Reporting!E:G,3,FALSE),0)</f>
        <v>12.054999999999998</v>
      </c>
      <c r="Q154" s="30">
        <f>Table_Fact_Inbound_Reporting[[#This Row],[Group_Trash_Weight_Tons]]/Table_Fact_Inbound_Reporting[[#This Row],[Group_Inbound_Weight_Tons]]</f>
        <v>0</v>
      </c>
      <c r="R154" s="10">
        <f t="shared" si="2"/>
        <v>0.27575424703049778</v>
      </c>
    </row>
    <row r="155" spans="1:18" x14ac:dyDescent="0.25">
      <c r="A155">
        <v>2141</v>
      </c>
      <c r="B155" s="14">
        <v>44375</v>
      </c>
      <c r="C155" t="s">
        <v>120</v>
      </c>
      <c r="D155">
        <v>110869</v>
      </c>
      <c r="E155" s="2">
        <v>44376.839938310186</v>
      </c>
      <c r="F155">
        <v>6360</v>
      </c>
      <c r="G155">
        <v>3.18</v>
      </c>
      <c r="H155">
        <v>3</v>
      </c>
      <c r="I155" t="s">
        <v>157</v>
      </c>
      <c r="J155" t="s">
        <v>171</v>
      </c>
      <c r="K155">
        <v>6</v>
      </c>
      <c r="L155" t="s">
        <v>172</v>
      </c>
      <c r="M155" t="str">
        <f>VLOOKUP(Table_Fact_Inbound_Reporting[[#This Row],[supplier_dim_supplier_id]],Table_supplier_dim1[[supplier_id]:[supplier_name]],5,FALSE)</f>
        <v>Waste Management</v>
      </c>
      <c r="N155">
        <f>SUMIF(B:B,Table_Fact_Inbound_Reporting[[#This Row],[single_stream_incoming_date]],G:G)</f>
        <v>9.8000000000000007</v>
      </c>
      <c r="O155">
        <f>IFERROR(VLOOKUP(Table_Fact_Inbound_Reporting[[#This Row],[single_stream_incoming_date]],Fact_Trashout_Reporting!C:F,4,FALSE),0)</f>
        <v>0</v>
      </c>
      <c r="P155">
        <f>IFERROR(VLOOKUP(Table_Fact_Inbound_Reporting[[#This Row],[single_stream_incoming_date]],Fact_Production_Reporting!E:G,3,FALSE),0)</f>
        <v>12.054999999999998</v>
      </c>
      <c r="Q155" s="30">
        <f>Table_Fact_Inbound_Reporting[[#This Row],[Group_Trash_Weight_Tons]]/Table_Fact_Inbound_Reporting[[#This Row],[Group_Inbound_Weight_Tons]]</f>
        <v>0</v>
      </c>
      <c r="R155" s="10">
        <f t="shared" si="2"/>
        <v>0.27575424703049778</v>
      </c>
    </row>
    <row r="156" spans="1:18" x14ac:dyDescent="0.25">
      <c r="A156">
        <v>2140</v>
      </c>
      <c r="B156" s="14">
        <v>44375</v>
      </c>
      <c r="C156" t="s">
        <v>120</v>
      </c>
      <c r="D156">
        <v>110822</v>
      </c>
      <c r="E156" s="2">
        <v>44376.838549768516</v>
      </c>
      <c r="F156">
        <v>4420</v>
      </c>
      <c r="G156">
        <v>2.21</v>
      </c>
      <c r="H156">
        <v>2</v>
      </c>
      <c r="I156" t="s">
        <v>157</v>
      </c>
      <c r="J156" t="s">
        <v>171</v>
      </c>
      <c r="K156">
        <v>6</v>
      </c>
      <c r="L156" t="s">
        <v>172</v>
      </c>
      <c r="M156" t="str">
        <f>VLOOKUP(Table_Fact_Inbound_Reporting[[#This Row],[supplier_dim_supplier_id]],Table_supplier_dim1[[supplier_id]:[supplier_name]],5,FALSE)</f>
        <v>Twin Enviro</v>
      </c>
      <c r="N156">
        <f>SUMIF(B:B,Table_Fact_Inbound_Reporting[[#This Row],[single_stream_incoming_date]],G:G)</f>
        <v>9.8000000000000007</v>
      </c>
      <c r="O156">
        <f>IFERROR(VLOOKUP(Table_Fact_Inbound_Reporting[[#This Row],[single_stream_incoming_date]],Fact_Trashout_Reporting!C:F,4,FALSE),0)</f>
        <v>0</v>
      </c>
      <c r="P156">
        <f>IFERROR(VLOOKUP(Table_Fact_Inbound_Reporting[[#This Row],[single_stream_incoming_date]],Fact_Production_Reporting!E:G,3,FALSE),0)</f>
        <v>12.054999999999998</v>
      </c>
      <c r="Q156" s="30">
        <f>Table_Fact_Inbound_Reporting[[#This Row],[Group_Trash_Weight_Tons]]/Table_Fact_Inbound_Reporting[[#This Row],[Group_Inbound_Weight_Tons]]</f>
        <v>0</v>
      </c>
      <c r="R156" s="10">
        <f t="shared" si="2"/>
        <v>0.27575424703049778</v>
      </c>
    </row>
    <row r="157" spans="1:18" x14ac:dyDescent="0.25">
      <c r="A157">
        <v>2136</v>
      </c>
      <c r="B157" s="14">
        <v>44372</v>
      </c>
      <c r="C157" t="s">
        <v>120</v>
      </c>
      <c r="D157">
        <v>110767</v>
      </c>
      <c r="E157" s="2">
        <v>44372.84836604938</v>
      </c>
      <c r="F157">
        <v>9120</v>
      </c>
      <c r="G157">
        <v>4.5599999999999996</v>
      </c>
      <c r="H157">
        <v>3</v>
      </c>
      <c r="I157" t="s">
        <v>157</v>
      </c>
      <c r="J157" t="s">
        <v>171</v>
      </c>
      <c r="K157">
        <v>6</v>
      </c>
      <c r="L157" t="s">
        <v>172</v>
      </c>
      <c r="M157" t="str">
        <f>VLOOKUP(Table_Fact_Inbound_Reporting[[#This Row],[supplier_dim_supplier_id]],Table_supplier_dim1[[supplier_id]:[supplier_name]],5,FALSE)</f>
        <v>Waste Management</v>
      </c>
      <c r="N157">
        <f>SUMIF(B:B,Table_Fact_Inbound_Reporting[[#This Row],[single_stream_incoming_date]],G:G)</f>
        <v>12.19</v>
      </c>
      <c r="O157">
        <f>IFERROR(VLOOKUP(Table_Fact_Inbound_Reporting[[#This Row],[single_stream_incoming_date]],Fact_Trashout_Reporting!C:F,4,FALSE),0)</f>
        <v>0</v>
      </c>
      <c r="P157">
        <f>IFERROR(VLOOKUP(Table_Fact_Inbound_Reporting[[#This Row],[single_stream_incoming_date]],Fact_Production_Reporting!E:G,3,FALSE),0)</f>
        <v>10.852500000000001</v>
      </c>
      <c r="Q157" s="30">
        <f>Table_Fact_Inbound_Reporting[[#This Row],[Group_Trash_Weight_Tons]]/Table_Fact_Inbound_Reporting[[#This Row],[Group_Inbound_Weight_Tons]]</f>
        <v>0</v>
      </c>
      <c r="R157" s="10">
        <f t="shared" si="2"/>
        <v>0.27575424703049778</v>
      </c>
    </row>
    <row r="158" spans="1:18" x14ac:dyDescent="0.25">
      <c r="A158">
        <v>2138</v>
      </c>
      <c r="B158" s="14">
        <v>44372</v>
      </c>
      <c r="C158" t="s">
        <v>120</v>
      </c>
      <c r="D158">
        <v>110798</v>
      </c>
      <c r="E158" s="2">
        <v>44376.837220177469</v>
      </c>
      <c r="F158">
        <v>6400</v>
      </c>
      <c r="G158">
        <v>3.2</v>
      </c>
      <c r="H158">
        <v>3</v>
      </c>
      <c r="I158" t="s">
        <v>157</v>
      </c>
      <c r="J158" t="s">
        <v>171</v>
      </c>
      <c r="K158">
        <v>6</v>
      </c>
      <c r="L158" t="s">
        <v>172</v>
      </c>
      <c r="M158" t="str">
        <f>VLOOKUP(Table_Fact_Inbound_Reporting[[#This Row],[supplier_dim_supplier_id]],Table_supplier_dim1[[supplier_id]:[supplier_name]],5,FALSE)</f>
        <v>Waste Management</v>
      </c>
      <c r="N158">
        <f>SUMIF(B:B,Table_Fact_Inbound_Reporting[[#This Row],[single_stream_incoming_date]],G:G)</f>
        <v>12.19</v>
      </c>
      <c r="O158">
        <f>IFERROR(VLOOKUP(Table_Fact_Inbound_Reporting[[#This Row],[single_stream_incoming_date]],Fact_Trashout_Reporting!C:F,4,FALSE),0)</f>
        <v>0</v>
      </c>
      <c r="P158">
        <f>IFERROR(VLOOKUP(Table_Fact_Inbound_Reporting[[#This Row],[single_stream_incoming_date]],Fact_Production_Reporting!E:G,3,FALSE),0)</f>
        <v>10.852500000000001</v>
      </c>
      <c r="Q158" s="30">
        <f>Table_Fact_Inbound_Reporting[[#This Row],[Group_Trash_Weight_Tons]]/Table_Fact_Inbound_Reporting[[#This Row],[Group_Inbound_Weight_Tons]]</f>
        <v>0</v>
      </c>
      <c r="R158" s="10">
        <f t="shared" si="2"/>
        <v>0.27575424703049778</v>
      </c>
    </row>
    <row r="159" spans="1:18" x14ac:dyDescent="0.25">
      <c r="A159">
        <v>2134</v>
      </c>
      <c r="B159" s="14">
        <v>44372</v>
      </c>
      <c r="C159" t="s">
        <v>120</v>
      </c>
      <c r="D159">
        <v>110730</v>
      </c>
      <c r="E159" s="2">
        <v>44372.845604436727</v>
      </c>
      <c r="F159">
        <v>3700</v>
      </c>
      <c r="G159">
        <v>1.85</v>
      </c>
      <c r="H159">
        <v>2</v>
      </c>
      <c r="I159" t="s">
        <v>157</v>
      </c>
      <c r="J159" t="s">
        <v>171</v>
      </c>
      <c r="K159">
        <v>6</v>
      </c>
      <c r="L159" t="s">
        <v>172</v>
      </c>
      <c r="M159" t="str">
        <f>VLOOKUP(Table_Fact_Inbound_Reporting[[#This Row],[supplier_dim_supplier_id]],Table_supplier_dim1[[supplier_id]:[supplier_name]],5,FALSE)</f>
        <v>Twin Enviro</v>
      </c>
      <c r="N159">
        <f>SUMIF(B:B,Table_Fact_Inbound_Reporting[[#This Row],[single_stream_incoming_date]],G:G)</f>
        <v>12.19</v>
      </c>
      <c r="O159">
        <f>IFERROR(VLOOKUP(Table_Fact_Inbound_Reporting[[#This Row],[single_stream_incoming_date]],Fact_Trashout_Reporting!C:F,4,FALSE),0)</f>
        <v>0</v>
      </c>
      <c r="P159">
        <f>IFERROR(VLOOKUP(Table_Fact_Inbound_Reporting[[#This Row],[single_stream_incoming_date]],Fact_Production_Reporting!E:G,3,FALSE),0)</f>
        <v>10.852500000000001</v>
      </c>
      <c r="Q159" s="30">
        <f>Table_Fact_Inbound_Reporting[[#This Row],[Group_Trash_Weight_Tons]]/Table_Fact_Inbound_Reporting[[#This Row],[Group_Inbound_Weight_Tons]]</f>
        <v>0</v>
      </c>
      <c r="R159" s="10">
        <f t="shared" si="2"/>
        <v>0.27575424703049778</v>
      </c>
    </row>
    <row r="160" spans="1:18" x14ac:dyDescent="0.25">
      <c r="A160">
        <v>2139</v>
      </c>
      <c r="B160" s="14">
        <v>44372</v>
      </c>
      <c r="C160" t="s">
        <v>120</v>
      </c>
      <c r="D160">
        <v>110803</v>
      </c>
      <c r="E160" s="2">
        <v>44376.838147260802</v>
      </c>
      <c r="F160">
        <v>2140</v>
      </c>
      <c r="G160">
        <v>1.07</v>
      </c>
      <c r="H160">
        <v>2</v>
      </c>
      <c r="I160" t="s">
        <v>157</v>
      </c>
      <c r="J160" t="s">
        <v>171</v>
      </c>
      <c r="K160">
        <v>6</v>
      </c>
      <c r="L160" t="s">
        <v>172</v>
      </c>
      <c r="M160" t="str">
        <f>VLOOKUP(Table_Fact_Inbound_Reporting[[#This Row],[supplier_dim_supplier_id]],Table_supplier_dim1[[supplier_id]:[supplier_name]],5,FALSE)</f>
        <v>Twin Enviro</v>
      </c>
      <c r="N160">
        <f>SUMIF(B:B,Table_Fact_Inbound_Reporting[[#This Row],[single_stream_incoming_date]],G:G)</f>
        <v>12.19</v>
      </c>
      <c r="O160">
        <f>IFERROR(VLOOKUP(Table_Fact_Inbound_Reporting[[#This Row],[single_stream_incoming_date]],Fact_Trashout_Reporting!C:F,4,FALSE),0)</f>
        <v>0</v>
      </c>
      <c r="P160">
        <f>IFERROR(VLOOKUP(Table_Fact_Inbound_Reporting[[#This Row],[single_stream_incoming_date]],Fact_Production_Reporting!E:G,3,FALSE),0)</f>
        <v>10.852500000000001</v>
      </c>
      <c r="Q160" s="30">
        <f>Table_Fact_Inbound_Reporting[[#This Row],[Group_Trash_Weight_Tons]]/Table_Fact_Inbound_Reporting[[#This Row],[Group_Inbound_Weight_Tons]]</f>
        <v>0</v>
      </c>
      <c r="R160" s="10">
        <f t="shared" si="2"/>
        <v>0.27575424703049778</v>
      </c>
    </row>
    <row r="161" spans="1:18" x14ac:dyDescent="0.25">
      <c r="A161">
        <v>2137</v>
      </c>
      <c r="B161" s="14">
        <v>44372</v>
      </c>
      <c r="C161" t="s">
        <v>120</v>
      </c>
      <c r="D161">
        <v>110780</v>
      </c>
      <c r="E161" s="2">
        <v>44372.849106790127</v>
      </c>
      <c r="F161">
        <v>3020</v>
      </c>
      <c r="G161">
        <v>1.51</v>
      </c>
      <c r="H161">
        <v>2</v>
      </c>
      <c r="I161" t="s">
        <v>157</v>
      </c>
      <c r="J161" t="s">
        <v>171</v>
      </c>
      <c r="K161">
        <v>6</v>
      </c>
      <c r="L161" t="s">
        <v>172</v>
      </c>
      <c r="M161" t="str">
        <f>VLOOKUP(Table_Fact_Inbound_Reporting[[#This Row],[supplier_dim_supplier_id]],Table_supplier_dim1[[supplier_id]:[supplier_name]],5,FALSE)</f>
        <v>Twin Enviro</v>
      </c>
      <c r="N161">
        <f>SUMIF(B:B,Table_Fact_Inbound_Reporting[[#This Row],[single_stream_incoming_date]],G:G)</f>
        <v>12.19</v>
      </c>
      <c r="O161">
        <f>IFERROR(VLOOKUP(Table_Fact_Inbound_Reporting[[#This Row],[single_stream_incoming_date]],Fact_Trashout_Reporting!C:F,4,FALSE),0)</f>
        <v>0</v>
      </c>
      <c r="P161">
        <f>IFERROR(VLOOKUP(Table_Fact_Inbound_Reporting[[#This Row],[single_stream_incoming_date]],Fact_Production_Reporting!E:G,3,FALSE),0)</f>
        <v>10.852500000000001</v>
      </c>
      <c r="Q161" s="30">
        <f>Table_Fact_Inbound_Reporting[[#This Row],[Group_Trash_Weight_Tons]]/Table_Fact_Inbound_Reporting[[#This Row],[Group_Inbound_Weight_Tons]]</f>
        <v>0</v>
      </c>
      <c r="R161" s="10">
        <f t="shared" si="2"/>
        <v>0.27575424703049778</v>
      </c>
    </row>
    <row r="162" spans="1:18" x14ac:dyDescent="0.25">
      <c r="A162">
        <v>2131</v>
      </c>
      <c r="B162" s="14">
        <v>44371</v>
      </c>
      <c r="C162" t="s">
        <v>120</v>
      </c>
      <c r="D162">
        <v>110649</v>
      </c>
      <c r="E162" s="2">
        <v>44371.857670447534</v>
      </c>
      <c r="F162">
        <v>3560</v>
      </c>
      <c r="G162">
        <v>1.78</v>
      </c>
      <c r="H162">
        <v>2</v>
      </c>
      <c r="I162" t="s">
        <v>157</v>
      </c>
      <c r="J162" t="s">
        <v>171</v>
      </c>
      <c r="K162">
        <v>6</v>
      </c>
      <c r="L162" t="s">
        <v>172</v>
      </c>
      <c r="M162" t="str">
        <f>VLOOKUP(Table_Fact_Inbound_Reporting[[#This Row],[supplier_dim_supplier_id]],Table_supplier_dim1[[supplier_id]:[supplier_name]],5,FALSE)</f>
        <v>Twin Enviro</v>
      </c>
      <c r="N162">
        <f>SUMIF(B:B,Table_Fact_Inbound_Reporting[[#This Row],[single_stream_incoming_date]],G:G)</f>
        <v>7.629999999999999</v>
      </c>
      <c r="O162">
        <f>IFERROR(VLOOKUP(Table_Fact_Inbound_Reporting[[#This Row],[single_stream_incoming_date]],Fact_Trashout_Reporting!C:F,4,FALSE),0)</f>
        <v>0</v>
      </c>
      <c r="P162">
        <f>IFERROR(VLOOKUP(Table_Fact_Inbound_Reporting[[#This Row],[single_stream_incoming_date]],Fact_Production_Reporting!E:G,3,FALSE),0)</f>
        <v>7.2225000000000001</v>
      </c>
      <c r="Q162" s="30">
        <f>Table_Fact_Inbound_Reporting[[#This Row],[Group_Trash_Weight_Tons]]/Table_Fact_Inbound_Reporting[[#This Row],[Group_Inbound_Weight_Tons]]</f>
        <v>0</v>
      </c>
      <c r="R162" s="10">
        <f t="shared" si="2"/>
        <v>0.27575424703049778</v>
      </c>
    </row>
    <row r="163" spans="1:18" x14ac:dyDescent="0.25">
      <c r="A163">
        <v>2135</v>
      </c>
      <c r="B163" s="14">
        <v>44371</v>
      </c>
      <c r="C163" t="s">
        <v>120</v>
      </c>
      <c r="D163">
        <v>110716</v>
      </c>
      <c r="E163" s="2">
        <v>44372.846012615744</v>
      </c>
      <c r="F163">
        <v>3440</v>
      </c>
      <c r="G163">
        <v>1.72</v>
      </c>
      <c r="H163">
        <v>2</v>
      </c>
      <c r="I163" t="s">
        <v>157</v>
      </c>
      <c r="J163" t="s">
        <v>171</v>
      </c>
      <c r="K163">
        <v>6</v>
      </c>
      <c r="L163" t="s">
        <v>172</v>
      </c>
      <c r="M163" t="str">
        <f>VLOOKUP(Table_Fact_Inbound_Reporting[[#This Row],[supplier_dim_supplier_id]],Table_supplier_dim1[[supplier_id]:[supplier_name]],5,FALSE)</f>
        <v>Twin Enviro</v>
      </c>
      <c r="N163">
        <f>SUMIF(B:B,Table_Fact_Inbound_Reporting[[#This Row],[single_stream_incoming_date]],G:G)</f>
        <v>7.629999999999999</v>
      </c>
      <c r="O163">
        <f>IFERROR(VLOOKUP(Table_Fact_Inbound_Reporting[[#This Row],[single_stream_incoming_date]],Fact_Trashout_Reporting!C:F,4,FALSE),0)</f>
        <v>0</v>
      </c>
      <c r="P163">
        <f>IFERROR(VLOOKUP(Table_Fact_Inbound_Reporting[[#This Row],[single_stream_incoming_date]],Fact_Production_Reporting!E:G,3,FALSE),0)</f>
        <v>7.2225000000000001</v>
      </c>
      <c r="Q163" s="30">
        <f>Table_Fact_Inbound_Reporting[[#This Row],[Group_Trash_Weight_Tons]]/Table_Fact_Inbound_Reporting[[#This Row],[Group_Inbound_Weight_Tons]]</f>
        <v>0</v>
      </c>
      <c r="R163" s="10">
        <f t="shared" si="2"/>
        <v>0.27575424703049778</v>
      </c>
    </row>
    <row r="164" spans="1:18" x14ac:dyDescent="0.25">
      <c r="A164">
        <v>2132</v>
      </c>
      <c r="B164" s="14">
        <v>44371</v>
      </c>
      <c r="C164" t="s">
        <v>120</v>
      </c>
      <c r="D164">
        <v>110683</v>
      </c>
      <c r="E164" s="2">
        <v>44371.858018016974</v>
      </c>
      <c r="F164">
        <v>3840</v>
      </c>
      <c r="G164">
        <v>1.92</v>
      </c>
      <c r="H164">
        <v>2</v>
      </c>
      <c r="I164" t="s">
        <v>157</v>
      </c>
      <c r="J164" t="s">
        <v>171</v>
      </c>
      <c r="K164">
        <v>6</v>
      </c>
      <c r="L164" t="s">
        <v>172</v>
      </c>
      <c r="M164" t="str">
        <f>VLOOKUP(Table_Fact_Inbound_Reporting[[#This Row],[supplier_dim_supplier_id]],Table_supplier_dim1[[supplier_id]:[supplier_name]],5,FALSE)</f>
        <v>Twin Enviro</v>
      </c>
      <c r="N164">
        <f>SUMIF(B:B,Table_Fact_Inbound_Reporting[[#This Row],[single_stream_incoming_date]],G:G)</f>
        <v>7.629999999999999</v>
      </c>
      <c r="O164">
        <f>IFERROR(VLOOKUP(Table_Fact_Inbound_Reporting[[#This Row],[single_stream_incoming_date]],Fact_Trashout_Reporting!C:F,4,FALSE),0)</f>
        <v>0</v>
      </c>
      <c r="P164">
        <f>IFERROR(VLOOKUP(Table_Fact_Inbound_Reporting[[#This Row],[single_stream_incoming_date]],Fact_Production_Reporting!E:G,3,FALSE),0)</f>
        <v>7.2225000000000001</v>
      </c>
      <c r="Q164" s="30">
        <f>Table_Fact_Inbound_Reporting[[#This Row],[Group_Trash_Weight_Tons]]/Table_Fact_Inbound_Reporting[[#This Row],[Group_Inbound_Weight_Tons]]</f>
        <v>0</v>
      </c>
      <c r="R164" s="10">
        <f t="shared" si="2"/>
        <v>0.27575424703049778</v>
      </c>
    </row>
    <row r="165" spans="1:18" x14ac:dyDescent="0.25">
      <c r="A165">
        <v>2130</v>
      </c>
      <c r="B165" s="14">
        <v>44371</v>
      </c>
      <c r="C165" t="s">
        <v>120</v>
      </c>
      <c r="D165">
        <v>110645</v>
      </c>
      <c r="E165" s="2">
        <v>44371.857071604936</v>
      </c>
      <c r="F165">
        <v>3040</v>
      </c>
      <c r="G165">
        <v>1.52</v>
      </c>
      <c r="H165">
        <v>2</v>
      </c>
      <c r="I165" t="s">
        <v>157</v>
      </c>
      <c r="J165" t="s">
        <v>171</v>
      </c>
      <c r="K165">
        <v>6</v>
      </c>
      <c r="L165" t="s">
        <v>172</v>
      </c>
      <c r="M165" t="str">
        <f>VLOOKUP(Table_Fact_Inbound_Reporting[[#This Row],[supplier_dim_supplier_id]],Table_supplier_dim1[[supplier_id]:[supplier_name]],5,FALSE)</f>
        <v>Twin Enviro</v>
      </c>
      <c r="N165">
        <f>SUMIF(B:B,Table_Fact_Inbound_Reporting[[#This Row],[single_stream_incoming_date]],G:G)</f>
        <v>7.629999999999999</v>
      </c>
      <c r="O165">
        <f>IFERROR(VLOOKUP(Table_Fact_Inbound_Reporting[[#This Row],[single_stream_incoming_date]],Fact_Trashout_Reporting!C:F,4,FALSE),0)</f>
        <v>0</v>
      </c>
      <c r="P165">
        <f>IFERROR(VLOOKUP(Table_Fact_Inbound_Reporting[[#This Row],[single_stream_incoming_date]],Fact_Production_Reporting!E:G,3,FALSE),0)</f>
        <v>7.2225000000000001</v>
      </c>
      <c r="Q165" s="30">
        <f>Table_Fact_Inbound_Reporting[[#This Row],[Group_Trash_Weight_Tons]]/Table_Fact_Inbound_Reporting[[#This Row],[Group_Inbound_Weight_Tons]]</f>
        <v>0</v>
      </c>
      <c r="R165" s="10">
        <f t="shared" si="2"/>
        <v>0.27575424703049778</v>
      </c>
    </row>
    <row r="166" spans="1:18" x14ac:dyDescent="0.25">
      <c r="A166">
        <v>2133</v>
      </c>
      <c r="B166" s="14">
        <v>44371</v>
      </c>
      <c r="C166" t="s">
        <v>120</v>
      </c>
      <c r="D166">
        <v>110697</v>
      </c>
      <c r="E166" s="2">
        <v>44372.845003086419</v>
      </c>
      <c r="F166">
        <v>1380</v>
      </c>
      <c r="G166">
        <v>0.69</v>
      </c>
      <c r="H166">
        <v>2</v>
      </c>
      <c r="I166" t="s">
        <v>157</v>
      </c>
      <c r="J166" t="s">
        <v>171</v>
      </c>
      <c r="K166">
        <v>6</v>
      </c>
      <c r="L166" t="s">
        <v>172</v>
      </c>
      <c r="M166" t="str">
        <f>VLOOKUP(Table_Fact_Inbound_Reporting[[#This Row],[supplier_dim_supplier_id]],Table_supplier_dim1[[supplier_id]:[supplier_name]],5,FALSE)</f>
        <v>Twin Enviro</v>
      </c>
      <c r="N166">
        <f>SUMIF(B:B,Table_Fact_Inbound_Reporting[[#This Row],[single_stream_incoming_date]],G:G)</f>
        <v>7.629999999999999</v>
      </c>
      <c r="O166">
        <f>IFERROR(VLOOKUP(Table_Fact_Inbound_Reporting[[#This Row],[single_stream_incoming_date]],Fact_Trashout_Reporting!C:F,4,FALSE),0)</f>
        <v>0</v>
      </c>
      <c r="P166">
        <f>IFERROR(VLOOKUP(Table_Fact_Inbound_Reporting[[#This Row],[single_stream_incoming_date]],Fact_Production_Reporting!E:G,3,FALSE),0)</f>
        <v>7.2225000000000001</v>
      </c>
      <c r="Q166" s="30">
        <f>Table_Fact_Inbound_Reporting[[#This Row],[Group_Trash_Weight_Tons]]/Table_Fact_Inbound_Reporting[[#This Row],[Group_Inbound_Weight_Tons]]</f>
        <v>0</v>
      </c>
      <c r="R166" s="10">
        <f t="shared" si="2"/>
        <v>0.27575424703049778</v>
      </c>
    </row>
    <row r="167" spans="1:18" x14ac:dyDescent="0.25">
      <c r="A167">
        <v>2128</v>
      </c>
      <c r="B167" s="14">
        <v>44370</v>
      </c>
      <c r="C167" t="s">
        <v>120</v>
      </c>
      <c r="D167">
        <v>110608</v>
      </c>
      <c r="E167" s="2">
        <v>44370.869529050928</v>
      </c>
      <c r="F167">
        <v>3700</v>
      </c>
      <c r="G167">
        <v>1.85</v>
      </c>
      <c r="H167">
        <v>2</v>
      </c>
      <c r="I167" t="s">
        <v>157</v>
      </c>
      <c r="J167" t="s">
        <v>171</v>
      </c>
      <c r="K167">
        <v>6</v>
      </c>
      <c r="L167" t="s">
        <v>172</v>
      </c>
      <c r="M167" t="str">
        <f>VLOOKUP(Table_Fact_Inbound_Reporting[[#This Row],[supplier_dim_supplier_id]],Table_supplier_dim1[[supplier_id]:[supplier_name]],5,FALSE)</f>
        <v>Twin Enviro</v>
      </c>
      <c r="N167">
        <f>SUMIF(B:B,Table_Fact_Inbound_Reporting[[#This Row],[single_stream_incoming_date]],G:G)</f>
        <v>5.5200000000000005</v>
      </c>
      <c r="O167">
        <f>IFERROR(VLOOKUP(Table_Fact_Inbound_Reporting[[#This Row],[single_stream_incoming_date]],Fact_Trashout_Reporting!C:F,4,FALSE),0)</f>
        <v>0</v>
      </c>
      <c r="P167">
        <f>IFERROR(VLOOKUP(Table_Fact_Inbound_Reporting[[#This Row],[single_stream_incoming_date]],Fact_Production_Reporting!E:G,3,FALSE),0)</f>
        <v>7.23</v>
      </c>
      <c r="Q167" s="30">
        <f>Table_Fact_Inbound_Reporting[[#This Row],[Group_Trash_Weight_Tons]]/Table_Fact_Inbound_Reporting[[#This Row],[Group_Inbound_Weight_Tons]]</f>
        <v>0</v>
      </c>
      <c r="R167" s="10">
        <f t="shared" si="2"/>
        <v>0.27575424703049778</v>
      </c>
    </row>
    <row r="168" spans="1:18" x14ac:dyDescent="0.25">
      <c r="A168">
        <v>2129</v>
      </c>
      <c r="B168" s="14">
        <v>44370</v>
      </c>
      <c r="C168" t="s">
        <v>120</v>
      </c>
      <c r="D168">
        <v>110640</v>
      </c>
      <c r="E168" s="2">
        <v>44371.856587268521</v>
      </c>
      <c r="F168">
        <v>6600</v>
      </c>
      <c r="G168">
        <v>3.3</v>
      </c>
      <c r="H168">
        <v>3</v>
      </c>
      <c r="I168" t="s">
        <v>157</v>
      </c>
      <c r="J168" t="s">
        <v>171</v>
      </c>
      <c r="K168">
        <v>6</v>
      </c>
      <c r="L168" t="s">
        <v>172</v>
      </c>
      <c r="M168" t="str">
        <f>VLOOKUP(Table_Fact_Inbound_Reporting[[#This Row],[supplier_dim_supplier_id]],Table_supplier_dim1[[supplier_id]:[supplier_name]],5,FALSE)</f>
        <v>Waste Management</v>
      </c>
      <c r="N168">
        <f>SUMIF(B:B,Table_Fact_Inbound_Reporting[[#This Row],[single_stream_incoming_date]],G:G)</f>
        <v>5.5200000000000005</v>
      </c>
      <c r="O168">
        <f>IFERROR(VLOOKUP(Table_Fact_Inbound_Reporting[[#This Row],[single_stream_incoming_date]],Fact_Trashout_Reporting!C:F,4,FALSE),0)</f>
        <v>0</v>
      </c>
      <c r="P168">
        <f>IFERROR(VLOOKUP(Table_Fact_Inbound_Reporting[[#This Row],[single_stream_incoming_date]],Fact_Production_Reporting!E:G,3,FALSE),0)</f>
        <v>7.23</v>
      </c>
      <c r="Q168" s="30">
        <f>Table_Fact_Inbound_Reporting[[#This Row],[Group_Trash_Weight_Tons]]/Table_Fact_Inbound_Reporting[[#This Row],[Group_Inbound_Weight_Tons]]</f>
        <v>0</v>
      </c>
      <c r="R168" s="10">
        <f t="shared" si="2"/>
        <v>0.27575424703049778</v>
      </c>
    </row>
    <row r="169" spans="1:18" x14ac:dyDescent="0.25">
      <c r="A169">
        <v>2127</v>
      </c>
      <c r="B169" s="14">
        <v>44370</v>
      </c>
      <c r="C169" t="s">
        <v>120</v>
      </c>
      <c r="D169">
        <v>110584</v>
      </c>
      <c r="E169" s="2">
        <v>44370.869130671294</v>
      </c>
      <c r="F169">
        <v>740</v>
      </c>
      <c r="G169">
        <v>0.37</v>
      </c>
      <c r="H169">
        <v>2</v>
      </c>
      <c r="I169" t="s">
        <v>157</v>
      </c>
      <c r="J169" t="s">
        <v>171</v>
      </c>
      <c r="K169">
        <v>6</v>
      </c>
      <c r="L169" t="s">
        <v>172</v>
      </c>
      <c r="M169" t="str">
        <f>VLOOKUP(Table_Fact_Inbound_Reporting[[#This Row],[supplier_dim_supplier_id]],Table_supplier_dim1[[supplier_id]:[supplier_name]],5,FALSE)</f>
        <v>Twin Enviro</v>
      </c>
      <c r="N169">
        <f>SUMIF(B:B,Table_Fact_Inbound_Reporting[[#This Row],[single_stream_incoming_date]],G:G)</f>
        <v>5.5200000000000005</v>
      </c>
      <c r="O169">
        <f>IFERROR(VLOOKUP(Table_Fact_Inbound_Reporting[[#This Row],[single_stream_incoming_date]],Fact_Trashout_Reporting!C:F,4,FALSE),0)</f>
        <v>0</v>
      </c>
      <c r="P169">
        <f>IFERROR(VLOOKUP(Table_Fact_Inbound_Reporting[[#This Row],[single_stream_incoming_date]],Fact_Production_Reporting!E:G,3,FALSE),0)</f>
        <v>7.23</v>
      </c>
      <c r="Q169" s="30">
        <f>Table_Fact_Inbound_Reporting[[#This Row],[Group_Trash_Weight_Tons]]/Table_Fact_Inbound_Reporting[[#This Row],[Group_Inbound_Weight_Tons]]</f>
        <v>0</v>
      </c>
      <c r="R169" s="10">
        <f t="shared" si="2"/>
        <v>0.27575424703049778</v>
      </c>
    </row>
    <row r="170" spans="1:18" x14ac:dyDescent="0.25">
      <c r="A170">
        <v>2126</v>
      </c>
      <c r="B170" s="14">
        <v>44369</v>
      </c>
      <c r="C170" t="s">
        <v>120</v>
      </c>
      <c r="D170">
        <v>110558</v>
      </c>
      <c r="E170" s="2">
        <v>44370.868756442898</v>
      </c>
      <c r="F170">
        <v>6560</v>
      </c>
      <c r="G170">
        <v>3.28</v>
      </c>
      <c r="H170">
        <v>2</v>
      </c>
      <c r="I170" t="s">
        <v>157</v>
      </c>
      <c r="J170" t="s">
        <v>171</v>
      </c>
      <c r="K170">
        <v>6</v>
      </c>
      <c r="L170" t="s">
        <v>172</v>
      </c>
      <c r="M170" t="str">
        <f>VLOOKUP(Table_Fact_Inbound_Reporting[[#This Row],[supplier_dim_supplier_id]],Table_supplier_dim1[[supplier_id]:[supplier_name]],5,FALSE)</f>
        <v>Twin Enviro</v>
      </c>
      <c r="N170">
        <f>SUMIF(B:B,Table_Fact_Inbound_Reporting[[#This Row],[single_stream_incoming_date]],G:G)</f>
        <v>8.5</v>
      </c>
      <c r="O170">
        <f>IFERROR(VLOOKUP(Table_Fact_Inbound_Reporting[[#This Row],[single_stream_incoming_date]],Fact_Trashout_Reporting!C:F,4,FALSE),0)</f>
        <v>0</v>
      </c>
      <c r="P170">
        <f>IFERROR(VLOOKUP(Table_Fact_Inbound_Reporting[[#This Row],[single_stream_incoming_date]],Fact_Production_Reporting!E:G,3,FALSE),0)</f>
        <v>9.0175000000000001</v>
      </c>
      <c r="Q170" s="30">
        <f>Table_Fact_Inbound_Reporting[[#This Row],[Group_Trash_Weight_Tons]]/Table_Fact_Inbound_Reporting[[#This Row],[Group_Inbound_Weight_Tons]]</f>
        <v>0</v>
      </c>
      <c r="R170" s="10">
        <f t="shared" si="2"/>
        <v>0.27575424703049778</v>
      </c>
    </row>
    <row r="171" spans="1:18" x14ac:dyDescent="0.25">
      <c r="A171">
        <v>2125</v>
      </c>
      <c r="B171" s="14">
        <v>44369</v>
      </c>
      <c r="C171" t="s">
        <v>120</v>
      </c>
      <c r="D171">
        <v>110516</v>
      </c>
      <c r="E171" s="2">
        <v>44370.868067708332</v>
      </c>
      <c r="F171">
        <v>6180</v>
      </c>
      <c r="G171">
        <v>3.09</v>
      </c>
      <c r="H171">
        <v>3</v>
      </c>
      <c r="I171" t="s">
        <v>157</v>
      </c>
      <c r="J171" t="s">
        <v>171</v>
      </c>
      <c r="K171">
        <v>6</v>
      </c>
      <c r="L171" t="s">
        <v>172</v>
      </c>
      <c r="M171" t="str">
        <f>VLOOKUP(Table_Fact_Inbound_Reporting[[#This Row],[supplier_dim_supplier_id]],Table_supplier_dim1[[supplier_id]:[supplier_name]],5,FALSE)</f>
        <v>Waste Management</v>
      </c>
      <c r="N171">
        <f>SUMIF(B:B,Table_Fact_Inbound_Reporting[[#This Row],[single_stream_incoming_date]],G:G)</f>
        <v>8.5</v>
      </c>
      <c r="O171">
        <f>IFERROR(VLOOKUP(Table_Fact_Inbound_Reporting[[#This Row],[single_stream_incoming_date]],Fact_Trashout_Reporting!C:F,4,FALSE),0)</f>
        <v>0</v>
      </c>
      <c r="P171">
        <f>IFERROR(VLOOKUP(Table_Fact_Inbound_Reporting[[#This Row],[single_stream_incoming_date]],Fact_Production_Reporting!E:G,3,FALSE),0)</f>
        <v>9.0175000000000001</v>
      </c>
      <c r="Q171" s="30">
        <f>Table_Fact_Inbound_Reporting[[#This Row],[Group_Trash_Weight_Tons]]/Table_Fact_Inbound_Reporting[[#This Row],[Group_Inbound_Weight_Tons]]</f>
        <v>0</v>
      </c>
      <c r="R171" s="10">
        <f t="shared" si="2"/>
        <v>0.27575424703049778</v>
      </c>
    </row>
    <row r="172" spans="1:18" x14ac:dyDescent="0.25">
      <c r="A172">
        <v>2124</v>
      </c>
      <c r="B172" s="14">
        <v>44369</v>
      </c>
      <c r="C172" t="s">
        <v>120</v>
      </c>
      <c r="D172">
        <v>110489</v>
      </c>
      <c r="E172" s="2">
        <v>44370.867664814818</v>
      </c>
      <c r="F172">
        <v>4260</v>
      </c>
      <c r="G172">
        <v>2.13</v>
      </c>
      <c r="H172">
        <v>2</v>
      </c>
      <c r="I172" t="s">
        <v>157</v>
      </c>
      <c r="J172" t="s">
        <v>171</v>
      </c>
      <c r="K172">
        <v>6</v>
      </c>
      <c r="L172" t="s">
        <v>172</v>
      </c>
      <c r="M172" t="str">
        <f>VLOOKUP(Table_Fact_Inbound_Reporting[[#This Row],[supplier_dim_supplier_id]],Table_supplier_dim1[[supplier_id]:[supplier_name]],5,FALSE)</f>
        <v>Twin Enviro</v>
      </c>
      <c r="N172">
        <f>SUMIF(B:B,Table_Fact_Inbound_Reporting[[#This Row],[single_stream_incoming_date]],G:G)</f>
        <v>8.5</v>
      </c>
      <c r="O172">
        <f>IFERROR(VLOOKUP(Table_Fact_Inbound_Reporting[[#This Row],[single_stream_incoming_date]],Fact_Trashout_Reporting!C:F,4,FALSE),0)</f>
        <v>0</v>
      </c>
      <c r="P172">
        <f>IFERROR(VLOOKUP(Table_Fact_Inbound_Reporting[[#This Row],[single_stream_incoming_date]],Fact_Production_Reporting!E:G,3,FALSE),0)</f>
        <v>9.0175000000000001</v>
      </c>
      <c r="Q172" s="30">
        <f>Table_Fact_Inbound_Reporting[[#This Row],[Group_Trash_Weight_Tons]]/Table_Fact_Inbound_Reporting[[#This Row],[Group_Inbound_Weight_Tons]]</f>
        <v>0</v>
      </c>
      <c r="R172" s="10">
        <f t="shared" si="2"/>
        <v>0.27575424703049778</v>
      </c>
    </row>
    <row r="173" spans="1:18" x14ac:dyDescent="0.25">
      <c r="A173">
        <v>2123</v>
      </c>
      <c r="B173" s="14">
        <v>44368</v>
      </c>
      <c r="C173" t="s">
        <v>120</v>
      </c>
      <c r="D173">
        <v>110447</v>
      </c>
      <c r="E173" s="2">
        <v>44368.866356018516</v>
      </c>
      <c r="F173">
        <v>3820</v>
      </c>
      <c r="G173">
        <v>1.91</v>
      </c>
      <c r="H173">
        <v>2</v>
      </c>
      <c r="I173" t="s">
        <v>157</v>
      </c>
      <c r="J173" t="s">
        <v>171</v>
      </c>
      <c r="K173">
        <v>6</v>
      </c>
      <c r="L173" t="s">
        <v>172</v>
      </c>
      <c r="M173" t="str">
        <f>VLOOKUP(Table_Fact_Inbound_Reporting[[#This Row],[supplier_dim_supplier_id]],Table_supplier_dim1[[supplier_id]:[supplier_name]],5,FALSE)</f>
        <v>Twin Enviro</v>
      </c>
      <c r="N173">
        <f>SUMIF(B:B,Table_Fact_Inbound_Reporting[[#This Row],[single_stream_incoming_date]],G:G)</f>
        <v>2.84</v>
      </c>
      <c r="O173">
        <f>IFERROR(VLOOKUP(Table_Fact_Inbound_Reporting[[#This Row],[single_stream_incoming_date]],Fact_Trashout_Reporting!C:F,4,FALSE),0)</f>
        <v>0</v>
      </c>
      <c r="P173">
        <f>IFERROR(VLOOKUP(Table_Fact_Inbound_Reporting[[#This Row],[single_stream_incoming_date]],Fact_Production_Reporting!E:G,3,FALSE),0)</f>
        <v>5.4074999999999998</v>
      </c>
      <c r="Q173" s="30">
        <f>Table_Fact_Inbound_Reporting[[#This Row],[Group_Trash_Weight_Tons]]/Table_Fact_Inbound_Reporting[[#This Row],[Group_Inbound_Weight_Tons]]</f>
        <v>0</v>
      </c>
      <c r="R173" s="10">
        <f t="shared" si="2"/>
        <v>0.27575424703049778</v>
      </c>
    </row>
    <row r="174" spans="1:18" x14ac:dyDescent="0.25">
      <c r="A174">
        <v>2122</v>
      </c>
      <c r="B174" s="14">
        <v>44368</v>
      </c>
      <c r="C174" t="s">
        <v>120</v>
      </c>
      <c r="D174">
        <v>110394</v>
      </c>
      <c r="E174" s="2">
        <v>44368.865841049381</v>
      </c>
      <c r="F174">
        <v>1860</v>
      </c>
      <c r="G174">
        <v>0.93</v>
      </c>
      <c r="H174">
        <v>2</v>
      </c>
      <c r="I174" t="s">
        <v>157</v>
      </c>
      <c r="J174" t="s">
        <v>171</v>
      </c>
      <c r="K174">
        <v>6</v>
      </c>
      <c r="L174" t="s">
        <v>172</v>
      </c>
      <c r="M174" t="str">
        <f>VLOOKUP(Table_Fact_Inbound_Reporting[[#This Row],[supplier_dim_supplier_id]],Table_supplier_dim1[[supplier_id]:[supplier_name]],5,FALSE)</f>
        <v>Twin Enviro</v>
      </c>
      <c r="N174">
        <f>SUMIF(B:B,Table_Fact_Inbound_Reporting[[#This Row],[single_stream_incoming_date]],G:G)</f>
        <v>2.84</v>
      </c>
      <c r="O174">
        <f>IFERROR(VLOOKUP(Table_Fact_Inbound_Reporting[[#This Row],[single_stream_incoming_date]],Fact_Trashout_Reporting!C:F,4,FALSE),0)</f>
        <v>0</v>
      </c>
      <c r="P174">
        <f>IFERROR(VLOOKUP(Table_Fact_Inbound_Reporting[[#This Row],[single_stream_incoming_date]],Fact_Production_Reporting!E:G,3,FALSE),0)</f>
        <v>5.4074999999999998</v>
      </c>
      <c r="Q174" s="30">
        <f>Table_Fact_Inbound_Reporting[[#This Row],[Group_Trash_Weight_Tons]]/Table_Fact_Inbound_Reporting[[#This Row],[Group_Inbound_Weight_Tons]]</f>
        <v>0</v>
      </c>
      <c r="R174" s="10">
        <f t="shared" si="2"/>
        <v>0.27575424703049778</v>
      </c>
    </row>
    <row r="175" spans="1:18" x14ac:dyDescent="0.25">
      <c r="A175">
        <v>2119</v>
      </c>
      <c r="B175" s="14">
        <v>44365</v>
      </c>
      <c r="C175" t="s">
        <v>120</v>
      </c>
      <c r="D175">
        <v>110365</v>
      </c>
      <c r="E175" s="2">
        <v>44365.874013503089</v>
      </c>
      <c r="F175">
        <v>5880</v>
      </c>
      <c r="G175">
        <v>2.94</v>
      </c>
      <c r="H175">
        <v>2</v>
      </c>
      <c r="I175" t="s">
        <v>157</v>
      </c>
      <c r="J175" t="s">
        <v>171</v>
      </c>
      <c r="K175">
        <v>6</v>
      </c>
      <c r="L175" t="s">
        <v>172</v>
      </c>
      <c r="M175" t="str">
        <f>VLOOKUP(Table_Fact_Inbound_Reporting[[#This Row],[supplier_dim_supplier_id]],Table_supplier_dim1[[supplier_id]:[supplier_name]],5,FALSE)</f>
        <v>Twin Enviro</v>
      </c>
      <c r="N175">
        <f>SUMIF(B:B,Table_Fact_Inbound_Reporting[[#This Row],[single_stream_incoming_date]],G:G)</f>
        <v>12.63</v>
      </c>
      <c r="O175">
        <f>IFERROR(VLOOKUP(Table_Fact_Inbound_Reporting[[#This Row],[single_stream_incoming_date]],Fact_Trashout_Reporting!C:F,4,FALSE),0)</f>
        <v>0</v>
      </c>
      <c r="P175">
        <f>IFERROR(VLOOKUP(Table_Fact_Inbound_Reporting[[#This Row],[single_stream_incoming_date]],Fact_Production_Reporting!E:G,3,FALSE),0)</f>
        <v>11.4505</v>
      </c>
      <c r="Q175" s="30">
        <f>Table_Fact_Inbound_Reporting[[#This Row],[Group_Trash_Weight_Tons]]/Table_Fact_Inbound_Reporting[[#This Row],[Group_Inbound_Weight_Tons]]</f>
        <v>0</v>
      </c>
      <c r="R175" s="10">
        <f t="shared" si="2"/>
        <v>0.27575424703049778</v>
      </c>
    </row>
    <row r="176" spans="1:18" x14ac:dyDescent="0.25">
      <c r="A176">
        <v>2116</v>
      </c>
      <c r="B176" s="14">
        <v>44365</v>
      </c>
      <c r="C176" t="s">
        <v>120</v>
      </c>
      <c r="D176">
        <v>110300</v>
      </c>
      <c r="E176" s="2">
        <v>44365.872030401231</v>
      </c>
      <c r="F176">
        <v>3040</v>
      </c>
      <c r="G176">
        <v>1.52</v>
      </c>
      <c r="H176">
        <v>2</v>
      </c>
      <c r="I176" t="s">
        <v>157</v>
      </c>
      <c r="J176" t="s">
        <v>171</v>
      </c>
      <c r="K176">
        <v>6</v>
      </c>
      <c r="L176" t="s">
        <v>172</v>
      </c>
      <c r="M176" t="str">
        <f>VLOOKUP(Table_Fact_Inbound_Reporting[[#This Row],[supplier_dim_supplier_id]],Table_supplier_dim1[[supplier_id]:[supplier_name]],5,FALSE)</f>
        <v>Twin Enviro</v>
      </c>
      <c r="N176">
        <f>SUMIF(B:B,Table_Fact_Inbound_Reporting[[#This Row],[single_stream_incoming_date]],G:G)</f>
        <v>12.63</v>
      </c>
      <c r="O176">
        <f>IFERROR(VLOOKUP(Table_Fact_Inbound_Reporting[[#This Row],[single_stream_incoming_date]],Fact_Trashout_Reporting!C:F,4,FALSE),0)</f>
        <v>0</v>
      </c>
      <c r="P176">
        <f>IFERROR(VLOOKUP(Table_Fact_Inbound_Reporting[[#This Row],[single_stream_incoming_date]],Fact_Production_Reporting!E:G,3,FALSE),0)</f>
        <v>11.4505</v>
      </c>
      <c r="Q176" s="30">
        <f>Table_Fact_Inbound_Reporting[[#This Row],[Group_Trash_Weight_Tons]]/Table_Fact_Inbound_Reporting[[#This Row],[Group_Inbound_Weight_Tons]]</f>
        <v>0</v>
      </c>
      <c r="R176" s="10">
        <f t="shared" si="2"/>
        <v>0.27575424703049778</v>
      </c>
    </row>
    <row r="177" spans="1:18" x14ac:dyDescent="0.25">
      <c r="A177">
        <v>2120</v>
      </c>
      <c r="B177" s="14">
        <v>44365</v>
      </c>
      <c r="C177" t="s">
        <v>120</v>
      </c>
      <c r="D177">
        <v>110315</v>
      </c>
      <c r="E177" s="2">
        <v>44368.864386304012</v>
      </c>
      <c r="F177">
        <v>1960</v>
      </c>
      <c r="G177">
        <v>0.98</v>
      </c>
      <c r="H177">
        <v>2</v>
      </c>
      <c r="I177" t="s">
        <v>157</v>
      </c>
      <c r="J177" t="s">
        <v>171</v>
      </c>
      <c r="K177">
        <v>6</v>
      </c>
      <c r="L177" t="s">
        <v>172</v>
      </c>
      <c r="M177" t="str">
        <f>VLOOKUP(Table_Fact_Inbound_Reporting[[#This Row],[supplier_dim_supplier_id]],Table_supplier_dim1[[supplier_id]:[supplier_name]],5,FALSE)</f>
        <v>Twin Enviro</v>
      </c>
      <c r="N177">
        <f>SUMIF(B:B,Table_Fact_Inbound_Reporting[[#This Row],[single_stream_incoming_date]],G:G)</f>
        <v>12.63</v>
      </c>
      <c r="O177">
        <f>IFERROR(VLOOKUP(Table_Fact_Inbound_Reporting[[#This Row],[single_stream_incoming_date]],Fact_Trashout_Reporting!C:F,4,FALSE),0)</f>
        <v>0</v>
      </c>
      <c r="P177">
        <f>IFERROR(VLOOKUP(Table_Fact_Inbound_Reporting[[#This Row],[single_stream_incoming_date]],Fact_Production_Reporting!E:G,3,FALSE),0)</f>
        <v>11.4505</v>
      </c>
      <c r="Q177" s="30">
        <f>Table_Fact_Inbound_Reporting[[#This Row],[Group_Trash_Weight_Tons]]/Table_Fact_Inbound_Reporting[[#This Row],[Group_Inbound_Weight_Tons]]</f>
        <v>0</v>
      </c>
      <c r="R177" s="10">
        <f t="shared" si="2"/>
        <v>0.27575424703049778</v>
      </c>
    </row>
    <row r="178" spans="1:18" x14ac:dyDescent="0.25">
      <c r="A178">
        <v>2118</v>
      </c>
      <c r="B178" s="14">
        <v>44365</v>
      </c>
      <c r="C178" t="s">
        <v>120</v>
      </c>
      <c r="D178">
        <v>110356</v>
      </c>
      <c r="E178" s="2">
        <v>44365.87354479167</v>
      </c>
      <c r="F178">
        <v>4480</v>
      </c>
      <c r="G178">
        <v>2.2400000000000002</v>
      </c>
      <c r="H178">
        <v>3</v>
      </c>
      <c r="I178" t="s">
        <v>157</v>
      </c>
      <c r="J178" t="s">
        <v>171</v>
      </c>
      <c r="K178">
        <v>6</v>
      </c>
      <c r="L178" t="s">
        <v>172</v>
      </c>
      <c r="M178" t="str">
        <f>VLOOKUP(Table_Fact_Inbound_Reporting[[#This Row],[supplier_dim_supplier_id]],Table_supplier_dim1[[supplier_id]:[supplier_name]],5,FALSE)</f>
        <v>Waste Management</v>
      </c>
      <c r="N178">
        <f>SUMIF(B:B,Table_Fact_Inbound_Reporting[[#This Row],[single_stream_incoming_date]],G:G)</f>
        <v>12.63</v>
      </c>
      <c r="O178">
        <f>IFERROR(VLOOKUP(Table_Fact_Inbound_Reporting[[#This Row],[single_stream_incoming_date]],Fact_Trashout_Reporting!C:F,4,FALSE),0)</f>
        <v>0</v>
      </c>
      <c r="P178">
        <f>IFERROR(VLOOKUP(Table_Fact_Inbound_Reporting[[#This Row],[single_stream_incoming_date]],Fact_Production_Reporting!E:G,3,FALSE),0)</f>
        <v>11.4505</v>
      </c>
      <c r="Q178" s="30">
        <f>Table_Fact_Inbound_Reporting[[#This Row],[Group_Trash_Weight_Tons]]/Table_Fact_Inbound_Reporting[[#This Row],[Group_Inbound_Weight_Tons]]</f>
        <v>0</v>
      </c>
      <c r="R178" s="10">
        <f t="shared" si="2"/>
        <v>0.27575424703049778</v>
      </c>
    </row>
    <row r="179" spans="1:18" x14ac:dyDescent="0.25">
      <c r="A179">
        <v>2117</v>
      </c>
      <c r="B179" s="14">
        <v>44365</v>
      </c>
      <c r="C179" t="s">
        <v>120</v>
      </c>
      <c r="D179">
        <v>110322</v>
      </c>
      <c r="E179" s="2">
        <v>44365.87279050926</v>
      </c>
      <c r="F179">
        <v>8880</v>
      </c>
      <c r="G179">
        <v>4.4400000000000004</v>
      </c>
      <c r="H179">
        <v>3</v>
      </c>
      <c r="I179" t="s">
        <v>157</v>
      </c>
      <c r="J179" t="s">
        <v>171</v>
      </c>
      <c r="K179">
        <v>6</v>
      </c>
      <c r="L179" t="s">
        <v>172</v>
      </c>
      <c r="M179" t="str">
        <f>VLOOKUP(Table_Fact_Inbound_Reporting[[#This Row],[supplier_dim_supplier_id]],Table_supplier_dim1[[supplier_id]:[supplier_name]],5,FALSE)</f>
        <v>Waste Management</v>
      </c>
      <c r="N179">
        <f>SUMIF(B:B,Table_Fact_Inbound_Reporting[[#This Row],[single_stream_incoming_date]],G:G)</f>
        <v>12.63</v>
      </c>
      <c r="O179">
        <f>IFERROR(VLOOKUP(Table_Fact_Inbound_Reporting[[#This Row],[single_stream_incoming_date]],Fact_Trashout_Reporting!C:F,4,FALSE),0)</f>
        <v>0</v>
      </c>
      <c r="P179">
        <f>IFERROR(VLOOKUP(Table_Fact_Inbound_Reporting[[#This Row],[single_stream_incoming_date]],Fact_Production_Reporting!E:G,3,FALSE),0)</f>
        <v>11.4505</v>
      </c>
      <c r="Q179" s="30">
        <f>Table_Fact_Inbound_Reporting[[#This Row],[Group_Trash_Weight_Tons]]/Table_Fact_Inbound_Reporting[[#This Row],[Group_Inbound_Weight_Tons]]</f>
        <v>0</v>
      </c>
      <c r="R179" s="10">
        <f t="shared" si="2"/>
        <v>0.27575424703049778</v>
      </c>
    </row>
    <row r="180" spans="1:18" x14ac:dyDescent="0.25">
      <c r="A180">
        <v>2121</v>
      </c>
      <c r="B180" s="14">
        <v>44365</v>
      </c>
      <c r="C180" t="s">
        <v>120</v>
      </c>
      <c r="D180">
        <v>110381</v>
      </c>
      <c r="E180" s="2">
        <v>44368.865098109571</v>
      </c>
      <c r="F180">
        <v>1020</v>
      </c>
      <c r="G180">
        <v>0.51</v>
      </c>
      <c r="H180">
        <v>2</v>
      </c>
      <c r="I180" t="s">
        <v>157</v>
      </c>
      <c r="J180" t="s">
        <v>171</v>
      </c>
      <c r="K180">
        <v>6</v>
      </c>
      <c r="L180" t="s">
        <v>172</v>
      </c>
      <c r="M180" t="str">
        <f>VLOOKUP(Table_Fact_Inbound_Reporting[[#This Row],[supplier_dim_supplier_id]],Table_supplier_dim1[[supplier_id]:[supplier_name]],5,FALSE)</f>
        <v>Twin Enviro</v>
      </c>
      <c r="N180">
        <f>SUMIF(B:B,Table_Fact_Inbound_Reporting[[#This Row],[single_stream_incoming_date]],G:G)</f>
        <v>12.63</v>
      </c>
      <c r="O180">
        <f>IFERROR(VLOOKUP(Table_Fact_Inbound_Reporting[[#This Row],[single_stream_incoming_date]],Fact_Trashout_Reporting!C:F,4,FALSE),0)</f>
        <v>0</v>
      </c>
      <c r="P180">
        <f>IFERROR(VLOOKUP(Table_Fact_Inbound_Reporting[[#This Row],[single_stream_incoming_date]],Fact_Production_Reporting!E:G,3,FALSE),0)</f>
        <v>11.4505</v>
      </c>
      <c r="Q180" s="30">
        <f>Table_Fact_Inbound_Reporting[[#This Row],[Group_Trash_Weight_Tons]]/Table_Fact_Inbound_Reporting[[#This Row],[Group_Inbound_Weight_Tons]]</f>
        <v>0</v>
      </c>
      <c r="R180" s="10">
        <f t="shared" si="2"/>
        <v>0.27575424703049778</v>
      </c>
    </row>
    <row r="181" spans="1:18" x14ac:dyDescent="0.25">
      <c r="A181">
        <v>2115</v>
      </c>
      <c r="B181" s="14">
        <v>44364</v>
      </c>
      <c r="C181" t="s">
        <v>120</v>
      </c>
      <c r="D181">
        <v>110279</v>
      </c>
      <c r="E181" s="2">
        <v>44365.87118159722</v>
      </c>
      <c r="F181">
        <v>3040</v>
      </c>
      <c r="G181">
        <v>1.52</v>
      </c>
      <c r="H181">
        <v>2</v>
      </c>
      <c r="I181" t="s">
        <v>157</v>
      </c>
      <c r="J181" t="s">
        <v>171</v>
      </c>
      <c r="K181">
        <v>6</v>
      </c>
      <c r="L181" t="s">
        <v>172</v>
      </c>
      <c r="M181" t="str">
        <f>VLOOKUP(Table_Fact_Inbound_Reporting[[#This Row],[supplier_dim_supplier_id]],Table_supplier_dim1[[supplier_id]:[supplier_name]],5,FALSE)</f>
        <v>Twin Enviro</v>
      </c>
      <c r="N181">
        <f>SUMIF(B:B,Table_Fact_Inbound_Reporting[[#This Row],[single_stream_incoming_date]],G:G)</f>
        <v>2.46</v>
      </c>
      <c r="O181">
        <f>IFERROR(VLOOKUP(Table_Fact_Inbound_Reporting[[#This Row],[single_stream_incoming_date]],Fact_Trashout_Reporting!C:F,4,FALSE),0)</f>
        <v>0</v>
      </c>
      <c r="P181">
        <f>IFERROR(VLOOKUP(Table_Fact_Inbound_Reporting[[#This Row],[single_stream_incoming_date]],Fact_Production_Reporting!E:G,3,FALSE),0)</f>
        <v>2.9979999999999998</v>
      </c>
      <c r="Q181" s="30">
        <f>Table_Fact_Inbound_Reporting[[#This Row],[Group_Trash_Weight_Tons]]/Table_Fact_Inbound_Reporting[[#This Row],[Group_Inbound_Weight_Tons]]</f>
        <v>0</v>
      </c>
      <c r="R181" s="10">
        <f t="shared" si="2"/>
        <v>0.27575424703049778</v>
      </c>
    </row>
    <row r="182" spans="1:18" x14ac:dyDescent="0.25">
      <c r="A182">
        <v>2114</v>
      </c>
      <c r="B182" s="14">
        <v>44364</v>
      </c>
      <c r="C182" t="s">
        <v>120</v>
      </c>
      <c r="D182">
        <v>110256</v>
      </c>
      <c r="E182" s="2">
        <v>44365.870399729938</v>
      </c>
      <c r="F182">
        <v>1880</v>
      </c>
      <c r="G182">
        <v>0.94</v>
      </c>
      <c r="H182">
        <v>2</v>
      </c>
      <c r="I182" t="s">
        <v>157</v>
      </c>
      <c r="J182" t="s">
        <v>171</v>
      </c>
      <c r="K182">
        <v>6</v>
      </c>
      <c r="L182" t="s">
        <v>172</v>
      </c>
      <c r="M182" t="str">
        <f>VLOOKUP(Table_Fact_Inbound_Reporting[[#This Row],[supplier_dim_supplier_id]],Table_supplier_dim1[[supplier_id]:[supplier_name]],5,FALSE)</f>
        <v>Twin Enviro</v>
      </c>
      <c r="N182">
        <f>SUMIF(B:B,Table_Fact_Inbound_Reporting[[#This Row],[single_stream_incoming_date]],G:G)</f>
        <v>2.46</v>
      </c>
      <c r="O182">
        <f>IFERROR(VLOOKUP(Table_Fact_Inbound_Reporting[[#This Row],[single_stream_incoming_date]],Fact_Trashout_Reporting!C:F,4,FALSE),0)</f>
        <v>0</v>
      </c>
      <c r="P182">
        <f>IFERROR(VLOOKUP(Table_Fact_Inbound_Reporting[[#This Row],[single_stream_incoming_date]],Fact_Production_Reporting!E:G,3,FALSE),0)</f>
        <v>2.9979999999999998</v>
      </c>
      <c r="Q182" s="30">
        <f>Table_Fact_Inbound_Reporting[[#This Row],[Group_Trash_Weight_Tons]]/Table_Fact_Inbound_Reporting[[#This Row],[Group_Inbound_Weight_Tons]]</f>
        <v>0</v>
      </c>
      <c r="R182" s="10">
        <f t="shared" si="2"/>
        <v>0.27575424703049778</v>
      </c>
    </row>
    <row r="183" spans="1:18" x14ac:dyDescent="0.25">
      <c r="A183">
        <v>2113</v>
      </c>
      <c r="B183" s="14">
        <v>44363</v>
      </c>
      <c r="C183" t="s">
        <v>120</v>
      </c>
      <c r="D183">
        <v>110201</v>
      </c>
      <c r="E183" s="2">
        <v>44363.889629706791</v>
      </c>
      <c r="F183">
        <v>2820</v>
      </c>
      <c r="G183">
        <v>1.41</v>
      </c>
      <c r="H183">
        <v>2</v>
      </c>
      <c r="I183" t="s">
        <v>157</v>
      </c>
      <c r="J183" t="s">
        <v>171</v>
      </c>
      <c r="K183">
        <v>6</v>
      </c>
      <c r="L183" t="s">
        <v>172</v>
      </c>
      <c r="M183" t="str">
        <f>VLOOKUP(Table_Fact_Inbound_Reporting[[#This Row],[supplier_dim_supplier_id]],Table_supplier_dim1[[supplier_id]:[supplier_name]],5,FALSE)</f>
        <v>Twin Enviro</v>
      </c>
      <c r="N183">
        <f>SUMIF(B:B,Table_Fact_Inbound_Reporting[[#This Row],[single_stream_incoming_date]],G:G)</f>
        <v>5.87</v>
      </c>
      <c r="O183">
        <f>IFERROR(VLOOKUP(Table_Fact_Inbound_Reporting[[#This Row],[single_stream_incoming_date]],Fact_Trashout_Reporting!C:F,4,FALSE),0)</f>
        <v>0</v>
      </c>
      <c r="P183">
        <f>IFERROR(VLOOKUP(Table_Fact_Inbound_Reporting[[#This Row],[single_stream_incoming_date]],Fact_Production_Reporting!E:G,3,FALSE),0)</f>
        <v>8.4150000000000009</v>
      </c>
      <c r="Q183" s="30">
        <f>Table_Fact_Inbound_Reporting[[#This Row],[Group_Trash_Weight_Tons]]/Table_Fact_Inbound_Reporting[[#This Row],[Group_Inbound_Weight_Tons]]</f>
        <v>0</v>
      </c>
      <c r="R183" s="10">
        <f t="shared" si="2"/>
        <v>0.27575424703049778</v>
      </c>
    </row>
    <row r="184" spans="1:18" x14ac:dyDescent="0.25">
      <c r="A184">
        <v>2110</v>
      </c>
      <c r="B184" s="14">
        <v>44363</v>
      </c>
      <c r="C184" t="s">
        <v>120</v>
      </c>
      <c r="D184">
        <v>110153</v>
      </c>
      <c r="E184" s="2">
        <v>44363.88826141975</v>
      </c>
      <c r="F184">
        <v>780</v>
      </c>
      <c r="G184">
        <v>0.39</v>
      </c>
      <c r="H184">
        <v>2</v>
      </c>
      <c r="I184" t="s">
        <v>157</v>
      </c>
      <c r="J184" t="s">
        <v>171</v>
      </c>
      <c r="K184">
        <v>6</v>
      </c>
      <c r="L184" t="s">
        <v>172</v>
      </c>
      <c r="M184" t="str">
        <f>VLOOKUP(Table_Fact_Inbound_Reporting[[#This Row],[supplier_dim_supplier_id]],Table_supplier_dim1[[supplier_id]:[supplier_name]],5,FALSE)</f>
        <v>Twin Enviro</v>
      </c>
      <c r="N184">
        <f>SUMIF(B:B,Table_Fact_Inbound_Reporting[[#This Row],[single_stream_incoming_date]],G:G)</f>
        <v>5.87</v>
      </c>
      <c r="O184">
        <f>IFERROR(VLOOKUP(Table_Fact_Inbound_Reporting[[#This Row],[single_stream_incoming_date]],Fact_Trashout_Reporting!C:F,4,FALSE),0)</f>
        <v>0</v>
      </c>
      <c r="P184">
        <f>IFERROR(VLOOKUP(Table_Fact_Inbound_Reporting[[#This Row],[single_stream_incoming_date]],Fact_Production_Reporting!E:G,3,FALSE),0)</f>
        <v>8.4150000000000009</v>
      </c>
      <c r="Q184" s="30">
        <f>Table_Fact_Inbound_Reporting[[#This Row],[Group_Trash_Weight_Tons]]/Table_Fact_Inbound_Reporting[[#This Row],[Group_Inbound_Weight_Tons]]</f>
        <v>0</v>
      </c>
      <c r="R184" s="10">
        <f t="shared" si="2"/>
        <v>0.27575424703049778</v>
      </c>
    </row>
    <row r="185" spans="1:18" x14ac:dyDescent="0.25">
      <c r="A185">
        <v>2112</v>
      </c>
      <c r="B185" s="14">
        <v>44363</v>
      </c>
      <c r="C185" t="s">
        <v>120</v>
      </c>
      <c r="D185">
        <v>110181</v>
      </c>
      <c r="E185" s="2">
        <v>44363.889237152776</v>
      </c>
      <c r="F185">
        <v>3980</v>
      </c>
      <c r="G185">
        <v>1.99</v>
      </c>
      <c r="H185">
        <v>2</v>
      </c>
      <c r="I185" t="s">
        <v>157</v>
      </c>
      <c r="J185" t="s">
        <v>171</v>
      </c>
      <c r="K185">
        <v>6</v>
      </c>
      <c r="L185" t="s">
        <v>172</v>
      </c>
      <c r="M185" t="str">
        <f>VLOOKUP(Table_Fact_Inbound_Reporting[[#This Row],[supplier_dim_supplier_id]],Table_supplier_dim1[[supplier_id]:[supplier_name]],5,FALSE)</f>
        <v>Twin Enviro</v>
      </c>
      <c r="N185">
        <f>SUMIF(B:B,Table_Fact_Inbound_Reporting[[#This Row],[single_stream_incoming_date]],G:G)</f>
        <v>5.87</v>
      </c>
      <c r="O185">
        <f>IFERROR(VLOOKUP(Table_Fact_Inbound_Reporting[[#This Row],[single_stream_incoming_date]],Fact_Trashout_Reporting!C:F,4,FALSE),0)</f>
        <v>0</v>
      </c>
      <c r="P185">
        <f>IFERROR(VLOOKUP(Table_Fact_Inbound_Reporting[[#This Row],[single_stream_incoming_date]],Fact_Production_Reporting!E:G,3,FALSE),0)</f>
        <v>8.4150000000000009</v>
      </c>
      <c r="Q185" s="30">
        <f>Table_Fact_Inbound_Reporting[[#This Row],[Group_Trash_Weight_Tons]]/Table_Fact_Inbound_Reporting[[#This Row],[Group_Inbound_Weight_Tons]]</f>
        <v>0</v>
      </c>
      <c r="R185" s="10">
        <f t="shared" si="2"/>
        <v>0.27575424703049778</v>
      </c>
    </row>
    <row r="186" spans="1:18" x14ac:dyDescent="0.25">
      <c r="A186">
        <v>2111</v>
      </c>
      <c r="B186" s="14">
        <v>44363</v>
      </c>
      <c r="C186" t="s">
        <v>120</v>
      </c>
      <c r="D186">
        <v>110169</v>
      </c>
      <c r="E186" s="2">
        <v>44363.888714313274</v>
      </c>
      <c r="F186">
        <v>4160</v>
      </c>
      <c r="G186">
        <v>2.08</v>
      </c>
      <c r="H186">
        <v>2</v>
      </c>
      <c r="I186" t="s">
        <v>157</v>
      </c>
      <c r="J186" t="s">
        <v>171</v>
      </c>
      <c r="K186">
        <v>6</v>
      </c>
      <c r="L186" t="s">
        <v>172</v>
      </c>
      <c r="M186" t="str">
        <f>VLOOKUP(Table_Fact_Inbound_Reporting[[#This Row],[supplier_dim_supplier_id]],Table_supplier_dim1[[supplier_id]:[supplier_name]],5,FALSE)</f>
        <v>Twin Enviro</v>
      </c>
      <c r="N186">
        <f>SUMIF(B:B,Table_Fact_Inbound_Reporting[[#This Row],[single_stream_incoming_date]],G:G)</f>
        <v>5.87</v>
      </c>
      <c r="O186">
        <f>IFERROR(VLOOKUP(Table_Fact_Inbound_Reporting[[#This Row],[single_stream_incoming_date]],Fact_Trashout_Reporting!C:F,4,FALSE),0)</f>
        <v>0</v>
      </c>
      <c r="P186">
        <f>IFERROR(VLOOKUP(Table_Fact_Inbound_Reporting[[#This Row],[single_stream_incoming_date]],Fact_Production_Reporting!E:G,3,FALSE),0)</f>
        <v>8.4150000000000009</v>
      </c>
      <c r="Q186" s="30">
        <f>Table_Fact_Inbound_Reporting[[#This Row],[Group_Trash_Weight_Tons]]/Table_Fact_Inbound_Reporting[[#This Row],[Group_Inbound_Weight_Tons]]</f>
        <v>0</v>
      </c>
      <c r="R186" s="10">
        <f t="shared" si="2"/>
        <v>0.27575424703049778</v>
      </c>
    </row>
    <row r="187" spans="1:18" x14ac:dyDescent="0.25">
      <c r="A187">
        <v>2105</v>
      </c>
      <c r="B187" s="14">
        <v>44362</v>
      </c>
      <c r="C187" t="s">
        <v>120</v>
      </c>
      <c r="D187">
        <v>110056</v>
      </c>
      <c r="E187" s="2">
        <v>44362.868270679013</v>
      </c>
      <c r="F187">
        <v>3240</v>
      </c>
      <c r="G187">
        <v>1.62</v>
      </c>
      <c r="H187">
        <v>2</v>
      </c>
      <c r="I187" t="s">
        <v>157</v>
      </c>
      <c r="J187" t="s">
        <v>171</v>
      </c>
      <c r="K187">
        <v>6</v>
      </c>
      <c r="L187" t="s">
        <v>172</v>
      </c>
      <c r="M187" t="str">
        <f>VLOOKUP(Table_Fact_Inbound_Reporting[[#This Row],[supplier_dim_supplier_id]],Table_supplier_dim1[[supplier_id]:[supplier_name]],5,FALSE)</f>
        <v>Twin Enviro</v>
      </c>
      <c r="N187">
        <f>SUMIF(B:B,Table_Fact_Inbound_Reporting[[#This Row],[single_stream_incoming_date]],G:G)</f>
        <v>10.64</v>
      </c>
      <c r="O187">
        <f>IFERROR(VLOOKUP(Table_Fact_Inbound_Reporting[[#This Row],[single_stream_incoming_date]],Fact_Trashout_Reporting!C:F,4,FALSE),0)</f>
        <v>0</v>
      </c>
      <c r="P187">
        <f>IFERROR(VLOOKUP(Table_Fact_Inbound_Reporting[[#This Row],[single_stream_incoming_date]],Fact_Production_Reporting!E:G,3,FALSE),0)</f>
        <v>9.6300000000000008</v>
      </c>
      <c r="Q187" s="30">
        <f>Table_Fact_Inbound_Reporting[[#This Row],[Group_Trash_Weight_Tons]]/Table_Fact_Inbound_Reporting[[#This Row],[Group_Inbound_Weight_Tons]]</f>
        <v>0</v>
      </c>
      <c r="R187" s="10">
        <f t="shared" si="2"/>
        <v>0.27575424703049778</v>
      </c>
    </row>
    <row r="188" spans="1:18" x14ac:dyDescent="0.25">
      <c r="A188">
        <v>2106</v>
      </c>
      <c r="B188" s="14">
        <v>44362</v>
      </c>
      <c r="C188" t="s">
        <v>120</v>
      </c>
      <c r="D188">
        <v>110087</v>
      </c>
      <c r="E188" s="2">
        <v>44362.868672608027</v>
      </c>
      <c r="F188">
        <v>5200</v>
      </c>
      <c r="G188">
        <v>2.6</v>
      </c>
      <c r="H188">
        <v>3</v>
      </c>
      <c r="I188" t="s">
        <v>157</v>
      </c>
      <c r="J188" t="s">
        <v>171</v>
      </c>
      <c r="K188">
        <v>6</v>
      </c>
      <c r="L188" t="s">
        <v>172</v>
      </c>
      <c r="M188" t="str">
        <f>VLOOKUP(Table_Fact_Inbound_Reporting[[#This Row],[supplier_dim_supplier_id]],Table_supplier_dim1[[supplier_id]:[supplier_name]],5,FALSE)</f>
        <v>Waste Management</v>
      </c>
      <c r="N188">
        <f>SUMIF(B:B,Table_Fact_Inbound_Reporting[[#This Row],[single_stream_incoming_date]],G:G)</f>
        <v>10.64</v>
      </c>
      <c r="O188">
        <f>IFERROR(VLOOKUP(Table_Fact_Inbound_Reporting[[#This Row],[single_stream_incoming_date]],Fact_Trashout_Reporting!C:F,4,FALSE),0)</f>
        <v>0</v>
      </c>
      <c r="P188">
        <f>IFERROR(VLOOKUP(Table_Fact_Inbound_Reporting[[#This Row],[single_stream_incoming_date]],Fact_Production_Reporting!E:G,3,FALSE),0)</f>
        <v>9.6300000000000008</v>
      </c>
      <c r="Q188" s="30">
        <f>Table_Fact_Inbound_Reporting[[#This Row],[Group_Trash_Weight_Tons]]/Table_Fact_Inbound_Reporting[[#This Row],[Group_Inbound_Weight_Tons]]</f>
        <v>0</v>
      </c>
      <c r="R188" s="10">
        <f t="shared" si="2"/>
        <v>0.27575424703049778</v>
      </c>
    </row>
    <row r="189" spans="1:18" x14ac:dyDescent="0.25">
      <c r="A189">
        <v>2108</v>
      </c>
      <c r="B189" s="14">
        <v>44362</v>
      </c>
      <c r="C189" t="s">
        <v>120</v>
      </c>
      <c r="D189">
        <v>110118</v>
      </c>
      <c r="E189" s="2">
        <v>44363.887321334878</v>
      </c>
      <c r="F189">
        <v>4560</v>
      </c>
      <c r="G189">
        <v>2.2799999999999998</v>
      </c>
      <c r="H189">
        <v>2</v>
      </c>
      <c r="I189" t="s">
        <v>157</v>
      </c>
      <c r="J189" t="s">
        <v>171</v>
      </c>
      <c r="K189">
        <v>6</v>
      </c>
      <c r="L189" t="s">
        <v>172</v>
      </c>
      <c r="M189" t="str">
        <f>VLOOKUP(Table_Fact_Inbound_Reporting[[#This Row],[supplier_dim_supplier_id]],Table_supplier_dim1[[supplier_id]:[supplier_name]],5,FALSE)</f>
        <v>Twin Enviro</v>
      </c>
      <c r="N189">
        <f>SUMIF(B:B,Table_Fact_Inbound_Reporting[[#This Row],[single_stream_incoming_date]],G:G)</f>
        <v>10.64</v>
      </c>
      <c r="O189">
        <f>IFERROR(VLOOKUP(Table_Fact_Inbound_Reporting[[#This Row],[single_stream_incoming_date]],Fact_Trashout_Reporting!C:F,4,FALSE),0)</f>
        <v>0</v>
      </c>
      <c r="P189">
        <f>IFERROR(VLOOKUP(Table_Fact_Inbound_Reporting[[#This Row],[single_stream_incoming_date]],Fact_Production_Reporting!E:G,3,FALSE),0)</f>
        <v>9.6300000000000008</v>
      </c>
      <c r="Q189" s="30">
        <f>Table_Fact_Inbound_Reporting[[#This Row],[Group_Trash_Weight_Tons]]/Table_Fact_Inbound_Reporting[[#This Row],[Group_Inbound_Weight_Tons]]</f>
        <v>0</v>
      </c>
      <c r="R189" s="10">
        <f t="shared" si="2"/>
        <v>0.27575424703049778</v>
      </c>
    </row>
    <row r="190" spans="1:18" x14ac:dyDescent="0.25">
      <c r="A190">
        <v>2109</v>
      </c>
      <c r="B190" s="14">
        <v>44362</v>
      </c>
      <c r="C190" t="s">
        <v>120</v>
      </c>
      <c r="D190">
        <v>110133</v>
      </c>
      <c r="E190" s="2">
        <v>44363.887876774694</v>
      </c>
      <c r="F190">
        <v>2260</v>
      </c>
      <c r="G190">
        <v>1.1299999999999999</v>
      </c>
      <c r="H190">
        <v>3</v>
      </c>
      <c r="I190" t="s">
        <v>157</v>
      </c>
      <c r="J190" t="s">
        <v>171</v>
      </c>
      <c r="K190">
        <v>6</v>
      </c>
      <c r="L190" t="s">
        <v>172</v>
      </c>
      <c r="M190" t="str">
        <f>VLOOKUP(Table_Fact_Inbound_Reporting[[#This Row],[supplier_dim_supplier_id]],Table_supplier_dim1[[supplier_id]:[supplier_name]],5,FALSE)</f>
        <v>Waste Management</v>
      </c>
      <c r="N190">
        <f>SUMIF(B:B,Table_Fact_Inbound_Reporting[[#This Row],[single_stream_incoming_date]],G:G)</f>
        <v>10.64</v>
      </c>
      <c r="O190">
        <f>IFERROR(VLOOKUP(Table_Fact_Inbound_Reporting[[#This Row],[single_stream_incoming_date]],Fact_Trashout_Reporting!C:F,4,FALSE),0)</f>
        <v>0</v>
      </c>
      <c r="P190">
        <f>IFERROR(VLOOKUP(Table_Fact_Inbound_Reporting[[#This Row],[single_stream_incoming_date]],Fact_Production_Reporting!E:G,3,FALSE),0)</f>
        <v>9.6300000000000008</v>
      </c>
      <c r="Q190" s="30">
        <f>Table_Fact_Inbound_Reporting[[#This Row],[Group_Trash_Weight_Tons]]/Table_Fact_Inbound_Reporting[[#This Row],[Group_Inbound_Weight_Tons]]</f>
        <v>0</v>
      </c>
      <c r="R190" s="10">
        <f t="shared" si="2"/>
        <v>0.27575424703049778</v>
      </c>
    </row>
    <row r="191" spans="1:18" x14ac:dyDescent="0.25">
      <c r="A191">
        <v>2107</v>
      </c>
      <c r="B191" s="14">
        <v>44362</v>
      </c>
      <c r="C191" t="s">
        <v>120</v>
      </c>
      <c r="D191">
        <v>110095</v>
      </c>
      <c r="E191" s="2">
        <v>44362.869076774688</v>
      </c>
      <c r="F191">
        <v>6020</v>
      </c>
      <c r="G191">
        <v>3.01</v>
      </c>
      <c r="H191">
        <v>3</v>
      </c>
      <c r="I191" t="s">
        <v>157</v>
      </c>
      <c r="J191" t="s">
        <v>171</v>
      </c>
      <c r="K191">
        <v>6</v>
      </c>
      <c r="L191" t="s">
        <v>172</v>
      </c>
      <c r="M191" t="str">
        <f>VLOOKUP(Table_Fact_Inbound_Reporting[[#This Row],[supplier_dim_supplier_id]],Table_supplier_dim1[[supplier_id]:[supplier_name]],5,FALSE)</f>
        <v>Waste Management</v>
      </c>
      <c r="N191">
        <f>SUMIF(B:B,Table_Fact_Inbound_Reporting[[#This Row],[single_stream_incoming_date]],G:G)</f>
        <v>10.64</v>
      </c>
      <c r="O191">
        <f>IFERROR(VLOOKUP(Table_Fact_Inbound_Reporting[[#This Row],[single_stream_incoming_date]],Fact_Trashout_Reporting!C:F,4,FALSE),0)</f>
        <v>0</v>
      </c>
      <c r="P191">
        <f>IFERROR(VLOOKUP(Table_Fact_Inbound_Reporting[[#This Row],[single_stream_incoming_date]],Fact_Production_Reporting!E:G,3,FALSE),0)</f>
        <v>9.6300000000000008</v>
      </c>
      <c r="Q191" s="30">
        <f>Table_Fact_Inbound_Reporting[[#This Row],[Group_Trash_Weight_Tons]]/Table_Fact_Inbound_Reporting[[#This Row],[Group_Inbound_Weight_Tons]]</f>
        <v>0</v>
      </c>
      <c r="R191" s="10">
        <f t="shared" si="2"/>
        <v>0.27575424703049778</v>
      </c>
    </row>
    <row r="192" spans="1:18" x14ac:dyDescent="0.25">
      <c r="A192">
        <v>2102</v>
      </c>
      <c r="B192" s="14">
        <v>44361</v>
      </c>
      <c r="C192" t="s">
        <v>120</v>
      </c>
      <c r="D192">
        <v>110026</v>
      </c>
      <c r="E192" s="2">
        <v>44362.866472530863</v>
      </c>
      <c r="F192">
        <v>6780</v>
      </c>
      <c r="G192">
        <v>3.39</v>
      </c>
      <c r="H192">
        <v>3</v>
      </c>
      <c r="I192" t="s">
        <v>157</v>
      </c>
      <c r="J192" t="s">
        <v>171</v>
      </c>
      <c r="K192">
        <v>6</v>
      </c>
      <c r="L192" t="s">
        <v>172</v>
      </c>
      <c r="M192" t="str">
        <f>VLOOKUP(Table_Fact_Inbound_Reporting[[#This Row],[supplier_dim_supplier_id]],Table_supplier_dim1[[supplier_id]:[supplier_name]],5,FALSE)</f>
        <v>Waste Management</v>
      </c>
      <c r="N192">
        <f>SUMIF(B:B,Table_Fact_Inbound_Reporting[[#This Row],[single_stream_incoming_date]],G:G)</f>
        <v>11.75</v>
      </c>
      <c r="O192">
        <f>IFERROR(VLOOKUP(Table_Fact_Inbound_Reporting[[#This Row],[single_stream_incoming_date]],Fact_Trashout_Reporting!C:F,4,FALSE),0)</f>
        <v>0</v>
      </c>
      <c r="P192">
        <f>IFERROR(VLOOKUP(Table_Fact_Inbound_Reporting[[#This Row],[single_stream_incoming_date]],Fact_Production_Reporting!E:G,3,FALSE),0)</f>
        <v>11.437500000000002</v>
      </c>
      <c r="Q192" s="30">
        <f>Table_Fact_Inbound_Reporting[[#This Row],[Group_Trash_Weight_Tons]]/Table_Fact_Inbound_Reporting[[#This Row],[Group_Inbound_Weight_Tons]]</f>
        <v>0</v>
      </c>
      <c r="R192" s="10">
        <f t="shared" si="2"/>
        <v>0.27575424703049778</v>
      </c>
    </row>
    <row r="193" spans="1:18" x14ac:dyDescent="0.25">
      <c r="A193">
        <v>2100</v>
      </c>
      <c r="B193" s="14">
        <v>44361</v>
      </c>
      <c r="C193" t="s">
        <v>120</v>
      </c>
      <c r="D193">
        <v>109955</v>
      </c>
      <c r="E193" s="2">
        <v>44361.875289660493</v>
      </c>
      <c r="F193">
        <v>1860</v>
      </c>
      <c r="G193">
        <v>0.93</v>
      </c>
      <c r="H193">
        <v>2</v>
      </c>
      <c r="I193" t="s">
        <v>157</v>
      </c>
      <c r="J193" t="s">
        <v>171</v>
      </c>
      <c r="K193">
        <v>6</v>
      </c>
      <c r="L193" t="s">
        <v>172</v>
      </c>
      <c r="M193" t="str">
        <f>VLOOKUP(Table_Fact_Inbound_Reporting[[#This Row],[supplier_dim_supplier_id]],Table_supplier_dim1[[supplier_id]:[supplier_name]],5,FALSE)</f>
        <v>Twin Enviro</v>
      </c>
      <c r="N193">
        <f>SUMIF(B:B,Table_Fact_Inbound_Reporting[[#This Row],[single_stream_incoming_date]],G:G)</f>
        <v>11.75</v>
      </c>
      <c r="O193">
        <f>IFERROR(VLOOKUP(Table_Fact_Inbound_Reporting[[#This Row],[single_stream_incoming_date]],Fact_Trashout_Reporting!C:F,4,FALSE),0)</f>
        <v>0</v>
      </c>
      <c r="P193">
        <f>IFERROR(VLOOKUP(Table_Fact_Inbound_Reporting[[#This Row],[single_stream_incoming_date]],Fact_Production_Reporting!E:G,3,FALSE),0)</f>
        <v>11.437500000000002</v>
      </c>
      <c r="Q193" s="30">
        <f>Table_Fact_Inbound_Reporting[[#This Row],[Group_Trash_Weight_Tons]]/Table_Fact_Inbound_Reporting[[#This Row],[Group_Inbound_Weight_Tons]]</f>
        <v>0</v>
      </c>
      <c r="R193" s="10">
        <f t="shared" si="2"/>
        <v>0.27575424703049778</v>
      </c>
    </row>
    <row r="194" spans="1:18" x14ac:dyDescent="0.25">
      <c r="A194">
        <v>2103</v>
      </c>
      <c r="B194" s="14">
        <v>44361</v>
      </c>
      <c r="C194" t="s">
        <v>120</v>
      </c>
      <c r="D194">
        <v>110036</v>
      </c>
      <c r="E194" s="2">
        <v>44362.867054629627</v>
      </c>
      <c r="F194">
        <v>2340</v>
      </c>
      <c r="G194">
        <v>1.17</v>
      </c>
      <c r="H194">
        <v>3</v>
      </c>
      <c r="I194" t="s">
        <v>157</v>
      </c>
      <c r="J194" t="s">
        <v>171</v>
      </c>
      <c r="K194">
        <v>6</v>
      </c>
      <c r="L194" t="s">
        <v>172</v>
      </c>
      <c r="M194" t="str">
        <f>VLOOKUP(Table_Fact_Inbound_Reporting[[#This Row],[supplier_dim_supplier_id]],Table_supplier_dim1[[supplier_id]:[supplier_name]],5,FALSE)</f>
        <v>Waste Management</v>
      </c>
      <c r="N194">
        <f>SUMIF(B:B,Table_Fact_Inbound_Reporting[[#This Row],[single_stream_incoming_date]],G:G)</f>
        <v>11.75</v>
      </c>
      <c r="O194">
        <f>IFERROR(VLOOKUP(Table_Fact_Inbound_Reporting[[#This Row],[single_stream_incoming_date]],Fact_Trashout_Reporting!C:F,4,FALSE),0)</f>
        <v>0</v>
      </c>
      <c r="P194">
        <f>IFERROR(VLOOKUP(Table_Fact_Inbound_Reporting[[#This Row],[single_stream_incoming_date]],Fact_Production_Reporting!E:G,3,FALSE),0)</f>
        <v>11.437500000000002</v>
      </c>
      <c r="Q194" s="30">
        <f>Table_Fact_Inbound_Reporting[[#This Row],[Group_Trash_Weight_Tons]]/Table_Fact_Inbound_Reporting[[#This Row],[Group_Inbound_Weight_Tons]]</f>
        <v>0</v>
      </c>
      <c r="R194" s="10">
        <f t="shared" ref="R194:R257" si="3">AVERAGE(Q:Q)</f>
        <v>0.27575424703049778</v>
      </c>
    </row>
    <row r="195" spans="1:18" x14ac:dyDescent="0.25">
      <c r="A195">
        <v>2099</v>
      </c>
      <c r="B195" s="14">
        <v>44361</v>
      </c>
      <c r="C195" t="s">
        <v>120</v>
      </c>
      <c r="D195">
        <v>109950</v>
      </c>
      <c r="E195" s="2">
        <v>44361.874851736109</v>
      </c>
      <c r="F195">
        <v>3440</v>
      </c>
      <c r="G195">
        <v>1.72</v>
      </c>
      <c r="H195">
        <v>2</v>
      </c>
      <c r="I195" t="s">
        <v>157</v>
      </c>
      <c r="J195" t="s">
        <v>171</v>
      </c>
      <c r="K195">
        <v>6</v>
      </c>
      <c r="L195" t="s">
        <v>172</v>
      </c>
      <c r="M195" t="str">
        <f>VLOOKUP(Table_Fact_Inbound_Reporting[[#This Row],[supplier_dim_supplier_id]],Table_supplier_dim1[[supplier_id]:[supplier_name]],5,FALSE)</f>
        <v>Twin Enviro</v>
      </c>
      <c r="N195">
        <f>SUMIF(B:B,Table_Fact_Inbound_Reporting[[#This Row],[single_stream_incoming_date]],G:G)</f>
        <v>11.75</v>
      </c>
      <c r="O195">
        <f>IFERROR(VLOOKUP(Table_Fact_Inbound_Reporting[[#This Row],[single_stream_incoming_date]],Fact_Trashout_Reporting!C:F,4,FALSE),0)</f>
        <v>0</v>
      </c>
      <c r="P195">
        <f>IFERROR(VLOOKUP(Table_Fact_Inbound_Reporting[[#This Row],[single_stream_incoming_date]],Fact_Production_Reporting!E:G,3,FALSE),0)</f>
        <v>11.437500000000002</v>
      </c>
      <c r="Q195" s="30">
        <f>Table_Fact_Inbound_Reporting[[#This Row],[Group_Trash_Weight_Tons]]/Table_Fact_Inbound_Reporting[[#This Row],[Group_Inbound_Weight_Tons]]</f>
        <v>0</v>
      </c>
      <c r="R195" s="10">
        <f t="shared" si="3"/>
        <v>0.27575424703049778</v>
      </c>
    </row>
    <row r="196" spans="1:18" x14ac:dyDescent="0.25">
      <c r="A196">
        <v>2104</v>
      </c>
      <c r="B196" s="14">
        <v>44361</v>
      </c>
      <c r="C196" t="s">
        <v>120</v>
      </c>
      <c r="D196">
        <v>110037</v>
      </c>
      <c r="E196" s="2">
        <v>44362.867641165125</v>
      </c>
      <c r="F196">
        <v>4100</v>
      </c>
      <c r="G196">
        <v>2.0499999999999998</v>
      </c>
      <c r="H196">
        <v>2</v>
      </c>
      <c r="I196" t="s">
        <v>157</v>
      </c>
      <c r="J196" t="s">
        <v>171</v>
      </c>
      <c r="K196">
        <v>6</v>
      </c>
      <c r="L196" t="s">
        <v>172</v>
      </c>
      <c r="M196" t="str">
        <f>VLOOKUP(Table_Fact_Inbound_Reporting[[#This Row],[supplier_dim_supplier_id]],Table_supplier_dim1[[supplier_id]:[supplier_name]],5,FALSE)</f>
        <v>Twin Enviro</v>
      </c>
      <c r="N196">
        <f>SUMIF(B:B,Table_Fact_Inbound_Reporting[[#This Row],[single_stream_incoming_date]],G:G)</f>
        <v>11.75</v>
      </c>
      <c r="O196">
        <f>IFERROR(VLOOKUP(Table_Fact_Inbound_Reporting[[#This Row],[single_stream_incoming_date]],Fact_Trashout_Reporting!C:F,4,FALSE),0)</f>
        <v>0</v>
      </c>
      <c r="P196">
        <f>IFERROR(VLOOKUP(Table_Fact_Inbound_Reporting[[#This Row],[single_stream_incoming_date]],Fact_Production_Reporting!E:G,3,FALSE),0)</f>
        <v>11.437500000000002</v>
      </c>
      <c r="Q196" s="30">
        <f>Table_Fact_Inbound_Reporting[[#This Row],[Group_Trash_Weight_Tons]]/Table_Fact_Inbound_Reporting[[#This Row],[Group_Inbound_Weight_Tons]]</f>
        <v>0</v>
      </c>
      <c r="R196" s="10">
        <f t="shared" si="3"/>
        <v>0.27575424703049778</v>
      </c>
    </row>
    <row r="197" spans="1:18" x14ac:dyDescent="0.25">
      <c r="A197">
        <v>2101</v>
      </c>
      <c r="B197" s="14">
        <v>44361</v>
      </c>
      <c r="C197" t="s">
        <v>120</v>
      </c>
      <c r="D197">
        <v>109989</v>
      </c>
      <c r="E197" s="2">
        <v>44361.875723379628</v>
      </c>
      <c r="F197">
        <v>4980</v>
      </c>
      <c r="G197">
        <v>2.4900000000000002</v>
      </c>
      <c r="H197">
        <v>2</v>
      </c>
      <c r="I197" t="s">
        <v>157</v>
      </c>
      <c r="J197" t="s">
        <v>171</v>
      </c>
      <c r="K197">
        <v>6</v>
      </c>
      <c r="L197" t="s">
        <v>172</v>
      </c>
      <c r="M197" t="str">
        <f>VLOOKUP(Table_Fact_Inbound_Reporting[[#This Row],[supplier_dim_supplier_id]],Table_supplier_dim1[[supplier_id]:[supplier_name]],5,FALSE)</f>
        <v>Twin Enviro</v>
      </c>
      <c r="N197">
        <f>SUMIF(B:B,Table_Fact_Inbound_Reporting[[#This Row],[single_stream_incoming_date]],G:G)</f>
        <v>11.75</v>
      </c>
      <c r="O197">
        <f>IFERROR(VLOOKUP(Table_Fact_Inbound_Reporting[[#This Row],[single_stream_incoming_date]],Fact_Trashout_Reporting!C:F,4,FALSE),0)</f>
        <v>0</v>
      </c>
      <c r="P197">
        <f>IFERROR(VLOOKUP(Table_Fact_Inbound_Reporting[[#This Row],[single_stream_incoming_date]],Fact_Production_Reporting!E:G,3,FALSE),0)</f>
        <v>11.437500000000002</v>
      </c>
      <c r="Q197" s="30">
        <f>Table_Fact_Inbound_Reporting[[#This Row],[Group_Trash_Weight_Tons]]/Table_Fact_Inbound_Reporting[[#This Row],[Group_Inbound_Weight_Tons]]</f>
        <v>0</v>
      </c>
      <c r="R197" s="10">
        <f t="shared" si="3"/>
        <v>0.27575424703049778</v>
      </c>
    </row>
    <row r="198" spans="1:18" x14ac:dyDescent="0.25">
      <c r="A198">
        <v>2097</v>
      </c>
      <c r="B198" s="14">
        <v>44358</v>
      </c>
      <c r="C198" t="s">
        <v>120</v>
      </c>
      <c r="D198">
        <v>109913</v>
      </c>
      <c r="E198" s="2">
        <v>44361.873727739199</v>
      </c>
      <c r="F198">
        <v>3000</v>
      </c>
      <c r="G198">
        <v>1.5</v>
      </c>
      <c r="H198">
        <v>2</v>
      </c>
      <c r="I198" t="s">
        <v>157</v>
      </c>
      <c r="J198" t="s">
        <v>171</v>
      </c>
      <c r="K198">
        <v>6</v>
      </c>
      <c r="L198" t="s">
        <v>172</v>
      </c>
      <c r="M198" t="str">
        <f>VLOOKUP(Table_Fact_Inbound_Reporting[[#This Row],[supplier_dim_supplier_id]],Table_supplier_dim1[[supplier_id]:[supplier_name]],5,FALSE)</f>
        <v>Twin Enviro</v>
      </c>
      <c r="N198">
        <f>SUMIF(B:B,Table_Fact_Inbound_Reporting[[#This Row],[single_stream_incoming_date]],G:G)</f>
        <v>10.34</v>
      </c>
      <c r="O198">
        <f>IFERROR(VLOOKUP(Table_Fact_Inbound_Reporting[[#This Row],[single_stream_incoming_date]],Fact_Trashout_Reporting!C:F,4,FALSE),0)</f>
        <v>0</v>
      </c>
      <c r="P198">
        <f>IFERROR(VLOOKUP(Table_Fact_Inbound_Reporting[[#This Row],[single_stream_incoming_date]],Fact_Production_Reporting!E:G,3,FALSE),0)</f>
        <v>12.641499999999999</v>
      </c>
      <c r="Q198" s="30">
        <f>Table_Fact_Inbound_Reporting[[#This Row],[Group_Trash_Weight_Tons]]/Table_Fact_Inbound_Reporting[[#This Row],[Group_Inbound_Weight_Tons]]</f>
        <v>0</v>
      </c>
      <c r="R198" s="10">
        <f t="shared" si="3"/>
        <v>0.27575424703049778</v>
      </c>
    </row>
    <row r="199" spans="1:18" x14ac:dyDescent="0.25">
      <c r="A199">
        <v>2095</v>
      </c>
      <c r="B199" s="14">
        <v>44358</v>
      </c>
      <c r="C199" t="s">
        <v>120</v>
      </c>
      <c r="D199">
        <v>109873</v>
      </c>
      <c r="E199" s="2">
        <v>44358.843468479936</v>
      </c>
      <c r="F199">
        <v>4920</v>
      </c>
      <c r="G199">
        <v>2.46</v>
      </c>
      <c r="H199">
        <v>2</v>
      </c>
      <c r="I199" t="s">
        <v>157</v>
      </c>
      <c r="J199" t="s">
        <v>171</v>
      </c>
      <c r="K199">
        <v>6</v>
      </c>
      <c r="L199" t="s">
        <v>172</v>
      </c>
      <c r="M199" t="str">
        <f>VLOOKUP(Table_Fact_Inbound_Reporting[[#This Row],[supplier_dim_supplier_id]],Table_supplier_dim1[[supplier_id]:[supplier_name]],5,FALSE)</f>
        <v>Twin Enviro</v>
      </c>
      <c r="N199">
        <f>SUMIF(B:B,Table_Fact_Inbound_Reporting[[#This Row],[single_stream_incoming_date]],G:G)</f>
        <v>10.34</v>
      </c>
      <c r="O199">
        <f>IFERROR(VLOOKUP(Table_Fact_Inbound_Reporting[[#This Row],[single_stream_incoming_date]],Fact_Trashout_Reporting!C:F,4,FALSE),0)</f>
        <v>0</v>
      </c>
      <c r="P199">
        <f>IFERROR(VLOOKUP(Table_Fact_Inbound_Reporting[[#This Row],[single_stream_incoming_date]],Fact_Production_Reporting!E:G,3,FALSE),0)</f>
        <v>12.641499999999999</v>
      </c>
      <c r="Q199" s="30">
        <f>Table_Fact_Inbound_Reporting[[#This Row],[Group_Trash_Weight_Tons]]/Table_Fact_Inbound_Reporting[[#This Row],[Group_Inbound_Weight_Tons]]</f>
        <v>0</v>
      </c>
      <c r="R199" s="10">
        <f t="shared" si="3"/>
        <v>0.27575424703049778</v>
      </c>
    </row>
    <row r="200" spans="1:18" x14ac:dyDescent="0.25">
      <c r="A200">
        <v>2096</v>
      </c>
      <c r="B200" s="14">
        <v>44358</v>
      </c>
      <c r="C200" t="s">
        <v>120</v>
      </c>
      <c r="D200">
        <v>109886</v>
      </c>
      <c r="E200" s="2">
        <v>44358.843999614197</v>
      </c>
      <c r="F200">
        <v>7380</v>
      </c>
      <c r="G200">
        <v>3.69</v>
      </c>
      <c r="H200">
        <v>3</v>
      </c>
      <c r="I200" t="s">
        <v>157</v>
      </c>
      <c r="J200" t="s">
        <v>171</v>
      </c>
      <c r="K200">
        <v>6</v>
      </c>
      <c r="L200" t="s">
        <v>172</v>
      </c>
      <c r="M200" t="str">
        <f>VLOOKUP(Table_Fact_Inbound_Reporting[[#This Row],[supplier_dim_supplier_id]],Table_supplier_dim1[[supplier_id]:[supplier_name]],5,FALSE)</f>
        <v>Waste Management</v>
      </c>
      <c r="N200">
        <f>SUMIF(B:B,Table_Fact_Inbound_Reporting[[#This Row],[single_stream_incoming_date]],G:G)</f>
        <v>10.34</v>
      </c>
      <c r="O200">
        <f>IFERROR(VLOOKUP(Table_Fact_Inbound_Reporting[[#This Row],[single_stream_incoming_date]],Fact_Trashout_Reporting!C:F,4,FALSE),0)</f>
        <v>0</v>
      </c>
      <c r="P200">
        <f>IFERROR(VLOOKUP(Table_Fact_Inbound_Reporting[[#This Row],[single_stream_incoming_date]],Fact_Production_Reporting!E:G,3,FALSE),0)</f>
        <v>12.641499999999999</v>
      </c>
      <c r="Q200" s="30">
        <f>Table_Fact_Inbound_Reporting[[#This Row],[Group_Trash_Weight_Tons]]/Table_Fact_Inbound_Reporting[[#This Row],[Group_Inbound_Weight_Tons]]</f>
        <v>0</v>
      </c>
      <c r="R200" s="10">
        <f t="shared" si="3"/>
        <v>0.27575424703049778</v>
      </c>
    </row>
    <row r="201" spans="1:18" x14ac:dyDescent="0.25">
      <c r="A201">
        <v>2098</v>
      </c>
      <c r="B201" s="14">
        <v>44358</v>
      </c>
      <c r="C201" t="s">
        <v>120</v>
      </c>
      <c r="D201">
        <v>109929</v>
      </c>
      <c r="E201" s="2">
        <v>44361.874326697529</v>
      </c>
      <c r="F201">
        <v>5380</v>
      </c>
      <c r="G201">
        <v>2.69</v>
      </c>
      <c r="H201">
        <v>3</v>
      </c>
      <c r="I201" t="s">
        <v>157</v>
      </c>
      <c r="J201" t="s">
        <v>171</v>
      </c>
      <c r="K201">
        <v>6</v>
      </c>
      <c r="L201" t="s">
        <v>172</v>
      </c>
      <c r="M201" t="str">
        <f>VLOOKUP(Table_Fact_Inbound_Reporting[[#This Row],[supplier_dim_supplier_id]],Table_supplier_dim1[[supplier_id]:[supplier_name]],5,FALSE)</f>
        <v>Waste Management</v>
      </c>
      <c r="N201">
        <f>SUMIF(B:B,Table_Fact_Inbound_Reporting[[#This Row],[single_stream_incoming_date]],G:G)</f>
        <v>10.34</v>
      </c>
      <c r="O201">
        <f>IFERROR(VLOOKUP(Table_Fact_Inbound_Reporting[[#This Row],[single_stream_incoming_date]],Fact_Trashout_Reporting!C:F,4,FALSE),0)</f>
        <v>0</v>
      </c>
      <c r="P201">
        <f>IFERROR(VLOOKUP(Table_Fact_Inbound_Reporting[[#This Row],[single_stream_incoming_date]],Fact_Production_Reporting!E:G,3,FALSE),0)</f>
        <v>12.641499999999999</v>
      </c>
      <c r="Q201" s="30">
        <f>Table_Fact_Inbound_Reporting[[#This Row],[Group_Trash_Weight_Tons]]/Table_Fact_Inbound_Reporting[[#This Row],[Group_Inbound_Weight_Tons]]</f>
        <v>0</v>
      </c>
      <c r="R201" s="10">
        <f t="shared" si="3"/>
        <v>0.27575424703049778</v>
      </c>
    </row>
    <row r="202" spans="1:18" x14ac:dyDescent="0.25">
      <c r="A202">
        <v>2091</v>
      </c>
      <c r="B202" s="14">
        <v>44357</v>
      </c>
      <c r="C202" t="s">
        <v>120</v>
      </c>
      <c r="D202">
        <v>109811</v>
      </c>
      <c r="E202" s="2">
        <v>44357.871439081791</v>
      </c>
      <c r="F202">
        <v>1200</v>
      </c>
      <c r="G202">
        <v>0.6</v>
      </c>
      <c r="H202">
        <v>2</v>
      </c>
      <c r="I202" t="s">
        <v>157</v>
      </c>
      <c r="J202" t="s">
        <v>171</v>
      </c>
      <c r="K202">
        <v>6</v>
      </c>
      <c r="L202" t="s">
        <v>172</v>
      </c>
      <c r="M202" t="str">
        <f>VLOOKUP(Table_Fact_Inbound_Reporting[[#This Row],[supplier_dim_supplier_id]],Table_supplier_dim1[[supplier_id]:[supplier_name]],5,FALSE)</f>
        <v>Twin Enviro</v>
      </c>
      <c r="N202">
        <f>SUMIF(B:B,Table_Fact_Inbound_Reporting[[#This Row],[single_stream_incoming_date]],G:G)</f>
        <v>10.34</v>
      </c>
      <c r="O202">
        <f>IFERROR(VLOOKUP(Table_Fact_Inbound_Reporting[[#This Row],[single_stream_incoming_date]],Fact_Trashout_Reporting!C:F,4,FALSE),0)</f>
        <v>0</v>
      </c>
      <c r="P202">
        <f>IFERROR(VLOOKUP(Table_Fact_Inbound_Reporting[[#This Row],[single_stream_incoming_date]],Fact_Production_Reporting!E:G,3,FALSE),0)</f>
        <v>13.887499999999996</v>
      </c>
      <c r="Q202" s="30">
        <f>Table_Fact_Inbound_Reporting[[#This Row],[Group_Trash_Weight_Tons]]/Table_Fact_Inbound_Reporting[[#This Row],[Group_Inbound_Weight_Tons]]</f>
        <v>0</v>
      </c>
      <c r="R202" s="10">
        <f t="shared" si="3"/>
        <v>0.27575424703049778</v>
      </c>
    </row>
    <row r="203" spans="1:18" x14ac:dyDescent="0.25">
      <c r="A203">
        <v>2092</v>
      </c>
      <c r="B203" s="14">
        <v>44357</v>
      </c>
      <c r="C203" t="s">
        <v>120</v>
      </c>
      <c r="D203">
        <v>109813</v>
      </c>
      <c r="E203" s="2">
        <v>44357.872058641973</v>
      </c>
      <c r="F203">
        <v>3740</v>
      </c>
      <c r="G203">
        <v>1.87</v>
      </c>
      <c r="H203">
        <v>2</v>
      </c>
      <c r="I203" t="s">
        <v>157</v>
      </c>
      <c r="J203" t="s">
        <v>171</v>
      </c>
      <c r="K203">
        <v>6</v>
      </c>
      <c r="L203" t="s">
        <v>172</v>
      </c>
      <c r="M203" t="str">
        <f>VLOOKUP(Table_Fact_Inbound_Reporting[[#This Row],[supplier_dim_supplier_id]],Table_supplier_dim1[[supplier_id]:[supplier_name]],5,FALSE)</f>
        <v>Twin Enviro</v>
      </c>
      <c r="N203">
        <f>SUMIF(B:B,Table_Fact_Inbound_Reporting[[#This Row],[single_stream_incoming_date]],G:G)</f>
        <v>10.34</v>
      </c>
      <c r="O203">
        <f>IFERROR(VLOOKUP(Table_Fact_Inbound_Reporting[[#This Row],[single_stream_incoming_date]],Fact_Trashout_Reporting!C:F,4,FALSE),0)</f>
        <v>0</v>
      </c>
      <c r="P203">
        <f>IFERROR(VLOOKUP(Table_Fact_Inbound_Reporting[[#This Row],[single_stream_incoming_date]],Fact_Production_Reporting!E:G,3,FALSE),0)</f>
        <v>13.887499999999996</v>
      </c>
      <c r="Q203" s="30">
        <f>Table_Fact_Inbound_Reporting[[#This Row],[Group_Trash_Weight_Tons]]/Table_Fact_Inbound_Reporting[[#This Row],[Group_Inbound_Weight_Tons]]</f>
        <v>0</v>
      </c>
      <c r="R203" s="10">
        <f t="shared" si="3"/>
        <v>0.27575424703049778</v>
      </c>
    </row>
    <row r="204" spans="1:18" x14ac:dyDescent="0.25">
      <c r="A204">
        <v>2090</v>
      </c>
      <c r="B204" s="14">
        <v>44357</v>
      </c>
      <c r="C204" t="s">
        <v>120</v>
      </c>
      <c r="D204">
        <v>109795</v>
      </c>
      <c r="E204" s="2">
        <v>44357.870946141978</v>
      </c>
      <c r="F204">
        <v>3640</v>
      </c>
      <c r="G204">
        <v>1.82</v>
      </c>
      <c r="H204">
        <v>2</v>
      </c>
      <c r="I204" t="s">
        <v>157</v>
      </c>
      <c r="J204" t="s">
        <v>171</v>
      </c>
      <c r="K204">
        <v>6</v>
      </c>
      <c r="L204" t="s">
        <v>172</v>
      </c>
      <c r="M204" t="str">
        <f>VLOOKUP(Table_Fact_Inbound_Reporting[[#This Row],[supplier_dim_supplier_id]],Table_supplier_dim1[[supplier_id]:[supplier_name]],5,FALSE)</f>
        <v>Twin Enviro</v>
      </c>
      <c r="N204">
        <f>SUMIF(B:B,Table_Fact_Inbound_Reporting[[#This Row],[single_stream_incoming_date]],G:G)</f>
        <v>10.34</v>
      </c>
      <c r="O204">
        <f>IFERROR(VLOOKUP(Table_Fact_Inbound_Reporting[[#This Row],[single_stream_incoming_date]],Fact_Trashout_Reporting!C:F,4,FALSE),0)</f>
        <v>0</v>
      </c>
      <c r="P204">
        <f>IFERROR(VLOOKUP(Table_Fact_Inbound_Reporting[[#This Row],[single_stream_incoming_date]],Fact_Production_Reporting!E:G,3,FALSE),0)</f>
        <v>13.887499999999996</v>
      </c>
      <c r="Q204" s="30">
        <f>Table_Fact_Inbound_Reporting[[#This Row],[Group_Trash_Weight_Tons]]/Table_Fact_Inbound_Reporting[[#This Row],[Group_Inbound_Weight_Tons]]</f>
        <v>0</v>
      </c>
      <c r="R204" s="10">
        <f t="shared" si="3"/>
        <v>0.27575424703049778</v>
      </c>
    </row>
    <row r="205" spans="1:18" x14ac:dyDescent="0.25">
      <c r="A205">
        <v>2089</v>
      </c>
      <c r="B205" s="14">
        <v>44357</v>
      </c>
      <c r="C205" t="s">
        <v>120</v>
      </c>
      <c r="D205">
        <v>109752</v>
      </c>
      <c r="E205" s="2">
        <v>44357.870388888892</v>
      </c>
      <c r="F205">
        <v>3520</v>
      </c>
      <c r="G205">
        <v>1.76</v>
      </c>
      <c r="H205">
        <v>2</v>
      </c>
      <c r="I205" t="s">
        <v>157</v>
      </c>
      <c r="J205" t="s">
        <v>171</v>
      </c>
      <c r="K205">
        <v>6</v>
      </c>
      <c r="L205" t="s">
        <v>172</v>
      </c>
      <c r="M205" t="str">
        <f>VLOOKUP(Table_Fact_Inbound_Reporting[[#This Row],[supplier_dim_supplier_id]],Table_supplier_dim1[[supplier_id]:[supplier_name]],5,FALSE)</f>
        <v>Twin Enviro</v>
      </c>
      <c r="N205">
        <f>SUMIF(B:B,Table_Fact_Inbound_Reporting[[#This Row],[single_stream_incoming_date]],G:G)</f>
        <v>10.34</v>
      </c>
      <c r="O205">
        <f>IFERROR(VLOOKUP(Table_Fact_Inbound_Reporting[[#This Row],[single_stream_incoming_date]],Fact_Trashout_Reporting!C:F,4,FALSE),0)</f>
        <v>0</v>
      </c>
      <c r="P205">
        <f>IFERROR(VLOOKUP(Table_Fact_Inbound_Reporting[[#This Row],[single_stream_incoming_date]],Fact_Production_Reporting!E:G,3,FALSE),0)</f>
        <v>13.887499999999996</v>
      </c>
      <c r="Q205" s="30">
        <f>Table_Fact_Inbound_Reporting[[#This Row],[Group_Trash_Weight_Tons]]/Table_Fact_Inbound_Reporting[[#This Row],[Group_Inbound_Weight_Tons]]</f>
        <v>0</v>
      </c>
      <c r="R205" s="10">
        <f t="shared" si="3"/>
        <v>0.27575424703049778</v>
      </c>
    </row>
    <row r="206" spans="1:18" x14ac:dyDescent="0.25">
      <c r="A206">
        <v>2094</v>
      </c>
      <c r="B206" s="14">
        <v>44357</v>
      </c>
      <c r="C206" t="s">
        <v>120</v>
      </c>
      <c r="D206">
        <v>109840</v>
      </c>
      <c r="E206" s="2">
        <v>44358.843019444445</v>
      </c>
      <c r="F206">
        <v>3500</v>
      </c>
      <c r="G206">
        <v>1.75</v>
      </c>
      <c r="H206">
        <v>2</v>
      </c>
      <c r="I206" t="s">
        <v>157</v>
      </c>
      <c r="J206" t="s">
        <v>171</v>
      </c>
      <c r="K206">
        <v>6</v>
      </c>
      <c r="L206" t="s">
        <v>172</v>
      </c>
      <c r="M206" t="str">
        <f>VLOOKUP(Table_Fact_Inbound_Reporting[[#This Row],[supplier_dim_supplier_id]],Table_supplier_dim1[[supplier_id]:[supplier_name]],5,FALSE)</f>
        <v>Twin Enviro</v>
      </c>
      <c r="N206">
        <f>SUMIF(B:B,Table_Fact_Inbound_Reporting[[#This Row],[single_stream_incoming_date]],G:G)</f>
        <v>10.34</v>
      </c>
      <c r="O206">
        <f>IFERROR(VLOOKUP(Table_Fact_Inbound_Reporting[[#This Row],[single_stream_incoming_date]],Fact_Trashout_Reporting!C:F,4,FALSE),0)</f>
        <v>0</v>
      </c>
      <c r="P206">
        <f>IFERROR(VLOOKUP(Table_Fact_Inbound_Reporting[[#This Row],[single_stream_incoming_date]],Fact_Production_Reporting!E:G,3,FALSE),0)</f>
        <v>13.887499999999996</v>
      </c>
      <c r="Q206" s="30">
        <f>Table_Fact_Inbound_Reporting[[#This Row],[Group_Trash_Weight_Tons]]/Table_Fact_Inbound_Reporting[[#This Row],[Group_Inbound_Weight_Tons]]</f>
        <v>0</v>
      </c>
      <c r="R206" s="10">
        <f t="shared" si="3"/>
        <v>0.27575424703049778</v>
      </c>
    </row>
    <row r="207" spans="1:18" x14ac:dyDescent="0.25">
      <c r="A207">
        <v>2093</v>
      </c>
      <c r="B207" s="14">
        <v>44357</v>
      </c>
      <c r="C207" t="s">
        <v>120</v>
      </c>
      <c r="D207">
        <v>109837</v>
      </c>
      <c r="E207" s="2">
        <v>44358.833853896605</v>
      </c>
      <c r="F207">
        <v>5080</v>
      </c>
      <c r="G207">
        <v>2.54</v>
      </c>
      <c r="H207">
        <v>3</v>
      </c>
      <c r="I207" t="s">
        <v>157</v>
      </c>
      <c r="J207" t="s">
        <v>171</v>
      </c>
      <c r="K207">
        <v>6</v>
      </c>
      <c r="L207" t="s">
        <v>172</v>
      </c>
      <c r="M207" t="str">
        <f>VLOOKUP(Table_Fact_Inbound_Reporting[[#This Row],[supplier_dim_supplier_id]],Table_supplier_dim1[[supplier_id]:[supplier_name]],5,FALSE)</f>
        <v>Waste Management</v>
      </c>
      <c r="N207">
        <f>SUMIF(B:B,Table_Fact_Inbound_Reporting[[#This Row],[single_stream_incoming_date]],G:G)</f>
        <v>10.34</v>
      </c>
      <c r="O207">
        <f>IFERROR(VLOOKUP(Table_Fact_Inbound_Reporting[[#This Row],[single_stream_incoming_date]],Fact_Trashout_Reporting!C:F,4,FALSE),0)</f>
        <v>0</v>
      </c>
      <c r="P207">
        <f>IFERROR(VLOOKUP(Table_Fact_Inbound_Reporting[[#This Row],[single_stream_incoming_date]],Fact_Production_Reporting!E:G,3,FALSE),0)</f>
        <v>13.887499999999996</v>
      </c>
      <c r="Q207" s="30">
        <f>Table_Fact_Inbound_Reporting[[#This Row],[Group_Trash_Weight_Tons]]/Table_Fact_Inbound_Reporting[[#This Row],[Group_Inbound_Weight_Tons]]</f>
        <v>0</v>
      </c>
      <c r="R207" s="10">
        <f t="shared" si="3"/>
        <v>0.27575424703049778</v>
      </c>
    </row>
    <row r="208" spans="1:18" x14ac:dyDescent="0.25">
      <c r="A208">
        <v>2086</v>
      </c>
      <c r="B208" s="14">
        <v>44356</v>
      </c>
      <c r="C208" t="s">
        <v>120</v>
      </c>
      <c r="D208">
        <v>109732</v>
      </c>
      <c r="E208" s="2">
        <v>44357.866205169754</v>
      </c>
      <c r="F208">
        <v>3120</v>
      </c>
      <c r="G208">
        <v>1.56</v>
      </c>
      <c r="H208">
        <v>2</v>
      </c>
      <c r="I208" t="s">
        <v>157</v>
      </c>
      <c r="J208" t="s">
        <v>171</v>
      </c>
      <c r="K208">
        <v>6</v>
      </c>
      <c r="L208" t="s">
        <v>172</v>
      </c>
      <c r="M208" t="str">
        <f>VLOOKUP(Table_Fact_Inbound_Reporting[[#This Row],[supplier_dim_supplier_id]],Table_supplier_dim1[[supplier_id]:[supplier_name]],5,FALSE)</f>
        <v>Twin Enviro</v>
      </c>
      <c r="N208">
        <f>SUMIF(B:B,Table_Fact_Inbound_Reporting[[#This Row],[single_stream_incoming_date]],G:G)</f>
        <v>11.39</v>
      </c>
      <c r="O208">
        <f>IFERROR(VLOOKUP(Table_Fact_Inbound_Reporting[[#This Row],[single_stream_incoming_date]],Fact_Trashout_Reporting!C:F,4,FALSE),0)</f>
        <v>0.44</v>
      </c>
      <c r="P208">
        <f>IFERROR(VLOOKUP(Table_Fact_Inbound_Reporting[[#This Row],[single_stream_incoming_date]],Fact_Production_Reporting!E:G,3,FALSE),0)</f>
        <v>11.481499999999999</v>
      </c>
      <c r="Q208" s="30">
        <f>Table_Fact_Inbound_Reporting[[#This Row],[Group_Trash_Weight_Tons]]/Table_Fact_Inbound_Reporting[[#This Row],[Group_Inbound_Weight_Tons]]</f>
        <v>3.8630377524143986E-2</v>
      </c>
      <c r="R208" s="10">
        <f t="shared" si="3"/>
        <v>0.27575424703049778</v>
      </c>
    </row>
    <row r="209" spans="1:18" x14ac:dyDescent="0.25">
      <c r="A209">
        <v>2088</v>
      </c>
      <c r="B209" s="14">
        <v>44356</v>
      </c>
      <c r="C209" t="s">
        <v>120</v>
      </c>
      <c r="D209">
        <v>109749</v>
      </c>
      <c r="E209" s="2">
        <v>44357.869865509259</v>
      </c>
      <c r="F209">
        <v>6300</v>
      </c>
      <c r="G209">
        <v>3.15</v>
      </c>
      <c r="H209">
        <v>2</v>
      </c>
      <c r="I209" t="s">
        <v>157</v>
      </c>
      <c r="J209" t="s">
        <v>171</v>
      </c>
      <c r="K209">
        <v>6</v>
      </c>
      <c r="L209" t="s">
        <v>172</v>
      </c>
      <c r="M209" t="str">
        <f>VLOOKUP(Table_Fact_Inbound_Reporting[[#This Row],[supplier_dim_supplier_id]],Table_supplier_dim1[[supplier_id]:[supplier_name]],5,FALSE)</f>
        <v>Twin Enviro</v>
      </c>
      <c r="N209">
        <f>SUMIF(B:B,Table_Fact_Inbound_Reporting[[#This Row],[single_stream_incoming_date]],G:G)</f>
        <v>11.39</v>
      </c>
      <c r="O209">
        <f>IFERROR(VLOOKUP(Table_Fact_Inbound_Reporting[[#This Row],[single_stream_incoming_date]],Fact_Trashout_Reporting!C:F,4,FALSE),0)</f>
        <v>0.44</v>
      </c>
      <c r="P209">
        <f>IFERROR(VLOOKUP(Table_Fact_Inbound_Reporting[[#This Row],[single_stream_incoming_date]],Fact_Production_Reporting!E:G,3,FALSE),0)</f>
        <v>11.481499999999999</v>
      </c>
      <c r="Q209" s="30">
        <f>Table_Fact_Inbound_Reporting[[#This Row],[Group_Trash_Weight_Tons]]/Table_Fact_Inbound_Reporting[[#This Row],[Group_Inbound_Weight_Tons]]</f>
        <v>3.8630377524143986E-2</v>
      </c>
      <c r="R209" s="10">
        <f t="shared" si="3"/>
        <v>0.27575424703049778</v>
      </c>
    </row>
    <row r="210" spans="1:18" x14ac:dyDescent="0.25">
      <c r="A210">
        <v>2085</v>
      </c>
      <c r="B210" s="14">
        <v>44356</v>
      </c>
      <c r="C210" t="s">
        <v>120</v>
      </c>
      <c r="D210">
        <v>109711</v>
      </c>
      <c r="E210" s="2">
        <v>44357.865356944443</v>
      </c>
      <c r="F210">
        <v>3680</v>
      </c>
      <c r="G210">
        <v>1.84</v>
      </c>
      <c r="H210">
        <v>2</v>
      </c>
      <c r="I210" t="s">
        <v>157</v>
      </c>
      <c r="J210" t="s">
        <v>171</v>
      </c>
      <c r="K210">
        <v>6</v>
      </c>
      <c r="L210" t="s">
        <v>172</v>
      </c>
      <c r="M210" t="str">
        <f>VLOOKUP(Table_Fact_Inbound_Reporting[[#This Row],[supplier_dim_supplier_id]],Table_supplier_dim1[[supplier_id]:[supplier_name]],5,FALSE)</f>
        <v>Twin Enviro</v>
      </c>
      <c r="N210">
        <f>SUMIF(B:B,Table_Fact_Inbound_Reporting[[#This Row],[single_stream_incoming_date]],G:G)</f>
        <v>11.39</v>
      </c>
      <c r="O210">
        <f>IFERROR(VLOOKUP(Table_Fact_Inbound_Reporting[[#This Row],[single_stream_incoming_date]],Fact_Trashout_Reporting!C:F,4,FALSE),0)</f>
        <v>0.44</v>
      </c>
      <c r="P210">
        <f>IFERROR(VLOOKUP(Table_Fact_Inbound_Reporting[[#This Row],[single_stream_incoming_date]],Fact_Production_Reporting!E:G,3,FALSE),0)</f>
        <v>11.481499999999999</v>
      </c>
      <c r="Q210" s="30">
        <f>Table_Fact_Inbound_Reporting[[#This Row],[Group_Trash_Weight_Tons]]/Table_Fact_Inbound_Reporting[[#This Row],[Group_Inbound_Weight_Tons]]</f>
        <v>3.8630377524143986E-2</v>
      </c>
      <c r="R210" s="10">
        <f t="shared" si="3"/>
        <v>0.27575424703049778</v>
      </c>
    </row>
    <row r="211" spans="1:18" x14ac:dyDescent="0.25">
      <c r="A211">
        <v>2087</v>
      </c>
      <c r="B211" s="14">
        <v>44356</v>
      </c>
      <c r="C211" t="s">
        <v>120</v>
      </c>
      <c r="D211">
        <v>109693</v>
      </c>
      <c r="E211" s="2">
        <v>44357.867357947529</v>
      </c>
      <c r="F211">
        <v>6320</v>
      </c>
      <c r="G211">
        <v>3.16</v>
      </c>
      <c r="H211">
        <v>3</v>
      </c>
      <c r="I211" t="s">
        <v>157</v>
      </c>
      <c r="J211" t="s">
        <v>171</v>
      </c>
      <c r="K211">
        <v>6</v>
      </c>
      <c r="L211" t="s">
        <v>172</v>
      </c>
      <c r="M211" t="str">
        <f>VLOOKUP(Table_Fact_Inbound_Reporting[[#This Row],[supplier_dim_supplier_id]],Table_supplier_dim1[[supplier_id]:[supplier_name]],5,FALSE)</f>
        <v>Waste Management</v>
      </c>
      <c r="N211">
        <f>SUMIF(B:B,Table_Fact_Inbound_Reporting[[#This Row],[single_stream_incoming_date]],G:G)</f>
        <v>11.39</v>
      </c>
      <c r="O211">
        <f>IFERROR(VLOOKUP(Table_Fact_Inbound_Reporting[[#This Row],[single_stream_incoming_date]],Fact_Trashout_Reporting!C:F,4,FALSE),0)</f>
        <v>0.44</v>
      </c>
      <c r="P211">
        <f>IFERROR(VLOOKUP(Table_Fact_Inbound_Reporting[[#This Row],[single_stream_incoming_date]],Fact_Production_Reporting!E:G,3,FALSE),0)</f>
        <v>11.481499999999999</v>
      </c>
      <c r="Q211" s="30">
        <f>Table_Fact_Inbound_Reporting[[#This Row],[Group_Trash_Weight_Tons]]/Table_Fact_Inbound_Reporting[[#This Row],[Group_Inbound_Weight_Tons]]</f>
        <v>3.8630377524143986E-2</v>
      </c>
      <c r="R211" s="10">
        <f t="shared" si="3"/>
        <v>0.27575424703049778</v>
      </c>
    </row>
    <row r="212" spans="1:18" x14ac:dyDescent="0.25">
      <c r="A212">
        <v>2083</v>
      </c>
      <c r="B212" s="14">
        <v>44356</v>
      </c>
      <c r="C212" t="s">
        <v>120</v>
      </c>
      <c r="D212">
        <v>109665</v>
      </c>
      <c r="E212" s="2">
        <v>44357.86345424383</v>
      </c>
      <c r="F212">
        <v>2460</v>
      </c>
      <c r="G212">
        <v>1.23</v>
      </c>
      <c r="H212">
        <v>2</v>
      </c>
      <c r="I212" t="s">
        <v>157</v>
      </c>
      <c r="J212" t="s">
        <v>171</v>
      </c>
      <c r="K212">
        <v>6</v>
      </c>
      <c r="L212" t="s">
        <v>172</v>
      </c>
      <c r="M212" t="str">
        <f>VLOOKUP(Table_Fact_Inbound_Reporting[[#This Row],[supplier_dim_supplier_id]],Table_supplier_dim1[[supplier_id]:[supplier_name]],5,FALSE)</f>
        <v>Twin Enviro</v>
      </c>
      <c r="N212">
        <f>SUMIF(B:B,Table_Fact_Inbound_Reporting[[#This Row],[single_stream_incoming_date]],G:G)</f>
        <v>11.39</v>
      </c>
      <c r="O212">
        <f>IFERROR(VLOOKUP(Table_Fact_Inbound_Reporting[[#This Row],[single_stream_incoming_date]],Fact_Trashout_Reporting!C:F,4,FALSE),0)</f>
        <v>0.44</v>
      </c>
      <c r="P212">
        <f>IFERROR(VLOOKUP(Table_Fact_Inbound_Reporting[[#This Row],[single_stream_incoming_date]],Fact_Production_Reporting!E:G,3,FALSE),0)</f>
        <v>11.481499999999999</v>
      </c>
      <c r="Q212" s="30">
        <f>Table_Fact_Inbound_Reporting[[#This Row],[Group_Trash_Weight_Tons]]/Table_Fact_Inbound_Reporting[[#This Row],[Group_Inbound_Weight_Tons]]</f>
        <v>3.8630377524143986E-2</v>
      </c>
      <c r="R212" s="10">
        <f t="shared" si="3"/>
        <v>0.27575424703049778</v>
      </c>
    </row>
    <row r="213" spans="1:18" x14ac:dyDescent="0.25">
      <c r="A213">
        <v>2084</v>
      </c>
      <c r="B213" s="14">
        <v>44356</v>
      </c>
      <c r="C213" t="s">
        <v>120</v>
      </c>
      <c r="D213">
        <v>109703</v>
      </c>
      <c r="E213" s="2">
        <v>44357.864483680554</v>
      </c>
      <c r="F213">
        <v>900</v>
      </c>
      <c r="G213">
        <v>0.45</v>
      </c>
      <c r="H213">
        <v>2</v>
      </c>
      <c r="I213" t="s">
        <v>157</v>
      </c>
      <c r="J213" t="s">
        <v>171</v>
      </c>
      <c r="K213">
        <v>6</v>
      </c>
      <c r="L213" t="s">
        <v>172</v>
      </c>
      <c r="M213" t="str">
        <f>VLOOKUP(Table_Fact_Inbound_Reporting[[#This Row],[supplier_dim_supplier_id]],Table_supplier_dim1[[supplier_id]:[supplier_name]],5,FALSE)</f>
        <v>Twin Enviro</v>
      </c>
      <c r="N213">
        <f>SUMIF(B:B,Table_Fact_Inbound_Reporting[[#This Row],[single_stream_incoming_date]],G:G)</f>
        <v>11.39</v>
      </c>
      <c r="O213">
        <f>IFERROR(VLOOKUP(Table_Fact_Inbound_Reporting[[#This Row],[single_stream_incoming_date]],Fact_Trashout_Reporting!C:F,4,FALSE),0)</f>
        <v>0.44</v>
      </c>
      <c r="P213">
        <f>IFERROR(VLOOKUP(Table_Fact_Inbound_Reporting[[#This Row],[single_stream_incoming_date]],Fact_Production_Reporting!E:G,3,FALSE),0)</f>
        <v>11.481499999999999</v>
      </c>
      <c r="Q213" s="30">
        <f>Table_Fact_Inbound_Reporting[[#This Row],[Group_Trash_Weight_Tons]]/Table_Fact_Inbound_Reporting[[#This Row],[Group_Inbound_Weight_Tons]]</f>
        <v>3.8630377524143986E-2</v>
      </c>
      <c r="R213" s="10">
        <f t="shared" si="3"/>
        <v>0.27575424703049778</v>
      </c>
    </row>
    <row r="214" spans="1:18" x14ac:dyDescent="0.25">
      <c r="A214">
        <v>2080</v>
      </c>
      <c r="B214" s="14">
        <v>44355</v>
      </c>
      <c r="C214" t="s">
        <v>120</v>
      </c>
      <c r="D214">
        <v>109607</v>
      </c>
      <c r="E214" s="2">
        <v>44356.55891284722</v>
      </c>
      <c r="F214">
        <v>3980</v>
      </c>
      <c r="G214">
        <v>1.99</v>
      </c>
      <c r="H214">
        <v>3</v>
      </c>
      <c r="I214" t="s">
        <v>157</v>
      </c>
      <c r="J214" t="s">
        <v>171</v>
      </c>
      <c r="K214">
        <v>6</v>
      </c>
      <c r="L214" t="s">
        <v>172</v>
      </c>
      <c r="M214" t="str">
        <f>VLOOKUP(Table_Fact_Inbound_Reporting[[#This Row],[supplier_dim_supplier_id]],Table_supplier_dim1[[supplier_id]:[supplier_name]],5,FALSE)</f>
        <v>Waste Management</v>
      </c>
      <c r="N214">
        <f>SUMIF(B:B,Table_Fact_Inbound_Reporting[[#This Row],[single_stream_incoming_date]],G:G)</f>
        <v>8.3699999999999992</v>
      </c>
      <c r="O214">
        <f>IFERROR(VLOOKUP(Table_Fact_Inbound_Reporting[[#This Row],[single_stream_incoming_date]],Fact_Trashout_Reporting!C:F,4,FALSE),0)</f>
        <v>0</v>
      </c>
      <c r="P214">
        <f>IFERROR(VLOOKUP(Table_Fact_Inbound_Reporting[[#This Row],[single_stream_incoming_date]],Fact_Production_Reporting!E:G,3,FALSE),0)</f>
        <v>13.764999999999995</v>
      </c>
      <c r="Q214" s="30">
        <f>Table_Fact_Inbound_Reporting[[#This Row],[Group_Trash_Weight_Tons]]/Table_Fact_Inbound_Reporting[[#This Row],[Group_Inbound_Weight_Tons]]</f>
        <v>0</v>
      </c>
      <c r="R214" s="10">
        <f t="shared" si="3"/>
        <v>0.27575424703049778</v>
      </c>
    </row>
    <row r="215" spans="1:18" x14ac:dyDescent="0.25">
      <c r="A215">
        <v>2081</v>
      </c>
      <c r="B215" s="14">
        <v>44355</v>
      </c>
      <c r="C215" t="s">
        <v>120</v>
      </c>
      <c r="D215">
        <v>109630</v>
      </c>
      <c r="E215" s="2">
        <v>44356.559481905861</v>
      </c>
      <c r="F215">
        <v>3780</v>
      </c>
      <c r="G215">
        <v>1.89</v>
      </c>
      <c r="H215">
        <v>2</v>
      </c>
      <c r="I215" t="s">
        <v>157</v>
      </c>
      <c r="J215" t="s">
        <v>171</v>
      </c>
      <c r="K215">
        <v>6</v>
      </c>
      <c r="L215" t="s">
        <v>172</v>
      </c>
      <c r="M215" t="str">
        <f>VLOOKUP(Table_Fact_Inbound_Reporting[[#This Row],[supplier_dim_supplier_id]],Table_supplier_dim1[[supplier_id]:[supplier_name]],5,FALSE)</f>
        <v>Twin Enviro</v>
      </c>
      <c r="N215">
        <f>SUMIF(B:B,Table_Fact_Inbound_Reporting[[#This Row],[single_stream_incoming_date]],G:G)</f>
        <v>8.3699999999999992</v>
      </c>
      <c r="O215">
        <f>IFERROR(VLOOKUP(Table_Fact_Inbound_Reporting[[#This Row],[single_stream_incoming_date]],Fact_Trashout_Reporting!C:F,4,FALSE),0)</f>
        <v>0</v>
      </c>
      <c r="P215">
        <f>IFERROR(VLOOKUP(Table_Fact_Inbound_Reporting[[#This Row],[single_stream_incoming_date]],Fact_Production_Reporting!E:G,3,FALSE),0)</f>
        <v>13.764999999999995</v>
      </c>
      <c r="Q215" s="30">
        <f>Table_Fact_Inbound_Reporting[[#This Row],[Group_Trash_Weight_Tons]]/Table_Fact_Inbound_Reporting[[#This Row],[Group_Inbound_Weight_Tons]]</f>
        <v>0</v>
      </c>
      <c r="R215" s="10">
        <f t="shared" si="3"/>
        <v>0.27575424703049778</v>
      </c>
    </row>
    <row r="216" spans="1:18" x14ac:dyDescent="0.25">
      <c r="A216">
        <v>2079</v>
      </c>
      <c r="B216" s="14">
        <v>44355</v>
      </c>
      <c r="C216" t="s">
        <v>120</v>
      </c>
      <c r="D216">
        <v>109583</v>
      </c>
      <c r="E216" s="2">
        <v>44356.55663097994</v>
      </c>
      <c r="F216">
        <v>3300</v>
      </c>
      <c r="G216">
        <v>1.65</v>
      </c>
      <c r="H216">
        <v>2</v>
      </c>
      <c r="I216" t="s">
        <v>157</v>
      </c>
      <c r="J216" t="s">
        <v>171</v>
      </c>
      <c r="K216">
        <v>6</v>
      </c>
      <c r="L216" t="s">
        <v>172</v>
      </c>
      <c r="M216" t="str">
        <f>VLOOKUP(Table_Fact_Inbound_Reporting[[#This Row],[supplier_dim_supplier_id]],Table_supplier_dim1[[supplier_id]:[supplier_name]],5,FALSE)</f>
        <v>Twin Enviro</v>
      </c>
      <c r="N216">
        <f>SUMIF(B:B,Table_Fact_Inbound_Reporting[[#This Row],[single_stream_incoming_date]],G:G)</f>
        <v>8.3699999999999992</v>
      </c>
      <c r="O216">
        <f>IFERROR(VLOOKUP(Table_Fact_Inbound_Reporting[[#This Row],[single_stream_incoming_date]],Fact_Trashout_Reporting!C:F,4,FALSE),0)</f>
        <v>0</v>
      </c>
      <c r="P216">
        <f>IFERROR(VLOOKUP(Table_Fact_Inbound_Reporting[[#This Row],[single_stream_incoming_date]],Fact_Production_Reporting!E:G,3,FALSE),0)</f>
        <v>13.764999999999995</v>
      </c>
      <c r="Q216" s="30">
        <f>Table_Fact_Inbound_Reporting[[#This Row],[Group_Trash_Weight_Tons]]/Table_Fact_Inbound_Reporting[[#This Row],[Group_Inbound_Weight_Tons]]</f>
        <v>0</v>
      </c>
      <c r="R216" s="10">
        <f t="shared" si="3"/>
        <v>0.27575424703049778</v>
      </c>
    </row>
    <row r="217" spans="1:18" x14ac:dyDescent="0.25">
      <c r="A217">
        <v>2078</v>
      </c>
      <c r="B217" s="14">
        <v>44355</v>
      </c>
      <c r="C217" t="s">
        <v>120</v>
      </c>
      <c r="D217">
        <v>109582</v>
      </c>
      <c r="E217" s="2">
        <v>44356.555919521605</v>
      </c>
      <c r="F217">
        <v>3380</v>
      </c>
      <c r="G217">
        <v>1.69</v>
      </c>
      <c r="H217">
        <v>2</v>
      </c>
      <c r="I217" t="s">
        <v>157</v>
      </c>
      <c r="J217" t="s">
        <v>171</v>
      </c>
      <c r="K217">
        <v>6</v>
      </c>
      <c r="L217" t="s">
        <v>172</v>
      </c>
      <c r="M217" t="str">
        <f>VLOOKUP(Table_Fact_Inbound_Reporting[[#This Row],[supplier_dim_supplier_id]],Table_supplier_dim1[[supplier_id]:[supplier_name]],5,FALSE)</f>
        <v>Twin Enviro</v>
      </c>
      <c r="N217">
        <f>SUMIF(B:B,Table_Fact_Inbound_Reporting[[#This Row],[single_stream_incoming_date]],G:G)</f>
        <v>8.3699999999999992</v>
      </c>
      <c r="O217">
        <f>IFERROR(VLOOKUP(Table_Fact_Inbound_Reporting[[#This Row],[single_stream_incoming_date]],Fact_Trashout_Reporting!C:F,4,FALSE),0)</f>
        <v>0</v>
      </c>
      <c r="P217">
        <f>IFERROR(VLOOKUP(Table_Fact_Inbound_Reporting[[#This Row],[single_stream_incoming_date]],Fact_Production_Reporting!E:G,3,FALSE),0)</f>
        <v>13.764999999999995</v>
      </c>
      <c r="Q217" s="30">
        <f>Table_Fact_Inbound_Reporting[[#This Row],[Group_Trash_Weight_Tons]]/Table_Fact_Inbound_Reporting[[#This Row],[Group_Inbound_Weight_Tons]]</f>
        <v>0</v>
      </c>
      <c r="R217" s="10">
        <f t="shared" si="3"/>
        <v>0.27575424703049778</v>
      </c>
    </row>
    <row r="218" spans="1:18" x14ac:dyDescent="0.25">
      <c r="A218">
        <v>2082</v>
      </c>
      <c r="B218" s="14">
        <v>44355</v>
      </c>
      <c r="C218" t="s">
        <v>120</v>
      </c>
      <c r="D218">
        <v>109664</v>
      </c>
      <c r="E218" s="2">
        <v>44357.862841936731</v>
      </c>
      <c r="F218">
        <v>2300</v>
      </c>
      <c r="G218">
        <v>1.1499999999999999</v>
      </c>
      <c r="H218">
        <v>3</v>
      </c>
      <c r="I218" t="s">
        <v>157</v>
      </c>
      <c r="J218" t="s">
        <v>171</v>
      </c>
      <c r="K218">
        <v>6</v>
      </c>
      <c r="L218" t="s">
        <v>172</v>
      </c>
      <c r="M218" t="str">
        <f>VLOOKUP(Table_Fact_Inbound_Reporting[[#This Row],[supplier_dim_supplier_id]],Table_supplier_dim1[[supplier_id]:[supplier_name]],5,FALSE)</f>
        <v>Waste Management</v>
      </c>
      <c r="N218">
        <f>SUMIF(B:B,Table_Fact_Inbound_Reporting[[#This Row],[single_stream_incoming_date]],G:G)</f>
        <v>8.3699999999999992</v>
      </c>
      <c r="O218">
        <f>IFERROR(VLOOKUP(Table_Fact_Inbound_Reporting[[#This Row],[single_stream_incoming_date]],Fact_Trashout_Reporting!C:F,4,FALSE),0)</f>
        <v>0</v>
      </c>
      <c r="P218">
        <f>IFERROR(VLOOKUP(Table_Fact_Inbound_Reporting[[#This Row],[single_stream_incoming_date]],Fact_Production_Reporting!E:G,3,FALSE),0)</f>
        <v>13.764999999999995</v>
      </c>
      <c r="Q218" s="30">
        <f>Table_Fact_Inbound_Reporting[[#This Row],[Group_Trash_Weight_Tons]]/Table_Fact_Inbound_Reporting[[#This Row],[Group_Inbound_Weight_Tons]]</f>
        <v>0</v>
      </c>
      <c r="R218" s="10">
        <f t="shared" si="3"/>
        <v>0.27575424703049778</v>
      </c>
    </row>
    <row r="219" spans="1:18" x14ac:dyDescent="0.25">
      <c r="A219">
        <v>2074</v>
      </c>
      <c r="B219" s="14">
        <v>44354</v>
      </c>
      <c r="C219" t="s">
        <v>120</v>
      </c>
      <c r="D219">
        <v>109504</v>
      </c>
      <c r="E219" s="2">
        <v>44354.868150771603</v>
      </c>
      <c r="F219">
        <v>2460</v>
      </c>
      <c r="G219">
        <v>1.23</v>
      </c>
      <c r="H219">
        <v>2</v>
      </c>
      <c r="I219" t="s">
        <v>157</v>
      </c>
      <c r="J219" t="s">
        <v>171</v>
      </c>
      <c r="K219">
        <v>6</v>
      </c>
      <c r="L219" t="s">
        <v>172</v>
      </c>
      <c r="M219" t="str">
        <f>VLOOKUP(Table_Fact_Inbound_Reporting[[#This Row],[supplier_dim_supplier_id]],Table_supplier_dim1[[supplier_id]:[supplier_name]],5,FALSE)</f>
        <v>Twin Enviro</v>
      </c>
      <c r="N219">
        <f>SUMIF(B:B,Table_Fact_Inbound_Reporting[[#This Row],[single_stream_incoming_date]],G:G)</f>
        <v>11.66</v>
      </c>
      <c r="O219">
        <f>IFERROR(VLOOKUP(Table_Fact_Inbound_Reporting[[#This Row],[single_stream_incoming_date]],Fact_Trashout_Reporting!C:F,4,FALSE),0)</f>
        <v>0</v>
      </c>
      <c r="P219">
        <f>IFERROR(VLOOKUP(Table_Fact_Inbound_Reporting[[#This Row],[single_stream_incoming_date]],Fact_Production_Reporting!E:G,3,FALSE),0)</f>
        <v>13.321499999999999</v>
      </c>
      <c r="Q219" s="30">
        <f>Table_Fact_Inbound_Reporting[[#This Row],[Group_Trash_Weight_Tons]]/Table_Fact_Inbound_Reporting[[#This Row],[Group_Inbound_Weight_Tons]]</f>
        <v>0</v>
      </c>
      <c r="R219" s="10">
        <f t="shared" si="3"/>
        <v>0.27575424703049778</v>
      </c>
    </row>
    <row r="220" spans="1:18" x14ac:dyDescent="0.25">
      <c r="A220">
        <v>2076</v>
      </c>
      <c r="B220" s="14">
        <v>44354</v>
      </c>
      <c r="C220" t="s">
        <v>120</v>
      </c>
      <c r="D220">
        <v>109545</v>
      </c>
      <c r="E220" s="2">
        <v>44356.553231674385</v>
      </c>
      <c r="F220">
        <v>5240</v>
      </c>
      <c r="G220">
        <v>2.62</v>
      </c>
      <c r="H220">
        <v>2</v>
      </c>
      <c r="I220" t="s">
        <v>157</v>
      </c>
      <c r="J220" t="s">
        <v>171</v>
      </c>
      <c r="K220">
        <v>6</v>
      </c>
      <c r="L220" t="s">
        <v>172</v>
      </c>
      <c r="M220" t="str">
        <f>VLOOKUP(Table_Fact_Inbound_Reporting[[#This Row],[supplier_dim_supplier_id]],Table_supplier_dim1[[supplier_id]:[supplier_name]],5,FALSE)</f>
        <v>Twin Enviro</v>
      </c>
      <c r="N220">
        <f>SUMIF(B:B,Table_Fact_Inbound_Reporting[[#This Row],[single_stream_incoming_date]],G:G)</f>
        <v>11.66</v>
      </c>
      <c r="O220">
        <f>IFERROR(VLOOKUP(Table_Fact_Inbound_Reporting[[#This Row],[single_stream_incoming_date]],Fact_Trashout_Reporting!C:F,4,FALSE),0)</f>
        <v>0</v>
      </c>
      <c r="P220">
        <f>IFERROR(VLOOKUP(Table_Fact_Inbound_Reporting[[#This Row],[single_stream_incoming_date]],Fact_Production_Reporting!E:G,3,FALSE),0)</f>
        <v>13.321499999999999</v>
      </c>
      <c r="Q220" s="30">
        <f>Table_Fact_Inbound_Reporting[[#This Row],[Group_Trash_Weight_Tons]]/Table_Fact_Inbound_Reporting[[#This Row],[Group_Inbound_Weight_Tons]]</f>
        <v>0</v>
      </c>
      <c r="R220" s="10">
        <f t="shared" si="3"/>
        <v>0.27575424703049778</v>
      </c>
    </row>
    <row r="221" spans="1:18" x14ac:dyDescent="0.25">
      <c r="A221">
        <v>2077</v>
      </c>
      <c r="B221" s="14">
        <v>44354</v>
      </c>
      <c r="C221" t="s">
        <v>120</v>
      </c>
      <c r="D221">
        <v>109558</v>
      </c>
      <c r="E221" s="2">
        <v>44356.554334143519</v>
      </c>
      <c r="F221">
        <v>8380</v>
      </c>
      <c r="G221">
        <v>4.1900000000000004</v>
      </c>
      <c r="H221">
        <v>3</v>
      </c>
      <c r="I221" t="s">
        <v>157</v>
      </c>
      <c r="J221" t="s">
        <v>171</v>
      </c>
      <c r="K221">
        <v>6</v>
      </c>
      <c r="L221" t="s">
        <v>172</v>
      </c>
      <c r="M221" t="str">
        <f>VLOOKUP(Table_Fact_Inbound_Reporting[[#This Row],[supplier_dim_supplier_id]],Table_supplier_dim1[[supplier_id]:[supplier_name]],5,FALSE)</f>
        <v>Waste Management</v>
      </c>
      <c r="N221">
        <f>SUMIF(B:B,Table_Fact_Inbound_Reporting[[#This Row],[single_stream_incoming_date]],G:G)</f>
        <v>11.66</v>
      </c>
      <c r="O221">
        <f>IFERROR(VLOOKUP(Table_Fact_Inbound_Reporting[[#This Row],[single_stream_incoming_date]],Fact_Trashout_Reporting!C:F,4,FALSE),0)</f>
        <v>0</v>
      </c>
      <c r="P221">
        <f>IFERROR(VLOOKUP(Table_Fact_Inbound_Reporting[[#This Row],[single_stream_incoming_date]],Fact_Production_Reporting!E:G,3,FALSE),0)</f>
        <v>13.321499999999999</v>
      </c>
      <c r="Q221" s="30">
        <f>Table_Fact_Inbound_Reporting[[#This Row],[Group_Trash_Weight_Tons]]/Table_Fact_Inbound_Reporting[[#This Row],[Group_Inbound_Weight_Tons]]</f>
        <v>0</v>
      </c>
      <c r="R221" s="10">
        <f t="shared" si="3"/>
        <v>0.27575424703049778</v>
      </c>
    </row>
    <row r="222" spans="1:18" x14ac:dyDescent="0.25">
      <c r="A222">
        <v>2075</v>
      </c>
      <c r="B222" s="14">
        <v>44354</v>
      </c>
      <c r="C222" t="s">
        <v>120</v>
      </c>
      <c r="D222">
        <v>109536</v>
      </c>
      <c r="E222" s="2">
        <v>44354.869251504628</v>
      </c>
      <c r="F222">
        <v>7240</v>
      </c>
      <c r="G222">
        <v>3.62</v>
      </c>
      <c r="H222">
        <v>3</v>
      </c>
      <c r="I222" t="s">
        <v>157</v>
      </c>
      <c r="J222" t="s">
        <v>171</v>
      </c>
      <c r="K222">
        <v>6</v>
      </c>
      <c r="L222" t="s">
        <v>172</v>
      </c>
      <c r="M222" t="str">
        <f>VLOOKUP(Table_Fact_Inbound_Reporting[[#This Row],[supplier_dim_supplier_id]],Table_supplier_dim1[[supplier_id]:[supplier_name]],5,FALSE)</f>
        <v>Waste Management</v>
      </c>
      <c r="N222">
        <f>SUMIF(B:B,Table_Fact_Inbound_Reporting[[#This Row],[single_stream_incoming_date]],G:G)</f>
        <v>11.66</v>
      </c>
      <c r="O222">
        <f>IFERROR(VLOOKUP(Table_Fact_Inbound_Reporting[[#This Row],[single_stream_incoming_date]],Fact_Trashout_Reporting!C:F,4,FALSE),0)</f>
        <v>0</v>
      </c>
      <c r="P222">
        <f>IFERROR(VLOOKUP(Table_Fact_Inbound_Reporting[[#This Row],[single_stream_incoming_date]],Fact_Production_Reporting!E:G,3,FALSE),0)</f>
        <v>13.321499999999999</v>
      </c>
      <c r="Q222" s="30">
        <f>Table_Fact_Inbound_Reporting[[#This Row],[Group_Trash_Weight_Tons]]/Table_Fact_Inbound_Reporting[[#This Row],[Group_Inbound_Weight_Tons]]</f>
        <v>0</v>
      </c>
      <c r="R222" s="10">
        <f t="shared" si="3"/>
        <v>0.27575424703049778</v>
      </c>
    </row>
    <row r="223" spans="1:18" x14ac:dyDescent="0.25">
      <c r="A223">
        <v>2073</v>
      </c>
      <c r="B223" s="14">
        <v>44351</v>
      </c>
      <c r="C223" t="s">
        <v>120</v>
      </c>
      <c r="D223">
        <v>109486</v>
      </c>
      <c r="E223" s="2">
        <v>44354.867230401236</v>
      </c>
      <c r="F223">
        <v>3600</v>
      </c>
      <c r="G223">
        <v>1.8</v>
      </c>
      <c r="H223">
        <v>2</v>
      </c>
      <c r="I223" t="s">
        <v>157</v>
      </c>
      <c r="J223" t="s">
        <v>171</v>
      </c>
      <c r="K223">
        <v>6</v>
      </c>
      <c r="L223" t="s">
        <v>172</v>
      </c>
      <c r="M223" t="str">
        <f>VLOOKUP(Table_Fact_Inbound_Reporting[[#This Row],[supplier_dim_supplier_id]],Table_supplier_dim1[[supplier_id]:[supplier_name]],5,FALSE)</f>
        <v>Twin Enviro</v>
      </c>
      <c r="N223">
        <f>SUMIF(B:B,Table_Fact_Inbound_Reporting[[#This Row],[single_stream_incoming_date]],G:G)</f>
        <v>12.890000000000002</v>
      </c>
      <c r="O223">
        <f>IFERROR(VLOOKUP(Table_Fact_Inbound_Reporting[[#This Row],[single_stream_incoming_date]],Fact_Trashout_Reporting!C:F,4,FALSE),0)</f>
        <v>0</v>
      </c>
      <c r="P223">
        <f>IFERROR(VLOOKUP(Table_Fact_Inbound_Reporting[[#This Row],[single_stream_incoming_date]],Fact_Production_Reporting!E:G,3,FALSE),0)</f>
        <v>9.6625000000000014</v>
      </c>
      <c r="Q223" s="30">
        <f>Table_Fact_Inbound_Reporting[[#This Row],[Group_Trash_Weight_Tons]]/Table_Fact_Inbound_Reporting[[#This Row],[Group_Inbound_Weight_Tons]]</f>
        <v>0</v>
      </c>
      <c r="R223" s="10">
        <f t="shared" si="3"/>
        <v>0.27575424703049778</v>
      </c>
    </row>
    <row r="224" spans="1:18" x14ac:dyDescent="0.25">
      <c r="A224">
        <v>2071</v>
      </c>
      <c r="B224" s="14">
        <v>44351</v>
      </c>
      <c r="C224" t="s">
        <v>120</v>
      </c>
      <c r="D224">
        <v>109469</v>
      </c>
      <c r="E224" s="2">
        <v>44351.888354166666</v>
      </c>
      <c r="F224">
        <v>2020</v>
      </c>
      <c r="G224">
        <v>1.01</v>
      </c>
      <c r="H224">
        <v>2</v>
      </c>
      <c r="I224" t="s">
        <v>157</v>
      </c>
      <c r="J224" t="s">
        <v>171</v>
      </c>
      <c r="K224">
        <v>6</v>
      </c>
      <c r="L224" t="s">
        <v>172</v>
      </c>
      <c r="M224" t="str">
        <f>VLOOKUP(Table_Fact_Inbound_Reporting[[#This Row],[supplier_dim_supplier_id]],Table_supplier_dim1[[supplier_id]:[supplier_name]],5,FALSE)</f>
        <v>Twin Enviro</v>
      </c>
      <c r="N224">
        <f>SUMIF(B:B,Table_Fact_Inbound_Reporting[[#This Row],[single_stream_incoming_date]],G:G)</f>
        <v>12.890000000000002</v>
      </c>
      <c r="O224">
        <f>IFERROR(VLOOKUP(Table_Fact_Inbound_Reporting[[#This Row],[single_stream_incoming_date]],Fact_Trashout_Reporting!C:F,4,FALSE),0)</f>
        <v>0</v>
      </c>
      <c r="P224">
        <f>IFERROR(VLOOKUP(Table_Fact_Inbound_Reporting[[#This Row],[single_stream_incoming_date]],Fact_Production_Reporting!E:G,3,FALSE),0)</f>
        <v>9.6625000000000014</v>
      </c>
      <c r="Q224" s="30">
        <f>Table_Fact_Inbound_Reporting[[#This Row],[Group_Trash_Weight_Tons]]/Table_Fact_Inbound_Reporting[[#This Row],[Group_Inbound_Weight_Tons]]</f>
        <v>0</v>
      </c>
      <c r="R224" s="10">
        <f t="shared" si="3"/>
        <v>0.27575424703049778</v>
      </c>
    </row>
    <row r="225" spans="1:18" x14ac:dyDescent="0.25">
      <c r="A225">
        <v>2072</v>
      </c>
      <c r="B225" s="14">
        <v>44351</v>
      </c>
      <c r="C225" t="s">
        <v>120</v>
      </c>
      <c r="D225">
        <v>109477</v>
      </c>
      <c r="E225" s="2">
        <v>44351.88870339506</v>
      </c>
      <c r="F225">
        <v>5960</v>
      </c>
      <c r="G225">
        <v>2.98</v>
      </c>
      <c r="H225">
        <v>2</v>
      </c>
      <c r="I225" t="s">
        <v>157</v>
      </c>
      <c r="J225" t="s">
        <v>171</v>
      </c>
      <c r="K225">
        <v>6</v>
      </c>
      <c r="L225" t="s">
        <v>172</v>
      </c>
      <c r="M225" t="str">
        <f>VLOOKUP(Table_Fact_Inbound_Reporting[[#This Row],[supplier_dim_supplier_id]],Table_supplier_dim1[[supplier_id]:[supplier_name]],5,FALSE)</f>
        <v>Twin Enviro</v>
      </c>
      <c r="N225">
        <f>SUMIF(B:B,Table_Fact_Inbound_Reporting[[#This Row],[single_stream_incoming_date]],G:G)</f>
        <v>12.890000000000002</v>
      </c>
      <c r="O225">
        <f>IFERROR(VLOOKUP(Table_Fact_Inbound_Reporting[[#This Row],[single_stream_incoming_date]],Fact_Trashout_Reporting!C:F,4,FALSE),0)</f>
        <v>0</v>
      </c>
      <c r="P225">
        <f>IFERROR(VLOOKUP(Table_Fact_Inbound_Reporting[[#This Row],[single_stream_incoming_date]],Fact_Production_Reporting!E:G,3,FALSE),0)</f>
        <v>9.6625000000000014</v>
      </c>
      <c r="Q225" s="30">
        <f>Table_Fact_Inbound_Reporting[[#This Row],[Group_Trash_Weight_Tons]]/Table_Fact_Inbound_Reporting[[#This Row],[Group_Inbound_Weight_Tons]]</f>
        <v>0</v>
      </c>
      <c r="R225" s="10">
        <f t="shared" si="3"/>
        <v>0.27575424703049778</v>
      </c>
    </row>
    <row r="226" spans="1:18" x14ac:dyDescent="0.25">
      <c r="A226">
        <v>2070</v>
      </c>
      <c r="B226" s="14">
        <v>44351</v>
      </c>
      <c r="C226" t="s">
        <v>120</v>
      </c>
      <c r="D226">
        <v>109467</v>
      </c>
      <c r="E226" s="2">
        <v>44351.887913117287</v>
      </c>
      <c r="F226">
        <v>8340</v>
      </c>
      <c r="G226">
        <v>4.17</v>
      </c>
      <c r="H226">
        <v>3</v>
      </c>
      <c r="I226" t="s">
        <v>157</v>
      </c>
      <c r="J226" t="s">
        <v>171</v>
      </c>
      <c r="K226">
        <v>6</v>
      </c>
      <c r="L226" t="s">
        <v>172</v>
      </c>
      <c r="M226" t="str">
        <f>VLOOKUP(Table_Fact_Inbound_Reporting[[#This Row],[supplier_dim_supplier_id]],Table_supplier_dim1[[supplier_id]:[supplier_name]],5,FALSE)</f>
        <v>Waste Management</v>
      </c>
      <c r="N226">
        <f>SUMIF(B:B,Table_Fact_Inbound_Reporting[[#This Row],[single_stream_incoming_date]],G:G)</f>
        <v>12.890000000000002</v>
      </c>
      <c r="O226">
        <f>IFERROR(VLOOKUP(Table_Fact_Inbound_Reporting[[#This Row],[single_stream_incoming_date]],Fact_Trashout_Reporting!C:F,4,FALSE),0)</f>
        <v>0</v>
      </c>
      <c r="P226">
        <f>IFERROR(VLOOKUP(Table_Fact_Inbound_Reporting[[#This Row],[single_stream_incoming_date]],Fact_Production_Reporting!E:G,3,FALSE),0)</f>
        <v>9.6625000000000014</v>
      </c>
      <c r="Q226" s="30">
        <f>Table_Fact_Inbound_Reporting[[#This Row],[Group_Trash_Weight_Tons]]/Table_Fact_Inbound_Reporting[[#This Row],[Group_Inbound_Weight_Tons]]</f>
        <v>0</v>
      </c>
      <c r="R226" s="10">
        <f t="shared" si="3"/>
        <v>0.27575424703049778</v>
      </c>
    </row>
    <row r="227" spans="1:18" x14ac:dyDescent="0.25">
      <c r="A227">
        <v>2069</v>
      </c>
      <c r="B227" s="14">
        <v>44351</v>
      </c>
      <c r="C227" t="s">
        <v>120</v>
      </c>
      <c r="D227">
        <v>109436</v>
      </c>
      <c r="E227" s="2">
        <v>44351.887492168207</v>
      </c>
      <c r="F227">
        <v>2740</v>
      </c>
      <c r="G227">
        <v>1.37</v>
      </c>
      <c r="H227">
        <v>2</v>
      </c>
      <c r="I227" t="s">
        <v>157</v>
      </c>
      <c r="J227" t="s">
        <v>171</v>
      </c>
      <c r="K227">
        <v>6</v>
      </c>
      <c r="L227" t="s">
        <v>172</v>
      </c>
      <c r="M227" t="str">
        <f>VLOOKUP(Table_Fact_Inbound_Reporting[[#This Row],[supplier_dim_supplier_id]],Table_supplier_dim1[[supplier_id]:[supplier_name]],5,FALSE)</f>
        <v>Twin Enviro</v>
      </c>
      <c r="N227">
        <f>SUMIF(B:B,Table_Fact_Inbound_Reporting[[#This Row],[single_stream_incoming_date]],G:G)</f>
        <v>12.890000000000002</v>
      </c>
      <c r="O227">
        <f>IFERROR(VLOOKUP(Table_Fact_Inbound_Reporting[[#This Row],[single_stream_incoming_date]],Fact_Trashout_Reporting!C:F,4,FALSE),0)</f>
        <v>0</v>
      </c>
      <c r="P227">
        <f>IFERROR(VLOOKUP(Table_Fact_Inbound_Reporting[[#This Row],[single_stream_incoming_date]],Fact_Production_Reporting!E:G,3,FALSE),0)</f>
        <v>9.6625000000000014</v>
      </c>
      <c r="Q227" s="30">
        <f>Table_Fact_Inbound_Reporting[[#This Row],[Group_Trash_Weight_Tons]]/Table_Fact_Inbound_Reporting[[#This Row],[Group_Inbound_Weight_Tons]]</f>
        <v>0</v>
      </c>
      <c r="R227" s="10">
        <f t="shared" si="3"/>
        <v>0.27575424703049778</v>
      </c>
    </row>
    <row r="228" spans="1:18" x14ac:dyDescent="0.25">
      <c r="A228">
        <v>2068</v>
      </c>
      <c r="B228" s="14">
        <v>44351</v>
      </c>
      <c r="C228" t="s">
        <v>120</v>
      </c>
      <c r="D228">
        <v>109427</v>
      </c>
      <c r="E228" s="2">
        <v>44351.886960185184</v>
      </c>
      <c r="F228">
        <v>3120</v>
      </c>
      <c r="G228">
        <v>1.56</v>
      </c>
      <c r="H228">
        <v>2</v>
      </c>
      <c r="I228" t="s">
        <v>157</v>
      </c>
      <c r="J228" t="s">
        <v>171</v>
      </c>
      <c r="K228">
        <v>6</v>
      </c>
      <c r="L228" t="s">
        <v>172</v>
      </c>
      <c r="M228" t="str">
        <f>VLOOKUP(Table_Fact_Inbound_Reporting[[#This Row],[supplier_dim_supplier_id]],Table_supplier_dim1[[supplier_id]:[supplier_name]],5,FALSE)</f>
        <v>Twin Enviro</v>
      </c>
      <c r="N228">
        <f>SUMIF(B:B,Table_Fact_Inbound_Reporting[[#This Row],[single_stream_incoming_date]],G:G)</f>
        <v>12.890000000000002</v>
      </c>
      <c r="O228">
        <f>IFERROR(VLOOKUP(Table_Fact_Inbound_Reporting[[#This Row],[single_stream_incoming_date]],Fact_Trashout_Reporting!C:F,4,FALSE),0)</f>
        <v>0</v>
      </c>
      <c r="P228">
        <f>IFERROR(VLOOKUP(Table_Fact_Inbound_Reporting[[#This Row],[single_stream_incoming_date]],Fact_Production_Reporting!E:G,3,FALSE),0)</f>
        <v>9.6625000000000014</v>
      </c>
      <c r="Q228" s="30">
        <f>Table_Fact_Inbound_Reporting[[#This Row],[Group_Trash_Weight_Tons]]/Table_Fact_Inbound_Reporting[[#This Row],[Group_Inbound_Weight_Tons]]</f>
        <v>0</v>
      </c>
      <c r="R228" s="10">
        <f t="shared" si="3"/>
        <v>0.27575424703049778</v>
      </c>
    </row>
    <row r="229" spans="1:18" x14ac:dyDescent="0.25">
      <c r="A229">
        <v>2065</v>
      </c>
      <c r="B229" s="14">
        <v>44350</v>
      </c>
      <c r="C229" t="s">
        <v>120</v>
      </c>
      <c r="D229">
        <v>109393</v>
      </c>
      <c r="E229" s="2">
        <v>44351.579371952161</v>
      </c>
      <c r="F229">
        <v>1820</v>
      </c>
      <c r="G229">
        <v>0.91</v>
      </c>
      <c r="H229">
        <v>2</v>
      </c>
      <c r="I229" t="s">
        <v>157</v>
      </c>
      <c r="J229" t="s">
        <v>171</v>
      </c>
      <c r="K229">
        <v>6</v>
      </c>
      <c r="L229" t="s">
        <v>172</v>
      </c>
      <c r="M229" t="str">
        <f>VLOOKUP(Table_Fact_Inbound_Reporting[[#This Row],[supplier_dim_supplier_id]],Table_supplier_dim1[[supplier_id]:[supplier_name]],5,FALSE)</f>
        <v>Twin Enviro</v>
      </c>
      <c r="N229">
        <f>SUMIF(B:B,Table_Fact_Inbound_Reporting[[#This Row],[single_stream_incoming_date]],G:G)</f>
        <v>9.19</v>
      </c>
      <c r="O229">
        <f>IFERROR(VLOOKUP(Table_Fact_Inbound_Reporting[[#This Row],[single_stream_incoming_date]],Fact_Trashout_Reporting!C:F,4,FALSE),0)</f>
        <v>0</v>
      </c>
      <c r="P229">
        <f>IFERROR(VLOOKUP(Table_Fact_Inbound_Reporting[[#This Row],[single_stream_incoming_date]],Fact_Production_Reporting!E:G,3,FALSE),0)</f>
        <v>9.6574999999999989</v>
      </c>
      <c r="Q229" s="30">
        <f>Table_Fact_Inbound_Reporting[[#This Row],[Group_Trash_Weight_Tons]]/Table_Fact_Inbound_Reporting[[#This Row],[Group_Inbound_Weight_Tons]]</f>
        <v>0</v>
      </c>
      <c r="R229" s="10">
        <f t="shared" si="3"/>
        <v>0.27575424703049778</v>
      </c>
    </row>
    <row r="230" spans="1:18" x14ac:dyDescent="0.25">
      <c r="A230">
        <v>2064</v>
      </c>
      <c r="B230" s="14">
        <v>44350</v>
      </c>
      <c r="C230" t="s">
        <v>120</v>
      </c>
      <c r="D230">
        <v>109355</v>
      </c>
      <c r="E230" s="2">
        <v>44351.578185648148</v>
      </c>
      <c r="F230">
        <v>4300</v>
      </c>
      <c r="G230">
        <v>2.15</v>
      </c>
      <c r="H230">
        <v>2</v>
      </c>
      <c r="I230" t="s">
        <v>157</v>
      </c>
      <c r="J230" t="s">
        <v>171</v>
      </c>
      <c r="K230">
        <v>6</v>
      </c>
      <c r="L230" t="s">
        <v>172</v>
      </c>
      <c r="M230" t="str">
        <f>VLOOKUP(Table_Fact_Inbound_Reporting[[#This Row],[supplier_dim_supplier_id]],Table_supplier_dim1[[supplier_id]:[supplier_name]],5,FALSE)</f>
        <v>Twin Enviro</v>
      </c>
      <c r="N230">
        <f>SUMIF(B:B,Table_Fact_Inbound_Reporting[[#This Row],[single_stream_incoming_date]],G:G)</f>
        <v>9.19</v>
      </c>
      <c r="O230">
        <f>IFERROR(VLOOKUP(Table_Fact_Inbound_Reporting[[#This Row],[single_stream_incoming_date]],Fact_Trashout_Reporting!C:F,4,FALSE),0)</f>
        <v>0</v>
      </c>
      <c r="P230">
        <f>IFERROR(VLOOKUP(Table_Fact_Inbound_Reporting[[#This Row],[single_stream_incoming_date]],Fact_Production_Reporting!E:G,3,FALSE),0)</f>
        <v>9.6574999999999989</v>
      </c>
      <c r="Q230" s="30">
        <f>Table_Fact_Inbound_Reporting[[#This Row],[Group_Trash_Weight_Tons]]/Table_Fact_Inbound_Reporting[[#This Row],[Group_Inbound_Weight_Tons]]</f>
        <v>0</v>
      </c>
      <c r="R230" s="10">
        <f t="shared" si="3"/>
        <v>0.27575424703049778</v>
      </c>
    </row>
    <row r="231" spans="1:18" x14ac:dyDescent="0.25">
      <c r="A231">
        <v>2066</v>
      </c>
      <c r="B231" s="14">
        <v>44350</v>
      </c>
      <c r="C231" t="s">
        <v>120</v>
      </c>
      <c r="D231">
        <v>109417</v>
      </c>
      <c r="E231" s="2">
        <v>44351.885902469134</v>
      </c>
      <c r="F231">
        <v>4600</v>
      </c>
      <c r="G231">
        <v>2.2999999999999998</v>
      </c>
      <c r="H231">
        <v>2</v>
      </c>
      <c r="I231" t="s">
        <v>157</v>
      </c>
      <c r="J231" t="s">
        <v>171</v>
      </c>
      <c r="K231">
        <v>6</v>
      </c>
      <c r="L231" t="s">
        <v>172</v>
      </c>
      <c r="M231" t="str">
        <f>VLOOKUP(Table_Fact_Inbound_Reporting[[#This Row],[supplier_dim_supplier_id]],Table_supplier_dim1[[supplier_id]:[supplier_name]],5,FALSE)</f>
        <v>Twin Enviro</v>
      </c>
      <c r="N231">
        <f>SUMIF(B:B,Table_Fact_Inbound_Reporting[[#This Row],[single_stream_incoming_date]],G:G)</f>
        <v>9.19</v>
      </c>
      <c r="O231">
        <f>IFERROR(VLOOKUP(Table_Fact_Inbound_Reporting[[#This Row],[single_stream_incoming_date]],Fact_Trashout_Reporting!C:F,4,FALSE),0)</f>
        <v>0</v>
      </c>
      <c r="P231">
        <f>IFERROR(VLOOKUP(Table_Fact_Inbound_Reporting[[#This Row],[single_stream_incoming_date]],Fact_Production_Reporting!E:G,3,FALSE),0)</f>
        <v>9.6574999999999989</v>
      </c>
      <c r="Q231" s="30">
        <f>Table_Fact_Inbound_Reporting[[#This Row],[Group_Trash_Weight_Tons]]/Table_Fact_Inbound_Reporting[[#This Row],[Group_Inbound_Weight_Tons]]</f>
        <v>0</v>
      </c>
      <c r="R231" s="10">
        <f t="shared" si="3"/>
        <v>0.27575424703049778</v>
      </c>
    </row>
    <row r="232" spans="1:18" x14ac:dyDescent="0.25">
      <c r="A232">
        <v>2062</v>
      </c>
      <c r="B232" s="14">
        <v>44350</v>
      </c>
      <c r="C232" t="s">
        <v>120</v>
      </c>
      <c r="D232">
        <v>109412</v>
      </c>
      <c r="E232" s="2">
        <v>44351.576066550922</v>
      </c>
      <c r="F232">
        <v>3180</v>
      </c>
      <c r="G232">
        <v>1.59</v>
      </c>
      <c r="H232">
        <v>2</v>
      </c>
      <c r="I232" t="s">
        <v>157</v>
      </c>
      <c r="J232" t="s">
        <v>171</v>
      </c>
      <c r="K232">
        <v>6</v>
      </c>
      <c r="L232" t="s">
        <v>172</v>
      </c>
      <c r="M232" t="str">
        <f>VLOOKUP(Table_Fact_Inbound_Reporting[[#This Row],[supplier_dim_supplier_id]],Table_supplier_dim1[[supplier_id]:[supplier_name]],5,FALSE)</f>
        <v>Twin Enviro</v>
      </c>
      <c r="N232">
        <f>SUMIF(B:B,Table_Fact_Inbound_Reporting[[#This Row],[single_stream_incoming_date]],G:G)</f>
        <v>9.19</v>
      </c>
      <c r="O232">
        <f>IFERROR(VLOOKUP(Table_Fact_Inbound_Reporting[[#This Row],[single_stream_incoming_date]],Fact_Trashout_Reporting!C:F,4,FALSE),0)</f>
        <v>0</v>
      </c>
      <c r="P232">
        <f>IFERROR(VLOOKUP(Table_Fact_Inbound_Reporting[[#This Row],[single_stream_incoming_date]],Fact_Production_Reporting!E:G,3,FALSE),0)</f>
        <v>9.6574999999999989</v>
      </c>
      <c r="Q232" s="30">
        <f>Table_Fact_Inbound_Reporting[[#This Row],[Group_Trash_Weight_Tons]]/Table_Fact_Inbound_Reporting[[#This Row],[Group_Inbound_Weight_Tons]]</f>
        <v>0</v>
      </c>
      <c r="R232" s="10">
        <f t="shared" si="3"/>
        <v>0.27575424703049778</v>
      </c>
    </row>
    <row r="233" spans="1:18" x14ac:dyDescent="0.25">
      <c r="A233">
        <v>2067</v>
      </c>
      <c r="B233" s="14">
        <v>44350</v>
      </c>
      <c r="C233" t="s">
        <v>120</v>
      </c>
      <c r="D233">
        <v>109423</v>
      </c>
      <c r="E233" s="2">
        <v>44351.886273263888</v>
      </c>
      <c r="F233">
        <v>4480</v>
      </c>
      <c r="G233">
        <v>2.2400000000000002</v>
      </c>
      <c r="H233">
        <v>2</v>
      </c>
      <c r="I233" t="s">
        <v>157</v>
      </c>
      <c r="J233" t="s">
        <v>171</v>
      </c>
      <c r="K233">
        <v>6</v>
      </c>
      <c r="L233" t="s">
        <v>172</v>
      </c>
      <c r="M233" t="str">
        <f>VLOOKUP(Table_Fact_Inbound_Reporting[[#This Row],[supplier_dim_supplier_id]],Table_supplier_dim1[[supplier_id]:[supplier_name]],5,FALSE)</f>
        <v>Twin Enviro</v>
      </c>
      <c r="N233">
        <f>SUMIF(B:B,Table_Fact_Inbound_Reporting[[#This Row],[single_stream_incoming_date]],G:G)</f>
        <v>9.19</v>
      </c>
      <c r="O233">
        <f>IFERROR(VLOOKUP(Table_Fact_Inbound_Reporting[[#This Row],[single_stream_incoming_date]],Fact_Trashout_Reporting!C:F,4,FALSE),0)</f>
        <v>0</v>
      </c>
      <c r="P233">
        <f>IFERROR(VLOOKUP(Table_Fact_Inbound_Reporting[[#This Row],[single_stream_incoming_date]],Fact_Production_Reporting!E:G,3,FALSE),0)</f>
        <v>9.6574999999999989</v>
      </c>
      <c r="Q233" s="30">
        <f>Table_Fact_Inbound_Reporting[[#This Row],[Group_Trash_Weight_Tons]]/Table_Fact_Inbound_Reporting[[#This Row],[Group_Inbound_Weight_Tons]]</f>
        <v>0</v>
      </c>
      <c r="R233" s="10">
        <f t="shared" si="3"/>
        <v>0.27575424703049778</v>
      </c>
    </row>
    <row r="234" spans="1:18" x14ac:dyDescent="0.25">
      <c r="A234">
        <v>2059</v>
      </c>
      <c r="B234" s="14">
        <v>44349</v>
      </c>
      <c r="C234" t="s">
        <v>120</v>
      </c>
      <c r="D234">
        <v>109291</v>
      </c>
      <c r="E234" s="2">
        <v>44349.851023804011</v>
      </c>
      <c r="F234">
        <v>540</v>
      </c>
      <c r="G234">
        <v>0.27</v>
      </c>
      <c r="H234">
        <v>2</v>
      </c>
      <c r="I234" t="s">
        <v>157</v>
      </c>
      <c r="J234" t="s">
        <v>171</v>
      </c>
      <c r="K234">
        <v>6</v>
      </c>
      <c r="L234" t="s">
        <v>172</v>
      </c>
      <c r="M234" t="str">
        <f>VLOOKUP(Table_Fact_Inbound_Reporting[[#This Row],[supplier_dim_supplier_id]],Table_supplier_dim1[[supplier_id]:[supplier_name]],5,FALSE)</f>
        <v>Twin Enviro</v>
      </c>
      <c r="N234">
        <f>SUMIF(B:B,Table_Fact_Inbound_Reporting[[#This Row],[single_stream_incoming_date]],G:G)</f>
        <v>8.85</v>
      </c>
      <c r="O234">
        <f>IFERROR(VLOOKUP(Table_Fact_Inbound_Reporting[[#This Row],[single_stream_incoming_date]],Fact_Trashout_Reporting!C:F,4,FALSE),0)</f>
        <v>0</v>
      </c>
      <c r="P234">
        <f>IFERROR(VLOOKUP(Table_Fact_Inbound_Reporting[[#This Row],[single_stream_incoming_date]],Fact_Production_Reporting!E:G,3,FALSE),0)</f>
        <v>12.0745</v>
      </c>
      <c r="Q234" s="30">
        <f>Table_Fact_Inbound_Reporting[[#This Row],[Group_Trash_Weight_Tons]]/Table_Fact_Inbound_Reporting[[#This Row],[Group_Inbound_Weight_Tons]]</f>
        <v>0</v>
      </c>
      <c r="R234" s="10">
        <f t="shared" si="3"/>
        <v>0.27575424703049778</v>
      </c>
    </row>
    <row r="235" spans="1:18" x14ac:dyDescent="0.25">
      <c r="A235">
        <v>2063</v>
      </c>
      <c r="B235" s="14">
        <v>44349</v>
      </c>
      <c r="C235" t="s">
        <v>120</v>
      </c>
      <c r="D235">
        <v>109346</v>
      </c>
      <c r="E235" s="2">
        <v>44351.577131828701</v>
      </c>
      <c r="F235">
        <v>6920</v>
      </c>
      <c r="G235">
        <v>3.46</v>
      </c>
      <c r="H235">
        <v>3</v>
      </c>
      <c r="I235" t="s">
        <v>157</v>
      </c>
      <c r="J235" t="s">
        <v>171</v>
      </c>
      <c r="K235">
        <v>6</v>
      </c>
      <c r="L235" t="s">
        <v>172</v>
      </c>
      <c r="M235" t="str">
        <f>VLOOKUP(Table_Fact_Inbound_Reporting[[#This Row],[supplier_dim_supplier_id]],Table_supplier_dim1[[supplier_id]:[supplier_name]],5,FALSE)</f>
        <v>Waste Management</v>
      </c>
      <c r="N235">
        <f>SUMIF(B:B,Table_Fact_Inbound_Reporting[[#This Row],[single_stream_incoming_date]],G:G)</f>
        <v>8.85</v>
      </c>
      <c r="O235">
        <f>IFERROR(VLOOKUP(Table_Fact_Inbound_Reporting[[#This Row],[single_stream_incoming_date]],Fact_Trashout_Reporting!C:F,4,FALSE),0)</f>
        <v>0</v>
      </c>
      <c r="P235">
        <f>IFERROR(VLOOKUP(Table_Fact_Inbound_Reporting[[#This Row],[single_stream_incoming_date]],Fact_Production_Reporting!E:G,3,FALSE),0)</f>
        <v>12.0745</v>
      </c>
      <c r="Q235" s="30">
        <f>Table_Fact_Inbound_Reporting[[#This Row],[Group_Trash_Weight_Tons]]/Table_Fact_Inbound_Reporting[[#This Row],[Group_Inbound_Weight_Tons]]</f>
        <v>0</v>
      </c>
      <c r="R235" s="10">
        <f t="shared" si="3"/>
        <v>0.27575424703049778</v>
      </c>
    </row>
    <row r="236" spans="1:18" x14ac:dyDescent="0.25">
      <c r="A236">
        <v>2060</v>
      </c>
      <c r="B236" s="14">
        <v>44349</v>
      </c>
      <c r="C236" t="s">
        <v>120</v>
      </c>
      <c r="D236">
        <v>109293</v>
      </c>
      <c r="E236" s="2">
        <v>44349.851652314814</v>
      </c>
      <c r="F236">
        <v>5880</v>
      </c>
      <c r="G236">
        <v>2.94</v>
      </c>
      <c r="H236">
        <v>3</v>
      </c>
      <c r="I236" t="s">
        <v>157</v>
      </c>
      <c r="J236" t="s">
        <v>171</v>
      </c>
      <c r="K236">
        <v>6</v>
      </c>
      <c r="L236" t="s">
        <v>172</v>
      </c>
      <c r="M236" t="str">
        <f>VLOOKUP(Table_Fact_Inbound_Reporting[[#This Row],[supplier_dim_supplier_id]],Table_supplier_dim1[[supplier_id]:[supplier_name]],5,FALSE)</f>
        <v>Waste Management</v>
      </c>
      <c r="N236">
        <f>SUMIF(B:B,Table_Fact_Inbound_Reporting[[#This Row],[single_stream_incoming_date]],G:G)</f>
        <v>8.85</v>
      </c>
      <c r="O236">
        <f>IFERROR(VLOOKUP(Table_Fact_Inbound_Reporting[[#This Row],[single_stream_incoming_date]],Fact_Trashout_Reporting!C:F,4,FALSE),0)</f>
        <v>0</v>
      </c>
      <c r="P236">
        <f>IFERROR(VLOOKUP(Table_Fact_Inbound_Reporting[[#This Row],[single_stream_incoming_date]],Fact_Production_Reporting!E:G,3,FALSE),0)</f>
        <v>12.0745</v>
      </c>
      <c r="Q236" s="30">
        <f>Table_Fact_Inbound_Reporting[[#This Row],[Group_Trash_Weight_Tons]]/Table_Fact_Inbound_Reporting[[#This Row],[Group_Inbound_Weight_Tons]]</f>
        <v>0</v>
      </c>
      <c r="R236" s="10">
        <f t="shared" si="3"/>
        <v>0.27575424703049778</v>
      </c>
    </row>
    <row r="237" spans="1:18" x14ac:dyDescent="0.25">
      <c r="A237">
        <v>2061</v>
      </c>
      <c r="B237" s="14">
        <v>44349</v>
      </c>
      <c r="C237" t="s">
        <v>120</v>
      </c>
      <c r="D237">
        <v>109306</v>
      </c>
      <c r="E237" s="2">
        <v>44349.853041705246</v>
      </c>
      <c r="F237">
        <v>4360</v>
      </c>
      <c r="G237">
        <v>2.1800000000000002</v>
      </c>
      <c r="H237">
        <v>2</v>
      </c>
      <c r="I237" t="s">
        <v>157</v>
      </c>
      <c r="J237" t="s">
        <v>171</v>
      </c>
      <c r="K237">
        <v>6</v>
      </c>
      <c r="L237" t="s">
        <v>172</v>
      </c>
      <c r="M237" t="str">
        <f>VLOOKUP(Table_Fact_Inbound_Reporting[[#This Row],[supplier_dim_supplier_id]],Table_supplier_dim1[[supplier_id]:[supplier_name]],5,FALSE)</f>
        <v>Twin Enviro</v>
      </c>
      <c r="N237">
        <f>SUMIF(B:B,Table_Fact_Inbound_Reporting[[#This Row],[single_stream_incoming_date]],G:G)</f>
        <v>8.85</v>
      </c>
      <c r="O237">
        <f>IFERROR(VLOOKUP(Table_Fact_Inbound_Reporting[[#This Row],[single_stream_incoming_date]],Fact_Trashout_Reporting!C:F,4,FALSE),0)</f>
        <v>0</v>
      </c>
      <c r="P237">
        <f>IFERROR(VLOOKUP(Table_Fact_Inbound_Reporting[[#This Row],[single_stream_incoming_date]],Fact_Production_Reporting!E:G,3,FALSE),0)</f>
        <v>12.0745</v>
      </c>
      <c r="Q237" s="30">
        <f>Table_Fact_Inbound_Reporting[[#This Row],[Group_Trash_Weight_Tons]]/Table_Fact_Inbound_Reporting[[#This Row],[Group_Inbound_Weight_Tons]]</f>
        <v>0</v>
      </c>
      <c r="R237" s="10">
        <f t="shared" si="3"/>
        <v>0.27575424703049778</v>
      </c>
    </row>
    <row r="238" spans="1:18" x14ac:dyDescent="0.25">
      <c r="A238">
        <v>2058</v>
      </c>
      <c r="B238" s="14">
        <v>44348</v>
      </c>
      <c r="C238" t="s">
        <v>120</v>
      </c>
      <c r="D238">
        <v>109270</v>
      </c>
      <c r="E238" s="2">
        <v>44349.850409375002</v>
      </c>
      <c r="F238">
        <v>9880</v>
      </c>
      <c r="G238">
        <v>4.9400000000000004</v>
      </c>
      <c r="H238">
        <v>3</v>
      </c>
      <c r="I238" t="s">
        <v>157</v>
      </c>
      <c r="J238" t="s">
        <v>171</v>
      </c>
      <c r="K238">
        <v>6</v>
      </c>
      <c r="L238" t="s">
        <v>172</v>
      </c>
      <c r="M238" t="str">
        <f>VLOOKUP(Table_Fact_Inbound_Reporting[[#This Row],[supplier_dim_supplier_id]],Table_supplier_dim1[[supplier_id]:[supplier_name]],5,FALSE)</f>
        <v>Waste Management</v>
      </c>
      <c r="N238">
        <f>SUMIF(B:B,Table_Fact_Inbound_Reporting[[#This Row],[single_stream_incoming_date]],G:G)</f>
        <v>16</v>
      </c>
      <c r="O238">
        <f>IFERROR(VLOOKUP(Table_Fact_Inbound_Reporting[[#This Row],[single_stream_incoming_date]],Fact_Trashout_Reporting!C:F,4,FALSE),0)</f>
        <v>0</v>
      </c>
      <c r="P238">
        <f>IFERROR(VLOOKUP(Table_Fact_Inbound_Reporting[[#This Row],[single_stream_incoming_date]],Fact_Production_Reporting!E:G,3,FALSE),0)</f>
        <v>12.6785</v>
      </c>
      <c r="Q238" s="30">
        <f>Table_Fact_Inbound_Reporting[[#This Row],[Group_Trash_Weight_Tons]]/Table_Fact_Inbound_Reporting[[#This Row],[Group_Inbound_Weight_Tons]]</f>
        <v>0</v>
      </c>
      <c r="R238" s="10">
        <f t="shared" si="3"/>
        <v>0.27575424703049778</v>
      </c>
    </row>
    <row r="239" spans="1:18" x14ac:dyDescent="0.25">
      <c r="A239">
        <v>2055</v>
      </c>
      <c r="B239" s="14">
        <v>44348</v>
      </c>
      <c r="C239" t="s">
        <v>120</v>
      </c>
      <c r="D239">
        <v>109222</v>
      </c>
      <c r="E239" s="2">
        <v>44349.847870871912</v>
      </c>
      <c r="F239">
        <v>5000</v>
      </c>
      <c r="G239">
        <v>2.5</v>
      </c>
      <c r="H239">
        <v>3</v>
      </c>
      <c r="I239" t="s">
        <v>157</v>
      </c>
      <c r="J239" t="s">
        <v>171</v>
      </c>
      <c r="K239">
        <v>6</v>
      </c>
      <c r="L239" t="s">
        <v>172</v>
      </c>
      <c r="M239" t="str">
        <f>VLOOKUP(Table_Fact_Inbound_Reporting[[#This Row],[supplier_dim_supplier_id]],Table_supplier_dim1[[supplier_id]:[supplier_name]],5,FALSE)</f>
        <v>Waste Management</v>
      </c>
      <c r="N239">
        <f>SUMIF(B:B,Table_Fact_Inbound_Reporting[[#This Row],[single_stream_incoming_date]],G:G)</f>
        <v>16</v>
      </c>
      <c r="O239">
        <f>IFERROR(VLOOKUP(Table_Fact_Inbound_Reporting[[#This Row],[single_stream_incoming_date]],Fact_Trashout_Reporting!C:F,4,FALSE),0)</f>
        <v>0</v>
      </c>
      <c r="P239">
        <f>IFERROR(VLOOKUP(Table_Fact_Inbound_Reporting[[#This Row],[single_stream_incoming_date]],Fact_Production_Reporting!E:G,3,FALSE),0)</f>
        <v>12.6785</v>
      </c>
      <c r="Q239" s="30">
        <f>Table_Fact_Inbound_Reporting[[#This Row],[Group_Trash_Weight_Tons]]/Table_Fact_Inbound_Reporting[[#This Row],[Group_Inbound_Weight_Tons]]</f>
        <v>0</v>
      </c>
      <c r="R239" s="10">
        <f t="shared" si="3"/>
        <v>0.27575424703049778</v>
      </c>
    </row>
    <row r="240" spans="1:18" x14ac:dyDescent="0.25">
      <c r="A240">
        <v>2053</v>
      </c>
      <c r="B240" s="14">
        <v>44348</v>
      </c>
      <c r="C240" t="s">
        <v>120</v>
      </c>
      <c r="D240">
        <v>109202</v>
      </c>
      <c r="E240" s="2">
        <v>44348.677909066355</v>
      </c>
      <c r="F240">
        <v>7140</v>
      </c>
      <c r="G240">
        <v>3.57</v>
      </c>
      <c r="H240">
        <v>2</v>
      </c>
      <c r="I240" t="s">
        <v>157</v>
      </c>
      <c r="J240" t="s">
        <v>171</v>
      </c>
      <c r="K240">
        <v>6</v>
      </c>
      <c r="L240" t="s">
        <v>172</v>
      </c>
      <c r="M240" t="str">
        <f>VLOOKUP(Table_Fact_Inbound_Reporting[[#This Row],[supplier_dim_supplier_id]],Table_supplier_dim1[[supplier_id]:[supplier_name]],5,FALSE)</f>
        <v>Twin Enviro</v>
      </c>
      <c r="N240">
        <f>SUMIF(B:B,Table_Fact_Inbound_Reporting[[#This Row],[single_stream_incoming_date]],G:G)</f>
        <v>16</v>
      </c>
      <c r="O240">
        <f>IFERROR(VLOOKUP(Table_Fact_Inbound_Reporting[[#This Row],[single_stream_incoming_date]],Fact_Trashout_Reporting!C:F,4,FALSE),0)</f>
        <v>0</v>
      </c>
      <c r="P240">
        <f>IFERROR(VLOOKUP(Table_Fact_Inbound_Reporting[[#This Row],[single_stream_incoming_date]],Fact_Production_Reporting!E:G,3,FALSE),0)</f>
        <v>12.6785</v>
      </c>
      <c r="Q240" s="30">
        <f>Table_Fact_Inbound_Reporting[[#This Row],[Group_Trash_Weight_Tons]]/Table_Fact_Inbound_Reporting[[#This Row],[Group_Inbound_Weight_Tons]]</f>
        <v>0</v>
      </c>
      <c r="R240" s="10">
        <f t="shared" si="3"/>
        <v>0.27575424703049778</v>
      </c>
    </row>
    <row r="241" spans="1:18" x14ac:dyDescent="0.25">
      <c r="A241">
        <v>2057</v>
      </c>
      <c r="B241" s="14">
        <v>44348</v>
      </c>
      <c r="C241" t="s">
        <v>120</v>
      </c>
      <c r="D241">
        <v>109266</v>
      </c>
      <c r="E241" s="2">
        <v>44349.849740277779</v>
      </c>
      <c r="F241">
        <v>2280</v>
      </c>
      <c r="G241">
        <v>1.1399999999999999</v>
      </c>
      <c r="H241">
        <v>3</v>
      </c>
      <c r="I241" t="s">
        <v>157</v>
      </c>
      <c r="J241" t="s">
        <v>171</v>
      </c>
      <c r="K241">
        <v>6</v>
      </c>
      <c r="L241" t="s">
        <v>172</v>
      </c>
      <c r="M241" t="str">
        <f>VLOOKUP(Table_Fact_Inbound_Reporting[[#This Row],[supplier_dim_supplier_id]],Table_supplier_dim1[[supplier_id]:[supplier_name]],5,FALSE)</f>
        <v>Waste Management</v>
      </c>
      <c r="N241">
        <f>SUMIF(B:B,Table_Fact_Inbound_Reporting[[#This Row],[single_stream_incoming_date]],G:G)</f>
        <v>16</v>
      </c>
      <c r="O241">
        <f>IFERROR(VLOOKUP(Table_Fact_Inbound_Reporting[[#This Row],[single_stream_incoming_date]],Fact_Trashout_Reporting!C:F,4,FALSE),0)</f>
        <v>0</v>
      </c>
      <c r="P241">
        <f>IFERROR(VLOOKUP(Table_Fact_Inbound_Reporting[[#This Row],[single_stream_incoming_date]],Fact_Production_Reporting!E:G,3,FALSE),0)</f>
        <v>12.6785</v>
      </c>
      <c r="Q241" s="30">
        <f>Table_Fact_Inbound_Reporting[[#This Row],[Group_Trash_Weight_Tons]]/Table_Fact_Inbound_Reporting[[#This Row],[Group_Inbound_Weight_Tons]]</f>
        <v>0</v>
      </c>
      <c r="R241" s="10">
        <f t="shared" si="3"/>
        <v>0.27575424703049778</v>
      </c>
    </row>
    <row r="242" spans="1:18" x14ac:dyDescent="0.25">
      <c r="A242">
        <v>2056</v>
      </c>
      <c r="B242" s="14">
        <v>44348</v>
      </c>
      <c r="C242" t="s">
        <v>120</v>
      </c>
      <c r="D242">
        <v>109247</v>
      </c>
      <c r="E242" s="2">
        <v>44349.8489158179</v>
      </c>
      <c r="F242">
        <v>4480</v>
      </c>
      <c r="G242">
        <v>2.2400000000000002</v>
      </c>
      <c r="H242">
        <v>2</v>
      </c>
      <c r="I242" t="s">
        <v>157</v>
      </c>
      <c r="J242" t="s">
        <v>171</v>
      </c>
      <c r="K242">
        <v>6</v>
      </c>
      <c r="L242" t="s">
        <v>172</v>
      </c>
      <c r="M242" t="str">
        <f>VLOOKUP(Table_Fact_Inbound_Reporting[[#This Row],[supplier_dim_supplier_id]],Table_supplier_dim1[[supplier_id]:[supplier_name]],5,FALSE)</f>
        <v>Twin Enviro</v>
      </c>
      <c r="N242">
        <f>SUMIF(B:B,Table_Fact_Inbound_Reporting[[#This Row],[single_stream_incoming_date]],G:G)</f>
        <v>16</v>
      </c>
      <c r="O242">
        <f>IFERROR(VLOOKUP(Table_Fact_Inbound_Reporting[[#This Row],[single_stream_incoming_date]],Fact_Trashout_Reporting!C:F,4,FALSE),0)</f>
        <v>0</v>
      </c>
      <c r="P242">
        <f>IFERROR(VLOOKUP(Table_Fact_Inbound_Reporting[[#This Row],[single_stream_incoming_date]],Fact_Production_Reporting!E:G,3,FALSE),0)</f>
        <v>12.6785</v>
      </c>
      <c r="Q242" s="30">
        <f>Table_Fact_Inbound_Reporting[[#This Row],[Group_Trash_Weight_Tons]]/Table_Fact_Inbound_Reporting[[#This Row],[Group_Inbound_Weight_Tons]]</f>
        <v>0</v>
      </c>
      <c r="R242" s="10">
        <f t="shared" si="3"/>
        <v>0.27575424703049778</v>
      </c>
    </row>
    <row r="243" spans="1:18" x14ac:dyDescent="0.25">
      <c r="A243">
        <v>2054</v>
      </c>
      <c r="B243" s="14">
        <v>44348</v>
      </c>
      <c r="C243" t="s">
        <v>120</v>
      </c>
      <c r="D243">
        <v>109203</v>
      </c>
      <c r="E243" s="2">
        <v>44348.678568016978</v>
      </c>
      <c r="F243">
        <v>3220</v>
      </c>
      <c r="G243">
        <v>1.61</v>
      </c>
      <c r="H243">
        <v>2</v>
      </c>
      <c r="I243" t="s">
        <v>157</v>
      </c>
      <c r="J243" t="s">
        <v>171</v>
      </c>
      <c r="K243">
        <v>6</v>
      </c>
      <c r="L243" t="s">
        <v>172</v>
      </c>
      <c r="M243" t="str">
        <f>VLOOKUP(Table_Fact_Inbound_Reporting[[#This Row],[supplier_dim_supplier_id]],Table_supplier_dim1[[supplier_id]:[supplier_name]],5,FALSE)</f>
        <v>Twin Enviro</v>
      </c>
      <c r="N243">
        <f>SUMIF(B:B,Table_Fact_Inbound_Reporting[[#This Row],[single_stream_incoming_date]],G:G)</f>
        <v>16</v>
      </c>
      <c r="O243">
        <f>IFERROR(VLOOKUP(Table_Fact_Inbound_Reporting[[#This Row],[single_stream_incoming_date]],Fact_Trashout_Reporting!C:F,4,FALSE),0)</f>
        <v>0</v>
      </c>
      <c r="P243">
        <f>IFERROR(VLOOKUP(Table_Fact_Inbound_Reporting[[#This Row],[single_stream_incoming_date]],Fact_Production_Reporting!E:G,3,FALSE),0)</f>
        <v>12.6785</v>
      </c>
      <c r="Q243" s="30">
        <f>Table_Fact_Inbound_Reporting[[#This Row],[Group_Trash_Weight_Tons]]/Table_Fact_Inbound_Reporting[[#This Row],[Group_Inbound_Weight_Tons]]</f>
        <v>0</v>
      </c>
      <c r="R243" s="10">
        <f t="shared" si="3"/>
        <v>0.27575424703049778</v>
      </c>
    </row>
    <row r="244" spans="1:18" x14ac:dyDescent="0.25">
      <c r="A244">
        <v>2050</v>
      </c>
      <c r="B244" s="14">
        <v>44344</v>
      </c>
      <c r="C244" t="s">
        <v>120</v>
      </c>
      <c r="D244">
        <v>109165</v>
      </c>
      <c r="E244" s="2">
        <v>44348.670569637346</v>
      </c>
      <c r="F244">
        <v>3200</v>
      </c>
      <c r="G244">
        <v>1.6</v>
      </c>
      <c r="H244">
        <v>2</v>
      </c>
      <c r="I244" t="s">
        <v>157</v>
      </c>
      <c r="J244" t="s">
        <v>171</v>
      </c>
      <c r="K244">
        <v>5</v>
      </c>
      <c r="L244" t="s">
        <v>173</v>
      </c>
      <c r="M244" t="str">
        <f>VLOOKUP(Table_Fact_Inbound_Reporting[[#This Row],[supplier_dim_supplier_id]],Table_supplier_dim1[[supplier_id]:[supplier_name]],5,FALSE)</f>
        <v>Twin Enviro</v>
      </c>
      <c r="N244">
        <f>SUMIF(B:B,Table_Fact_Inbound_Reporting[[#This Row],[single_stream_incoming_date]],G:G)</f>
        <v>12.31</v>
      </c>
      <c r="O244">
        <f>IFERROR(VLOOKUP(Table_Fact_Inbound_Reporting[[#This Row],[single_stream_incoming_date]],Fact_Trashout_Reporting!C:F,4,FALSE),0)</f>
        <v>0</v>
      </c>
      <c r="P244">
        <f>IFERROR(VLOOKUP(Table_Fact_Inbound_Reporting[[#This Row],[single_stream_incoming_date]],Fact_Production_Reporting!E:G,3,FALSE),0)</f>
        <v>9.6689999999999987</v>
      </c>
      <c r="Q244" s="30">
        <f>Table_Fact_Inbound_Reporting[[#This Row],[Group_Trash_Weight_Tons]]/Table_Fact_Inbound_Reporting[[#This Row],[Group_Inbound_Weight_Tons]]</f>
        <v>0</v>
      </c>
      <c r="R244" s="10">
        <f t="shared" si="3"/>
        <v>0.27575424703049778</v>
      </c>
    </row>
    <row r="245" spans="1:18" x14ac:dyDescent="0.25">
      <c r="A245">
        <v>2052</v>
      </c>
      <c r="B245" s="14">
        <v>44344</v>
      </c>
      <c r="C245" t="s">
        <v>120</v>
      </c>
      <c r="D245">
        <v>109180</v>
      </c>
      <c r="E245" s="2">
        <v>44348.672105516976</v>
      </c>
      <c r="F245">
        <v>3260</v>
      </c>
      <c r="G245">
        <v>1.63</v>
      </c>
      <c r="H245">
        <v>2</v>
      </c>
      <c r="I245" t="s">
        <v>157</v>
      </c>
      <c r="J245" t="s">
        <v>171</v>
      </c>
      <c r="K245">
        <v>5</v>
      </c>
      <c r="L245" t="s">
        <v>173</v>
      </c>
      <c r="M245" t="str">
        <f>VLOOKUP(Table_Fact_Inbound_Reporting[[#This Row],[supplier_dim_supplier_id]],Table_supplier_dim1[[supplier_id]:[supplier_name]],5,FALSE)</f>
        <v>Twin Enviro</v>
      </c>
      <c r="N245">
        <f>SUMIF(B:B,Table_Fact_Inbound_Reporting[[#This Row],[single_stream_incoming_date]],G:G)</f>
        <v>12.31</v>
      </c>
      <c r="O245">
        <f>IFERROR(VLOOKUP(Table_Fact_Inbound_Reporting[[#This Row],[single_stream_incoming_date]],Fact_Trashout_Reporting!C:F,4,FALSE),0)</f>
        <v>0</v>
      </c>
      <c r="P245">
        <f>IFERROR(VLOOKUP(Table_Fact_Inbound_Reporting[[#This Row],[single_stream_incoming_date]],Fact_Production_Reporting!E:G,3,FALSE),0)</f>
        <v>9.6689999999999987</v>
      </c>
      <c r="Q245" s="30">
        <f>Table_Fact_Inbound_Reporting[[#This Row],[Group_Trash_Weight_Tons]]/Table_Fact_Inbound_Reporting[[#This Row],[Group_Inbound_Weight_Tons]]</f>
        <v>0</v>
      </c>
      <c r="R245" s="10">
        <f t="shared" si="3"/>
        <v>0.27575424703049778</v>
      </c>
    </row>
    <row r="246" spans="1:18" x14ac:dyDescent="0.25">
      <c r="A246">
        <v>2048</v>
      </c>
      <c r="B246" s="14">
        <v>44344</v>
      </c>
      <c r="C246" t="s">
        <v>120</v>
      </c>
      <c r="D246">
        <v>109155</v>
      </c>
      <c r="E246" s="2">
        <v>44348.668549691356</v>
      </c>
      <c r="F246">
        <v>3280</v>
      </c>
      <c r="G246">
        <v>1.64</v>
      </c>
      <c r="H246">
        <v>3</v>
      </c>
      <c r="I246" t="s">
        <v>157</v>
      </c>
      <c r="J246" t="s">
        <v>171</v>
      </c>
      <c r="K246">
        <v>5</v>
      </c>
      <c r="L246" t="s">
        <v>173</v>
      </c>
      <c r="M246" t="str">
        <f>VLOOKUP(Table_Fact_Inbound_Reporting[[#This Row],[supplier_dim_supplier_id]],Table_supplier_dim1[[supplier_id]:[supplier_name]],5,FALSE)</f>
        <v>Waste Management</v>
      </c>
      <c r="N246">
        <f>SUMIF(B:B,Table_Fact_Inbound_Reporting[[#This Row],[single_stream_incoming_date]],G:G)</f>
        <v>12.31</v>
      </c>
      <c r="O246">
        <f>IFERROR(VLOOKUP(Table_Fact_Inbound_Reporting[[#This Row],[single_stream_incoming_date]],Fact_Trashout_Reporting!C:F,4,FALSE),0)</f>
        <v>0</v>
      </c>
      <c r="P246">
        <f>IFERROR(VLOOKUP(Table_Fact_Inbound_Reporting[[#This Row],[single_stream_incoming_date]],Fact_Production_Reporting!E:G,3,FALSE),0)</f>
        <v>9.6689999999999987</v>
      </c>
      <c r="Q246" s="30">
        <f>Table_Fact_Inbound_Reporting[[#This Row],[Group_Trash_Weight_Tons]]/Table_Fact_Inbound_Reporting[[#This Row],[Group_Inbound_Weight_Tons]]</f>
        <v>0</v>
      </c>
      <c r="R246" s="10">
        <f t="shared" si="3"/>
        <v>0.27575424703049778</v>
      </c>
    </row>
    <row r="247" spans="1:18" x14ac:dyDescent="0.25">
      <c r="A247">
        <v>2051</v>
      </c>
      <c r="B247" s="14">
        <v>44344</v>
      </c>
      <c r="C247" t="s">
        <v>120</v>
      </c>
      <c r="D247">
        <v>109138</v>
      </c>
      <c r="E247" s="2">
        <v>44348.671340393521</v>
      </c>
      <c r="F247">
        <v>6500</v>
      </c>
      <c r="G247">
        <v>3.25</v>
      </c>
      <c r="H247">
        <v>3</v>
      </c>
      <c r="I247" t="s">
        <v>157</v>
      </c>
      <c r="J247" t="s">
        <v>171</v>
      </c>
      <c r="K247">
        <v>5</v>
      </c>
      <c r="L247" t="s">
        <v>173</v>
      </c>
      <c r="M247" t="str">
        <f>VLOOKUP(Table_Fact_Inbound_Reporting[[#This Row],[supplier_dim_supplier_id]],Table_supplier_dim1[[supplier_id]:[supplier_name]],5,FALSE)</f>
        <v>Waste Management</v>
      </c>
      <c r="N247">
        <f>SUMIF(B:B,Table_Fact_Inbound_Reporting[[#This Row],[single_stream_incoming_date]],G:G)</f>
        <v>12.31</v>
      </c>
      <c r="O247">
        <f>IFERROR(VLOOKUP(Table_Fact_Inbound_Reporting[[#This Row],[single_stream_incoming_date]],Fact_Trashout_Reporting!C:F,4,FALSE),0)</f>
        <v>0</v>
      </c>
      <c r="P247">
        <f>IFERROR(VLOOKUP(Table_Fact_Inbound_Reporting[[#This Row],[single_stream_incoming_date]],Fact_Production_Reporting!E:G,3,FALSE),0)</f>
        <v>9.6689999999999987</v>
      </c>
      <c r="Q247" s="30">
        <f>Table_Fact_Inbound_Reporting[[#This Row],[Group_Trash_Weight_Tons]]/Table_Fact_Inbound_Reporting[[#This Row],[Group_Inbound_Weight_Tons]]</f>
        <v>0</v>
      </c>
      <c r="R247" s="10">
        <f t="shared" si="3"/>
        <v>0.27575424703049778</v>
      </c>
    </row>
    <row r="248" spans="1:18" x14ac:dyDescent="0.25">
      <c r="A248">
        <v>2046</v>
      </c>
      <c r="B248" s="14">
        <v>44344</v>
      </c>
      <c r="C248" t="s">
        <v>120</v>
      </c>
      <c r="D248">
        <v>109096</v>
      </c>
      <c r="E248" s="2">
        <v>44344.87673954475</v>
      </c>
      <c r="F248">
        <v>3380</v>
      </c>
      <c r="G248">
        <v>1.69</v>
      </c>
      <c r="H248">
        <v>2</v>
      </c>
      <c r="I248" t="s">
        <v>157</v>
      </c>
      <c r="J248" t="s">
        <v>171</v>
      </c>
      <c r="K248">
        <v>5</v>
      </c>
      <c r="L248" t="s">
        <v>173</v>
      </c>
      <c r="M248" t="str">
        <f>VLOOKUP(Table_Fact_Inbound_Reporting[[#This Row],[supplier_dim_supplier_id]],Table_supplier_dim1[[supplier_id]:[supplier_name]],5,FALSE)</f>
        <v>Twin Enviro</v>
      </c>
      <c r="N248">
        <f>SUMIF(B:B,Table_Fact_Inbound_Reporting[[#This Row],[single_stream_incoming_date]],G:G)</f>
        <v>12.31</v>
      </c>
      <c r="O248">
        <f>IFERROR(VLOOKUP(Table_Fact_Inbound_Reporting[[#This Row],[single_stream_incoming_date]],Fact_Trashout_Reporting!C:F,4,FALSE),0)</f>
        <v>0</v>
      </c>
      <c r="P248">
        <f>IFERROR(VLOOKUP(Table_Fact_Inbound_Reporting[[#This Row],[single_stream_incoming_date]],Fact_Production_Reporting!E:G,3,FALSE),0)</f>
        <v>9.6689999999999987</v>
      </c>
      <c r="Q248" s="30">
        <f>Table_Fact_Inbound_Reporting[[#This Row],[Group_Trash_Weight_Tons]]/Table_Fact_Inbound_Reporting[[#This Row],[Group_Inbound_Weight_Tons]]</f>
        <v>0</v>
      </c>
      <c r="R248" s="10">
        <f t="shared" si="3"/>
        <v>0.27575424703049778</v>
      </c>
    </row>
    <row r="249" spans="1:18" x14ac:dyDescent="0.25">
      <c r="A249">
        <v>2049</v>
      </c>
      <c r="B249" s="14">
        <v>44344</v>
      </c>
      <c r="C249" t="s">
        <v>120</v>
      </c>
      <c r="D249">
        <v>109156</v>
      </c>
      <c r="E249" s="2">
        <v>44348.66971450617</v>
      </c>
      <c r="F249">
        <v>3260</v>
      </c>
      <c r="G249">
        <v>1.63</v>
      </c>
      <c r="H249">
        <v>3</v>
      </c>
      <c r="I249" t="s">
        <v>157</v>
      </c>
      <c r="J249" t="s">
        <v>171</v>
      </c>
      <c r="K249">
        <v>5</v>
      </c>
      <c r="L249" t="s">
        <v>173</v>
      </c>
      <c r="M249" t="str">
        <f>VLOOKUP(Table_Fact_Inbound_Reporting[[#This Row],[supplier_dim_supplier_id]],Table_supplier_dim1[[supplier_id]:[supplier_name]],5,FALSE)</f>
        <v>Waste Management</v>
      </c>
      <c r="N249">
        <f>SUMIF(B:B,Table_Fact_Inbound_Reporting[[#This Row],[single_stream_incoming_date]],G:G)</f>
        <v>12.31</v>
      </c>
      <c r="O249">
        <f>IFERROR(VLOOKUP(Table_Fact_Inbound_Reporting[[#This Row],[single_stream_incoming_date]],Fact_Trashout_Reporting!C:F,4,FALSE),0)</f>
        <v>0</v>
      </c>
      <c r="P249">
        <f>IFERROR(VLOOKUP(Table_Fact_Inbound_Reporting[[#This Row],[single_stream_incoming_date]],Fact_Production_Reporting!E:G,3,FALSE),0)</f>
        <v>9.6689999999999987</v>
      </c>
      <c r="Q249" s="30">
        <f>Table_Fact_Inbound_Reporting[[#This Row],[Group_Trash_Weight_Tons]]/Table_Fact_Inbound_Reporting[[#This Row],[Group_Inbound_Weight_Tons]]</f>
        <v>0</v>
      </c>
      <c r="R249" s="10">
        <f t="shared" si="3"/>
        <v>0.27575424703049778</v>
      </c>
    </row>
    <row r="250" spans="1:18" x14ac:dyDescent="0.25">
      <c r="A250">
        <v>2047</v>
      </c>
      <c r="B250" s="14">
        <v>44344</v>
      </c>
      <c r="C250" t="s">
        <v>120</v>
      </c>
      <c r="D250">
        <v>109152</v>
      </c>
      <c r="E250" s="2">
        <v>44348.667642438275</v>
      </c>
      <c r="F250">
        <v>1740</v>
      </c>
      <c r="G250">
        <v>0.87</v>
      </c>
      <c r="H250">
        <v>2</v>
      </c>
      <c r="I250" t="s">
        <v>157</v>
      </c>
      <c r="J250" t="s">
        <v>171</v>
      </c>
      <c r="K250">
        <v>5</v>
      </c>
      <c r="L250" t="s">
        <v>173</v>
      </c>
      <c r="M250" t="str">
        <f>VLOOKUP(Table_Fact_Inbound_Reporting[[#This Row],[supplier_dim_supplier_id]],Table_supplier_dim1[[supplier_id]:[supplier_name]],5,FALSE)</f>
        <v>Twin Enviro</v>
      </c>
      <c r="N250">
        <f>SUMIF(B:B,Table_Fact_Inbound_Reporting[[#This Row],[single_stream_incoming_date]],G:G)</f>
        <v>12.31</v>
      </c>
      <c r="O250">
        <f>IFERROR(VLOOKUP(Table_Fact_Inbound_Reporting[[#This Row],[single_stream_incoming_date]],Fact_Trashout_Reporting!C:F,4,FALSE),0)</f>
        <v>0</v>
      </c>
      <c r="P250">
        <f>IFERROR(VLOOKUP(Table_Fact_Inbound_Reporting[[#This Row],[single_stream_incoming_date]],Fact_Production_Reporting!E:G,3,FALSE),0)</f>
        <v>9.6689999999999987</v>
      </c>
      <c r="Q250" s="30">
        <f>Table_Fact_Inbound_Reporting[[#This Row],[Group_Trash_Weight_Tons]]/Table_Fact_Inbound_Reporting[[#This Row],[Group_Inbound_Weight_Tons]]</f>
        <v>0</v>
      </c>
      <c r="R250" s="10">
        <f t="shared" si="3"/>
        <v>0.27575424703049778</v>
      </c>
    </row>
    <row r="251" spans="1:18" x14ac:dyDescent="0.25">
      <c r="A251">
        <v>2043</v>
      </c>
      <c r="B251" s="14">
        <v>44343</v>
      </c>
      <c r="C251" t="s">
        <v>120</v>
      </c>
      <c r="D251">
        <v>109062</v>
      </c>
      <c r="E251" s="2">
        <v>44343.850031558643</v>
      </c>
      <c r="F251">
        <v>1040</v>
      </c>
      <c r="G251">
        <v>0.52</v>
      </c>
      <c r="H251">
        <v>2</v>
      </c>
      <c r="I251" t="s">
        <v>157</v>
      </c>
      <c r="J251" t="s">
        <v>171</v>
      </c>
      <c r="K251">
        <v>5</v>
      </c>
      <c r="L251" t="s">
        <v>173</v>
      </c>
      <c r="M251" t="str">
        <f>VLOOKUP(Table_Fact_Inbound_Reporting[[#This Row],[supplier_dim_supplier_id]],Table_supplier_dim1[[supplier_id]:[supplier_name]],5,FALSE)</f>
        <v>Twin Enviro</v>
      </c>
      <c r="N251">
        <f>SUMIF(B:B,Table_Fact_Inbound_Reporting[[#This Row],[single_stream_incoming_date]],G:G)</f>
        <v>8.51</v>
      </c>
      <c r="O251">
        <f>IFERROR(VLOOKUP(Table_Fact_Inbound_Reporting[[#This Row],[single_stream_incoming_date]],Fact_Trashout_Reporting!C:F,4,FALSE),0)</f>
        <v>0</v>
      </c>
      <c r="P251">
        <f>IFERROR(VLOOKUP(Table_Fact_Inbound_Reporting[[#This Row],[single_stream_incoming_date]],Fact_Production_Reporting!E:G,3,FALSE),0)</f>
        <v>7.2474999999999996</v>
      </c>
      <c r="Q251" s="30">
        <f>Table_Fact_Inbound_Reporting[[#This Row],[Group_Trash_Weight_Tons]]/Table_Fact_Inbound_Reporting[[#This Row],[Group_Inbound_Weight_Tons]]</f>
        <v>0</v>
      </c>
      <c r="R251" s="10">
        <f t="shared" si="3"/>
        <v>0.27575424703049778</v>
      </c>
    </row>
    <row r="252" spans="1:18" x14ac:dyDescent="0.25">
      <c r="A252">
        <v>2041</v>
      </c>
      <c r="B252" s="14">
        <v>44343</v>
      </c>
      <c r="C252" t="s">
        <v>120</v>
      </c>
      <c r="D252">
        <v>109016</v>
      </c>
      <c r="E252" s="2">
        <v>44343.845016782405</v>
      </c>
      <c r="F252">
        <v>3360</v>
      </c>
      <c r="G252">
        <v>1.68</v>
      </c>
      <c r="H252">
        <v>2</v>
      </c>
      <c r="I252" t="s">
        <v>157</v>
      </c>
      <c r="J252" t="s">
        <v>171</v>
      </c>
      <c r="K252">
        <v>5</v>
      </c>
      <c r="L252" t="s">
        <v>173</v>
      </c>
      <c r="M252" t="str">
        <f>VLOOKUP(Table_Fact_Inbound_Reporting[[#This Row],[supplier_dim_supplier_id]],Table_supplier_dim1[[supplier_id]:[supplier_name]],5,FALSE)</f>
        <v>Twin Enviro</v>
      </c>
      <c r="N252">
        <f>SUMIF(B:B,Table_Fact_Inbound_Reporting[[#This Row],[single_stream_incoming_date]],G:G)</f>
        <v>8.51</v>
      </c>
      <c r="O252">
        <f>IFERROR(VLOOKUP(Table_Fact_Inbound_Reporting[[#This Row],[single_stream_incoming_date]],Fact_Trashout_Reporting!C:F,4,FALSE),0)</f>
        <v>0</v>
      </c>
      <c r="P252">
        <f>IFERROR(VLOOKUP(Table_Fact_Inbound_Reporting[[#This Row],[single_stream_incoming_date]],Fact_Production_Reporting!E:G,3,FALSE),0)</f>
        <v>7.2474999999999996</v>
      </c>
      <c r="Q252" s="30">
        <f>Table_Fact_Inbound_Reporting[[#This Row],[Group_Trash_Weight_Tons]]/Table_Fact_Inbound_Reporting[[#This Row],[Group_Inbound_Weight_Tons]]</f>
        <v>0</v>
      </c>
      <c r="R252" s="10">
        <f t="shared" si="3"/>
        <v>0.27575424703049778</v>
      </c>
    </row>
    <row r="253" spans="1:18" x14ac:dyDescent="0.25">
      <c r="A253">
        <v>2042</v>
      </c>
      <c r="B253" s="14">
        <v>44343</v>
      </c>
      <c r="C253" t="s">
        <v>120</v>
      </c>
      <c r="D253">
        <v>109028</v>
      </c>
      <c r="E253" s="2">
        <v>44343.84600902778</v>
      </c>
      <c r="F253">
        <v>3780</v>
      </c>
      <c r="G253">
        <v>1.89</v>
      </c>
      <c r="H253">
        <v>2</v>
      </c>
      <c r="I253" t="s">
        <v>157</v>
      </c>
      <c r="J253" t="s">
        <v>171</v>
      </c>
      <c r="K253">
        <v>5</v>
      </c>
      <c r="L253" t="s">
        <v>173</v>
      </c>
      <c r="M253" t="str">
        <f>VLOOKUP(Table_Fact_Inbound_Reporting[[#This Row],[supplier_dim_supplier_id]],Table_supplier_dim1[[supplier_id]:[supplier_name]],5,FALSE)</f>
        <v>Twin Enviro</v>
      </c>
      <c r="N253">
        <f>SUMIF(B:B,Table_Fact_Inbound_Reporting[[#This Row],[single_stream_incoming_date]],G:G)</f>
        <v>8.51</v>
      </c>
      <c r="O253">
        <f>IFERROR(VLOOKUP(Table_Fact_Inbound_Reporting[[#This Row],[single_stream_incoming_date]],Fact_Trashout_Reporting!C:F,4,FALSE),0)</f>
        <v>0</v>
      </c>
      <c r="P253">
        <f>IFERROR(VLOOKUP(Table_Fact_Inbound_Reporting[[#This Row],[single_stream_incoming_date]],Fact_Production_Reporting!E:G,3,FALSE),0)</f>
        <v>7.2474999999999996</v>
      </c>
      <c r="Q253" s="30">
        <f>Table_Fact_Inbound_Reporting[[#This Row],[Group_Trash_Weight_Tons]]/Table_Fact_Inbound_Reporting[[#This Row],[Group_Inbound_Weight_Tons]]</f>
        <v>0</v>
      </c>
      <c r="R253" s="10">
        <f t="shared" si="3"/>
        <v>0.27575424703049778</v>
      </c>
    </row>
    <row r="254" spans="1:18" x14ac:dyDescent="0.25">
      <c r="A254">
        <v>2044</v>
      </c>
      <c r="B254" s="14">
        <v>44343</v>
      </c>
      <c r="C254" t="s">
        <v>120</v>
      </c>
      <c r="D254">
        <v>109067</v>
      </c>
      <c r="E254" s="2">
        <v>44343.850695601854</v>
      </c>
      <c r="F254">
        <v>3740</v>
      </c>
      <c r="G254">
        <v>1.87</v>
      </c>
      <c r="H254">
        <v>2</v>
      </c>
      <c r="I254" t="s">
        <v>157</v>
      </c>
      <c r="J254" t="s">
        <v>171</v>
      </c>
      <c r="K254">
        <v>5</v>
      </c>
      <c r="L254" t="s">
        <v>173</v>
      </c>
      <c r="M254" t="str">
        <f>VLOOKUP(Table_Fact_Inbound_Reporting[[#This Row],[supplier_dim_supplier_id]],Table_supplier_dim1[[supplier_id]:[supplier_name]],5,FALSE)</f>
        <v>Twin Enviro</v>
      </c>
      <c r="N254">
        <f>SUMIF(B:B,Table_Fact_Inbound_Reporting[[#This Row],[single_stream_incoming_date]],G:G)</f>
        <v>8.51</v>
      </c>
      <c r="O254">
        <f>IFERROR(VLOOKUP(Table_Fact_Inbound_Reporting[[#This Row],[single_stream_incoming_date]],Fact_Trashout_Reporting!C:F,4,FALSE),0)</f>
        <v>0</v>
      </c>
      <c r="P254">
        <f>IFERROR(VLOOKUP(Table_Fact_Inbound_Reporting[[#This Row],[single_stream_incoming_date]],Fact_Production_Reporting!E:G,3,FALSE),0)</f>
        <v>7.2474999999999996</v>
      </c>
      <c r="Q254" s="30">
        <f>Table_Fact_Inbound_Reporting[[#This Row],[Group_Trash_Weight_Tons]]/Table_Fact_Inbound_Reporting[[#This Row],[Group_Inbound_Weight_Tons]]</f>
        <v>0</v>
      </c>
      <c r="R254" s="10">
        <f t="shared" si="3"/>
        <v>0.27575424703049778</v>
      </c>
    </row>
    <row r="255" spans="1:18" x14ac:dyDescent="0.25">
      <c r="A255">
        <v>2045</v>
      </c>
      <c r="B255" s="14">
        <v>44343</v>
      </c>
      <c r="C255" t="s">
        <v>120</v>
      </c>
      <c r="D255">
        <v>109089</v>
      </c>
      <c r="E255" s="2">
        <v>44344.874644675925</v>
      </c>
      <c r="F255">
        <v>5100</v>
      </c>
      <c r="G255">
        <v>2.5499999999999998</v>
      </c>
      <c r="H255">
        <v>3</v>
      </c>
      <c r="I255" t="s">
        <v>157</v>
      </c>
      <c r="J255" t="s">
        <v>171</v>
      </c>
      <c r="K255">
        <v>5</v>
      </c>
      <c r="L255" t="s">
        <v>173</v>
      </c>
      <c r="M255" t="str">
        <f>VLOOKUP(Table_Fact_Inbound_Reporting[[#This Row],[supplier_dim_supplier_id]],Table_supplier_dim1[[supplier_id]:[supplier_name]],5,FALSE)</f>
        <v>Waste Management</v>
      </c>
      <c r="N255">
        <f>SUMIF(B:B,Table_Fact_Inbound_Reporting[[#This Row],[single_stream_incoming_date]],G:G)</f>
        <v>8.51</v>
      </c>
      <c r="O255">
        <f>IFERROR(VLOOKUP(Table_Fact_Inbound_Reporting[[#This Row],[single_stream_incoming_date]],Fact_Trashout_Reporting!C:F,4,FALSE),0)</f>
        <v>0</v>
      </c>
      <c r="P255">
        <f>IFERROR(VLOOKUP(Table_Fact_Inbound_Reporting[[#This Row],[single_stream_incoming_date]],Fact_Production_Reporting!E:G,3,FALSE),0)</f>
        <v>7.2474999999999996</v>
      </c>
      <c r="Q255" s="30">
        <f>Table_Fact_Inbound_Reporting[[#This Row],[Group_Trash_Weight_Tons]]/Table_Fact_Inbound_Reporting[[#This Row],[Group_Inbound_Weight_Tons]]</f>
        <v>0</v>
      </c>
      <c r="R255" s="10">
        <f t="shared" si="3"/>
        <v>0.27575424703049778</v>
      </c>
    </row>
    <row r="256" spans="1:18" x14ac:dyDescent="0.25">
      <c r="A256">
        <v>2038</v>
      </c>
      <c r="B256" s="14">
        <v>44342</v>
      </c>
      <c r="C256" t="s">
        <v>120</v>
      </c>
      <c r="D256">
        <v>108973</v>
      </c>
      <c r="E256" s="2">
        <v>44343.841734027781</v>
      </c>
      <c r="F256">
        <v>560</v>
      </c>
      <c r="G256">
        <v>0.28000000000000003</v>
      </c>
      <c r="H256">
        <v>2</v>
      </c>
      <c r="I256" t="s">
        <v>157</v>
      </c>
      <c r="J256" t="s">
        <v>171</v>
      </c>
      <c r="K256">
        <v>5</v>
      </c>
      <c r="L256" t="s">
        <v>173</v>
      </c>
      <c r="M256" t="str">
        <f>VLOOKUP(Table_Fact_Inbound_Reporting[[#This Row],[supplier_dim_supplier_id]],Table_supplier_dim1[[supplier_id]:[supplier_name]],5,FALSE)</f>
        <v>Twin Enviro</v>
      </c>
      <c r="N256">
        <f>SUMIF(B:B,Table_Fact_Inbound_Reporting[[#This Row],[single_stream_incoming_date]],G:G)</f>
        <v>5.84</v>
      </c>
      <c r="O256">
        <f>IFERROR(VLOOKUP(Table_Fact_Inbound_Reporting[[#This Row],[single_stream_incoming_date]],Fact_Trashout_Reporting!C:F,4,FALSE),0)</f>
        <v>0</v>
      </c>
      <c r="P256">
        <f>IFERROR(VLOOKUP(Table_Fact_Inbound_Reporting[[#This Row],[single_stream_incoming_date]],Fact_Production_Reporting!E:G,3,FALSE),0)</f>
        <v>6.0495000000000001</v>
      </c>
      <c r="Q256" s="30">
        <f>Table_Fact_Inbound_Reporting[[#This Row],[Group_Trash_Weight_Tons]]/Table_Fact_Inbound_Reporting[[#This Row],[Group_Inbound_Weight_Tons]]</f>
        <v>0</v>
      </c>
      <c r="R256" s="10">
        <f t="shared" si="3"/>
        <v>0.27575424703049778</v>
      </c>
    </row>
    <row r="257" spans="1:18" x14ac:dyDescent="0.25">
      <c r="A257">
        <v>2039</v>
      </c>
      <c r="B257" s="14">
        <v>44342</v>
      </c>
      <c r="C257" t="s">
        <v>120</v>
      </c>
      <c r="D257">
        <v>109001</v>
      </c>
      <c r="E257" s="2">
        <v>44343.842488695991</v>
      </c>
      <c r="F257">
        <v>7300</v>
      </c>
      <c r="G257">
        <v>3.65</v>
      </c>
      <c r="H257">
        <v>2</v>
      </c>
      <c r="I257" t="s">
        <v>157</v>
      </c>
      <c r="J257" t="s">
        <v>171</v>
      </c>
      <c r="K257">
        <v>5</v>
      </c>
      <c r="L257" t="s">
        <v>173</v>
      </c>
      <c r="M257" t="str">
        <f>VLOOKUP(Table_Fact_Inbound_Reporting[[#This Row],[supplier_dim_supplier_id]],Table_supplier_dim1[[supplier_id]:[supplier_name]],5,FALSE)</f>
        <v>Twin Enviro</v>
      </c>
      <c r="N257">
        <f>SUMIF(B:B,Table_Fact_Inbound_Reporting[[#This Row],[single_stream_incoming_date]],G:G)</f>
        <v>5.84</v>
      </c>
      <c r="O257">
        <f>IFERROR(VLOOKUP(Table_Fact_Inbound_Reporting[[#This Row],[single_stream_incoming_date]],Fact_Trashout_Reporting!C:F,4,FALSE),0)</f>
        <v>0</v>
      </c>
      <c r="P257">
        <f>IFERROR(VLOOKUP(Table_Fact_Inbound_Reporting[[#This Row],[single_stream_incoming_date]],Fact_Production_Reporting!E:G,3,FALSE),0)</f>
        <v>6.0495000000000001</v>
      </c>
      <c r="Q257" s="30">
        <f>Table_Fact_Inbound_Reporting[[#This Row],[Group_Trash_Weight_Tons]]/Table_Fact_Inbound_Reporting[[#This Row],[Group_Inbound_Weight_Tons]]</f>
        <v>0</v>
      </c>
      <c r="R257" s="10">
        <f t="shared" si="3"/>
        <v>0.27575424703049778</v>
      </c>
    </row>
    <row r="258" spans="1:18" x14ac:dyDescent="0.25">
      <c r="A258">
        <v>2040</v>
      </c>
      <c r="B258" s="14">
        <v>44342</v>
      </c>
      <c r="C258" t="s">
        <v>120</v>
      </c>
      <c r="D258">
        <v>109006</v>
      </c>
      <c r="E258" s="2">
        <v>44343.844098456793</v>
      </c>
      <c r="F258">
        <v>3820</v>
      </c>
      <c r="G258">
        <v>1.91</v>
      </c>
      <c r="H258">
        <v>3</v>
      </c>
      <c r="I258" t="s">
        <v>157</v>
      </c>
      <c r="J258" t="s">
        <v>171</v>
      </c>
      <c r="K258">
        <v>5</v>
      </c>
      <c r="L258" t="s">
        <v>173</v>
      </c>
      <c r="M258" t="str">
        <f>VLOOKUP(Table_Fact_Inbound_Reporting[[#This Row],[supplier_dim_supplier_id]],Table_supplier_dim1[[supplier_id]:[supplier_name]],5,FALSE)</f>
        <v>Waste Management</v>
      </c>
      <c r="N258">
        <f>SUMIF(B:B,Table_Fact_Inbound_Reporting[[#This Row],[single_stream_incoming_date]],G:G)</f>
        <v>5.84</v>
      </c>
      <c r="O258">
        <f>IFERROR(VLOOKUP(Table_Fact_Inbound_Reporting[[#This Row],[single_stream_incoming_date]],Fact_Trashout_Reporting!C:F,4,FALSE),0)</f>
        <v>0</v>
      </c>
      <c r="P258">
        <f>IFERROR(VLOOKUP(Table_Fact_Inbound_Reporting[[#This Row],[single_stream_incoming_date]],Fact_Production_Reporting!E:G,3,FALSE),0)</f>
        <v>6.0495000000000001</v>
      </c>
      <c r="Q258" s="30">
        <f>Table_Fact_Inbound_Reporting[[#This Row],[Group_Trash_Weight_Tons]]/Table_Fact_Inbound_Reporting[[#This Row],[Group_Inbound_Weight_Tons]]</f>
        <v>0</v>
      </c>
      <c r="R258" s="10">
        <f t="shared" ref="R258:R321" si="4">AVERAGE(Q:Q)</f>
        <v>0.27575424703049778</v>
      </c>
    </row>
    <row r="259" spans="1:18" x14ac:dyDescent="0.25">
      <c r="A259">
        <v>2037</v>
      </c>
      <c r="B259" s="14">
        <v>44341</v>
      </c>
      <c r="C259" t="s">
        <v>120</v>
      </c>
      <c r="D259">
        <v>108931</v>
      </c>
      <c r="E259" s="2">
        <v>44343.840294637346</v>
      </c>
      <c r="F259">
        <v>2140</v>
      </c>
      <c r="G259">
        <v>1.07</v>
      </c>
      <c r="H259">
        <v>3</v>
      </c>
      <c r="I259" t="s">
        <v>157</v>
      </c>
      <c r="J259" t="s">
        <v>171</v>
      </c>
      <c r="K259">
        <v>5</v>
      </c>
      <c r="L259" t="s">
        <v>173</v>
      </c>
      <c r="M259" t="str">
        <f>VLOOKUP(Table_Fact_Inbound_Reporting[[#This Row],[supplier_dim_supplier_id]],Table_supplier_dim1[[supplier_id]:[supplier_name]],5,FALSE)</f>
        <v>Waste Management</v>
      </c>
      <c r="N259">
        <f>SUMIF(B:B,Table_Fact_Inbound_Reporting[[#This Row],[single_stream_incoming_date]],G:G)</f>
        <v>7.6399999999999988</v>
      </c>
      <c r="O259">
        <f>IFERROR(VLOOKUP(Table_Fact_Inbound_Reporting[[#This Row],[single_stream_incoming_date]],Fact_Trashout_Reporting!C:F,4,FALSE),0)</f>
        <v>0</v>
      </c>
      <c r="P259">
        <f>IFERROR(VLOOKUP(Table_Fact_Inbound_Reporting[[#This Row],[single_stream_incoming_date]],Fact_Production_Reporting!E:G,3,FALSE),0)</f>
        <v>10.9095</v>
      </c>
      <c r="Q259" s="30">
        <f>Table_Fact_Inbound_Reporting[[#This Row],[Group_Trash_Weight_Tons]]/Table_Fact_Inbound_Reporting[[#This Row],[Group_Inbound_Weight_Tons]]</f>
        <v>0</v>
      </c>
      <c r="R259" s="10">
        <f t="shared" si="4"/>
        <v>0.27575424703049778</v>
      </c>
    </row>
    <row r="260" spans="1:18" x14ac:dyDescent="0.25">
      <c r="A260">
        <v>2036</v>
      </c>
      <c r="B260" s="14">
        <v>44341</v>
      </c>
      <c r="C260" t="s">
        <v>120</v>
      </c>
      <c r="D260">
        <v>108930</v>
      </c>
      <c r="E260" s="2">
        <v>44343.838482600309</v>
      </c>
      <c r="F260">
        <v>6060</v>
      </c>
      <c r="G260">
        <v>3.03</v>
      </c>
      <c r="H260">
        <v>2</v>
      </c>
      <c r="I260" t="s">
        <v>157</v>
      </c>
      <c r="J260" t="s">
        <v>171</v>
      </c>
      <c r="K260">
        <v>5</v>
      </c>
      <c r="L260" t="s">
        <v>173</v>
      </c>
      <c r="M260" t="str">
        <f>VLOOKUP(Table_Fact_Inbound_Reporting[[#This Row],[supplier_dim_supplier_id]],Table_supplier_dim1[[supplier_id]:[supplier_name]],5,FALSE)</f>
        <v>Twin Enviro</v>
      </c>
      <c r="N260">
        <f>SUMIF(B:B,Table_Fact_Inbound_Reporting[[#This Row],[single_stream_incoming_date]],G:G)</f>
        <v>7.6399999999999988</v>
      </c>
      <c r="O260">
        <f>IFERROR(VLOOKUP(Table_Fact_Inbound_Reporting[[#This Row],[single_stream_incoming_date]],Fact_Trashout_Reporting!C:F,4,FALSE),0)</f>
        <v>0</v>
      </c>
      <c r="P260">
        <f>IFERROR(VLOOKUP(Table_Fact_Inbound_Reporting[[#This Row],[single_stream_incoming_date]],Fact_Production_Reporting!E:G,3,FALSE),0)</f>
        <v>10.9095</v>
      </c>
      <c r="Q260" s="30">
        <f>Table_Fact_Inbound_Reporting[[#This Row],[Group_Trash_Weight_Tons]]/Table_Fact_Inbound_Reporting[[#This Row],[Group_Inbound_Weight_Tons]]</f>
        <v>0</v>
      </c>
      <c r="R260" s="10">
        <f t="shared" si="4"/>
        <v>0.27575424703049778</v>
      </c>
    </row>
    <row r="261" spans="1:18" x14ac:dyDescent="0.25">
      <c r="A261">
        <v>2034</v>
      </c>
      <c r="B261" s="14">
        <v>44341</v>
      </c>
      <c r="C261" t="s">
        <v>120</v>
      </c>
      <c r="D261">
        <v>108867</v>
      </c>
      <c r="E261" s="2">
        <v>44341.877605979935</v>
      </c>
      <c r="F261">
        <v>1860</v>
      </c>
      <c r="G261">
        <v>0.93</v>
      </c>
      <c r="H261">
        <v>2</v>
      </c>
      <c r="I261" t="s">
        <v>157</v>
      </c>
      <c r="J261" t="s">
        <v>171</v>
      </c>
      <c r="K261">
        <v>5</v>
      </c>
      <c r="L261" t="s">
        <v>173</v>
      </c>
      <c r="M261" t="str">
        <f>VLOOKUP(Table_Fact_Inbound_Reporting[[#This Row],[supplier_dim_supplier_id]],Table_supplier_dim1[[supplier_id]:[supplier_name]],5,FALSE)</f>
        <v>Twin Enviro</v>
      </c>
      <c r="N261">
        <f>SUMIF(B:B,Table_Fact_Inbound_Reporting[[#This Row],[single_stream_incoming_date]],G:G)</f>
        <v>7.6399999999999988</v>
      </c>
      <c r="O261">
        <f>IFERROR(VLOOKUP(Table_Fact_Inbound_Reporting[[#This Row],[single_stream_incoming_date]],Fact_Trashout_Reporting!C:F,4,FALSE),0)</f>
        <v>0</v>
      </c>
      <c r="P261">
        <f>IFERROR(VLOOKUP(Table_Fact_Inbound_Reporting[[#This Row],[single_stream_incoming_date]],Fact_Production_Reporting!E:G,3,FALSE),0)</f>
        <v>10.9095</v>
      </c>
      <c r="Q261" s="30">
        <f>Table_Fact_Inbound_Reporting[[#This Row],[Group_Trash_Weight_Tons]]/Table_Fact_Inbound_Reporting[[#This Row],[Group_Inbound_Weight_Tons]]</f>
        <v>0</v>
      </c>
      <c r="R261" s="10">
        <f t="shared" si="4"/>
        <v>0.27575424703049778</v>
      </c>
    </row>
    <row r="262" spans="1:18" x14ac:dyDescent="0.25">
      <c r="A262">
        <v>2035</v>
      </c>
      <c r="B262" s="14">
        <v>44341</v>
      </c>
      <c r="C262" t="s">
        <v>120</v>
      </c>
      <c r="D262">
        <v>108902</v>
      </c>
      <c r="E262" s="2">
        <v>44341.878004822531</v>
      </c>
      <c r="F262">
        <v>5220</v>
      </c>
      <c r="G262">
        <v>2.61</v>
      </c>
      <c r="H262">
        <v>3</v>
      </c>
      <c r="I262" t="s">
        <v>157</v>
      </c>
      <c r="J262" t="s">
        <v>171</v>
      </c>
      <c r="K262">
        <v>5</v>
      </c>
      <c r="L262" t="s">
        <v>173</v>
      </c>
      <c r="M262" t="str">
        <f>VLOOKUP(Table_Fact_Inbound_Reporting[[#This Row],[supplier_dim_supplier_id]],Table_supplier_dim1[[supplier_id]:[supplier_name]],5,FALSE)</f>
        <v>Waste Management</v>
      </c>
      <c r="N262">
        <f>SUMIF(B:B,Table_Fact_Inbound_Reporting[[#This Row],[single_stream_incoming_date]],G:G)</f>
        <v>7.6399999999999988</v>
      </c>
      <c r="O262">
        <f>IFERROR(VLOOKUP(Table_Fact_Inbound_Reporting[[#This Row],[single_stream_incoming_date]],Fact_Trashout_Reporting!C:F,4,FALSE),0)</f>
        <v>0</v>
      </c>
      <c r="P262">
        <f>IFERROR(VLOOKUP(Table_Fact_Inbound_Reporting[[#This Row],[single_stream_incoming_date]],Fact_Production_Reporting!E:G,3,FALSE),0)</f>
        <v>10.9095</v>
      </c>
      <c r="Q262" s="30">
        <f>Table_Fact_Inbound_Reporting[[#This Row],[Group_Trash_Weight_Tons]]/Table_Fact_Inbound_Reporting[[#This Row],[Group_Inbound_Weight_Tons]]</f>
        <v>0</v>
      </c>
      <c r="R262" s="10">
        <f t="shared" si="4"/>
        <v>0.27575424703049778</v>
      </c>
    </row>
    <row r="263" spans="1:18" x14ac:dyDescent="0.25">
      <c r="A263">
        <v>2032</v>
      </c>
      <c r="B263" s="14">
        <v>44340</v>
      </c>
      <c r="C263" t="s">
        <v>120</v>
      </c>
      <c r="D263">
        <v>108830</v>
      </c>
      <c r="E263" s="2">
        <v>44340.886708719139</v>
      </c>
      <c r="F263">
        <v>9180</v>
      </c>
      <c r="G263">
        <v>4.59</v>
      </c>
      <c r="H263">
        <v>3</v>
      </c>
      <c r="I263" t="s">
        <v>157</v>
      </c>
      <c r="J263" t="s">
        <v>171</v>
      </c>
      <c r="K263">
        <v>5</v>
      </c>
      <c r="L263" t="s">
        <v>173</v>
      </c>
      <c r="M263" t="str">
        <f>VLOOKUP(Table_Fact_Inbound_Reporting[[#This Row],[supplier_dim_supplier_id]],Table_supplier_dim1[[supplier_id]:[supplier_name]],5,FALSE)</f>
        <v>Waste Management</v>
      </c>
      <c r="N263">
        <f>SUMIF(B:B,Table_Fact_Inbound_Reporting[[#This Row],[single_stream_incoming_date]],G:G)</f>
        <v>9.73</v>
      </c>
      <c r="O263">
        <f>IFERROR(VLOOKUP(Table_Fact_Inbound_Reporting[[#This Row],[single_stream_incoming_date]],Fact_Trashout_Reporting!C:F,4,FALSE),0)</f>
        <v>0</v>
      </c>
      <c r="P263">
        <f>IFERROR(VLOOKUP(Table_Fact_Inbound_Reporting[[#This Row],[single_stream_incoming_date]],Fact_Production_Reporting!E:G,3,FALSE),0)</f>
        <v>11.389999999999999</v>
      </c>
      <c r="Q263" s="30">
        <f>Table_Fact_Inbound_Reporting[[#This Row],[Group_Trash_Weight_Tons]]/Table_Fact_Inbound_Reporting[[#This Row],[Group_Inbound_Weight_Tons]]</f>
        <v>0</v>
      </c>
      <c r="R263" s="10">
        <f t="shared" si="4"/>
        <v>0.27575424703049778</v>
      </c>
    </row>
    <row r="264" spans="1:18" x14ac:dyDescent="0.25">
      <c r="A264">
        <v>2030</v>
      </c>
      <c r="B264" s="14">
        <v>44340</v>
      </c>
      <c r="C264" t="s">
        <v>120</v>
      </c>
      <c r="D264">
        <v>108800</v>
      </c>
      <c r="E264" s="2">
        <v>44340.884928935186</v>
      </c>
      <c r="F264">
        <v>2480</v>
      </c>
      <c r="G264">
        <v>1.24</v>
      </c>
      <c r="H264">
        <v>2</v>
      </c>
      <c r="I264" t="s">
        <v>157</v>
      </c>
      <c r="J264" t="s">
        <v>171</v>
      </c>
      <c r="K264">
        <v>5</v>
      </c>
      <c r="L264" t="s">
        <v>173</v>
      </c>
      <c r="M264" t="str">
        <f>VLOOKUP(Table_Fact_Inbound_Reporting[[#This Row],[supplier_dim_supplier_id]],Table_supplier_dim1[[supplier_id]:[supplier_name]],5,FALSE)</f>
        <v>Twin Enviro</v>
      </c>
      <c r="N264">
        <f>SUMIF(B:B,Table_Fact_Inbound_Reporting[[#This Row],[single_stream_incoming_date]],G:G)</f>
        <v>9.73</v>
      </c>
      <c r="O264">
        <f>IFERROR(VLOOKUP(Table_Fact_Inbound_Reporting[[#This Row],[single_stream_incoming_date]],Fact_Trashout_Reporting!C:F,4,FALSE),0)</f>
        <v>0</v>
      </c>
      <c r="P264">
        <f>IFERROR(VLOOKUP(Table_Fact_Inbound_Reporting[[#This Row],[single_stream_incoming_date]],Fact_Production_Reporting!E:G,3,FALSE),0)</f>
        <v>11.389999999999999</v>
      </c>
      <c r="Q264" s="30">
        <f>Table_Fact_Inbound_Reporting[[#This Row],[Group_Trash_Weight_Tons]]/Table_Fact_Inbound_Reporting[[#This Row],[Group_Inbound_Weight_Tons]]</f>
        <v>0</v>
      </c>
      <c r="R264" s="10">
        <f t="shared" si="4"/>
        <v>0.27575424703049778</v>
      </c>
    </row>
    <row r="265" spans="1:18" x14ac:dyDescent="0.25">
      <c r="A265">
        <v>2031</v>
      </c>
      <c r="B265" s="14">
        <v>44340</v>
      </c>
      <c r="C265" t="s">
        <v>120</v>
      </c>
      <c r="D265">
        <v>108802</v>
      </c>
      <c r="E265" s="2">
        <v>44340.88525570988</v>
      </c>
      <c r="F265">
        <v>1700</v>
      </c>
      <c r="G265">
        <v>0.85</v>
      </c>
      <c r="H265">
        <v>2</v>
      </c>
      <c r="I265" t="s">
        <v>157</v>
      </c>
      <c r="J265" t="s">
        <v>171</v>
      </c>
      <c r="K265">
        <v>5</v>
      </c>
      <c r="L265" t="s">
        <v>173</v>
      </c>
      <c r="M265" t="str">
        <f>VLOOKUP(Table_Fact_Inbound_Reporting[[#This Row],[supplier_dim_supplier_id]],Table_supplier_dim1[[supplier_id]:[supplier_name]],5,FALSE)</f>
        <v>Twin Enviro</v>
      </c>
      <c r="N265">
        <f>SUMIF(B:B,Table_Fact_Inbound_Reporting[[#This Row],[single_stream_incoming_date]],G:G)</f>
        <v>9.73</v>
      </c>
      <c r="O265">
        <f>IFERROR(VLOOKUP(Table_Fact_Inbound_Reporting[[#This Row],[single_stream_incoming_date]],Fact_Trashout_Reporting!C:F,4,FALSE),0)</f>
        <v>0</v>
      </c>
      <c r="P265">
        <f>IFERROR(VLOOKUP(Table_Fact_Inbound_Reporting[[#This Row],[single_stream_incoming_date]],Fact_Production_Reporting!E:G,3,FALSE),0)</f>
        <v>11.389999999999999</v>
      </c>
      <c r="Q265" s="30">
        <f>Table_Fact_Inbound_Reporting[[#This Row],[Group_Trash_Weight_Tons]]/Table_Fact_Inbound_Reporting[[#This Row],[Group_Inbound_Weight_Tons]]</f>
        <v>0</v>
      </c>
      <c r="R265" s="10">
        <f t="shared" si="4"/>
        <v>0.27575424703049778</v>
      </c>
    </row>
    <row r="266" spans="1:18" x14ac:dyDescent="0.25">
      <c r="A266">
        <v>2033</v>
      </c>
      <c r="B266" s="14">
        <v>44340</v>
      </c>
      <c r="C266" t="s">
        <v>120</v>
      </c>
      <c r="D266">
        <v>108837</v>
      </c>
      <c r="E266" s="2">
        <v>44341.875652083334</v>
      </c>
      <c r="F266">
        <v>6100</v>
      </c>
      <c r="G266">
        <v>3.05</v>
      </c>
      <c r="H266">
        <v>2</v>
      </c>
      <c r="I266" t="s">
        <v>157</v>
      </c>
      <c r="J266" t="s">
        <v>171</v>
      </c>
      <c r="K266">
        <v>5</v>
      </c>
      <c r="L266" t="s">
        <v>173</v>
      </c>
      <c r="M266" t="str">
        <f>VLOOKUP(Table_Fact_Inbound_Reporting[[#This Row],[supplier_dim_supplier_id]],Table_supplier_dim1[[supplier_id]:[supplier_name]],5,FALSE)</f>
        <v>Twin Enviro</v>
      </c>
      <c r="N266">
        <f>SUMIF(B:B,Table_Fact_Inbound_Reporting[[#This Row],[single_stream_incoming_date]],G:G)</f>
        <v>9.73</v>
      </c>
      <c r="O266">
        <f>IFERROR(VLOOKUP(Table_Fact_Inbound_Reporting[[#This Row],[single_stream_incoming_date]],Fact_Trashout_Reporting!C:F,4,FALSE),0)</f>
        <v>0</v>
      </c>
      <c r="P266">
        <f>IFERROR(VLOOKUP(Table_Fact_Inbound_Reporting[[#This Row],[single_stream_incoming_date]],Fact_Production_Reporting!E:G,3,FALSE),0)</f>
        <v>11.389999999999999</v>
      </c>
      <c r="Q266" s="30">
        <f>Table_Fact_Inbound_Reporting[[#This Row],[Group_Trash_Weight_Tons]]/Table_Fact_Inbound_Reporting[[#This Row],[Group_Inbound_Weight_Tons]]</f>
        <v>0</v>
      </c>
      <c r="R266" s="10">
        <f t="shared" si="4"/>
        <v>0.27575424703049778</v>
      </c>
    </row>
    <row r="267" spans="1:18" x14ac:dyDescent="0.25">
      <c r="A267">
        <v>2026</v>
      </c>
      <c r="B267" s="14">
        <v>44337</v>
      </c>
      <c r="C267" t="s">
        <v>120</v>
      </c>
      <c r="D267">
        <v>108780</v>
      </c>
      <c r="E267" s="2">
        <v>44337.881410223767</v>
      </c>
      <c r="F267">
        <v>4160</v>
      </c>
      <c r="G267">
        <v>2.08</v>
      </c>
      <c r="H267">
        <v>3</v>
      </c>
      <c r="I267" t="s">
        <v>157</v>
      </c>
      <c r="J267" t="s">
        <v>171</v>
      </c>
      <c r="K267">
        <v>5</v>
      </c>
      <c r="L267" t="s">
        <v>173</v>
      </c>
      <c r="M267" t="str">
        <f>VLOOKUP(Table_Fact_Inbound_Reporting[[#This Row],[supplier_dim_supplier_id]],Table_supplier_dim1[[supplier_id]:[supplier_name]],5,FALSE)</f>
        <v>Waste Management</v>
      </c>
      <c r="N267">
        <f>SUMIF(B:B,Table_Fact_Inbound_Reporting[[#This Row],[single_stream_incoming_date]],G:G)</f>
        <v>9.5399999999999991</v>
      </c>
      <c r="O267">
        <f>IFERROR(VLOOKUP(Table_Fact_Inbound_Reporting[[#This Row],[single_stream_incoming_date]],Fact_Trashout_Reporting!C:F,4,FALSE),0)</f>
        <v>2.63</v>
      </c>
      <c r="P267">
        <f>IFERROR(VLOOKUP(Table_Fact_Inbound_Reporting[[#This Row],[single_stream_incoming_date]],Fact_Production_Reporting!E:G,3,FALSE),0)</f>
        <v>11.480499999999999</v>
      </c>
      <c r="Q267" s="30">
        <f>Table_Fact_Inbound_Reporting[[#This Row],[Group_Trash_Weight_Tons]]/Table_Fact_Inbound_Reporting[[#This Row],[Group_Inbound_Weight_Tons]]</f>
        <v>0.2756813417190776</v>
      </c>
      <c r="R267" s="10">
        <f t="shared" si="4"/>
        <v>0.27575424703049778</v>
      </c>
    </row>
    <row r="268" spans="1:18" x14ac:dyDescent="0.25">
      <c r="A268">
        <v>2027</v>
      </c>
      <c r="B268" s="14">
        <v>44337</v>
      </c>
      <c r="C268" t="s">
        <v>120</v>
      </c>
      <c r="D268">
        <v>108781</v>
      </c>
      <c r="E268" s="2">
        <v>44337.882794290126</v>
      </c>
      <c r="F268">
        <v>5180</v>
      </c>
      <c r="G268">
        <v>2.59</v>
      </c>
      <c r="H268">
        <v>3</v>
      </c>
      <c r="I268" t="s">
        <v>157</v>
      </c>
      <c r="J268" t="s">
        <v>171</v>
      </c>
      <c r="K268">
        <v>5</v>
      </c>
      <c r="L268" t="s">
        <v>173</v>
      </c>
      <c r="M268" t="str">
        <f>VLOOKUP(Table_Fact_Inbound_Reporting[[#This Row],[supplier_dim_supplier_id]],Table_supplier_dim1[[supplier_id]:[supplier_name]],5,FALSE)</f>
        <v>Waste Management</v>
      </c>
      <c r="N268">
        <f>SUMIF(B:B,Table_Fact_Inbound_Reporting[[#This Row],[single_stream_incoming_date]],G:G)</f>
        <v>9.5399999999999991</v>
      </c>
      <c r="O268">
        <f>IFERROR(VLOOKUP(Table_Fact_Inbound_Reporting[[#This Row],[single_stream_incoming_date]],Fact_Trashout_Reporting!C:F,4,FALSE),0)</f>
        <v>2.63</v>
      </c>
      <c r="P268">
        <f>IFERROR(VLOOKUP(Table_Fact_Inbound_Reporting[[#This Row],[single_stream_incoming_date]],Fact_Production_Reporting!E:G,3,FALSE),0)</f>
        <v>11.480499999999999</v>
      </c>
      <c r="Q268" s="30">
        <f>Table_Fact_Inbound_Reporting[[#This Row],[Group_Trash_Weight_Tons]]/Table_Fact_Inbound_Reporting[[#This Row],[Group_Inbound_Weight_Tons]]</f>
        <v>0.2756813417190776</v>
      </c>
      <c r="R268" s="10">
        <f t="shared" si="4"/>
        <v>0.27575424703049778</v>
      </c>
    </row>
    <row r="269" spans="1:18" x14ac:dyDescent="0.25">
      <c r="A269">
        <v>2029</v>
      </c>
      <c r="B269" s="14">
        <v>44337</v>
      </c>
      <c r="C269" t="s">
        <v>120</v>
      </c>
      <c r="D269">
        <v>108785</v>
      </c>
      <c r="E269" s="2">
        <v>44337.883754822527</v>
      </c>
      <c r="F269">
        <v>3440</v>
      </c>
      <c r="G269">
        <v>1.72</v>
      </c>
      <c r="H269">
        <v>2</v>
      </c>
      <c r="I269" t="s">
        <v>157</v>
      </c>
      <c r="J269" t="s">
        <v>171</v>
      </c>
      <c r="K269">
        <v>5</v>
      </c>
      <c r="L269" t="s">
        <v>173</v>
      </c>
      <c r="M269" t="str">
        <f>VLOOKUP(Table_Fact_Inbound_Reporting[[#This Row],[supplier_dim_supplier_id]],Table_supplier_dim1[[supplier_id]:[supplier_name]],5,FALSE)</f>
        <v>Twin Enviro</v>
      </c>
      <c r="N269">
        <f>SUMIF(B:B,Table_Fact_Inbound_Reporting[[#This Row],[single_stream_incoming_date]],G:G)</f>
        <v>9.5399999999999991</v>
      </c>
      <c r="O269">
        <f>IFERROR(VLOOKUP(Table_Fact_Inbound_Reporting[[#This Row],[single_stream_incoming_date]],Fact_Trashout_Reporting!C:F,4,FALSE),0)</f>
        <v>2.63</v>
      </c>
      <c r="P269">
        <f>IFERROR(VLOOKUP(Table_Fact_Inbound_Reporting[[#This Row],[single_stream_incoming_date]],Fact_Production_Reporting!E:G,3,FALSE),0)</f>
        <v>11.480499999999999</v>
      </c>
      <c r="Q269" s="30">
        <f>Table_Fact_Inbound_Reporting[[#This Row],[Group_Trash_Weight_Tons]]/Table_Fact_Inbound_Reporting[[#This Row],[Group_Inbound_Weight_Tons]]</f>
        <v>0.2756813417190776</v>
      </c>
      <c r="R269" s="10">
        <f t="shared" si="4"/>
        <v>0.27575424703049778</v>
      </c>
    </row>
    <row r="270" spans="1:18" x14ac:dyDescent="0.25">
      <c r="A270">
        <v>2028</v>
      </c>
      <c r="B270" s="14">
        <v>44337</v>
      </c>
      <c r="C270" t="s">
        <v>120</v>
      </c>
      <c r="D270">
        <v>108782</v>
      </c>
      <c r="E270" s="2">
        <v>44337.883250115738</v>
      </c>
      <c r="F270">
        <v>6300</v>
      </c>
      <c r="G270">
        <v>3.15</v>
      </c>
      <c r="H270">
        <v>2</v>
      </c>
      <c r="I270" t="s">
        <v>157</v>
      </c>
      <c r="J270" t="s">
        <v>171</v>
      </c>
      <c r="K270">
        <v>5</v>
      </c>
      <c r="L270" t="s">
        <v>173</v>
      </c>
      <c r="M270" t="str">
        <f>VLOOKUP(Table_Fact_Inbound_Reporting[[#This Row],[supplier_dim_supplier_id]],Table_supplier_dim1[[supplier_id]:[supplier_name]],5,FALSE)</f>
        <v>Twin Enviro</v>
      </c>
      <c r="N270">
        <f>SUMIF(B:B,Table_Fact_Inbound_Reporting[[#This Row],[single_stream_incoming_date]],G:G)</f>
        <v>9.5399999999999991</v>
      </c>
      <c r="O270">
        <f>IFERROR(VLOOKUP(Table_Fact_Inbound_Reporting[[#This Row],[single_stream_incoming_date]],Fact_Trashout_Reporting!C:F,4,FALSE),0)</f>
        <v>2.63</v>
      </c>
      <c r="P270">
        <f>IFERROR(VLOOKUP(Table_Fact_Inbound_Reporting[[#This Row],[single_stream_incoming_date]],Fact_Production_Reporting!E:G,3,FALSE),0)</f>
        <v>11.480499999999999</v>
      </c>
      <c r="Q270" s="30">
        <f>Table_Fact_Inbound_Reporting[[#This Row],[Group_Trash_Weight_Tons]]/Table_Fact_Inbound_Reporting[[#This Row],[Group_Inbound_Weight_Tons]]</f>
        <v>0.2756813417190776</v>
      </c>
      <c r="R270" s="10">
        <f t="shared" si="4"/>
        <v>0.27575424703049778</v>
      </c>
    </row>
    <row r="271" spans="1:18" x14ac:dyDescent="0.25">
      <c r="A271">
        <v>2025</v>
      </c>
      <c r="B271" s="14">
        <v>44336</v>
      </c>
      <c r="C271" t="s">
        <v>120</v>
      </c>
      <c r="D271">
        <v>108761</v>
      </c>
      <c r="E271" s="2">
        <v>44337.880945563273</v>
      </c>
      <c r="F271">
        <v>9900</v>
      </c>
      <c r="G271">
        <v>4.95</v>
      </c>
      <c r="H271">
        <v>3</v>
      </c>
      <c r="I271" t="s">
        <v>157</v>
      </c>
      <c r="J271" t="s">
        <v>171</v>
      </c>
      <c r="K271">
        <v>5</v>
      </c>
      <c r="L271" t="s">
        <v>173</v>
      </c>
      <c r="M271" t="str">
        <f>VLOOKUP(Table_Fact_Inbound_Reporting[[#This Row],[supplier_dim_supplier_id]],Table_supplier_dim1[[supplier_id]:[supplier_name]],5,FALSE)</f>
        <v>Waste Management</v>
      </c>
      <c r="N271">
        <f>SUMIF(B:B,Table_Fact_Inbound_Reporting[[#This Row],[single_stream_incoming_date]],G:G)</f>
        <v>8.85</v>
      </c>
      <c r="O271">
        <f>IFERROR(VLOOKUP(Table_Fact_Inbound_Reporting[[#This Row],[single_stream_incoming_date]],Fact_Trashout_Reporting!C:F,4,FALSE),0)</f>
        <v>0</v>
      </c>
      <c r="P271">
        <f>IFERROR(VLOOKUP(Table_Fact_Inbound_Reporting[[#This Row],[single_stream_incoming_date]],Fact_Production_Reporting!E:G,3,FALSE),0)</f>
        <v>9.6789999999999985</v>
      </c>
      <c r="Q271" s="30">
        <f>Table_Fact_Inbound_Reporting[[#This Row],[Group_Trash_Weight_Tons]]/Table_Fact_Inbound_Reporting[[#This Row],[Group_Inbound_Weight_Tons]]</f>
        <v>0</v>
      </c>
      <c r="R271" s="10">
        <f t="shared" si="4"/>
        <v>0.27575424703049778</v>
      </c>
    </row>
    <row r="272" spans="1:18" x14ac:dyDescent="0.25">
      <c r="A272">
        <v>2023</v>
      </c>
      <c r="B272" s="14">
        <v>44336</v>
      </c>
      <c r="C272" t="s">
        <v>120</v>
      </c>
      <c r="D272">
        <v>108709</v>
      </c>
      <c r="E272" s="2">
        <v>44336.863589544751</v>
      </c>
      <c r="F272">
        <v>2520</v>
      </c>
      <c r="G272">
        <v>1.26</v>
      </c>
      <c r="H272">
        <v>2</v>
      </c>
      <c r="I272" t="s">
        <v>157</v>
      </c>
      <c r="J272" t="s">
        <v>171</v>
      </c>
      <c r="K272">
        <v>5</v>
      </c>
      <c r="L272" t="s">
        <v>173</v>
      </c>
      <c r="M272" t="str">
        <f>VLOOKUP(Table_Fact_Inbound_Reporting[[#This Row],[supplier_dim_supplier_id]],Table_supplier_dim1[[supplier_id]:[supplier_name]],5,FALSE)</f>
        <v>Twin Enviro</v>
      </c>
      <c r="N272">
        <f>SUMIF(B:B,Table_Fact_Inbound_Reporting[[#This Row],[single_stream_incoming_date]],G:G)</f>
        <v>8.85</v>
      </c>
      <c r="O272">
        <f>IFERROR(VLOOKUP(Table_Fact_Inbound_Reporting[[#This Row],[single_stream_incoming_date]],Fact_Trashout_Reporting!C:F,4,FALSE),0)</f>
        <v>0</v>
      </c>
      <c r="P272">
        <f>IFERROR(VLOOKUP(Table_Fact_Inbound_Reporting[[#This Row],[single_stream_incoming_date]],Fact_Production_Reporting!E:G,3,FALSE),0)</f>
        <v>9.6789999999999985</v>
      </c>
      <c r="Q272" s="30">
        <f>Table_Fact_Inbound_Reporting[[#This Row],[Group_Trash_Weight_Tons]]/Table_Fact_Inbound_Reporting[[#This Row],[Group_Inbound_Weight_Tons]]</f>
        <v>0</v>
      </c>
      <c r="R272" s="10">
        <f t="shared" si="4"/>
        <v>0.27575424703049778</v>
      </c>
    </row>
    <row r="273" spans="1:18" x14ac:dyDescent="0.25">
      <c r="A273">
        <v>2024</v>
      </c>
      <c r="B273" s="14">
        <v>44336</v>
      </c>
      <c r="C273" t="s">
        <v>120</v>
      </c>
      <c r="D273">
        <v>108730</v>
      </c>
      <c r="E273" s="2">
        <v>44337.880263271603</v>
      </c>
      <c r="F273">
        <v>3820</v>
      </c>
      <c r="G273">
        <v>1.91</v>
      </c>
      <c r="H273">
        <v>3</v>
      </c>
      <c r="I273" t="s">
        <v>157</v>
      </c>
      <c r="J273" t="s">
        <v>171</v>
      </c>
      <c r="K273">
        <v>5</v>
      </c>
      <c r="L273" t="s">
        <v>173</v>
      </c>
      <c r="M273" t="str">
        <f>VLOOKUP(Table_Fact_Inbound_Reporting[[#This Row],[supplier_dim_supplier_id]],Table_supplier_dim1[[supplier_id]:[supplier_name]],5,FALSE)</f>
        <v>Waste Management</v>
      </c>
      <c r="N273">
        <f>SUMIF(B:B,Table_Fact_Inbound_Reporting[[#This Row],[single_stream_incoming_date]],G:G)</f>
        <v>8.85</v>
      </c>
      <c r="O273">
        <f>IFERROR(VLOOKUP(Table_Fact_Inbound_Reporting[[#This Row],[single_stream_incoming_date]],Fact_Trashout_Reporting!C:F,4,FALSE),0)</f>
        <v>0</v>
      </c>
      <c r="P273">
        <f>IFERROR(VLOOKUP(Table_Fact_Inbound_Reporting[[#This Row],[single_stream_incoming_date]],Fact_Production_Reporting!E:G,3,FALSE),0)</f>
        <v>9.6789999999999985</v>
      </c>
      <c r="Q273" s="30">
        <f>Table_Fact_Inbound_Reporting[[#This Row],[Group_Trash_Weight_Tons]]/Table_Fact_Inbound_Reporting[[#This Row],[Group_Inbound_Weight_Tons]]</f>
        <v>0</v>
      </c>
      <c r="R273" s="10">
        <f t="shared" si="4"/>
        <v>0.27575424703049778</v>
      </c>
    </row>
    <row r="274" spans="1:18" x14ac:dyDescent="0.25">
      <c r="A274">
        <v>2022</v>
      </c>
      <c r="B274" s="14">
        <v>44336</v>
      </c>
      <c r="C274" t="s">
        <v>120</v>
      </c>
      <c r="D274">
        <v>108699</v>
      </c>
      <c r="E274" s="2">
        <v>44336.863195949074</v>
      </c>
      <c r="F274">
        <v>1460</v>
      </c>
      <c r="G274">
        <v>0.73</v>
      </c>
      <c r="H274">
        <v>2</v>
      </c>
      <c r="I274" t="s">
        <v>157</v>
      </c>
      <c r="J274" t="s">
        <v>171</v>
      </c>
      <c r="K274">
        <v>5</v>
      </c>
      <c r="L274" t="s">
        <v>173</v>
      </c>
      <c r="M274" t="str">
        <f>VLOOKUP(Table_Fact_Inbound_Reporting[[#This Row],[supplier_dim_supplier_id]],Table_supplier_dim1[[supplier_id]:[supplier_name]],5,FALSE)</f>
        <v>Twin Enviro</v>
      </c>
      <c r="N274">
        <f>SUMIF(B:B,Table_Fact_Inbound_Reporting[[#This Row],[single_stream_incoming_date]],G:G)</f>
        <v>8.85</v>
      </c>
      <c r="O274">
        <f>IFERROR(VLOOKUP(Table_Fact_Inbound_Reporting[[#This Row],[single_stream_incoming_date]],Fact_Trashout_Reporting!C:F,4,FALSE),0)</f>
        <v>0</v>
      </c>
      <c r="P274">
        <f>IFERROR(VLOOKUP(Table_Fact_Inbound_Reporting[[#This Row],[single_stream_incoming_date]],Fact_Production_Reporting!E:G,3,FALSE),0)</f>
        <v>9.6789999999999985</v>
      </c>
      <c r="Q274" s="30">
        <f>Table_Fact_Inbound_Reporting[[#This Row],[Group_Trash_Weight_Tons]]/Table_Fact_Inbound_Reporting[[#This Row],[Group_Inbound_Weight_Tons]]</f>
        <v>0</v>
      </c>
      <c r="R274" s="10">
        <f t="shared" si="4"/>
        <v>0.27575424703049778</v>
      </c>
    </row>
    <row r="275" spans="1:18" x14ac:dyDescent="0.25">
      <c r="A275">
        <v>2019</v>
      </c>
      <c r="B275" s="14">
        <v>44335</v>
      </c>
      <c r="C275" t="s">
        <v>120</v>
      </c>
      <c r="D275">
        <v>108666</v>
      </c>
      <c r="E275" s="2">
        <v>44336.861449266973</v>
      </c>
      <c r="F275">
        <v>2440</v>
      </c>
      <c r="G275">
        <v>1.22</v>
      </c>
      <c r="H275">
        <v>2</v>
      </c>
      <c r="I275" t="s">
        <v>157</v>
      </c>
      <c r="J275" t="s">
        <v>171</v>
      </c>
      <c r="K275">
        <v>5</v>
      </c>
      <c r="L275" t="s">
        <v>173</v>
      </c>
      <c r="M275" t="str">
        <f>VLOOKUP(Table_Fact_Inbound_Reporting[[#This Row],[supplier_dim_supplier_id]],Table_supplier_dim1[[supplier_id]:[supplier_name]],5,FALSE)</f>
        <v>Twin Enviro</v>
      </c>
      <c r="N275">
        <f>SUMIF(B:B,Table_Fact_Inbound_Reporting[[#This Row],[single_stream_incoming_date]],G:G)</f>
        <v>11.03</v>
      </c>
      <c r="O275">
        <f>IFERROR(VLOOKUP(Table_Fact_Inbound_Reporting[[#This Row],[single_stream_incoming_date]],Fact_Trashout_Reporting!C:F,4,FALSE),0)</f>
        <v>0</v>
      </c>
      <c r="P275">
        <f>IFERROR(VLOOKUP(Table_Fact_Inbound_Reporting[[#This Row],[single_stream_incoming_date]],Fact_Production_Reporting!E:G,3,FALSE),0)</f>
        <v>9.0670000000000002</v>
      </c>
      <c r="Q275" s="30">
        <f>Table_Fact_Inbound_Reporting[[#This Row],[Group_Trash_Weight_Tons]]/Table_Fact_Inbound_Reporting[[#This Row],[Group_Inbound_Weight_Tons]]</f>
        <v>0</v>
      </c>
      <c r="R275" s="10">
        <f t="shared" si="4"/>
        <v>0.27575424703049778</v>
      </c>
    </row>
    <row r="276" spans="1:18" x14ac:dyDescent="0.25">
      <c r="A276">
        <v>2021</v>
      </c>
      <c r="B276" s="14">
        <v>44335</v>
      </c>
      <c r="C276" t="s">
        <v>120</v>
      </c>
      <c r="D276">
        <v>108668</v>
      </c>
      <c r="E276" s="2">
        <v>44336.862597029321</v>
      </c>
      <c r="F276">
        <v>5780</v>
      </c>
      <c r="G276">
        <v>2.89</v>
      </c>
      <c r="H276">
        <v>3</v>
      </c>
      <c r="I276" t="s">
        <v>157</v>
      </c>
      <c r="J276" t="s">
        <v>171</v>
      </c>
      <c r="K276">
        <v>5</v>
      </c>
      <c r="L276" t="s">
        <v>173</v>
      </c>
      <c r="M276" t="str">
        <f>VLOOKUP(Table_Fact_Inbound_Reporting[[#This Row],[supplier_dim_supplier_id]],Table_supplier_dim1[[supplier_id]:[supplier_name]],5,FALSE)</f>
        <v>Waste Management</v>
      </c>
      <c r="N276">
        <f>SUMIF(B:B,Table_Fact_Inbound_Reporting[[#This Row],[single_stream_incoming_date]],G:G)</f>
        <v>11.03</v>
      </c>
      <c r="O276">
        <f>IFERROR(VLOOKUP(Table_Fact_Inbound_Reporting[[#This Row],[single_stream_incoming_date]],Fact_Trashout_Reporting!C:F,4,FALSE),0)</f>
        <v>0</v>
      </c>
      <c r="P276">
        <f>IFERROR(VLOOKUP(Table_Fact_Inbound_Reporting[[#This Row],[single_stream_incoming_date]],Fact_Production_Reporting!E:G,3,FALSE),0)</f>
        <v>9.0670000000000002</v>
      </c>
      <c r="Q276" s="30">
        <f>Table_Fact_Inbound_Reporting[[#This Row],[Group_Trash_Weight_Tons]]/Table_Fact_Inbound_Reporting[[#This Row],[Group_Inbound_Weight_Tons]]</f>
        <v>0</v>
      </c>
      <c r="R276" s="10">
        <f t="shared" si="4"/>
        <v>0.27575424703049778</v>
      </c>
    </row>
    <row r="277" spans="1:18" x14ac:dyDescent="0.25">
      <c r="A277">
        <v>2020</v>
      </c>
      <c r="B277" s="14">
        <v>44335</v>
      </c>
      <c r="C277" t="s">
        <v>120</v>
      </c>
      <c r="D277">
        <v>108664</v>
      </c>
      <c r="E277" s="2">
        <v>44336.861897608025</v>
      </c>
      <c r="F277">
        <v>4320</v>
      </c>
      <c r="G277">
        <v>2.16</v>
      </c>
      <c r="H277">
        <v>2</v>
      </c>
      <c r="I277" t="s">
        <v>157</v>
      </c>
      <c r="J277" t="s">
        <v>171</v>
      </c>
      <c r="K277">
        <v>5</v>
      </c>
      <c r="L277" t="s">
        <v>173</v>
      </c>
      <c r="M277" t="str">
        <f>VLOOKUP(Table_Fact_Inbound_Reporting[[#This Row],[supplier_dim_supplier_id]],Table_supplier_dim1[[supplier_id]:[supplier_name]],5,FALSE)</f>
        <v>Twin Enviro</v>
      </c>
      <c r="N277">
        <f>SUMIF(B:B,Table_Fact_Inbound_Reporting[[#This Row],[single_stream_incoming_date]],G:G)</f>
        <v>11.03</v>
      </c>
      <c r="O277">
        <f>IFERROR(VLOOKUP(Table_Fact_Inbound_Reporting[[#This Row],[single_stream_incoming_date]],Fact_Trashout_Reporting!C:F,4,FALSE),0)</f>
        <v>0</v>
      </c>
      <c r="P277">
        <f>IFERROR(VLOOKUP(Table_Fact_Inbound_Reporting[[#This Row],[single_stream_incoming_date]],Fact_Production_Reporting!E:G,3,FALSE),0)</f>
        <v>9.0670000000000002</v>
      </c>
      <c r="Q277" s="30">
        <f>Table_Fact_Inbound_Reporting[[#This Row],[Group_Trash_Weight_Tons]]/Table_Fact_Inbound_Reporting[[#This Row],[Group_Inbound_Weight_Tons]]</f>
        <v>0</v>
      </c>
      <c r="R277" s="10">
        <f t="shared" si="4"/>
        <v>0.27575424703049778</v>
      </c>
    </row>
    <row r="278" spans="1:18" x14ac:dyDescent="0.25">
      <c r="A278">
        <v>2018</v>
      </c>
      <c r="B278" s="14">
        <v>44335</v>
      </c>
      <c r="C278" t="s">
        <v>120</v>
      </c>
      <c r="D278">
        <v>108637</v>
      </c>
      <c r="E278" s="2">
        <v>44336.860527044752</v>
      </c>
      <c r="F278">
        <v>4460</v>
      </c>
      <c r="G278">
        <v>2.23</v>
      </c>
      <c r="H278">
        <v>2</v>
      </c>
      <c r="I278" t="s">
        <v>157</v>
      </c>
      <c r="J278" t="s">
        <v>171</v>
      </c>
      <c r="K278">
        <v>5</v>
      </c>
      <c r="L278" t="s">
        <v>173</v>
      </c>
      <c r="M278" t="str">
        <f>VLOOKUP(Table_Fact_Inbound_Reporting[[#This Row],[supplier_dim_supplier_id]],Table_supplier_dim1[[supplier_id]:[supplier_name]],5,FALSE)</f>
        <v>Twin Enviro</v>
      </c>
      <c r="N278">
        <f>SUMIF(B:B,Table_Fact_Inbound_Reporting[[#This Row],[single_stream_incoming_date]],G:G)</f>
        <v>11.03</v>
      </c>
      <c r="O278">
        <f>IFERROR(VLOOKUP(Table_Fact_Inbound_Reporting[[#This Row],[single_stream_incoming_date]],Fact_Trashout_Reporting!C:F,4,FALSE),0)</f>
        <v>0</v>
      </c>
      <c r="P278">
        <f>IFERROR(VLOOKUP(Table_Fact_Inbound_Reporting[[#This Row],[single_stream_incoming_date]],Fact_Production_Reporting!E:G,3,FALSE),0)</f>
        <v>9.0670000000000002</v>
      </c>
      <c r="Q278" s="30">
        <f>Table_Fact_Inbound_Reporting[[#This Row],[Group_Trash_Weight_Tons]]/Table_Fact_Inbound_Reporting[[#This Row],[Group_Inbound_Weight_Tons]]</f>
        <v>0</v>
      </c>
      <c r="R278" s="10">
        <f t="shared" si="4"/>
        <v>0.27575424703049778</v>
      </c>
    </row>
    <row r="279" spans="1:18" x14ac:dyDescent="0.25">
      <c r="A279">
        <v>2016</v>
      </c>
      <c r="B279" s="14">
        <v>44335</v>
      </c>
      <c r="C279" t="s">
        <v>120</v>
      </c>
      <c r="D279">
        <v>108618</v>
      </c>
      <c r="E279" s="2">
        <v>44335.846738001543</v>
      </c>
      <c r="F279">
        <v>4500</v>
      </c>
      <c r="G279">
        <v>2.25</v>
      </c>
      <c r="H279">
        <v>3</v>
      </c>
      <c r="I279" t="s">
        <v>157</v>
      </c>
      <c r="J279" t="s">
        <v>171</v>
      </c>
      <c r="K279">
        <v>5</v>
      </c>
      <c r="L279" t="s">
        <v>173</v>
      </c>
      <c r="M279" t="str">
        <f>VLOOKUP(Table_Fact_Inbound_Reporting[[#This Row],[supplier_dim_supplier_id]],Table_supplier_dim1[[supplier_id]:[supplier_name]],5,FALSE)</f>
        <v>Waste Management</v>
      </c>
      <c r="N279">
        <f>SUMIF(B:B,Table_Fact_Inbound_Reporting[[#This Row],[single_stream_incoming_date]],G:G)</f>
        <v>11.03</v>
      </c>
      <c r="O279">
        <f>IFERROR(VLOOKUP(Table_Fact_Inbound_Reporting[[#This Row],[single_stream_incoming_date]],Fact_Trashout_Reporting!C:F,4,FALSE),0)</f>
        <v>0</v>
      </c>
      <c r="P279">
        <f>IFERROR(VLOOKUP(Table_Fact_Inbound_Reporting[[#This Row],[single_stream_incoming_date]],Fact_Production_Reporting!E:G,3,FALSE),0)</f>
        <v>9.0670000000000002</v>
      </c>
      <c r="Q279" s="30">
        <f>Table_Fact_Inbound_Reporting[[#This Row],[Group_Trash_Weight_Tons]]/Table_Fact_Inbound_Reporting[[#This Row],[Group_Inbound_Weight_Tons]]</f>
        <v>0</v>
      </c>
      <c r="R279" s="10">
        <f t="shared" si="4"/>
        <v>0.27575424703049778</v>
      </c>
    </row>
    <row r="280" spans="1:18" x14ac:dyDescent="0.25">
      <c r="A280">
        <v>2017</v>
      </c>
      <c r="B280" s="14">
        <v>44335</v>
      </c>
      <c r="C280" t="s">
        <v>120</v>
      </c>
      <c r="D280">
        <v>108630</v>
      </c>
      <c r="E280" s="2">
        <v>44335.847136188269</v>
      </c>
      <c r="F280">
        <v>560</v>
      </c>
      <c r="G280">
        <v>0.28000000000000003</v>
      </c>
      <c r="H280">
        <v>2</v>
      </c>
      <c r="I280" t="s">
        <v>157</v>
      </c>
      <c r="J280" t="s">
        <v>171</v>
      </c>
      <c r="K280">
        <v>5</v>
      </c>
      <c r="L280" t="s">
        <v>173</v>
      </c>
      <c r="M280" t="str">
        <f>VLOOKUP(Table_Fact_Inbound_Reporting[[#This Row],[supplier_dim_supplier_id]],Table_supplier_dim1[[supplier_id]:[supplier_name]],5,FALSE)</f>
        <v>Twin Enviro</v>
      </c>
      <c r="N280">
        <f>SUMIF(B:B,Table_Fact_Inbound_Reporting[[#This Row],[single_stream_incoming_date]],G:G)</f>
        <v>11.03</v>
      </c>
      <c r="O280">
        <f>IFERROR(VLOOKUP(Table_Fact_Inbound_Reporting[[#This Row],[single_stream_incoming_date]],Fact_Trashout_Reporting!C:F,4,FALSE),0)</f>
        <v>0</v>
      </c>
      <c r="P280">
        <f>IFERROR(VLOOKUP(Table_Fact_Inbound_Reporting[[#This Row],[single_stream_incoming_date]],Fact_Production_Reporting!E:G,3,FALSE),0)</f>
        <v>9.0670000000000002</v>
      </c>
      <c r="Q280" s="30">
        <f>Table_Fact_Inbound_Reporting[[#This Row],[Group_Trash_Weight_Tons]]/Table_Fact_Inbound_Reporting[[#This Row],[Group_Inbound_Weight_Tons]]</f>
        <v>0</v>
      </c>
      <c r="R280" s="10">
        <f t="shared" si="4"/>
        <v>0.27575424703049778</v>
      </c>
    </row>
    <row r="281" spans="1:18" x14ac:dyDescent="0.25">
      <c r="A281">
        <v>2013</v>
      </c>
      <c r="B281" s="14">
        <v>44334</v>
      </c>
      <c r="C281" t="s">
        <v>120</v>
      </c>
      <c r="D281">
        <v>108578</v>
      </c>
      <c r="E281" s="2">
        <v>44335.842819097219</v>
      </c>
      <c r="F281">
        <v>4400</v>
      </c>
      <c r="G281">
        <v>2.2000000000000002</v>
      </c>
      <c r="H281">
        <v>2</v>
      </c>
      <c r="I281" t="s">
        <v>157</v>
      </c>
      <c r="J281" t="s">
        <v>171</v>
      </c>
      <c r="K281">
        <v>5</v>
      </c>
      <c r="L281" t="s">
        <v>173</v>
      </c>
      <c r="M281" t="str">
        <f>VLOOKUP(Table_Fact_Inbound_Reporting[[#This Row],[supplier_dim_supplier_id]],Table_supplier_dim1[[supplier_id]:[supplier_name]],5,FALSE)</f>
        <v>Twin Enviro</v>
      </c>
      <c r="N281">
        <f>SUMIF(B:B,Table_Fact_Inbound_Reporting[[#This Row],[single_stream_incoming_date]],G:G)</f>
        <v>17.739999999999998</v>
      </c>
      <c r="O281">
        <f>IFERROR(VLOOKUP(Table_Fact_Inbound_Reporting[[#This Row],[single_stream_incoming_date]],Fact_Trashout_Reporting!C:F,4,FALSE),0)</f>
        <v>0</v>
      </c>
      <c r="P281">
        <f>IFERROR(VLOOKUP(Table_Fact_Inbound_Reporting[[#This Row],[single_stream_incoming_date]],Fact_Production_Reporting!E:G,3,FALSE),0)</f>
        <v>10.276</v>
      </c>
      <c r="Q281" s="30">
        <f>Table_Fact_Inbound_Reporting[[#This Row],[Group_Trash_Weight_Tons]]/Table_Fact_Inbound_Reporting[[#This Row],[Group_Inbound_Weight_Tons]]</f>
        <v>0</v>
      </c>
      <c r="R281" s="10">
        <f t="shared" si="4"/>
        <v>0.27575424703049778</v>
      </c>
    </row>
    <row r="282" spans="1:18" x14ac:dyDescent="0.25">
      <c r="A282">
        <v>2015</v>
      </c>
      <c r="B282" s="14">
        <v>44334</v>
      </c>
      <c r="C282" t="s">
        <v>120</v>
      </c>
      <c r="D282">
        <v>108600</v>
      </c>
      <c r="E282" s="2">
        <v>44335.845304320988</v>
      </c>
      <c r="F282">
        <v>10260</v>
      </c>
      <c r="G282">
        <v>5.13</v>
      </c>
      <c r="H282">
        <v>3</v>
      </c>
      <c r="I282" t="s">
        <v>157</v>
      </c>
      <c r="J282" t="s">
        <v>171</v>
      </c>
      <c r="K282">
        <v>5</v>
      </c>
      <c r="L282" t="s">
        <v>173</v>
      </c>
      <c r="M282" t="str">
        <f>VLOOKUP(Table_Fact_Inbound_Reporting[[#This Row],[supplier_dim_supplier_id]],Table_supplier_dim1[[supplier_id]:[supplier_name]],5,FALSE)</f>
        <v>Waste Management</v>
      </c>
      <c r="N282">
        <f>SUMIF(B:B,Table_Fact_Inbound_Reporting[[#This Row],[single_stream_incoming_date]],G:G)</f>
        <v>17.739999999999998</v>
      </c>
      <c r="O282">
        <f>IFERROR(VLOOKUP(Table_Fact_Inbound_Reporting[[#This Row],[single_stream_incoming_date]],Fact_Trashout_Reporting!C:F,4,FALSE),0)</f>
        <v>0</v>
      </c>
      <c r="P282">
        <f>IFERROR(VLOOKUP(Table_Fact_Inbound_Reporting[[#This Row],[single_stream_incoming_date]],Fact_Production_Reporting!E:G,3,FALSE),0)</f>
        <v>10.276</v>
      </c>
      <c r="Q282" s="30">
        <f>Table_Fact_Inbound_Reporting[[#This Row],[Group_Trash_Weight_Tons]]/Table_Fact_Inbound_Reporting[[#This Row],[Group_Inbound_Weight_Tons]]</f>
        <v>0</v>
      </c>
      <c r="R282" s="10">
        <f t="shared" si="4"/>
        <v>0.27575424703049778</v>
      </c>
    </row>
    <row r="283" spans="1:18" x14ac:dyDescent="0.25">
      <c r="A283">
        <v>2011</v>
      </c>
      <c r="B283" s="14">
        <v>44334</v>
      </c>
      <c r="C283" t="s">
        <v>120</v>
      </c>
      <c r="D283">
        <v>108588</v>
      </c>
      <c r="E283" s="2">
        <v>44335.840091165126</v>
      </c>
      <c r="F283">
        <v>2200</v>
      </c>
      <c r="G283">
        <v>1.1000000000000001</v>
      </c>
      <c r="H283">
        <v>3</v>
      </c>
      <c r="I283" t="s">
        <v>157</v>
      </c>
      <c r="J283" t="s">
        <v>171</v>
      </c>
      <c r="K283">
        <v>5</v>
      </c>
      <c r="L283" t="s">
        <v>173</v>
      </c>
      <c r="M283" t="str">
        <f>VLOOKUP(Table_Fact_Inbound_Reporting[[#This Row],[supplier_dim_supplier_id]],Table_supplier_dim1[[supplier_id]:[supplier_name]],5,FALSE)</f>
        <v>Waste Management</v>
      </c>
      <c r="N283">
        <f>SUMIF(B:B,Table_Fact_Inbound_Reporting[[#This Row],[single_stream_incoming_date]],G:G)</f>
        <v>17.739999999999998</v>
      </c>
      <c r="O283">
        <f>IFERROR(VLOOKUP(Table_Fact_Inbound_Reporting[[#This Row],[single_stream_incoming_date]],Fact_Trashout_Reporting!C:F,4,FALSE),0)</f>
        <v>0</v>
      </c>
      <c r="P283">
        <f>IFERROR(VLOOKUP(Table_Fact_Inbound_Reporting[[#This Row],[single_stream_incoming_date]],Fact_Production_Reporting!E:G,3,FALSE),0)</f>
        <v>10.276</v>
      </c>
      <c r="Q283" s="30">
        <f>Table_Fact_Inbound_Reporting[[#This Row],[Group_Trash_Weight_Tons]]/Table_Fact_Inbound_Reporting[[#This Row],[Group_Inbound_Weight_Tons]]</f>
        <v>0</v>
      </c>
      <c r="R283" s="10">
        <f t="shared" si="4"/>
        <v>0.27575424703049778</v>
      </c>
    </row>
    <row r="284" spans="1:18" x14ac:dyDescent="0.25">
      <c r="A284">
        <v>2012</v>
      </c>
      <c r="B284" s="14">
        <v>44334</v>
      </c>
      <c r="C284" t="s">
        <v>120</v>
      </c>
      <c r="D284">
        <v>108590</v>
      </c>
      <c r="E284" s="2">
        <v>44335.840971103396</v>
      </c>
      <c r="F284">
        <v>13360</v>
      </c>
      <c r="G284">
        <v>6.68</v>
      </c>
      <c r="H284">
        <v>3</v>
      </c>
      <c r="I284" t="s">
        <v>157</v>
      </c>
      <c r="J284" t="s">
        <v>171</v>
      </c>
      <c r="K284">
        <v>5</v>
      </c>
      <c r="L284" t="s">
        <v>173</v>
      </c>
      <c r="M284" t="str">
        <f>VLOOKUP(Table_Fact_Inbound_Reporting[[#This Row],[supplier_dim_supplier_id]],Table_supplier_dim1[[supplier_id]:[supplier_name]],5,FALSE)</f>
        <v>Waste Management</v>
      </c>
      <c r="N284">
        <f>SUMIF(B:B,Table_Fact_Inbound_Reporting[[#This Row],[single_stream_incoming_date]],G:G)</f>
        <v>17.739999999999998</v>
      </c>
      <c r="O284">
        <f>IFERROR(VLOOKUP(Table_Fact_Inbound_Reporting[[#This Row],[single_stream_incoming_date]],Fact_Trashout_Reporting!C:F,4,FALSE),0)</f>
        <v>0</v>
      </c>
      <c r="P284">
        <f>IFERROR(VLOOKUP(Table_Fact_Inbound_Reporting[[#This Row],[single_stream_incoming_date]],Fact_Production_Reporting!E:G,3,FALSE),0)</f>
        <v>10.276</v>
      </c>
      <c r="Q284" s="30">
        <f>Table_Fact_Inbound_Reporting[[#This Row],[Group_Trash_Weight_Tons]]/Table_Fact_Inbound_Reporting[[#This Row],[Group_Inbound_Weight_Tons]]</f>
        <v>0</v>
      </c>
      <c r="R284" s="10">
        <f t="shared" si="4"/>
        <v>0.27575424703049778</v>
      </c>
    </row>
    <row r="285" spans="1:18" x14ac:dyDescent="0.25">
      <c r="A285">
        <v>2014</v>
      </c>
      <c r="B285" s="14">
        <v>44334</v>
      </c>
      <c r="C285" t="s">
        <v>120</v>
      </c>
      <c r="D285">
        <v>108543</v>
      </c>
      <c r="E285" s="2">
        <v>44335.844559953701</v>
      </c>
      <c r="F285">
        <v>5260</v>
      </c>
      <c r="G285">
        <v>2.63</v>
      </c>
      <c r="H285">
        <v>3</v>
      </c>
      <c r="I285" t="s">
        <v>157</v>
      </c>
      <c r="J285" t="s">
        <v>171</v>
      </c>
      <c r="K285">
        <v>5</v>
      </c>
      <c r="L285" t="s">
        <v>173</v>
      </c>
      <c r="M285" t="str">
        <f>VLOOKUP(Table_Fact_Inbound_Reporting[[#This Row],[supplier_dim_supplier_id]],Table_supplier_dim1[[supplier_id]:[supplier_name]],5,FALSE)</f>
        <v>Waste Management</v>
      </c>
      <c r="N285">
        <f>SUMIF(B:B,Table_Fact_Inbound_Reporting[[#This Row],[single_stream_incoming_date]],G:G)</f>
        <v>17.739999999999998</v>
      </c>
      <c r="O285">
        <f>IFERROR(VLOOKUP(Table_Fact_Inbound_Reporting[[#This Row],[single_stream_incoming_date]],Fact_Trashout_Reporting!C:F,4,FALSE),0)</f>
        <v>0</v>
      </c>
      <c r="P285">
        <f>IFERROR(VLOOKUP(Table_Fact_Inbound_Reporting[[#This Row],[single_stream_incoming_date]],Fact_Production_Reporting!E:G,3,FALSE),0)</f>
        <v>10.276</v>
      </c>
      <c r="Q285" s="30">
        <f>Table_Fact_Inbound_Reporting[[#This Row],[Group_Trash_Weight_Tons]]/Table_Fact_Inbound_Reporting[[#This Row],[Group_Inbound_Weight_Tons]]</f>
        <v>0</v>
      </c>
      <c r="R285" s="10">
        <f t="shared" si="4"/>
        <v>0.27575424703049778</v>
      </c>
    </row>
    <row r="286" spans="1:18" x14ac:dyDescent="0.25">
      <c r="A286">
        <v>2006</v>
      </c>
      <c r="B286" s="14">
        <v>44333</v>
      </c>
      <c r="C286" t="s">
        <v>120</v>
      </c>
      <c r="D286">
        <v>108482</v>
      </c>
      <c r="E286" s="2">
        <v>44334.82954544753</v>
      </c>
      <c r="F286">
        <v>1380</v>
      </c>
      <c r="G286">
        <v>0.69</v>
      </c>
      <c r="H286">
        <v>2</v>
      </c>
      <c r="I286" t="s">
        <v>157</v>
      </c>
      <c r="J286" t="s">
        <v>171</v>
      </c>
      <c r="K286">
        <v>5</v>
      </c>
      <c r="L286" t="s">
        <v>173</v>
      </c>
      <c r="M286" t="str">
        <f>VLOOKUP(Table_Fact_Inbound_Reporting[[#This Row],[supplier_dim_supplier_id]],Table_supplier_dim1[[supplier_id]:[supplier_name]],5,FALSE)</f>
        <v>Twin Enviro</v>
      </c>
      <c r="N286">
        <f>SUMIF(B:B,Table_Fact_Inbound_Reporting[[#This Row],[single_stream_incoming_date]],G:G)</f>
        <v>14.469999999999999</v>
      </c>
      <c r="O286">
        <f>IFERROR(VLOOKUP(Table_Fact_Inbound_Reporting[[#This Row],[single_stream_incoming_date]],Fact_Trashout_Reporting!C:F,4,FALSE),0)</f>
        <v>0</v>
      </c>
      <c r="P286">
        <f>IFERROR(VLOOKUP(Table_Fact_Inbound_Reporting[[#This Row],[single_stream_incoming_date]],Fact_Production_Reporting!E:G,3,FALSE),0)</f>
        <v>4.2484999999999999</v>
      </c>
      <c r="Q286" s="30">
        <f>Table_Fact_Inbound_Reporting[[#This Row],[Group_Trash_Weight_Tons]]/Table_Fact_Inbound_Reporting[[#This Row],[Group_Inbound_Weight_Tons]]</f>
        <v>0</v>
      </c>
      <c r="R286" s="10">
        <f t="shared" si="4"/>
        <v>0.27575424703049778</v>
      </c>
    </row>
    <row r="287" spans="1:18" x14ac:dyDescent="0.25">
      <c r="A287">
        <v>2007</v>
      </c>
      <c r="B287" s="14">
        <v>44333</v>
      </c>
      <c r="C287" t="s">
        <v>120</v>
      </c>
      <c r="D287">
        <v>108509</v>
      </c>
      <c r="E287" s="2">
        <v>44335.836247453706</v>
      </c>
      <c r="F287">
        <v>5320</v>
      </c>
      <c r="G287">
        <v>2.66</v>
      </c>
      <c r="H287">
        <v>3</v>
      </c>
      <c r="I287" t="s">
        <v>157</v>
      </c>
      <c r="J287" t="s">
        <v>171</v>
      </c>
      <c r="K287">
        <v>5</v>
      </c>
      <c r="L287" t="s">
        <v>173</v>
      </c>
      <c r="M287" t="str">
        <f>VLOOKUP(Table_Fact_Inbound_Reporting[[#This Row],[supplier_dim_supplier_id]],Table_supplier_dim1[[supplier_id]:[supplier_name]],5,FALSE)</f>
        <v>Waste Management</v>
      </c>
      <c r="N287">
        <f>SUMIF(B:B,Table_Fact_Inbound_Reporting[[#This Row],[single_stream_incoming_date]],G:G)</f>
        <v>14.469999999999999</v>
      </c>
      <c r="O287">
        <f>IFERROR(VLOOKUP(Table_Fact_Inbound_Reporting[[#This Row],[single_stream_incoming_date]],Fact_Trashout_Reporting!C:F,4,FALSE),0)</f>
        <v>0</v>
      </c>
      <c r="P287">
        <f>IFERROR(VLOOKUP(Table_Fact_Inbound_Reporting[[#This Row],[single_stream_incoming_date]],Fact_Production_Reporting!E:G,3,FALSE),0)</f>
        <v>4.2484999999999999</v>
      </c>
      <c r="Q287" s="30">
        <f>Table_Fact_Inbound_Reporting[[#This Row],[Group_Trash_Weight_Tons]]/Table_Fact_Inbound_Reporting[[#This Row],[Group_Inbound_Weight_Tons]]</f>
        <v>0</v>
      </c>
      <c r="R287" s="10">
        <f t="shared" si="4"/>
        <v>0.27575424703049778</v>
      </c>
    </row>
    <row r="288" spans="1:18" x14ac:dyDescent="0.25">
      <c r="A288">
        <v>2004</v>
      </c>
      <c r="B288" s="14">
        <v>44333</v>
      </c>
      <c r="C288" t="s">
        <v>120</v>
      </c>
      <c r="D288">
        <v>108472</v>
      </c>
      <c r="E288" s="2">
        <v>44334.827577507713</v>
      </c>
      <c r="F288">
        <v>4940</v>
      </c>
      <c r="G288">
        <v>2.4700000000000002</v>
      </c>
      <c r="H288">
        <v>3</v>
      </c>
      <c r="I288" t="s">
        <v>157</v>
      </c>
      <c r="J288" t="s">
        <v>171</v>
      </c>
      <c r="K288">
        <v>5</v>
      </c>
      <c r="L288" t="s">
        <v>173</v>
      </c>
      <c r="M288" t="str">
        <f>VLOOKUP(Table_Fact_Inbound_Reporting[[#This Row],[supplier_dim_supplier_id]],Table_supplier_dim1[[supplier_id]:[supplier_name]],5,FALSE)</f>
        <v>Waste Management</v>
      </c>
      <c r="N288">
        <f>SUMIF(B:B,Table_Fact_Inbound_Reporting[[#This Row],[single_stream_incoming_date]],G:G)</f>
        <v>14.469999999999999</v>
      </c>
      <c r="O288">
        <f>IFERROR(VLOOKUP(Table_Fact_Inbound_Reporting[[#This Row],[single_stream_incoming_date]],Fact_Trashout_Reporting!C:F,4,FALSE),0)</f>
        <v>0</v>
      </c>
      <c r="P288">
        <f>IFERROR(VLOOKUP(Table_Fact_Inbound_Reporting[[#This Row],[single_stream_incoming_date]],Fact_Production_Reporting!E:G,3,FALSE),0)</f>
        <v>4.2484999999999999</v>
      </c>
      <c r="Q288" s="30">
        <f>Table_Fact_Inbound_Reporting[[#This Row],[Group_Trash_Weight_Tons]]/Table_Fact_Inbound_Reporting[[#This Row],[Group_Inbound_Weight_Tons]]</f>
        <v>0</v>
      </c>
      <c r="R288" s="10">
        <f t="shared" si="4"/>
        <v>0.27575424703049778</v>
      </c>
    </row>
    <row r="289" spans="1:18" x14ac:dyDescent="0.25">
      <c r="A289">
        <v>2009</v>
      </c>
      <c r="B289" s="14">
        <v>44333</v>
      </c>
      <c r="C289" t="s">
        <v>120</v>
      </c>
      <c r="D289">
        <v>108513</v>
      </c>
      <c r="E289" s="2">
        <v>44335.838119328706</v>
      </c>
      <c r="F289">
        <v>3920</v>
      </c>
      <c r="G289">
        <v>1.96</v>
      </c>
      <c r="H289">
        <v>2</v>
      </c>
      <c r="I289" t="s">
        <v>157</v>
      </c>
      <c r="J289" t="s">
        <v>171</v>
      </c>
      <c r="K289">
        <v>5</v>
      </c>
      <c r="L289" t="s">
        <v>173</v>
      </c>
      <c r="M289" t="str">
        <f>VLOOKUP(Table_Fact_Inbound_Reporting[[#This Row],[supplier_dim_supplier_id]],Table_supplier_dim1[[supplier_id]:[supplier_name]],5,FALSE)</f>
        <v>Twin Enviro</v>
      </c>
      <c r="N289">
        <f>SUMIF(B:B,Table_Fact_Inbound_Reporting[[#This Row],[single_stream_incoming_date]],G:G)</f>
        <v>14.469999999999999</v>
      </c>
      <c r="O289">
        <f>IFERROR(VLOOKUP(Table_Fact_Inbound_Reporting[[#This Row],[single_stream_incoming_date]],Fact_Trashout_Reporting!C:F,4,FALSE),0)</f>
        <v>0</v>
      </c>
      <c r="P289">
        <f>IFERROR(VLOOKUP(Table_Fact_Inbound_Reporting[[#This Row],[single_stream_incoming_date]],Fact_Production_Reporting!E:G,3,FALSE),0)</f>
        <v>4.2484999999999999</v>
      </c>
      <c r="Q289" s="30">
        <f>Table_Fact_Inbound_Reporting[[#This Row],[Group_Trash_Weight_Tons]]/Table_Fact_Inbound_Reporting[[#This Row],[Group_Inbound_Weight_Tons]]</f>
        <v>0</v>
      </c>
      <c r="R289" s="10">
        <f t="shared" si="4"/>
        <v>0.27575424703049778</v>
      </c>
    </row>
    <row r="290" spans="1:18" x14ac:dyDescent="0.25">
      <c r="A290">
        <v>2010</v>
      </c>
      <c r="B290" s="14">
        <v>44333</v>
      </c>
      <c r="C290" t="s">
        <v>120</v>
      </c>
      <c r="D290">
        <v>108514</v>
      </c>
      <c r="E290" s="2">
        <v>44335.838852083332</v>
      </c>
      <c r="F290">
        <v>3320</v>
      </c>
      <c r="G290">
        <v>1.66</v>
      </c>
      <c r="H290">
        <v>3</v>
      </c>
      <c r="I290" t="s">
        <v>157</v>
      </c>
      <c r="J290" t="s">
        <v>171</v>
      </c>
      <c r="K290">
        <v>5</v>
      </c>
      <c r="L290" t="s">
        <v>173</v>
      </c>
      <c r="M290" t="str">
        <f>VLOOKUP(Table_Fact_Inbound_Reporting[[#This Row],[supplier_dim_supplier_id]],Table_supplier_dim1[[supplier_id]:[supplier_name]],5,FALSE)</f>
        <v>Waste Management</v>
      </c>
      <c r="N290">
        <f>SUMIF(B:B,Table_Fact_Inbound_Reporting[[#This Row],[single_stream_incoming_date]],G:G)</f>
        <v>14.469999999999999</v>
      </c>
      <c r="O290">
        <f>IFERROR(VLOOKUP(Table_Fact_Inbound_Reporting[[#This Row],[single_stream_incoming_date]],Fact_Trashout_Reporting!C:F,4,FALSE),0)</f>
        <v>0</v>
      </c>
      <c r="P290">
        <f>IFERROR(VLOOKUP(Table_Fact_Inbound_Reporting[[#This Row],[single_stream_incoming_date]],Fact_Production_Reporting!E:G,3,FALSE),0)</f>
        <v>4.2484999999999999</v>
      </c>
      <c r="Q290" s="30">
        <f>Table_Fact_Inbound_Reporting[[#This Row],[Group_Trash_Weight_Tons]]/Table_Fact_Inbound_Reporting[[#This Row],[Group_Inbound_Weight_Tons]]</f>
        <v>0</v>
      </c>
      <c r="R290" s="10">
        <f t="shared" si="4"/>
        <v>0.27575424703049778</v>
      </c>
    </row>
    <row r="291" spans="1:18" x14ac:dyDescent="0.25">
      <c r="A291">
        <v>2005</v>
      </c>
      <c r="B291" s="14">
        <v>44333</v>
      </c>
      <c r="C291" t="s">
        <v>120</v>
      </c>
      <c r="D291">
        <v>108480</v>
      </c>
      <c r="E291" s="2">
        <v>44334.82822476852</v>
      </c>
      <c r="F291">
        <v>6860</v>
      </c>
      <c r="G291">
        <v>3.43</v>
      </c>
      <c r="H291">
        <v>2</v>
      </c>
      <c r="I291" t="s">
        <v>157</v>
      </c>
      <c r="J291" t="s">
        <v>171</v>
      </c>
      <c r="K291">
        <v>5</v>
      </c>
      <c r="L291" t="s">
        <v>173</v>
      </c>
      <c r="M291" t="str">
        <f>VLOOKUP(Table_Fact_Inbound_Reporting[[#This Row],[supplier_dim_supplier_id]],Table_supplier_dim1[[supplier_id]:[supplier_name]],5,FALSE)</f>
        <v>Twin Enviro</v>
      </c>
      <c r="N291">
        <f>SUMIF(B:B,Table_Fact_Inbound_Reporting[[#This Row],[single_stream_incoming_date]],G:G)</f>
        <v>14.469999999999999</v>
      </c>
      <c r="O291">
        <f>IFERROR(VLOOKUP(Table_Fact_Inbound_Reporting[[#This Row],[single_stream_incoming_date]],Fact_Trashout_Reporting!C:F,4,FALSE),0)</f>
        <v>0</v>
      </c>
      <c r="P291">
        <f>IFERROR(VLOOKUP(Table_Fact_Inbound_Reporting[[#This Row],[single_stream_incoming_date]],Fact_Production_Reporting!E:G,3,FALSE),0)</f>
        <v>4.2484999999999999</v>
      </c>
      <c r="Q291" s="30">
        <f>Table_Fact_Inbound_Reporting[[#This Row],[Group_Trash_Weight_Tons]]/Table_Fact_Inbound_Reporting[[#This Row],[Group_Inbound_Weight_Tons]]</f>
        <v>0</v>
      </c>
      <c r="R291" s="10">
        <f t="shared" si="4"/>
        <v>0.27575424703049778</v>
      </c>
    </row>
    <row r="292" spans="1:18" x14ac:dyDescent="0.25">
      <c r="A292">
        <v>2008</v>
      </c>
      <c r="B292" s="14">
        <v>44333</v>
      </c>
      <c r="C292" t="s">
        <v>120</v>
      </c>
      <c r="D292">
        <v>108512</v>
      </c>
      <c r="E292" s="2">
        <v>44335.836897337962</v>
      </c>
      <c r="F292">
        <v>3200</v>
      </c>
      <c r="G292">
        <v>1.6</v>
      </c>
      <c r="H292">
        <v>2</v>
      </c>
      <c r="I292" t="s">
        <v>157</v>
      </c>
      <c r="J292" t="s">
        <v>171</v>
      </c>
      <c r="K292">
        <v>5</v>
      </c>
      <c r="L292" t="s">
        <v>173</v>
      </c>
      <c r="M292" t="str">
        <f>VLOOKUP(Table_Fact_Inbound_Reporting[[#This Row],[supplier_dim_supplier_id]],Table_supplier_dim1[[supplier_id]:[supplier_name]],5,FALSE)</f>
        <v>Twin Enviro</v>
      </c>
      <c r="N292">
        <f>SUMIF(B:B,Table_Fact_Inbound_Reporting[[#This Row],[single_stream_incoming_date]],G:G)</f>
        <v>14.469999999999999</v>
      </c>
      <c r="O292">
        <f>IFERROR(VLOOKUP(Table_Fact_Inbound_Reporting[[#This Row],[single_stream_incoming_date]],Fact_Trashout_Reporting!C:F,4,FALSE),0)</f>
        <v>0</v>
      </c>
      <c r="P292">
        <f>IFERROR(VLOOKUP(Table_Fact_Inbound_Reporting[[#This Row],[single_stream_incoming_date]],Fact_Production_Reporting!E:G,3,FALSE),0)</f>
        <v>4.2484999999999999</v>
      </c>
      <c r="Q292" s="30">
        <f>Table_Fact_Inbound_Reporting[[#This Row],[Group_Trash_Weight_Tons]]/Table_Fact_Inbound_Reporting[[#This Row],[Group_Inbound_Weight_Tons]]</f>
        <v>0</v>
      </c>
      <c r="R292" s="10">
        <f t="shared" si="4"/>
        <v>0.27575424703049778</v>
      </c>
    </row>
    <row r="293" spans="1:18" x14ac:dyDescent="0.25">
      <c r="A293">
        <v>2000</v>
      </c>
      <c r="B293" s="14">
        <v>44330</v>
      </c>
      <c r="C293" t="s">
        <v>120</v>
      </c>
      <c r="D293">
        <v>108404</v>
      </c>
      <c r="E293" s="2">
        <v>44334.822029783951</v>
      </c>
      <c r="F293">
        <v>6800</v>
      </c>
      <c r="G293">
        <v>3.4</v>
      </c>
      <c r="H293">
        <v>3</v>
      </c>
      <c r="I293" t="s">
        <v>157</v>
      </c>
      <c r="J293" t="s">
        <v>171</v>
      </c>
      <c r="K293">
        <v>5</v>
      </c>
      <c r="L293" t="s">
        <v>173</v>
      </c>
      <c r="M293" t="str">
        <f>VLOOKUP(Table_Fact_Inbound_Reporting[[#This Row],[supplier_dim_supplier_id]],Table_supplier_dim1[[supplier_id]:[supplier_name]],5,FALSE)</f>
        <v>Waste Management</v>
      </c>
      <c r="N293">
        <f>SUMIF(B:B,Table_Fact_Inbound_Reporting[[#This Row],[single_stream_incoming_date]],G:G)</f>
        <v>8.0299999999999994</v>
      </c>
      <c r="O293">
        <f>IFERROR(VLOOKUP(Table_Fact_Inbound_Reporting[[#This Row],[single_stream_incoming_date]],Fact_Trashout_Reporting!C:F,4,FALSE),0)</f>
        <v>0</v>
      </c>
      <c r="P293">
        <f>IFERROR(VLOOKUP(Table_Fact_Inbound_Reporting[[#This Row],[single_stream_incoming_date]],Fact_Production_Reporting!E:G,3,FALSE),0)</f>
        <v>4.8745000000000003</v>
      </c>
      <c r="Q293" s="30">
        <f>Table_Fact_Inbound_Reporting[[#This Row],[Group_Trash_Weight_Tons]]/Table_Fact_Inbound_Reporting[[#This Row],[Group_Inbound_Weight_Tons]]</f>
        <v>0</v>
      </c>
      <c r="R293" s="10">
        <f t="shared" si="4"/>
        <v>0.27575424703049778</v>
      </c>
    </row>
    <row r="294" spans="1:18" x14ac:dyDescent="0.25">
      <c r="A294">
        <v>1999</v>
      </c>
      <c r="B294" s="14">
        <v>44330</v>
      </c>
      <c r="C294" t="s">
        <v>120</v>
      </c>
      <c r="D294">
        <v>108386</v>
      </c>
      <c r="E294" s="2">
        <v>44334.821225154323</v>
      </c>
      <c r="F294">
        <v>40</v>
      </c>
      <c r="G294">
        <v>0.02</v>
      </c>
      <c r="H294">
        <v>2</v>
      </c>
      <c r="I294" t="s">
        <v>157</v>
      </c>
      <c r="J294" t="s">
        <v>171</v>
      </c>
      <c r="K294">
        <v>5</v>
      </c>
      <c r="L294" t="s">
        <v>173</v>
      </c>
      <c r="M294" t="str">
        <f>VLOOKUP(Table_Fact_Inbound_Reporting[[#This Row],[supplier_dim_supplier_id]],Table_supplier_dim1[[supplier_id]:[supplier_name]],5,FALSE)</f>
        <v>Twin Enviro</v>
      </c>
      <c r="N294">
        <f>SUMIF(B:B,Table_Fact_Inbound_Reporting[[#This Row],[single_stream_incoming_date]],G:G)</f>
        <v>8.0299999999999994</v>
      </c>
      <c r="O294">
        <f>IFERROR(VLOOKUP(Table_Fact_Inbound_Reporting[[#This Row],[single_stream_incoming_date]],Fact_Trashout_Reporting!C:F,4,FALSE),0)</f>
        <v>0</v>
      </c>
      <c r="P294">
        <f>IFERROR(VLOOKUP(Table_Fact_Inbound_Reporting[[#This Row],[single_stream_incoming_date]],Fact_Production_Reporting!E:G,3,FALSE),0)</f>
        <v>4.8745000000000003</v>
      </c>
      <c r="Q294" s="30">
        <f>Table_Fact_Inbound_Reporting[[#This Row],[Group_Trash_Weight_Tons]]/Table_Fact_Inbound_Reporting[[#This Row],[Group_Inbound_Weight_Tons]]</f>
        <v>0</v>
      </c>
      <c r="R294" s="10">
        <f t="shared" si="4"/>
        <v>0.27575424703049778</v>
      </c>
    </row>
    <row r="295" spans="1:18" x14ac:dyDescent="0.25">
      <c r="A295">
        <v>2002</v>
      </c>
      <c r="B295" s="14">
        <v>44330</v>
      </c>
      <c r="C295" t="s">
        <v>120</v>
      </c>
      <c r="D295">
        <v>108432</v>
      </c>
      <c r="E295" s="2">
        <v>44334.823164236113</v>
      </c>
      <c r="F295">
        <v>3100</v>
      </c>
      <c r="G295">
        <v>1.55</v>
      </c>
      <c r="H295">
        <v>2</v>
      </c>
      <c r="I295" t="s">
        <v>157</v>
      </c>
      <c r="J295" t="s">
        <v>171</v>
      </c>
      <c r="K295">
        <v>5</v>
      </c>
      <c r="L295" t="s">
        <v>173</v>
      </c>
      <c r="M295" t="str">
        <f>VLOOKUP(Table_Fact_Inbound_Reporting[[#This Row],[supplier_dim_supplier_id]],Table_supplier_dim1[[supplier_id]:[supplier_name]],5,FALSE)</f>
        <v>Twin Enviro</v>
      </c>
      <c r="N295">
        <f>SUMIF(B:B,Table_Fact_Inbound_Reporting[[#This Row],[single_stream_incoming_date]],G:G)</f>
        <v>8.0299999999999994</v>
      </c>
      <c r="O295">
        <f>IFERROR(VLOOKUP(Table_Fact_Inbound_Reporting[[#This Row],[single_stream_incoming_date]],Fact_Trashout_Reporting!C:F,4,FALSE),0)</f>
        <v>0</v>
      </c>
      <c r="P295">
        <f>IFERROR(VLOOKUP(Table_Fact_Inbound_Reporting[[#This Row],[single_stream_incoming_date]],Fact_Production_Reporting!E:G,3,FALSE),0)</f>
        <v>4.8745000000000003</v>
      </c>
      <c r="Q295" s="30">
        <f>Table_Fact_Inbound_Reporting[[#This Row],[Group_Trash_Weight_Tons]]/Table_Fact_Inbound_Reporting[[#This Row],[Group_Inbound_Weight_Tons]]</f>
        <v>0</v>
      </c>
      <c r="R295" s="10">
        <f t="shared" si="4"/>
        <v>0.27575424703049778</v>
      </c>
    </row>
    <row r="296" spans="1:18" x14ac:dyDescent="0.25">
      <c r="A296">
        <v>2003</v>
      </c>
      <c r="B296" s="14">
        <v>44330</v>
      </c>
      <c r="C296" t="s">
        <v>120</v>
      </c>
      <c r="D296">
        <v>108447</v>
      </c>
      <c r="E296" s="2">
        <v>44334.824150771608</v>
      </c>
      <c r="F296">
        <v>2740</v>
      </c>
      <c r="G296">
        <v>1.37</v>
      </c>
      <c r="H296">
        <v>2</v>
      </c>
      <c r="I296" t="s">
        <v>157</v>
      </c>
      <c r="J296" t="s">
        <v>171</v>
      </c>
      <c r="K296">
        <v>5</v>
      </c>
      <c r="L296" t="s">
        <v>173</v>
      </c>
      <c r="M296" t="str">
        <f>VLOOKUP(Table_Fact_Inbound_Reporting[[#This Row],[supplier_dim_supplier_id]],Table_supplier_dim1[[supplier_id]:[supplier_name]],5,FALSE)</f>
        <v>Twin Enviro</v>
      </c>
      <c r="N296">
        <f>SUMIF(B:B,Table_Fact_Inbound_Reporting[[#This Row],[single_stream_incoming_date]],G:G)</f>
        <v>8.0299999999999994</v>
      </c>
      <c r="O296">
        <f>IFERROR(VLOOKUP(Table_Fact_Inbound_Reporting[[#This Row],[single_stream_incoming_date]],Fact_Trashout_Reporting!C:F,4,FALSE),0)</f>
        <v>0</v>
      </c>
      <c r="P296">
        <f>IFERROR(VLOOKUP(Table_Fact_Inbound_Reporting[[#This Row],[single_stream_incoming_date]],Fact_Production_Reporting!E:G,3,FALSE),0)</f>
        <v>4.8745000000000003</v>
      </c>
      <c r="Q296" s="30">
        <f>Table_Fact_Inbound_Reporting[[#This Row],[Group_Trash_Weight_Tons]]/Table_Fact_Inbound_Reporting[[#This Row],[Group_Inbound_Weight_Tons]]</f>
        <v>0</v>
      </c>
      <c r="R296" s="10">
        <f t="shared" si="4"/>
        <v>0.27575424703049778</v>
      </c>
    </row>
    <row r="297" spans="1:18" x14ac:dyDescent="0.25">
      <c r="A297">
        <v>2001</v>
      </c>
      <c r="B297" s="14">
        <v>44330</v>
      </c>
      <c r="C297" t="s">
        <v>120</v>
      </c>
      <c r="D297">
        <v>108428</v>
      </c>
      <c r="E297" s="2">
        <v>44334.822605131172</v>
      </c>
      <c r="F297">
        <v>3380</v>
      </c>
      <c r="G297">
        <v>1.69</v>
      </c>
      <c r="H297">
        <v>3</v>
      </c>
      <c r="I297" t="s">
        <v>157</v>
      </c>
      <c r="J297" t="s">
        <v>171</v>
      </c>
      <c r="K297">
        <v>5</v>
      </c>
      <c r="L297" t="s">
        <v>173</v>
      </c>
      <c r="M297" t="str">
        <f>VLOOKUP(Table_Fact_Inbound_Reporting[[#This Row],[supplier_dim_supplier_id]],Table_supplier_dim1[[supplier_id]:[supplier_name]],5,FALSE)</f>
        <v>Waste Management</v>
      </c>
      <c r="N297">
        <f>SUMIF(B:B,Table_Fact_Inbound_Reporting[[#This Row],[single_stream_incoming_date]],G:G)</f>
        <v>8.0299999999999994</v>
      </c>
      <c r="O297">
        <f>IFERROR(VLOOKUP(Table_Fact_Inbound_Reporting[[#This Row],[single_stream_incoming_date]],Fact_Trashout_Reporting!C:F,4,FALSE),0)</f>
        <v>0</v>
      </c>
      <c r="P297">
        <f>IFERROR(VLOOKUP(Table_Fact_Inbound_Reporting[[#This Row],[single_stream_incoming_date]],Fact_Production_Reporting!E:G,3,FALSE),0)</f>
        <v>4.8745000000000003</v>
      </c>
      <c r="Q297" s="30">
        <f>Table_Fact_Inbound_Reporting[[#This Row],[Group_Trash_Weight_Tons]]/Table_Fact_Inbound_Reporting[[#This Row],[Group_Inbound_Weight_Tons]]</f>
        <v>0</v>
      </c>
      <c r="R297" s="10">
        <f t="shared" si="4"/>
        <v>0.27575424703049778</v>
      </c>
    </row>
    <row r="298" spans="1:18" x14ac:dyDescent="0.25">
      <c r="A298">
        <v>1994</v>
      </c>
      <c r="B298" s="14">
        <v>44329</v>
      </c>
      <c r="C298" t="s">
        <v>120</v>
      </c>
      <c r="D298">
        <v>108338</v>
      </c>
      <c r="E298" s="2">
        <v>44329.896277777778</v>
      </c>
      <c r="F298">
        <v>960</v>
      </c>
      <c r="G298">
        <v>0.48</v>
      </c>
      <c r="H298">
        <v>2</v>
      </c>
      <c r="I298" t="s">
        <v>157</v>
      </c>
      <c r="J298" t="s">
        <v>171</v>
      </c>
      <c r="K298">
        <v>5</v>
      </c>
      <c r="L298" t="s">
        <v>173</v>
      </c>
      <c r="M298" t="str">
        <f>VLOOKUP(Table_Fact_Inbound_Reporting[[#This Row],[supplier_dim_supplier_id]],Table_supplier_dim1[[supplier_id]:[supplier_name]],5,FALSE)</f>
        <v>Twin Enviro</v>
      </c>
      <c r="N298">
        <f>SUMIF(B:B,Table_Fact_Inbound_Reporting[[#This Row],[single_stream_incoming_date]],G:G)</f>
        <v>7.9599999999999991</v>
      </c>
      <c r="O298">
        <f>IFERROR(VLOOKUP(Table_Fact_Inbound_Reporting[[#This Row],[single_stream_incoming_date]],Fact_Trashout_Reporting!C:F,4,FALSE),0)</f>
        <v>0</v>
      </c>
      <c r="P298">
        <f>IFERROR(VLOOKUP(Table_Fact_Inbound_Reporting[[#This Row],[single_stream_incoming_date]],Fact_Production_Reporting!E:G,3,FALSE),0)</f>
        <v>7.6949999999999994</v>
      </c>
      <c r="Q298" s="30">
        <f>Table_Fact_Inbound_Reporting[[#This Row],[Group_Trash_Weight_Tons]]/Table_Fact_Inbound_Reporting[[#This Row],[Group_Inbound_Weight_Tons]]</f>
        <v>0</v>
      </c>
      <c r="R298" s="10">
        <f t="shared" si="4"/>
        <v>0.27575424703049778</v>
      </c>
    </row>
    <row r="299" spans="1:18" x14ac:dyDescent="0.25">
      <c r="A299">
        <v>1997</v>
      </c>
      <c r="B299" s="14">
        <v>44329</v>
      </c>
      <c r="C299" t="s">
        <v>120</v>
      </c>
      <c r="D299">
        <v>108382</v>
      </c>
      <c r="E299" s="2">
        <v>44334.690837461421</v>
      </c>
      <c r="F299">
        <v>1060</v>
      </c>
      <c r="G299">
        <v>0.53</v>
      </c>
      <c r="H299">
        <v>2</v>
      </c>
      <c r="I299" t="s">
        <v>157</v>
      </c>
      <c r="J299" t="s">
        <v>171</v>
      </c>
      <c r="K299">
        <v>5</v>
      </c>
      <c r="L299" t="s">
        <v>173</v>
      </c>
      <c r="M299" t="str">
        <f>VLOOKUP(Table_Fact_Inbound_Reporting[[#This Row],[supplier_dim_supplier_id]],Table_supplier_dim1[[supplier_id]:[supplier_name]],5,FALSE)</f>
        <v>Twin Enviro</v>
      </c>
      <c r="N299">
        <f>SUMIF(B:B,Table_Fact_Inbound_Reporting[[#This Row],[single_stream_incoming_date]],G:G)</f>
        <v>7.9599999999999991</v>
      </c>
      <c r="O299">
        <f>IFERROR(VLOOKUP(Table_Fact_Inbound_Reporting[[#This Row],[single_stream_incoming_date]],Fact_Trashout_Reporting!C:F,4,FALSE),0)</f>
        <v>0</v>
      </c>
      <c r="P299">
        <f>IFERROR(VLOOKUP(Table_Fact_Inbound_Reporting[[#This Row],[single_stream_incoming_date]],Fact_Production_Reporting!E:G,3,FALSE),0)</f>
        <v>7.6949999999999994</v>
      </c>
      <c r="Q299" s="30">
        <f>Table_Fact_Inbound_Reporting[[#This Row],[Group_Trash_Weight_Tons]]/Table_Fact_Inbound_Reporting[[#This Row],[Group_Inbound_Weight_Tons]]</f>
        <v>0</v>
      </c>
      <c r="R299" s="10">
        <f t="shared" si="4"/>
        <v>0.27575424703049778</v>
      </c>
    </row>
    <row r="300" spans="1:18" x14ac:dyDescent="0.25">
      <c r="A300">
        <v>1995</v>
      </c>
      <c r="B300" s="14">
        <v>44329</v>
      </c>
      <c r="C300" t="s">
        <v>120</v>
      </c>
      <c r="D300">
        <v>108351</v>
      </c>
      <c r="E300" s="2">
        <v>44329.901197222222</v>
      </c>
      <c r="F300">
        <v>6020</v>
      </c>
      <c r="G300">
        <v>3.01</v>
      </c>
      <c r="H300">
        <v>2</v>
      </c>
      <c r="I300" t="s">
        <v>157</v>
      </c>
      <c r="J300" t="s">
        <v>171</v>
      </c>
      <c r="K300">
        <v>5</v>
      </c>
      <c r="L300" t="s">
        <v>173</v>
      </c>
      <c r="M300" t="str">
        <f>VLOOKUP(Table_Fact_Inbound_Reporting[[#This Row],[supplier_dim_supplier_id]],Table_supplier_dim1[[supplier_id]:[supplier_name]],5,FALSE)</f>
        <v>Twin Enviro</v>
      </c>
      <c r="N300">
        <f>SUMIF(B:B,Table_Fact_Inbound_Reporting[[#This Row],[single_stream_incoming_date]],G:G)</f>
        <v>7.9599999999999991</v>
      </c>
      <c r="O300">
        <f>IFERROR(VLOOKUP(Table_Fact_Inbound_Reporting[[#This Row],[single_stream_incoming_date]],Fact_Trashout_Reporting!C:F,4,FALSE),0)</f>
        <v>0</v>
      </c>
      <c r="P300">
        <f>IFERROR(VLOOKUP(Table_Fact_Inbound_Reporting[[#This Row],[single_stream_incoming_date]],Fact_Production_Reporting!E:G,3,FALSE),0)</f>
        <v>7.6949999999999994</v>
      </c>
      <c r="Q300" s="30">
        <f>Table_Fact_Inbound_Reporting[[#This Row],[Group_Trash_Weight_Tons]]/Table_Fact_Inbound_Reporting[[#This Row],[Group_Inbound_Weight_Tons]]</f>
        <v>0</v>
      </c>
      <c r="R300" s="10">
        <f t="shared" si="4"/>
        <v>0.27575424703049778</v>
      </c>
    </row>
    <row r="301" spans="1:18" x14ac:dyDescent="0.25">
      <c r="A301">
        <v>1996</v>
      </c>
      <c r="B301" s="14">
        <v>44329</v>
      </c>
      <c r="C301" t="s">
        <v>120</v>
      </c>
      <c r="D301">
        <v>108369</v>
      </c>
      <c r="E301" s="2">
        <v>44334.68533005401</v>
      </c>
      <c r="F301">
        <v>3080</v>
      </c>
      <c r="G301">
        <v>1.54</v>
      </c>
      <c r="H301">
        <v>2</v>
      </c>
      <c r="I301" t="s">
        <v>157</v>
      </c>
      <c r="J301" t="s">
        <v>171</v>
      </c>
      <c r="K301">
        <v>5</v>
      </c>
      <c r="L301" t="s">
        <v>173</v>
      </c>
      <c r="M301" t="str">
        <f>VLOOKUP(Table_Fact_Inbound_Reporting[[#This Row],[supplier_dim_supplier_id]],Table_supplier_dim1[[supplier_id]:[supplier_name]],5,FALSE)</f>
        <v>Twin Enviro</v>
      </c>
      <c r="N301">
        <f>SUMIF(B:B,Table_Fact_Inbound_Reporting[[#This Row],[single_stream_incoming_date]],G:G)</f>
        <v>7.9599999999999991</v>
      </c>
      <c r="O301">
        <f>IFERROR(VLOOKUP(Table_Fact_Inbound_Reporting[[#This Row],[single_stream_incoming_date]],Fact_Trashout_Reporting!C:F,4,FALSE),0)</f>
        <v>0</v>
      </c>
      <c r="P301">
        <f>IFERROR(VLOOKUP(Table_Fact_Inbound_Reporting[[#This Row],[single_stream_incoming_date]],Fact_Production_Reporting!E:G,3,FALSE),0)</f>
        <v>7.6949999999999994</v>
      </c>
      <c r="Q301" s="30">
        <f>Table_Fact_Inbound_Reporting[[#This Row],[Group_Trash_Weight_Tons]]/Table_Fact_Inbound_Reporting[[#This Row],[Group_Inbound_Weight_Tons]]</f>
        <v>0</v>
      </c>
      <c r="R301" s="10">
        <f t="shared" si="4"/>
        <v>0.27575424703049778</v>
      </c>
    </row>
    <row r="302" spans="1:18" x14ac:dyDescent="0.25">
      <c r="A302">
        <v>1998</v>
      </c>
      <c r="B302" s="14">
        <v>44329</v>
      </c>
      <c r="C302" t="s">
        <v>120</v>
      </c>
      <c r="D302">
        <v>108383</v>
      </c>
      <c r="E302" s="2">
        <v>44334.691494058643</v>
      </c>
      <c r="F302">
        <v>4800</v>
      </c>
      <c r="G302">
        <v>2.4</v>
      </c>
      <c r="H302">
        <v>3</v>
      </c>
      <c r="I302" t="s">
        <v>157</v>
      </c>
      <c r="J302" t="s">
        <v>171</v>
      </c>
      <c r="K302">
        <v>5</v>
      </c>
      <c r="L302" t="s">
        <v>173</v>
      </c>
      <c r="M302" t="str">
        <f>VLOOKUP(Table_Fact_Inbound_Reporting[[#This Row],[supplier_dim_supplier_id]],Table_supplier_dim1[[supplier_id]:[supplier_name]],5,FALSE)</f>
        <v>Waste Management</v>
      </c>
      <c r="N302">
        <f>SUMIF(B:B,Table_Fact_Inbound_Reporting[[#This Row],[single_stream_incoming_date]],G:G)</f>
        <v>7.9599999999999991</v>
      </c>
      <c r="O302">
        <f>IFERROR(VLOOKUP(Table_Fact_Inbound_Reporting[[#This Row],[single_stream_incoming_date]],Fact_Trashout_Reporting!C:F,4,FALSE),0)</f>
        <v>0</v>
      </c>
      <c r="P302">
        <f>IFERROR(VLOOKUP(Table_Fact_Inbound_Reporting[[#This Row],[single_stream_incoming_date]],Fact_Production_Reporting!E:G,3,FALSE),0)</f>
        <v>7.6949999999999994</v>
      </c>
      <c r="Q302" s="30">
        <f>Table_Fact_Inbound_Reporting[[#This Row],[Group_Trash_Weight_Tons]]/Table_Fact_Inbound_Reporting[[#This Row],[Group_Inbound_Weight_Tons]]</f>
        <v>0</v>
      </c>
      <c r="R302" s="10">
        <f t="shared" si="4"/>
        <v>0.27575424703049778</v>
      </c>
    </row>
    <row r="303" spans="1:18" x14ac:dyDescent="0.25">
      <c r="A303">
        <v>1993</v>
      </c>
      <c r="B303" s="14">
        <v>44328</v>
      </c>
      <c r="C303" t="s">
        <v>120</v>
      </c>
      <c r="D303">
        <v>108297</v>
      </c>
      <c r="E303" s="2">
        <v>44329.895620756171</v>
      </c>
      <c r="F303">
        <v>2840</v>
      </c>
      <c r="G303">
        <v>1.42</v>
      </c>
      <c r="H303">
        <v>2</v>
      </c>
      <c r="I303" t="s">
        <v>157</v>
      </c>
      <c r="J303" t="s">
        <v>171</v>
      </c>
      <c r="K303">
        <v>5</v>
      </c>
      <c r="L303" t="s">
        <v>173</v>
      </c>
      <c r="M303" t="str">
        <f>VLOOKUP(Table_Fact_Inbound_Reporting[[#This Row],[supplier_dim_supplier_id]],Table_supplier_dim1[[supplier_id]:[supplier_name]],5,FALSE)</f>
        <v>Twin Enviro</v>
      </c>
      <c r="N303">
        <f>SUMIF(B:B,Table_Fact_Inbound_Reporting[[#This Row],[single_stream_incoming_date]],G:G)</f>
        <v>9.8000000000000007</v>
      </c>
      <c r="O303">
        <f>IFERROR(VLOOKUP(Table_Fact_Inbound_Reporting[[#This Row],[single_stream_incoming_date]],Fact_Trashout_Reporting!C:F,4,FALSE),0)</f>
        <v>0</v>
      </c>
      <c r="P303">
        <f>IFERROR(VLOOKUP(Table_Fact_Inbound_Reporting[[#This Row],[single_stream_incoming_date]],Fact_Production_Reporting!E:G,3,FALSE),0)</f>
        <v>13.202999999999999</v>
      </c>
      <c r="Q303" s="30">
        <f>Table_Fact_Inbound_Reporting[[#This Row],[Group_Trash_Weight_Tons]]/Table_Fact_Inbound_Reporting[[#This Row],[Group_Inbound_Weight_Tons]]</f>
        <v>0</v>
      </c>
      <c r="R303" s="10">
        <f t="shared" si="4"/>
        <v>0.27575424703049778</v>
      </c>
    </row>
    <row r="304" spans="1:18" x14ac:dyDescent="0.25">
      <c r="A304">
        <v>1988</v>
      </c>
      <c r="B304" s="14">
        <v>44328</v>
      </c>
      <c r="C304" t="s">
        <v>120</v>
      </c>
      <c r="D304">
        <v>108248</v>
      </c>
      <c r="E304" s="2">
        <v>44328.870980671294</v>
      </c>
      <c r="F304">
        <v>3640</v>
      </c>
      <c r="G304">
        <v>1.82</v>
      </c>
      <c r="H304">
        <v>3</v>
      </c>
      <c r="I304" t="s">
        <v>157</v>
      </c>
      <c r="J304" t="s">
        <v>171</v>
      </c>
      <c r="K304">
        <v>5</v>
      </c>
      <c r="L304" t="s">
        <v>173</v>
      </c>
      <c r="M304" t="str">
        <f>VLOOKUP(Table_Fact_Inbound_Reporting[[#This Row],[supplier_dim_supplier_id]],Table_supplier_dim1[[supplier_id]:[supplier_name]],5,FALSE)</f>
        <v>Waste Management</v>
      </c>
      <c r="N304">
        <f>SUMIF(B:B,Table_Fact_Inbound_Reporting[[#This Row],[single_stream_incoming_date]],G:G)</f>
        <v>9.8000000000000007</v>
      </c>
      <c r="O304">
        <f>IFERROR(VLOOKUP(Table_Fact_Inbound_Reporting[[#This Row],[single_stream_incoming_date]],Fact_Trashout_Reporting!C:F,4,FALSE),0)</f>
        <v>0</v>
      </c>
      <c r="P304">
        <f>IFERROR(VLOOKUP(Table_Fact_Inbound_Reporting[[#This Row],[single_stream_incoming_date]],Fact_Production_Reporting!E:G,3,FALSE),0)</f>
        <v>13.202999999999999</v>
      </c>
      <c r="Q304" s="30">
        <f>Table_Fact_Inbound_Reporting[[#This Row],[Group_Trash_Weight_Tons]]/Table_Fact_Inbound_Reporting[[#This Row],[Group_Inbound_Weight_Tons]]</f>
        <v>0</v>
      </c>
      <c r="R304" s="10">
        <f t="shared" si="4"/>
        <v>0.27575424703049778</v>
      </c>
    </row>
    <row r="305" spans="1:18" x14ac:dyDescent="0.25">
      <c r="A305">
        <v>1990</v>
      </c>
      <c r="B305" s="14">
        <v>44328</v>
      </c>
      <c r="C305" t="s">
        <v>120</v>
      </c>
      <c r="D305">
        <v>108275</v>
      </c>
      <c r="E305" s="2">
        <v>44328.871626890432</v>
      </c>
      <c r="F305">
        <v>5660</v>
      </c>
      <c r="G305">
        <v>2.83</v>
      </c>
      <c r="H305">
        <v>2</v>
      </c>
      <c r="I305" t="s">
        <v>157</v>
      </c>
      <c r="J305" t="s">
        <v>171</v>
      </c>
      <c r="K305">
        <v>5</v>
      </c>
      <c r="L305" t="s">
        <v>173</v>
      </c>
      <c r="M305" t="str">
        <f>VLOOKUP(Table_Fact_Inbound_Reporting[[#This Row],[supplier_dim_supplier_id]],Table_supplier_dim1[[supplier_id]:[supplier_name]],5,FALSE)</f>
        <v>Twin Enviro</v>
      </c>
      <c r="N305">
        <f>SUMIF(B:B,Table_Fact_Inbound_Reporting[[#This Row],[single_stream_incoming_date]],G:G)</f>
        <v>9.8000000000000007</v>
      </c>
      <c r="O305">
        <f>IFERROR(VLOOKUP(Table_Fact_Inbound_Reporting[[#This Row],[single_stream_incoming_date]],Fact_Trashout_Reporting!C:F,4,FALSE),0)</f>
        <v>0</v>
      </c>
      <c r="P305">
        <f>IFERROR(VLOOKUP(Table_Fact_Inbound_Reporting[[#This Row],[single_stream_incoming_date]],Fact_Production_Reporting!E:G,3,FALSE),0)</f>
        <v>13.202999999999999</v>
      </c>
      <c r="Q305" s="30">
        <f>Table_Fact_Inbound_Reporting[[#This Row],[Group_Trash_Weight_Tons]]/Table_Fact_Inbound_Reporting[[#This Row],[Group_Inbound_Weight_Tons]]</f>
        <v>0</v>
      </c>
      <c r="R305" s="10">
        <f t="shared" si="4"/>
        <v>0.27575424703049778</v>
      </c>
    </row>
    <row r="306" spans="1:18" x14ac:dyDescent="0.25">
      <c r="A306">
        <v>1992</v>
      </c>
      <c r="B306" s="14">
        <v>44328</v>
      </c>
      <c r="C306" t="s">
        <v>120</v>
      </c>
      <c r="D306">
        <v>108295</v>
      </c>
      <c r="E306" s="2">
        <v>44328.872485686727</v>
      </c>
      <c r="F306">
        <v>1360</v>
      </c>
      <c r="G306">
        <v>0.68</v>
      </c>
      <c r="H306">
        <v>2</v>
      </c>
      <c r="I306" t="s">
        <v>157</v>
      </c>
      <c r="J306" t="s">
        <v>171</v>
      </c>
      <c r="K306">
        <v>5</v>
      </c>
      <c r="L306" t="s">
        <v>173</v>
      </c>
      <c r="M306" t="str">
        <f>VLOOKUP(Table_Fact_Inbound_Reporting[[#This Row],[supplier_dim_supplier_id]],Table_supplier_dim1[[supplier_id]:[supplier_name]],5,FALSE)</f>
        <v>Twin Enviro</v>
      </c>
      <c r="N306">
        <f>SUMIF(B:B,Table_Fact_Inbound_Reporting[[#This Row],[single_stream_incoming_date]],G:G)</f>
        <v>9.8000000000000007</v>
      </c>
      <c r="O306">
        <f>IFERROR(VLOOKUP(Table_Fact_Inbound_Reporting[[#This Row],[single_stream_incoming_date]],Fact_Trashout_Reporting!C:F,4,FALSE),0)</f>
        <v>0</v>
      </c>
      <c r="P306">
        <f>IFERROR(VLOOKUP(Table_Fact_Inbound_Reporting[[#This Row],[single_stream_incoming_date]],Fact_Production_Reporting!E:G,3,FALSE),0)</f>
        <v>13.202999999999999</v>
      </c>
      <c r="Q306" s="30">
        <f>Table_Fact_Inbound_Reporting[[#This Row],[Group_Trash_Weight_Tons]]/Table_Fact_Inbound_Reporting[[#This Row],[Group_Inbound_Weight_Tons]]</f>
        <v>0</v>
      </c>
      <c r="R306" s="10">
        <f t="shared" si="4"/>
        <v>0.27575424703049778</v>
      </c>
    </row>
    <row r="307" spans="1:18" x14ac:dyDescent="0.25">
      <c r="A307">
        <v>1989</v>
      </c>
      <c r="B307" s="14">
        <v>44328</v>
      </c>
      <c r="C307" t="s">
        <v>120</v>
      </c>
      <c r="D307">
        <v>108266</v>
      </c>
      <c r="E307" s="2">
        <v>44328.871282060187</v>
      </c>
      <c r="F307">
        <v>520</v>
      </c>
      <c r="G307">
        <v>0.26</v>
      </c>
      <c r="H307">
        <v>2</v>
      </c>
      <c r="I307" t="s">
        <v>157</v>
      </c>
      <c r="J307" t="s">
        <v>171</v>
      </c>
      <c r="K307">
        <v>5</v>
      </c>
      <c r="L307" t="s">
        <v>173</v>
      </c>
      <c r="M307" t="str">
        <f>VLOOKUP(Table_Fact_Inbound_Reporting[[#This Row],[supplier_dim_supplier_id]],Table_supplier_dim1[[supplier_id]:[supplier_name]],5,FALSE)</f>
        <v>Twin Enviro</v>
      </c>
      <c r="N307">
        <f>SUMIF(B:B,Table_Fact_Inbound_Reporting[[#This Row],[single_stream_incoming_date]],G:G)</f>
        <v>9.8000000000000007</v>
      </c>
      <c r="O307">
        <f>IFERROR(VLOOKUP(Table_Fact_Inbound_Reporting[[#This Row],[single_stream_incoming_date]],Fact_Trashout_Reporting!C:F,4,FALSE),0)</f>
        <v>0</v>
      </c>
      <c r="P307">
        <f>IFERROR(VLOOKUP(Table_Fact_Inbound_Reporting[[#This Row],[single_stream_incoming_date]],Fact_Production_Reporting!E:G,3,FALSE),0)</f>
        <v>13.202999999999999</v>
      </c>
      <c r="Q307" s="30">
        <f>Table_Fact_Inbound_Reporting[[#This Row],[Group_Trash_Weight_Tons]]/Table_Fact_Inbound_Reporting[[#This Row],[Group_Inbound_Weight_Tons]]</f>
        <v>0</v>
      </c>
      <c r="R307" s="10">
        <f t="shared" si="4"/>
        <v>0.27575424703049778</v>
      </c>
    </row>
    <row r="308" spans="1:18" x14ac:dyDescent="0.25">
      <c r="A308">
        <v>1991</v>
      </c>
      <c r="B308" s="14">
        <v>44328</v>
      </c>
      <c r="C308" t="s">
        <v>120</v>
      </c>
      <c r="D308">
        <v>108293</v>
      </c>
      <c r="E308" s="2">
        <v>44328.872123032408</v>
      </c>
      <c r="F308">
        <v>5580</v>
      </c>
      <c r="G308">
        <v>2.79</v>
      </c>
      <c r="H308">
        <v>3</v>
      </c>
      <c r="I308" t="s">
        <v>157</v>
      </c>
      <c r="J308" t="s">
        <v>171</v>
      </c>
      <c r="K308">
        <v>5</v>
      </c>
      <c r="L308" t="s">
        <v>173</v>
      </c>
      <c r="M308" t="str">
        <f>VLOOKUP(Table_Fact_Inbound_Reporting[[#This Row],[supplier_dim_supplier_id]],Table_supplier_dim1[[supplier_id]:[supplier_name]],5,FALSE)</f>
        <v>Waste Management</v>
      </c>
      <c r="N308">
        <f>SUMIF(B:B,Table_Fact_Inbound_Reporting[[#This Row],[single_stream_incoming_date]],G:G)</f>
        <v>9.8000000000000007</v>
      </c>
      <c r="O308">
        <f>IFERROR(VLOOKUP(Table_Fact_Inbound_Reporting[[#This Row],[single_stream_incoming_date]],Fact_Trashout_Reporting!C:F,4,FALSE),0)</f>
        <v>0</v>
      </c>
      <c r="P308">
        <f>IFERROR(VLOOKUP(Table_Fact_Inbound_Reporting[[#This Row],[single_stream_incoming_date]],Fact_Production_Reporting!E:G,3,FALSE),0)</f>
        <v>13.202999999999999</v>
      </c>
      <c r="Q308" s="30">
        <f>Table_Fact_Inbound_Reporting[[#This Row],[Group_Trash_Weight_Tons]]/Table_Fact_Inbound_Reporting[[#This Row],[Group_Inbound_Weight_Tons]]</f>
        <v>0</v>
      </c>
      <c r="R308" s="10">
        <f t="shared" si="4"/>
        <v>0.27575424703049778</v>
      </c>
    </row>
    <row r="309" spans="1:18" x14ac:dyDescent="0.25">
      <c r="A309">
        <v>1987</v>
      </c>
      <c r="B309" s="14">
        <v>44327</v>
      </c>
      <c r="C309" t="s">
        <v>120</v>
      </c>
      <c r="D309">
        <v>108228</v>
      </c>
      <c r="E309" s="2">
        <v>44327.875416473762</v>
      </c>
      <c r="F309">
        <v>6440</v>
      </c>
      <c r="G309">
        <v>3.22</v>
      </c>
      <c r="H309">
        <v>2</v>
      </c>
      <c r="I309" t="s">
        <v>157</v>
      </c>
      <c r="J309" t="s">
        <v>171</v>
      </c>
      <c r="K309">
        <v>5</v>
      </c>
      <c r="L309" t="s">
        <v>173</v>
      </c>
      <c r="M309" t="str">
        <f>VLOOKUP(Table_Fact_Inbound_Reporting[[#This Row],[supplier_dim_supplier_id]],Table_supplier_dim1[[supplier_id]:[supplier_name]],5,FALSE)</f>
        <v>Twin Enviro</v>
      </c>
      <c r="N309">
        <f>SUMIF(B:B,Table_Fact_Inbound_Reporting[[#This Row],[single_stream_incoming_date]],G:G)</f>
        <v>4.17</v>
      </c>
      <c r="O309">
        <f>IFERROR(VLOOKUP(Table_Fact_Inbound_Reporting[[#This Row],[single_stream_incoming_date]],Fact_Trashout_Reporting!C:F,4,FALSE),0)</f>
        <v>0</v>
      </c>
      <c r="P309">
        <f>IFERROR(VLOOKUP(Table_Fact_Inbound_Reporting[[#This Row],[single_stream_incoming_date]],Fact_Production_Reporting!E:G,3,FALSE),0)</f>
        <v>13.804499999999996</v>
      </c>
      <c r="Q309" s="30">
        <f>Table_Fact_Inbound_Reporting[[#This Row],[Group_Trash_Weight_Tons]]/Table_Fact_Inbound_Reporting[[#This Row],[Group_Inbound_Weight_Tons]]</f>
        <v>0</v>
      </c>
      <c r="R309" s="10">
        <f t="shared" si="4"/>
        <v>0.27575424703049778</v>
      </c>
    </row>
    <row r="310" spans="1:18" x14ac:dyDescent="0.25">
      <c r="A310">
        <v>1986</v>
      </c>
      <c r="B310" s="14">
        <v>44327</v>
      </c>
      <c r="C310" t="s">
        <v>120</v>
      </c>
      <c r="D310">
        <v>108227</v>
      </c>
      <c r="E310" s="2">
        <v>44327.874821566358</v>
      </c>
      <c r="F310">
        <v>1900</v>
      </c>
      <c r="G310">
        <v>0.95</v>
      </c>
      <c r="H310">
        <v>3</v>
      </c>
      <c r="I310" t="s">
        <v>157</v>
      </c>
      <c r="J310" t="s">
        <v>171</v>
      </c>
      <c r="K310">
        <v>5</v>
      </c>
      <c r="L310" t="s">
        <v>173</v>
      </c>
      <c r="M310" t="str">
        <f>VLOOKUP(Table_Fact_Inbound_Reporting[[#This Row],[supplier_dim_supplier_id]],Table_supplier_dim1[[supplier_id]:[supplier_name]],5,FALSE)</f>
        <v>Waste Management</v>
      </c>
      <c r="N310">
        <f>SUMIF(B:B,Table_Fact_Inbound_Reporting[[#This Row],[single_stream_incoming_date]],G:G)</f>
        <v>4.17</v>
      </c>
      <c r="O310">
        <f>IFERROR(VLOOKUP(Table_Fact_Inbound_Reporting[[#This Row],[single_stream_incoming_date]],Fact_Trashout_Reporting!C:F,4,FALSE),0)</f>
        <v>0</v>
      </c>
      <c r="P310">
        <f>IFERROR(VLOOKUP(Table_Fact_Inbound_Reporting[[#This Row],[single_stream_incoming_date]],Fact_Production_Reporting!E:G,3,FALSE),0)</f>
        <v>13.804499999999996</v>
      </c>
      <c r="Q310" s="30">
        <f>Table_Fact_Inbound_Reporting[[#This Row],[Group_Trash_Weight_Tons]]/Table_Fact_Inbound_Reporting[[#This Row],[Group_Inbound_Weight_Tons]]</f>
        <v>0</v>
      </c>
      <c r="R310" s="10">
        <f t="shared" si="4"/>
        <v>0.27575424703049778</v>
      </c>
    </row>
    <row r="311" spans="1:18" x14ac:dyDescent="0.25">
      <c r="A311">
        <v>1982</v>
      </c>
      <c r="B311" s="14">
        <v>44326</v>
      </c>
      <c r="C311" t="s">
        <v>120</v>
      </c>
      <c r="D311">
        <v>108162</v>
      </c>
      <c r="E311" s="2">
        <v>44326.887621141977</v>
      </c>
      <c r="F311">
        <v>4840</v>
      </c>
      <c r="G311">
        <v>2.42</v>
      </c>
      <c r="H311">
        <v>3</v>
      </c>
      <c r="I311" t="s">
        <v>157</v>
      </c>
      <c r="J311" t="s">
        <v>171</v>
      </c>
      <c r="K311">
        <v>5</v>
      </c>
      <c r="L311" t="s">
        <v>173</v>
      </c>
      <c r="M311" t="str">
        <f>VLOOKUP(Table_Fact_Inbound_Reporting[[#This Row],[supplier_dim_supplier_id]],Table_supplier_dim1[[supplier_id]:[supplier_name]],5,FALSE)</f>
        <v>Waste Management</v>
      </c>
      <c r="N311">
        <f>SUMIF(B:B,Table_Fact_Inbound_Reporting[[#This Row],[single_stream_incoming_date]],G:G)</f>
        <v>16.39</v>
      </c>
      <c r="O311">
        <f>IFERROR(VLOOKUP(Table_Fact_Inbound_Reporting[[#This Row],[single_stream_incoming_date]],Fact_Trashout_Reporting!C:F,4,FALSE),0)</f>
        <v>0</v>
      </c>
      <c r="P311">
        <f>IFERROR(VLOOKUP(Table_Fact_Inbound_Reporting[[#This Row],[single_stream_incoming_date]],Fact_Production_Reporting!E:G,3,FALSE),0)</f>
        <v>11.4125</v>
      </c>
      <c r="Q311" s="30">
        <f>Table_Fact_Inbound_Reporting[[#This Row],[Group_Trash_Weight_Tons]]/Table_Fact_Inbound_Reporting[[#This Row],[Group_Inbound_Weight_Tons]]</f>
        <v>0</v>
      </c>
      <c r="R311" s="10">
        <f t="shared" si="4"/>
        <v>0.27575424703049778</v>
      </c>
    </row>
    <row r="312" spans="1:18" x14ac:dyDescent="0.25">
      <c r="A312">
        <v>1981</v>
      </c>
      <c r="B312" s="14">
        <v>44326</v>
      </c>
      <c r="C312" t="s">
        <v>120</v>
      </c>
      <c r="D312">
        <v>108161</v>
      </c>
      <c r="E312" s="2">
        <v>44326.886434567903</v>
      </c>
      <c r="F312">
        <v>4780</v>
      </c>
      <c r="G312">
        <v>2.39</v>
      </c>
      <c r="H312">
        <v>2</v>
      </c>
      <c r="I312" t="s">
        <v>157</v>
      </c>
      <c r="J312" t="s">
        <v>171</v>
      </c>
      <c r="K312">
        <v>5</v>
      </c>
      <c r="L312" t="s">
        <v>173</v>
      </c>
      <c r="M312" t="str">
        <f>VLOOKUP(Table_Fact_Inbound_Reporting[[#This Row],[supplier_dim_supplier_id]],Table_supplier_dim1[[supplier_id]:[supplier_name]],5,FALSE)</f>
        <v>Twin Enviro</v>
      </c>
      <c r="N312">
        <f>SUMIF(B:B,Table_Fact_Inbound_Reporting[[#This Row],[single_stream_incoming_date]],G:G)</f>
        <v>16.39</v>
      </c>
      <c r="O312">
        <f>IFERROR(VLOOKUP(Table_Fact_Inbound_Reporting[[#This Row],[single_stream_incoming_date]],Fact_Trashout_Reporting!C:F,4,FALSE),0)</f>
        <v>0</v>
      </c>
      <c r="P312">
        <f>IFERROR(VLOOKUP(Table_Fact_Inbound_Reporting[[#This Row],[single_stream_incoming_date]],Fact_Production_Reporting!E:G,3,FALSE),0)</f>
        <v>11.4125</v>
      </c>
      <c r="Q312" s="30">
        <f>Table_Fact_Inbound_Reporting[[#This Row],[Group_Trash_Weight_Tons]]/Table_Fact_Inbound_Reporting[[#This Row],[Group_Inbound_Weight_Tons]]</f>
        <v>0</v>
      </c>
      <c r="R312" s="10">
        <f t="shared" si="4"/>
        <v>0.27575424703049778</v>
      </c>
    </row>
    <row r="313" spans="1:18" x14ac:dyDescent="0.25">
      <c r="A313">
        <v>1976</v>
      </c>
      <c r="B313" s="14">
        <v>44326</v>
      </c>
      <c r="C313" t="s">
        <v>120</v>
      </c>
      <c r="D313">
        <v>108112</v>
      </c>
      <c r="E313" s="2">
        <v>44326.861233371914</v>
      </c>
      <c r="F313">
        <v>2120</v>
      </c>
      <c r="G313">
        <v>1.06</v>
      </c>
      <c r="H313">
        <v>2</v>
      </c>
      <c r="I313" t="s">
        <v>157</v>
      </c>
      <c r="J313" t="s">
        <v>171</v>
      </c>
      <c r="K313">
        <v>5</v>
      </c>
      <c r="L313" t="s">
        <v>173</v>
      </c>
      <c r="M313" t="str">
        <f>VLOOKUP(Table_Fact_Inbound_Reporting[[#This Row],[supplier_dim_supplier_id]],Table_supplier_dim1[[supplier_id]:[supplier_name]],5,FALSE)</f>
        <v>Twin Enviro</v>
      </c>
      <c r="N313">
        <f>SUMIF(B:B,Table_Fact_Inbound_Reporting[[#This Row],[single_stream_incoming_date]],G:G)</f>
        <v>16.39</v>
      </c>
      <c r="O313">
        <f>IFERROR(VLOOKUP(Table_Fact_Inbound_Reporting[[#This Row],[single_stream_incoming_date]],Fact_Trashout_Reporting!C:F,4,FALSE),0)</f>
        <v>0</v>
      </c>
      <c r="P313">
        <f>IFERROR(VLOOKUP(Table_Fact_Inbound_Reporting[[#This Row],[single_stream_incoming_date]],Fact_Production_Reporting!E:G,3,FALSE),0)</f>
        <v>11.4125</v>
      </c>
      <c r="Q313" s="30">
        <f>Table_Fact_Inbound_Reporting[[#This Row],[Group_Trash_Weight_Tons]]/Table_Fact_Inbound_Reporting[[#This Row],[Group_Inbound_Weight_Tons]]</f>
        <v>0</v>
      </c>
      <c r="R313" s="10">
        <f t="shared" si="4"/>
        <v>0.27575424703049778</v>
      </c>
    </row>
    <row r="314" spans="1:18" x14ac:dyDescent="0.25">
      <c r="A314">
        <v>1980</v>
      </c>
      <c r="B314" s="14">
        <v>44326</v>
      </c>
      <c r="C314" t="s">
        <v>120</v>
      </c>
      <c r="D314">
        <v>108138</v>
      </c>
      <c r="E314" s="2">
        <v>44326.883205516977</v>
      </c>
      <c r="F314">
        <v>5400</v>
      </c>
      <c r="G314">
        <v>2.7</v>
      </c>
      <c r="H314">
        <v>3</v>
      </c>
      <c r="I314" t="s">
        <v>157</v>
      </c>
      <c r="J314" t="s">
        <v>171</v>
      </c>
      <c r="K314">
        <v>5</v>
      </c>
      <c r="L314" t="s">
        <v>173</v>
      </c>
      <c r="M314" t="str">
        <f>VLOOKUP(Table_Fact_Inbound_Reporting[[#This Row],[supplier_dim_supplier_id]],Table_supplier_dim1[[supplier_id]:[supplier_name]],5,FALSE)</f>
        <v>Waste Management</v>
      </c>
      <c r="N314">
        <f>SUMIF(B:B,Table_Fact_Inbound_Reporting[[#This Row],[single_stream_incoming_date]],G:G)</f>
        <v>16.39</v>
      </c>
      <c r="O314">
        <f>IFERROR(VLOOKUP(Table_Fact_Inbound_Reporting[[#This Row],[single_stream_incoming_date]],Fact_Trashout_Reporting!C:F,4,FALSE),0)</f>
        <v>0</v>
      </c>
      <c r="P314">
        <f>IFERROR(VLOOKUP(Table_Fact_Inbound_Reporting[[#This Row],[single_stream_incoming_date]],Fact_Production_Reporting!E:G,3,FALSE),0)</f>
        <v>11.4125</v>
      </c>
      <c r="Q314" s="30">
        <f>Table_Fact_Inbound_Reporting[[#This Row],[Group_Trash_Weight_Tons]]/Table_Fact_Inbound_Reporting[[#This Row],[Group_Inbound_Weight_Tons]]</f>
        <v>0</v>
      </c>
      <c r="R314" s="10">
        <f t="shared" si="4"/>
        <v>0.27575424703049778</v>
      </c>
    </row>
    <row r="315" spans="1:18" x14ac:dyDescent="0.25">
      <c r="A315">
        <v>1978</v>
      </c>
      <c r="B315" s="14">
        <v>44326</v>
      </c>
      <c r="C315" t="s">
        <v>120</v>
      </c>
      <c r="D315">
        <v>108114</v>
      </c>
      <c r="E315" s="2">
        <v>44326.874877353395</v>
      </c>
      <c r="F315">
        <v>1480</v>
      </c>
      <c r="G315">
        <v>0.74</v>
      </c>
      <c r="H315">
        <v>2</v>
      </c>
      <c r="I315" t="s">
        <v>157</v>
      </c>
      <c r="J315" t="s">
        <v>171</v>
      </c>
      <c r="K315">
        <v>5</v>
      </c>
      <c r="L315" t="s">
        <v>173</v>
      </c>
      <c r="M315" t="str">
        <f>VLOOKUP(Table_Fact_Inbound_Reporting[[#This Row],[supplier_dim_supplier_id]],Table_supplier_dim1[[supplier_id]:[supplier_name]],5,FALSE)</f>
        <v>Twin Enviro</v>
      </c>
      <c r="N315">
        <f>SUMIF(B:B,Table_Fact_Inbound_Reporting[[#This Row],[single_stream_incoming_date]],G:G)</f>
        <v>16.39</v>
      </c>
      <c r="O315">
        <f>IFERROR(VLOOKUP(Table_Fact_Inbound_Reporting[[#This Row],[single_stream_incoming_date]],Fact_Trashout_Reporting!C:F,4,FALSE),0)</f>
        <v>0</v>
      </c>
      <c r="P315">
        <f>IFERROR(VLOOKUP(Table_Fact_Inbound_Reporting[[#This Row],[single_stream_incoming_date]],Fact_Production_Reporting!E:G,3,FALSE),0)</f>
        <v>11.4125</v>
      </c>
      <c r="Q315" s="30">
        <f>Table_Fact_Inbound_Reporting[[#This Row],[Group_Trash_Weight_Tons]]/Table_Fact_Inbound_Reporting[[#This Row],[Group_Inbound_Weight_Tons]]</f>
        <v>0</v>
      </c>
      <c r="R315" s="10">
        <f t="shared" si="4"/>
        <v>0.27575424703049778</v>
      </c>
    </row>
    <row r="316" spans="1:18" x14ac:dyDescent="0.25">
      <c r="A316">
        <v>1984</v>
      </c>
      <c r="B316" s="14">
        <v>44326</v>
      </c>
      <c r="C316" t="s">
        <v>120</v>
      </c>
      <c r="D316">
        <v>108177</v>
      </c>
      <c r="E316" s="2">
        <v>44327.873209529324</v>
      </c>
      <c r="F316">
        <v>2680</v>
      </c>
      <c r="G316">
        <v>1.34</v>
      </c>
      <c r="H316">
        <v>2</v>
      </c>
      <c r="I316" t="s">
        <v>157</v>
      </c>
      <c r="J316" t="s">
        <v>171</v>
      </c>
      <c r="K316">
        <v>5</v>
      </c>
      <c r="L316" t="s">
        <v>173</v>
      </c>
      <c r="M316" t="str">
        <f>VLOOKUP(Table_Fact_Inbound_Reporting[[#This Row],[supplier_dim_supplier_id]],Table_supplier_dim1[[supplier_id]:[supplier_name]],5,FALSE)</f>
        <v>Twin Enviro</v>
      </c>
      <c r="N316">
        <f>SUMIF(B:B,Table_Fact_Inbound_Reporting[[#This Row],[single_stream_incoming_date]],G:G)</f>
        <v>16.39</v>
      </c>
      <c r="O316">
        <f>IFERROR(VLOOKUP(Table_Fact_Inbound_Reporting[[#This Row],[single_stream_incoming_date]],Fact_Trashout_Reporting!C:F,4,FALSE),0)</f>
        <v>0</v>
      </c>
      <c r="P316">
        <f>IFERROR(VLOOKUP(Table_Fact_Inbound_Reporting[[#This Row],[single_stream_incoming_date]],Fact_Production_Reporting!E:G,3,FALSE),0)</f>
        <v>11.4125</v>
      </c>
      <c r="Q316" s="30">
        <f>Table_Fact_Inbound_Reporting[[#This Row],[Group_Trash_Weight_Tons]]/Table_Fact_Inbound_Reporting[[#This Row],[Group_Inbound_Weight_Tons]]</f>
        <v>0</v>
      </c>
      <c r="R316" s="10">
        <f t="shared" si="4"/>
        <v>0.27575424703049778</v>
      </c>
    </row>
    <row r="317" spans="1:18" x14ac:dyDescent="0.25">
      <c r="A317">
        <v>1985</v>
      </c>
      <c r="B317" s="14">
        <v>44326</v>
      </c>
      <c r="C317" t="s">
        <v>120</v>
      </c>
      <c r="D317">
        <v>108206</v>
      </c>
      <c r="E317" s="2">
        <v>44327.873870794756</v>
      </c>
      <c r="F317">
        <v>6900</v>
      </c>
      <c r="G317">
        <v>3.45</v>
      </c>
      <c r="H317">
        <v>3</v>
      </c>
      <c r="I317" t="s">
        <v>157</v>
      </c>
      <c r="J317" t="s">
        <v>171</v>
      </c>
      <c r="K317">
        <v>5</v>
      </c>
      <c r="L317" t="s">
        <v>173</v>
      </c>
      <c r="M317" t="str">
        <f>VLOOKUP(Table_Fact_Inbound_Reporting[[#This Row],[supplier_dim_supplier_id]],Table_supplier_dim1[[supplier_id]:[supplier_name]],5,FALSE)</f>
        <v>Waste Management</v>
      </c>
      <c r="N317">
        <f>SUMIF(B:B,Table_Fact_Inbound_Reporting[[#This Row],[single_stream_incoming_date]],G:G)</f>
        <v>16.39</v>
      </c>
      <c r="O317">
        <f>IFERROR(VLOOKUP(Table_Fact_Inbound_Reporting[[#This Row],[single_stream_incoming_date]],Fact_Trashout_Reporting!C:F,4,FALSE),0)</f>
        <v>0</v>
      </c>
      <c r="P317">
        <f>IFERROR(VLOOKUP(Table_Fact_Inbound_Reporting[[#This Row],[single_stream_incoming_date]],Fact_Production_Reporting!E:G,3,FALSE),0)</f>
        <v>11.4125</v>
      </c>
      <c r="Q317" s="30">
        <f>Table_Fact_Inbound_Reporting[[#This Row],[Group_Trash_Weight_Tons]]/Table_Fact_Inbound_Reporting[[#This Row],[Group_Inbound_Weight_Tons]]</f>
        <v>0</v>
      </c>
      <c r="R317" s="10">
        <f t="shared" si="4"/>
        <v>0.27575424703049778</v>
      </c>
    </row>
    <row r="318" spans="1:18" x14ac:dyDescent="0.25">
      <c r="A318">
        <v>1975</v>
      </c>
      <c r="B318" s="14">
        <v>44326</v>
      </c>
      <c r="C318" t="s">
        <v>120</v>
      </c>
      <c r="D318">
        <v>108110</v>
      </c>
      <c r="E318" s="2">
        <v>44326.856711728396</v>
      </c>
      <c r="F318">
        <v>1400</v>
      </c>
      <c r="G318">
        <v>0.7</v>
      </c>
      <c r="H318">
        <v>2</v>
      </c>
      <c r="I318" t="s">
        <v>157</v>
      </c>
      <c r="J318" t="s">
        <v>171</v>
      </c>
      <c r="K318">
        <v>5</v>
      </c>
      <c r="L318" t="s">
        <v>173</v>
      </c>
      <c r="M318" t="str">
        <f>VLOOKUP(Table_Fact_Inbound_Reporting[[#This Row],[supplier_dim_supplier_id]],Table_supplier_dim1[[supplier_id]:[supplier_name]],5,FALSE)</f>
        <v>Twin Enviro</v>
      </c>
      <c r="N318">
        <f>SUMIF(B:B,Table_Fact_Inbound_Reporting[[#This Row],[single_stream_incoming_date]],G:G)</f>
        <v>16.39</v>
      </c>
      <c r="O318">
        <f>IFERROR(VLOOKUP(Table_Fact_Inbound_Reporting[[#This Row],[single_stream_incoming_date]],Fact_Trashout_Reporting!C:F,4,FALSE),0)</f>
        <v>0</v>
      </c>
      <c r="P318">
        <f>IFERROR(VLOOKUP(Table_Fact_Inbound_Reporting[[#This Row],[single_stream_incoming_date]],Fact_Production_Reporting!E:G,3,FALSE),0)</f>
        <v>11.4125</v>
      </c>
      <c r="Q318" s="30">
        <f>Table_Fact_Inbound_Reporting[[#This Row],[Group_Trash_Weight_Tons]]/Table_Fact_Inbound_Reporting[[#This Row],[Group_Inbound_Weight_Tons]]</f>
        <v>0</v>
      </c>
      <c r="R318" s="10">
        <f t="shared" si="4"/>
        <v>0.27575424703049778</v>
      </c>
    </row>
    <row r="319" spans="1:18" x14ac:dyDescent="0.25">
      <c r="A319">
        <v>1983</v>
      </c>
      <c r="B319" s="14">
        <v>44326</v>
      </c>
      <c r="C319" t="s">
        <v>120</v>
      </c>
      <c r="D319">
        <v>108174</v>
      </c>
      <c r="E319" s="2">
        <v>44327.872591049381</v>
      </c>
      <c r="F319">
        <v>2100</v>
      </c>
      <c r="G319">
        <v>1.05</v>
      </c>
      <c r="H319">
        <v>3</v>
      </c>
      <c r="I319" t="s">
        <v>157</v>
      </c>
      <c r="J319" t="s">
        <v>171</v>
      </c>
      <c r="K319">
        <v>5</v>
      </c>
      <c r="L319" t="s">
        <v>173</v>
      </c>
      <c r="M319" t="str">
        <f>VLOOKUP(Table_Fact_Inbound_Reporting[[#This Row],[supplier_dim_supplier_id]],Table_supplier_dim1[[supplier_id]:[supplier_name]],5,FALSE)</f>
        <v>Waste Management</v>
      </c>
      <c r="N319">
        <f>SUMIF(B:B,Table_Fact_Inbound_Reporting[[#This Row],[single_stream_incoming_date]],G:G)</f>
        <v>16.39</v>
      </c>
      <c r="O319">
        <f>IFERROR(VLOOKUP(Table_Fact_Inbound_Reporting[[#This Row],[single_stream_incoming_date]],Fact_Trashout_Reporting!C:F,4,FALSE),0)</f>
        <v>0</v>
      </c>
      <c r="P319">
        <f>IFERROR(VLOOKUP(Table_Fact_Inbound_Reporting[[#This Row],[single_stream_incoming_date]],Fact_Production_Reporting!E:G,3,FALSE),0)</f>
        <v>11.4125</v>
      </c>
      <c r="Q319" s="30">
        <f>Table_Fact_Inbound_Reporting[[#This Row],[Group_Trash_Weight_Tons]]/Table_Fact_Inbound_Reporting[[#This Row],[Group_Inbound_Weight_Tons]]</f>
        <v>0</v>
      </c>
      <c r="R319" s="10">
        <f t="shared" si="4"/>
        <v>0.27575424703049778</v>
      </c>
    </row>
    <row r="320" spans="1:18" x14ac:dyDescent="0.25">
      <c r="A320">
        <v>1977</v>
      </c>
      <c r="B320" s="14">
        <v>44326</v>
      </c>
      <c r="C320" t="s">
        <v>120</v>
      </c>
      <c r="D320">
        <v>108113</v>
      </c>
      <c r="E320" s="2">
        <v>44326.869334066359</v>
      </c>
      <c r="F320">
        <v>1080</v>
      </c>
      <c r="G320">
        <v>0.54</v>
      </c>
      <c r="H320">
        <v>2</v>
      </c>
      <c r="I320" t="s">
        <v>157</v>
      </c>
      <c r="J320" t="s">
        <v>171</v>
      </c>
      <c r="K320">
        <v>5</v>
      </c>
      <c r="L320" t="s">
        <v>173</v>
      </c>
      <c r="M320" t="str">
        <f>VLOOKUP(Table_Fact_Inbound_Reporting[[#This Row],[supplier_dim_supplier_id]],Table_supplier_dim1[[supplier_id]:[supplier_name]],5,FALSE)</f>
        <v>Twin Enviro</v>
      </c>
      <c r="N320">
        <f>SUMIF(B:B,Table_Fact_Inbound_Reporting[[#This Row],[single_stream_incoming_date]],G:G)</f>
        <v>16.39</v>
      </c>
      <c r="O320">
        <f>IFERROR(VLOOKUP(Table_Fact_Inbound_Reporting[[#This Row],[single_stream_incoming_date]],Fact_Trashout_Reporting!C:F,4,FALSE),0)</f>
        <v>0</v>
      </c>
      <c r="P320">
        <f>IFERROR(VLOOKUP(Table_Fact_Inbound_Reporting[[#This Row],[single_stream_incoming_date]],Fact_Production_Reporting!E:G,3,FALSE),0)</f>
        <v>11.4125</v>
      </c>
      <c r="Q320" s="30">
        <f>Table_Fact_Inbound_Reporting[[#This Row],[Group_Trash_Weight_Tons]]/Table_Fact_Inbound_Reporting[[#This Row],[Group_Inbound_Weight_Tons]]</f>
        <v>0</v>
      </c>
      <c r="R320" s="10">
        <f t="shared" si="4"/>
        <v>0.27575424703049778</v>
      </c>
    </row>
    <row r="321" spans="1:18" x14ac:dyDescent="0.25">
      <c r="A321">
        <v>1974</v>
      </c>
      <c r="B321" s="14">
        <v>44323</v>
      </c>
      <c r="C321" t="s">
        <v>120</v>
      </c>
      <c r="D321">
        <v>108068</v>
      </c>
      <c r="E321" s="2">
        <v>44326.845510455249</v>
      </c>
      <c r="F321">
        <v>4220</v>
      </c>
      <c r="G321">
        <v>2.11</v>
      </c>
      <c r="H321">
        <v>3</v>
      </c>
      <c r="I321" t="s">
        <v>157</v>
      </c>
      <c r="J321" t="s">
        <v>171</v>
      </c>
      <c r="K321">
        <v>5</v>
      </c>
      <c r="L321" t="s">
        <v>173</v>
      </c>
      <c r="M321" t="str">
        <f>VLOOKUP(Table_Fact_Inbound_Reporting[[#This Row],[supplier_dim_supplier_id]],Table_supplier_dim1[[supplier_id]:[supplier_name]],5,FALSE)</f>
        <v>Waste Management</v>
      </c>
      <c r="N321">
        <f>SUMIF(B:B,Table_Fact_Inbound_Reporting[[#This Row],[single_stream_incoming_date]],G:G)</f>
        <v>4.04</v>
      </c>
      <c r="O321">
        <f>IFERROR(VLOOKUP(Table_Fact_Inbound_Reporting[[#This Row],[single_stream_incoming_date]],Fact_Trashout_Reporting!C:F,4,FALSE),0)</f>
        <v>0.33</v>
      </c>
      <c r="P321">
        <f>IFERROR(VLOOKUP(Table_Fact_Inbound_Reporting[[#This Row],[single_stream_incoming_date]],Fact_Production_Reporting!E:G,3,FALSE),0)</f>
        <v>13.149000000000001</v>
      </c>
      <c r="Q321" s="30">
        <f>Table_Fact_Inbound_Reporting[[#This Row],[Group_Trash_Weight_Tons]]/Table_Fact_Inbound_Reporting[[#This Row],[Group_Inbound_Weight_Tons]]</f>
        <v>8.1683168316831686E-2</v>
      </c>
      <c r="R321" s="10">
        <f t="shared" si="4"/>
        <v>0.27575424703049778</v>
      </c>
    </row>
    <row r="322" spans="1:18" x14ac:dyDescent="0.25">
      <c r="A322">
        <v>1973</v>
      </c>
      <c r="B322" s="14">
        <v>44323</v>
      </c>
      <c r="C322" t="s">
        <v>120</v>
      </c>
      <c r="D322">
        <v>108067</v>
      </c>
      <c r="E322" s="2">
        <v>44326.833547993825</v>
      </c>
      <c r="F322">
        <v>3860</v>
      </c>
      <c r="G322">
        <v>1.93</v>
      </c>
      <c r="H322">
        <v>2</v>
      </c>
      <c r="I322" t="s">
        <v>157</v>
      </c>
      <c r="J322" t="s">
        <v>171</v>
      </c>
      <c r="K322">
        <v>5</v>
      </c>
      <c r="L322" t="s">
        <v>173</v>
      </c>
      <c r="M322" t="str">
        <f>VLOOKUP(Table_Fact_Inbound_Reporting[[#This Row],[supplier_dim_supplier_id]],Table_supplier_dim1[[supplier_id]:[supplier_name]],5,FALSE)</f>
        <v>Twin Enviro</v>
      </c>
      <c r="N322">
        <f>SUMIF(B:B,Table_Fact_Inbound_Reporting[[#This Row],[single_stream_incoming_date]],G:G)</f>
        <v>4.04</v>
      </c>
      <c r="O322">
        <f>IFERROR(VLOOKUP(Table_Fact_Inbound_Reporting[[#This Row],[single_stream_incoming_date]],Fact_Trashout_Reporting!C:F,4,FALSE),0)</f>
        <v>0.33</v>
      </c>
      <c r="P322">
        <f>IFERROR(VLOOKUP(Table_Fact_Inbound_Reporting[[#This Row],[single_stream_incoming_date]],Fact_Production_Reporting!E:G,3,FALSE),0)</f>
        <v>13.149000000000001</v>
      </c>
      <c r="Q322" s="30">
        <f>Table_Fact_Inbound_Reporting[[#This Row],[Group_Trash_Weight_Tons]]/Table_Fact_Inbound_Reporting[[#This Row],[Group_Inbound_Weight_Tons]]</f>
        <v>8.1683168316831686E-2</v>
      </c>
      <c r="R322" s="10">
        <f t="shared" ref="R322:R385" si="5">AVERAGE(Q:Q)</f>
        <v>0.27575424703049778</v>
      </c>
    </row>
    <row r="323" spans="1:18" x14ac:dyDescent="0.25">
      <c r="A323">
        <v>1971</v>
      </c>
      <c r="B323" s="14">
        <v>44322</v>
      </c>
      <c r="C323" t="s">
        <v>120</v>
      </c>
      <c r="D323">
        <v>108011</v>
      </c>
      <c r="E323" s="2">
        <v>44326.829453549384</v>
      </c>
      <c r="F323">
        <v>5160</v>
      </c>
      <c r="G323">
        <v>2.58</v>
      </c>
      <c r="H323">
        <v>3</v>
      </c>
      <c r="I323" t="s">
        <v>157</v>
      </c>
      <c r="J323" t="s">
        <v>171</v>
      </c>
      <c r="K323">
        <v>5</v>
      </c>
      <c r="L323" t="s">
        <v>173</v>
      </c>
      <c r="M323" t="str">
        <f>VLOOKUP(Table_Fact_Inbound_Reporting[[#This Row],[supplier_dim_supplier_id]],Table_supplier_dim1[[supplier_id]:[supplier_name]],5,FALSE)</f>
        <v>Waste Management</v>
      </c>
      <c r="N323">
        <f>SUMIF(B:B,Table_Fact_Inbound_Reporting[[#This Row],[single_stream_incoming_date]],G:G)</f>
        <v>12.09</v>
      </c>
      <c r="O323">
        <f>IFERROR(VLOOKUP(Table_Fact_Inbound_Reporting[[#This Row],[single_stream_incoming_date]],Fact_Trashout_Reporting!C:F,4,FALSE),0)</f>
        <v>0</v>
      </c>
      <c r="P323">
        <f>IFERROR(VLOOKUP(Table_Fact_Inbound_Reporting[[#This Row],[single_stream_incoming_date]],Fact_Production_Reporting!E:G,3,FALSE),0)</f>
        <v>13.747000000000002</v>
      </c>
      <c r="Q323" s="30">
        <f>Table_Fact_Inbound_Reporting[[#This Row],[Group_Trash_Weight_Tons]]/Table_Fact_Inbound_Reporting[[#This Row],[Group_Inbound_Weight_Tons]]</f>
        <v>0</v>
      </c>
      <c r="R323" s="10">
        <f t="shared" si="5"/>
        <v>0.27575424703049778</v>
      </c>
    </row>
    <row r="324" spans="1:18" x14ac:dyDescent="0.25">
      <c r="A324">
        <v>1968</v>
      </c>
      <c r="B324" s="14">
        <v>44322</v>
      </c>
      <c r="C324" t="s">
        <v>120</v>
      </c>
      <c r="D324">
        <v>108003</v>
      </c>
      <c r="E324" s="2">
        <v>44322.823435378086</v>
      </c>
      <c r="F324">
        <v>4840</v>
      </c>
      <c r="G324">
        <v>2.42</v>
      </c>
      <c r="H324">
        <v>2</v>
      </c>
      <c r="I324" t="s">
        <v>157</v>
      </c>
      <c r="J324" t="s">
        <v>171</v>
      </c>
      <c r="K324">
        <v>5</v>
      </c>
      <c r="L324" t="s">
        <v>173</v>
      </c>
      <c r="M324" t="str">
        <f>VLOOKUP(Table_Fact_Inbound_Reporting[[#This Row],[supplier_dim_supplier_id]],Table_supplier_dim1[[supplier_id]:[supplier_name]],5,FALSE)</f>
        <v>Twin Enviro</v>
      </c>
      <c r="N324">
        <f>SUMIF(B:B,Table_Fact_Inbound_Reporting[[#This Row],[single_stream_incoming_date]],G:G)</f>
        <v>12.09</v>
      </c>
      <c r="O324">
        <f>IFERROR(VLOOKUP(Table_Fact_Inbound_Reporting[[#This Row],[single_stream_incoming_date]],Fact_Trashout_Reporting!C:F,4,FALSE),0)</f>
        <v>0</v>
      </c>
      <c r="P324">
        <f>IFERROR(VLOOKUP(Table_Fact_Inbound_Reporting[[#This Row],[single_stream_incoming_date]],Fact_Production_Reporting!E:G,3,FALSE),0)</f>
        <v>13.747000000000002</v>
      </c>
      <c r="Q324" s="30">
        <f>Table_Fact_Inbound_Reporting[[#This Row],[Group_Trash_Weight_Tons]]/Table_Fact_Inbound_Reporting[[#This Row],[Group_Inbound_Weight_Tons]]</f>
        <v>0</v>
      </c>
      <c r="R324" s="10">
        <f t="shared" si="5"/>
        <v>0.27575424703049778</v>
      </c>
    </row>
    <row r="325" spans="1:18" x14ac:dyDescent="0.25">
      <c r="A325">
        <v>1970</v>
      </c>
      <c r="B325" s="14">
        <v>44322</v>
      </c>
      <c r="C325" t="s">
        <v>120</v>
      </c>
      <c r="D325">
        <v>108006</v>
      </c>
      <c r="E325" s="2">
        <v>44326.822901157408</v>
      </c>
      <c r="F325">
        <v>2820</v>
      </c>
      <c r="G325">
        <v>1.41</v>
      </c>
      <c r="H325">
        <v>2</v>
      </c>
      <c r="I325" t="s">
        <v>157</v>
      </c>
      <c r="J325" t="s">
        <v>171</v>
      </c>
      <c r="K325">
        <v>5</v>
      </c>
      <c r="L325" t="s">
        <v>173</v>
      </c>
      <c r="M325" t="str">
        <f>VLOOKUP(Table_Fact_Inbound_Reporting[[#This Row],[supplier_dim_supplier_id]],Table_supplier_dim1[[supplier_id]:[supplier_name]],5,FALSE)</f>
        <v>Twin Enviro</v>
      </c>
      <c r="N325">
        <f>SUMIF(B:B,Table_Fact_Inbound_Reporting[[#This Row],[single_stream_incoming_date]],G:G)</f>
        <v>12.09</v>
      </c>
      <c r="O325">
        <f>IFERROR(VLOOKUP(Table_Fact_Inbound_Reporting[[#This Row],[single_stream_incoming_date]],Fact_Trashout_Reporting!C:F,4,FALSE),0)</f>
        <v>0</v>
      </c>
      <c r="P325">
        <f>IFERROR(VLOOKUP(Table_Fact_Inbound_Reporting[[#This Row],[single_stream_incoming_date]],Fact_Production_Reporting!E:G,3,FALSE),0)</f>
        <v>13.747000000000002</v>
      </c>
      <c r="Q325" s="30">
        <f>Table_Fact_Inbound_Reporting[[#This Row],[Group_Trash_Weight_Tons]]/Table_Fact_Inbound_Reporting[[#This Row],[Group_Inbound_Weight_Tons]]</f>
        <v>0</v>
      </c>
      <c r="R325" s="10">
        <f t="shared" si="5"/>
        <v>0.27575424703049778</v>
      </c>
    </row>
    <row r="326" spans="1:18" x14ac:dyDescent="0.25">
      <c r="A326">
        <v>1969</v>
      </c>
      <c r="B326" s="14">
        <v>44322</v>
      </c>
      <c r="C326" t="s">
        <v>120</v>
      </c>
      <c r="D326">
        <v>107962</v>
      </c>
      <c r="E326" s="2">
        <v>44322.824657021607</v>
      </c>
      <c r="F326">
        <v>4760</v>
      </c>
      <c r="G326">
        <v>2.38</v>
      </c>
      <c r="H326">
        <v>2</v>
      </c>
      <c r="I326" t="s">
        <v>157</v>
      </c>
      <c r="J326" t="s">
        <v>171</v>
      </c>
      <c r="K326">
        <v>5</v>
      </c>
      <c r="L326" t="s">
        <v>173</v>
      </c>
      <c r="M326" t="str">
        <f>VLOOKUP(Table_Fact_Inbound_Reporting[[#This Row],[supplier_dim_supplier_id]],Table_supplier_dim1[[supplier_id]:[supplier_name]],5,FALSE)</f>
        <v>Twin Enviro</v>
      </c>
      <c r="N326">
        <f>SUMIF(B:B,Table_Fact_Inbound_Reporting[[#This Row],[single_stream_incoming_date]],G:G)</f>
        <v>12.09</v>
      </c>
      <c r="O326">
        <f>IFERROR(VLOOKUP(Table_Fact_Inbound_Reporting[[#This Row],[single_stream_incoming_date]],Fact_Trashout_Reporting!C:F,4,FALSE),0)</f>
        <v>0</v>
      </c>
      <c r="P326">
        <f>IFERROR(VLOOKUP(Table_Fact_Inbound_Reporting[[#This Row],[single_stream_incoming_date]],Fact_Production_Reporting!E:G,3,FALSE),0)</f>
        <v>13.747000000000002</v>
      </c>
      <c r="Q326" s="30">
        <f>Table_Fact_Inbound_Reporting[[#This Row],[Group_Trash_Weight_Tons]]/Table_Fact_Inbound_Reporting[[#This Row],[Group_Inbound_Weight_Tons]]</f>
        <v>0</v>
      </c>
      <c r="R326" s="10">
        <f t="shared" si="5"/>
        <v>0.27575424703049778</v>
      </c>
    </row>
    <row r="327" spans="1:18" x14ac:dyDescent="0.25">
      <c r="A327">
        <v>1972</v>
      </c>
      <c r="B327" s="14">
        <v>44322</v>
      </c>
      <c r="C327" t="s">
        <v>120</v>
      </c>
      <c r="D327">
        <v>108052</v>
      </c>
      <c r="E327" s="2">
        <v>44326.831852932097</v>
      </c>
      <c r="F327">
        <v>6600</v>
      </c>
      <c r="G327">
        <v>3.3</v>
      </c>
      <c r="H327">
        <v>3</v>
      </c>
      <c r="I327" t="s">
        <v>157</v>
      </c>
      <c r="J327" t="s">
        <v>171</v>
      </c>
      <c r="K327">
        <v>5</v>
      </c>
      <c r="L327" t="s">
        <v>173</v>
      </c>
      <c r="M327" t="str">
        <f>VLOOKUP(Table_Fact_Inbound_Reporting[[#This Row],[supplier_dim_supplier_id]],Table_supplier_dim1[[supplier_id]:[supplier_name]],5,FALSE)</f>
        <v>Waste Management</v>
      </c>
      <c r="N327">
        <f>SUMIF(B:B,Table_Fact_Inbound_Reporting[[#This Row],[single_stream_incoming_date]],G:G)</f>
        <v>12.09</v>
      </c>
      <c r="O327">
        <f>IFERROR(VLOOKUP(Table_Fact_Inbound_Reporting[[#This Row],[single_stream_incoming_date]],Fact_Trashout_Reporting!C:F,4,FALSE),0)</f>
        <v>0</v>
      </c>
      <c r="P327">
        <f>IFERROR(VLOOKUP(Table_Fact_Inbound_Reporting[[#This Row],[single_stream_incoming_date]],Fact_Production_Reporting!E:G,3,FALSE),0)</f>
        <v>13.747000000000002</v>
      </c>
      <c r="Q327" s="30">
        <f>Table_Fact_Inbound_Reporting[[#This Row],[Group_Trash_Weight_Tons]]/Table_Fact_Inbound_Reporting[[#This Row],[Group_Inbound_Weight_Tons]]</f>
        <v>0</v>
      </c>
      <c r="R327" s="10">
        <f t="shared" si="5"/>
        <v>0.27575424703049778</v>
      </c>
    </row>
    <row r="328" spans="1:18" x14ac:dyDescent="0.25">
      <c r="A328">
        <v>1966</v>
      </c>
      <c r="B328" s="14">
        <v>44321</v>
      </c>
      <c r="C328" t="s">
        <v>120</v>
      </c>
      <c r="D328">
        <v>107911</v>
      </c>
      <c r="E328" s="2">
        <v>44321.803331790121</v>
      </c>
      <c r="F328">
        <v>1000</v>
      </c>
      <c r="G328">
        <v>0.5</v>
      </c>
      <c r="H328">
        <v>2</v>
      </c>
      <c r="I328" t="s">
        <v>157</v>
      </c>
      <c r="J328" t="s">
        <v>171</v>
      </c>
      <c r="K328">
        <v>5</v>
      </c>
      <c r="L328" t="s">
        <v>173</v>
      </c>
      <c r="M328" t="str">
        <f>VLOOKUP(Table_Fact_Inbound_Reporting[[#This Row],[supplier_dim_supplier_id]],Table_supplier_dim1[[supplier_id]:[supplier_name]],5,FALSE)</f>
        <v>Twin Enviro</v>
      </c>
      <c r="N328">
        <f>SUMIF(B:B,Table_Fact_Inbound_Reporting[[#This Row],[single_stream_incoming_date]],G:G)</f>
        <v>3.92</v>
      </c>
      <c r="O328">
        <f>IFERROR(VLOOKUP(Table_Fact_Inbound_Reporting[[#This Row],[single_stream_incoming_date]],Fact_Trashout_Reporting!C:F,4,FALSE),0)</f>
        <v>0</v>
      </c>
      <c r="P328">
        <f>IFERROR(VLOOKUP(Table_Fact_Inbound_Reporting[[#This Row],[single_stream_incoming_date]],Fact_Production_Reporting!E:G,3,FALSE),0)</f>
        <v>17.997</v>
      </c>
      <c r="Q328" s="30">
        <f>Table_Fact_Inbound_Reporting[[#This Row],[Group_Trash_Weight_Tons]]/Table_Fact_Inbound_Reporting[[#This Row],[Group_Inbound_Weight_Tons]]</f>
        <v>0</v>
      </c>
      <c r="R328" s="10">
        <f t="shared" si="5"/>
        <v>0.27575424703049778</v>
      </c>
    </row>
    <row r="329" spans="1:18" x14ac:dyDescent="0.25">
      <c r="A329">
        <v>1967</v>
      </c>
      <c r="B329" s="14">
        <v>44321</v>
      </c>
      <c r="C329" t="s">
        <v>120</v>
      </c>
      <c r="D329">
        <v>107936</v>
      </c>
      <c r="E329" s="2">
        <v>44321.803838695989</v>
      </c>
      <c r="F329">
        <v>6840</v>
      </c>
      <c r="G329">
        <v>3.42</v>
      </c>
      <c r="H329">
        <v>2</v>
      </c>
      <c r="I329" t="s">
        <v>157</v>
      </c>
      <c r="J329" t="s">
        <v>171</v>
      </c>
      <c r="K329">
        <v>5</v>
      </c>
      <c r="L329" t="s">
        <v>173</v>
      </c>
      <c r="M329" t="str">
        <f>VLOOKUP(Table_Fact_Inbound_Reporting[[#This Row],[supplier_dim_supplier_id]],Table_supplier_dim1[[supplier_id]:[supplier_name]],5,FALSE)</f>
        <v>Twin Enviro</v>
      </c>
      <c r="N329">
        <f>SUMIF(B:B,Table_Fact_Inbound_Reporting[[#This Row],[single_stream_incoming_date]],G:G)</f>
        <v>3.92</v>
      </c>
      <c r="O329">
        <f>IFERROR(VLOOKUP(Table_Fact_Inbound_Reporting[[#This Row],[single_stream_incoming_date]],Fact_Trashout_Reporting!C:F,4,FALSE),0)</f>
        <v>0</v>
      </c>
      <c r="P329">
        <f>IFERROR(VLOOKUP(Table_Fact_Inbound_Reporting[[#This Row],[single_stream_incoming_date]],Fact_Production_Reporting!E:G,3,FALSE),0)</f>
        <v>17.997</v>
      </c>
      <c r="Q329" s="30">
        <f>Table_Fact_Inbound_Reporting[[#This Row],[Group_Trash_Weight_Tons]]/Table_Fact_Inbound_Reporting[[#This Row],[Group_Inbound_Weight_Tons]]</f>
        <v>0</v>
      </c>
      <c r="R329" s="10">
        <f t="shared" si="5"/>
        <v>0.27575424703049778</v>
      </c>
    </row>
    <row r="330" spans="1:18" x14ac:dyDescent="0.25">
      <c r="A330">
        <v>1965</v>
      </c>
      <c r="B330" s="14">
        <v>44320</v>
      </c>
      <c r="C330" t="s">
        <v>120</v>
      </c>
      <c r="D330">
        <v>107893</v>
      </c>
      <c r="E330" s="2">
        <v>44321.802877700618</v>
      </c>
      <c r="F330">
        <v>10620</v>
      </c>
      <c r="G330">
        <v>5.31</v>
      </c>
      <c r="H330">
        <v>3</v>
      </c>
      <c r="I330" t="s">
        <v>157</v>
      </c>
      <c r="J330" t="s">
        <v>171</v>
      </c>
      <c r="K330">
        <v>5</v>
      </c>
      <c r="L330" t="s">
        <v>173</v>
      </c>
      <c r="M330" t="str">
        <f>VLOOKUP(Table_Fact_Inbound_Reporting[[#This Row],[supplier_dim_supplier_id]],Table_supplier_dim1[[supplier_id]:[supplier_name]],5,FALSE)</f>
        <v>Waste Management</v>
      </c>
      <c r="N330">
        <f>SUMIF(B:B,Table_Fact_Inbound_Reporting[[#This Row],[single_stream_incoming_date]],G:G)</f>
        <v>12.690000000000001</v>
      </c>
      <c r="O330">
        <f>IFERROR(VLOOKUP(Table_Fact_Inbound_Reporting[[#This Row],[single_stream_incoming_date]],Fact_Trashout_Reporting!C:F,4,FALSE),0)</f>
        <v>1.1200000000000001</v>
      </c>
      <c r="P330">
        <f>IFERROR(VLOOKUP(Table_Fact_Inbound_Reporting[[#This Row],[single_stream_incoming_date]],Fact_Production_Reporting!E:G,3,FALSE),0)</f>
        <v>13.25</v>
      </c>
      <c r="Q330" s="30">
        <f>Table_Fact_Inbound_Reporting[[#This Row],[Group_Trash_Weight_Tons]]/Table_Fact_Inbound_Reporting[[#This Row],[Group_Inbound_Weight_Tons]]</f>
        <v>8.8258471237194644E-2</v>
      </c>
      <c r="R330" s="10">
        <f t="shared" si="5"/>
        <v>0.27575424703049778</v>
      </c>
    </row>
    <row r="331" spans="1:18" x14ac:dyDescent="0.25">
      <c r="A331">
        <v>1962</v>
      </c>
      <c r="B331" s="14">
        <v>44320</v>
      </c>
      <c r="C331" t="s">
        <v>120</v>
      </c>
      <c r="D331">
        <v>107843</v>
      </c>
      <c r="E331" s="2">
        <v>44320.881497839509</v>
      </c>
      <c r="F331">
        <v>5080</v>
      </c>
      <c r="G331">
        <v>2.54</v>
      </c>
      <c r="H331">
        <v>3</v>
      </c>
      <c r="I331" t="s">
        <v>157</v>
      </c>
      <c r="J331" t="s">
        <v>171</v>
      </c>
      <c r="K331">
        <v>5</v>
      </c>
      <c r="L331" t="s">
        <v>173</v>
      </c>
      <c r="M331" t="str">
        <f>VLOOKUP(Table_Fact_Inbound_Reporting[[#This Row],[supplier_dim_supplier_id]],Table_supplier_dim1[[supplier_id]:[supplier_name]],5,FALSE)</f>
        <v>Waste Management</v>
      </c>
      <c r="N331">
        <f>SUMIF(B:B,Table_Fact_Inbound_Reporting[[#This Row],[single_stream_incoming_date]],G:G)</f>
        <v>12.690000000000001</v>
      </c>
      <c r="O331">
        <f>IFERROR(VLOOKUP(Table_Fact_Inbound_Reporting[[#This Row],[single_stream_incoming_date]],Fact_Trashout_Reporting!C:F,4,FALSE),0)</f>
        <v>1.1200000000000001</v>
      </c>
      <c r="P331">
        <f>IFERROR(VLOOKUP(Table_Fact_Inbound_Reporting[[#This Row],[single_stream_incoming_date]],Fact_Production_Reporting!E:G,3,FALSE),0)</f>
        <v>13.25</v>
      </c>
      <c r="Q331" s="30">
        <f>Table_Fact_Inbound_Reporting[[#This Row],[Group_Trash_Weight_Tons]]/Table_Fact_Inbound_Reporting[[#This Row],[Group_Inbound_Weight_Tons]]</f>
        <v>8.8258471237194644E-2</v>
      </c>
      <c r="R331" s="10">
        <f t="shared" si="5"/>
        <v>0.27575424703049778</v>
      </c>
    </row>
    <row r="332" spans="1:18" x14ac:dyDescent="0.25">
      <c r="A332">
        <v>1964</v>
      </c>
      <c r="B332" s="14">
        <v>44320</v>
      </c>
      <c r="C332" t="s">
        <v>120</v>
      </c>
      <c r="D332">
        <v>107891</v>
      </c>
      <c r="E332" s="2">
        <v>44321.802326929013</v>
      </c>
      <c r="F332">
        <v>5400</v>
      </c>
      <c r="G332">
        <v>2.7</v>
      </c>
      <c r="H332">
        <v>3</v>
      </c>
      <c r="I332" t="s">
        <v>157</v>
      </c>
      <c r="J332" t="s">
        <v>171</v>
      </c>
      <c r="K332">
        <v>5</v>
      </c>
      <c r="L332" t="s">
        <v>173</v>
      </c>
      <c r="M332" t="str">
        <f>VLOOKUP(Table_Fact_Inbound_Reporting[[#This Row],[supplier_dim_supplier_id]],Table_supplier_dim1[[supplier_id]:[supplier_name]],5,FALSE)</f>
        <v>Waste Management</v>
      </c>
      <c r="N332">
        <f>SUMIF(B:B,Table_Fact_Inbound_Reporting[[#This Row],[single_stream_incoming_date]],G:G)</f>
        <v>12.690000000000001</v>
      </c>
      <c r="O332">
        <f>IFERROR(VLOOKUP(Table_Fact_Inbound_Reporting[[#This Row],[single_stream_incoming_date]],Fact_Trashout_Reporting!C:F,4,FALSE),0)</f>
        <v>1.1200000000000001</v>
      </c>
      <c r="P332">
        <f>IFERROR(VLOOKUP(Table_Fact_Inbound_Reporting[[#This Row],[single_stream_incoming_date]],Fact_Production_Reporting!E:G,3,FALSE),0)</f>
        <v>13.25</v>
      </c>
      <c r="Q332" s="30">
        <f>Table_Fact_Inbound_Reporting[[#This Row],[Group_Trash_Weight_Tons]]/Table_Fact_Inbound_Reporting[[#This Row],[Group_Inbound_Weight_Tons]]</f>
        <v>8.8258471237194644E-2</v>
      </c>
      <c r="R332" s="10">
        <f t="shared" si="5"/>
        <v>0.27575424703049778</v>
      </c>
    </row>
    <row r="333" spans="1:18" x14ac:dyDescent="0.25">
      <c r="A333">
        <v>1963</v>
      </c>
      <c r="B333" s="14">
        <v>44320</v>
      </c>
      <c r="C333" t="s">
        <v>120</v>
      </c>
      <c r="D333">
        <v>107871</v>
      </c>
      <c r="E333" s="2">
        <v>44320.882375231478</v>
      </c>
      <c r="F333">
        <v>4280</v>
      </c>
      <c r="G333">
        <v>2.14</v>
      </c>
      <c r="H333">
        <v>2</v>
      </c>
      <c r="I333" t="s">
        <v>157</v>
      </c>
      <c r="J333" t="s">
        <v>171</v>
      </c>
      <c r="K333">
        <v>5</v>
      </c>
      <c r="L333" t="s">
        <v>173</v>
      </c>
      <c r="M333" t="str">
        <f>VLOOKUP(Table_Fact_Inbound_Reporting[[#This Row],[supplier_dim_supplier_id]],Table_supplier_dim1[[supplier_id]:[supplier_name]],5,FALSE)</f>
        <v>Twin Enviro</v>
      </c>
      <c r="N333">
        <f>SUMIF(B:B,Table_Fact_Inbound_Reporting[[#This Row],[single_stream_incoming_date]],G:G)</f>
        <v>12.690000000000001</v>
      </c>
      <c r="O333">
        <f>IFERROR(VLOOKUP(Table_Fact_Inbound_Reporting[[#This Row],[single_stream_incoming_date]],Fact_Trashout_Reporting!C:F,4,FALSE),0)</f>
        <v>1.1200000000000001</v>
      </c>
      <c r="P333">
        <f>IFERROR(VLOOKUP(Table_Fact_Inbound_Reporting[[#This Row],[single_stream_incoming_date]],Fact_Production_Reporting!E:G,3,FALSE),0)</f>
        <v>13.25</v>
      </c>
      <c r="Q333" s="30">
        <f>Table_Fact_Inbound_Reporting[[#This Row],[Group_Trash_Weight_Tons]]/Table_Fact_Inbound_Reporting[[#This Row],[Group_Inbound_Weight_Tons]]</f>
        <v>8.8258471237194644E-2</v>
      </c>
      <c r="R333" s="10">
        <f t="shared" si="5"/>
        <v>0.27575424703049778</v>
      </c>
    </row>
    <row r="334" spans="1:18" x14ac:dyDescent="0.25">
      <c r="A334">
        <v>1958</v>
      </c>
      <c r="B334" s="14">
        <v>44319</v>
      </c>
      <c r="C334" t="s">
        <v>120</v>
      </c>
      <c r="D334">
        <v>107795</v>
      </c>
      <c r="E334" s="2">
        <v>44320.870997067905</v>
      </c>
      <c r="F334">
        <v>4980</v>
      </c>
      <c r="G334">
        <v>2.4900000000000002</v>
      </c>
      <c r="H334">
        <v>2</v>
      </c>
      <c r="I334" t="s">
        <v>157</v>
      </c>
      <c r="J334" t="s">
        <v>171</v>
      </c>
      <c r="K334">
        <v>5</v>
      </c>
      <c r="L334" t="s">
        <v>173</v>
      </c>
      <c r="M334" t="str">
        <f>VLOOKUP(Table_Fact_Inbound_Reporting[[#This Row],[supplier_dim_supplier_id]],Table_supplier_dim1[[supplier_id]:[supplier_name]],5,FALSE)</f>
        <v>Twin Enviro</v>
      </c>
      <c r="N334">
        <f>SUMIF(B:B,Table_Fact_Inbound_Reporting[[#This Row],[single_stream_incoming_date]],G:G)</f>
        <v>6.4499999999999993</v>
      </c>
      <c r="O334">
        <f>IFERROR(VLOOKUP(Table_Fact_Inbound_Reporting[[#This Row],[single_stream_incoming_date]],Fact_Trashout_Reporting!C:F,4,FALSE),0)</f>
        <v>0</v>
      </c>
      <c r="P334">
        <f>IFERROR(VLOOKUP(Table_Fact_Inbound_Reporting[[#This Row],[single_stream_incoming_date]],Fact_Production_Reporting!E:G,3,FALSE),0)</f>
        <v>0</v>
      </c>
      <c r="Q334" s="30">
        <f>Table_Fact_Inbound_Reporting[[#This Row],[Group_Trash_Weight_Tons]]/Table_Fact_Inbound_Reporting[[#This Row],[Group_Inbound_Weight_Tons]]</f>
        <v>0</v>
      </c>
      <c r="R334" s="10">
        <f t="shared" si="5"/>
        <v>0.27575424703049778</v>
      </c>
    </row>
    <row r="335" spans="1:18" x14ac:dyDescent="0.25">
      <c r="A335">
        <v>1960</v>
      </c>
      <c r="B335" s="14">
        <v>44319</v>
      </c>
      <c r="C335" t="s">
        <v>120</v>
      </c>
      <c r="D335">
        <v>107821</v>
      </c>
      <c r="E335" s="2">
        <v>44320.87411118827</v>
      </c>
      <c r="F335">
        <v>3540</v>
      </c>
      <c r="G335">
        <v>1.77</v>
      </c>
      <c r="H335">
        <v>2</v>
      </c>
      <c r="I335" t="s">
        <v>157</v>
      </c>
      <c r="J335" t="s">
        <v>171</v>
      </c>
      <c r="K335">
        <v>5</v>
      </c>
      <c r="L335" t="s">
        <v>173</v>
      </c>
      <c r="M335" t="str">
        <f>VLOOKUP(Table_Fact_Inbound_Reporting[[#This Row],[supplier_dim_supplier_id]],Table_supplier_dim1[[supplier_id]:[supplier_name]],5,FALSE)</f>
        <v>Twin Enviro</v>
      </c>
      <c r="N335">
        <f>SUMIF(B:B,Table_Fact_Inbound_Reporting[[#This Row],[single_stream_incoming_date]],G:G)</f>
        <v>6.4499999999999993</v>
      </c>
      <c r="O335">
        <f>IFERROR(VLOOKUP(Table_Fact_Inbound_Reporting[[#This Row],[single_stream_incoming_date]],Fact_Trashout_Reporting!C:F,4,FALSE),0)</f>
        <v>0</v>
      </c>
      <c r="P335">
        <f>IFERROR(VLOOKUP(Table_Fact_Inbound_Reporting[[#This Row],[single_stream_incoming_date]],Fact_Production_Reporting!E:G,3,FALSE),0)</f>
        <v>0</v>
      </c>
      <c r="Q335" s="30">
        <f>Table_Fact_Inbound_Reporting[[#This Row],[Group_Trash_Weight_Tons]]/Table_Fact_Inbound_Reporting[[#This Row],[Group_Inbound_Weight_Tons]]</f>
        <v>0</v>
      </c>
      <c r="R335" s="10">
        <f t="shared" si="5"/>
        <v>0.27575424703049778</v>
      </c>
    </row>
    <row r="336" spans="1:18" x14ac:dyDescent="0.25">
      <c r="A336">
        <v>1957</v>
      </c>
      <c r="B336" s="14">
        <v>44319</v>
      </c>
      <c r="C336" t="s">
        <v>120</v>
      </c>
      <c r="D336">
        <v>107792</v>
      </c>
      <c r="E336" s="2">
        <v>44320.86985146605</v>
      </c>
      <c r="F336">
        <v>1280</v>
      </c>
      <c r="G336">
        <v>0.64</v>
      </c>
      <c r="H336">
        <v>2</v>
      </c>
      <c r="I336" t="s">
        <v>157</v>
      </c>
      <c r="J336" t="s">
        <v>171</v>
      </c>
      <c r="K336">
        <v>5</v>
      </c>
      <c r="L336" t="s">
        <v>173</v>
      </c>
      <c r="M336" t="str">
        <f>VLOOKUP(Table_Fact_Inbound_Reporting[[#This Row],[supplier_dim_supplier_id]],Table_supplier_dim1[[supplier_id]:[supplier_name]],5,FALSE)</f>
        <v>Twin Enviro</v>
      </c>
      <c r="N336">
        <f>SUMIF(B:B,Table_Fact_Inbound_Reporting[[#This Row],[single_stream_incoming_date]],G:G)</f>
        <v>6.4499999999999993</v>
      </c>
      <c r="O336">
        <f>IFERROR(VLOOKUP(Table_Fact_Inbound_Reporting[[#This Row],[single_stream_incoming_date]],Fact_Trashout_Reporting!C:F,4,FALSE),0)</f>
        <v>0</v>
      </c>
      <c r="P336">
        <f>IFERROR(VLOOKUP(Table_Fact_Inbound_Reporting[[#This Row],[single_stream_incoming_date]],Fact_Production_Reporting!E:G,3,FALSE),0)</f>
        <v>0</v>
      </c>
      <c r="Q336" s="30">
        <f>Table_Fact_Inbound_Reporting[[#This Row],[Group_Trash_Weight_Tons]]/Table_Fact_Inbound_Reporting[[#This Row],[Group_Inbound_Weight_Tons]]</f>
        <v>0</v>
      </c>
      <c r="R336" s="10">
        <f t="shared" si="5"/>
        <v>0.27575424703049778</v>
      </c>
    </row>
    <row r="337" spans="1:18" x14ac:dyDescent="0.25">
      <c r="A337">
        <v>1959</v>
      </c>
      <c r="B337" s="14">
        <v>44319</v>
      </c>
      <c r="C337" t="s">
        <v>120</v>
      </c>
      <c r="D337">
        <v>107813</v>
      </c>
      <c r="E337" s="2">
        <v>44320.873489544756</v>
      </c>
      <c r="F337">
        <v>3100</v>
      </c>
      <c r="G337">
        <v>1.55</v>
      </c>
      <c r="H337">
        <v>2</v>
      </c>
      <c r="I337" t="s">
        <v>157</v>
      </c>
      <c r="J337" t="s">
        <v>171</v>
      </c>
      <c r="K337">
        <v>5</v>
      </c>
      <c r="L337" t="s">
        <v>173</v>
      </c>
      <c r="M337" t="str">
        <f>VLOOKUP(Table_Fact_Inbound_Reporting[[#This Row],[supplier_dim_supplier_id]],Table_supplier_dim1[[supplier_id]:[supplier_name]],5,FALSE)</f>
        <v>Twin Enviro</v>
      </c>
      <c r="N337">
        <f>SUMIF(B:B,Table_Fact_Inbound_Reporting[[#This Row],[single_stream_incoming_date]],G:G)</f>
        <v>6.4499999999999993</v>
      </c>
      <c r="O337">
        <f>IFERROR(VLOOKUP(Table_Fact_Inbound_Reporting[[#This Row],[single_stream_incoming_date]],Fact_Trashout_Reporting!C:F,4,FALSE),0)</f>
        <v>0</v>
      </c>
      <c r="P337">
        <f>IFERROR(VLOOKUP(Table_Fact_Inbound_Reporting[[#This Row],[single_stream_incoming_date]],Fact_Production_Reporting!E:G,3,FALSE),0)</f>
        <v>0</v>
      </c>
      <c r="Q337" s="30">
        <f>Table_Fact_Inbound_Reporting[[#This Row],[Group_Trash_Weight_Tons]]/Table_Fact_Inbound_Reporting[[#This Row],[Group_Inbound_Weight_Tons]]</f>
        <v>0</v>
      </c>
      <c r="R337" s="10">
        <f t="shared" si="5"/>
        <v>0.27575424703049778</v>
      </c>
    </row>
    <row r="338" spans="1:18" x14ac:dyDescent="0.25">
      <c r="A338">
        <v>1952</v>
      </c>
      <c r="B338" s="14">
        <v>44316</v>
      </c>
      <c r="C338" t="s">
        <v>120</v>
      </c>
      <c r="D338">
        <v>107723</v>
      </c>
      <c r="E338" s="2">
        <v>44316.870998341052</v>
      </c>
      <c r="F338">
        <v>7980</v>
      </c>
      <c r="G338">
        <v>3.99</v>
      </c>
      <c r="H338">
        <v>3</v>
      </c>
      <c r="I338" t="s">
        <v>157</v>
      </c>
      <c r="J338" t="s">
        <v>171</v>
      </c>
      <c r="K338">
        <v>4</v>
      </c>
      <c r="L338" t="s">
        <v>174</v>
      </c>
      <c r="M338" t="str">
        <f>VLOOKUP(Table_Fact_Inbound_Reporting[[#This Row],[supplier_dim_supplier_id]],Table_supplier_dim1[[supplier_id]:[supplier_name]],5,FALSE)</f>
        <v>Waste Management</v>
      </c>
      <c r="N338">
        <f>SUMIF(B:B,Table_Fact_Inbound_Reporting[[#This Row],[single_stream_incoming_date]],G:G)</f>
        <v>13.790000000000001</v>
      </c>
      <c r="O338">
        <f>IFERROR(VLOOKUP(Table_Fact_Inbound_Reporting[[#This Row],[single_stream_incoming_date]],Fact_Trashout_Reporting!C:F,4,FALSE),0)</f>
        <v>0</v>
      </c>
      <c r="P338">
        <f>IFERROR(VLOOKUP(Table_Fact_Inbound_Reporting[[#This Row],[single_stream_incoming_date]],Fact_Production_Reporting!E:G,3,FALSE),0)</f>
        <v>0</v>
      </c>
      <c r="Q338" s="30">
        <f>Table_Fact_Inbound_Reporting[[#This Row],[Group_Trash_Weight_Tons]]/Table_Fact_Inbound_Reporting[[#This Row],[Group_Inbound_Weight_Tons]]</f>
        <v>0</v>
      </c>
      <c r="R338" s="10">
        <f t="shared" si="5"/>
        <v>0.27575424703049778</v>
      </c>
    </row>
    <row r="339" spans="1:18" x14ac:dyDescent="0.25">
      <c r="A339">
        <v>1954</v>
      </c>
      <c r="B339" s="14">
        <v>44316</v>
      </c>
      <c r="C339" t="s">
        <v>120</v>
      </c>
      <c r="D339">
        <v>107742</v>
      </c>
      <c r="E339" s="2">
        <v>44316.876058063273</v>
      </c>
      <c r="F339">
        <v>7980</v>
      </c>
      <c r="G339">
        <v>3.99</v>
      </c>
      <c r="H339">
        <v>3</v>
      </c>
      <c r="I339" t="s">
        <v>157</v>
      </c>
      <c r="J339" t="s">
        <v>171</v>
      </c>
      <c r="K339">
        <v>4</v>
      </c>
      <c r="L339" t="s">
        <v>174</v>
      </c>
      <c r="M339" t="str">
        <f>VLOOKUP(Table_Fact_Inbound_Reporting[[#This Row],[supplier_dim_supplier_id]],Table_supplier_dim1[[supplier_id]:[supplier_name]],5,FALSE)</f>
        <v>Waste Management</v>
      </c>
      <c r="N339">
        <f>SUMIF(B:B,Table_Fact_Inbound_Reporting[[#This Row],[single_stream_incoming_date]],G:G)</f>
        <v>13.790000000000001</v>
      </c>
      <c r="O339">
        <f>IFERROR(VLOOKUP(Table_Fact_Inbound_Reporting[[#This Row],[single_stream_incoming_date]],Fact_Trashout_Reporting!C:F,4,FALSE),0)</f>
        <v>0</v>
      </c>
      <c r="P339">
        <f>IFERROR(VLOOKUP(Table_Fact_Inbound_Reporting[[#This Row],[single_stream_incoming_date]],Fact_Production_Reporting!E:G,3,FALSE),0)</f>
        <v>0</v>
      </c>
      <c r="Q339" s="30">
        <f>Table_Fact_Inbound_Reporting[[#This Row],[Group_Trash_Weight_Tons]]/Table_Fact_Inbound_Reporting[[#This Row],[Group_Inbound_Weight_Tons]]</f>
        <v>0</v>
      </c>
      <c r="R339" s="10">
        <f t="shared" si="5"/>
        <v>0.27575424703049778</v>
      </c>
    </row>
    <row r="340" spans="1:18" x14ac:dyDescent="0.25">
      <c r="A340">
        <v>1951</v>
      </c>
      <c r="B340" s="14">
        <v>44316</v>
      </c>
      <c r="C340" t="s">
        <v>120</v>
      </c>
      <c r="D340">
        <v>107698</v>
      </c>
      <c r="E340" s="2">
        <v>44316.869839814812</v>
      </c>
      <c r="F340">
        <v>2920</v>
      </c>
      <c r="G340">
        <v>1.46</v>
      </c>
      <c r="H340">
        <v>2</v>
      </c>
      <c r="I340" t="s">
        <v>157</v>
      </c>
      <c r="J340" t="s">
        <v>171</v>
      </c>
      <c r="K340">
        <v>4</v>
      </c>
      <c r="L340" t="s">
        <v>174</v>
      </c>
      <c r="M340" t="str">
        <f>VLOOKUP(Table_Fact_Inbound_Reporting[[#This Row],[supplier_dim_supplier_id]],Table_supplier_dim1[[supplier_id]:[supplier_name]],5,FALSE)</f>
        <v>Twin Enviro</v>
      </c>
      <c r="N340">
        <f>SUMIF(B:B,Table_Fact_Inbound_Reporting[[#This Row],[single_stream_incoming_date]],G:G)</f>
        <v>13.790000000000001</v>
      </c>
      <c r="O340">
        <f>IFERROR(VLOOKUP(Table_Fact_Inbound_Reporting[[#This Row],[single_stream_incoming_date]],Fact_Trashout_Reporting!C:F,4,FALSE),0)</f>
        <v>0</v>
      </c>
      <c r="P340">
        <f>IFERROR(VLOOKUP(Table_Fact_Inbound_Reporting[[#This Row],[single_stream_incoming_date]],Fact_Production_Reporting!E:G,3,FALSE),0)</f>
        <v>0</v>
      </c>
      <c r="Q340" s="30">
        <f>Table_Fact_Inbound_Reporting[[#This Row],[Group_Trash_Weight_Tons]]/Table_Fact_Inbound_Reporting[[#This Row],[Group_Inbound_Weight_Tons]]</f>
        <v>0</v>
      </c>
      <c r="R340" s="10">
        <f t="shared" si="5"/>
        <v>0.27575424703049778</v>
      </c>
    </row>
    <row r="341" spans="1:18" x14ac:dyDescent="0.25">
      <c r="A341">
        <v>1953</v>
      </c>
      <c r="B341" s="14">
        <v>44316</v>
      </c>
      <c r="C341" t="s">
        <v>120</v>
      </c>
      <c r="D341">
        <v>107733</v>
      </c>
      <c r="E341" s="2">
        <v>44316.872719290121</v>
      </c>
      <c r="F341">
        <v>2640</v>
      </c>
      <c r="G341">
        <v>1.32</v>
      </c>
      <c r="H341">
        <v>2</v>
      </c>
      <c r="I341" t="s">
        <v>157</v>
      </c>
      <c r="J341" t="s">
        <v>171</v>
      </c>
      <c r="K341">
        <v>4</v>
      </c>
      <c r="L341" t="s">
        <v>174</v>
      </c>
      <c r="M341" t="str">
        <f>VLOOKUP(Table_Fact_Inbound_Reporting[[#This Row],[supplier_dim_supplier_id]],Table_supplier_dim1[[supplier_id]:[supplier_name]],5,FALSE)</f>
        <v>Twin Enviro</v>
      </c>
      <c r="N341">
        <f>SUMIF(B:B,Table_Fact_Inbound_Reporting[[#This Row],[single_stream_incoming_date]],G:G)</f>
        <v>13.790000000000001</v>
      </c>
      <c r="O341">
        <f>IFERROR(VLOOKUP(Table_Fact_Inbound_Reporting[[#This Row],[single_stream_incoming_date]],Fact_Trashout_Reporting!C:F,4,FALSE),0)</f>
        <v>0</v>
      </c>
      <c r="P341">
        <f>IFERROR(VLOOKUP(Table_Fact_Inbound_Reporting[[#This Row],[single_stream_incoming_date]],Fact_Production_Reporting!E:G,3,FALSE),0)</f>
        <v>0</v>
      </c>
      <c r="Q341" s="30">
        <f>Table_Fact_Inbound_Reporting[[#This Row],[Group_Trash_Weight_Tons]]/Table_Fact_Inbound_Reporting[[#This Row],[Group_Inbound_Weight_Tons]]</f>
        <v>0</v>
      </c>
      <c r="R341" s="10">
        <f t="shared" si="5"/>
        <v>0.27575424703049778</v>
      </c>
    </row>
    <row r="342" spans="1:18" x14ac:dyDescent="0.25">
      <c r="A342">
        <v>1956</v>
      </c>
      <c r="B342" s="14">
        <v>44316</v>
      </c>
      <c r="C342" t="s">
        <v>120</v>
      </c>
      <c r="D342">
        <v>107753</v>
      </c>
      <c r="E342" s="2">
        <v>44316.878194444442</v>
      </c>
      <c r="F342">
        <v>2220</v>
      </c>
      <c r="G342">
        <v>1.1100000000000001</v>
      </c>
      <c r="H342">
        <v>2</v>
      </c>
      <c r="I342" t="s">
        <v>157</v>
      </c>
      <c r="J342" t="s">
        <v>171</v>
      </c>
      <c r="K342">
        <v>4</v>
      </c>
      <c r="L342" t="s">
        <v>174</v>
      </c>
      <c r="M342" t="str">
        <f>VLOOKUP(Table_Fact_Inbound_Reporting[[#This Row],[supplier_dim_supplier_id]],Table_supplier_dim1[[supplier_id]:[supplier_name]],5,FALSE)</f>
        <v>Twin Enviro</v>
      </c>
      <c r="N342">
        <f>SUMIF(B:B,Table_Fact_Inbound_Reporting[[#This Row],[single_stream_incoming_date]],G:G)</f>
        <v>13.790000000000001</v>
      </c>
      <c r="O342">
        <f>IFERROR(VLOOKUP(Table_Fact_Inbound_Reporting[[#This Row],[single_stream_incoming_date]],Fact_Trashout_Reporting!C:F,4,FALSE),0)</f>
        <v>0</v>
      </c>
      <c r="P342">
        <f>IFERROR(VLOOKUP(Table_Fact_Inbound_Reporting[[#This Row],[single_stream_incoming_date]],Fact_Production_Reporting!E:G,3,FALSE),0)</f>
        <v>0</v>
      </c>
      <c r="Q342" s="30">
        <f>Table_Fact_Inbound_Reporting[[#This Row],[Group_Trash_Weight_Tons]]/Table_Fact_Inbound_Reporting[[#This Row],[Group_Inbound_Weight_Tons]]</f>
        <v>0</v>
      </c>
      <c r="R342" s="10">
        <f t="shared" si="5"/>
        <v>0.27575424703049778</v>
      </c>
    </row>
    <row r="343" spans="1:18" x14ac:dyDescent="0.25">
      <c r="A343">
        <v>1955</v>
      </c>
      <c r="B343" s="14">
        <v>44316</v>
      </c>
      <c r="C343" t="s">
        <v>120</v>
      </c>
      <c r="D343">
        <v>107739</v>
      </c>
      <c r="E343" s="2">
        <v>44316.877612384262</v>
      </c>
      <c r="F343">
        <v>3840</v>
      </c>
      <c r="G343">
        <v>1.92</v>
      </c>
      <c r="H343">
        <v>3</v>
      </c>
      <c r="I343" t="s">
        <v>157</v>
      </c>
      <c r="J343" t="s">
        <v>171</v>
      </c>
      <c r="K343">
        <v>4</v>
      </c>
      <c r="L343" t="s">
        <v>174</v>
      </c>
      <c r="M343" t="str">
        <f>VLOOKUP(Table_Fact_Inbound_Reporting[[#This Row],[supplier_dim_supplier_id]],Table_supplier_dim1[[supplier_id]:[supplier_name]],5,FALSE)</f>
        <v>Waste Management</v>
      </c>
      <c r="N343">
        <f>SUMIF(B:B,Table_Fact_Inbound_Reporting[[#This Row],[single_stream_incoming_date]],G:G)</f>
        <v>13.790000000000001</v>
      </c>
      <c r="O343">
        <f>IFERROR(VLOOKUP(Table_Fact_Inbound_Reporting[[#This Row],[single_stream_incoming_date]],Fact_Trashout_Reporting!C:F,4,FALSE),0)</f>
        <v>0</v>
      </c>
      <c r="P343">
        <f>IFERROR(VLOOKUP(Table_Fact_Inbound_Reporting[[#This Row],[single_stream_incoming_date]],Fact_Production_Reporting!E:G,3,FALSE),0)</f>
        <v>0</v>
      </c>
      <c r="Q343" s="30">
        <f>Table_Fact_Inbound_Reporting[[#This Row],[Group_Trash_Weight_Tons]]/Table_Fact_Inbound_Reporting[[#This Row],[Group_Inbound_Weight_Tons]]</f>
        <v>0</v>
      </c>
      <c r="R343" s="10">
        <f t="shared" si="5"/>
        <v>0.27575424703049778</v>
      </c>
    </row>
    <row r="344" spans="1:18" x14ac:dyDescent="0.25">
      <c r="A344">
        <v>1948</v>
      </c>
      <c r="B344" s="14">
        <v>44315</v>
      </c>
      <c r="C344" t="s">
        <v>120</v>
      </c>
      <c r="D344">
        <v>107632</v>
      </c>
      <c r="E344" s="2">
        <v>44316.867011574075</v>
      </c>
      <c r="F344">
        <v>3100</v>
      </c>
      <c r="G344">
        <v>1.55</v>
      </c>
      <c r="H344">
        <v>2</v>
      </c>
      <c r="I344" t="s">
        <v>157</v>
      </c>
      <c r="J344" t="s">
        <v>171</v>
      </c>
      <c r="K344">
        <v>4</v>
      </c>
      <c r="L344" t="s">
        <v>174</v>
      </c>
      <c r="M344" t="str">
        <f>VLOOKUP(Table_Fact_Inbound_Reporting[[#This Row],[supplier_dim_supplier_id]],Table_supplier_dim1[[supplier_id]:[supplier_name]],5,FALSE)</f>
        <v>Twin Enviro</v>
      </c>
      <c r="N344">
        <f>SUMIF(B:B,Table_Fact_Inbound_Reporting[[#This Row],[single_stream_incoming_date]],G:G)</f>
        <v>7.81</v>
      </c>
      <c r="O344">
        <f>IFERROR(VLOOKUP(Table_Fact_Inbound_Reporting[[#This Row],[single_stream_incoming_date]],Fact_Trashout_Reporting!C:F,4,FALSE),0)</f>
        <v>0</v>
      </c>
      <c r="P344">
        <f>IFERROR(VLOOKUP(Table_Fact_Inbound_Reporting[[#This Row],[single_stream_incoming_date]],Fact_Production_Reporting!E:G,3,FALSE),0)</f>
        <v>0</v>
      </c>
      <c r="Q344" s="30">
        <f>Table_Fact_Inbound_Reporting[[#This Row],[Group_Trash_Weight_Tons]]/Table_Fact_Inbound_Reporting[[#This Row],[Group_Inbound_Weight_Tons]]</f>
        <v>0</v>
      </c>
      <c r="R344" s="10">
        <f t="shared" si="5"/>
        <v>0.27575424703049778</v>
      </c>
    </row>
    <row r="345" spans="1:18" x14ac:dyDescent="0.25">
      <c r="A345">
        <v>1949</v>
      </c>
      <c r="B345" s="14">
        <v>44315</v>
      </c>
      <c r="C345" t="s">
        <v>120</v>
      </c>
      <c r="D345">
        <v>107659</v>
      </c>
      <c r="E345" s="2">
        <v>44316.868409876544</v>
      </c>
      <c r="F345">
        <v>3920</v>
      </c>
      <c r="G345">
        <v>1.96</v>
      </c>
      <c r="H345">
        <v>2</v>
      </c>
      <c r="I345" t="s">
        <v>157</v>
      </c>
      <c r="J345" t="s">
        <v>171</v>
      </c>
      <c r="K345">
        <v>4</v>
      </c>
      <c r="L345" t="s">
        <v>174</v>
      </c>
      <c r="M345" t="str">
        <f>VLOOKUP(Table_Fact_Inbound_Reporting[[#This Row],[supplier_dim_supplier_id]],Table_supplier_dim1[[supplier_id]:[supplier_name]],5,FALSE)</f>
        <v>Twin Enviro</v>
      </c>
      <c r="N345">
        <f>SUMIF(B:B,Table_Fact_Inbound_Reporting[[#This Row],[single_stream_incoming_date]],G:G)</f>
        <v>7.81</v>
      </c>
      <c r="O345">
        <f>IFERROR(VLOOKUP(Table_Fact_Inbound_Reporting[[#This Row],[single_stream_incoming_date]],Fact_Trashout_Reporting!C:F,4,FALSE),0)</f>
        <v>0</v>
      </c>
      <c r="P345">
        <f>IFERROR(VLOOKUP(Table_Fact_Inbound_Reporting[[#This Row],[single_stream_incoming_date]],Fact_Production_Reporting!E:G,3,FALSE),0)</f>
        <v>0</v>
      </c>
      <c r="Q345" s="30">
        <f>Table_Fact_Inbound_Reporting[[#This Row],[Group_Trash_Weight_Tons]]/Table_Fact_Inbound_Reporting[[#This Row],[Group_Inbound_Weight_Tons]]</f>
        <v>0</v>
      </c>
      <c r="R345" s="10">
        <f t="shared" si="5"/>
        <v>0.27575424703049778</v>
      </c>
    </row>
    <row r="346" spans="1:18" x14ac:dyDescent="0.25">
      <c r="A346">
        <v>1950</v>
      </c>
      <c r="B346" s="14">
        <v>44315</v>
      </c>
      <c r="C346" t="s">
        <v>120</v>
      </c>
      <c r="D346">
        <v>107666</v>
      </c>
      <c r="E346" s="2">
        <v>44316.869320756174</v>
      </c>
      <c r="F346">
        <v>2680</v>
      </c>
      <c r="G346">
        <v>1.34</v>
      </c>
      <c r="H346">
        <v>2</v>
      </c>
      <c r="I346" t="s">
        <v>157</v>
      </c>
      <c r="J346" t="s">
        <v>171</v>
      </c>
      <c r="K346">
        <v>4</v>
      </c>
      <c r="L346" t="s">
        <v>174</v>
      </c>
      <c r="M346" t="str">
        <f>VLOOKUP(Table_Fact_Inbound_Reporting[[#This Row],[supplier_dim_supplier_id]],Table_supplier_dim1[[supplier_id]:[supplier_name]],5,FALSE)</f>
        <v>Twin Enviro</v>
      </c>
      <c r="N346">
        <f>SUMIF(B:B,Table_Fact_Inbound_Reporting[[#This Row],[single_stream_incoming_date]],G:G)</f>
        <v>7.81</v>
      </c>
      <c r="O346">
        <f>IFERROR(VLOOKUP(Table_Fact_Inbound_Reporting[[#This Row],[single_stream_incoming_date]],Fact_Trashout_Reporting!C:F,4,FALSE),0)</f>
        <v>0</v>
      </c>
      <c r="P346">
        <f>IFERROR(VLOOKUP(Table_Fact_Inbound_Reporting[[#This Row],[single_stream_incoming_date]],Fact_Production_Reporting!E:G,3,FALSE),0)</f>
        <v>0</v>
      </c>
      <c r="Q346" s="30">
        <f>Table_Fact_Inbound_Reporting[[#This Row],[Group_Trash_Weight_Tons]]/Table_Fact_Inbound_Reporting[[#This Row],[Group_Inbound_Weight_Tons]]</f>
        <v>0</v>
      </c>
      <c r="R346" s="10">
        <f t="shared" si="5"/>
        <v>0.27575424703049778</v>
      </c>
    </row>
    <row r="347" spans="1:18" x14ac:dyDescent="0.25">
      <c r="A347">
        <v>1947</v>
      </c>
      <c r="B347" s="14">
        <v>44315</v>
      </c>
      <c r="C347" t="s">
        <v>120</v>
      </c>
      <c r="D347">
        <v>107612</v>
      </c>
      <c r="E347" s="2">
        <v>44316.864560879629</v>
      </c>
      <c r="F347">
        <v>5920</v>
      </c>
      <c r="G347">
        <v>2.96</v>
      </c>
      <c r="H347">
        <v>2</v>
      </c>
      <c r="I347" t="s">
        <v>157</v>
      </c>
      <c r="J347" t="s">
        <v>171</v>
      </c>
      <c r="K347">
        <v>4</v>
      </c>
      <c r="L347" t="s">
        <v>174</v>
      </c>
      <c r="M347" t="str">
        <f>VLOOKUP(Table_Fact_Inbound_Reporting[[#This Row],[supplier_dim_supplier_id]],Table_supplier_dim1[[supplier_id]:[supplier_name]],5,FALSE)</f>
        <v>Twin Enviro</v>
      </c>
      <c r="N347">
        <f>SUMIF(B:B,Table_Fact_Inbound_Reporting[[#This Row],[single_stream_incoming_date]],G:G)</f>
        <v>7.81</v>
      </c>
      <c r="O347">
        <f>IFERROR(VLOOKUP(Table_Fact_Inbound_Reporting[[#This Row],[single_stream_incoming_date]],Fact_Trashout_Reporting!C:F,4,FALSE),0)</f>
        <v>0</v>
      </c>
      <c r="P347">
        <f>IFERROR(VLOOKUP(Table_Fact_Inbound_Reporting[[#This Row],[single_stream_incoming_date]],Fact_Production_Reporting!E:G,3,FALSE),0)</f>
        <v>0</v>
      </c>
      <c r="Q347" s="30">
        <f>Table_Fact_Inbound_Reporting[[#This Row],[Group_Trash_Weight_Tons]]/Table_Fact_Inbound_Reporting[[#This Row],[Group_Inbound_Weight_Tons]]</f>
        <v>0</v>
      </c>
      <c r="R347" s="10">
        <f t="shared" si="5"/>
        <v>0.27575424703049778</v>
      </c>
    </row>
    <row r="348" spans="1:18" x14ac:dyDescent="0.25">
      <c r="A348">
        <v>1946</v>
      </c>
      <c r="B348" s="14">
        <v>44314</v>
      </c>
      <c r="C348" t="s">
        <v>120</v>
      </c>
      <c r="D348">
        <v>107583</v>
      </c>
      <c r="E348" s="2">
        <v>44314.825791589508</v>
      </c>
      <c r="F348">
        <v>2960</v>
      </c>
      <c r="G348">
        <v>1.48</v>
      </c>
      <c r="H348">
        <v>3</v>
      </c>
      <c r="I348" t="s">
        <v>157</v>
      </c>
      <c r="J348" t="s">
        <v>171</v>
      </c>
      <c r="K348">
        <v>4</v>
      </c>
      <c r="L348" t="s">
        <v>174</v>
      </c>
      <c r="M348" t="str">
        <f>VLOOKUP(Table_Fact_Inbound_Reporting[[#This Row],[supplier_dim_supplier_id]],Table_supplier_dim1[[supplier_id]:[supplier_name]],5,FALSE)</f>
        <v>Waste Management</v>
      </c>
      <c r="N348">
        <f>SUMIF(B:B,Table_Fact_Inbound_Reporting[[#This Row],[single_stream_incoming_date]],G:G)</f>
        <v>1.78</v>
      </c>
      <c r="O348">
        <f>IFERROR(VLOOKUP(Table_Fact_Inbound_Reporting[[#This Row],[single_stream_incoming_date]],Fact_Trashout_Reporting!C:F,4,FALSE),0)</f>
        <v>0</v>
      </c>
      <c r="P348">
        <f>IFERROR(VLOOKUP(Table_Fact_Inbound_Reporting[[#This Row],[single_stream_incoming_date]],Fact_Production_Reporting!E:G,3,FALSE),0)</f>
        <v>0.60750000000000004</v>
      </c>
      <c r="Q348" s="30">
        <f>Table_Fact_Inbound_Reporting[[#This Row],[Group_Trash_Weight_Tons]]/Table_Fact_Inbound_Reporting[[#This Row],[Group_Inbound_Weight_Tons]]</f>
        <v>0</v>
      </c>
      <c r="R348" s="10">
        <f t="shared" si="5"/>
        <v>0.27575424703049778</v>
      </c>
    </row>
    <row r="349" spans="1:18" x14ac:dyDescent="0.25">
      <c r="A349">
        <v>1945</v>
      </c>
      <c r="B349" s="14">
        <v>44314</v>
      </c>
      <c r="C349" t="s">
        <v>120</v>
      </c>
      <c r="D349">
        <v>107578</v>
      </c>
      <c r="E349" s="2">
        <v>44314.825446952163</v>
      </c>
      <c r="F349">
        <v>600</v>
      </c>
      <c r="G349">
        <v>0.3</v>
      </c>
      <c r="H349">
        <v>2</v>
      </c>
      <c r="I349" t="s">
        <v>157</v>
      </c>
      <c r="J349" t="s">
        <v>171</v>
      </c>
      <c r="K349">
        <v>4</v>
      </c>
      <c r="L349" t="s">
        <v>174</v>
      </c>
      <c r="M349" t="str">
        <f>VLOOKUP(Table_Fact_Inbound_Reporting[[#This Row],[supplier_dim_supplier_id]],Table_supplier_dim1[[supplier_id]:[supplier_name]],5,FALSE)</f>
        <v>Twin Enviro</v>
      </c>
      <c r="N349">
        <f>SUMIF(B:B,Table_Fact_Inbound_Reporting[[#This Row],[single_stream_incoming_date]],G:G)</f>
        <v>1.78</v>
      </c>
      <c r="O349">
        <f>IFERROR(VLOOKUP(Table_Fact_Inbound_Reporting[[#This Row],[single_stream_incoming_date]],Fact_Trashout_Reporting!C:F,4,FALSE),0)</f>
        <v>0</v>
      </c>
      <c r="P349">
        <f>IFERROR(VLOOKUP(Table_Fact_Inbound_Reporting[[#This Row],[single_stream_incoming_date]],Fact_Production_Reporting!E:G,3,FALSE),0)</f>
        <v>0.60750000000000004</v>
      </c>
      <c r="Q349" s="30">
        <f>Table_Fact_Inbound_Reporting[[#This Row],[Group_Trash_Weight_Tons]]/Table_Fact_Inbound_Reporting[[#This Row],[Group_Inbound_Weight_Tons]]</f>
        <v>0</v>
      </c>
      <c r="R349" s="10">
        <f t="shared" si="5"/>
        <v>0.27575424703049778</v>
      </c>
    </row>
    <row r="350" spans="1:18" x14ac:dyDescent="0.25">
      <c r="A350">
        <v>1944</v>
      </c>
      <c r="B350" s="14">
        <v>44313</v>
      </c>
      <c r="C350" t="s">
        <v>120</v>
      </c>
      <c r="D350">
        <v>107572</v>
      </c>
      <c r="E350" s="2">
        <v>44314.825019753087</v>
      </c>
      <c r="F350">
        <v>4980</v>
      </c>
      <c r="G350">
        <v>2.4900000000000002</v>
      </c>
      <c r="H350">
        <v>3</v>
      </c>
      <c r="I350" t="s">
        <v>157</v>
      </c>
      <c r="J350" t="s">
        <v>171</v>
      </c>
      <c r="K350">
        <v>4</v>
      </c>
      <c r="L350" t="s">
        <v>174</v>
      </c>
      <c r="M350" t="str">
        <f>VLOOKUP(Table_Fact_Inbound_Reporting[[#This Row],[supplier_dim_supplier_id]],Table_supplier_dim1[[supplier_id]:[supplier_name]],5,FALSE)</f>
        <v>Waste Management</v>
      </c>
      <c r="N350">
        <f>SUMIF(B:B,Table_Fact_Inbound_Reporting[[#This Row],[single_stream_incoming_date]],G:G)</f>
        <v>9</v>
      </c>
      <c r="O350">
        <f>IFERROR(VLOOKUP(Table_Fact_Inbound_Reporting[[#This Row],[single_stream_incoming_date]],Fact_Trashout_Reporting!C:F,4,FALSE),0)</f>
        <v>0</v>
      </c>
      <c r="P350">
        <f>IFERROR(VLOOKUP(Table_Fact_Inbound_Reporting[[#This Row],[single_stream_incoming_date]],Fact_Production_Reporting!E:G,3,FALSE),0)</f>
        <v>7.1014999999999997</v>
      </c>
      <c r="Q350" s="30">
        <f>Table_Fact_Inbound_Reporting[[#This Row],[Group_Trash_Weight_Tons]]/Table_Fact_Inbound_Reporting[[#This Row],[Group_Inbound_Weight_Tons]]</f>
        <v>0</v>
      </c>
      <c r="R350" s="10">
        <f t="shared" si="5"/>
        <v>0.27575424703049778</v>
      </c>
    </row>
    <row r="351" spans="1:18" x14ac:dyDescent="0.25">
      <c r="A351">
        <v>1941</v>
      </c>
      <c r="B351" s="14">
        <v>44313</v>
      </c>
      <c r="C351" t="s">
        <v>120</v>
      </c>
      <c r="D351">
        <v>107530</v>
      </c>
      <c r="E351" s="2">
        <v>44314.609311304011</v>
      </c>
      <c r="F351">
        <v>5200</v>
      </c>
      <c r="G351">
        <v>2.6</v>
      </c>
      <c r="H351">
        <v>3</v>
      </c>
      <c r="I351" t="s">
        <v>157</v>
      </c>
      <c r="J351" t="s">
        <v>171</v>
      </c>
      <c r="K351">
        <v>4</v>
      </c>
      <c r="L351" t="s">
        <v>174</v>
      </c>
      <c r="M351" t="str">
        <f>VLOOKUP(Table_Fact_Inbound_Reporting[[#This Row],[supplier_dim_supplier_id]],Table_supplier_dim1[[supplier_id]:[supplier_name]],5,FALSE)</f>
        <v>Waste Management</v>
      </c>
      <c r="N351">
        <f>SUMIF(B:B,Table_Fact_Inbound_Reporting[[#This Row],[single_stream_incoming_date]],G:G)</f>
        <v>9</v>
      </c>
      <c r="O351">
        <f>IFERROR(VLOOKUP(Table_Fact_Inbound_Reporting[[#This Row],[single_stream_incoming_date]],Fact_Trashout_Reporting!C:F,4,FALSE),0)</f>
        <v>0</v>
      </c>
      <c r="P351">
        <f>IFERROR(VLOOKUP(Table_Fact_Inbound_Reporting[[#This Row],[single_stream_incoming_date]],Fact_Production_Reporting!E:G,3,FALSE),0)</f>
        <v>7.1014999999999997</v>
      </c>
      <c r="Q351" s="30">
        <f>Table_Fact_Inbound_Reporting[[#This Row],[Group_Trash_Weight_Tons]]/Table_Fact_Inbound_Reporting[[#This Row],[Group_Inbound_Weight_Tons]]</f>
        <v>0</v>
      </c>
      <c r="R351" s="10">
        <f t="shared" si="5"/>
        <v>0.27575424703049778</v>
      </c>
    </row>
    <row r="352" spans="1:18" x14ac:dyDescent="0.25">
      <c r="A352">
        <v>1943</v>
      </c>
      <c r="B352" s="14">
        <v>44313</v>
      </c>
      <c r="C352" t="s">
        <v>120</v>
      </c>
      <c r="D352">
        <v>107567</v>
      </c>
      <c r="E352" s="2">
        <v>44314.823761458334</v>
      </c>
      <c r="F352">
        <v>2080</v>
      </c>
      <c r="G352">
        <v>1.04</v>
      </c>
      <c r="H352">
        <v>3</v>
      </c>
      <c r="I352" t="s">
        <v>157</v>
      </c>
      <c r="J352" t="s">
        <v>171</v>
      </c>
      <c r="K352">
        <v>4</v>
      </c>
      <c r="L352" t="s">
        <v>174</v>
      </c>
      <c r="M352" t="str">
        <f>VLOOKUP(Table_Fact_Inbound_Reporting[[#This Row],[supplier_dim_supplier_id]],Table_supplier_dim1[[supplier_id]:[supplier_name]],5,FALSE)</f>
        <v>Waste Management</v>
      </c>
      <c r="N352">
        <f>SUMIF(B:B,Table_Fact_Inbound_Reporting[[#This Row],[single_stream_incoming_date]],G:G)</f>
        <v>9</v>
      </c>
      <c r="O352">
        <f>IFERROR(VLOOKUP(Table_Fact_Inbound_Reporting[[#This Row],[single_stream_incoming_date]],Fact_Trashout_Reporting!C:F,4,FALSE),0)</f>
        <v>0</v>
      </c>
      <c r="P352">
        <f>IFERROR(VLOOKUP(Table_Fact_Inbound_Reporting[[#This Row],[single_stream_incoming_date]],Fact_Production_Reporting!E:G,3,FALSE),0)</f>
        <v>7.1014999999999997</v>
      </c>
      <c r="Q352" s="30">
        <f>Table_Fact_Inbound_Reporting[[#This Row],[Group_Trash_Weight_Tons]]/Table_Fact_Inbound_Reporting[[#This Row],[Group_Inbound_Weight_Tons]]</f>
        <v>0</v>
      </c>
      <c r="R352" s="10">
        <f t="shared" si="5"/>
        <v>0.27575424703049778</v>
      </c>
    </row>
    <row r="353" spans="1:18" x14ac:dyDescent="0.25">
      <c r="A353">
        <v>1942</v>
      </c>
      <c r="B353" s="14">
        <v>44313</v>
      </c>
      <c r="C353" t="s">
        <v>120</v>
      </c>
      <c r="D353">
        <v>107559</v>
      </c>
      <c r="E353" s="2">
        <v>44314.82335628858</v>
      </c>
      <c r="F353">
        <v>5740</v>
      </c>
      <c r="G353">
        <v>2.87</v>
      </c>
      <c r="H353">
        <v>2</v>
      </c>
      <c r="I353" t="s">
        <v>157</v>
      </c>
      <c r="J353" t="s">
        <v>171</v>
      </c>
      <c r="K353">
        <v>4</v>
      </c>
      <c r="L353" t="s">
        <v>174</v>
      </c>
      <c r="M353" t="str">
        <f>VLOOKUP(Table_Fact_Inbound_Reporting[[#This Row],[supplier_dim_supplier_id]],Table_supplier_dim1[[supplier_id]:[supplier_name]],5,FALSE)</f>
        <v>Twin Enviro</v>
      </c>
      <c r="N353">
        <f>SUMIF(B:B,Table_Fact_Inbound_Reporting[[#This Row],[single_stream_incoming_date]],G:G)</f>
        <v>9</v>
      </c>
      <c r="O353">
        <f>IFERROR(VLOOKUP(Table_Fact_Inbound_Reporting[[#This Row],[single_stream_incoming_date]],Fact_Trashout_Reporting!C:F,4,FALSE),0)</f>
        <v>0</v>
      </c>
      <c r="P353">
        <f>IFERROR(VLOOKUP(Table_Fact_Inbound_Reporting[[#This Row],[single_stream_incoming_date]],Fact_Production_Reporting!E:G,3,FALSE),0)</f>
        <v>7.1014999999999997</v>
      </c>
      <c r="Q353" s="30">
        <f>Table_Fact_Inbound_Reporting[[#This Row],[Group_Trash_Weight_Tons]]/Table_Fact_Inbound_Reporting[[#This Row],[Group_Inbound_Weight_Tons]]</f>
        <v>0</v>
      </c>
      <c r="R353" s="10">
        <f t="shared" si="5"/>
        <v>0.27575424703049778</v>
      </c>
    </row>
    <row r="354" spans="1:18" x14ac:dyDescent="0.25">
      <c r="A354">
        <v>1937</v>
      </c>
      <c r="B354" s="14">
        <v>44312</v>
      </c>
      <c r="C354" t="s">
        <v>120</v>
      </c>
      <c r="D354">
        <v>107468</v>
      </c>
      <c r="E354" s="2">
        <v>44312.870215702162</v>
      </c>
      <c r="F354">
        <v>7620</v>
      </c>
      <c r="G354">
        <v>3.81</v>
      </c>
      <c r="H354">
        <v>3</v>
      </c>
      <c r="I354" t="s">
        <v>157</v>
      </c>
      <c r="J354" t="s">
        <v>171</v>
      </c>
      <c r="K354">
        <v>4</v>
      </c>
      <c r="L354" t="s">
        <v>174</v>
      </c>
      <c r="M354" t="str">
        <f>VLOOKUP(Table_Fact_Inbound_Reporting[[#This Row],[supplier_dim_supplier_id]],Table_supplier_dim1[[supplier_id]:[supplier_name]],5,FALSE)</f>
        <v>Waste Management</v>
      </c>
      <c r="N354">
        <f>SUMIF(B:B,Table_Fact_Inbound_Reporting[[#This Row],[single_stream_incoming_date]],G:G)</f>
        <v>14.709999999999999</v>
      </c>
      <c r="O354">
        <f>IFERROR(VLOOKUP(Table_Fact_Inbound_Reporting[[#This Row],[single_stream_incoming_date]],Fact_Trashout_Reporting!C:F,4,FALSE),0)</f>
        <v>0</v>
      </c>
      <c r="P354">
        <f>IFERROR(VLOOKUP(Table_Fact_Inbound_Reporting[[#This Row],[single_stream_incoming_date]],Fact_Production_Reporting!E:G,3,FALSE),0)</f>
        <v>12.209</v>
      </c>
      <c r="Q354" s="30">
        <f>Table_Fact_Inbound_Reporting[[#This Row],[Group_Trash_Weight_Tons]]/Table_Fact_Inbound_Reporting[[#This Row],[Group_Inbound_Weight_Tons]]</f>
        <v>0</v>
      </c>
      <c r="R354" s="10">
        <f t="shared" si="5"/>
        <v>0.27575424703049778</v>
      </c>
    </row>
    <row r="355" spans="1:18" x14ac:dyDescent="0.25">
      <c r="A355">
        <v>1936</v>
      </c>
      <c r="B355" s="14">
        <v>44312</v>
      </c>
      <c r="C355" t="s">
        <v>120</v>
      </c>
      <c r="D355">
        <v>107467</v>
      </c>
      <c r="E355" s="2">
        <v>44312.869053317903</v>
      </c>
      <c r="F355">
        <v>7520</v>
      </c>
      <c r="G355">
        <v>3.76</v>
      </c>
      <c r="H355">
        <v>3</v>
      </c>
      <c r="I355" t="s">
        <v>157</v>
      </c>
      <c r="J355" t="s">
        <v>171</v>
      </c>
      <c r="K355">
        <v>4</v>
      </c>
      <c r="L355" t="s">
        <v>174</v>
      </c>
      <c r="M355" t="str">
        <f>VLOOKUP(Table_Fact_Inbound_Reporting[[#This Row],[supplier_dim_supplier_id]],Table_supplier_dim1[[supplier_id]:[supplier_name]],5,FALSE)</f>
        <v>Waste Management</v>
      </c>
      <c r="N355">
        <f>SUMIF(B:B,Table_Fact_Inbound_Reporting[[#This Row],[single_stream_incoming_date]],G:G)</f>
        <v>14.709999999999999</v>
      </c>
      <c r="O355">
        <f>IFERROR(VLOOKUP(Table_Fact_Inbound_Reporting[[#This Row],[single_stream_incoming_date]],Fact_Trashout_Reporting!C:F,4,FALSE),0)</f>
        <v>0</v>
      </c>
      <c r="P355">
        <f>IFERROR(VLOOKUP(Table_Fact_Inbound_Reporting[[#This Row],[single_stream_incoming_date]],Fact_Production_Reporting!E:G,3,FALSE),0)</f>
        <v>12.209</v>
      </c>
      <c r="Q355" s="30">
        <f>Table_Fact_Inbound_Reporting[[#This Row],[Group_Trash_Weight_Tons]]/Table_Fact_Inbound_Reporting[[#This Row],[Group_Inbound_Weight_Tons]]</f>
        <v>0</v>
      </c>
      <c r="R355" s="10">
        <f t="shared" si="5"/>
        <v>0.27575424703049778</v>
      </c>
    </row>
    <row r="356" spans="1:18" x14ac:dyDescent="0.25">
      <c r="A356">
        <v>1940</v>
      </c>
      <c r="B356" s="14">
        <v>44312</v>
      </c>
      <c r="C356" t="s">
        <v>120</v>
      </c>
      <c r="D356">
        <v>107501</v>
      </c>
      <c r="E356" s="2">
        <v>44314.608640046295</v>
      </c>
      <c r="F356">
        <v>2400</v>
      </c>
      <c r="G356">
        <v>1.2</v>
      </c>
      <c r="H356">
        <v>2</v>
      </c>
      <c r="I356" t="s">
        <v>157</v>
      </c>
      <c r="J356" t="s">
        <v>171</v>
      </c>
      <c r="K356">
        <v>4</v>
      </c>
      <c r="L356" t="s">
        <v>174</v>
      </c>
      <c r="M356" t="str">
        <f>VLOOKUP(Table_Fact_Inbound_Reporting[[#This Row],[supplier_dim_supplier_id]],Table_supplier_dim1[[supplier_id]:[supplier_name]],5,FALSE)</f>
        <v>Twin Enviro</v>
      </c>
      <c r="N356">
        <f>SUMIF(B:B,Table_Fact_Inbound_Reporting[[#This Row],[single_stream_incoming_date]],G:G)</f>
        <v>14.709999999999999</v>
      </c>
      <c r="O356">
        <f>IFERROR(VLOOKUP(Table_Fact_Inbound_Reporting[[#This Row],[single_stream_incoming_date]],Fact_Trashout_Reporting!C:F,4,FALSE),0)</f>
        <v>0</v>
      </c>
      <c r="P356">
        <f>IFERROR(VLOOKUP(Table_Fact_Inbound_Reporting[[#This Row],[single_stream_incoming_date]],Fact_Production_Reporting!E:G,3,FALSE),0)</f>
        <v>12.209</v>
      </c>
      <c r="Q356" s="30">
        <f>Table_Fact_Inbound_Reporting[[#This Row],[Group_Trash_Weight_Tons]]/Table_Fact_Inbound_Reporting[[#This Row],[Group_Inbound_Weight_Tons]]</f>
        <v>0</v>
      </c>
      <c r="R356" s="10">
        <f t="shared" si="5"/>
        <v>0.27575424703049778</v>
      </c>
    </row>
    <row r="357" spans="1:18" x14ac:dyDescent="0.25">
      <c r="A357">
        <v>1939</v>
      </c>
      <c r="B357" s="14">
        <v>44312</v>
      </c>
      <c r="C357" t="s">
        <v>120</v>
      </c>
      <c r="D357">
        <v>107500</v>
      </c>
      <c r="E357" s="2">
        <v>44314.604327739195</v>
      </c>
      <c r="F357">
        <v>3380</v>
      </c>
      <c r="G357">
        <v>1.69</v>
      </c>
      <c r="H357">
        <v>2</v>
      </c>
      <c r="I357" t="s">
        <v>157</v>
      </c>
      <c r="J357" t="s">
        <v>171</v>
      </c>
      <c r="K357">
        <v>4</v>
      </c>
      <c r="L357" t="s">
        <v>174</v>
      </c>
      <c r="M357" t="str">
        <f>VLOOKUP(Table_Fact_Inbound_Reporting[[#This Row],[supplier_dim_supplier_id]],Table_supplier_dim1[[supplier_id]:[supplier_name]],5,FALSE)</f>
        <v>Twin Enviro</v>
      </c>
      <c r="N357">
        <f>SUMIF(B:B,Table_Fact_Inbound_Reporting[[#This Row],[single_stream_incoming_date]],G:G)</f>
        <v>14.709999999999999</v>
      </c>
      <c r="O357">
        <f>IFERROR(VLOOKUP(Table_Fact_Inbound_Reporting[[#This Row],[single_stream_incoming_date]],Fact_Trashout_Reporting!C:F,4,FALSE),0)</f>
        <v>0</v>
      </c>
      <c r="P357">
        <f>IFERROR(VLOOKUP(Table_Fact_Inbound_Reporting[[#This Row],[single_stream_incoming_date]],Fact_Production_Reporting!E:G,3,FALSE),0)</f>
        <v>12.209</v>
      </c>
      <c r="Q357" s="30">
        <f>Table_Fact_Inbound_Reporting[[#This Row],[Group_Trash_Weight_Tons]]/Table_Fact_Inbound_Reporting[[#This Row],[Group_Inbound_Weight_Tons]]</f>
        <v>0</v>
      </c>
      <c r="R357" s="10">
        <f t="shared" si="5"/>
        <v>0.27575424703049778</v>
      </c>
    </row>
    <row r="358" spans="1:18" x14ac:dyDescent="0.25">
      <c r="A358">
        <v>1935</v>
      </c>
      <c r="B358" s="14">
        <v>44312</v>
      </c>
      <c r="C358" t="s">
        <v>120</v>
      </c>
      <c r="D358">
        <v>107418</v>
      </c>
      <c r="E358" s="2">
        <v>44312.868205169754</v>
      </c>
      <c r="F358">
        <v>3160</v>
      </c>
      <c r="G358">
        <v>1.58</v>
      </c>
      <c r="H358">
        <v>3</v>
      </c>
      <c r="I358" t="s">
        <v>157</v>
      </c>
      <c r="J358" t="s">
        <v>171</v>
      </c>
      <c r="K358">
        <v>4</v>
      </c>
      <c r="L358" t="s">
        <v>174</v>
      </c>
      <c r="M358" t="str">
        <f>VLOOKUP(Table_Fact_Inbound_Reporting[[#This Row],[supplier_dim_supplier_id]],Table_supplier_dim1[[supplier_id]:[supplier_name]],5,FALSE)</f>
        <v>Waste Management</v>
      </c>
      <c r="N358">
        <f>SUMIF(B:B,Table_Fact_Inbound_Reporting[[#This Row],[single_stream_incoming_date]],G:G)</f>
        <v>14.709999999999999</v>
      </c>
      <c r="O358">
        <f>IFERROR(VLOOKUP(Table_Fact_Inbound_Reporting[[#This Row],[single_stream_incoming_date]],Fact_Trashout_Reporting!C:F,4,FALSE),0)</f>
        <v>0</v>
      </c>
      <c r="P358">
        <f>IFERROR(VLOOKUP(Table_Fact_Inbound_Reporting[[#This Row],[single_stream_incoming_date]],Fact_Production_Reporting!E:G,3,FALSE),0)</f>
        <v>12.209</v>
      </c>
      <c r="Q358" s="30">
        <f>Table_Fact_Inbound_Reporting[[#This Row],[Group_Trash_Weight_Tons]]/Table_Fact_Inbound_Reporting[[#This Row],[Group_Inbound_Weight_Tons]]</f>
        <v>0</v>
      </c>
      <c r="R358" s="10">
        <f t="shared" si="5"/>
        <v>0.27575424703049778</v>
      </c>
    </row>
    <row r="359" spans="1:18" x14ac:dyDescent="0.25">
      <c r="A359">
        <v>1932</v>
      </c>
      <c r="B359" s="14">
        <v>44312</v>
      </c>
      <c r="C359" t="s">
        <v>120</v>
      </c>
      <c r="D359">
        <v>107443</v>
      </c>
      <c r="E359" s="2">
        <v>44312.865171373458</v>
      </c>
      <c r="F359">
        <v>2180</v>
      </c>
      <c r="G359">
        <v>1.0900000000000001</v>
      </c>
      <c r="H359">
        <v>2</v>
      </c>
      <c r="I359" t="s">
        <v>157</v>
      </c>
      <c r="J359" t="s">
        <v>171</v>
      </c>
      <c r="K359">
        <v>4</v>
      </c>
      <c r="L359" t="s">
        <v>174</v>
      </c>
      <c r="M359" t="str">
        <f>VLOOKUP(Table_Fact_Inbound_Reporting[[#This Row],[supplier_dim_supplier_id]],Table_supplier_dim1[[supplier_id]:[supplier_name]],5,FALSE)</f>
        <v>Twin Enviro</v>
      </c>
      <c r="N359">
        <f>SUMIF(B:B,Table_Fact_Inbound_Reporting[[#This Row],[single_stream_incoming_date]],G:G)</f>
        <v>14.709999999999999</v>
      </c>
      <c r="O359">
        <f>IFERROR(VLOOKUP(Table_Fact_Inbound_Reporting[[#This Row],[single_stream_incoming_date]],Fact_Trashout_Reporting!C:F,4,FALSE),0)</f>
        <v>0</v>
      </c>
      <c r="P359">
        <f>IFERROR(VLOOKUP(Table_Fact_Inbound_Reporting[[#This Row],[single_stream_incoming_date]],Fact_Production_Reporting!E:G,3,FALSE),0)</f>
        <v>12.209</v>
      </c>
      <c r="Q359" s="30">
        <f>Table_Fact_Inbound_Reporting[[#This Row],[Group_Trash_Weight_Tons]]/Table_Fact_Inbound_Reporting[[#This Row],[Group_Inbound_Weight_Tons]]</f>
        <v>0</v>
      </c>
      <c r="R359" s="10">
        <f t="shared" si="5"/>
        <v>0.27575424703049778</v>
      </c>
    </row>
    <row r="360" spans="1:18" x14ac:dyDescent="0.25">
      <c r="A360">
        <v>1938</v>
      </c>
      <c r="B360" s="14">
        <v>44312</v>
      </c>
      <c r="C360" t="s">
        <v>120</v>
      </c>
      <c r="D360">
        <v>107503</v>
      </c>
      <c r="E360" s="2">
        <v>44314.60327388117</v>
      </c>
      <c r="F360">
        <v>2960</v>
      </c>
      <c r="G360">
        <v>1.48</v>
      </c>
      <c r="H360">
        <v>3</v>
      </c>
      <c r="I360" t="s">
        <v>157</v>
      </c>
      <c r="J360" t="s">
        <v>171</v>
      </c>
      <c r="K360">
        <v>4</v>
      </c>
      <c r="L360" t="s">
        <v>174</v>
      </c>
      <c r="M360" t="str">
        <f>VLOOKUP(Table_Fact_Inbound_Reporting[[#This Row],[supplier_dim_supplier_id]],Table_supplier_dim1[[supplier_id]:[supplier_name]],5,FALSE)</f>
        <v>Waste Management</v>
      </c>
      <c r="N360">
        <f>SUMIF(B:B,Table_Fact_Inbound_Reporting[[#This Row],[single_stream_incoming_date]],G:G)</f>
        <v>14.709999999999999</v>
      </c>
      <c r="O360">
        <f>IFERROR(VLOOKUP(Table_Fact_Inbound_Reporting[[#This Row],[single_stream_incoming_date]],Fact_Trashout_Reporting!C:F,4,FALSE),0)</f>
        <v>0</v>
      </c>
      <c r="P360">
        <f>IFERROR(VLOOKUP(Table_Fact_Inbound_Reporting[[#This Row],[single_stream_incoming_date]],Fact_Production_Reporting!E:G,3,FALSE),0)</f>
        <v>12.209</v>
      </c>
      <c r="Q360" s="30">
        <f>Table_Fact_Inbound_Reporting[[#This Row],[Group_Trash_Weight_Tons]]/Table_Fact_Inbound_Reporting[[#This Row],[Group_Inbound_Weight_Tons]]</f>
        <v>0</v>
      </c>
      <c r="R360" s="10">
        <f t="shared" si="5"/>
        <v>0.27575424703049778</v>
      </c>
    </row>
    <row r="361" spans="1:18" x14ac:dyDescent="0.25">
      <c r="A361">
        <v>1933</v>
      </c>
      <c r="B361" s="14">
        <v>44312</v>
      </c>
      <c r="C361" t="s">
        <v>120</v>
      </c>
      <c r="D361">
        <v>107446</v>
      </c>
      <c r="E361" s="2">
        <v>44312.866030787038</v>
      </c>
      <c r="F361">
        <v>200</v>
      </c>
      <c r="G361">
        <v>0.1</v>
      </c>
      <c r="H361">
        <v>2</v>
      </c>
      <c r="I361" t="s">
        <v>157</v>
      </c>
      <c r="J361" t="s">
        <v>171</v>
      </c>
      <c r="K361">
        <v>4</v>
      </c>
      <c r="L361" t="s">
        <v>174</v>
      </c>
      <c r="M361" t="str">
        <f>VLOOKUP(Table_Fact_Inbound_Reporting[[#This Row],[supplier_dim_supplier_id]],Table_supplier_dim1[[supplier_id]:[supplier_name]],5,FALSE)</f>
        <v>Twin Enviro</v>
      </c>
      <c r="N361">
        <f>SUMIF(B:B,Table_Fact_Inbound_Reporting[[#This Row],[single_stream_incoming_date]],G:G)</f>
        <v>14.709999999999999</v>
      </c>
      <c r="O361">
        <f>IFERROR(VLOOKUP(Table_Fact_Inbound_Reporting[[#This Row],[single_stream_incoming_date]],Fact_Trashout_Reporting!C:F,4,FALSE),0)</f>
        <v>0</v>
      </c>
      <c r="P361">
        <f>IFERROR(VLOOKUP(Table_Fact_Inbound_Reporting[[#This Row],[single_stream_incoming_date]],Fact_Production_Reporting!E:G,3,FALSE),0)</f>
        <v>12.209</v>
      </c>
      <c r="Q361" s="30">
        <f>Table_Fact_Inbound_Reporting[[#This Row],[Group_Trash_Weight_Tons]]/Table_Fact_Inbound_Reporting[[#This Row],[Group_Inbound_Weight_Tons]]</f>
        <v>0</v>
      </c>
      <c r="R361" s="10">
        <f t="shared" si="5"/>
        <v>0.27575424703049778</v>
      </c>
    </row>
    <row r="362" spans="1:18" x14ac:dyDescent="0.25">
      <c r="A362">
        <v>1928</v>
      </c>
      <c r="B362" s="14">
        <v>44309</v>
      </c>
      <c r="C362" t="s">
        <v>120</v>
      </c>
      <c r="D362">
        <v>107430</v>
      </c>
      <c r="E362" s="2">
        <v>44312.862438966047</v>
      </c>
      <c r="F362">
        <v>940</v>
      </c>
      <c r="G362">
        <v>0.47</v>
      </c>
      <c r="H362">
        <v>2</v>
      </c>
      <c r="I362" t="s">
        <v>157</v>
      </c>
      <c r="J362" t="s">
        <v>171</v>
      </c>
      <c r="K362">
        <v>4</v>
      </c>
      <c r="L362" t="s">
        <v>174</v>
      </c>
      <c r="M362" t="str">
        <f>VLOOKUP(Table_Fact_Inbound_Reporting[[#This Row],[supplier_dim_supplier_id]],Table_supplier_dim1[[supplier_id]:[supplier_name]],5,FALSE)</f>
        <v>Twin Enviro</v>
      </c>
      <c r="N362">
        <f>SUMIF(B:B,Table_Fact_Inbound_Reporting[[#This Row],[single_stream_incoming_date]],G:G)</f>
        <v>8.5399999999999991</v>
      </c>
      <c r="O362">
        <f>IFERROR(VLOOKUP(Table_Fact_Inbound_Reporting[[#This Row],[single_stream_incoming_date]],Fact_Trashout_Reporting!C:F,4,FALSE),0)</f>
        <v>1.4</v>
      </c>
      <c r="P362">
        <f>IFERROR(VLOOKUP(Table_Fact_Inbound_Reporting[[#This Row],[single_stream_incoming_date]],Fact_Production_Reporting!E:G,3,FALSE),0)</f>
        <v>8.536999999999999</v>
      </c>
      <c r="Q362" s="30">
        <f>Table_Fact_Inbound_Reporting[[#This Row],[Group_Trash_Weight_Tons]]/Table_Fact_Inbound_Reporting[[#This Row],[Group_Inbound_Weight_Tons]]</f>
        <v>0.16393442622950821</v>
      </c>
      <c r="R362" s="10">
        <f t="shared" si="5"/>
        <v>0.27575424703049778</v>
      </c>
    </row>
    <row r="363" spans="1:18" x14ac:dyDescent="0.25">
      <c r="A363">
        <v>1927</v>
      </c>
      <c r="B363" s="14">
        <v>44309</v>
      </c>
      <c r="C363" t="s">
        <v>120</v>
      </c>
      <c r="D363">
        <v>107398</v>
      </c>
      <c r="E363" s="2">
        <v>44309.865339969139</v>
      </c>
      <c r="F363">
        <v>5880</v>
      </c>
      <c r="G363">
        <v>2.94</v>
      </c>
      <c r="H363">
        <v>3</v>
      </c>
      <c r="I363" t="s">
        <v>157</v>
      </c>
      <c r="J363" t="s">
        <v>171</v>
      </c>
      <c r="K363">
        <v>4</v>
      </c>
      <c r="L363" t="s">
        <v>174</v>
      </c>
      <c r="M363" t="str">
        <f>VLOOKUP(Table_Fact_Inbound_Reporting[[#This Row],[supplier_dim_supplier_id]],Table_supplier_dim1[[supplier_id]:[supplier_name]],5,FALSE)</f>
        <v>Waste Management</v>
      </c>
      <c r="N363">
        <f>SUMIF(B:B,Table_Fact_Inbound_Reporting[[#This Row],[single_stream_incoming_date]],G:G)</f>
        <v>8.5399999999999991</v>
      </c>
      <c r="O363">
        <f>IFERROR(VLOOKUP(Table_Fact_Inbound_Reporting[[#This Row],[single_stream_incoming_date]],Fact_Trashout_Reporting!C:F,4,FALSE),0)</f>
        <v>1.4</v>
      </c>
      <c r="P363">
        <f>IFERROR(VLOOKUP(Table_Fact_Inbound_Reporting[[#This Row],[single_stream_incoming_date]],Fact_Production_Reporting!E:G,3,FALSE),0)</f>
        <v>8.536999999999999</v>
      </c>
      <c r="Q363" s="30">
        <f>Table_Fact_Inbound_Reporting[[#This Row],[Group_Trash_Weight_Tons]]/Table_Fact_Inbound_Reporting[[#This Row],[Group_Inbound_Weight_Tons]]</f>
        <v>0.16393442622950821</v>
      </c>
      <c r="R363" s="10">
        <f t="shared" si="5"/>
        <v>0.27575424703049778</v>
      </c>
    </row>
    <row r="364" spans="1:18" x14ac:dyDescent="0.25">
      <c r="A364">
        <v>1930</v>
      </c>
      <c r="B364" s="14">
        <v>44309</v>
      </c>
      <c r="C364" t="s">
        <v>120</v>
      </c>
      <c r="D364">
        <v>107414</v>
      </c>
      <c r="E364" s="2">
        <v>44312.863774537036</v>
      </c>
      <c r="F364">
        <v>2600</v>
      </c>
      <c r="G364">
        <v>1.3</v>
      </c>
      <c r="H364">
        <v>3</v>
      </c>
      <c r="I364" t="s">
        <v>157</v>
      </c>
      <c r="J364" t="s">
        <v>171</v>
      </c>
      <c r="K364">
        <v>4</v>
      </c>
      <c r="L364" t="s">
        <v>174</v>
      </c>
      <c r="M364" t="str">
        <f>VLOOKUP(Table_Fact_Inbound_Reporting[[#This Row],[supplier_dim_supplier_id]],Table_supplier_dim1[[supplier_id]:[supplier_name]],5,FALSE)</f>
        <v>Waste Management</v>
      </c>
      <c r="N364">
        <f>SUMIF(B:B,Table_Fact_Inbound_Reporting[[#This Row],[single_stream_incoming_date]],G:G)</f>
        <v>8.5399999999999991</v>
      </c>
      <c r="O364">
        <f>IFERROR(VLOOKUP(Table_Fact_Inbound_Reporting[[#This Row],[single_stream_incoming_date]],Fact_Trashout_Reporting!C:F,4,FALSE),0)</f>
        <v>1.4</v>
      </c>
      <c r="P364">
        <f>IFERROR(VLOOKUP(Table_Fact_Inbound_Reporting[[#This Row],[single_stream_incoming_date]],Fact_Production_Reporting!E:G,3,FALSE),0)</f>
        <v>8.536999999999999</v>
      </c>
      <c r="Q364" s="30">
        <f>Table_Fact_Inbound_Reporting[[#This Row],[Group_Trash_Weight_Tons]]/Table_Fact_Inbound_Reporting[[#This Row],[Group_Inbound_Weight_Tons]]</f>
        <v>0.16393442622950821</v>
      </c>
      <c r="R364" s="10">
        <f t="shared" si="5"/>
        <v>0.27575424703049778</v>
      </c>
    </row>
    <row r="365" spans="1:18" x14ac:dyDescent="0.25">
      <c r="A365">
        <v>1929</v>
      </c>
      <c r="B365" s="14">
        <v>44309</v>
      </c>
      <c r="C365" t="s">
        <v>120</v>
      </c>
      <c r="D365">
        <v>107427</v>
      </c>
      <c r="E365" s="2">
        <v>44312.86301705247</v>
      </c>
      <c r="F365">
        <v>4580</v>
      </c>
      <c r="G365">
        <v>2.29</v>
      </c>
      <c r="H365">
        <v>2</v>
      </c>
      <c r="I365" t="s">
        <v>157</v>
      </c>
      <c r="J365" t="s">
        <v>171</v>
      </c>
      <c r="K365">
        <v>4</v>
      </c>
      <c r="L365" t="s">
        <v>174</v>
      </c>
      <c r="M365" t="str">
        <f>VLOOKUP(Table_Fact_Inbound_Reporting[[#This Row],[supplier_dim_supplier_id]],Table_supplier_dim1[[supplier_id]:[supplier_name]],5,FALSE)</f>
        <v>Twin Enviro</v>
      </c>
      <c r="N365">
        <f>SUMIF(B:B,Table_Fact_Inbound_Reporting[[#This Row],[single_stream_incoming_date]],G:G)</f>
        <v>8.5399999999999991</v>
      </c>
      <c r="O365">
        <f>IFERROR(VLOOKUP(Table_Fact_Inbound_Reporting[[#This Row],[single_stream_incoming_date]],Fact_Trashout_Reporting!C:F,4,FALSE),0)</f>
        <v>1.4</v>
      </c>
      <c r="P365">
        <f>IFERROR(VLOOKUP(Table_Fact_Inbound_Reporting[[#This Row],[single_stream_incoming_date]],Fact_Production_Reporting!E:G,3,FALSE),0)</f>
        <v>8.536999999999999</v>
      </c>
      <c r="Q365" s="30">
        <f>Table_Fact_Inbound_Reporting[[#This Row],[Group_Trash_Weight_Tons]]/Table_Fact_Inbound_Reporting[[#This Row],[Group_Inbound_Weight_Tons]]</f>
        <v>0.16393442622950821</v>
      </c>
      <c r="R365" s="10">
        <f t="shared" si="5"/>
        <v>0.27575424703049778</v>
      </c>
    </row>
    <row r="366" spans="1:18" x14ac:dyDescent="0.25">
      <c r="A366">
        <v>1931</v>
      </c>
      <c r="B366" s="14">
        <v>44309</v>
      </c>
      <c r="C366" t="s">
        <v>120</v>
      </c>
      <c r="D366">
        <v>107415</v>
      </c>
      <c r="E366" s="2">
        <v>44312.864215393522</v>
      </c>
      <c r="F366">
        <v>3080</v>
      </c>
      <c r="G366">
        <v>1.54</v>
      </c>
      <c r="H366">
        <v>2</v>
      </c>
      <c r="I366" t="s">
        <v>157</v>
      </c>
      <c r="J366" t="s">
        <v>171</v>
      </c>
      <c r="K366">
        <v>4</v>
      </c>
      <c r="L366" t="s">
        <v>174</v>
      </c>
      <c r="M366" t="str">
        <f>VLOOKUP(Table_Fact_Inbound_Reporting[[#This Row],[supplier_dim_supplier_id]],Table_supplier_dim1[[supplier_id]:[supplier_name]],5,FALSE)</f>
        <v>Twin Enviro</v>
      </c>
      <c r="N366">
        <f>SUMIF(B:B,Table_Fact_Inbound_Reporting[[#This Row],[single_stream_incoming_date]],G:G)</f>
        <v>8.5399999999999991</v>
      </c>
      <c r="O366">
        <f>IFERROR(VLOOKUP(Table_Fact_Inbound_Reporting[[#This Row],[single_stream_incoming_date]],Fact_Trashout_Reporting!C:F,4,FALSE),0)</f>
        <v>1.4</v>
      </c>
      <c r="P366">
        <f>IFERROR(VLOOKUP(Table_Fact_Inbound_Reporting[[#This Row],[single_stream_incoming_date]],Fact_Production_Reporting!E:G,3,FALSE),0)</f>
        <v>8.536999999999999</v>
      </c>
      <c r="Q366" s="30">
        <f>Table_Fact_Inbound_Reporting[[#This Row],[Group_Trash_Weight_Tons]]/Table_Fact_Inbound_Reporting[[#This Row],[Group_Inbound_Weight_Tons]]</f>
        <v>0.16393442622950821</v>
      </c>
      <c r="R366" s="10">
        <f t="shared" si="5"/>
        <v>0.27575424703049778</v>
      </c>
    </row>
    <row r="367" spans="1:18" x14ac:dyDescent="0.25">
      <c r="A367">
        <v>1925</v>
      </c>
      <c r="B367" s="14">
        <v>44308</v>
      </c>
      <c r="C367" t="s">
        <v>120</v>
      </c>
      <c r="D367">
        <v>107332</v>
      </c>
      <c r="E367" s="2">
        <v>44308.85933078704</v>
      </c>
      <c r="F367">
        <v>4100</v>
      </c>
      <c r="G367">
        <v>2.0499999999999998</v>
      </c>
      <c r="H367">
        <v>2</v>
      </c>
      <c r="I367" t="s">
        <v>157</v>
      </c>
      <c r="J367" t="s">
        <v>171</v>
      </c>
      <c r="K367">
        <v>4</v>
      </c>
      <c r="L367" t="s">
        <v>174</v>
      </c>
      <c r="M367" t="str">
        <f>VLOOKUP(Table_Fact_Inbound_Reporting[[#This Row],[supplier_dim_supplier_id]],Table_supplier_dim1[[supplier_id]:[supplier_name]],5,FALSE)</f>
        <v>Twin Enviro</v>
      </c>
      <c r="N367">
        <f>SUMIF(B:B,Table_Fact_Inbound_Reporting[[#This Row],[single_stream_incoming_date]],G:G)</f>
        <v>3.2299999999999995</v>
      </c>
      <c r="O367">
        <f>IFERROR(VLOOKUP(Table_Fact_Inbound_Reporting[[#This Row],[single_stream_incoming_date]],Fact_Trashout_Reporting!C:F,4,FALSE),0)</f>
        <v>0</v>
      </c>
      <c r="P367">
        <f>IFERROR(VLOOKUP(Table_Fact_Inbound_Reporting[[#This Row],[single_stream_incoming_date]],Fact_Production_Reporting!E:G,3,FALSE),0)</f>
        <v>4.2949999999999999</v>
      </c>
      <c r="Q367" s="30">
        <f>Table_Fact_Inbound_Reporting[[#This Row],[Group_Trash_Weight_Tons]]/Table_Fact_Inbound_Reporting[[#This Row],[Group_Inbound_Weight_Tons]]</f>
        <v>0</v>
      </c>
      <c r="R367" s="10">
        <f t="shared" si="5"/>
        <v>0.27575424703049778</v>
      </c>
    </row>
    <row r="368" spans="1:18" x14ac:dyDescent="0.25">
      <c r="A368">
        <v>1926</v>
      </c>
      <c r="B368" s="14">
        <v>44308</v>
      </c>
      <c r="C368" t="s">
        <v>120</v>
      </c>
      <c r="D368">
        <v>107337</v>
      </c>
      <c r="E368" s="2">
        <v>44308.860068055554</v>
      </c>
      <c r="F368">
        <v>2360</v>
      </c>
      <c r="G368">
        <v>1.18</v>
      </c>
      <c r="H368">
        <v>2</v>
      </c>
      <c r="I368" t="s">
        <v>157</v>
      </c>
      <c r="J368" t="s">
        <v>171</v>
      </c>
      <c r="K368">
        <v>4</v>
      </c>
      <c r="L368" t="s">
        <v>174</v>
      </c>
      <c r="M368" t="str">
        <f>VLOOKUP(Table_Fact_Inbound_Reporting[[#This Row],[supplier_dim_supplier_id]],Table_supplier_dim1[[supplier_id]:[supplier_name]],5,FALSE)</f>
        <v>Twin Enviro</v>
      </c>
      <c r="N368">
        <f>SUMIF(B:B,Table_Fact_Inbound_Reporting[[#This Row],[single_stream_incoming_date]],G:G)</f>
        <v>3.2299999999999995</v>
      </c>
      <c r="O368">
        <f>IFERROR(VLOOKUP(Table_Fact_Inbound_Reporting[[#This Row],[single_stream_incoming_date]],Fact_Trashout_Reporting!C:F,4,FALSE),0)</f>
        <v>0</v>
      </c>
      <c r="P368">
        <f>IFERROR(VLOOKUP(Table_Fact_Inbound_Reporting[[#This Row],[single_stream_incoming_date]],Fact_Production_Reporting!E:G,3,FALSE),0)</f>
        <v>4.2949999999999999</v>
      </c>
      <c r="Q368" s="30">
        <f>Table_Fact_Inbound_Reporting[[#This Row],[Group_Trash_Weight_Tons]]/Table_Fact_Inbound_Reporting[[#This Row],[Group_Inbound_Weight_Tons]]</f>
        <v>0</v>
      </c>
      <c r="R368" s="10">
        <f t="shared" si="5"/>
        <v>0.27575424703049778</v>
      </c>
    </row>
    <row r="369" spans="1:18" x14ac:dyDescent="0.25">
      <c r="A369">
        <v>1921</v>
      </c>
      <c r="B369" s="14">
        <v>44307</v>
      </c>
      <c r="C369" t="s">
        <v>120</v>
      </c>
      <c r="D369">
        <v>107298</v>
      </c>
      <c r="E369" s="2">
        <v>44308.853714043209</v>
      </c>
      <c r="F369">
        <v>4160</v>
      </c>
      <c r="G369">
        <v>2.08</v>
      </c>
      <c r="H369">
        <v>3</v>
      </c>
      <c r="I369" t="s">
        <v>157</v>
      </c>
      <c r="J369" t="s">
        <v>171</v>
      </c>
      <c r="K369">
        <v>4</v>
      </c>
      <c r="L369" t="s">
        <v>174</v>
      </c>
      <c r="M369" t="str">
        <f>VLOOKUP(Table_Fact_Inbound_Reporting[[#This Row],[supplier_dim_supplier_id]],Table_supplier_dim1[[supplier_id]:[supplier_name]],5,FALSE)</f>
        <v>Waste Management</v>
      </c>
      <c r="N369">
        <f>SUMIF(B:B,Table_Fact_Inbound_Reporting[[#This Row],[single_stream_incoming_date]],G:G)</f>
        <v>10.29</v>
      </c>
      <c r="O369">
        <f>IFERROR(VLOOKUP(Table_Fact_Inbound_Reporting[[#This Row],[single_stream_incoming_date]],Fact_Trashout_Reporting!C:F,4,FALSE),0)</f>
        <v>0</v>
      </c>
      <c r="P369">
        <f>IFERROR(VLOOKUP(Table_Fact_Inbound_Reporting[[#This Row],[single_stream_incoming_date]],Fact_Production_Reporting!E:G,3,FALSE),0)</f>
        <v>7.9450000000000003</v>
      </c>
      <c r="Q369" s="30">
        <f>Table_Fact_Inbound_Reporting[[#This Row],[Group_Trash_Weight_Tons]]/Table_Fact_Inbound_Reporting[[#This Row],[Group_Inbound_Weight_Tons]]</f>
        <v>0</v>
      </c>
      <c r="R369" s="10">
        <f t="shared" si="5"/>
        <v>0.27575424703049778</v>
      </c>
    </row>
    <row r="370" spans="1:18" x14ac:dyDescent="0.25">
      <c r="A370">
        <v>1919</v>
      </c>
      <c r="B370" s="14">
        <v>44307</v>
      </c>
      <c r="C370" t="s">
        <v>120</v>
      </c>
      <c r="D370">
        <v>107236</v>
      </c>
      <c r="E370" s="2">
        <v>44307.835772376544</v>
      </c>
      <c r="F370">
        <v>900</v>
      </c>
      <c r="G370">
        <v>0.45</v>
      </c>
      <c r="H370">
        <v>2</v>
      </c>
      <c r="I370" t="s">
        <v>157</v>
      </c>
      <c r="J370" t="s">
        <v>171</v>
      </c>
      <c r="K370">
        <v>4</v>
      </c>
      <c r="L370" t="s">
        <v>174</v>
      </c>
      <c r="M370" t="str">
        <f>VLOOKUP(Table_Fact_Inbound_Reporting[[#This Row],[supplier_dim_supplier_id]],Table_supplier_dim1[[supplier_id]:[supplier_name]],5,FALSE)</f>
        <v>Twin Enviro</v>
      </c>
      <c r="N370">
        <f>SUMIF(B:B,Table_Fact_Inbound_Reporting[[#This Row],[single_stream_incoming_date]],G:G)</f>
        <v>10.29</v>
      </c>
      <c r="O370">
        <f>IFERROR(VLOOKUP(Table_Fact_Inbound_Reporting[[#This Row],[single_stream_incoming_date]],Fact_Trashout_Reporting!C:F,4,FALSE),0)</f>
        <v>0</v>
      </c>
      <c r="P370">
        <f>IFERROR(VLOOKUP(Table_Fact_Inbound_Reporting[[#This Row],[single_stream_incoming_date]],Fact_Production_Reporting!E:G,3,FALSE),0)</f>
        <v>7.9450000000000003</v>
      </c>
      <c r="Q370" s="30">
        <f>Table_Fact_Inbound_Reporting[[#This Row],[Group_Trash_Weight_Tons]]/Table_Fact_Inbound_Reporting[[#This Row],[Group_Inbound_Weight_Tons]]</f>
        <v>0</v>
      </c>
      <c r="R370" s="10">
        <f t="shared" si="5"/>
        <v>0.27575424703049778</v>
      </c>
    </row>
    <row r="371" spans="1:18" x14ac:dyDescent="0.25">
      <c r="A371">
        <v>1920</v>
      </c>
      <c r="B371" s="14">
        <v>44307</v>
      </c>
      <c r="C371" t="s">
        <v>120</v>
      </c>
      <c r="D371">
        <v>107235</v>
      </c>
      <c r="E371" s="2">
        <v>44307.836238966047</v>
      </c>
      <c r="F371">
        <v>3040</v>
      </c>
      <c r="G371">
        <v>1.52</v>
      </c>
      <c r="H371">
        <v>3</v>
      </c>
      <c r="I371" t="s">
        <v>157</v>
      </c>
      <c r="J371" t="s">
        <v>171</v>
      </c>
      <c r="K371">
        <v>4</v>
      </c>
      <c r="L371" t="s">
        <v>174</v>
      </c>
      <c r="M371" t="str">
        <f>VLOOKUP(Table_Fact_Inbound_Reporting[[#This Row],[supplier_dim_supplier_id]],Table_supplier_dim1[[supplier_id]:[supplier_name]],5,FALSE)</f>
        <v>Waste Management</v>
      </c>
      <c r="N371">
        <f>SUMIF(B:B,Table_Fact_Inbound_Reporting[[#This Row],[single_stream_incoming_date]],G:G)</f>
        <v>10.29</v>
      </c>
      <c r="O371">
        <f>IFERROR(VLOOKUP(Table_Fact_Inbound_Reporting[[#This Row],[single_stream_incoming_date]],Fact_Trashout_Reporting!C:F,4,FALSE),0)</f>
        <v>0</v>
      </c>
      <c r="P371">
        <f>IFERROR(VLOOKUP(Table_Fact_Inbound_Reporting[[#This Row],[single_stream_incoming_date]],Fact_Production_Reporting!E:G,3,FALSE),0)</f>
        <v>7.9450000000000003</v>
      </c>
      <c r="Q371" s="30">
        <f>Table_Fact_Inbound_Reporting[[#This Row],[Group_Trash_Weight_Tons]]/Table_Fact_Inbound_Reporting[[#This Row],[Group_Inbound_Weight_Tons]]</f>
        <v>0</v>
      </c>
      <c r="R371" s="10">
        <f t="shared" si="5"/>
        <v>0.27575424703049778</v>
      </c>
    </row>
    <row r="372" spans="1:18" x14ac:dyDescent="0.25">
      <c r="A372">
        <v>1922</v>
      </c>
      <c r="B372" s="14">
        <v>44307</v>
      </c>
      <c r="C372" t="s">
        <v>120</v>
      </c>
      <c r="D372">
        <v>107281</v>
      </c>
      <c r="E372" s="2">
        <v>44308.857391473764</v>
      </c>
      <c r="F372">
        <v>4360</v>
      </c>
      <c r="G372">
        <v>2.1800000000000002</v>
      </c>
      <c r="H372">
        <v>2</v>
      </c>
      <c r="I372" t="s">
        <v>157</v>
      </c>
      <c r="J372" t="s">
        <v>171</v>
      </c>
      <c r="K372">
        <v>4</v>
      </c>
      <c r="L372" t="s">
        <v>174</v>
      </c>
      <c r="M372" t="str">
        <f>VLOOKUP(Table_Fact_Inbound_Reporting[[#This Row],[supplier_dim_supplier_id]],Table_supplier_dim1[[supplier_id]:[supplier_name]],5,FALSE)</f>
        <v>Twin Enviro</v>
      </c>
      <c r="N372">
        <f>SUMIF(B:B,Table_Fact_Inbound_Reporting[[#This Row],[single_stream_incoming_date]],G:G)</f>
        <v>10.29</v>
      </c>
      <c r="O372">
        <f>IFERROR(VLOOKUP(Table_Fact_Inbound_Reporting[[#This Row],[single_stream_incoming_date]],Fact_Trashout_Reporting!C:F,4,FALSE),0)</f>
        <v>0</v>
      </c>
      <c r="P372">
        <f>IFERROR(VLOOKUP(Table_Fact_Inbound_Reporting[[#This Row],[single_stream_incoming_date]],Fact_Production_Reporting!E:G,3,FALSE),0)</f>
        <v>7.9450000000000003</v>
      </c>
      <c r="Q372" s="30">
        <f>Table_Fact_Inbound_Reporting[[#This Row],[Group_Trash_Weight_Tons]]/Table_Fact_Inbound_Reporting[[#This Row],[Group_Inbound_Weight_Tons]]</f>
        <v>0</v>
      </c>
      <c r="R372" s="10">
        <f t="shared" si="5"/>
        <v>0.27575424703049778</v>
      </c>
    </row>
    <row r="373" spans="1:18" x14ac:dyDescent="0.25">
      <c r="A373">
        <v>1924</v>
      </c>
      <c r="B373" s="14">
        <v>44307</v>
      </c>
      <c r="C373" t="s">
        <v>120</v>
      </c>
      <c r="D373">
        <v>107333</v>
      </c>
      <c r="E373" s="2">
        <v>44308.858871759257</v>
      </c>
      <c r="F373">
        <v>2940</v>
      </c>
      <c r="G373">
        <v>1.47</v>
      </c>
      <c r="H373">
        <v>3</v>
      </c>
      <c r="I373" t="s">
        <v>157</v>
      </c>
      <c r="J373" t="s">
        <v>171</v>
      </c>
      <c r="K373">
        <v>4</v>
      </c>
      <c r="L373" t="s">
        <v>174</v>
      </c>
      <c r="M373" t="str">
        <f>VLOOKUP(Table_Fact_Inbound_Reporting[[#This Row],[supplier_dim_supplier_id]],Table_supplier_dim1[[supplier_id]:[supplier_name]],5,FALSE)</f>
        <v>Waste Management</v>
      </c>
      <c r="N373">
        <f>SUMIF(B:B,Table_Fact_Inbound_Reporting[[#This Row],[single_stream_incoming_date]],G:G)</f>
        <v>10.29</v>
      </c>
      <c r="O373">
        <f>IFERROR(VLOOKUP(Table_Fact_Inbound_Reporting[[#This Row],[single_stream_incoming_date]],Fact_Trashout_Reporting!C:F,4,FALSE),0)</f>
        <v>0</v>
      </c>
      <c r="P373">
        <f>IFERROR(VLOOKUP(Table_Fact_Inbound_Reporting[[#This Row],[single_stream_incoming_date]],Fact_Production_Reporting!E:G,3,FALSE),0)</f>
        <v>7.9450000000000003</v>
      </c>
      <c r="Q373" s="30">
        <f>Table_Fact_Inbound_Reporting[[#This Row],[Group_Trash_Weight_Tons]]/Table_Fact_Inbound_Reporting[[#This Row],[Group_Inbound_Weight_Tons]]</f>
        <v>0</v>
      </c>
      <c r="R373" s="10">
        <f t="shared" si="5"/>
        <v>0.27575424703049778</v>
      </c>
    </row>
    <row r="374" spans="1:18" x14ac:dyDescent="0.25">
      <c r="A374">
        <v>1923</v>
      </c>
      <c r="B374" s="14">
        <v>44307</v>
      </c>
      <c r="C374" t="s">
        <v>120</v>
      </c>
      <c r="D374">
        <v>107261</v>
      </c>
      <c r="E374" s="2">
        <v>44308.858257368825</v>
      </c>
      <c r="F374">
        <v>5180</v>
      </c>
      <c r="G374">
        <v>2.59</v>
      </c>
      <c r="H374">
        <v>2</v>
      </c>
      <c r="I374" t="s">
        <v>157</v>
      </c>
      <c r="J374" t="s">
        <v>171</v>
      </c>
      <c r="K374">
        <v>4</v>
      </c>
      <c r="L374" t="s">
        <v>174</v>
      </c>
      <c r="M374" t="str">
        <f>VLOOKUP(Table_Fact_Inbound_Reporting[[#This Row],[supplier_dim_supplier_id]],Table_supplier_dim1[[supplier_id]:[supplier_name]],5,FALSE)</f>
        <v>Twin Enviro</v>
      </c>
      <c r="N374">
        <f>SUMIF(B:B,Table_Fact_Inbound_Reporting[[#This Row],[single_stream_incoming_date]],G:G)</f>
        <v>10.29</v>
      </c>
      <c r="O374">
        <f>IFERROR(VLOOKUP(Table_Fact_Inbound_Reporting[[#This Row],[single_stream_incoming_date]],Fact_Trashout_Reporting!C:F,4,FALSE),0)</f>
        <v>0</v>
      </c>
      <c r="P374">
        <f>IFERROR(VLOOKUP(Table_Fact_Inbound_Reporting[[#This Row],[single_stream_incoming_date]],Fact_Production_Reporting!E:G,3,FALSE),0)</f>
        <v>7.9450000000000003</v>
      </c>
      <c r="Q374" s="30">
        <f>Table_Fact_Inbound_Reporting[[#This Row],[Group_Trash_Weight_Tons]]/Table_Fact_Inbound_Reporting[[#This Row],[Group_Inbound_Weight_Tons]]</f>
        <v>0</v>
      </c>
      <c r="R374" s="10">
        <f t="shared" si="5"/>
        <v>0.27575424703049778</v>
      </c>
    </row>
    <row r="375" spans="1:18" x14ac:dyDescent="0.25">
      <c r="A375">
        <v>1915</v>
      </c>
      <c r="B375" s="14">
        <v>44306</v>
      </c>
      <c r="C375" t="s">
        <v>120</v>
      </c>
      <c r="D375">
        <v>107209</v>
      </c>
      <c r="E375" s="2">
        <v>44307.832981790125</v>
      </c>
      <c r="F375">
        <v>3620</v>
      </c>
      <c r="G375">
        <v>1.81</v>
      </c>
      <c r="H375">
        <v>2</v>
      </c>
      <c r="I375" t="s">
        <v>157</v>
      </c>
      <c r="J375" t="s">
        <v>171</v>
      </c>
      <c r="K375">
        <v>4</v>
      </c>
      <c r="L375" t="s">
        <v>174</v>
      </c>
      <c r="M375" t="str">
        <f>VLOOKUP(Table_Fact_Inbound_Reporting[[#This Row],[supplier_dim_supplier_id]],Table_supplier_dim1[[supplier_id]:[supplier_name]],5,FALSE)</f>
        <v>Twin Enviro</v>
      </c>
      <c r="N375">
        <f>SUMIF(B:B,Table_Fact_Inbound_Reporting[[#This Row],[single_stream_incoming_date]],G:G)</f>
        <v>9.2899999999999991</v>
      </c>
      <c r="O375">
        <f>IFERROR(VLOOKUP(Table_Fact_Inbound_Reporting[[#This Row],[single_stream_incoming_date]],Fact_Trashout_Reporting!C:F,4,FALSE),0)</f>
        <v>0</v>
      </c>
      <c r="P375">
        <f>IFERROR(VLOOKUP(Table_Fact_Inbound_Reporting[[#This Row],[single_stream_incoming_date]],Fact_Production_Reporting!E:G,3,FALSE),0)</f>
        <v>9.1950000000000003</v>
      </c>
      <c r="Q375" s="30">
        <f>Table_Fact_Inbound_Reporting[[#This Row],[Group_Trash_Weight_Tons]]/Table_Fact_Inbound_Reporting[[#This Row],[Group_Inbound_Weight_Tons]]</f>
        <v>0</v>
      </c>
      <c r="R375" s="10">
        <f t="shared" si="5"/>
        <v>0.27575424703049778</v>
      </c>
    </row>
    <row r="376" spans="1:18" x14ac:dyDescent="0.25">
      <c r="A376">
        <v>1914</v>
      </c>
      <c r="B376" s="14">
        <v>44306</v>
      </c>
      <c r="C376" t="s">
        <v>120</v>
      </c>
      <c r="D376">
        <v>107182</v>
      </c>
      <c r="E376" s="2">
        <v>44306.865371836422</v>
      </c>
      <c r="F376">
        <v>5740</v>
      </c>
      <c r="G376">
        <v>2.87</v>
      </c>
      <c r="H376">
        <v>3</v>
      </c>
      <c r="I376" t="s">
        <v>157</v>
      </c>
      <c r="J376" t="s">
        <v>171</v>
      </c>
      <c r="K376">
        <v>4</v>
      </c>
      <c r="L376" t="s">
        <v>174</v>
      </c>
      <c r="M376" t="str">
        <f>VLOOKUP(Table_Fact_Inbound_Reporting[[#This Row],[supplier_dim_supplier_id]],Table_supplier_dim1[[supplier_id]:[supplier_name]],5,FALSE)</f>
        <v>Waste Management</v>
      </c>
      <c r="N376">
        <f>SUMIF(B:B,Table_Fact_Inbound_Reporting[[#This Row],[single_stream_incoming_date]],G:G)</f>
        <v>9.2899999999999991</v>
      </c>
      <c r="O376">
        <f>IFERROR(VLOOKUP(Table_Fact_Inbound_Reporting[[#This Row],[single_stream_incoming_date]],Fact_Trashout_Reporting!C:F,4,FALSE),0)</f>
        <v>0</v>
      </c>
      <c r="P376">
        <f>IFERROR(VLOOKUP(Table_Fact_Inbound_Reporting[[#This Row],[single_stream_incoming_date]],Fact_Production_Reporting!E:G,3,FALSE),0)</f>
        <v>9.1950000000000003</v>
      </c>
      <c r="Q376" s="30">
        <f>Table_Fact_Inbound_Reporting[[#This Row],[Group_Trash_Weight_Tons]]/Table_Fact_Inbound_Reporting[[#This Row],[Group_Inbound_Weight_Tons]]</f>
        <v>0</v>
      </c>
      <c r="R376" s="10">
        <f t="shared" si="5"/>
        <v>0.27575424703049778</v>
      </c>
    </row>
    <row r="377" spans="1:18" x14ac:dyDescent="0.25">
      <c r="A377">
        <v>1917</v>
      </c>
      <c r="B377" s="14">
        <v>44306</v>
      </c>
      <c r="C377" t="s">
        <v>120</v>
      </c>
      <c r="D377">
        <v>107224</v>
      </c>
      <c r="E377" s="2">
        <v>44307.834824228397</v>
      </c>
      <c r="F377">
        <v>1980</v>
      </c>
      <c r="G377">
        <v>0.99</v>
      </c>
      <c r="H377">
        <v>3</v>
      </c>
      <c r="I377" t="s">
        <v>157</v>
      </c>
      <c r="J377" t="s">
        <v>171</v>
      </c>
      <c r="K377">
        <v>4</v>
      </c>
      <c r="L377" t="s">
        <v>174</v>
      </c>
      <c r="M377" t="str">
        <f>VLOOKUP(Table_Fact_Inbound_Reporting[[#This Row],[supplier_dim_supplier_id]],Table_supplier_dim1[[supplier_id]:[supplier_name]],5,FALSE)</f>
        <v>Waste Management</v>
      </c>
      <c r="N377">
        <f>SUMIF(B:B,Table_Fact_Inbound_Reporting[[#This Row],[single_stream_incoming_date]],G:G)</f>
        <v>9.2899999999999991</v>
      </c>
      <c r="O377">
        <f>IFERROR(VLOOKUP(Table_Fact_Inbound_Reporting[[#This Row],[single_stream_incoming_date]],Fact_Trashout_Reporting!C:F,4,FALSE),0)</f>
        <v>0</v>
      </c>
      <c r="P377">
        <f>IFERROR(VLOOKUP(Table_Fact_Inbound_Reporting[[#This Row],[single_stream_incoming_date]],Fact_Production_Reporting!E:G,3,FALSE),0)</f>
        <v>9.1950000000000003</v>
      </c>
      <c r="Q377" s="30">
        <f>Table_Fact_Inbound_Reporting[[#This Row],[Group_Trash_Weight_Tons]]/Table_Fact_Inbound_Reporting[[#This Row],[Group_Inbound_Weight_Tons]]</f>
        <v>0</v>
      </c>
      <c r="R377" s="10">
        <f t="shared" si="5"/>
        <v>0.27575424703049778</v>
      </c>
    </row>
    <row r="378" spans="1:18" x14ac:dyDescent="0.25">
      <c r="A378">
        <v>1918</v>
      </c>
      <c r="B378" s="14">
        <v>44306</v>
      </c>
      <c r="C378" t="s">
        <v>120</v>
      </c>
      <c r="D378">
        <v>107213</v>
      </c>
      <c r="E378" s="2">
        <v>44307.835384104939</v>
      </c>
      <c r="F378">
        <v>5600</v>
      </c>
      <c r="G378">
        <v>2.8</v>
      </c>
      <c r="H378">
        <v>3</v>
      </c>
      <c r="I378" t="s">
        <v>157</v>
      </c>
      <c r="J378" t="s">
        <v>171</v>
      </c>
      <c r="K378">
        <v>4</v>
      </c>
      <c r="L378" t="s">
        <v>174</v>
      </c>
      <c r="M378" t="str">
        <f>VLOOKUP(Table_Fact_Inbound_Reporting[[#This Row],[supplier_dim_supplier_id]],Table_supplier_dim1[[supplier_id]:[supplier_name]],5,FALSE)</f>
        <v>Waste Management</v>
      </c>
      <c r="N378">
        <f>SUMIF(B:B,Table_Fact_Inbound_Reporting[[#This Row],[single_stream_incoming_date]],G:G)</f>
        <v>9.2899999999999991</v>
      </c>
      <c r="O378">
        <f>IFERROR(VLOOKUP(Table_Fact_Inbound_Reporting[[#This Row],[single_stream_incoming_date]],Fact_Trashout_Reporting!C:F,4,FALSE),0)</f>
        <v>0</v>
      </c>
      <c r="P378">
        <f>IFERROR(VLOOKUP(Table_Fact_Inbound_Reporting[[#This Row],[single_stream_incoming_date]],Fact_Production_Reporting!E:G,3,FALSE),0)</f>
        <v>9.1950000000000003</v>
      </c>
      <c r="Q378" s="30">
        <f>Table_Fact_Inbound_Reporting[[#This Row],[Group_Trash_Weight_Tons]]/Table_Fact_Inbound_Reporting[[#This Row],[Group_Inbound_Weight_Tons]]</f>
        <v>0</v>
      </c>
      <c r="R378" s="10">
        <f t="shared" si="5"/>
        <v>0.27575424703049778</v>
      </c>
    </row>
    <row r="379" spans="1:18" x14ac:dyDescent="0.25">
      <c r="A379">
        <v>1916</v>
      </c>
      <c r="B379" s="14">
        <v>44306</v>
      </c>
      <c r="C379" t="s">
        <v>120</v>
      </c>
      <c r="D379">
        <v>107206</v>
      </c>
      <c r="E379" s="2">
        <v>44307.834293441359</v>
      </c>
      <c r="F379">
        <v>1320</v>
      </c>
      <c r="G379">
        <v>0.66</v>
      </c>
      <c r="H379">
        <v>3</v>
      </c>
      <c r="I379" t="s">
        <v>157</v>
      </c>
      <c r="J379" t="s">
        <v>171</v>
      </c>
      <c r="K379">
        <v>4</v>
      </c>
      <c r="L379" t="s">
        <v>174</v>
      </c>
      <c r="M379" t="str">
        <f>VLOOKUP(Table_Fact_Inbound_Reporting[[#This Row],[supplier_dim_supplier_id]],Table_supplier_dim1[[supplier_id]:[supplier_name]],5,FALSE)</f>
        <v>Waste Management</v>
      </c>
      <c r="N379">
        <f>SUMIF(B:B,Table_Fact_Inbound_Reporting[[#This Row],[single_stream_incoming_date]],G:G)</f>
        <v>9.2899999999999991</v>
      </c>
      <c r="O379">
        <f>IFERROR(VLOOKUP(Table_Fact_Inbound_Reporting[[#This Row],[single_stream_incoming_date]],Fact_Trashout_Reporting!C:F,4,FALSE),0)</f>
        <v>0</v>
      </c>
      <c r="P379">
        <f>IFERROR(VLOOKUP(Table_Fact_Inbound_Reporting[[#This Row],[single_stream_incoming_date]],Fact_Production_Reporting!E:G,3,FALSE),0)</f>
        <v>9.1950000000000003</v>
      </c>
      <c r="Q379" s="30">
        <f>Table_Fact_Inbound_Reporting[[#This Row],[Group_Trash_Weight_Tons]]/Table_Fact_Inbound_Reporting[[#This Row],[Group_Inbound_Weight_Tons]]</f>
        <v>0</v>
      </c>
      <c r="R379" s="10">
        <f t="shared" si="5"/>
        <v>0.27575424703049778</v>
      </c>
    </row>
    <row r="380" spans="1:18" x14ac:dyDescent="0.25">
      <c r="A380">
        <v>1913</v>
      </c>
      <c r="B380" s="14">
        <v>44306</v>
      </c>
      <c r="C380" t="s">
        <v>120</v>
      </c>
      <c r="D380">
        <v>107170</v>
      </c>
      <c r="E380" s="2">
        <v>44306.864752507718</v>
      </c>
      <c r="F380">
        <v>320</v>
      </c>
      <c r="G380">
        <v>0.16</v>
      </c>
      <c r="H380">
        <v>2</v>
      </c>
      <c r="I380" t="s">
        <v>157</v>
      </c>
      <c r="J380" t="s">
        <v>171</v>
      </c>
      <c r="K380">
        <v>4</v>
      </c>
      <c r="L380" t="s">
        <v>174</v>
      </c>
      <c r="M380" t="str">
        <f>VLOOKUP(Table_Fact_Inbound_Reporting[[#This Row],[supplier_dim_supplier_id]],Table_supplier_dim1[[supplier_id]:[supplier_name]],5,FALSE)</f>
        <v>Twin Enviro</v>
      </c>
      <c r="N380">
        <f>SUMIF(B:B,Table_Fact_Inbound_Reporting[[#This Row],[single_stream_incoming_date]],G:G)</f>
        <v>9.2899999999999991</v>
      </c>
      <c r="O380">
        <f>IFERROR(VLOOKUP(Table_Fact_Inbound_Reporting[[#This Row],[single_stream_incoming_date]],Fact_Trashout_Reporting!C:F,4,FALSE),0)</f>
        <v>0</v>
      </c>
      <c r="P380">
        <f>IFERROR(VLOOKUP(Table_Fact_Inbound_Reporting[[#This Row],[single_stream_incoming_date]],Fact_Production_Reporting!E:G,3,FALSE),0)</f>
        <v>9.1950000000000003</v>
      </c>
      <c r="Q380" s="30">
        <f>Table_Fact_Inbound_Reporting[[#This Row],[Group_Trash_Weight_Tons]]/Table_Fact_Inbound_Reporting[[#This Row],[Group_Inbound_Weight_Tons]]</f>
        <v>0</v>
      </c>
      <c r="R380" s="10">
        <f t="shared" si="5"/>
        <v>0.27575424703049778</v>
      </c>
    </row>
    <row r="381" spans="1:18" x14ac:dyDescent="0.25">
      <c r="A381">
        <v>1912</v>
      </c>
      <c r="B381" s="14">
        <v>44305</v>
      </c>
      <c r="C381" t="s">
        <v>120</v>
      </c>
      <c r="D381">
        <v>107153</v>
      </c>
      <c r="E381" s="2">
        <v>44306.864321527777</v>
      </c>
      <c r="F381">
        <v>3060</v>
      </c>
      <c r="G381">
        <v>1.53</v>
      </c>
      <c r="H381">
        <v>2</v>
      </c>
      <c r="I381" t="s">
        <v>157</v>
      </c>
      <c r="J381" t="s">
        <v>171</v>
      </c>
      <c r="K381">
        <v>4</v>
      </c>
      <c r="L381" t="s">
        <v>174</v>
      </c>
      <c r="M381" t="str">
        <f>VLOOKUP(Table_Fact_Inbound_Reporting[[#This Row],[supplier_dim_supplier_id]],Table_supplier_dim1[[supplier_id]:[supplier_name]],5,FALSE)</f>
        <v>Twin Enviro</v>
      </c>
      <c r="N381">
        <f>SUMIF(B:B,Table_Fact_Inbound_Reporting[[#This Row],[single_stream_incoming_date]],G:G)</f>
        <v>8.01</v>
      </c>
      <c r="O381">
        <f>IFERROR(VLOOKUP(Table_Fact_Inbound_Reporting[[#This Row],[single_stream_incoming_date]],Fact_Trashout_Reporting!C:F,4,FALSE),0)</f>
        <v>0</v>
      </c>
      <c r="P381">
        <f>IFERROR(VLOOKUP(Table_Fact_Inbound_Reporting[[#This Row],[single_stream_incoming_date]],Fact_Production_Reporting!E:G,3,FALSE),0)</f>
        <v>6.1359999999999992</v>
      </c>
      <c r="Q381" s="30">
        <f>Table_Fact_Inbound_Reporting[[#This Row],[Group_Trash_Weight_Tons]]/Table_Fact_Inbound_Reporting[[#This Row],[Group_Inbound_Weight_Tons]]</f>
        <v>0</v>
      </c>
      <c r="R381" s="10">
        <f t="shared" si="5"/>
        <v>0.27575424703049778</v>
      </c>
    </row>
    <row r="382" spans="1:18" x14ac:dyDescent="0.25">
      <c r="A382">
        <v>1911</v>
      </c>
      <c r="B382" s="14">
        <v>44305</v>
      </c>
      <c r="C382" t="s">
        <v>120</v>
      </c>
      <c r="D382">
        <v>107142</v>
      </c>
      <c r="E382" s="2">
        <v>44306.863421026232</v>
      </c>
      <c r="F382">
        <v>280</v>
      </c>
      <c r="G382">
        <v>0.14000000000000001</v>
      </c>
      <c r="H382">
        <v>2</v>
      </c>
      <c r="I382" t="s">
        <v>157</v>
      </c>
      <c r="J382" t="s">
        <v>171</v>
      </c>
      <c r="K382">
        <v>4</v>
      </c>
      <c r="L382" t="s">
        <v>174</v>
      </c>
      <c r="M382" t="str">
        <f>VLOOKUP(Table_Fact_Inbound_Reporting[[#This Row],[supplier_dim_supplier_id]],Table_supplier_dim1[[supplier_id]:[supplier_name]],5,FALSE)</f>
        <v>Twin Enviro</v>
      </c>
      <c r="N382">
        <f>SUMIF(B:B,Table_Fact_Inbound_Reporting[[#This Row],[single_stream_incoming_date]],G:G)</f>
        <v>8.01</v>
      </c>
      <c r="O382">
        <f>IFERROR(VLOOKUP(Table_Fact_Inbound_Reporting[[#This Row],[single_stream_incoming_date]],Fact_Trashout_Reporting!C:F,4,FALSE),0)</f>
        <v>0</v>
      </c>
      <c r="P382">
        <f>IFERROR(VLOOKUP(Table_Fact_Inbound_Reporting[[#This Row],[single_stream_incoming_date]],Fact_Production_Reporting!E:G,3,FALSE),0)</f>
        <v>6.1359999999999992</v>
      </c>
      <c r="Q382" s="30">
        <f>Table_Fact_Inbound_Reporting[[#This Row],[Group_Trash_Weight_Tons]]/Table_Fact_Inbound_Reporting[[#This Row],[Group_Inbound_Weight_Tons]]</f>
        <v>0</v>
      </c>
      <c r="R382" s="10">
        <f t="shared" si="5"/>
        <v>0.27575424703049778</v>
      </c>
    </row>
    <row r="383" spans="1:18" x14ac:dyDescent="0.25">
      <c r="A383">
        <v>1910</v>
      </c>
      <c r="B383" s="14">
        <v>44305</v>
      </c>
      <c r="C383" t="s">
        <v>120</v>
      </c>
      <c r="D383">
        <v>107133</v>
      </c>
      <c r="E383" s="2">
        <v>44306.859867013889</v>
      </c>
      <c r="F383">
        <v>6540</v>
      </c>
      <c r="G383">
        <v>3.27</v>
      </c>
      <c r="H383">
        <v>2</v>
      </c>
      <c r="I383" t="s">
        <v>157</v>
      </c>
      <c r="J383" t="s">
        <v>171</v>
      </c>
      <c r="K383">
        <v>4</v>
      </c>
      <c r="L383" t="s">
        <v>174</v>
      </c>
      <c r="M383" t="str">
        <f>VLOOKUP(Table_Fact_Inbound_Reporting[[#This Row],[supplier_dim_supplier_id]],Table_supplier_dim1[[supplier_id]:[supplier_name]],5,FALSE)</f>
        <v>Twin Enviro</v>
      </c>
      <c r="N383">
        <f>SUMIF(B:B,Table_Fact_Inbound_Reporting[[#This Row],[single_stream_incoming_date]],G:G)</f>
        <v>8.01</v>
      </c>
      <c r="O383">
        <f>IFERROR(VLOOKUP(Table_Fact_Inbound_Reporting[[#This Row],[single_stream_incoming_date]],Fact_Trashout_Reporting!C:F,4,FALSE),0)</f>
        <v>0</v>
      </c>
      <c r="P383">
        <f>IFERROR(VLOOKUP(Table_Fact_Inbound_Reporting[[#This Row],[single_stream_incoming_date]],Fact_Production_Reporting!E:G,3,FALSE),0)</f>
        <v>6.1359999999999992</v>
      </c>
      <c r="Q383" s="30">
        <f>Table_Fact_Inbound_Reporting[[#This Row],[Group_Trash_Weight_Tons]]/Table_Fact_Inbound_Reporting[[#This Row],[Group_Inbound_Weight_Tons]]</f>
        <v>0</v>
      </c>
      <c r="R383" s="10">
        <f t="shared" si="5"/>
        <v>0.27575424703049778</v>
      </c>
    </row>
    <row r="384" spans="1:18" x14ac:dyDescent="0.25">
      <c r="A384">
        <v>1909</v>
      </c>
      <c r="B384" s="14">
        <v>44305</v>
      </c>
      <c r="C384" t="s">
        <v>120</v>
      </c>
      <c r="D384">
        <v>107118</v>
      </c>
      <c r="E384" s="2">
        <v>44306.857921952163</v>
      </c>
      <c r="F384">
        <v>4440</v>
      </c>
      <c r="G384">
        <v>2.2200000000000002</v>
      </c>
      <c r="H384">
        <v>3</v>
      </c>
      <c r="I384" t="s">
        <v>157</v>
      </c>
      <c r="J384" t="s">
        <v>171</v>
      </c>
      <c r="K384">
        <v>4</v>
      </c>
      <c r="L384" t="s">
        <v>174</v>
      </c>
      <c r="M384" t="str">
        <f>VLOOKUP(Table_Fact_Inbound_Reporting[[#This Row],[supplier_dim_supplier_id]],Table_supplier_dim1[[supplier_id]:[supplier_name]],5,FALSE)</f>
        <v>Waste Management</v>
      </c>
      <c r="N384">
        <f>SUMIF(B:B,Table_Fact_Inbound_Reporting[[#This Row],[single_stream_incoming_date]],G:G)</f>
        <v>8.01</v>
      </c>
      <c r="O384">
        <f>IFERROR(VLOOKUP(Table_Fact_Inbound_Reporting[[#This Row],[single_stream_incoming_date]],Fact_Trashout_Reporting!C:F,4,FALSE),0)</f>
        <v>0</v>
      </c>
      <c r="P384">
        <f>IFERROR(VLOOKUP(Table_Fact_Inbound_Reporting[[#This Row],[single_stream_incoming_date]],Fact_Production_Reporting!E:G,3,FALSE),0)</f>
        <v>6.1359999999999992</v>
      </c>
      <c r="Q384" s="30">
        <f>Table_Fact_Inbound_Reporting[[#This Row],[Group_Trash_Weight_Tons]]/Table_Fact_Inbound_Reporting[[#This Row],[Group_Inbound_Weight_Tons]]</f>
        <v>0</v>
      </c>
      <c r="R384" s="10">
        <f t="shared" si="5"/>
        <v>0.27575424703049778</v>
      </c>
    </row>
    <row r="385" spans="1:18" x14ac:dyDescent="0.25">
      <c r="A385">
        <v>1908</v>
      </c>
      <c r="B385" s="14">
        <v>44305</v>
      </c>
      <c r="C385" t="s">
        <v>120</v>
      </c>
      <c r="D385">
        <v>107107</v>
      </c>
      <c r="E385" s="2">
        <v>44305.823419058645</v>
      </c>
      <c r="F385">
        <v>1700</v>
      </c>
      <c r="G385">
        <v>0.85</v>
      </c>
      <c r="H385">
        <v>2</v>
      </c>
      <c r="I385" t="s">
        <v>157</v>
      </c>
      <c r="J385" t="s">
        <v>171</v>
      </c>
      <c r="K385">
        <v>4</v>
      </c>
      <c r="L385" t="s">
        <v>174</v>
      </c>
      <c r="M385" t="str">
        <f>VLOOKUP(Table_Fact_Inbound_Reporting[[#This Row],[supplier_dim_supplier_id]],Table_supplier_dim1[[supplier_id]:[supplier_name]],5,FALSE)</f>
        <v>Twin Enviro</v>
      </c>
      <c r="N385">
        <f>SUMIF(B:B,Table_Fact_Inbound_Reporting[[#This Row],[single_stream_incoming_date]],G:G)</f>
        <v>8.01</v>
      </c>
      <c r="O385">
        <f>IFERROR(VLOOKUP(Table_Fact_Inbound_Reporting[[#This Row],[single_stream_incoming_date]],Fact_Trashout_Reporting!C:F,4,FALSE),0)</f>
        <v>0</v>
      </c>
      <c r="P385">
        <f>IFERROR(VLOOKUP(Table_Fact_Inbound_Reporting[[#This Row],[single_stream_incoming_date]],Fact_Production_Reporting!E:G,3,FALSE),0)</f>
        <v>6.1359999999999992</v>
      </c>
      <c r="Q385" s="30">
        <f>Table_Fact_Inbound_Reporting[[#This Row],[Group_Trash_Weight_Tons]]/Table_Fact_Inbound_Reporting[[#This Row],[Group_Inbound_Weight_Tons]]</f>
        <v>0</v>
      </c>
      <c r="R385" s="10">
        <f t="shared" si="5"/>
        <v>0.27575424703049778</v>
      </c>
    </row>
    <row r="386" spans="1:18" x14ac:dyDescent="0.25">
      <c r="A386">
        <v>1907</v>
      </c>
      <c r="B386" s="14">
        <v>44302</v>
      </c>
      <c r="C386" t="s">
        <v>120</v>
      </c>
      <c r="D386">
        <v>107085</v>
      </c>
      <c r="E386" s="2">
        <v>44305.822119135802</v>
      </c>
      <c r="F386">
        <v>2540</v>
      </c>
      <c r="G386">
        <v>1.27</v>
      </c>
      <c r="H386">
        <v>2</v>
      </c>
      <c r="I386" t="s">
        <v>157</v>
      </c>
      <c r="J386" t="s">
        <v>171</v>
      </c>
      <c r="K386">
        <v>4</v>
      </c>
      <c r="L386" t="s">
        <v>174</v>
      </c>
      <c r="M386" t="str">
        <f>VLOOKUP(Table_Fact_Inbound_Reporting[[#This Row],[supplier_dim_supplier_id]],Table_supplier_dim1[[supplier_id]:[supplier_name]],5,FALSE)</f>
        <v>Twin Enviro</v>
      </c>
      <c r="N386">
        <f>SUMIF(B:B,Table_Fact_Inbound_Reporting[[#This Row],[single_stream_incoming_date]],G:G)</f>
        <v>6.7700000000000005</v>
      </c>
      <c r="O386">
        <f>IFERROR(VLOOKUP(Table_Fact_Inbound_Reporting[[#This Row],[single_stream_incoming_date]],Fact_Trashout_Reporting!C:F,4,FALSE),0)</f>
        <v>1.1599999999999999</v>
      </c>
      <c r="P386">
        <f>IFERROR(VLOOKUP(Table_Fact_Inbound_Reporting[[#This Row],[single_stream_incoming_date]],Fact_Production_Reporting!E:G,3,FALSE),0)</f>
        <v>8.6475000000000009</v>
      </c>
      <c r="Q386" s="30">
        <f>Table_Fact_Inbound_Reporting[[#This Row],[Group_Trash_Weight_Tons]]/Table_Fact_Inbound_Reporting[[#This Row],[Group_Inbound_Weight_Tons]]</f>
        <v>0.1713441654357459</v>
      </c>
      <c r="R386" s="10">
        <f t="shared" ref="R386:R449" si="6">AVERAGE(Q:Q)</f>
        <v>0.27575424703049778</v>
      </c>
    </row>
    <row r="387" spans="1:18" x14ac:dyDescent="0.25">
      <c r="A387">
        <v>1906</v>
      </c>
      <c r="B387" s="14">
        <v>44302</v>
      </c>
      <c r="C387" t="s">
        <v>120</v>
      </c>
      <c r="D387">
        <v>107078</v>
      </c>
      <c r="E387" s="2">
        <v>44305.820828009259</v>
      </c>
      <c r="F387">
        <v>3020</v>
      </c>
      <c r="G387">
        <v>1.51</v>
      </c>
      <c r="H387">
        <v>2</v>
      </c>
      <c r="I387" t="s">
        <v>157</v>
      </c>
      <c r="J387" t="s">
        <v>171</v>
      </c>
      <c r="K387">
        <v>4</v>
      </c>
      <c r="L387" t="s">
        <v>174</v>
      </c>
      <c r="M387" t="str">
        <f>VLOOKUP(Table_Fact_Inbound_Reporting[[#This Row],[supplier_dim_supplier_id]],Table_supplier_dim1[[supplier_id]:[supplier_name]],5,FALSE)</f>
        <v>Twin Enviro</v>
      </c>
      <c r="N387">
        <f>SUMIF(B:B,Table_Fact_Inbound_Reporting[[#This Row],[single_stream_incoming_date]],G:G)</f>
        <v>6.7700000000000005</v>
      </c>
      <c r="O387">
        <f>IFERROR(VLOOKUP(Table_Fact_Inbound_Reporting[[#This Row],[single_stream_incoming_date]],Fact_Trashout_Reporting!C:F,4,FALSE),0)</f>
        <v>1.1599999999999999</v>
      </c>
      <c r="P387">
        <f>IFERROR(VLOOKUP(Table_Fact_Inbound_Reporting[[#This Row],[single_stream_incoming_date]],Fact_Production_Reporting!E:G,3,FALSE),0)</f>
        <v>8.6475000000000009</v>
      </c>
      <c r="Q387" s="30">
        <f>Table_Fact_Inbound_Reporting[[#This Row],[Group_Trash_Weight_Tons]]/Table_Fact_Inbound_Reporting[[#This Row],[Group_Inbound_Weight_Tons]]</f>
        <v>0.1713441654357459</v>
      </c>
      <c r="R387" s="10">
        <f t="shared" si="6"/>
        <v>0.27575424703049778</v>
      </c>
    </row>
    <row r="388" spans="1:18" x14ac:dyDescent="0.25">
      <c r="A388">
        <v>1905</v>
      </c>
      <c r="B388" s="14">
        <v>44302</v>
      </c>
      <c r="C388" t="s">
        <v>120</v>
      </c>
      <c r="D388">
        <v>107063</v>
      </c>
      <c r="E388" s="2">
        <v>44305.818971759261</v>
      </c>
      <c r="F388">
        <v>7980</v>
      </c>
      <c r="G388">
        <v>3.99</v>
      </c>
      <c r="H388">
        <v>3</v>
      </c>
      <c r="I388" t="s">
        <v>157</v>
      </c>
      <c r="J388" t="s">
        <v>171</v>
      </c>
      <c r="K388">
        <v>4</v>
      </c>
      <c r="L388" t="s">
        <v>174</v>
      </c>
      <c r="M388" t="str">
        <f>VLOOKUP(Table_Fact_Inbound_Reporting[[#This Row],[supplier_dim_supplier_id]],Table_supplier_dim1[[supplier_id]:[supplier_name]],5,FALSE)</f>
        <v>Waste Management</v>
      </c>
      <c r="N388">
        <f>SUMIF(B:B,Table_Fact_Inbound_Reporting[[#This Row],[single_stream_incoming_date]],G:G)</f>
        <v>6.7700000000000005</v>
      </c>
      <c r="O388">
        <f>IFERROR(VLOOKUP(Table_Fact_Inbound_Reporting[[#This Row],[single_stream_incoming_date]],Fact_Trashout_Reporting!C:F,4,FALSE),0)</f>
        <v>1.1599999999999999</v>
      </c>
      <c r="P388">
        <f>IFERROR(VLOOKUP(Table_Fact_Inbound_Reporting[[#This Row],[single_stream_incoming_date]],Fact_Production_Reporting!E:G,3,FALSE),0)</f>
        <v>8.6475000000000009</v>
      </c>
      <c r="Q388" s="30">
        <f>Table_Fact_Inbound_Reporting[[#This Row],[Group_Trash_Weight_Tons]]/Table_Fact_Inbound_Reporting[[#This Row],[Group_Inbound_Weight_Tons]]</f>
        <v>0.1713441654357459</v>
      </c>
      <c r="R388" s="10">
        <f t="shared" si="6"/>
        <v>0.27575424703049778</v>
      </c>
    </row>
    <row r="389" spans="1:18" x14ac:dyDescent="0.25">
      <c r="A389">
        <v>1904</v>
      </c>
      <c r="B389" s="14">
        <v>44301</v>
      </c>
      <c r="C389" t="s">
        <v>120</v>
      </c>
      <c r="D389">
        <v>107039</v>
      </c>
      <c r="E389" s="2">
        <v>44305.817385918213</v>
      </c>
      <c r="F389">
        <v>2360</v>
      </c>
      <c r="G389">
        <v>1.18</v>
      </c>
      <c r="H389">
        <v>2</v>
      </c>
      <c r="I389" t="s">
        <v>157</v>
      </c>
      <c r="J389" t="s">
        <v>171</v>
      </c>
      <c r="K389">
        <v>4</v>
      </c>
      <c r="L389" t="s">
        <v>174</v>
      </c>
      <c r="M389" t="str">
        <f>VLOOKUP(Table_Fact_Inbound_Reporting[[#This Row],[supplier_dim_supplier_id]],Table_supplier_dim1[[supplier_id]:[supplier_name]],5,FALSE)</f>
        <v>Twin Enviro</v>
      </c>
      <c r="N389">
        <f>SUMIF(B:B,Table_Fact_Inbound_Reporting[[#This Row],[single_stream_incoming_date]],G:G)</f>
        <v>7.35</v>
      </c>
      <c r="O389">
        <f>IFERROR(VLOOKUP(Table_Fact_Inbound_Reporting[[#This Row],[single_stream_incoming_date]],Fact_Trashout_Reporting!C:F,4,FALSE),0)</f>
        <v>0</v>
      </c>
      <c r="P389">
        <f>IFERROR(VLOOKUP(Table_Fact_Inbound_Reporting[[#This Row],[single_stream_incoming_date]],Fact_Production_Reporting!E:G,3,FALSE),0)</f>
        <v>10.4725</v>
      </c>
      <c r="Q389" s="30">
        <f>Table_Fact_Inbound_Reporting[[#This Row],[Group_Trash_Weight_Tons]]/Table_Fact_Inbound_Reporting[[#This Row],[Group_Inbound_Weight_Tons]]</f>
        <v>0</v>
      </c>
      <c r="R389" s="10">
        <f t="shared" si="6"/>
        <v>0.27575424703049778</v>
      </c>
    </row>
    <row r="390" spans="1:18" x14ac:dyDescent="0.25">
      <c r="A390">
        <v>1902</v>
      </c>
      <c r="B390" s="14">
        <v>44301</v>
      </c>
      <c r="C390" t="s">
        <v>120</v>
      </c>
      <c r="D390">
        <v>107017</v>
      </c>
      <c r="E390" s="2">
        <v>44305.815600424379</v>
      </c>
      <c r="F390">
        <v>5420</v>
      </c>
      <c r="G390">
        <v>2.71</v>
      </c>
      <c r="H390">
        <v>2</v>
      </c>
      <c r="I390" t="s">
        <v>157</v>
      </c>
      <c r="J390" t="s">
        <v>171</v>
      </c>
      <c r="K390">
        <v>4</v>
      </c>
      <c r="L390" t="s">
        <v>174</v>
      </c>
      <c r="M390" t="str">
        <f>VLOOKUP(Table_Fact_Inbound_Reporting[[#This Row],[supplier_dim_supplier_id]],Table_supplier_dim1[[supplier_id]:[supplier_name]],5,FALSE)</f>
        <v>Twin Enviro</v>
      </c>
      <c r="N390">
        <f>SUMIF(B:B,Table_Fact_Inbound_Reporting[[#This Row],[single_stream_incoming_date]],G:G)</f>
        <v>7.35</v>
      </c>
      <c r="O390">
        <f>IFERROR(VLOOKUP(Table_Fact_Inbound_Reporting[[#This Row],[single_stream_incoming_date]],Fact_Trashout_Reporting!C:F,4,FALSE),0)</f>
        <v>0</v>
      </c>
      <c r="P390">
        <f>IFERROR(VLOOKUP(Table_Fact_Inbound_Reporting[[#This Row],[single_stream_incoming_date]],Fact_Production_Reporting!E:G,3,FALSE),0)</f>
        <v>10.4725</v>
      </c>
      <c r="Q390" s="30">
        <f>Table_Fact_Inbound_Reporting[[#This Row],[Group_Trash_Weight_Tons]]/Table_Fact_Inbound_Reporting[[#This Row],[Group_Inbound_Weight_Tons]]</f>
        <v>0</v>
      </c>
      <c r="R390" s="10">
        <f t="shared" si="6"/>
        <v>0.27575424703049778</v>
      </c>
    </row>
    <row r="391" spans="1:18" x14ac:dyDescent="0.25">
      <c r="A391">
        <v>1901</v>
      </c>
      <c r="B391" s="14">
        <v>44301</v>
      </c>
      <c r="C391" t="s">
        <v>120</v>
      </c>
      <c r="D391">
        <v>106993</v>
      </c>
      <c r="E391" s="2">
        <v>44305.814091666667</v>
      </c>
      <c r="F391">
        <v>4420</v>
      </c>
      <c r="G391">
        <v>2.21</v>
      </c>
      <c r="H391">
        <v>2</v>
      </c>
      <c r="I391" t="s">
        <v>157</v>
      </c>
      <c r="J391" t="s">
        <v>171</v>
      </c>
      <c r="K391">
        <v>4</v>
      </c>
      <c r="L391" t="s">
        <v>174</v>
      </c>
      <c r="M391" t="str">
        <f>VLOOKUP(Table_Fact_Inbound_Reporting[[#This Row],[supplier_dim_supplier_id]],Table_supplier_dim1[[supplier_id]:[supplier_name]],5,FALSE)</f>
        <v>Twin Enviro</v>
      </c>
      <c r="N391">
        <f>SUMIF(B:B,Table_Fact_Inbound_Reporting[[#This Row],[single_stream_incoming_date]],G:G)</f>
        <v>7.35</v>
      </c>
      <c r="O391">
        <f>IFERROR(VLOOKUP(Table_Fact_Inbound_Reporting[[#This Row],[single_stream_incoming_date]],Fact_Trashout_Reporting!C:F,4,FALSE),0)</f>
        <v>0</v>
      </c>
      <c r="P391">
        <f>IFERROR(VLOOKUP(Table_Fact_Inbound_Reporting[[#This Row],[single_stream_incoming_date]],Fact_Production_Reporting!E:G,3,FALSE),0)</f>
        <v>10.4725</v>
      </c>
      <c r="Q391" s="30">
        <f>Table_Fact_Inbound_Reporting[[#This Row],[Group_Trash_Weight_Tons]]/Table_Fact_Inbound_Reporting[[#This Row],[Group_Inbound_Weight_Tons]]</f>
        <v>0</v>
      </c>
      <c r="R391" s="10">
        <f t="shared" si="6"/>
        <v>0.27575424703049778</v>
      </c>
    </row>
    <row r="392" spans="1:18" x14ac:dyDescent="0.25">
      <c r="A392">
        <v>1903</v>
      </c>
      <c r="B392" s="14">
        <v>44301</v>
      </c>
      <c r="C392" t="s">
        <v>120</v>
      </c>
      <c r="D392">
        <v>107026</v>
      </c>
      <c r="E392" s="2">
        <v>44305.816719560185</v>
      </c>
      <c r="F392">
        <v>2500</v>
      </c>
      <c r="G392">
        <v>1.25</v>
      </c>
      <c r="H392">
        <v>2</v>
      </c>
      <c r="I392" t="s">
        <v>157</v>
      </c>
      <c r="J392" t="s">
        <v>171</v>
      </c>
      <c r="K392">
        <v>4</v>
      </c>
      <c r="L392" t="s">
        <v>174</v>
      </c>
      <c r="M392" t="str">
        <f>VLOOKUP(Table_Fact_Inbound_Reporting[[#This Row],[supplier_dim_supplier_id]],Table_supplier_dim1[[supplier_id]:[supplier_name]],5,FALSE)</f>
        <v>Twin Enviro</v>
      </c>
      <c r="N392">
        <f>SUMIF(B:B,Table_Fact_Inbound_Reporting[[#This Row],[single_stream_incoming_date]],G:G)</f>
        <v>7.35</v>
      </c>
      <c r="O392">
        <f>IFERROR(VLOOKUP(Table_Fact_Inbound_Reporting[[#This Row],[single_stream_incoming_date]],Fact_Trashout_Reporting!C:F,4,FALSE),0)</f>
        <v>0</v>
      </c>
      <c r="P392">
        <f>IFERROR(VLOOKUP(Table_Fact_Inbound_Reporting[[#This Row],[single_stream_incoming_date]],Fact_Production_Reporting!E:G,3,FALSE),0)</f>
        <v>10.4725</v>
      </c>
      <c r="Q392" s="30">
        <f>Table_Fact_Inbound_Reporting[[#This Row],[Group_Trash_Weight_Tons]]/Table_Fact_Inbound_Reporting[[#This Row],[Group_Inbound_Weight_Tons]]</f>
        <v>0</v>
      </c>
      <c r="R392" s="10">
        <f t="shared" si="6"/>
        <v>0.27575424703049778</v>
      </c>
    </row>
    <row r="393" spans="1:18" x14ac:dyDescent="0.25">
      <c r="A393">
        <v>1897</v>
      </c>
      <c r="B393" s="14">
        <v>44300</v>
      </c>
      <c r="C393" t="s">
        <v>120</v>
      </c>
      <c r="D393">
        <v>106940</v>
      </c>
      <c r="E393" s="2">
        <v>44301.633304282404</v>
      </c>
      <c r="F393">
        <v>3160</v>
      </c>
      <c r="G393">
        <v>1.58</v>
      </c>
      <c r="H393">
        <v>3</v>
      </c>
      <c r="I393" t="s">
        <v>157</v>
      </c>
      <c r="J393" t="s">
        <v>171</v>
      </c>
      <c r="K393">
        <v>4</v>
      </c>
      <c r="L393" t="s">
        <v>174</v>
      </c>
      <c r="M393" t="str">
        <f>VLOOKUP(Table_Fact_Inbound_Reporting[[#This Row],[supplier_dim_supplier_id]],Table_supplier_dim1[[supplier_id]:[supplier_name]],5,FALSE)</f>
        <v>Waste Management</v>
      </c>
      <c r="N393">
        <f>SUMIF(B:B,Table_Fact_Inbound_Reporting[[#This Row],[single_stream_incoming_date]],G:G)</f>
        <v>7.9599999999999991</v>
      </c>
      <c r="O393">
        <f>IFERROR(VLOOKUP(Table_Fact_Inbound_Reporting[[#This Row],[single_stream_incoming_date]],Fact_Trashout_Reporting!C:F,4,FALSE),0)</f>
        <v>1.54</v>
      </c>
      <c r="P393">
        <f>IFERROR(VLOOKUP(Table_Fact_Inbound_Reporting[[#This Row],[single_stream_incoming_date]],Fact_Production_Reporting!E:G,3,FALSE),0)</f>
        <v>9.9774999999999991</v>
      </c>
      <c r="Q393" s="30">
        <f>Table_Fact_Inbound_Reporting[[#This Row],[Group_Trash_Weight_Tons]]/Table_Fact_Inbound_Reporting[[#This Row],[Group_Inbound_Weight_Tons]]</f>
        <v>0.19346733668341712</v>
      </c>
      <c r="R393" s="10">
        <f t="shared" si="6"/>
        <v>0.27575424703049778</v>
      </c>
    </row>
    <row r="394" spans="1:18" x14ac:dyDescent="0.25">
      <c r="A394">
        <v>1898</v>
      </c>
      <c r="B394" s="14">
        <v>44300</v>
      </c>
      <c r="C394" t="s">
        <v>120</v>
      </c>
      <c r="D394">
        <v>106942</v>
      </c>
      <c r="E394" s="2">
        <v>44301.633783796293</v>
      </c>
      <c r="F394">
        <v>680</v>
      </c>
      <c r="G394">
        <v>0.34</v>
      </c>
      <c r="H394">
        <v>2</v>
      </c>
      <c r="I394" t="s">
        <v>157</v>
      </c>
      <c r="J394" t="s">
        <v>171</v>
      </c>
      <c r="K394">
        <v>4</v>
      </c>
      <c r="L394" t="s">
        <v>174</v>
      </c>
      <c r="M394" t="str">
        <f>VLOOKUP(Table_Fact_Inbound_Reporting[[#This Row],[supplier_dim_supplier_id]],Table_supplier_dim1[[supplier_id]:[supplier_name]],5,FALSE)</f>
        <v>Twin Enviro</v>
      </c>
      <c r="N394">
        <f>SUMIF(B:B,Table_Fact_Inbound_Reporting[[#This Row],[single_stream_incoming_date]],G:G)</f>
        <v>7.9599999999999991</v>
      </c>
      <c r="O394">
        <f>IFERROR(VLOOKUP(Table_Fact_Inbound_Reporting[[#This Row],[single_stream_incoming_date]],Fact_Trashout_Reporting!C:F,4,FALSE),0)</f>
        <v>1.54</v>
      </c>
      <c r="P394">
        <f>IFERROR(VLOOKUP(Table_Fact_Inbound_Reporting[[#This Row],[single_stream_incoming_date]],Fact_Production_Reporting!E:G,3,FALSE),0)</f>
        <v>9.9774999999999991</v>
      </c>
      <c r="Q394" s="30">
        <f>Table_Fact_Inbound_Reporting[[#This Row],[Group_Trash_Weight_Tons]]/Table_Fact_Inbound_Reporting[[#This Row],[Group_Inbound_Weight_Tons]]</f>
        <v>0.19346733668341712</v>
      </c>
      <c r="R394" s="10">
        <f t="shared" si="6"/>
        <v>0.27575424703049778</v>
      </c>
    </row>
    <row r="395" spans="1:18" x14ac:dyDescent="0.25">
      <c r="A395">
        <v>1900</v>
      </c>
      <c r="B395" s="14">
        <v>44300</v>
      </c>
      <c r="C395" t="s">
        <v>120</v>
      </c>
      <c r="D395">
        <v>106987</v>
      </c>
      <c r="E395" s="2">
        <v>44305.813089583331</v>
      </c>
      <c r="F395">
        <v>5520</v>
      </c>
      <c r="G395">
        <v>2.76</v>
      </c>
      <c r="H395">
        <v>3</v>
      </c>
      <c r="I395" t="s">
        <v>157</v>
      </c>
      <c r="J395" t="s">
        <v>171</v>
      </c>
      <c r="K395">
        <v>4</v>
      </c>
      <c r="L395" t="s">
        <v>174</v>
      </c>
      <c r="M395" t="str">
        <f>VLOOKUP(Table_Fact_Inbound_Reporting[[#This Row],[supplier_dim_supplier_id]],Table_supplier_dim1[[supplier_id]:[supplier_name]],5,FALSE)</f>
        <v>Waste Management</v>
      </c>
      <c r="N395">
        <f>SUMIF(B:B,Table_Fact_Inbound_Reporting[[#This Row],[single_stream_incoming_date]],G:G)</f>
        <v>7.9599999999999991</v>
      </c>
      <c r="O395">
        <f>IFERROR(VLOOKUP(Table_Fact_Inbound_Reporting[[#This Row],[single_stream_incoming_date]],Fact_Trashout_Reporting!C:F,4,FALSE),0)</f>
        <v>1.54</v>
      </c>
      <c r="P395">
        <f>IFERROR(VLOOKUP(Table_Fact_Inbound_Reporting[[#This Row],[single_stream_incoming_date]],Fact_Production_Reporting!E:G,3,FALSE),0)</f>
        <v>9.9774999999999991</v>
      </c>
      <c r="Q395" s="30">
        <f>Table_Fact_Inbound_Reporting[[#This Row],[Group_Trash_Weight_Tons]]/Table_Fact_Inbound_Reporting[[#This Row],[Group_Inbound_Weight_Tons]]</f>
        <v>0.19346733668341712</v>
      </c>
      <c r="R395" s="10">
        <f t="shared" si="6"/>
        <v>0.27575424703049778</v>
      </c>
    </row>
    <row r="396" spans="1:18" x14ac:dyDescent="0.25">
      <c r="A396">
        <v>1899</v>
      </c>
      <c r="B396" s="14">
        <v>44300</v>
      </c>
      <c r="C396" t="s">
        <v>120</v>
      </c>
      <c r="D396">
        <v>106973</v>
      </c>
      <c r="E396" s="2">
        <v>44305.811930246913</v>
      </c>
      <c r="F396">
        <v>6560</v>
      </c>
      <c r="G396">
        <v>3.28</v>
      </c>
      <c r="H396">
        <v>2</v>
      </c>
      <c r="I396" t="s">
        <v>157</v>
      </c>
      <c r="J396" t="s">
        <v>171</v>
      </c>
      <c r="K396">
        <v>4</v>
      </c>
      <c r="L396" t="s">
        <v>174</v>
      </c>
      <c r="M396" t="str">
        <f>VLOOKUP(Table_Fact_Inbound_Reporting[[#This Row],[supplier_dim_supplier_id]],Table_supplier_dim1[[supplier_id]:[supplier_name]],5,FALSE)</f>
        <v>Twin Enviro</v>
      </c>
      <c r="N396">
        <f>SUMIF(B:B,Table_Fact_Inbound_Reporting[[#This Row],[single_stream_incoming_date]],G:G)</f>
        <v>7.9599999999999991</v>
      </c>
      <c r="O396">
        <f>IFERROR(VLOOKUP(Table_Fact_Inbound_Reporting[[#This Row],[single_stream_incoming_date]],Fact_Trashout_Reporting!C:F,4,FALSE),0)</f>
        <v>1.54</v>
      </c>
      <c r="P396">
        <f>IFERROR(VLOOKUP(Table_Fact_Inbound_Reporting[[#This Row],[single_stream_incoming_date]],Fact_Production_Reporting!E:G,3,FALSE),0)</f>
        <v>9.9774999999999991</v>
      </c>
      <c r="Q396" s="30">
        <f>Table_Fact_Inbound_Reporting[[#This Row],[Group_Trash_Weight_Tons]]/Table_Fact_Inbound_Reporting[[#This Row],[Group_Inbound_Weight_Tons]]</f>
        <v>0.19346733668341712</v>
      </c>
      <c r="R396" s="10">
        <f t="shared" si="6"/>
        <v>0.27575424703049778</v>
      </c>
    </row>
    <row r="397" spans="1:18" x14ac:dyDescent="0.25">
      <c r="A397">
        <v>1893</v>
      </c>
      <c r="B397" s="14">
        <v>44299</v>
      </c>
      <c r="C397" t="s">
        <v>120</v>
      </c>
      <c r="D397">
        <v>106863</v>
      </c>
      <c r="E397" s="2">
        <v>44299.923718749997</v>
      </c>
      <c r="F397">
        <v>9560</v>
      </c>
      <c r="G397">
        <v>4.78</v>
      </c>
      <c r="H397">
        <v>3</v>
      </c>
      <c r="I397" t="s">
        <v>157</v>
      </c>
      <c r="J397" t="s">
        <v>171</v>
      </c>
      <c r="K397">
        <v>4</v>
      </c>
      <c r="L397" t="s">
        <v>174</v>
      </c>
      <c r="M397" t="str">
        <f>VLOOKUP(Table_Fact_Inbound_Reporting[[#This Row],[supplier_dim_supplier_id]],Table_supplier_dim1[[supplier_id]:[supplier_name]],5,FALSE)</f>
        <v>Waste Management</v>
      </c>
      <c r="N397">
        <f>SUMIF(B:B,Table_Fact_Inbound_Reporting[[#This Row],[single_stream_incoming_date]],G:G)</f>
        <v>16.059999999999999</v>
      </c>
      <c r="O397">
        <f>IFERROR(VLOOKUP(Table_Fact_Inbound_Reporting[[#This Row],[single_stream_incoming_date]],Fact_Trashout_Reporting!C:F,4,FALSE),0)</f>
        <v>3.46</v>
      </c>
      <c r="P397">
        <f>IFERROR(VLOOKUP(Table_Fact_Inbound_Reporting[[#This Row],[single_stream_incoming_date]],Fact_Production_Reporting!E:G,3,FALSE),0)</f>
        <v>3.2270000000000003</v>
      </c>
      <c r="Q397" s="30">
        <f>Table_Fact_Inbound_Reporting[[#This Row],[Group_Trash_Weight_Tons]]/Table_Fact_Inbound_Reporting[[#This Row],[Group_Inbound_Weight_Tons]]</f>
        <v>0.21544209215442095</v>
      </c>
      <c r="R397" s="10">
        <f t="shared" si="6"/>
        <v>0.27575424703049778</v>
      </c>
    </row>
    <row r="398" spans="1:18" x14ac:dyDescent="0.25">
      <c r="A398">
        <v>1892</v>
      </c>
      <c r="B398" s="14">
        <v>44299</v>
      </c>
      <c r="C398" t="s">
        <v>120</v>
      </c>
      <c r="D398">
        <v>106916</v>
      </c>
      <c r="E398" s="2">
        <v>44299.922754050924</v>
      </c>
      <c r="F398">
        <v>2180</v>
      </c>
      <c r="G398">
        <v>1.0900000000000001</v>
      </c>
      <c r="H398">
        <v>3</v>
      </c>
      <c r="I398" t="s">
        <v>157</v>
      </c>
      <c r="J398" t="s">
        <v>171</v>
      </c>
      <c r="K398">
        <v>4</v>
      </c>
      <c r="L398" t="s">
        <v>174</v>
      </c>
      <c r="M398" t="str">
        <f>VLOOKUP(Table_Fact_Inbound_Reporting[[#This Row],[supplier_dim_supplier_id]],Table_supplier_dim1[[supplier_id]:[supplier_name]],5,FALSE)</f>
        <v>Waste Management</v>
      </c>
      <c r="N398">
        <f>SUMIF(B:B,Table_Fact_Inbound_Reporting[[#This Row],[single_stream_incoming_date]],G:G)</f>
        <v>16.059999999999999</v>
      </c>
      <c r="O398">
        <f>IFERROR(VLOOKUP(Table_Fact_Inbound_Reporting[[#This Row],[single_stream_incoming_date]],Fact_Trashout_Reporting!C:F,4,FALSE),0)</f>
        <v>3.46</v>
      </c>
      <c r="P398">
        <f>IFERROR(VLOOKUP(Table_Fact_Inbound_Reporting[[#This Row],[single_stream_incoming_date]],Fact_Production_Reporting!E:G,3,FALSE),0)</f>
        <v>3.2270000000000003</v>
      </c>
      <c r="Q398" s="30">
        <f>Table_Fact_Inbound_Reporting[[#This Row],[Group_Trash_Weight_Tons]]/Table_Fact_Inbound_Reporting[[#This Row],[Group_Inbound_Weight_Tons]]</f>
        <v>0.21544209215442095</v>
      </c>
      <c r="R398" s="10">
        <f t="shared" si="6"/>
        <v>0.27575424703049778</v>
      </c>
    </row>
    <row r="399" spans="1:18" x14ac:dyDescent="0.25">
      <c r="A399">
        <v>1896</v>
      </c>
      <c r="B399" s="14">
        <v>44299</v>
      </c>
      <c r="C399" t="s">
        <v>120</v>
      </c>
      <c r="D399">
        <v>106928</v>
      </c>
      <c r="E399" s="2">
        <v>44301.632106404322</v>
      </c>
      <c r="F399">
        <v>1900</v>
      </c>
      <c r="G399">
        <v>0.95</v>
      </c>
      <c r="H399">
        <v>2</v>
      </c>
      <c r="I399" t="s">
        <v>157</v>
      </c>
      <c r="J399" t="s">
        <v>171</v>
      </c>
      <c r="K399">
        <v>4</v>
      </c>
      <c r="L399" t="s">
        <v>174</v>
      </c>
      <c r="M399" t="str">
        <f>VLOOKUP(Table_Fact_Inbound_Reporting[[#This Row],[supplier_dim_supplier_id]],Table_supplier_dim1[[supplier_id]:[supplier_name]],5,FALSE)</f>
        <v>Twin Enviro</v>
      </c>
      <c r="N399">
        <f>SUMIF(B:B,Table_Fact_Inbound_Reporting[[#This Row],[single_stream_incoming_date]],G:G)</f>
        <v>16.059999999999999</v>
      </c>
      <c r="O399">
        <f>IFERROR(VLOOKUP(Table_Fact_Inbound_Reporting[[#This Row],[single_stream_incoming_date]],Fact_Trashout_Reporting!C:F,4,FALSE),0)</f>
        <v>3.46</v>
      </c>
      <c r="P399">
        <f>IFERROR(VLOOKUP(Table_Fact_Inbound_Reporting[[#This Row],[single_stream_incoming_date]],Fact_Production_Reporting!E:G,3,FALSE),0)</f>
        <v>3.2270000000000003</v>
      </c>
      <c r="Q399" s="30">
        <f>Table_Fact_Inbound_Reporting[[#This Row],[Group_Trash_Weight_Tons]]/Table_Fact_Inbound_Reporting[[#This Row],[Group_Inbound_Weight_Tons]]</f>
        <v>0.21544209215442095</v>
      </c>
      <c r="R399" s="10">
        <f t="shared" si="6"/>
        <v>0.27575424703049778</v>
      </c>
    </row>
    <row r="400" spans="1:18" x14ac:dyDescent="0.25">
      <c r="A400">
        <v>1891</v>
      </c>
      <c r="B400" s="14">
        <v>44299</v>
      </c>
      <c r="C400" t="s">
        <v>120</v>
      </c>
      <c r="D400">
        <v>106900</v>
      </c>
      <c r="E400" s="2">
        <v>44299.921793595677</v>
      </c>
      <c r="F400">
        <v>4820</v>
      </c>
      <c r="G400">
        <v>2.41</v>
      </c>
      <c r="H400">
        <v>2</v>
      </c>
      <c r="I400" t="s">
        <v>157</v>
      </c>
      <c r="J400" t="s">
        <v>171</v>
      </c>
      <c r="K400">
        <v>4</v>
      </c>
      <c r="L400" t="s">
        <v>174</v>
      </c>
      <c r="M400" t="str">
        <f>VLOOKUP(Table_Fact_Inbound_Reporting[[#This Row],[supplier_dim_supplier_id]],Table_supplier_dim1[[supplier_id]:[supplier_name]],5,FALSE)</f>
        <v>Twin Enviro</v>
      </c>
      <c r="N400">
        <f>SUMIF(B:B,Table_Fact_Inbound_Reporting[[#This Row],[single_stream_incoming_date]],G:G)</f>
        <v>16.059999999999999</v>
      </c>
      <c r="O400">
        <f>IFERROR(VLOOKUP(Table_Fact_Inbound_Reporting[[#This Row],[single_stream_incoming_date]],Fact_Trashout_Reporting!C:F,4,FALSE),0)</f>
        <v>3.46</v>
      </c>
      <c r="P400">
        <f>IFERROR(VLOOKUP(Table_Fact_Inbound_Reporting[[#This Row],[single_stream_incoming_date]],Fact_Production_Reporting!E:G,3,FALSE),0)</f>
        <v>3.2270000000000003</v>
      </c>
      <c r="Q400" s="30">
        <f>Table_Fact_Inbound_Reporting[[#This Row],[Group_Trash_Weight_Tons]]/Table_Fact_Inbound_Reporting[[#This Row],[Group_Inbound_Weight_Tons]]</f>
        <v>0.21544209215442095</v>
      </c>
      <c r="R400" s="10">
        <f t="shared" si="6"/>
        <v>0.27575424703049778</v>
      </c>
    </row>
    <row r="401" spans="1:18" x14ac:dyDescent="0.25">
      <c r="A401">
        <v>1895</v>
      </c>
      <c r="B401" s="14">
        <v>44299</v>
      </c>
      <c r="C401" t="s">
        <v>120</v>
      </c>
      <c r="D401">
        <v>106924</v>
      </c>
      <c r="E401" s="2">
        <v>44299.9257464892</v>
      </c>
      <c r="F401">
        <v>6080</v>
      </c>
      <c r="G401">
        <v>3.04</v>
      </c>
      <c r="H401">
        <v>3</v>
      </c>
      <c r="I401" t="s">
        <v>157</v>
      </c>
      <c r="J401" t="s">
        <v>171</v>
      </c>
      <c r="K401">
        <v>4</v>
      </c>
      <c r="L401" t="s">
        <v>174</v>
      </c>
      <c r="M401" t="str">
        <f>VLOOKUP(Table_Fact_Inbound_Reporting[[#This Row],[supplier_dim_supplier_id]],Table_supplier_dim1[[supplier_id]:[supplier_name]],5,FALSE)</f>
        <v>Waste Management</v>
      </c>
      <c r="N401">
        <f>SUMIF(B:B,Table_Fact_Inbound_Reporting[[#This Row],[single_stream_incoming_date]],G:G)</f>
        <v>16.059999999999999</v>
      </c>
      <c r="O401">
        <f>IFERROR(VLOOKUP(Table_Fact_Inbound_Reporting[[#This Row],[single_stream_incoming_date]],Fact_Trashout_Reporting!C:F,4,FALSE),0)</f>
        <v>3.46</v>
      </c>
      <c r="P401">
        <f>IFERROR(VLOOKUP(Table_Fact_Inbound_Reporting[[#This Row],[single_stream_incoming_date]],Fact_Production_Reporting!E:G,3,FALSE),0)</f>
        <v>3.2270000000000003</v>
      </c>
      <c r="Q401" s="30">
        <f>Table_Fact_Inbound_Reporting[[#This Row],[Group_Trash_Weight_Tons]]/Table_Fact_Inbound_Reporting[[#This Row],[Group_Inbound_Weight_Tons]]</f>
        <v>0.21544209215442095</v>
      </c>
      <c r="R401" s="10">
        <f t="shared" si="6"/>
        <v>0.27575424703049778</v>
      </c>
    </row>
    <row r="402" spans="1:18" x14ac:dyDescent="0.25">
      <c r="A402">
        <v>1894</v>
      </c>
      <c r="B402" s="14">
        <v>44299</v>
      </c>
      <c r="C402" t="s">
        <v>120</v>
      </c>
      <c r="D402">
        <v>106891</v>
      </c>
      <c r="E402" s="2">
        <v>44299.925237654323</v>
      </c>
      <c r="F402">
        <v>7580</v>
      </c>
      <c r="G402">
        <v>3.79</v>
      </c>
      <c r="H402">
        <v>3</v>
      </c>
      <c r="I402" t="s">
        <v>157</v>
      </c>
      <c r="J402" t="s">
        <v>171</v>
      </c>
      <c r="K402">
        <v>4</v>
      </c>
      <c r="L402" t="s">
        <v>174</v>
      </c>
      <c r="M402" t="str">
        <f>VLOOKUP(Table_Fact_Inbound_Reporting[[#This Row],[supplier_dim_supplier_id]],Table_supplier_dim1[[supplier_id]:[supplier_name]],5,FALSE)</f>
        <v>Waste Management</v>
      </c>
      <c r="N402">
        <f>SUMIF(B:B,Table_Fact_Inbound_Reporting[[#This Row],[single_stream_incoming_date]],G:G)</f>
        <v>16.059999999999999</v>
      </c>
      <c r="O402">
        <f>IFERROR(VLOOKUP(Table_Fact_Inbound_Reporting[[#This Row],[single_stream_incoming_date]],Fact_Trashout_Reporting!C:F,4,FALSE),0)</f>
        <v>3.46</v>
      </c>
      <c r="P402">
        <f>IFERROR(VLOOKUP(Table_Fact_Inbound_Reporting[[#This Row],[single_stream_incoming_date]],Fact_Production_Reporting!E:G,3,FALSE),0)</f>
        <v>3.2270000000000003</v>
      </c>
      <c r="Q402" s="30">
        <f>Table_Fact_Inbound_Reporting[[#This Row],[Group_Trash_Weight_Tons]]/Table_Fact_Inbound_Reporting[[#This Row],[Group_Inbound_Weight_Tons]]</f>
        <v>0.21544209215442095</v>
      </c>
      <c r="R402" s="10">
        <f t="shared" si="6"/>
        <v>0.27575424703049778</v>
      </c>
    </row>
    <row r="403" spans="1:18" x14ac:dyDescent="0.25">
      <c r="A403">
        <v>1886</v>
      </c>
      <c r="B403" s="14">
        <v>44298</v>
      </c>
      <c r="C403" t="s">
        <v>120</v>
      </c>
      <c r="D403">
        <v>106802</v>
      </c>
      <c r="E403" s="2">
        <v>44298.919082098764</v>
      </c>
      <c r="F403">
        <v>6360</v>
      </c>
      <c r="G403">
        <v>3.18</v>
      </c>
      <c r="H403">
        <v>2</v>
      </c>
      <c r="I403" t="s">
        <v>157</v>
      </c>
      <c r="J403" t="s">
        <v>171</v>
      </c>
      <c r="K403">
        <v>4</v>
      </c>
      <c r="L403" t="s">
        <v>174</v>
      </c>
      <c r="M403" t="str">
        <f>VLOOKUP(Table_Fact_Inbound_Reporting[[#This Row],[supplier_dim_supplier_id]],Table_supplier_dim1[[supplier_id]:[supplier_name]],5,FALSE)</f>
        <v>Twin Enviro</v>
      </c>
      <c r="N403">
        <f>SUMIF(B:B,Table_Fact_Inbound_Reporting[[#This Row],[single_stream_incoming_date]],G:G)</f>
        <v>16.100000000000001</v>
      </c>
      <c r="O403">
        <f>IFERROR(VLOOKUP(Table_Fact_Inbound_Reporting[[#This Row],[single_stream_incoming_date]],Fact_Trashout_Reporting!C:F,4,FALSE),0)</f>
        <v>0</v>
      </c>
      <c r="P403">
        <f>IFERROR(VLOOKUP(Table_Fact_Inbound_Reporting[[#This Row],[single_stream_incoming_date]],Fact_Production_Reporting!E:G,3,FALSE),0)</f>
        <v>8.9034999999999993</v>
      </c>
      <c r="Q403" s="30">
        <f>Table_Fact_Inbound_Reporting[[#This Row],[Group_Trash_Weight_Tons]]/Table_Fact_Inbound_Reporting[[#This Row],[Group_Inbound_Weight_Tons]]</f>
        <v>0</v>
      </c>
      <c r="R403" s="10">
        <f t="shared" si="6"/>
        <v>0.27575424703049778</v>
      </c>
    </row>
    <row r="404" spans="1:18" x14ac:dyDescent="0.25">
      <c r="A404">
        <v>1887</v>
      </c>
      <c r="B404" s="14">
        <v>44298</v>
      </c>
      <c r="C404" t="s">
        <v>120</v>
      </c>
      <c r="D404">
        <v>106803</v>
      </c>
      <c r="E404" s="2">
        <v>44298.920764429015</v>
      </c>
      <c r="F404">
        <v>10820</v>
      </c>
      <c r="G404">
        <v>5.41</v>
      </c>
      <c r="H404">
        <v>3</v>
      </c>
      <c r="I404" t="s">
        <v>157</v>
      </c>
      <c r="J404" t="s">
        <v>171</v>
      </c>
      <c r="K404">
        <v>4</v>
      </c>
      <c r="L404" t="s">
        <v>174</v>
      </c>
      <c r="M404" t="str">
        <f>VLOOKUP(Table_Fact_Inbound_Reporting[[#This Row],[supplier_dim_supplier_id]],Table_supplier_dim1[[supplier_id]:[supplier_name]],5,FALSE)</f>
        <v>Waste Management</v>
      </c>
      <c r="N404">
        <f>SUMIF(B:B,Table_Fact_Inbound_Reporting[[#This Row],[single_stream_incoming_date]],G:G)</f>
        <v>16.100000000000001</v>
      </c>
      <c r="O404">
        <f>IFERROR(VLOOKUP(Table_Fact_Inbound_Reporting[[#This Row],[single_stream_incoming_date]],Fact_Trashout_Reporting!C:F,4,FALSE),0)</f>
        <v>0</v>
      </c>
      <c r="P404">
        <f>IFERROR(VLOOKUP(Table_Fact_Inbound_Reporting[[#This Row],[single_stream_incoming_date]],Fact_Production_Reporting!E:G,3,FALSE),0)</f>
        <v>8.9034999999999993</v>
      </c>
      <c r="Q404" s="30">
        <f>Table_Fact_Inbound_Reporting[[#This Row],[Group_Trash_Weight_Tons]]/Table_Fact_Inbound_Reporting[[#This Row],[Group_Inbound_Weight_Tons]]</f>
        <v>0</v>
      </c>
      <c r="R404" s="10">
        <f t="shared" si="6"/>
        <v>0.27575424703049778</v>
      </c>
    </row>
    <row r="405" spans="1:18" x14ac:dyDescent="0.25">
      <c r="A405">
        <v>1888</v>
      </c>
      <c r="B405" s="14">
        <v>44298</v>
      </c>
      <c r="C405" t="s">
        <v>120</v>
      </c>
      <c r="D405">
        <v>106825</v>
      </c>
      <c r="E405" s="2">
        <v>44298.921753317903</v>
      </c>
      <c r="F405">
        <v>7460</v>
      </c>
      <c r="G405">
        <v>3.73</v>
      </c>
      <c r="H405">
        <v>3</v>
      </c>
      <c r="I405" t="s">
        <v>157</v>
      </c>
      <c r="J405" t="s">
        <v>171</v>
      </c>
      <c r="K405">
        <v>4</v>
      </c>
      <c r="L405" t="s">
        <v>174</v>
      </c>
      <c r="M405" t="str">
        <f>VLOOKUP(Table_Fact_Inbound_Reporting[[#This Row],[supplier_dim_supplier_id]],Table_supplier_dim1[[supplier_id]:[supplier_name]],5,FALSE)</f>
        <v>Waste Management</v>
      </c>
      <c r="N405">
        <f>SUMIF(B:B,Table_Fact_Inbound_Reporting[[#This Row],[single_stream_incoming_date]],G:G)</f>
        <v>16.100000000000001</v>
      </c>
      <c r="O405">
        <f>IFERROR(VLOOKUP(Table_Fact_Inbound_Reporting[[#This Row],[single_stream_incoming_date]],Fact_Trashout_Reporting!C:F,4,FALSE),0)</f>
        <v>0</v>
      </c>
      <c r="P405">
        <f>IFERROR(VLOOKUP(Table_Fact_Inbound_Reporting[[#This Row],[single_stream_incoming_date]],Fact_Production_Reporting!E:G,3,FALSE),0)</f>
        <v>8.9034999999999993</v>
      </c>
      <c r="Q405" s="30">
        <f>Table_Fact_Inbound_Reporting[[#This Row],[Group_Trash_Weight_Tons]]/Table_Fact_Inbound_Reporting[[#This Row],[Group_Inbound_Weight_Tons]]</f>
        <v>0</v>
      </c>
      <c r="R405" s="10">
        <f t="shared" si="6"/>
        <v>0.27575424703049778</v>
      </c>
    </row>
    <row r="406" spans="1:18" x14ac:dyDescent="0.25">
      <c r="A406">
        <v>1890</v>
      </c>
      <c r="B406" s="14">
        <v>44298</v>
      </c>
      <c r="C406" t="s">
        <v>120</v>
      </c>
      <c r="D406">
        <v>106865</v>
      </c>
      <c r="E406" s="2">
        <v>44299.92056875</v>
      </c>
      <c r="F406">
        <v>3160</v>
      </c>
      <c r="G406">
        <v>1.58</v>
      </c>
      <c r="H406">
        <v>2</v>
      </c>
      <c r="I406" t="s">
        <v>157</v>
      </c>
      <c r="J406" t="s">
        <v>171</v>
      </c>
      <c r="K406">
        <v>4</v>
      </c>
      <c r="L406" t="s">
        <v>174</v>
      </c>
      <c r="M406" t="str">
        <f>VLOOKUP(Table_Fact_Inbound_Reporting[[#This Row],[supplier_dim_supplier_id]],Table_supplier_dim1[[supplier_id]:[supplier_name]],5,FALSE)</f>
        <v>Twin Enviro</v>
      </c>
      <c r="N406">
        <f>SUMIF(B:B,Table_Fact_Inbound_Reporting[[#This Row],[single_stream_incoming_date]],G:G)</f>
        <v>16.100000000000001</v>
      </c>
      <c r="O406">
        <f>IFERROR(VLOOKUP(Table_Fact_Inbound_Reporting[[#This Row],[single_stream_incoming_date]],Fact_Trashout_Reporting!C:F,4,FALSE),0)</f>
        <v>0</v>
      </c>
      <c r="P406">
        <f>IFERROR(VLOOKUP(Table_Fact_Inbound_Reporting[[#This Row],[single_stream_incoming_date]],Fact_Production_Reporting!E:G,3,FALSE),0)</f>
        <v>8.9034999999999993</v>
      </c>
      <c r="Q406" s="30">
        <f>Table_Fact_Inbound_Reporting[[#This Row],[Group_Trash_Weight_Tons]]/Table_Fact_Inbound_Reporting[[#This Row],[Group_Inbound_Weight_Tons]]</f>
        <v>0</v>
      </c>
      <c r="R406" s="10">
        <f t="shared" si="6"/>
        <v>0.27575424703049778</v>
      </c>
    </row>
    <row r="407" spans="1:18" x14ac:dyDescent="0.25">
      <c r="A407">
        <v>1889</v>
      </c>
      <c r="B407" s="14">
        <v>44298</v>
      </c>
      <c r="C407" t="s">
        <v>120</v>
      </c>
      <c r="D407">
        <v>106835</v>
      </c>
      <c r="E407" s="2">
        <v>44299.918002584876</v>
      </c>
      <c r="F407">
        <v>4400</v>
      </c>
      <c r="G407">
        <v>2.2000000000000002</v>
      </c>
      <c r="H407">
        <v>2</v>
      </c>
      <c r="I407" t="s">
        <v>157</v>
      </c>
      <c r="J407" t="s">
        <v>171</v>
      </c>
      <c r="K407">
        <v>4</v>
      </c>
      <c r="L407" t="s">
        <v>174</v>
      </c>
      <c r="M407" t="str">
        <f>VLOOKUP(Table_Fact_Inbound_Reporting[[#This Row],[supplier_dim_supplier_id]],Table_supplier_dim1[[supplier_id]:[supplier_name]],5,FALSE)</f>
        <v>Twin Enviro</v>
      </c>
      <c r="N407">
        <f>SUMIF(B:B,Table_Fact_Inbound_Reporting[[#This Row],[single_stream_incoming_date]],G:G)</f>
        <v>16.100000000000001</v>
      </c>
      <c r="O407">
        <f>IFERROR(VLOOKUP(Table_Fact_Inbound_Reporting[[#This Row],[single_stream_incoming_date]],Fact_Trashout_Reporting!C:F,4,FALSE),0)</f>
        <v>0</v>
      </c>
      <c r="P407">
        <f>IFERROR(VLOOKUP(Table_Fact_Inbound_Reporting[[#This Row],[single_stream_incoming_date]],Fact_Production_Reporting!E:G,3,FALSE),0)</f>
        <v>8.9034999999999993</v>
      </c>
      <c r="Q407" s="30">
        <f>Table_Fact_Inbound_Reporting[[#This Row],[Group_Trash_Weight_Tons]]/Table_Fact_Inbound_Reporting[[#This Row],[Group_Inbound_Weight_Tons]]</f>
        <v>0</v>
      </c>
      <c r="R407" s="10">
        <f t="shared" si="6"/>
        <v>0.27575424703049778</v>
      </c>
    </row>
    <row r="408" spans="1:18" x14ac:dyDescent="0.25">
      <c r="A408">
        <v>1883</v>
      </c>
      <c r="B408" s="14">
        <v>44295</v>
      </c>
      <c r="C408" t="s">
        <v>120</v>
      </c>
      <c r="D408">
        <v>106771</v>
      </c>
      <c r="E408" s="2">
        <v>44295.890338271602</v>
      </c>
      <c r="F408">
        <v>4000</v>
      </c>
      <c r="G408">
        <v>2</v>
      </c>
      <c r="H408">
        <v>2</v>
      </c>
      <c r="I408" t="s">
        <v>157</v>
      </c>
      <c r="J408" t="s">
        <v>171</v>
      </c>
      <c r="K408">
        <v>4</v>
      </c>
      <c r="L408" t="s">
        <v>174</v>
      </c>
      <c r="M408" t="str">
        <f>VLOOKUP(Table_Fact_Inbound_Reporting[[#This Row],[supplier_dim_supplier_id]],Table_supplier_dim1[[supplier_id]:[supplier_name]],5,FALSE)</f>
        <v>Twin Enviro</v>
      </c>
      <c r="N408">
        <f>SUMIF(B:B,Table_Fact_Inbound_Reporting[[#This Row],[single_stream_incoming_date]],G:G)</f>
        <v>7.88</v>
      </c>
      <c r="O408">
        <f>IFERROR(VLOOKUP(Table_Fact_Inbound_Reporting[[#This Row],[single_stream_incoming_date]],Fact_Trashout_Reporting!C:F,4,FALSE),0)</f>
        <v>2.09</v>
      </c>
      <c r="P408">
        <f>IFERROR(VLOOKUP(Table_Fact_Inbound_Reporting[[#This Row],[single_stream_incoming_date]],Fact_Production_Reporting!E:G,3,FALSE),0)</f>
        <v>4.3975000000000009</v>
      </c>
      <c r="Q408" s="30">
        <f>Table_Fact_Inbound_Reporting[[#This Row],[Group_Trash_Weight_Tons]]/Table_Fact_Inbound_Reporting[[#This Row],[Group_Inbound_Weight_Tons]]</f>
        <v>0.26522842639593908</v>
      </c>
      <c r="R408" s="10">
        <f t="shared" si="6"/>
        <v>0.27575424703049778</v>
      </c>
    </row>
    <row r="409" spans="1:18" x14ac:dyDescent="0.25">
      <c r="A409">
        <v>1882</v>
      </c>
      <c r="B409" s="14">
        <v>44295</v>
      </c>
      <c r="C409" t="s">
        <v>120</v>
      </c>
      <c r="D409">
        <v>106764</v>
      </c>
      <c r="E409" s="2">
        <v>44295.889919367284</v>
      </c>
      <c r="F409">
        <v>7140</v>
      </c>
      <c r="G409">
        <v>3.57</v>
      </c>
      <c r="H409">
        <v>3</v>
      </c>
      <c r="I409" t="s">
        <v>157</v>
      </c>
      <c r="J409" t="s">
        <v>171</v>
      </c>
      <c r="K409">
        <v>4</v>
      </c>
      <c r="L409" t="s">
        <v>174</v>
      </c>
      <c r="M409" t="str">
        <f>VLOOKUP(Table_Fact_Inbound_Reporting[[#This Row],[supplier_dim_supplier_id]],Table_supplier_dim1[[supplier_id]:[supplier_name]],5,FALSE)</f>
        <v>Waste Management</v>
      </c>
      <c r="N409">
        <f>SUMIF(B:B,Table_Fact_Inbound_Reporting[[#This Row],[single_stream_incoming_date]],G:G)</f>
        <v>7.88</v>
      </c>
      <c r="O409">
        <f>IFERROR(VLOOKUP(Table_Fact_Inbound_Reporting[[#This Row],[single_stream_incoming_date]],Fact_Trashout_Reporting!C:F,4,FALSE),0)</f>
        <v>2.09</v>
      </c>
      <c r="P409">
        <f>IFERROR(VLOOKUP(Table_Fact_Inbound_Reporting[[#This Row],[single_stream_incoming_date]],Fact_Production_Reporting!E:G,3,FALSE),0)</f>
        <v>4.3975000000000009</v>
      </c>
      <c r="Q409" s="30">
        <f>Table_Fact_Inbound_Reporting[[#This Row],[Group_Trash_Weight_Tons]]/Table_Fact_Inbound_Reporting[[#This Row],[Group_Inbound_Weight_Tons]]</f>
        <v>0.26522842639593908</v>
      </c>
      <c r="R409" s="10">
        <f t="shared" si="6"/>
        <v>0.27575424703049778</v>
      </c>
    </row>
    <row r="410" spans="1:18" x14ac:dyDescent="0.25">
      <c r="A410">
        <v>1884</v>
      </c>
      <c r="B410" s="14">
        <v>44295</v>
      </c>
      <c r="C410" t="s">
        <v>120</v>
      </c>
      <c r="D410">
        <v>106790</v>
      </c>
      <c r="E410" s="2">
        <v>44295.89134224537</v>
      </c>
      <c r="F410">
        <v>2780</v>
      </c>
      <c r="G410">
        <v>1.39</v>
      </c>
      <c r="H410">
        <v>2</v>
      </c>
      <c r="I410" t="s">
        <v>157</v>
      </c>
      <c r="J410" t="s">
        <v>171</v>
      </c>
      <c r="K410">
        <v>4</v>
      </c>
      <c r="L410" t="s">
        <v>174</v>
      </c>
      <c r="M410" t="str">
        <f>VLOOKUP(Table_Fact_Inbound_Reporting[[#This Row],[supplier_dim_supplier_id]],Table_supplier_dim1[[supplier_id]:[supplier_name]],5,FALSE)</f>
        <v>Twin Enviro</v>
      </c>
      <c r="N410">
        <f>SUMIF(B:B,Table_Fact_Inbound_Reporting[[#This Row],[single_stream_incoming_date]],G:G)</f>
        <v>7.88</v>
      </c>
      <c r="O410">
        <f>IFERROR(VLOOKUP(Table_Fact_Inbound_Reporting[[#This Row],[single_stream_incoming_date]],Fact_Trashout_Reporting!C:F,4,FALSE),0)</f>
        <v>2.09</v>
      </c>
      <c r="P410">
        <f>IFERROR(VLOOKUP(Table_Fact_Inbound_Reporting[[#This Row],[single_stream_incoming_date]],Fact_Production_Reporting!E:G,3,FALSE),0)</f>
        <v>4.3975000000000009</v>
      </c>
      <c r="Q410" s="30">
        <f>Table_Fact_Inbound_Reporting[[#This Row],[Group_Trash_Weight_Tons]]/Table_Fact_Inbound_Reporting[[#This Row],[Group_Inbound_Weight_Tons]]</f>
        <v>0.26522842639593908</v>
      </c>
      <c r="R410" s="10">
        <f t="shared" si="6"/>
        <v>0.27575424703049778</v>
      </c>
    </row>
    <row r="411" spans="1:18" x14ac:dyDescent="0.25">
      <c r="A411">
        <v>1885</v>
      </c>
      <c r="B411" s="14">
        <v>44295</v>
      </c>
      <c r="C411" t="s">
        <v>120</v>
      </c>
      <c r="D411">
        <v>106799</v>
      </c>
      <c r="E411" s="2">
        <v>44298.917483256169</v>
      </c>
      <c r="F411">
        <v>1840</v>
      </c>
      <c r="G411">
        <v>0.92</v>
      </c>
      <c r="H411">
        <v>3</v>
      </c>
      <c r="I411" t="s">
        <v>157</v>
      </c>
      <c r="J411" t="s">
        <v>171</v>
      </c>
      <c r="K411">
        <v>4</v>
      </c>
      <c r="L411" t="s">
        <v>174</v>
      </c>
      <c r="M411" t="str">
        <f>VLOOKUP(Table_Fact_Inbound_Reporting[[#This Row],[supplier_dim_supplier_id]],Table_supplier_dim1[[supplier_id]:[supplier_name]],5,FALSE)</f>
        <v>Waste Management</v>
      </c>
      <c r="N411">
        <f>SUMIF(B:B,Table_Fact_Inbound_Reporting[[#This Row],[single_stream_incoming_date]],G:G)</f>
        <v>7.88</v>
      </c>
      <c r="O411">
        <f>IFERROR(VLOOKUP(Table_Fact_Inbound_Reporting[[#This Row],[single_stream_incoming_date]],Fact_Trashout_Reporting!C:F,4,FALSE),0)</f>
        <v>2.09</v>
      </c>
      <c r="P411">
        <f>IFERROR(VLOOKUP(Table_Fact_Inbound_Reporting[[#This Row],[single_stream_incoming_date]],Fact_Production_Reporting!E:G,3,FALSE),0)</f>
        <v>4.3975000000000009</v>
      </c>
      <c r="Q411" s="30">
        <f>Table_Fact_Inbound_Reporting[[#This Row],[Group_Trash_Weight_Tons]]/Table_Fact_Inbound_Reporting[[#This Row],[Group_Inbound_Weight_Tons]]</f>
        <v>0.26522842639593908</v>
      </c>
      <c r="R411" s="10">
        <f t="shared" si="6"/>
        <v>0.27575424703049778</v>
      </c>
    </row>
    <row r="412" spans="1:18" x14ac:dyDescent="0.25">
      <c r="A412">
        <v>1880</v>
      </c>
      <c r="B412" s="14">
        <v>44294</v>
      </c>
      <c r="C412" t="s">
        <v>120</v>
      </c>
      <c r="D412">
        <v>106698</v>
      </c>
      <c r="E412" s="2">
        <v>44294.884436072534</v>
      </c>
      <c r="F412">
        <v>4960</v>
      </c>
      <c r="G412">
        <v>2.48</v>
      </c>
      <c r="H412">
        <v>2</v>
      </c>
      <c r="I412" t="s">
        <v>157</v>
      </c>
      <c r="J412" t="s">
        <v>171</v>
      </c>
      <c r="K412">
        <v>4</v>
      </c>
      <c r="L412" t="s">
        <v>174</v>
      </c>
      <c r="M412" t="str">
        <f>VLOOKUP(Table_Fact_Inbound_Reporting[[#This Row],[supplier_dim_supplier_id]],Table_supplier_dim1[[supplier_id]:[supplier_name]],5,FALSE)</f>
        <v>Twin Enviro</v>
      </c>
      <c r="N412">
        <f>SUMIF(B:B,Table_Fact_Inbound_Reporting[[#This Row],[single_stream_incoming_date]],G:G)</f>
        <v>9.69</v>
      </c>
      <c r="O412">
        <f>IFERROR(VLOOKUP(Table_Fact_Inbound_Reporting[[#This Row],[single_stream_incoming_date]],Fact_Trashout_Reporting!C:F,4,FALSE),0)</f>
        <v>2.74</v>
      </c>
      <c r="P412">
        <f>IFERROR(VLOOKUP(Table_Fact_Inbound_Reporting[[#This Row],[single_stream_incoming_date]],Fact_Production_Reporting!E:G,3,FALSE),0)</f>
        <v>4.9789999999999992</v>
      </c>
      <c r="Q412" s="30">
        <f>Table_Fact_Inbound_Reporting[[#This Row],[Group_Trash_Weight_Tons]]/Table_Fact_Inbound_Reporting[[#This Row],[Group_Inbound_Weight_Tons]]</f>
        <v>0.28276573787409703</v>
      </c>
      <c r="R412" s="10">
        <f t="shared" si="6"/>
        <v>0.27575424703049778</v>
      </c>
    </row>
    <row r="413" spans="1:18" x14ac:dyDescent="0.25">
      <c r="A413">
        <v>1881</v>
      </c>
      <c r="B413" s="14">
        <v>44294</v>
      </c>
      <c r="C413" t="s">
        <v>120</v>
      </c>
      <c r="D413">
        <v>106719</v>
      </c>
      <c r="E413" s="2">
        <v>44294.884820987652</v>
      </c>
      <c r="F413">
        <v>2980</v>
      </c>
      <c r="G413">
        <v>1.49</v>
      </c>
      <c r="H413">
        <v>2</v>
      </c>
      <c r="I413" t="s">
        <v>157</v>
      </c>
      <c r="J413" t="s">
        <v>171</v>
      </c>
      <c r="K413">
        <v>4</v>
      </c>
      <c r="L413" t="s">
        <v>174</v>
      </c>
      <c r="M413" t="str">
        <f>VLOOKUP(Table_Fact_Inbound_Reporting[[#This Row],[supplier_dim_supplier_id]],Table_supplier_dim1[[supplier_id]:[supplier_name]],5,FALSE)</f>
        <v>Twin Enviro</v>
      </c>
      <c r="N413">
        <f>SUMIF(B:B,Table_Fact_Inbound_Reporting[[#This Row],[single_stream_incoming_date]],G:G)</f>
        <v>9.69</v>
      </c>
      <c r="O413">
        <f>IFERROR(VLOOKUP(Table_Fact_Inbound_Reporting[[#This Row],[single_stream_incoming_date]],Fact_Trashout_Reporting!C:F,4,FALSE),0)</f>
        <v>2.74</v>
      </c>
      <c r="P413">
        <f>IFERROR(VLOOKUP(Table_Fact_Inbound_Reporting[[#This Row],[single_stream_incoming_date]],Fact_Production_Reporting!E:G,3,FALSE),0)</f>
        <v>4.9789999999999992</v>
      </c>
      <c r="Q413" s="30">
        <f>Table_Fact_Inbound_Reporting[[#This Row],[Group_Trash_Weight_Tons]]/Table_Fact_Inbound_Reporting[[#This Row],[Group_Inbound_Weight_Tons]]</f>
        <v>0.28276573787409703</v>
      </c>
      <c r="R413" s="10">
        <f t="shared" si="6"/>
        <v>0.27575424703049778</v>
      </c>
    </row>
    <row r="414" spans="1:18" x14ac:dyDescent="0.25">
      <c r="A414">
        <v>1879</v>
      </c>
      <c r="B414" s="14">
        <v>44294</v>
      </c>
      <c r="C414" t="s">
        <v>120</v>
      </c>
      <c r="D414">
        <v>106716</v>
      </c>
      <c r="E414" s="2">
        <v>44294.884108024693</v>
      </c>
      <c r="F414">
        <v>4500</v>
      </c>
      <c r="G414">
        <v>2.25</v>
      </c>
      <c r="H414">
        <v>2</v>
      </c>
      <c r="I414" t="s">
        <v>157</v>
      </c>
      <c r="J414" t="s">
        <v>171</v>
      </c>
      <c r="K414">
        <v>4</v>
      </c>
      <c r="L414" t="s">
        <v>174</v>
      </c>
      <c r="M414" t="str">
        <f>VLOOKUP(Table_Fact_Inbound_Reporting[[#This Row],[supplier_dim_supplier_id]],Table_supplier_dim1[[supplier_id]:[supplier_name]],5,FALSE)</f>
        <v>Twin Enviro</v>
      </c>
      <c r="N414">
        <f>SUMIF(B:B,Table_Fact_Inbound_Reporting[[#This Row],[single_stream_incoming_date]],G:G)</f>
        <v>9.69</v>
      </c>
      <c r="O414">
        <f>IFERROR(VLOOKUP(Table_Fact_Inbound_Reporting[[#This Row],[single_stream_incoming_date]],Fact_Trashout_Reporting!C:F,4,FALSE),0)</f>
        <v>2.74</v>
      </c>
      <c r="P414">
        <f>IFERROR(VLOOKUP(Table_Fact_Inbound_Reporting[[#This Row],[single_stream_incoming_date]],Fact_Production_Reporting!E:G,3,FALSE),0)</f>
        <v>4.9789999999999992</v>
      </c>
      <c r="Q414" s="30">
        <f>Table_Fact_Inbound_Reporting[[#This Row],[Group_Trash_Weight_Tons]]/Table_Fact_Inbound_Reporting[[#This Row],[Group_Inbound_Weight_Tons]]</f>
        <v>0.28276573787409703</v>
      </c>
      <c r="R414" s="10">
        <f t="shared" si="6"/>
        <v>0.27575424703049778</v>
      </c>
    </row>
    <row r="415" spans="1:18" x14ac:dyDescent="0.25">
      <c r="A415">
        <v>1878</v>
      </c>
      <c r="B415" s="14">
        <v>44294</v>
      </c>
      <c r="C415" t="s">
        <v>120</v>
      </c>
      <c r="D415">
        <v>106695</v>
      </c>
      <c r="E415" s="2">
        <v>44294.883597762346</v>
      </c>
      <c r="F415">
        <v>6940</v>
      </c>
      <c r="G415">
        <v>3.47</v>
      </c>
      <c r="H415">
        <v>2</v>
      </c>
      <c r="I415" t="s">
        <v>157</v>
      </c>
      <c r="J415" t="s">
        <v>171</v>
      </c>
      <c r="K415">
        <v>4</v>
      </c>
      <c r="L415" t="s">
        <v>174</v>
      </c>
      <c r="M415" t="str">
        <f>VLOOKUP(Table_Fact_Inbound_Reporting[[#This Row],[supplier_dim_supplier_id]],Table_supplier_dim1[[supplier_id]:[supplier_name]],5,FALSE)</f>
        <v>Twin Enviro</v>
      </c>
      <c r="N415">
        <f>SUMIF(B:B,Table_Fact_Inbound_Reporting[[#This Row],[single_stream_incoming_date]],G:G)</f>
        <v>9.69</v>
      </c>
      <c r="O415">
        <f>IFERROR(VLOOKUP(Table_Fact_Inbound_Reporting[[#This Row],[single_stream_incoming_date]],Fact_Trashout_Reporting!C:F,4,FALSE),0)</f>
        <v>2.74</v>
      </c>
      <c r="P415">
        <f>IFERROR(VLOOKUP(Table_Fact_Inbound_Reporting[[#This Row],[single_stream_incoming_date]],Fact_Production_Reporting!E:G,3,FALSE),0)</f>
        <v>4.9789999999999992</v>
      </c>
      <c r="Q415" s="30">
        <f>Table_Fact_Inbound_Reporting[[#This Row],[Group_Trash_Weight_Tons]]/Table_Fact_Inbound_Reporting[[#This Row],[Group_Inbound_Weight_Tons]]</f>
        <v>0.28276573787409703</v>
      </c>
      <c r="R415" s="10">
        <f t="shared" si="6"/>
        <v>0.27575424703049778</v>
      </c>
    </row>
    <row r="416" spans="1:18" x14ac:dyDescent="0.25">
      <c r="A416">
        <v>1876</v>
      </c>
      <c r="B416" s="14">
        <v>44293</v>
      </c>
      <c r="C416" t="s">
        <v>120</v>
      </c>
      <c r="D416">
        <v>106655</v>
      </c>
      <c r="E416" s="2">
        <v>44293.915222685187</v>
      </c>
      <c r="F416">
        <v>1000</v>
      </c>
      <c r="G416">
        <v>0.5</v>
      </c>
      <c r="H416">
        <v>2</v>
      </c>
      <c r="I416" t="s">
        <v>157</v>
      </c>
      <c r="J416" t="s">
        <v>171</v>
      </c>
      <c r="K416">
        <v>4</v>
      </c>
      <c r="L416" t="s">
        <v>174</v>
      </c>
      <c r="M416" t="str">
        <f>VLOOKUP(Table_Fact_Inbound_Reporting[[#This Row],[supplier_dim_supplier_id]],Table_supplier_dim1[[supplier_id]:[supplier_name]],5,FALSE)</f>
        <v>Twin Enviro</v>
      </c>
      <c r="N416">
        <f>SUMIF(B:B,Table_Fact_Inbound_Reporting[[#This Row],[single_stream_incoming_date]],G:G)</f>
        <v>4.66</v>
      </c>
      <c r="O416">
        <f>IFERROR(VLOOKUP(Table_Fact_Inbound_Reporting[[#This Row],[single_stream_incoming_date]],Fact_Trashout_Reporting!C:F,4,FALSE),0)</f>
        <v>3.44</v>
      </c>
      <c r="P416">
        <f>IFERROR(VLOOKUP(Table_Fact_Inbound_Reporting[[#This Row],[single_stream_incoming_date]],Fact_Production_Reporting!E:G,3,FALSE),0)</f>
        <v>3.6715</v>
      </c>
      <c r="Q416" s="30">
        <f>Table_Fact_Inbound_Reporting[[#This Row],[Group_Trash_Weight_Tons]]/Table_Fact_Inbound_Reporting[[#This Row],[Group_Inbound_Weight_Tons]]</f>
        <v>0.73819742489270379</v>
      </c>
      <c r="R416" s="10">
        <f t="shared" si="6"/>
        <v>0.27575424703049778</v>
      </c>
    </row>
    <row r="417" spans="1:18" x14ac:dyDescent="0.25">
      <c r="A417">
        <v>1877</v>
      </c>
      <c r="B417" s="14">
        <v>44293</v>
      </c>
      <c r="C417" t="s">
        <v>120</v>
      </c>
      <c r="D417">
        <v>106677</v>
      </c>
      <c r="E417" s="2">
        <v>44293.91554957562</v>
      </c>
      <c r="F417">
        <v>8320</v>
      </c>
      <c r="G417">
        <v>4.16</v>
      </c>
      <c r="H417">
        <v>3</v>
      </c>
      <c r="I417" t="s">
        <v>157</v>
      </c>
      <c r="J417" t="s">
        <v>171</v>
      </c>
      <c r="K417">
        <v>4</v>
      </c>
      <c r="L417" t="s">
        <v>174</v>
      </c>
      <c r="M417" t="str">
        <f>VLOOKUP(Table_Fact_Inbound_Reporting[[#This Row],[supplier_dim_supplier_id]],Table_supplier_dim1[[supplier_id]:[supplier_name]],5,FALSE)</f>
        <v>Waste Management</v>
      </c>
      <c r="N417">
        <f>SUMIF(B:B,Table_Fact_Inbound_Reporting[[#This Row],[single_stream_incoming_date]],G:G)</f>
        <v>4.66</v>
      </c>
      <c r="O417">
        <f>IFERROR(VLOOKUP(Table_Fact_Inbound_Reporting[[#This Row],[single_stream_incoming_date]],Fact_Trashout_Reporting!C:F,4,FALSE),0)</f>
        <v>3.44</v>
      </c>
      <c r="P417">
        <f>IFERROR(VLOOKUP(Table_Fact_Inbound_Reporting[[#This Row],[single_stream_incoming_date]],Fact_Production_Reporting!E:G,3,FALSE),0)</f>
        <v>3.6715</v>
      </c>
      <c r="Q417" s="30">
        <f>Table_Fact_Inbound_Reporting[[#This Row],[Group_Trash_Weight_Tons]]/Table_Fact_Inbound_Reporting[[#This Row],[Group_Inbound_Weight_Tons]]</f>
        <v>0.73819742489270379</v>
      </c>
      <c r="R417" s="10">
        <f t="shared" si="6"/>
        <v>0.27575424703049778</v>
      </c>
    </row>
    <row r="418" spans="1:18" x14ac:dyDescent="0.25">
      <c r="A418">
        <v>1874</v>
      </c>
      <c r="B418" s="14">
        <v>44292</v>
      </c>
      <c r="C418" t="s">
        <v>120</v>
      </c>
      <c r="D418">
        <v>106626</v>
      </c>
      <c r="E418" s="2">
        <v>44292.871807523145</v>
      </c>
      <c r="F418">
        <v>4200</v>
      </c>
      <c r="G418">
        <v>2.1</v>
      </c>
      <c r="H418">
        <v>2</v>
      </c>
      <c r="I418" t="s">
        <v>157</v>
      </c>
      <c r="J418" t="s">
        <v>171</v>
      </c>
      <c r="K418">
        <v>4</v>
      </c>
      <c r="L418" t="s">
        <v>174</v>
      </c>
      <c r="M418" t="str">
        <f>VLOOKUP(Table_Fact_Inbound_Reporting[[#This Row],[supplier_dim_supplier_id]],Table_supplier_dim1[[supplier_id]:[supplier_name]],5,FALSE)</f>
        <v>Twin Enviro</v>
      </c>
      <c r="N418">
        <f>SUMIF(B:B,Table_Fact_Inbound_Reporting[[#This Row],[single_stream_incoming_date]],G:G)</f>
        <v>10.149999999999999</v>
      </c>
      <c r="O418">
        <f>IFERROR(VLOOKUP(Table_Fact_Inbound_Reporting[[#This Row],[single_stream_incoming_date]],Fact_Trashout_Reporting!C:F,4,FALSE),0)</f>
        <v>2.2999999999999998</v>
      </c>
      <c r="P418">
        <f>IFERROR(VLOOKUP(Table_Fact_Inbound_Reporting[[#This Row],[single_stream_incoming_date]],Fact_Production_Reporting!E:G,3,FALSE),0)</f>
        <v>6.3060000000000009</v>
      </c>
      <c r="Q418" s="30">
        <f>Table_Fact_Inbound_Reporting[[#This Row],[Group_Trash_Weight_Tons]]/Table_Fact_Inbound_Reporting[[#This Row],[Group_Inbound_Weight_Tons]]</f>
        <v>0.22660098522167488</v>
      </c>
      <c r="R418" s="10">
        <f t="shared" si="6"/>
        <v>0.27575424703049778</v>
      </c>
    </row>
    <row r="419" spans="1:18" x14ac:dyDescent="0.25">
      <c r="A419">
        <v>1872</v>
      </c>
      <c r="B419" s="14">
        <v>44292</v>
      </c>
      <c r="C419" t="s">
        <v>120</v>
      </c>
      <c r="D419">
        <v>106612</v>
      </c>
      <c r="E419" s="2">
        <v>44292.871017168211</v>
      </c>
      <c r="F419">
        <v>3300</v>
      </c>
      <c r="G419">
        <v>1.65</v>
      </c>
      <c r="H419">
        <v>3</v>
      </c>
      <c r="I419" t="s">
        <v>157</v>
      </c>
      <c r="J419" t="s">
        <v>171</v>
      </c>
      <c r="K419">
        <v>4</v>
      </c>
      <c r="L419" t="s">
        <v>174</v>
      </c>
      <c r="M419" t="str">
        <f>VLOOKUP(Table_Fact_Inbound_Reporting[[#This Row],[supplier_dim_supplier_id]],Table_supplier_dim1[[supplier_id]:[supplier_name]],5,FALSE)</f>
        <v>Waste Management</v>
      </c>
      <c r="N419">
        <f>SUMIF(B:B,Table_Fact_Inbound_Reporting[[#This Row],[single_stream_incoming_date]],G:G)</f>
        <v>10.149999999999999</v>
      </c>
      <c r="O419">
        <f>IFERROR(VLOOKUP(Table_Fact_Inbound_Reporting[[#This Row],[single_stream_incoming_date]],Fact_Trashout_Reporting!C:F,4,FALSE),0)</f>
        <v>2.2999999999999998</v>
      </c>
      <c r="P419">
        <f>IFERROR(VLOOKUP(Table_Fact_Inbound_Reporting[[#This Row],[single_stream_incoming_date]],Fact_Production_Reporting!E:G,3,FALSE),0)</f>
        <v>6.3060000000000009</v>
      </c>
      <c r="Q419" s="30">
        <f>Table_Fact_Inbound_Reporting[[#This Row],[Group_Trash_Weight_Tons]]/Table_Fact_Inbound_Reporting[[#This Row],[Group_Inbound_Weight_Tons]]</f>
        <v>0.22660098522167488</v>
      </c>
      <c r="R419" s="10">
        <f t="shared" si="6"/>
        <v>0.27575424703049778</v>
      </c>
    </row>
    <row r="420" spans="1:18" x14ac:dyDescent="0.25">
      <c r="A420">
        <v>1875</v>
      </c>
      <c r="B420" s="14">
        <v>44292</v>
      </c>
      <c r="C420" t="s">
        <v>120</v>
      </c>
      <c r="D420">
        <v>106637</v>
      </c>
      <c r="E420" s="2">
        <v>44293.907043016974</v>
      </c>
      <c r="F420">
        <v>3040</v>
      </c>
      <c r="G420">
        <v>1.52</v>
      </c>
      <c r="H420">
        <v>3</v>
      </c>
      <c r="I420" t="s">
        <v>157</v>
      </c>
      <c r="J420" t="s">
        <v>171</v>
      </c>
      <c r="K420">
        <v>4</v>
      </c>
      <c r="L420" t="s">
        <v>174</v>
      </c>
      <c r="M420" t="str">
        <f>VLOOKUP(Table_Fact_Inbound_Reporting[[#This Row],[supplier_dim_supplier_id]],Table_supplier_dim1[[supplier_id]:[supplier_name]],5,FALSE)</f>
        <v>Waste Management</v>
      </c>
      <c r="N420">
        <f>SUMIF(B:B,Table_Fact_Inbound_Reporting[[#This Row],[single_stream_incoming_date]],G:G)</f>
        <v>10.149999999999999</v>
      </c>
      <c r="O420">
        <f>IFERROR(VLOOKUP(Table_Fact_Inbound_Reporting[[#This Row],[single_stream_incoming_date]],Fact_Trashout_Reporting!C:F,4,FALSE),0)</f>
        <v>2.2999999999999998</v>
      </c>
      <c r="P420">
        <f>IFERROR(VLOOKUP(Table_Fact_Inbound_Reporting[[#This Row],[single_stream_incoming_date]],Fact_Production_Reporting!E:G,3,FALSE),0)</f>
        <v>6.3060000000000009</v>
      </c>
      <c r="Q420" s="30">
        <f>Table_Fact_Inbound_Reporting[[#This Row],[Group_Trash_Weight_Tons]]/Table_Fact_Inbound_Reporting[[#This Row],[Group_Inbound_Weight_Tons]]</f>
        <v>0.22660098522167488</v>
      </c>
      <c r="R420" s="10">
        <f t="shared" si="6"/>
        <v>0.27575424703049778</v>
      </c>
    </row>
    <row r="421" spans="1:18" x14ac:dyDescent="0.25">
      <c r="A421">
        <v>1873</v>
      </c>
      <c r="B421" s="14">
        <v>44292</v>
      </c>
      <c r="C421" t="s">
        <v>120</v>
      </c>
      <c r="D421">
        <v>106622</v>
      </c>
      <c r="E421" s="2">
        <v>44292.871376813273</v>
      </c>
      <c r="F421">
        <v>9760</v>
      </c>
      <c r="G421">
        <v>4.88</v>
      </c>
      <c r="H421">
        <v>3</v>
      </c>
      <c r="I421" t="s">
        <v>157</v>
      </c>
      <c r="J421" t="s">
        <v>171</v>
      </c>
      <c r="K421">
        <v>4</v>
      </c>
      <c r="L421" t="s">
        <v>174</v>
      </c>
      <c r="M421" t="str">
        <f>VLOOKUP(Table_Fact_Inbound_Reporting[[#This Row],[supplier_dim_supplier_id]],Table_supplier_dim1[[supplier_id]:[supplier_name]],5,FALSE)</f>
        <v>Waste Management</v>
      </c>
      <c r="N421">
        <f>SUMIF(B:B,Table_Fact_Inbound_Reporting[[#This Row],[single_stream_incoming_date]],G:G)</f>
        <v>10.149999999999999</v>
      </c>
      <c r="O421">
        <f>IFERROR(VLOOKUP(Table_Fact_Inbound_Reporting[[#This Row],[single_stream_incoming_date]],Fact_Trashout_Reporting!C:F,4,FALSE),0)</f>
        <v>2.2999999999999998</v>
      </c>
      <c r="P421">
        <f>IFERROR(VLOOKUP(Table_Fact_Inbound_Reporting[[#This Row],[single_stream_incoming_date]],Fact_Production_Reporting!E:G,3,FALSE),0)</f>
        <v>6.3060000000000009</v>
      </c>
      <c r="Q421" s="30">
        <f>Table_Fact_Inbound_Reporting[[#This Row],[Group_Trash_Weight_Tons]]/Table_Fact_Inbound_Reporting[[#This Row],[Group_Inbound_Weight_Tons]]</f>
        <v>0.22660098522167488</v>
      </c>
      <c r="R421" s="10">
        <f t="shared" si="6"/>
        <v>0.27575424703049778</v>
      </c>
    </row>
    <row r="422" spans="1:18" x14ac:dyDescent="0.25">
      <c r="A422">
        <v>1870</v>
      </c>
      <c r="B422" s="14">
        <v>44291</v>
      </c>
      <c r="C422" t="s">
        <v>120</v>
      </c>
      <c r="D422">
        <v>106596</v>
      </c>
      <c r="E422" s="2">
        <v>44292.869628665125</v>
      </c>
      <c r="F422">
        <v>8120</v>
      </c>
      <c r="G422">
        <v>4.0599999999999996</v>
      </c>
      <c r="H422">
        <v>2</v>
      </c>
      <c r="I422" t="s">
        <v>157</v>
      </c>
      <c r="J422" t="s">
        <v>171</v>
      </c>
      <c r="K422">
        <v>4</v>
      </c>
      <c r="L422" t="s">
        <v>174</v>
      </c>
      <c r="M422" t="str">
        <f>VLOOKUP(Table_Fact_Inbound_Reporting[[#This Row],[supplier_dim_supplier_id]],Table_supplier_dim1[[supplier_id]:[supplier_name]],5,FALSE)</f>
        <v>Twin Enviro</v>
      </c>
      <c r="N422">
        <f>SUMIF(B:B,Table_Fact_Inbound_Reporting[[#This Row],[single_stream_incoming_date]],G:G)</f>
        <v>7.2399999999999993</v>
      </c>
      <c r="O422">
        <f>IFERROR(VLOOKUP(Table_Fact_Inbound_Reporting[[#This Row],[single_stream_incoming_date]],Fact_Trashout_Reporting!C:F,4,FALSE),0)</f>
        <v>4.1900000000000004</v>
      </c>
      <c r="P422">
        <f>IFERROR(VLOOKUP(Table_Fact_Inbound_Reporting[[#This Row],[single_stream_incoming_date]],Fact_Production_Reporting!E:G,3,FALSE),0)</f>
        <v>4.2395000000000005</v>
      </c>
      <c r="Q422" s="30">
        <f>Table_Fact_Inbound_Reporting[[#This Row],[Group_Trash_Weight_Tons]]/Table_Fact_Inbound_Reporting[[#This Row],[Group_Inbound_Weight_Tons]]</f>
        <v>0.57872928176795591</v>
      </c>
      <c r="R422" s="10">
        <f t="shared" si="6"/>
        <v>0.27575424703049778</v>
      </c>
    </row>
    <row r="423" spans="1:18" x14ac:dyDescent="0.25">
      <c r="A423">
        <v>1869</v>
      </c>
      <c r="B423" s="14">
        <v>44291</v>
      </c>
      <c r="C423" t="s">
        <v>120</v>
      </c>
      <c r="D423">
        <v>106556</v>
      </c>
      <c r="E423" s="2">
        <v>44292.868219212964</v>
      </c>
      <c r="F423">
        <v>2920</v>
      </c>
      <c r="G423">
        <v>1.46</v>
      </c>
      <c r="H423">
        <v>2</v>
      </c>
      <c r="I423" t="s">
        <v>157</v>
      </c>
      <c r="J423" t="s">
        <v>171</v>
      </c>
      <c r="K423">
        <v>4</v>
      </c>
      <c r="L423" t="s">
        <v>174</v>
      </c>
      <c r="M423" t="str">
        <f>VLOOKUP(Table_Fact_Inbound_Reporting[[#This Row],[supplier_dim_supplier_id]],Table_supplier_dim1[[supplier_id]:[supplier_name]],5,FALSE)</f>
        <v>Twin Enviro</v>
      </c>
      <c r="N423">
        <f>SUMIF(B:B,Table_Fact_Inbound_Reporting[[#This Row],[single_stream_incoming_date]],G:G)</f>
        <v>7.2399999999999993</v>
      </c>
      <c r="O423">
        <f>IFERROR(VLOOKUP(Table_Fact_Inbound_Reporting[[#This Row],[single_stream_incoming_date]],Fact_Trashout_Reporting!C:F,4,FALSE),0)</f>
        <v>4.1900000000000004</v>
      </c>
      <c r="P423">
        <f>IFERROR(VLOOKUP(Table_Fact_Inbound_Reporting[[#This Row],[single_stream_incoming_date]],Fact_Production_Reporting!E:G,3,FALSE),0)</f>
        <v>4.2395000000000005</v>
      </c>
      <c r="Q423" s="30">
        <f>Table_Fact_Inbound_Reporting[[#This Row],[Group_Trash_Weight_Tons]]/Table_Fact_Inbound_Reporting[[#This Row],[Group_Inbound_Weight_Tons]]</f>
        <v>0.57872928176795591</v>
      </c>
      <c r="R423" s="10">
        <f t="shared" si="6"/>
        <v>0.27575424703049778</v>
      </c>
    </row>
    <row r="424" spans="1:18" x14ac:dyDescent="0.25">
      <c r="A424">
        <v>1871</v>
      </c>
      <c r="B424" s="14">
        <v>44291</v>
      </c>
      <c r="C424" t="s">
        <v>120</v>
      </c>
      <c r="D424">
        <v>106601</v>
      </c>
      <c r="E424" s="2">
        <v>44292.870128549381</v>
      </c>
      <c r="F424">
        <v>3440</v>
      </c>
      <c r="G424">
        <v>1.72</v>
      </c>
      <c r="H424">
        <v>2</v>
      </c>
      <c r="I424" t="s">
        <v>157</v>
      </c>
      <c r="J424" t="s">
        <v>171</v>
      </c>
      <c r="K424">
        <v>4</v>
      </c>
      <c r="L424" t="s">
        <v>174</v>
      </c>
      <c r="M424" t="str">
        <f>VLOOKUP(Table_Fact_Inbound_Reporting[[#This Row],[supplier_dim_supplier_id]],Table_supplier_dim1[[supplier_id]:[supplier_name]],5,FALSE)</f>
        <v>Twin Enviro</v>
      </c>
      <c r="N424">
        <f>SUMIF(B:B,Table_Fact_Inbound_Reporting[[#This Row],[single_stream_incoming_date]],G:G)</f>
        <v>7.2399999999999993</v>
      </c>
      <c r="O424">
        <f>IFERROR(VLOOKUP(Table_Fact_Inbound_Reporting[[#This Row],[single_stream_incoming_date]],Fact_Trashout_Reporting!C:F,4,FALSE),0)</f>
        <v>4.1900000000000004</v>
      </c>
      <c r="P424">
        <f>IFERROR(VLOOKUP(Table_Fact_Inbound_Reporting[[#This Row],[single_stream_incoming_date]],Fact_Production_Reporting!E:G,3,FALSE),0)</f>
        <v>4.2395000000000005</v>
      </c>
      <c r="Q424" s="30">
        <f>Table_Fact_Inbound_Reporting[[#This Row],[Group_Trash_Weight_Tons]]/Table_Fact_Inbound_Reporting[[#This Row],[Group_Inbound_Weight_Tons]]</f>
        <v>0.57872928176795591</v>
      </c>
      <c r="R424" s="10">
        <f t="shared" si="6"/>
        <v>0.27575424703049778</v>
      </c>
    </row>
    <row r="425" spans="1:18" x14ac:dyDescent="0.25">
      <c r="A425">
        <v>1866</v>
      </c>
      <c r="B425" s="14">
        <v>44288</v>
      </c>
      <c r="C425" t="s">
        <v>120</v>
      </c>
      <c r="D425">
        <v>106548</v>
      </c>
      <c r="E425" s="2">
        <v>44288.891637962966</v>
      </c>
      <c r="F425">
        <v>10500</v>
      </c>
      <c r="G425">
        <v>5.25</v>
      </c>
      <c r="H425">
        <v>3</v>
      </c>
      <c r="I425" t="s">
        <v>157</v>
      </c>
      <c r="J425" t="s">
        <v>171</v>
      </c>
      <c r="K425">
        <v>4</v>
      </c>
      <c r="L425" t="s">
        <v>174</v>
      </c>
      <c r="M425" t="str">
        <f>VLOOKUP(Table_Fact_Inbound_Reporting[[#This Row],[supplier_dim_supplier_id]],Table_supplier_dim1[[supplier_id]:[supplier_name]],5,FALSE)</f>
        <v>Waste Management</v>
      </c>
      <c r="N425">
        <f>SUMIF(B:B,Table_Fact_Inbound_Reporting[[#This Row],[single_stream_incoming_date]],G:G)</f>
        <v>12.48</v>
      </c>
      <c r="O425">
        <f>IFERROR(VLOOKUP(Table_Fact_Inbound_Reporting[[#This Row],[single_stream_incoming_date]],Fact_Trashout_Reporting!C:F,4,FALSE),0)</f>
        <v>1.92</v>
      </c>
      <c r="P425">
        <f>IFERROR(VLOOKUP(Table_Fact_Inbound_Reporting[[#This Row],[single_stream_incoming_date]],Fact_Production_Reporting!E:G,3,FALSE),0)</f>
        <v>4.9165000000000001</v>
      </c>
      <c r="Q425" s="30">
        <f>Table_Fact_Inbound_Reporting[[#This Row],[Group_Trash_Weight_Tons]]/Table_Fact_Inbound_Reporting[[#This Row],[Group_Inbound_Weight_Tons]]</f>
        <v>0.15384615384615383</v>
      </c>
      <c r="R425" s="10">
        <f t="shared" si="6"/>
        <v>0.27575424703049778</v>
      </c>
    </row>
    <row r="426" spans="1:18" x14ac:dyDescent="0.25">
      <c r="A426">
        <v>1868</v>
      </c>
      <c r="B426" s="14">
        <v>44288</v>
      </c>
      <c r="C426" t="s">
        <v>120</v>
      </c>
      <c r="D426">
        <v>106535</v>
      </c>
      <c r="E426" s="2">
        <v>44292.867714313274</v>
      </c>
      <c r="F426">
        <v>2820</v>
      </c>
      <c r="G426">
        <v>1.41</v>
      </c>
      <c r="H426">
        <v>2</v>
      </c>
      <c r="I426" t="s">
        <v>157</v>
      </c>
      <c r="J426" t="s">
        <v>171</v>
      </c>
      <c r="K426">
        <v>4</v>
      </c>
      <c r="L426" t="s">
        <v>174</v>
      </c>
      <c r="M426" t="str">
        <f>VLOOKUP(Table_Fact_Inbound_Reporting[[#This Row],[supplier_dim_supplier_id]],Table_supplier_dim1[[supplier_id]:[supplier_name]],5,FALSE)</f>
        <v>Twin Enviro</v>
      </c>
      <c r="N426">
        <f>SUMIF(B:B,Table_Fact_Inbound_Reporting[[#This Row],[single_stream_incoming_date]],G:G)</f>
        <v>12.48</v>
      </c>
      <c r="O426">
        <f>IFERROR(VLOOKUP(Table_Fact_Inbound_Reporting[[#This Row],[single_stream_incoming_date]],Fact_Trashout_Reporting!C:F,4,FALSE),0)</f>
        <v>1.92</v>
      </c>
      <c r="P426">
        <f>IFERROR(VLOOKUP(Table_Fact_Inbound_Reporting[[#This Row],[single_stream_incoming_date]],Fact_Production_Reporting!E:G,3,FALSE),0)</f>
        <v>4.9165000000000001</v>
      </c>
      <c r="Q426" s="30">
        <f>Table_Fact_Inbound_Reporting[[#This Row],[Group_Trash_Weight_Tons]]/Table_Fact_Inbound_Reporting[[#This Row],[Group_Inbound_Weight_Tons]]</f>
        <v>0.15384615384615383</v>
      </c>
      <c r="R426" s="10">
        <f t="shared" si="6"/>
        <v>0.27575424703049778</v>
      </c>
    </row>
    <row r="427" spans="1:18" x14ac:dyDescent="0.25">
      <c r="A427">
        <v>1867</v>
      </c>
      <c r="B427" s="14">
        <v>44288</v>
      </c>
      <c r="C427" t="s">
        <v>120</v>
      </c>
      <c r="D427">
        <v>106553</v>
      </c>
      <c r="E427" s="2">
        <v>44292.867235956794</v>
      </c>
      <c r="F427">
        <v>1900</v>
      </c>
      <c r="G427">
        <v>0.95</v>
      </c>
      <c r="H427">
        <v>2</v>
      </c>
      <c r="I427" t="s">
        <v>157</v>
      </c>
      <c r="J427" t="s">
        <v>171</v>
      </c>
      <c r="K427">
        <v>4</v>
      </c>
      <c r="L427" t="s">
        <v>174</v>
      </c>
      <c r="M427" t="str">
        <f>VLOOKUP(Table_Fact_Inbound_Reporting[[#This Row],[supplier_dim_supplier_id]],Table_supplier_dim1[[supplier_id]:[supplier_name]],5,FALSE)</f>
        <v>Twin Enviro</v>
      </c>
      <c r="N427">
        <f>SUMIF(B:B,Table_Fact_Inbound_Reporting[[#This Row],[single_stream_incoming_date]],G:G)</f>
        <v>12.48</v>
      </c>
      <c r="O427">
        <f>IFERROR(VLOOKUP(Table_Fact_Inbound_Reporting[[#This Row],[single_stream_incoming_date]],Fact_Trashout_Reporting!C:F,4,FALSE),0)</f>
        <v>1.92</v>
      </c>
      <c r="P427">
        <f>IFERROR(VLOOKUP(Table_Fact_Inbound_Reporting[[#This Row],[single_stream_incoming_date]],Fact_Production_Reporting!E:G,3,FALSE),0)</f>
        <v>4.9165000000000001</v>
      </c>
      <c r="Q427" s="30">
        <f>Table_Fact_Inbound_Reporting[[#This Row],[Group_Trash_Weight_Tons]]/Table_Fact_Inbound_Reporting[[#This Row],[Group_Inbound_Weight_Tons]]</f>
        <v>0.15384615384615383</v>
      </c>
      <c r="R427" s="10">
        <f t="shared" si="6"/>
        <v>0.27575424703049778</v>
      </c>
    </row>
    <row r="428" spans="1:18" x14ac:dyDescent="0.25">
      <c r="A428">
        <v>1865</v>
      </c>
      <c r="B428" s="14">
        <v>44288</v>
      </c>
      <c r="C428" t="s">
        <v>120</v>
      </c>
      <c r="D428">
        <v>106527</v>
      </c>
      <c r="E428" s="2">
        <v>44288.890492669751</v>
      </c>
      <c r="F428">
        <v>9740</v>
      </c>
      <c r="G428">
        <v>4.87</v>
      </c>
      <c r="H428">
        <v>3</v>
      </c>
      <c r="I428" t="s">
        <v>157</v>
      </c>
      <c r="J428" t="s">
        <v>171</v>
      </c>
      <c r="K428">
        <v>4</v>
      </c>
      <c r="L428" t="s">
        <v>174</v>
      </c>
      <c r="M428" t="str">
        <f>VLOOKUP(Table_Fact_Inbound_Reporting[[#This Row],[supplier_dim_supplier_id]],Table_supplier_dim1[[supplier_id]:[supplier_name]],5,FALSE)</f>
        <v>Waste Management</v>
      </c>
      <c r="N428">
        <f>SUMIF(B:B,Table_Fact_Inbound_Reporting[[#This Row],[single_stream_incoming_date]],G:G)</f>
        <v>12.48</v>
      </c>
      <c r="O428">
        <f>IFERROR(VLOOKUP(Table_Fact_Inbound_Reporting[[#This Row],[single_stream_incoming_date]],Fact_Trashout_Reporting!C:F,4,FALSE),0)</f>
        <v>1.92</v>
      </c>
      <c r="P428">
        <f>IFERROR(VLOOKUP(Table_Fact_Inbound_Reporting[[#This Row],[single_stream_incoming_date]],Fact_Production_Reporting!E:G,3,FALSE),0)</f>
        <v>4.9165000000000001</v>
      </c>
      <c r="Q428" s="30">
        <f>Table_Fact_Inbound_Reporting[[#This Row],[Group_Trash_Weight_Tons]]/Table_Fact_Inbound_Reporting[[#This Row],[Group_Inbound_Weight_Tons]]</f>
        <v>0.15384615384615383</v>
      </c>
      <c r="R428" s="10">
        <f t="shared" si="6"/>
        <v>0.27575424703049778</v>
      </c>
    </row>
    <row r="429" spans="1:18" x14ac:dyDescent="0.25">
      <c r="A429">
        <v>1861</v>
      </c>
      <c r="B429" s="14">
        <v>44287</v>
      </c>
      <c r="C429" t="s">
        <v>120</v>
      </c>
      <c r="D429">
        <v>106456</v>
      </c>
      <c r="E429" s="2">
        <v>44287.915986805558</v>
      </c>
      <c r="F429">
        <v>3060</v>
      </c>
      <c r="G429">
        <v>1.53</v>
      </c>
      <c r="H429">
        <v>2</v>
      </c>
      <c r="I429" t="s">
        <v>157</v>
      </c>
      <c r="J429" t="s">
        <v>171</v>
      </c>
      <c r="K429">
        <v>4</v>
      </c>
      <c r="L429" t="s">
        <v>174</v>
      </c>
      <c r="M429" t="str">
        <f>VLOOKUP(Table_Fact_Inbound_Reporting[[#This Row],[supplier_dim_supplier_id]],Table_supplier_dim1[[supplier_id]:[supplier_name]],5,FALSE)</f>
        <v>Twin Enviro</v>
      </c>
      <c r="N429">
        <f>SUMIF(B:B,Table_Fact_Inbound_Reporting[[#This Row],[single_stream_incoming_date]],G:G)</f>
        <v>10.8</v>
      </c>
      <c r="O429">
        <f>IFERROR(VLOOKUP(Table_Fact_Inbound_Reporting[[#This Row],[single_stream_incoming_date]],Fact_Trashout_Reporting!C:F,4,FALSE),0)</f>
        <v>3.44</v>
      </c>
      <c r="P429">
        <f>IFERROR(VLOOKUP(Table_Fact_Inbound_Reporting[[#This Row],[single_stream_incoming_date]],Fact_Production_Reporting!E:G,3,FALSE),0)</f>
        <v>4.0664999999999996</v>
      </c>
      <c r="Q429" s="30">
        <f>Table_Fact_Inbound_Reporting[[#This Row],[Group_Trash_Weight_Tons]]/Table_Fact_Inbound_Reporting[[#This Row],[Group_Inbound_Weight_Tons]]</f>
        <v>0.31851851851851848</v>
      </c>
      <c r="R429" s="10">
        <f t="shared" si="6"/>
        <v>0.27575424703049778</v>
      </c>
    </row>
    <row r="430" spans="1:18" x14ac:dyDescent="0.25">
      <c r="A430">
        <v>1863</v>
      </c>
      <c r="B430" s="14">
        <v>44287</v>
      </c>
      <c r="C430" t="s">
        <v>120</v>
      </c>
      <c r="D430">
        <v>106491</v>
      </c>
      <c r="E430" s="2">
        <v>44288.886401543212</v>
      </c>
      <c r="F430">
        <v>7660</v>
      </c>
      <c r="G430">
        <v>3.83</v>
      </c>
      <c r="H430">
        <v>2</v>
      </c>
      <c r="I430" t="s">
        <v>157</v>
      </c>
      <c r="J430" t="s">
        <v>171</v>
      </c>
      <c r="K430">
        <v>4</v>
      </c>
      <c r="L430" t="s">
        <v>174</v>
      </c>
      <c r="M430" t="str">
        <f>VLOOKUP(Table_Fact_Inbound_Reporting[[#This Row],[supplier_dim_supplier_id]],Table_supplier_dim1[[supplier_id]:[supplier_name]],5,FALSE)</f>
        <v>Twin Enviro</v>
      </c>
      <c r="N430">
        <f>SUMIF(B:B,Table_Fact_Inbound_Reporting[[#This Row],[single_stream_incoming_date]],G:G)</f>
        <v>10.8</v>
      </c>
      <c r="O430">
        <f>IFERROR(VLOOKUP(Table_Fact_Inbound_Reporting[[#This Row],[single_stream_incoming_date]],Fact_Trashout_Reporting!C:F,4,FALSE),0)</f>
        <v>3.44</v>
      </c>
      <c r="P430">
        <f>IFERROR(VLOOKUP(Table_Fact_Inbound_Reporting[[#This Row],[single_stream_incoming_date]],Fact_Production_Reporting!E:G,3,FALSE),0)</f>
        <v>4.0664999999999996</v>
      </c>
      <c r="Q430" s="30">
        <f>Table_Fact_Inbound_Reporting[[#This Row],[Group_Trash_Weight_Tons]]/Table_Fact_Inbound_Reporting[[#This Row],[Group_Inbound_Weight_Tons]]</f>
        <v>0.31851851851851848</v>
      </c>
      <c r="R430" s="10">
        <f t="shared" si="6"/>
        <v>0.27575424703049778</v>
      </c>
    </row>
    <row r="431" spans="1:18" x14ac:dyDescent="0.25">
      <c r="A431">
        <v>1864</v>
      </c>
      <c r="B431" s="14">
        <v>44287</v>
      </c>
      <c r="C431" t="s">
        <v>120</v>
      </c>
      <c r="D431">
        <v>106492</v>
      </c>
      <c r="E431" s="2">
        <v>44288.887645254632</v>
      </c>
      <c r="F431">
        <v>10880</v>
      </c>
      <c r="G431">
        <v>5.44</v>
      </c>
      <c r="H431">
        <v>3</v>
      </c>
      <c r="I431" t="s">
        <v>157</v>
      </c>
      <c r="J431" t="s">
        <v>171</v>
      </c>
      <c r="K431">
        <v>4</v>
      </c>
      <c r="L431" t="s">
        <v>174</v>
      </c>
      <c r="M431" t="str">
        <f>VLOOKUP(Table_Fact_Inbound_Reporting[[#This Row],[supplier_dim_supplier_id]],Table_supplier_dim1[[supplier_id]:[supplier_name]],5,FALSE)</f>
        <v>Waste Management</v>
      </c>
      <c r="N431">
        <f>SUMIF(B:B,Table_Fact_Inbound_Reporting[[#This Row],[single_stream_incoming_date]],G:G)</f>
        <v>10.8</v>
      </c>
      <c r="O431">
        <f>IFERROR(VLOOKUP(Table_Fact_Inbound_Reporting[[#This Row],[single_stream_incoming_date]],Fact_Trashout_Reporting!C:F,4,FALSE),0)</f>
        <v>3.44</v>
      </c>
      <c r="P431">
        <f>IFERROR(VLOOKUP(Table_Fact_Inbound_Reporting[[#This Row],[single_stream_incoming_date]],Fact_Production_Reporting!E:G,3,FALSE),0)</f>
        <v>4.0664999999999996</v>
      </c>
      <c r="Q431" s="30">
        <f>Table_Fact_Inbound_Reporting[[#This Row],[Group_Trash_Weight_Tons]]/Table_Fact_Inbound_Reporting[[#This Row],[Group_Inbound_Weight_Tons]]</f>
        <v>0.31851851851851848</v>
      </c>
      <c r="R431" s="10">
        <f t="shared" si="6"/>
        <v>0.27575424703049778</v>
      </c>
    </row>
    <row r="432" spans="1:18" x14ac:dyDescent="0.25">
      <c r="A432">
        <v>1839</v>
      </c>
      <c r="B432" s="14">
        <v>44286</v>
      </c>
      <c r="C432" t="s">
        <v>120</v>
      </c>
      <c r="D432">
        <v>106430</v>
      </c>
      <c r="E432" s="2">
        <v>44286.914481597225</v>
      </c>
      <c r="F432">
        <v>3540</v>
      </c>
      <c r="G432">
        <v>1.77</v>
      </c>
      <c r="H432">
        <v>2</v>
      </c>
      <c r="I432" t="s">
        <v>157</v>
      </c>
      <c r="J432" t="s">
        <v>158</v>
      </c>
      <c r="K432">
        <v>3</v>
      </c>
      <c r="L432" t="s">
        <v>159</v>
      </c>
      <c r="M432" t="str">
        <f>VLOOKUP(Table_Fact_Inbound_Reporting[[#This Row],[supplier_dim_supplier_id]],Table_supplier_dim1[[supplier_id]:[supplier_name]],5,FALSE)</f>
        <v>Twin Enviro</v>
      </c>
      <c r="N432">
        <f>SUMIF(B:B,Table_Fact_Inbound_Reporting[[#This Row],[single_stream_incoming_date]],G:G)</f>
        <v>7.01</v>
      </c>
      <c r="O432">
        <f>IFERROR(VLOOKUP(Table_Fact_Inbound_Reporting[[#This Row],[single_stream_incoming_date]],Fact_Trashout_Reporting!C:F,4,FALSE),0)</f>
        <v>3.45</v>
      </c>
      <c r="P432">
        <f>IFERROR(VLOOKUP(Table_Fact_Inbound_Reporting[[#This Row],[single_stream_incoming_date]],Fact_Production_Reporting!E:G,3,FALSE),0)</f>
        <v>1.4949999999999999</v>
      </c>
      <c r="Q432" s="30">
        <f>Table_Fact_Inbound_Reporting[[#This Row],[Group_Trash_Weight_Tons]]/Table_Fact_Inbound_Reporting[[#This Row],[Group_Inbound_Weight_Tons]]</f>
        <v>0.49215406562054215</v>
      </c>
      <c r="R432" s="10">
        <f t="shared" si="6"/>
        <v>0.27575424703049778</v>
      </c>
    </row>
    <row r="433" spans="1:18" x14ac:dyDescent="0.25">
      <c r="A433">
        <v>1841</v>
      </c>
      <c r="B433" s="14">
        <v>44286</v>
      </c>
      <c r="C433" t="s">
        <v>120</v>
      </c>
      <c r="D433">
        <v>106400</v>
      </c>
      <c r="E433" s="2">
        <v>44286.91517330247</v>
      </c>
      <c r="F433">
        <v>4300</v>
      </c>
      <c r="G433">
        <v>2.15</v>
      </c>
      <c r="H433">
        <v>3</v>
      </c>
      <c r="I433" t="s">
        <v>157</v>
      </c>
      <c r="J433" t="s">
        <v>158</v>
      </c>
      <c r="K433">
        <v>3</v>
      </c>
      <c r="L433" t="s">
        <v>159</v>
      </c>
      <c r="M433" t="str">
        <f>VLOOKUP(Table_Fact_Inbound_Reporting[[#This Row],[supplier_dim_supplier_id]],Table_supplier_dim1[[supplier_id]:[supplier_name]],5,FALSE)</f>
        <v>Waste Management</v>
      </c>
      <c r="N433">
        <f>SUMIF(B:B,Table_Fact_Inbound_Reporting[[#This Row],[single_stream_incoming_date]],G:G)</f>
        <v>7.01</v>
      </c>
      <c r="O433">
        <f>IFERROR(VLOOKUP(Table_Fact_Inbound_Reporting[[#This Row],[single_stream_incoming_date]],Fact_Trashout_Reporting!C:F,4,FALSE),0)</f>
        <v>3.45</v>
      </c>
      <c r="P433">
        <f>IFERROR(VLOOKUP(Table_Fact_Inbound_Reporting[[#This Row],[single_stream_incoming_date]],Fact_Production_Reporting!E:G,3,FALSE),0)</f>
        <v>1.4949999999999999</v>
      </c>
      <c r="Q433" s="30">
        <f>Table_Fact_Inbound_Reporting[[#This Row],[Group_Trash_Weight_Tons]]/Table_Fact_Inbound_Reporting[[#This Row],[Group_Inbound_Weight_Tons]]</f>
        <v>0.49215406562054215</v>
      </c>
      <c r="R433" s="10">
        <f t="shared" si="6"/>
        <v>0.27575424703049778</v>
      </c>
    </row>
    <row r="434" spans="1:18" x14ac:dyDescent="0.25">
      <c r="A434">
        <v>1840</v>
      </c>
      <c r="B434" s="14">
        <v>44286</v>
      </c>
      <c r="C434" t="s">
        <v>120</v>
      </c>
      <c r="D434">
        <v>106407</v>
      </c>
      <c r="E434" s="2">
        <v>44286.914805092594</v>
      </c>
      <c r="F434">
        <v>6180</v>
      </c>
      <c r="G434">
        <v>3.09</v>
      </c>
      <c r="H434">
        <v>2</v>
      </c>
      <c r="I434" t="s">
        <v>157</v>
      </c>
      <c r="J434" t="s">
        <v>158</v>
      </c>
      <c r="K434">
        <v>3</v>
      </c>
      <c r="L434" t="s">
        <v>159</v>
      </c>
      <c r="M434" t="str">
        <f>VLOOKUP(Table_Fact_Inbound_Reporting[[#This Row],[supplier_dim_supplier_id]],Table_supplier_dim1[[supplier_id]:[supplier_name]],5,FALSE)</f>
        <v>Twin Enviro</v>
      </c>
      <c r="N434">
        <f>SUMIF(B:B,Table_Fact_Inbound_Reporting[[#This Row],[single_stream_incoming_date]],G:G)</f>
        <v>7.01</v>
      </c>
      <c r="O434">
        <f>IFERROR(VLOOKUP(Table_Fact_Inbound_Reporting[[#This Row],[single_stream_incoming_date]],Fact_Trashout_Reporting!C:F,4,FALSE),0)</f>
        <v>3.45</v>
      </c>
      <c r="P434">
        <f>IFERROR(VLOOKUP(Table_Fact_Inbound_Reporting[[#This Row],[single_stream_incoming_date]],Fact_Production_Reporting!E:G,3,FALSE),0)</f>
        <v>1.4949999999999999</v>
      </c>
      <c r="Q434" s="30">
        <f>Table_Fact_Inbound_Reporting[[#This Row],[Group_Trash_Weight_Tons]]/Table_Fact_Inbound_Reporting[[#This Row],[Group_Inbound_Weight_Tons]]</f>
        <v>0.49215406562054215</v>
      </c>
      <c r="R434" s="10">
        <f t="shared" si="6"/>
        <v>0.27575424703049778</v>
      </c>
    </row>
    <row r="435" spans="1:18" x14ac:dyDescent="0.25">
      <c r="A435">
        <v>1835</v>
      </c>
      <c r="B435" s="14">
        <v>44285</v>
      </c>
      <c r="C435" t="s">
        <v>120</v>
      </c>
      <c r="D435">
        <v>106374</v>
      </c>
      <c r="E435" s="2">
        <v>44286.912755787038</v>
      </c>
      <c r="F435">
        <v>6080</v>
      </c>
      <c r="G435">
        <v>3.04</v>
      </c>
      <c r="H435">
        <v>2</v>
      </c>
      <c r="I435" t="s">
        <v>157</v>
      </c>
      <c r="J435" t="s">
        <v>158</v>
      </c>
      <c r="K435">
        <v>3</v>
      </c>
      <c r="L435" t="s">
        <v>159</v>
      </c>
      <c r="M435" t="str">
        <f>VLOOKUP(Table_Fact_Inbound_Reporting[[#This Row],[supplier_dim_supplier_id]],Table_supplier_dim1[[supplier_id]:[supplier_name]],5,FALSE)</f>
        <v>Twin Enviro</v>
      </c>
      <c r="N435">
        <f>SUMIF(B:B,Table_Fact_Inbound_Reporting[[#This Row],[single_stream_incoming_date]],G:G)</f>
        <v>10.98</v>
      </c>
      <c r="O435">
        <f>IFERROR(VLOOKUP(Table_Fact_Inbound_Reporting[[#This Row],[single_stream_incoming_date]],Fact_Trashout_Reporting!C:F,4,FALSE),0)</f>
        <v>0</v>
      </c>
      <c r="P435">
        <f>IFERROR(VLOOKUP(Table_Fact_Inbound_Reporting[[#This Row],[single_stream_incoming_date]],Fact_Production_Reporting!E:G,3,FALSE),0)</f>
        <v>6.4450000000000003</v>
      </c>
      <c r="Q435" s="30">
        <f>Table_Fact_Inbound_Reporting[[#This Row],[Group_Trash_Weight_Tons]]/Table_Fact_Inbound_Reporting[[#This Row],[Group_Inbound_Weight_Tons]]</f>
        <v>0</v>
      </c>
      <c r="R435" s="10">
        <f t="shared" si="6"/>
        <v>0.27575424703049778</v>
      </c>
    </row>
    <row r="436" spans="1:18" x14ac:dyDescent="0.25">
      <c r="A436">
        <v>1837</v>
      </c>
      <c r="B436" s="14">
        <v>44285</v>
      </c>
      <c r="C436" t="s">
        <v>120</v>
      </c>
      <c r="D436">
        <v>106316</v>
      </c>
      <c r="E436" s="2">
        <v>44286.913790895065</v>
      </c>
      <c r="F436">
        <v>6240</v>
      </c>
      <c r="G436">
        <v>3.12</v>
      </c>
      <c r="H436">
        <v>3</v>
      </c>
      <c r="I436" t="s">
        <v>157</v>
      </c>
      <c r="J436" t="s">
        <v>158</v>
      </c>
      <c r="K436">
        <v>3</v>
      </c>
      <c r="L436" t="s">
        <v>159</v>
      </c>
      <c r="M436" t="str">
        <f>VLOOKUP(Table_Fact_Inbound_Reporting[[#This Row],[supplier_dim_supplier_id]],Table_supplier_dim1[[supplier_id]:[supplier_name]],5,FALSE)</f>
        <v>Waste Management</v>
      </c>
      <c r="N436">
        <f>SUMIF(B:B,Table_Fact_Inbound_Reporting[[#This Row],[single_stream_incoming_date]],G:G)</f>
        <v>10.98</v>
      </c>
      <c r="O436">
        <f>IFERROR(VLOOKUP(Table_Fact_Inbound_Reporting[[#This Row],[single_stream_incoming_date]],Fact_Trashout_Reporting!C:F,4,FALSE),0)</f>
        <v>0</v>
      </c>
      <c r="P436">
        <f>IFERROR(VLOOKUP(Table_Fact_Inbound_Reporting[[#This Row],[single_stream_incoming_date]],Fact_Production_Reporting!E:G,3,FALSE),0)</f>
        <v>6.4450000000000003</v>
      </c>
      <c r="Q436" s="30">
        <f>Table_Fact_Inbound_Reporting[[#This Row],[Group_Trash_Weight_Tons]]/Table_Fact_Inbound_Reporting[[#This Row],[Group_Inbound_Weight_Tons]]</f>
        <v>0</v>
      </c>
      <c r="R436" s="10">
        <f t="shared" si="6"/>
        <v>0.27575424703049778</v>
      </c>
    </row>
    <row r="437" spans="1:18" x14ac:dyDescent="0.25">
      <c r="A437">
        <v>1838</v>
      </c>
      <c r="B437" s="14">
        <v>44285</v>
      </c>
      <c r="C437" t="s">
        <v>120</v>
      </c>
      <c r="D437">
        <v>106370</v>
      </c>
      <c r="E437" s="2">
        <v>44286.914178858024</v>
      </c>
      <c r="F437">
        <v>2820</v>
      </c>
      <c r="G437">
        <v>1.41</v>
      </c>
      <c r="H437">
        <v>3</v>
      </c>
      <c r="I437" t="s">
        <v>157</v>
      </c>
      <c r="J437" t="s">
        <v>158</v>
      </c>
      <c r="K437">
        <v>3</v>
      </c>
      <c r="L437" t="s">
        <v>159</v>
      </c>
      <c r="M437" t="str">
        <f>VLOOKUP(Table_Fact_Inbound_Reporting[[#This Row],[supplier_dim_supplier_id]],Table_supplier_dim1[[supplier_id]:[supplier_name]],5,FALSE)</f>
        <v>Waste Management</v>
      </c>
      <c r="N437">
        <f>SUMIF(B:B,Table_Fact_Inbound_Reporting[[#This Row],[single_stream_incoming_date]],G:G)</f>
        <v>10.98</v>
      </c>
      <c r="O437">
        <f>IFERROR(VLOOKUP(Table_Fact_Inbound_Reporting[[#This Row],[single_stream_incoming_date]],Fact_Trashout_Reporting!C:F,4,FALSE),0)</f>
        <v>0</v>
      </c>
      <c r="P437">
        <f>IFERROR(VLOOKUP(Table_Fact_Inbound_Reporting[[#This Row],[single_stream_incoming_date]],Fact_Production_Reporting!E:G,3,FALSE),0)</f>
        <v>6.4450000000000003</v>
      </c>
      <c r="Q437" s="30">
        <f>Table_Fact_Inbound_Reporting[[#This Row],[Group_Trash_Weight_Tons]]/Table_Fact_Inbound_Reporting[[#This Row],[Group_Inbound_Weight_Tons]]</f>
        <v>0</v>
      </c>
      <c r="R437" s="10">
        <f t="shared" si="6"/>
        <v>0.27575424703049778</v>
      </c>
    </row>
    <row r="438" spans="1:18" x14ac:dyDescent="0.25">
      <c r="A438">
        <v>1836</v>
      </c>
      <c r="B438" s="14">
        <v>44285</v>
      </c>
      <c r="C438" t="s">
        <v>120</v>
      </c>
      <c r="D438">
        <v>106371</v>
      </c>
      <c r="E438" s="2">
        <v>44286.913318557097</v>
      </c>
      <c r="F438">
        <v>6820</v>
      </c>
      <c r="G438">
        <v>3.41</v>
      </c>
      <c r="H438">
        <v>3</v>
      </c>
      <c r="I438" t="s">
        <v>157</v>
      </c>
      <c r="J438" t="s">
        <v>158</v>
      </c>
      <c r="K438">
        <v>3</v>
      </c>
      <c r="L438" t="s">
        <v>159</v>
      </c>
      <c r="M438" t="str">
        <f>VLOOKUP(Table_Fact_Inbound_Reporting[[#This Row],[supplier_dim_supplier_id]],Table_supplier_dim1[[supplier_id]:[supplier_name]],5,FALSE)</f>
        <v>Waste Management</v>
      </c>
      <c r="N438">
        <f>SUMIF(B:B,Table_Fact_Inbound_Reporting[[#This Row],[single_stream_incoming_date]],G:G)</f>
        <v>10.98</v>
      </c>
      <c r="O438">
        <f>IFERROR(VLOOKUP(Table_Fact_Inbound_Reporting[[#This Row],[single_stream_incoming_date]],Fact_Trashout_Reporting!C:F,4,FALSE),0)</f>
        <v>0</v>
      </c>
      <c r="P438">
        <f>IFERROR(VLOOKUP(Table_Fact_Inbound_Reporting[[#This Row],[single_stream_incoming_date]],Fact_Production_Reporting!E:G,3,FALSE),0)</f>
        <v>6.4450000000000003</v>
      </c>
      <c r="Q438" s="30">
        <f>Table_Fact_Inbound_Reporting[[#This Row],[Group_Trash_Weight_Tons]]/Table_Fact_Inbound_Reporting[[#This Row],[Group_Inbound_Weight_Tons]]</f>
        <v>0</v>
      </c>
      <c r="R438" s="10">
        <f t="shared" si="6"/>
        <v>0.27575424703049778</v>
      </c>
    </row>
    <row r="439" spans="1:18" x14ac:dyDescent="0.25">
      <c r="A439">
        <v>1833</v>
      </c>
      <c r="B439" s="14">
        <v>44284</v>
      </c>
      <c r="C439" t="s">
        <v>120</v>
      </c>
      <c r="D439">
        <v>106273</v>
      </c>
      <c r="E439" s="2">
        <v>44284.906455439814</v>
      </c>
      <c r="F439">
        <v>2840</v>
      </c>
      <c r="G439">
        <v>1.42</v>
      </c>
      <c r="H439">
        <v>2</v>
      </c>
      <c r="I439" t="s">
        <v>157</v>
      </c>
      <c r="J439" t="s">
        <v>158</v>
      </c>
      <c r="K439">
        <v>3</v>
      </c>
      <c r="L439" t="s">
        <v>159</v>
      </c>
      <c r="M439" t="str">
        <f>VLOOKUP(Table_Fact_Inbound_Reporting[[#This Row],[supplier_dim_supplier_id]],Table_supplier_dim1[[supplier_id]:[supplier_name]],5,FALSE)</f>
        <v>Twin Enviro</v>
      </c>
      <c r="N439">
        <f>SUMIF(B:B,Table_Fact_Inbound_Reporting[[#This Row],[single_stream_incoming_date]],G:G)</f>
        <v>10.7</v>
      </c>
      <c r="O439">
        <f>IFERROR(VLOOKUP(Table_Fact_Inbound_Reporting[[#This Row],[single_stream_incoming_date]],Fact_Trashout_Reporting!C:F,4,FALSE),0)</f>
        <v>3.58</v>
      </c>
      <c r="P439">
        <f>IFERROR(VLOOKUP(Table_Fact_Inbound_Reporting[[#This Row],[single_stream_incoming_date]],Fact_Production_Reporting!E:G,3,FALSE),0)</f>
        <v>6.6439999999999984</v>
      </c>
      <c r="Q439" s="30">
        <f>Table_Fact_Inbound_Reporting[[#This Row],[Group_Trash_Weight_Tons]]/Table_Fact_Inbound_Reporting[[#This Row],[Group_Inbound_Weight_Tons]]</f>
        <v>0.33457943925233646</v>
      </c>
      <c r="R439" s="10">
        <f t="shared" si="6"/>
        <v>0.27575424703049778</v>
      </c>
    </row>
    <row r="440" spans="1:18" x14ac:dyDescent="0.25">
      <c r="A440">
        <v>1832</v>
      </c>
      <c r="B440" s="14">
        <v>44284</v>
      </c>
      <c r="C440" t="s">
        <v>120</v>
      </c>
      <c r="D440">
        <v>106276</v>
      </c>
      <c r="E440" s="2">
        <v>44284.906111419754</v>
      </c>
      <c r="F440">
        <v>940</v>
      </c>
      <c r="G440">
        <v>0.47</v>
      </c>
      <c r="H440">
        <v>2</v>
      </c>
      <c r="I440" t="s">
        <v>157</v>
      </c>
      <c r="J440" t="s">
        <v>158</v>
      </c>
      <c r="K440">
        <v>3</v>
      </c>
      <c r="L440" t="s">
        <v>159</v>
      </c>
      <c r="M440" t="str">
        <f>VLOOKUP(Table_Fact_Inbound_Reporting[[#This Row],[supplier_dim_supplier_id]],Table_supplier_dim1[[supplier_id]:[supplier_name]],5,FALSE)</f>
        <v>Twin Enviro</v>
      </c>
      <c r="N440">
        <f>SUMIF(B:B,Table_Fact_Inbound_Reporting[[#This Row],[single_stream_incoming_date]],G:G)</f>
        <v>10.7</v>
      </c>
      <c r="O440">
        <f>IFERROR(VLOOKUP(Table_Fact_Inbound_Reporting[[#This Row],[single_stream_incoming_date]],Fact_Trashout_Reporting!C:F,4,FALSE),0)</f>
        <v>3.58</v>
      </c>
      <c r="P440">
        <f>IFERROR(VLOOKUP(Table_Fact_Inbound_Reporting[[#This Row],[single_stream_incoming_date]],Fact_Production_Reporting!E:G,3,FALSE),0)</f>
        <v>6.6439999999999984</v>
      </c>
      <c r="Q440" s="30">
        <f>Table_Fact_Inbound_Reporting[[#This Row],[Group_Trash_Weight_Tons]]/Table_Fact_Inbound_Reporting[[#This Row],[Group_Inbound_Weight_Tons]]</f>
        <v>0.33457943925233646</v>
      </c>
      <c r="R440" s="10">
        <f t="shared" si="6"/>
        <v>0.27575424703049778</v>
      </c>
    </row>
    <row r="441" spans="1:18" x14ac:dyDescent="0.25">
      <c r="A441">
        <v>1830</v>
      </c>
      <c r="B441" s="14">
        <v>44284</v>
      </c>
      <c r="C441" t="s">
        <v>120</v>
      </c>
      <c r="D441">
        <v>106298</v>
      </c>
      <c r="E441" s="2">
        <v>44284.905308603396</v>
      </c>
      <c r="F441">
        <v>1820</v>
      </c>
      <c r="G441">
        <v>0.91</v>
      </c>
      <c r="H441">
        <v>2</v>
      </c>
      <c r="I441" t="s">
        <v>157</v>
      </c>
      <c r="J441" t="s">
        <v>158</v>
      </c>
      <c r="K441">
        <v>3</v>
      </c>
      <c r="L441" t="s">
        <v>159</v>
      </c>
      <c r="M441" t="str">
        <f>VLOOKUP(Table_Fact_Inbound_Reporting[[#This Row],[supplier_dim_supplier_id]],Table_supplier_dim1[[supplier_id]:[supplier_name]],5,FALSE)</f>
        <v>Twin Enviro</v>
      </c>
      <c r="N441">
        <f>SUMIF(B:B,Table_Fact_Inbound_Reporting[[#This Row],[single_stream_incoming_date]],G:G)</f>
        <v>10.7</v>
      </c>
      <c r="O441">
        <f>IFERROR(VLOOKUP(Table_Fact_Inbound_Reporting[[#This Row],[single_stream_incoming_date]],Fact_Trashout_Reporting!C:F,4,FALSE),0)</f>
        <v>3.58</v>
      </c>
      <c r="P441">
        <f>IFERROR(VLOOKUP(Table_Fact_Inbound_Reporting[[#This Row],[single_stream_incoming_date]],Fact_Production_Reporting!E:G,3,FALSE),0)</f>
        <v>6.6439999999999984</v>
      </c>
      <c r="Q441" s="30">
        <f>Table_Fact_Inbound_Reporting[[#This Row],[Group_Trash_Weight_Tons]]/Table_Fact_Inbound_Reporting[[#This Row],[Group_Inbound_Weight_Tons]]</f>
        <v>0.33457943925233646</v>
      </c>
      <c r="R441" s="10">
        <f t="shared" si="6"/>
        <v>0.27575424703049778</v>
      </c>
    </row>
    <row r="442" spans="1:18" x14ac:dyDescent="0.25">
      <c r="A442">
        <v>1834</v>
      </c>
      <c r="B442" s="14">
        <v>44284</v>
      </c>
      <c r="C442" t="s">
        <v>120</v>
      </c>
      <c r="D442">
        <v>106297</v>
      </c>
      <c r="E442" s="2">
        <v>44284.907170601851</v>
      </c>
      <c r="F442">
        <v>11540</v>
      </c>
      <c r="G442">
        <v>5.77</v>
      </c>
      <c r="H442">
        <v>3</v>
      </c>
      <c r="I442" t="s">
        <v>157</v>
      </c>
      <c r="J442" t="s">
        <v>158</v>
      </c>
      <c r="K442">
        <v>3</v>
      </c>
      <c r="L442" t="s">
        <v>159</v>
      </c>
      <c r="M442" t="str">
        <f>VLOOKUP(Table_Fact_Inbound_Reporting[[#This Row],[supplier_dim_supplier_id]],Table_supplier_dim1[[supplier_id]:[supplier_name]],5,FALSE)</f>
        <v>Waste Management</v>
      </c>
      <c r="N442">
        <f>SUMIF(B:B,Table_Fact_Inbound_Reporting[[#This Row],[single_stream_incoming_date]],G:G)</f>
        <v>10.7</v>
      </c>
      <c r="O442">
        <f>IFERROR(VLOOKUP(Table_Fact_Inbound_Reporting[[#This Row],[single_stream_incoming_date]],Fact_Trashout_Reporting!C:F,4,FALSE),0)</f>
        <v>3.58</v>
      </c>
      <c r="P442">
        <f>IFERROR(VLOOKUP(Table_Fact_Inbound_Reporting[[#This Row],[single_stream_incoming_date]],Fact_Production_Reporting!E:G,3,FALSE),0)</f>
        <v>6.6439999999999984</v>
      </c>
      <c r="Q442" s="30">
        <f>Table_Fact_Inbound_Reporting[[#This Row],[Group_Trash_Weight_Tons]]/Table_Fact_Inbound_Reporting[[#This Row],[Group_Inbound_Weight_Tons]]</f>
        <v>0.33457943925233646</v>
      </c>
      <c r="R442" s="10">
        <f t="shared" si="6"/>
        <v>0.27575424703049778</v>
      </c>
    </row>
    <row r="443" spans="1:18" x14ac:dyDescent="0.25">
      <c r="A443">
        <v>1831</v>
      </c>
      <c r="B443" s="14">
        <v>44284</v>
      </c>
      <c r="C443" t="s">
        <v>120</v>
      </c>
      <c r="D443">
        <v>106292</v>
      </c>
      <c r="E443" s="2">
        <v>44284.905739814814</v>
      </c>
      <c r="F443">
        <v>4260</v>
      </c>
      <c r="G443">
        <v>2.13</v>
      </c>
      <c r="H443">
        <v>2</v>
      </c>
      <c r="I443" t="s">
        <v>157</v>
      </c>
      <c r="J443" t="s">
        <v>158</v>
      </c>
      <c r="K443">
        <v>3</v>
      </c>
      <c r="L443" t="s">
        <v>159</v>
      </c>
      <c r="M443" t="str">
        <f>VLOOKUP(Table_Fact_Inbound_Reporting[[#This Row],[supplier_dim_supplier_id]],Table_supplier_dim1[[supplier_id]:[supplier_name]],5,FALSE)</f>
        <v>Twin Enviro</v>
      </c>
      <c r="N443">
        <f>SUMIF(B:B,Table_Fact_Inbound_Reporting[[#This Row],[single_stream_incoming_date]],G:G)</f>
        <v>10.7</v>
      </c>
      <c r="O443">
        <f>IFERROR(VLOOKUP(Table_Fact_Inbound_Reporting[[#This Row],[single_stream_incoming_date]],Fact_Trashout_Reporting!C:F,4,FALSE),0)</f>
        <v>3.58</v>
      </c>
      <c r="P443">
        <f>IFERROR(VLOOKUP(Table_Fact_Inbound_Reporting[[#This Row],[single_stream_incoming_date]],Fact_Production_Reporting!E:G,3,FALSE),0)</f>
        <v>6.6439999999999984</v>
      </c>
      <c r="Q443" s="30">
        <f>Table_Fact_Inbound_Reporting[[#This Row],[Group_Trash_Weight_Tons]]/Table_Fact_Inbound_Reporting[[#This Row],[Group_Inbound_Weight_Tons]]</f>
        <v>0.33457943925233646</v>
      </c>
      <c r="R443" s="10">
        <f t="shared" si="6"/>
        <v>0.27575424703049778</v>
      </c>
    </row>
    <row r="444" spans="1:18" x14ac:dyDescent="0.25">
      <c r="A444">
        <v>1829</v>
      </c>
      <c r="B444" s="14">
        <v>44281</v>
      </c>
      <c r="C444" t="s">
        <v>120</v>
      </c>
      <c r="D444">
        <v>106263</v>
      </c>
      <c r="E444" s="2">
        <v>44284.904472067901</v>
      </c>
      <c r="F444">
        <v>4920</v>
      </c>
      <c r="G444">
        <v>2.46</v>
      </c>
      <c r="H444">
        <v>3</v>
      </c>
      <c r="I444" t="s">
        <v>157</v>
      </c>
      <c r="J444" t="s">
        <v>158</v>
      </c>
      <c r="K444">
        <v>3</v>
      </c>
      <c r="L444" t="s">
        <v>159</v>
      </c>
      <c r="M444" t="str">
        <f>VLOOKUP(Table_Fact_Inbound_Reporting[[#This Row],[supplier_dim_supplier_id]],Table_supplier_dim1[[supplier_id]:[supplier_name]],5,FALSE)</f>
        <v>Waste Management</v>
      </c>
      <c r="N444">
        <f>SUMIF(B:B,Table_Fact_Inbound_Reporting[[#This Row],[single_stream_incoming_date]],G:G)</f>
        <v>11.920000000000002</v>
      </c>
      <c r="O444">
        <f>IFERROR(VLOOKUP(Table_Fact_Inbound_Reporting[[#This Row],[single_stream_incoming_date]],Fact_Trashout_Reporting!C:F,4,FALSE),0)</f>
        <v>1.46</v>
      </c>
      <c r="P444">
        <f>IFERROR(VLOOKUP(Table_Fact_Inbound_Reporting[[#This Row],[single_stream_incoming_date]],Fact_Production_Reporting!E:G,3,FALSE),0)</f>
        <v>5.008</v>
      </c>
      <c r="Q444" s="30">
        <f>Table_Fact_Inbound_Reporting[[#This Row],[Group_Trash_Weight_Tons]]/Table_Fact_Inbound_Reporting[[#This Row],[Group_Inbound_Weight_Tons]]</f>
        <v>0.12248322147651004</v>
      </c>
      <c r="R444" s="10">
        <f t="shared" si="6"/>
        <v>0.27575424703049778</v>
      </c>
    </row>
    <row r="445" spans="1:18" x14ac:dyDescent="0.25">
      <c r="A445">
        <v>1826</v>
      </c>
      <c r="B445" s="14">
        <v>44281</v>
      </c>
      <c r="C445" t="s">
        <v>120</v>
      </c>
      <c r="D445">
        <v>106251</v>
      </c>
      <c r="E445" s="2">
        <v>44284.902592554012</v>
      </c>
      <c r="F445">
        <v>9820</v>
      </c>
      <c r="G445">
        <v>4.91</v>
      </c>
      <c r="H445">
        <v>3</v>
      </c>
      <c r="I445" t="s">
        <v>157</v>
      </c>
      <c r="J445" t="s">
        <v>158</v>
      </c>
      <c r="K445">
        <v>3</v>
      </c>
      <c r="L445" t="s">
        <v>159</v>
      </c>
      <c r="M445" t="str">
        <f>VLOOKUP(Table_Fact_Inbound_Reporting[[#This Row],[supplier_dim_supplier_id]],Table_supplier_dim1[[supplier_id]:[supplier_name]],5,FALSE)</f>
        <v>Waste Management</v>
      </c>
      <c r="N445">
        <f>SUMIF(B:B,Table_Fact_Inbound_Reporting[[#This Row],[single_stream_incoming_date]],G:G)</f>
        <v>11.920000000000002</v>
      </c>
      <c r="O445">
        <f>IFERROR(VLOOKUP(Table_Fact_Inbound_Reporting[[#This Row],[single_stream_incoming_date]],Fact_Trashout_Reporting!C:F,4,FALSE),0)</f>
        <v>1.46</v>
      </c>
      <c r="P445">
        <f>IFERROR(VLOOKUP(Table_Fact_Inbound_Reporting[[#This Row],[single_stream_incoming_date]],Fact_Production_Reporting!E:G,3,FALSE),0)</f>
        <v>5.008</v>
      </c>
      <c r="Q445" s="30">
        <f>Table_Fact_Inbound_Reporting[[#This Row],[Group_Trash_Weight_Tons]]/Table_Fact_Inbound_Reporting[[#This Row],[Group_Inbound_Weight_Tons]]</f>
        <v>0.12248322147651004</v>
      </c>
      <c r="R445" s="10">
        <f t="shared" si="6"/>
        <v>0.27575424703049778</v>
      </c>
    </row>
    <row r="446" spans="1:18" x14ac:dyDescent="0.25">
      <c r="A446">
        <v>1828</v>
      </c>
      <c r="B446" s="14">
        <v>44281</v>
      </c>
      <c r="C446" t="s">
        <v>120</v>
      </c>
      <c r="D446">
        <v>106260</v>
      </c>
      <c r="E446" s="2">
        <v>44284.903919984565</v>
      </c>
      <c r="F446">
        <v>4180</v>
      </c>
      <c r="G446">
        <v>2.09</v>
      </c>
      <c r="H446">
        <v>3</v>
      </c>
      <c r="I446" t="s">
        <v>157</v>
      </c>
      <c r="J446" t="s">
        <v>158</v>
      </c>
      <c r="K446">
        <v>3</v>
      </c>
      <c r="L446" t="s">
        <v>159</v>
      </c>
      <c r="M446" t="str">
        <f>VLOOKUP(Table_Fact_Inbound_Reporting[[#This Row],[supplier_dim_supplier_id]],Table_supplier_dim1[[supplier_id]:[supplier_name]],5,FALSE)</f>
        <v>Waste Management</v>
      </c>
      <c r="N446">
        <f>SUMIF(B:B,Table_Fact_Inbound_Reporting[[#This Row],[single_stream_incoming_date]],G:G)</f>
        <v>11.920000000000002</v>
      </c>
      <c r="O446">
        <f>IFERROR(VLOOKUP(Table_Fact_Inbound_Reporting[[#This Row],[single_stream_incoming_date]],Fact_Trashout_Reporting!C:F,4,FALSE),0)</f>
        <v>1.46</v>
      </c>
      <c r="P446">
        <f>IFERROR(VLOOKUP(Table_Fact_Inbound_Reporting[[#This Row],[single_stream_incoming_date]],Fact_Production_Reporting!E:G,3,FALSE),0)</f>
        <v>5.008</v>
      </c>
      <c r="Q446" s="30">
        <f>Table_Fact_Inbound_Reporting[[#This Row],[Group_Trash_Weight_Tons]]/Table_Fact_Inbound_Reporting[[#This Row],[Group_Inbound_Weight_Tons]]</f>
        <v>0.12248322147651004</v>
      </c>
      <c r="R446" s="10">
        <f t="shared" si="6"/>
        <v>0.27575424703049778</v>
      </c>
    </row>
    <row r="447" spans="1:18" x14ac:dyDescent="0.25">
      <c r="A447">
        <v>1827</v>
      </c>
      <c r="B447" s="14">
        <v>44281</v>
      </c>
      <c r="C447" t="s">
        <v>120</v>
      </c>
      <c r="D447">
        <v>106253</v>
      </c>
      <c r="E447" s="2">
        <v>44284.903450848768</v>
      </c>
      <c r="F447">
        <v>4920</v>
      </c>
      <c r="G447">
        <v>2.46</v>
      </c>
      <c r="H447">
        <v>2</v>
      </c>
      <c r="I447" t="s">
        <v>157</v>
      </c>
      <c r="J447" t="s">
        <v>158</v>
      </c>
      <c r="K447">
        <v>3</v>
      </c>
      <c r="L447" t="s">
        <v>159</v>
      </c>
      <c r="M447" t="str">
        <f>VLOOKUP(Table_Fact_Inbound_Reporting[[#This Row],[supplier_dim_supplier_id]],Table_supplier_dim1[[supplier_id]:[supplier_name]],5,FALSE)</f>
        <v>Twin Enviro</v>
      </c>
      <c r="N447">
        <f>SUMIF(B:B,Table_Fact_Inbound_Reporting[[#This Row],[single_stream_incoming_date]],G:G)</f>
        <v>11.920000000000002</v>
      </c>
      <c r="O447">
        <f>IFERROR(VLOOKUP(Table_Fact_Inbound_Reporting[[#This Row],[single_stream_incoming_date]],Fact_Trashout_Reporting!C:F,4,FALSE),0)</f>
        <v>1.46</v>
      </c>
      <c r="P447">
        <f>IFERROR(VLOOKUP(Table_Fact_Inbound_Reporting[[#This Row],[single_stream_incoming_date]],Fact_Production_Reporting!E:G,3,FALSE),0)</f>
        <v>5.008</v>
      </c>
      <c r="Q447" s="30">
        <f>Table_Fact_Inbound_Reporting[[#This Row],[Group_Trash_Weight_Tons]]/Table_Fact_Inbound_Reporting[[#This Row],[Group_Inbound_Weight_Tons]]</f>
        <v>0.12248322147651004</v>
      </c>
      <c r="R447" s="10">
        <f t="shared" si="6"/>
        <v>0.27575424703049778</v>
      </c>
    </row>
    <row r="448" spans="1:18" x14ac:dyDescent="0.25">
      <c r="A448">
        <v>1824</v>
      </c>
      <c r="B448" s="14">
        <v>44280</v>
      </c>
      <c r="C448" t="s">
        <v>120</v>
      </c>
      <c r="D448">
        <v>106166</v>
      </c>
      <c r="E448" s="2">
        <v>44284.901530208335</v>
      </c>
      <c r="F448">
        <v>800</v>
      </c>
      <c r="G448">
        <v>0.4</v>
      </c>
      <c r="H448">
        <v>2</v>
      </c>
      <c r="I448" t="s">
        <v>157</v>
      </c>
      <c r="J448" t="s">
        <v>158</v>
      </c>
      <c r="K448">
        <v>3</v>
      </c>
      <c r="L448" t="s">
        <v>159</v>
      </c>
      <c r="M448" t="str">
        <f>VLOOKUP(Table_Fact_Inbound_Reporting[[#This Row],[supplier_dim_supplier_id]],Table_supplier_dim1[[supplier_id]:[supplier_name]],5,FALSE)</f>
        <v>Twin Enviro</v>
      </c>
      <c r="N448">
        <f>SUMIF(B:B,Table_Fact_Inbound_Reporting[[#This Row],[single_stream_incoming_date]],G:G)</f>
        <v>8.08</v>
      </c>
      <c r="O448">
        <f>IFERROR(VLOOKUP(Table_Fact_Inbound_Reporting[[#This Row],[single_stream_incoming_date]],Fact_Trashout_Reporting!C:F,4,FALSE),0)</f>
        <v>2.76</v>
      </c>
      <c r="P448">
        <f>IFERROR(VLOOKUP(Table_Fact_Inbound_Reporting[[#This Row],[single_stream_incoming_date]],Fact_Production_Reporting!E:G,3,FALSE),0)</f>
        <v>5.1740000000000004</v>
      </c>
      <c r="Q448" s="30">
        <f>Table_Fact_Inbound_Reporting[[#This Row],[Group_Trash_Weight_Tons]]/Table_Fact_Inbound_Reporting[[#This Row],[Group_Inbound_Weight_Tons]]</f>
        <v>0.34158415841584155</v>
      </c>
      <c r="R448" s="10">
        <f t="shared" si="6"/>
        <v>0.27575424703049778</v>
      </c>
    </row>
    <row r="449" spans="1:18" x14ac:dyDescent="0.25">
      <c r="A449">
        <v>1825</v>
      </c>
      <c r="B449" s="14">
        <v>44280</v>
      </c>
      <c r="C449" t="s">
        <v>120</v>
      </c>
      <c r="D449">
        <v>106195</v>
      </c>
      <c r="E449" s="2">
        <v>44284.902017746914</v>
      </c>
      <c r="F449">
        <v>4360</v>
      </c>
      <c r="G449">
        <v>2.1800000000000002</v>
      </c>
      <c r="H449">
        <v>2</v>
      </c>
      <c r="I449" t="s">
        <v>157</v>
      </c>
      <c r="J449" t="s">
        <v>158</v>
      </c>
      <c r="K449">
        <v>3</v>
      </c>
      <c r="L449" t="s">
        <v>159</v>
      </c>
      <c r="M449" t="str">
        <f>VLOOKUP(Table_Fact_Inbound_Reporting[[#This Row],[supplier_dim_supplier_id]],Table_supplier_dim1[[supplier_id]:[supplier_name]],5,FALSE)</f>
        <v>Twin Enviro</v>
      </c>
      <c r="N449">
        <f>SUMIF(B:B,Table_Fact_Inbound_Reporting[[#This Row],[single_stream_incoming_date]],G:G)</f>
        <v>8.08</v>
      </c>
      <c r="O449">
        <f>IFERROR(VLOOKUP(Table_Fact_Inbound_Reporting[[#This Row],[single_stream_incoming_date]],Fact_Trashout_Reporting!C:F,4,FALSE),0)</f>
        <v>2.76</v>
      </c>
      <c r="P449">
        <f>IFERROR(VLOOKUP(Table_Fact_Inbound_Reporting[[#This Row],[single_stream_incoming_date]],Fact_Production_Reporting!E:G,3,FALSE),0)</f>
        <v>5.1740000000000004</v>
      </c>
      <c r="Q449" s="30">
        <f>Table_Fact_Inbound_Reporting[[#This Row],[Group_Trash_Weight_Tons]]/Table_Fact_Inbound_Reporting[[#This Row],[Group_Inbound_Weight_Tons]]</f>
        <v>0.34158415841584155</v>
      </c>
      <c r="R449" s="10">
        <f t="shared" si="6"/>
        <v>0.27575424703049778</v>
      </c>
    </row>
    <row r="450" spans="1:18" x14ac:dyDescent="0.25">
      <c r="A450">
        <v>1821</v>
      </c>
      <c r="B450" s="14">
        <v>44280</v>
      </c>
      <c r="C450" t="s">
        <v>120</v>
      </c>
      <c r="D450">
        <v>106196</v>
      </c>
      <c r="E450" s="2">
        <v>44284.899685185184</v>
      </c>
      <c r="F450">
        <v>4000</v>
      </c>
      <c r="G450">
        <v>2</v>
      </c>
      <c r="H450">
        <v>2</v>
      </c>
      <c r="I450" t="s">
        <v>157</v>
      </c>
      <c r="J450" t="s">
        <v>158</v>
      </c>
      <c r="K450">
        <v>3</v>
      </c>
      <c r="L450" t="s">
        <v>159</v>
      </c>
      <c r="M450" t="str">
        <f>VLOOKUP(Table_Fact_Inbound_Reporting[[#This Row],[supplier_dim_supplier_id]],Table_supplier_dim1[[supplier_id]:[supplier_name]],5,FALSE)</f>
        <v>Twin Enviro</v>
      </c>
      <c r="N450">
        <f>SUMIF(B:B,Table_Fact_Inbound_Reporting[[#This Row],[single_stream_incoming_date]],G:G)</f>
        <v>8.08</v>
      </c>
      <c r="O450">
        <f>IFERROR(VLOOKUP(Table_Fact_Inbound_Reporting[[#This Row],[single_stream_incoming_date]],Fact_Trashout_Reporting!C:F,4,FALSE),0)</f>
        <v>2.76</v>
      </c>
      <c r="P450">
        <f>IFERROR(VLOOKUP(Table_Fact_Inbound_Reporting[[#This Row],[single_stream_incoming_date]],Fact_Production_Reporting!E:G,3,FALSE),0)</f>
        <v>5.1740000000000004</v>
      </c>
      <c r="Q450" s="30">
        <f>Table_Fact_Inbound_Reporting[[#This Row],[Group_Trash_Weight_Tons]]/Table_Fact_Inbound_Reporting[[#This Row],[Group_Inbound_Weight_Tons]]</f>
        <v>0.34158415841584155</v>
      </c>
      <c r="R450" s="10">
        <f t="shared" ref="R450:R513" si="7">AVERAGE(Q:Q)</f>
        <v>0.27575424703049778</v>
      </c>
    </row>
    <row r="451" spans="1:18" x14ac:dyDescent="0.25">
      <c r="A451">
        <v>1823</v>
      </c>
      <c r="B451" s="14">
        <v>44280</v>
      </c>
      <c r="C451" t="s">
        <v>120</v>
      </c>
      <c r="D451">
        <v>106231</v>
      </c>
      <c r="E451" s="2">
        <v>44284.900760725308</v>
      </c>
      <c r="F451">
        <v>2540</v>
      </c>
      <c r="G451">
        <v>1.27</v>
      </c>
      <c r="H451">
        <v>2</v>
      </c>
      <c r="I451" t="s">
        <v>157</v>
      </c>
      <c r="J451" t="s">
        <v>158</v>
      </c>
      <c r="K451">
        <v>3</v>
      </c>
      <c r="L451" t="s">
        <v>159</v>
      </c>
      <c r="M451" t="str">
        <f>VLOOKUP(Table_Fact_Inbound_Reporting[[#This Row],[supplier_dim_supplier_id]],Table_supplier_dim1[[supplier_id]:[supplier_name]],5,FALSE)</f>
        <v>Twin Enviro</v>
      </c>
      <c r="N451">
        <f>SUMIF(B:B,Table_Fact_Inbound_Reporting[[#This Row],[single_stream_incoming_date]],G:G)</f>
        <v>8.08</v>
      </c>
      <c r="O451">
        <f>IFERROR(VLOOKUP(Table_Fact_Inbound_Reporting[[#This Row],[single_stream_incoming_date]],Fact_Trashout_Reporting!C:F,4,FALSE),0)</f>
        <v>2.76</v>
      </c>
      <c r="P451">
        <f>IFERROR(VLOOKUP(Table_Fact_Inbound_Reporting[[#This Row],[single_stream_incoming_date]],Fact_Production_Reporting!E:G,3,FALSE),0)</f>
        <v>5.1740000000000004</v>
      </c>
      <c r="Q451" s="30">
        <f>Table_Fact_Inbound_Reporting[[#This Row],[Group_Trash_Weight_Tons]]/Table_Fact_Inbound_Reporting[[#This Row],[Group_Inbound_Weight_Tons]]</f>
        <v>0.34158415841584155</v>
      </c>
      <c r="R451" s="10">
        <f t="shared" si="7"/>
        <v>0.27575424703049778</v>
      </c>
    </row>
    <row r="452" spans="1:18" x14ac:dyDescent="0.25">
      <c r="A452">
        <v>1822</v>
      </c>
      <c r="B452" s="14">
        <v>44280</v>
      </c>
      <c r="C452" t="s">
        <v>120</v>
      </c>
      <c r="D452">
        <v>106228</v>
      </c>
      <c r="E452" s="2">
        <v>44284.900139930556</v>
      </c>
      <c r="F452">
        <v>4460</v>
      </c>
      <c r="G452">
        <v>2.23</v>
      </c>
      <c r="H452">
        <v>2</v>
      </c>
      <c r="I452" t="s">
        <v>157</v>
      </c>
      <c r="J452" t="s">
        <v>158</v>
      </c>
      <c r="K452">
        <v>3</v>
      </c>
      <c r="L452" t="s">
        <v>159</v>
      </c>
      <c r="M452" t="str">
        <f>VLOOKUP(Table_Fact_Inbound_Reporting[[#This Row],[supplier_dim_supplier_id]],Table_supplier_dim1[[supplier_id]:[supplier_name]],5,FALSE)</f>
        <v>Twin Enviro</v>
      </c>
      <c r="N452">
        <f>SUMIF(B:B,Table_Fact_Inbound_Reporting[[#This Row],[single_stream_incoming_date]],G:G)</f>
        <v>8.08</v>
      </c>
      <c r="O452">
        <f>IFERROR(VLOOKUP(Table_Fact_Inbound_Reporting[[#This Row],[single_stream_incoming_date]],Fact_Trashout_Reporting!C:F,4,FALSE),0)</f>
        <v>2.76</v>
      </c>
      <c r="P452">
        <f>IFERROR(VLOOKUP(Table_Fact_Inbound_Reporting[[#This Row],[single_stream_incoming_date]],Fact_Production_Reporting!E:G,3,FALSE),0)</f>
        <v>5.1740000000000004</v>
      </c>
      <c r="Q452" s="30">
        <f>Table_Fact_Inbound_Reporting[[#This Row],[Group_Trash_Weight_Tons]]/Table_Fact_Inbound_Reporting[[#This Row],[Group_Inbound_Weight_Tons]]</f>
        <v>0.34158415841584155</v>
      </c>
      <c r="R452" s="10">
        <f t="shared" si="7"/>
        <v>0.27575424703049778</v>
      </c>
    </row>
    <row r="453" spans="1:18" x14ac:dyDescent="0.25">
      <c r="A453">
        <v>1820</v>
      </c>
      <c r="B453" s="14">
        <v>44279</v>
      </c>
      <c r="C453" t="s">
        <v>120</v>
      </c>
      <c r="D453">
        <v>106173</v>
      </c>
      <c r="E453" s="2">
        <v>44284.899105285491</v>
      </c>
      <c r="F453">
        <v>4980</v>
      </c>
      <c r="G453">
        <v>2.4900000000000002</v>
      </c>
      <c r="H453">
        <v>2</v>
      </c>
      <c r="I453" t="s">
        <v>157</v>
      </c>
      <c r="J453" t="s">
        <v>158</v>
      </c>
      <c r="K453">
        <v>3</v>
      </c>
      <c r="L453" t="s">
        <v>159</v>
      </c>
      <c r="M453" t="str">
        <f>VLOOKUP(Table_Fact_Inbound_Reporting[[#This Row],[supplier_dim_supplier_id]],Table_supplier_dim1[[supplier_id]:[supplier_name]],5,FALSE)</f>
        <v>Twin Enviro</v>
      </c>
      <c r="N453">
        <f>SUMIF(B:B,Table_Fact_Inbound_Reporting[[#This Row],[single_stream_incoming_date]],G:G)</f>
        <v>7.48</v>
      </c>
      <c r="O453">
        <f>IFERROR(VLOOKUP(Table_Fact_Inbound_Reporting[[#This Row],[single_stream_incoming_date]],Fact_Trashout_Reporting!C:F,4,FALSE),0)</f>
        <v>4.9400000000000004</v>
      </c>
      <c r="P453">
        <f>IFERROR(VLOOKUP(Table_Fact_Inbound_Reporting[[#This Row],[single_stream_incoming_date]],Fact_Production_Reporting!E:G,3,FALSE),0)</f>
        <v>6.0649999999999995</v>
      </c>
      <c r="Q453" s="30">
        <f>Table_Fact_Inbound_Reporting[[#This Row],[Group_Trash_Weight_Tons]]/Table_Fact_Inbound_Reporting[[#This Row],[Group_Inbound_Weight_Tons]]</f>
        <v>0.66042780748663099</v>
      </c>
      <c r="R453" s="10">
        <f t="shared" si="7"/>
        <v>0.27575424703049778</v>
      </c>
    </row>
    <row r="454" spans="1:18" x14ac:dyDescent="0.25">
      <c r="A454">
        <v>1819</v>
      </c>
      <c r="B454" s="14">
        <v>44279</v>
      </c>
      <c r="C454" t="s">
        <v>120</v>
      </c>
      <c r="D454">
        <v>106185</v>
      </c>
      <c r="E454" s="2">
        <v>44281.672586419751</v>
      </c>
      <c r="F454">
        <v>1580</v>
      </c>
      <c r="G454">
        <v>0.79</v>
      </c>
      <c r="H454">
        <v>2</v>
      </c>
      <c r="I454" t="s">
        <v>157</v>
      </c>
      <c r="J454" t="s">
        <v>158</v>
      </c>
      <c r="K454">
        <v>3</v>
      </c>
      <c r="L454" t="s">
        <v>159</v>
      </c>
      <c r="M454" t="str">
        <f>VLOOKUP(Table_Fact_Inbound_Reporting[[#This Row],[supplier_dim_supplier_id]],Table_supplier_dim1[[supplier_id]:[supplier_name]],5,FALSE)</f>
        <v>Twin Enviro</v>
      </c>
      <c r="N454">
        <f>SUMIF(B:B,Table_Fact_Inbound_Reporting[[#This Row],[single_stream_incoming_date]],G:G)</f>
        <v>7.48</v>
      </c>
      <c r="O454">
        <f>IFERROR(VLOOKUP(Table_Fact_Inbound_Reporting[[#This Row],[single_stream_incoming_date]],Fact_Trashout_Reporting!C:F,4,FALSE),0)</f>
        <v>4.9400000000000004</v>
      </c>
      <c r="P454">
        <f>IFERROR(VLOOKUP(Table_Fact_Inbound_Reporting[[#This Row],[single_stream_incoming_date]],Fact_Production_Reporting!E:G,3,FALSE),0)</f>
        <v>6.0649999999999995</v>
      </c>
      <c r="Q454" s="30">
        <f>Table_Fact_Inbound_Reporting[[#This Row],[Group_Trash_Weight_Tons]]/Table_Fact_Inbound_Reporting[[#This Row],[Group_Inbound_Weight_Tons]]</f>
        <v>0.66042780748663099</v>
      </c>
      <c r="R454" s="10">
        <f t="shared" si="7"/>
        <v>0.27575424703049778</v>
      </c>
    </row>
    <row r="455" spans="1:18" x14ac:dyDescent="0.25">
      <c r="A455">
        <v>1818</v>
      </c>
      <c r="B455" s="14">
        <v>44279</v>
      </c>
      <c r="C455" t="s">
        <v>120</v>
      </c>
      <c r="D455">
        <v>106162</v>
      </c>
      <c r="E455" s="2">
        <v>44279.857815123454</v>
      </c>
      <c r="F455">
        <v>8400</v>
      </c>
      <c r="G455">
        <v>4.2</v>
      </c>
      <c r="H455">
        <v>3</v>
      </c>
      <c r="I455" t="s">
        <v>157</v>
      </c>
      <c r="J455" t="s">
        <v>158</v>
      </c>
      <c r="K455">
        <v>3</v>
      </c>
      <c r="L455" t="s">
        <v>159</v>
      </c>
      <c r="M455" t="str">
        <f>VLOOKUP(Table_Fact_Inbound_Reporting[[#This Row],[supplier_dim_supplier_id]],Table_supplier_dim1[[supplier_id]:[supplier_name]],5,FALSE)</f>
        <v>Waste Management</v>
      </c>
      <c r="N455">
        <f>SUMIF(B:B,Table_Fact_Inbound_Reporting[[#This Row],[single_stream_incoming_date]],G:G)</f>
        <v>7.48</v>
      </c>
      <c r="O455">
        <f>IFERROR(VLOOKUP(Table_Fact_Inbound_Reporting[[#This Row],[single_stream_incoming_date]],Fact_Trashout_Reporting!C:F,4,FALSE),0)</f>
        <v>4.9400000000000004</v>
      </c>
      <c r="P455">
        <f>IFERROR(VLOOKUP(Table_Fact_Inbound_Reporting[[#This Row],[single_stream_incoming_date]],Fact_Production_Reporting!E:G,3,FALSE),0)</f>
        <v>6.0649999999999995</v>
      </c>
      <c r="Q455" s="30">
        <f>Table_Fact_Inbound_Reporting[[#This Row],[Group_Trash_Weight_Tons]]/Table_Fact_Inbound_Reporting[[#This Row],[Group_Inbound_Weight_Tons]]</f>
        <v>0.66042780748663099</v>
      </c>
      <c r="R455" s="10">
        <f t="shared" si="7"/>
        <v>0.27575424703049778</v>
      </c>
    </row>
    <row r="456" spans="1:18" x14ac:dyDescent="0.25">
      <c r="A456">
        <v>1817</v>
      </c>
      <c r="B456" s="14">
        <v>44278</v>
      </c>
      <c r="C456" t="s">
        <v>120</v>
      </c>
      <c r="D456">
        <v>106149</v>
      </c>
      <c r="E456" s="2">
        <v>44279.856761149691</v>
      </c>
      <c r="F456">
        <v>8120</v>
      </c>
      <c r="G456">
        <v>4.0599999999999996</v>
      </c>
      <c r="H456">
        <v>3</v>
      </c>
      <c r="I456" t="s">
        <v>157</v>
      </c>
      <c r="J456" t="s">
        <v>158</v>
      </c>
      <c r="K456">
        <v>3</v>
      </c>
      <c r="L456" t="s">
        <v>159</v>
      </c>
      <c r="M456" t="str">
        <f>VLOOKUP(Table_Fact_Inbound_Reporting[[#This Row],[supplier_dim_supplier_id]],Table_supplier_dim1[[supplier_id]:[supplier_name]],5,FALSE)</f>
        <v>Waste Management</v>
      </c>
      <c r="N456">
        <f>SUMIF(B:B,Table_Fact_Inbound_Reporting[[#This Row],[single_stream_incoming_date]],G:G)</f>
        <v>8.7199999999999989</v>
      </c>
      <c r="O456">
        <f>IFERROR(VLOOKUP(Table_Fact_Inbound_Reporting[[#This Row],[single_stream_incoming_date]],Fact_Trashout_Reporting!C:F,4,FALSE),0)</f>
        <v>3.71</v>
      </c>
      <c r="P456">
        <f>IFERROR(VLOOKUP(Table_Fact_Inbound_Reporting[[#This Row],[single_stream_incoming_date]],Fact_Production_Reporting!E:G,3,FALSE),0)</f>
        <v>9.3834999999999997</v>
      </c>
      <c r="Q456" s="30">
        <f>Table_Fact_Inbound_Reporting[[#This Row],[Group_Trash_Weight_Tons]]/Table_Fact_Inbound_Reporting[[#This Row],[Group_Inbound_Weight_Tons]]</f>
        <v>0.42545871559633031</v>
      </c>
      <c r="R456" s="10">
        <f t="shared" si="7"/>
        <v>0.27575424703049778</v>
      </c>
    </row>
    <row r="457" spans="1:18" x14ac:dyDescent="0.25">
      <c r="A457">
        <v>1815</v>
      </c>
      <c r="B457" s="14">
        <v>44278</v>
      </c>
      <c r="C457" t="s">
        <v>120</v>
      </c>
      <c r="D457">
        <v>106121</v>
      </c>
      <c r="E457" s="2">
        <v>44278.808650655861</v>
      </c>
      <c r="F457">
        <v>6460</v>
      </c>
      <c r="G457">
        <v>3.23</v>
      </c>
      <c r="H457">
        <v>3</v>
      </c>
      <c r="I457" t="s">
        <v>157</v>
      </c>
      <c r="J457" t="s">
        <v>158</v>
      </c>
      <c r="K457">
        <v>3</v>
      </c>
      <c r="L457" t="s">
        <v>159</v>
      </c>
      <c r="M457" t="str">
        <f>VLOOKUP(Table_Fact_Inbound_Reporting[[#This Row],[supplier_dim_supplier_id]],Table_supplier_dim1[[supplier_id]:[supplier_name]],5,FALSE)</f>
        <v>Waste Management</v>
      </c>
      <c r="N457">
        <f>SUMIF(B:B,Table_Fact_Inbound_Reporting[[#This Row],[single_stream_incoming_date]],G:G)</f>
        <v>8.7199999999999989</v>
      </c>
      <c r="O457">
        <f>IFERROR(VLOOKUP(Table_Fact_Inbound_Reporting[[#This Row],[single_stream_incoming_date]],Fact_Trashout_Reporting!C:F,4,FALSE),0)</f>
        <v>3.71</v>
      </c>
      <c r="P457">
        <f>IFERROR(VLOOKUP(Table_Fact_Inbound_Reporting[[#This Row],[single_stream_incoming_date]],Fact_Production_Reporting!E:G,3,FALSE),0)</f>
        <v>9.3834999999999997</v>
      </c>
      <c r="Q457" s="30">
        <f>Table_Fact_Inbound_Reporting[[#This Row],[Group_Trash_Weight_Tons]]/Table_Fact_Inbound_Reporting[[#This Row],[Group_Inbound_Weight_Tons]]</f>
        <v>0.42545871559633031</v>
      </c>
      <c r="R457" s="10">
        <f t="shared" si="7"/>
        <v>0.27575424703049778</v>
      </c>
    </row>
    <row r="458" spans="1:18" x14ac:dyDescent="0.25">
      <c r="A458">
        <v>1816</v>
      </c>
      <c r="B458" s="14">
        <v>44278</v>
      </c>
      <c r="C458" t="s">
        <v>120</v>
      </c>
      <c r="D458">
        <v>106151</v>
      </c>
      <c r="E458" s="2">
        <v>44279.856293171295</v>
      </c>
      <c r="F458">
        <v>2860</v>
      </c>
      <c r="G458">
        <v>1.43</v>
      </c>
      <c r="H458">
        <v>3</v>
      </c>
      <c r="I458" t="s">
        <v>157</v>
      </c>
      <c r="J458" t="s">
        <v>158</v>
      </c>
      <c r="K458">
        <v>3</v>
      </c>
      <c r="L458" t="s">
        <v>159</v>
      </c>
      <c r="M458" t="str">
        <f>VLOOKUP(Table_Fact_Inbound_Reporting[[#This Row],[supplier_dim_supplier_id]],Table_supplier_dim1[[supplier_id]:[supplier_name]],5,FALSE)</f>
        <v>Waste Management</v>
      </c>
      <c r="N458">
        <f>SUMIF(B:B,Table_Fact_Inbound_Reporting[[#This Row],[single_stream_incoming_date]],G:G)</f>
        <v>8.7199999999999989</v>
      </c>
      <c r="O458">
        <f>IFERROR(VLOOKUP(Table_Fact_Inbound_Reporting[[#This Row],[single_stream_incoming_date]],Fact_Trashout_Reporting!C:F,4,FALSE),0)</f>
        <v>3.71</v>
      </c>
      <c r="P458">
        <f>IFERROR(VLOOKUP(Table_Fact_Inbound_Reporting[[#This Row],[single_stream_incoming_date]],Fact_Production_Reporting!E:G,3,FALSE),0)</f>
        <v>9.3834999999999997</v>
      </c>
      <c r="Q458" s="30">
        <f>Table_Fact_Inbound_Reporting[[#This Row],[Group_Trash_Weight_Tons]]/Table_Fact_Inbound_Reporting[[#This Row],[Group_Inbound_Weight_Tons]]</f>
        <v>0.42545871559633031</v>
      </c>
      <c r="R458" s="10">
        <f t="shared" si="7"/>
        <v>0.27575424703049778</v>
      </c>
    </row>
    <row r="459" spans="1:18" x14ac:dyDescent="0.25">
      <c r="A459">
        <v>1814</v>
      </c>
      <c r="B459" s="14">
        <v>44277</v>
      </c>
      <c r="C459" t="s">
        <v>120</v>
      </c>
      <c r="D459">
        <v>106106</v>
      </c>
      <c r="E459" s="2">
        <v>44278.807577507716</v>
      </c>
      <c r="F459">
        <v>3020</v>
      </c>
      <c r="G459">
        <v>1.51</v>
      </c>
      <c r="H459">
        <v>3</v>
      </c>
      <c r="I459" t="s">
        <v>157</v>
      </c>
      <c r="J459" t="s">
        <v>158</v>
      </c>
      <c r="K459">
        <v>3</v>
      </c>
      <c r="L459" t="s">
        <v>159</v>
      </c>
      <c r="M459" t="str">
        <f>VLOOKUP(Table_Fact_Inbound_Reporting[[#This Row],[supplier_dim_supplier_id]],Table_supplier_dim1[[supplier_id]:[supplier_name]],5,FALSE)</f>
        <v>Waste Management</v>
      </c>
      <c r="N459">
        <f>SUMIF(B:B,Table_Fact_Inbound_Reporting[[#This Row],[single_stream_incoming_date]],G:G)</f>
        <v>16.262499999999999</v>
      </c>
      <c r="O459">
        <f>IFERROR(VLOOKUP(Table_Fact_Inbound_Reporting[[#This Row],[single_stream_incoming_date]],Fact_Trashout_Reporting!C:F,4,FALSE),0)</f>
        <v>2.04</v>
      </c>
      <c r="P459">
        <f>IFERROR(VLOOKUP(Table_Fact_Inbound_Reporting[[#This Row],[single_stream_incoming_date]],Fact_Production_Reporting!E:G,3,FALSE),0)</f>
        <v>7.73</v>
      </c>
      <c r="Q459" s="30">
        <f>Table_Fact_Inbound_Reporting[[#This Row],[Group_Trash_Weight_Tons]]/Table_Fact_Inbound_Reporting[[#This Row],[Group_Inbound_Weight_Tons]]</f>
        <v>0.12544196771714067</v>
      </c>
      <c r="R459" s="10">
        <f t="shared" si="7"/>
        <v>0.27575424703049778</v>
      </c>
    </row>
    <row r="460" spans="1:18" x14ac:dyDescent="0.25">
      <c r="A460">
        <v>1811</v>
      </c>
      <c r="B460" s="14">
        <v>44277</v>
      </c>
      <c r="C460" t="s">
        <v>120</v>
      </c>
      <c r="D460">
        <v>106096</v>
      </c>
      <c r="E460" s="2">
        <v>44278.805277044754</v>
      </c>
      <c r="F460">
        <v>7860</v>
      </c>
      <c r="G460">
        <v>3.93</v>
      </c>
      <c r="H460">
        <v>2</v>
      </c>
      <c r="I460" t="s">
        <v>157</v>
      </c>
      <c r="J460" t="s">
        <v>158</v>
      </c>
      <c r="K460">
        <v>3</v>
      </c>
      <c r="L460" t="s">
        <v>159</v>
      </c>
      <c r="M460" t="str">
        <f>VLOOKUP(Table_Fact_Inbound_Reporting[[#This Row],[supplier_dim_supplier_id]],Table_supplier_dim1[[supplier_id]:[supplier_name]],5,FALSE)</f>
        <v>Twin Enviro</v>
      </c>
      <c r="N460">
        <f>SUMIF(B:B,Table_Fact_Inbound_Reporting[[#This Row],[single_stream_incoming_date]],G:G)</f>
        <v>16.262499999999999</v>
      </c>
      <c r="O460">
        <f>IFERROR(VLOOKUP(Table_Fact_Inbound_Reporting[[#This Row],[single_stream_incoming_date]],Fact_Trashout_Reporting!C:F,4,FALSE),0)</f>
        <v>2.04</v>
      </c>
      <c r="P460">
        <f>IFERROR(VLOOKUP(Table_Fact_Inbound_Reporting[[#This Row],[single_stream_incoming_date]],Fact_Production_Reporting!E:G,3,FALSE),0)</f>
        <v>7.73</v>
      </c>
      <c r="Q460" s="30">
        <f>Table_Fact_Inbound_Reporting[[#This Row],[Group_Trash_Weight_Tons]]/Table_Fact_Inbound_Reporting[[#This Row],[Group_Inbound_Weight_Tons]]</f>
        <v>0.12544196771714067</v>
      </c>
      <c r="R460" s="10">
        <f t="shared" si="7"/>
        <v>0.27575424703049778</v>
      </c>
    </row>
    <row r="461" spans="1:18" x14ac:dyDescent="0.25">
      <c r="A461">
        <v>1813</v>
      </c>
      <c r="B461" s="14">
        <v>44277</v>
      </c>
      <c r="C461" t="s">
        <v>120</v>
      </c>
      <c r="D461">
        <v>106105</v>
      </c>
      <c r="E461" s="2">
        <v>44278.806987191361</v>
      </c>
      <c r="F461">
        <v>4460</v>
      </c>
      <c r="G461">
        <v>2.23</v>
      </c>
      <c r="H461">
        <v>2</v>
      </c>
      <c r="I461" t="s">
        <v>157</v>
      </c>
      <c r="J461" t="s">
        <v>158</v>
      </c>
      <c r="K461">
        <v>3</v>
      </c>
      <c r="L461" t="s">
        <v>159</v>
      </c>
      <c r="M461" t="str">
        <f>VLOOKUP(Table_Fact_Inbound_Reporting[[#This Row],[supplier_dim_supplier_id]],Table_supplier_dim1[[supplier_id]:[supplier_name]],5,FALSE)</f>
        <v>Twin Enviro</v>
      </c>
      <c r="N461">
        <f>SUMIF(B:B,Table_Fact_Inbound_Reporting[[#This Row],[single_stream_incoming_date]],G:G)</f>
        <v>16.262499999999999</v>
      </c>
      <c r="O461">
        <f>IFERROR(VLOOKUP(Table_Fact_Inbound_Reporting[[#This Row],[single_stream_incoming_date]],Fact_Trashout_Reporting!C:F,4,FALSE),0)</f>
        <v>2.04</v>
      </c>
      <c r="P461">
        <f>IFERROR(VLOOKUP(Table_Fact_Inbound_Reporting[[#This Row],[single_stream_incoming_date]],Fact_Production_Reporting!E:G,3,FALSE),0)</f>
        <v>7.73</v>
      </c>
      <c r="Q461" s="30">
        <f>Table_Fact_Inbound_Reporting[[#This Row],[Group_Trash_Weight_Tons]]/Table_Fact_Inbound_Reporting[[#This Row],[Group_Inbound_Weight_Tons]]</f>
        <v>0.12544196771714067</v>
      </c>
      <c r="R461" s="10">
        <f t="shared" si="7"/>
        <v>0.27575424703049778</v>
      </c>
    </row>
    <row r="462" spans="1:18" x14ac:dyDescent="0.25">
      <c r="A462">
        <v>1807</v>
      </c>
      <c r="B462" s="14">
        <v>44277</v>
      </c>
      <c r="C462" t="s">
        <v>194</v>
      </c>
      <c r="D462">
        <v>1245</v>
      </c>
      <c r="E462" s="2">
        <v>44277.977092361114</v>
      </c>
      <c r="F462">
        <v>2345</v>
      </c>
      <c r="G462">
        <v>1.1725000000000001</v>
      </c>
      <c r="H462">
        <v>2</v>
      </c>
      <c r="I462" t="s">
        <v>157</v>
      </c>
      <c r="J462" t="s">
        <v>158</v>
      </c>
      <c r="K462">
        <v>3</v>
      </c>
      <c r="L462" t="s">
        <v>159</v>
      </c>
      <c r="M462" t="str">
        <f>VLOOKUP(Table_Fact_Inbound_Reporting[[#This Row],[supplier_dim_supplier_id]],Table_supplier_dim1[[supplier_id]:[supplier_name]],5,FALSE)</f>
        <v>Twin Enviro</v>
      </c>
      <c r="N462">
        <f>SUMIF(B:B,Table_Fact_Inbound_Reporting[[#This Row],[single_stream_incoming_date]],G:G)</f>
        <v>16.262499999999999</v>
      </c>
      <c r="O462">
        <f>IFERROR(VLOOKUP(Table_Fact_Inbound_Reporting[[#This Row],[single_stream_incoming_date]],Fact_Trashout_Reporting!C:F,4,FALSE),0)</f>
        <v>2.04</v>
      </c>
      <c r="P462">
        <f>IFERROR(VLOOKUP(Table_Fact_Inbound_Reporting[[#This Row],[single_stream_incoming_date]],Fact_Production_Reporting!E:G,3,FALSE),0)</f>
        <v>7.73</v>
      </c>
      <c r="Q462" s="30">
        <f>Table_Fact_Inbound_Reporting[[#This Row],[Group_Trash_Weight_Tons]]/Table_Fact_Inbound_Reporting[[#This Row],[Group_Inbound_Weight_Tons]]</f>
        <v>0.12544196771714067</v>
      </c>
      <c r="R462" s="10">
        <f t="shared" si="7"/>
        <v>0.27575424703049778</v>
      </c>
    </row>
    <row r="463" spans="1:18" x14ac:dyDescent="0.25">
      <c r="A463">
        <v>1812</v>
      </c>
      <c r="B463" s="14">
        <v>44277</v>
      </c>
      <c r="C463" t="s">
        <v>120</v>
      </c>
      <c r="D463">
        <v>106098</v>
      </c>
      <c r="E463" s="2">
        <v>44278.806625848767</v>
      </c>
      <c r="F463">
        <v>5960</v>
      </c>
      <c r="G463">
        <v>2.98</v>
      </c>
      <c r="H463">
        <v>3</v>
      </c>
      <c r="I463" t="s">
        <v>157</v>
      </c>
      <c r="J463" t="s">
        <v>158</v>
      </c>
      <c r="K463">
        <v>3</v>
      </c>
      <c r="L463" t="s">
        <v>159</v>
      </c>
      <c r="M463" t="str">
        <f>VLOOKUP(Table_Fact_Inbound_Reporting[[#This Row],[supplier_dim_supplier_id]],Table_supplier_dim1[[supplier_id]:[supplier_name]],5,FALSE)</f>
        <v>Waste Management</v>
      </c>
      <c r="N463">
        <f>SUMIF(B:B,Table_Fact_Inbound_Reporting[[#This Row],[single_stream_incoming_date]],G:G)</f>
        <v>16.262499999999999</v>
      </c>
      <c r="O463">
        <f>IFERROR(VLOOKUP(Table_Fact_Inbound_Reporting[[#This Row],[single_stream_incoming_date]],Fact_Trashout_Reporting!C:F,4,FALSE),0)</f>
        <v>2.04</v>
      </c>
      <c r="P463">
        <f>IFERROR(VLOOKUP(Table_Fact_Inbound_Reporting[[#This Row],[single_stream_incoming_date]],Fact_Production_Reporting!E:G,3,FALSE),0)</f>
        <v>7.73</v>
      </c>
      <c r="Q463" s="30">
        <f>Table_Fact_Inbound_Reporting[[#This Row],[Group_Trash_Weight_Tons]]/Table_Fact_Inbound_Reporting[[#This Row],[Group_Inbound_Weight_Tons]]</f>
        <v>0.12544196771714067</v>
      </c>
      <c r="R463" s="10">
        <f t="shared" si="7"/>
        <v>0.27575424703049778</v>
      </c>
    </row>
    <row r="464" spans="1:18" x14ac:dyDescent="0.25">
      <c r="A464">
        <v>1810</v>
      </c>
      <c r="B464" s="14">
        <v>44277</v>
      </c>
      <c r="C464" t="s">
        <v>120</v>
      </c>
      <c r="D464">
        <v>106079</v>
      </c>
      <c r="E464" s="2">
        <v>44278.804695794752</v>
      </c>
      <c r="F464">
        <v>8880</v>
      </c>
      <c r="G464">
        <v>4.4400000000000004</v>
      </c>
      <c r="H464">
        <v>3</v>
      </c>
      <c r="I464" t="s">
        <v>157</v>
      </c>
      <c r="J464" t="s">
        <v>158</v>
      </c>
      <c r="K464">
        <v>3</v>
      </c>
      <c r="L464" t="s">
        <v>159</v>
      </c>
      <c r="M464" t="str">
        <f>VLOOKUP(Table_Fact_Inbound_Reporting[[#This Row],[supplier_dim_supplier_id]],Table_supplier_dim1[[supplier_id]:[supplier_name]],5,FALSE)</f>
        <v>Waste Management</v>
      </c>
      <c r="N464">
        <f>SUMIF(B:B,Table_Fact_Inbound_Reporting[[#This Row],[single_stream_incoming_date]],G:G)</f>
        <v>16.262499999999999</v>
      </c>
      <c r="O464">
        <f>IFERROR(VLOOKUP(Table_Fact_Inbound_Reporting[[#This Row],[single_stream_incoming_date]],Fact_Trashout_Reporting!C:F,4,FALSE),0)</f>
        <v>2.04</v>
      </c>
      <c r="P464">
        <f>IFERROR(VLOOKUP(Table_Fact_Inbound_Reporting[[#This Row],[single_stream_incoming_date]],Fact_Production_Reporting!E:G,3,FALSE),0)</f>
        <v>7.73</v>
      </c>
      <c r="Q464" s="30">
        <f>Table_Fact_Inbound_Reporting[[#This Row],[Group_Trash_Weight_Tons]]/Table_Fact_Inbound_Reporting[[#This Row],[Group_Inbound_Weight_Tons]]</f>
        <v>0.12544196771714067</v>
      </c>
      <c r="R464" s="10">
        <f t="shared" si="7"/>
        <v>0.27575424703049778</v>
      </c>
    </row>
    <row r="465" spans="1:18" x14ac:dyDescent="0.25">
      <c r="A465">
        <v>1808</v>
      </c>
      <c r="B465" s="14">
        <v>44274</v>
      </c>
      <c r="C465" t="s">
        <v>120</v>
      </c>
      <c r="D465">
        <v>106059</v>
      </c>
      <c r="E465" s="2">
        <v>44278.801253858022</v>
      </c>
      <c r="F465">
        <v>3900</v>
      </c>
      <c r="G465">
        <v>1.95</v>
      </c>
      <c r="H465">
        <v>2</v>
      </c>
      <c r="I465" t="s">
        <v>157</v>
      </c>
      <c r="J465" t="s">
        <v>158</v>
      </c>
      <c r="K465">
        <v>3</v>
      </c>
      <c r="L465" t="s">
        <v>159</v>
      </c>
      <c r="M465" t="str">
        <f>VLOOKUP(Table_Fact_Inbound_Reporting[[#This Row],[supplier_dim_supplier_id]],Table_supplier_dim1[[supplier_id]:[supplier_name]],5,FALSE)</f>
        <v>Twin Enviro</v>
      </c>
      <c r="N465">
        <f>SUMIF(B:B,Table_Fact_Inbound_Reporting[[#This Row],[single_stream_incoming_date]],G:G)</f>
        <v>3.59</v>
      </c>
      <c r="O465">
        <f>IFERROR(VLOOKUP(Table_Fact_Inbound_Reporting[[#This Row],[single_stream_incoming_date]],Fact_Trashout_Reporting!C:F,4,FALSE),0)</f>
        <v>0.87</v>
      </c>
      <c r="P465">
        <f>IFERROR(VLOOKUP(Table_Fact_Inbound_Reporting[[#This Row],[single_stream_incoming_date]],Fact_Production_Reporting!E:G,3,FALSE),0)</f>
        <v>2.56</v>
      </c>
      <c r="Q465" s="30">
        <f>Table_Fact_Inbound_Reporting[[#This Row],[Group_Trash_Weight_Tons]]/Table_Fact_Inbound_Reporting[[#This Row],[Group_Inbound_Weight_Tons]]</f>
        <v>0.24233983286908078</v>
      </c>
      <c r="R465" s="10">
        <f t="shared" si="7"/>
        <v>0.27575424703049778</v>
      </c>
    </row>
    <row r="466" spans="1:18" x14ac:dyDescent="0.25">
      <c r="A466">
        <v>1809</v>
      </c>
      <c r="B466" s="14">
        <v>44274</v>
      </c>
      <c r="C466" t="s">
        <v>120</v>
      </c>
      <c r="D466">
        <v>106047</v>
      </c>
      <c r="E466" s="2">
        <v>44278.802473572534</v>
      </c>
      <c r="F466">
        <v>3280</v>
      </c>
      <c r="G466">
        <v>1.64</v>
      </c>
      <c r="H466">
        <v>2</v>
      </c>
      <c r="I466" t="s">
        <v>157</v>
      </c>
      <c r="J466" t="s">
        <v>158</v>
      </c>
      <c r="K466">
        <v>3</v>
      </c>
      <c r="L466" t="s">
        <v>159</v>
      </c>
      <c r="M466" t="str">
        <f>VLOOKUP(Table_Fact_Inbound_Reporting[[#This Row],[supplier_dim_supplier_id]],Table_supplier_dim1[[supplier_id]:[supplier_name]],5,FALSE)</f>
        <v>Twin Enviro</v>
      </c>
      <c r="N466">
        <f>SUMIF(B:B,Table_Fact_Inbound_Reporting[[#This Row],[single_stream_incoming_date]],G:G)</f>
        <v>3.59</v>
      </c>
      <c r="O466">
        <f>IFERROR(VLOOKUP(Table_Fact_Inbound_Reporting[[#This Row],[single_stream_incoming_date]],Fact_Trashout_Reporting!C:F,4,FALSE),0)</f>
        <v>0.87</v>
      </c>
      <c r="P466">
        <f>IFERROR(VLOOKUP(Table_Fact_Inbound_Reporting[[#This Row],[single_stream_incoming_date]],Fact_Production_Reporting!E:G,3,FALSE),0)</f>
        <v>2.56</v>
      </c>
      <c r="Q466" s="30">
        <f>Table_Fact_Inbound_Reporting[[#This Row],[Group_Trash_Weight_Tons]]/Table_Fact_Inbound_Reporting[[#This Row],[Group_Inbound_Weight_Tons]]</f>
        <v>0.24233983286908078</v>
      </c>
      <c r="R466" s="10">
        <f t="shared" si="7"/>
        <v>0.27575424703049778</v>
      </c>
    </row>
    <row r="467" spans="1:18" x14ac:dyDescent="0.25">
      <c r="A467">
        <v>1476</v>
      </c>
      <c r="B467" s="14">
        <v>44271</v>
      </c>
      <c r="C467" t="s">
        <v>42</v>
      </c>
      <c r="D467">
        <v>105909</v>
      </c>
      <c r="E467" s="2">
        <v>44271</v>
      </c>
      <c r="F467">
        <v>7480</v>
      </c>
      <c r="G467">
        <v>3.74</v>
      </c>
      <c r="H467">
        <v>3</v>
      </c>
      <c r="I467" t="s">
        <v>157</v>
      </c>
      <c r="J467" t="s">
        <v>158</v>
      </c>
      <c r="K467">
        <v>3</v>
      </c>
      <c r="L467" t="s">
        <v>159</v>
      </c>
      <c r="M467" t="str">
        <f>VLOOKUP(Table_Fact_Inbound_Reporting[[#This Row],[supplier_dim_supplier_id]],Table_supplier_dim1[[supplier_id]:[supplier_name]],5,FALSE)</f>
        <v>Waste Management</v>
      </c>
      <c r="N467">
        <f>SUMIF(B:B,Table_Fact_Inbound_Reporting[[#This Row],[single_stream_incoming_date]],G:G)</f>
        <v>3.9200000000000004</v>
      </c>
      <c r="O467">
        <f>IFERROR(VLOOKUP(Table_Fact_Inbound_Reporting[[#This Row],[single_stream_incoming_date]],Fact_Trashout_Reporting!C:F,4,FALSE),0)</f>
        <v>4.16</v>
      </c>
      <c r="P467">
        <f>IFERROR(VLOOKUP(Table_Fact_Inbound_Reporting[[#This Row],[single_stream_incoming_date]],Fact_Production_Reporting!E:G,3,FALSE),0)</f>
        <v>7.98</v>
      </c>
      <c r="Q467" s="30">
        <f>Table_Fact_Inbound_Reporting[[#This Row],[Group_Trash_Weight_Tons]]/Table_Fact_Inbound_Reporting[[#This Row],[Group_Inbound_Weight_Tons]]</f>
        <v>1.0612244897959182</v>
      </c>
      <c r="R467" s="10">
        <f t="shared" si="7"/>
        <v>0.27575424703049778</v>
      </c>
    </row>
    <row r="468" spans="1:18" x14ac:dyDescent="0.25">
      <c r="A468">
        <v>739</v>
      </c>
      <c r="B468" s="14">
        <v>44271</v>
      </c>
      <c r="C468" t="s">
        <v>42</v>
      </c>
      <c r="D468">
        <v>105906</v>
      </c>
      <c r="E468" s="2">
        <v>44271</v>
      </c>
      <c r="F468">
        <v>360</v>
      </c>
      <c r="G468">
        <v>0.18</v>
      </c>
      <c r="H468">
        <v>2</v>
      </c>
      <c r="I468" t="s">
        <v>157</v>
      </c>
      <c r="J468" t="s">
        <v>158</v>
      </c>
      <c r="K468">
        <v>3</v>
      </c>
      <c r="L468" t="s">
        <v>159</v>
      </c>
      <c r="M468" t="str">
        <f>VLOOKUP(Table_Fact_Inbound_Reporting[[#This Row],[supplier_dim_supplier_id]],Table_supplier_dim1[[supplier_id]:[supplier_name]],5,FALSE)</f>
        <v>Twin Enviro</v>
      </c>
      <c r="N468">
        <f>SUMIF(B:B,Table_Fact_Inbound_Reporting[[#This Row],[single_stream_incoming_date]],G:G)</f>
        <v>3.9200000000000004</v>
      </c>
      <c r="O468">
        <f>IFERROR(VLOOKUP(Table_Fact_Inbound_Reporting[[#This Row],[single_stream_incoming_date]],Fact_Trashout_Reporting!C:F,4,FALSE),0)</f>
        <v>4.16</v>
      </c>
      <c r="P468">
        <f>IFERROR(VLOOKUP(Table_Fact_Inbound_Reporting[[#This Row],[single_stream_incoming_date]],Fact_Production_Reporting!E:G,3,FALSE),0)</f>
        <v>7.98</v>
      </c>
      <c r="Q468" s="30">
        <f>Table_Fact_Inbound_Reporting[[#This Row],[Group_Trash_Weight_Tons]]/Table_Fact_Inbound_Reporting[[#This Row],[Group_Inbound_Weight_Tons]]</f>
        <v>1.0612244897959182</v>
      </c>
      <c r="R468" s="10">
        <f t="shared" si="7"/>
        <v>0.27575424703049778</v>
      </c>
    </row>
    <row r="469" spans="1:18" x14ac:dyDescent="0.25">
      <c r="A469">
        <v>1477</v>
      </c>
      <c r="B469" s="14">
        <v>44270</v>
      </c>
      <c r="C469" t="s">
        <v>42</v>
      </c>
      <c r="D469">
        <v>105875</v>
      </c>
      <c r="E469" s="2">
        <v>44270</v>
      </c>
      <c r="F469">
        <v>8140</v>
      </c>
      <c r="G469">
        <v>4.07</v>
      </c>
      <c r="H469">
        <v>3</v>
      </c>
      <c r="I469" t="s">
        <v>157</v>
      </c>
      <c r="J469" t="s">
        <v>158</v>
      </c>
      <c r="K469">
        <v>3</v>
      </c>
      <c r="L469" t="s">
        <v>159</v>
      </c>
      <c r="M469" t="str">
        <f>VLOOKUP(Table_Fact_Inbound_Reporting[[#This Row],[supplier_dim_supplier_id]],Table_supplier_dim1[[supplier_id]:[supplier_name]],5,FALSE)</f>
        <v>Waste Management</v>
      </c>
      <c r="N469">
        <f>SUMIF(B:B,Table_Fact_Inbound_Reporting[[#This Row],[single_stream_incoming_date]],G:G)</f>
        <v>11.49</v>
      </c>
      <c r="O469">
        <f>IFERROR(VLOOKUP(Table_Fact_Inbound_Reporting[[#This Row],[single_stream_incoming_date]],Fact_Trashout_Reporting!C:F,4,FALSE),0)</f>
        <v>3.13</v>
      </c>
      <c r="P469">
        <f>IFERROR(VLOOKUP(Table_Fact_Inbound_Reporting[[#This Row],[single_stream_incoming_date]],Fact_Production_Reporting!E:G,3,FALSE),0)</f>
        <v>5.4799999999999995</v>
      </c>
      <c r="Q469" s="30">
        <f>Table_Fact_Inbound_Reporting[[#This Row],[Group_Trash_Weight_Tons]]/Table_Fact_Inbound_Reporting[[#This Row],[Group_Inbound_Weight_Tons]]</f>
        <v>0.27241079199303742</v>
      </c>
      <c r="R469" s="10">
        <f t="shared" si="7"/>
        <v>0.27575424703049778</v>
      </c>
    </row>
    <row r="470" spans="1:18" x14ac:dyDescent="0.25">
      <c r="A470">
        <v>754</v>
      </c>
      <c r="B470" s="14">
        <v>44270</v>
      </c>
      <c r="C470" t="s">
        <v>42</v>
      </c>
      <c r="D470">
        <v>105893</v>
      </c>
      <c r="E470" s="2">
        <v>44270</v>
      </c>
      <c r="F470">
        <v>2120</v>
      </c>
      <c r="G470">
        <v>1.06</v>
      </c>
      <c r="H470">
        <v>2</v>
      </c>
      <c r="I470" t="s">
        <v>157</v>
      </c>
      <c r="J470" t="s">
        <v>158</v>
      </c>
      <c r="K470">
        <v>3</v>
      </c>
      <c r="L470" t="s">
        <v>159</v>
      </c>
      <c r="M470" t="str">
        <f>VLOOKUP(Table_Fact_Inbound_Reporting[[#This Row],[supplier_dim_supplier_id]],Table_supplier_dim1[[supplier_id]:[supplier_name]],5,FALSE)</f>
        <v>Twin Enviro</v>
      </c>
      <c r="N470">
        <f>SUMIF(B:B,Table_Fact_Inbound_Reporting[[#This Row],[single_stream_incoming_date]],G:G)</f>
        <v>11.49</v>
      </c>
      <c r="O470">
        <f>IFERROR(VLOOKUP(Table_Fact_Inbound_Reporting[[#This Row],[single_stream_incoming_date]],Fact_Trashout_Reporting!C:F,4,FALSE),0)</f>
        <v>3.13</v>
      </c>
      <c r="P470">
        <f>IFERROR(VLOOKUP(Table_Fact_Inbound_Reporting[[#This Row],[single_stream_incoming_date]],Fact_Production_Reporting!E:G,3,FALSE),0)</f>
        <v>5.4799999999999995</v>
      </c>
      <c r="Q470" s="30">
        <f>Table_Fact_Inbound_Reporting[[#This Row],[Group_Trash_Weight_Tons]]/Table_Fact_Inbound_Reporting[[#This Row],[Group_Inbound_Weight_Tons]]</f>
        <v>0.27241079199303742</v>
      </c>
      <c r="R470" s="10">
        <f t="shared" si="7"/>
        <v>0.27575424703049778</v>
      </c>
    </row>
    <row r="471" spans="1:18" x14ac:dyDescent="0.25">
      <c r="A471">
        <v>1478</v>
      </c>
      <c r="B471" s="14">
        <v>44270</v>
      </c>
      <c r="C471" t="s">
        <v>42</v>
      </c>
      <c r="D471">
        <v>105895</v>
      </c>
      <c r="E471" s="2">
        <v>44270</v>
      </c>
      <c r="F471">
        <v>5520</v>
      </c>
      <c r="G471">
        <v>2.76</v>
      </c>
      <c r="H471">
        <v>3</v>
      </c>
      <c r="I471" t="s">
        <v>157</v>
      </c>
      <c r="J471" t="s">
        <v>158</v>
      </c>
      <c r="K471">
        <v>3</v>
      </c>
      <c r="L471" t="s">
        <v>159</v>
      </c>
      <c r="M471" t="str">
        <f>VLOOKUP(Table_Fact_Inbound_Reporting[[#This Row],[supplier_dim_supplier_id]],Table_supplier_dim1[[supplier_id]:[supplier_name]],5,FALSE)</f>
        <v>Waste Management</v>
      </c>
      <c r="N471">
        <f>SUMIF(B:B,Table_Fact_Inbound_Reporting[[#This Row],[single_stream_incoming_date]],G:G)</f>
        <v>11.49</v>
      </c>
      <c r="O471">
        <f>IFERROR(VLOOKUP(Table_Fact_Inbound_Reporting[[#This Row],[single_stream_incoming_date]],Fact_Trashout_Reporting!C:F,4,FALSE),0)</f>
        <v>3.13</v>
      </c>
      <c r="P471">
        <f>IFERROR(VLOOKUP(Table_Fact_Inbound_Reporting[[#This Row],[single_stream_incoming_date]],Fact_Production_Reporting!E:G,3,FALSE),0)</f>
        <v>5.4799999999999995</v>
      </c>
      <c r="Q471" s="30">
        <f>Table_Fact_Inbound_Reporting[[#This Row],[Group_Trash_Weight_Tons]]/Table_Fact_Inbound_Reporting[[#This Row],[Group_Inbound_Weight_Tons]]</f>
        <v>0.27241079199303742</v>
      </c>
      <c r="R471" s="10">
        <f t="shared" si="7"/>
        <v>0.27575424703049778</v>
      </c>
    </row>
    <row r="472" spans="1:18" x14ac:dyDescent="0.25">
      <c r="A472">
        <v>755</v>
      </c>
      <c r="B472" s="14">
        <v>44270</v>
      </c>
      <c r="C472" t="s">
        <v>42</v>
      </c>
      <c r="D472">
        <v>105896</v>
      </c>
      <c r="E472" s="2">
        <v>44270</v>
      </c>
      <c r="F472">
        <v>3000</v>
      </c>
      <c r="G472">
        <v>1.5</v>
      </c>
      <c r="H472">
        <v>2</v>
      </c>
      <c r="I472" t="s">
        <v>157</v>
      </c>
      <c r="J472" t="s">
        <v>158</v>
      </c>
      <c r="K472">
        <v>3</v>
      </c>
      <c r="L472" t="s">
        <v>159</v>
      </c>
      <c r="M472" t="str">
        <f>VLOOKUP(Table_Fact_Inbound_Reporting[[#This Row],[supplier_dim_supplier_id]],Table_supplier_dim1[[supplier_id]:[supplier_name]],5,FALSE)</f>
        <v>Twin Enviro</v>
      </c>
      <c r="N472">
        <f>SUMIF(B:B,Table_Fact_Inbound_Reporting[[#This Row],[single_stream_incoming_date]],G:G)</f>
        <v>11.49</v>
      </c>
      <c r="O472">
        <f>IFERROR(VLOOKUP(Table_Fact_Inbound_Reporting[[#This Row],[single_stream_incoming_date]],Fact_Trashout_Reporting!C:F,4,FALSE),0)</f>
        <v>3.13</v>
      </c>
      <c r="P472">
        <f>IFERROR(VLOOKUP(Table_Fact_Inbound_Reporting[[#This Row],[single_stream_incoming_date]],Fact_Production_Reporting!E:G,3,FALSE),0)</f>
        <v>5.4799999999999995</v>
      </c>
      <c r="Q472" s="30">
        <f>Table_Fact_Inbound_Reporting[[#This Row],[Group_Trash_Weight_Tons]]/Table_Fact_Inbound_Reporting[[#This Row],[Group_Inbound_Weight_Tons]]</f>
        <v>0.27241079199303742</v>
      </c>
      <c r="R472" s="10">
        <f t="shared" si="7"/>
        <v>0.27575424703049778</v>
      </c>
    </row>
    <row r="473" spans="1:18" x14ac:dyDescent="0.25">
      <c r="A473">
        <v>753</v>
      </c>
      <c r="B473" s="14">
        <v>44270</v>
      </c>
      <c r="C473" t="s">
        <v>42</v>
      </c>
      <c r="D473">
        <v>105874</v>
      </c>
      <c r="E473" s="2">
        <v>44270</v>
      </c>
      <c r="F473">
        <v>4200</v>
      </c>
      <c r="G473">
        <v>2.1</v>
      </c>
      <c r="H473">
        <v>2</v>
      </c>
      <c r="I473" t="s">
        <v>157</v>
      </c>
      <c r="J473" t="s">
        <v>158</v>
      </c>
      <c r="K473">
        <v>3</v>
      </c>
      <c r="L473" t="s">
        <v>159</v>
      </c>
      <c r="M473" t="str">
        <f>VLOOKUP(Table_Fact_Inbound_Reporting[[#This Row],[supplier_dim_supplier_id]],Table_supplier_dim1[[supplier_id]:[supplier_name]],5,FALSE)</f>
        <v>Twin Enviro</v>
      </c>
      <c r="N473">
        <f>SUMIF(B:B,Table_Fact_Inbound_Reporting[[#This Row],[single_stream_incoming_date]],G:G)</f>
        <v>11.49</v>
      </c>
      <c r="O473">
        <f>IFERROR(VLOOKUP(Table_Fact_Inbound_Reporting[[#This Row],[single_stream_incoming_date]],Fact_Trashout_Reporting!C:F,4,FALSE),0)</f>
        <v>3.13</v>
      </c>
      <c r="P473">
        <f>IFERROR(VLOOKUP(Table_Fact_Inbound_Reporting[[#This Row],[single_stream_incoming_date]],Fact_Production_Reporting!E:G,3,FALSE),0)</f>
        <v>5.4799999999999995</v>
      </c>
      <c r="Q473" s="30">
        <f>Table_Fact_Inbound_Reporting[[#This Row],[Group_Trash_Weight_Tons]]/Table_Fact_Inbound_Reporting[[#This Row],[Group_Inbound_Weight_Tons]]</f>
        <v>0.27241079199303742</v>
      </c>
      <c r="R473" s="10">
        <f t="shared" si="7"/>
        <v>0.27575424703049778</v>
      </c>
    </row>
    <row r="474" spans="1:18" x14ac:dyDescent="0.25">
      <c r="A474">
        <v>1480</v>
      </c>
      <c r="B474" s="14">
        <v>44267</v>
      </c>
      <c r="C474" t="s">
        <v>42</v>
      </c>
      <c r="D474">
        <v>105848</v>
      </c>
      <c r="E474" s="2">
        <v>44267</v>
      </c>
      <c r="F474">
        <v>5400</v>
      </c>
      <c r="G474">
        <v>2.7</v>
      </c>
      <c r="H474">
        <v>3</v>
      </c>
      <c r="I474" t="s">
        <v>157</v>
      </c>
      <c r="J474" t="s">
        <v>158</v>
      </c>
      <c r="K474">
        <v>3</v>
      </c>
      <c r="L474" t="s">
        <v>159</v>
      </c>
      <c r="M474" t="str">
        <f>VLOOKUP(Table_Fact_Inbound_Reporting[[#This Row],[supplier_dim_supplier_id]],Table_supplier_dim1[[supplier_id]:[supplier_name]],5,FALSE)</f>
        <v>Waste Management</v>
      </c>
      <c r="N474">
        <f>SUMIF(B:B,Table_Fact_Inbound_Reporting[[#This Row],[single_stream_incoming_date]],G:G)</f>
        <v>15.69</v>
      </c>
      <c r="O474">
        <f>IFERROR(VLOOKUP(Table_Fact_Inbound_Reporting[[#This Row],[single_stream_incoming_date]],Fact_Trashout_Reporting!C:F,4,FALSE),0)</f>
        <v>2.69</v>
      </c>
      <c r="P474">
        <f>IFERROR(VLOOKUP(Table_Fact_Inbound_Reporting[[#This Row],[single_stream_incoming_date]],Fact_Production_Reporting!E:G,3,FALSE),0)</f>
        <v>7.01</v>
      </c>
      <c r="Q474" s="30">
        <f>Table_Fact_Inbound_Reporting[[#This Row],[Group_Trash_Weight_Tons]]/Table_Fact_Inbound_Reporting[[#This Row],[Group_Inbound_Weight_Tons]]</f>
        <v>0.17144678138942002</v>
      </c>
      <c r="R474" s="10">
        <f t="shared" si="7"/>
        <v>0.27575424703049778</v>
      </c>
    </row>
    <row r="475" spans="1:18" x14ac:dyDescent="0.25">
      <c r="A475">
        <v>757</v>
      </c>
      <c r="B475" s="14">
        <v>44267</v>
      </c>
      <c r="C475" t="s">
        <v>42</v>
      </c>
      <c r="D475">
        <v>105857</v>
      </c>
      <c r="E475" s="2">
        <v>44267</v>
      </c>
      <c r="F475">
        <v>6900</v>
      </c>
      <c r="G475">
        <v>3.45</v>
      </c>
      <c r="H475">
        <v>2</v>
      </c>
      <c r="I475" t="s">
        <v>157</v>
      </c>
      <c r="J475" t="s">
        <v>158</v>
      </c>
      <c r="K475">
        <v>3</v>
      </c>
      <c r="L475" t="s">
        <v>159</v>
      </c>
      <c r="M475" t="str">
        <f>VLOOKUP(Table_Fact_Inbound_Reporting[[#This Row],[supplier_dim_supplier_id]],Table_supplier_dim1[[supplier_id]:[supplier_name]],5,FALSE)</f>
        <v>Twin Enviro</v>
      </c>
      <c r="N475">
        <f>SUMIF(B:B,Table_Fact_Inbound_Reporting[[#This Row],[single_stream_incoming_date]],G:G)</f>
        <v>15.69</v>
      </c>
      <c r="O475">
        <f>IFERROR(VLOOKUP(Table_Fact_Inbound_Reporting[[#This Row],[single_stream_incoming_date]],Fact_Trashout_Reporting!C:F,4,FALSE),0)</f>
        <v>2.69</v>
      </c>
      <c r="P475">
        <f>IFERROR(VLOOKUP(Table_Fact_Inbound_Reporting[[#This Row],[single_stream_incoming_date]],Fact_Production_Reporting!E:G,3,FALSE),0)</f>
        <v>7.01</v>
      </c>
      <c r="Q475" s="30">
        <f>Table_Fact_Inbound_Reporting[[#This Row],[Group_Trash_Weight_Tons]]/Table_Fact_Inbound_Reporting[[#This Row],[Group_Inbound_Weight_Tons]]</f>
        <v>0.17144678138942002</v>
      </c>
      <c r="R475" s="10">
        <f t="shared" si="7"/>
        <v>0.27575424703049778</v>
      </c>
    </row>
    <row r="476" spans="1:18" x14ac:dyDescent="0.25">
      <c r="A476">
        <v>1479</v>
      </c>
      <c r="B476" s="14">
        <v>44267</v>
      </c>
      <c r="C476" t="s">
        <v>42</v>
      </c>
      <c r="D476">
        <v>105826</v>
      </c>
      <c r="E476" s="2">
        <v>44267</v>
      </c>
      <c r="F476">
        <v>10240</v>
      </c>
      <c r="G476">
        <v>5.12</v>
      </c>
      <c r="H476">
        <v>3</v>
      </c>
      <c r="I476" t="s">
        <v>157</v>
      </c>
      <c r="J476" t="s">
        <v>158</v>
      </c>
      <c r="K476">
        <v>3</v>
      </c>
      <c r="L476" t="s">
        <v>159</v>
      </c>
      <c r="M476" t="str">
        <f>VLOOKUP(Table_Fact_Inbound_Reporting[[#This Row],[supplier_dim_supplier_id]],Table_supplier_dim1[[supplier_id]:[supplier_name]],5,FALSE)</f>
        <v>Waste Management</v>
      </c>
      <c r="N476">
        <f>SUMIF(B:B,Table_Fact_Inbound_Reporting[[#This Row],[single_stream_incoming_date]],G:G)</f>
        <v>15.69</v>
      </c>
      <c r="O476">
        <f>IFERROR(VLOOKUP(Table_Fact_Inbound_Reporting[[#This Row],[single_stream_incoming_date]],Fact_Trashout_Reporting!C:F,4,FALSE),0)</f>
        <v>2.69</v>
      </c>
      <c r="P476">
        <f>IFERROR(VLOOKUP(Table_Fact_Inbound_Reporting[[#This Row],[single_stream_incoming_date]],Fact_Production_Reporting!E:G,3,FALSE),0)</f>
        <v>7.01</v>
      </c>
      <c r="Q476" s="30">
        <f>Table_Fact_Inbound_Reporting[[#This Row],[Group_Trash_Weight_Tons]]/Table_Fact_Inbound_Reporting[[#This Row],[Group_Inbound_Weight_Tons]]</f>
        <v>0.17144678138942002</v>
      </c>
      <c r="R476" s="10">
        <f t="shared" si="7"/>
        <v>0.27575424703049778</v>
      </c>
    </row>
    <row r="477" spans="1:18" x14ac:dyDescent="0.25">
      <c r="A477">
        <v>756</v>
      </c>
      <c r="B477" s="14">
        <v>44267</v>
      </c>
      <c r="C477" t="s">
        <v>42</v>
      </c>
      <c r="D477">
        <v>105835</v>
      </c>
      <c r="E477" s="2">
        <v>44267</v>
      </c>
      <c r="F477">
        <v>5540</v>
      </c>
      <c r="G477">
        <v>2.77</v>
      </c>
      <c r="H477">
        <v>2</v>
      </c>
      <c r="I477" t="s">
        <v>157</v>
      </c>
      <c r="J477" t="s">
        <v>158</v>
      </c>
      <c r="K477">
        <v>3</v>
      </c>
      <c r="L477" t="s">
        <v>159</v>
      </c>
      <c r="M477" t="str">
        <f>VLOOKUP(Table_Fact_Inbound_Reporting[[#This Row],[supplier_dim_supplier_id]],Table_supplier_dim1[[supplier_id]:[supplier_name]],5,FALSE)</f>
        <v>Twin Enviro</v>
      </c>
      <c r="N477">
        <f>SUMIF(B:B,Table_Fact_Inbound_Reporting[[#This Row],[single_stream_incoming_date]],G:G)</f>
        <v>15.69</v>
      </c>
      <c r="O477">
        <f>IFERROR(VLOOKUP(Table_Fact_Inbound_Reporting[[#This Row],[single_stream_incoming_date]],Fact_Trashout_Reporting!C:F,4,FALSE),0)</f>
        <v>2.69</v>
      </c>
      <c r="P477">
        <f>IFERROR(VLOOKUP(Table_Fact_Inbound_Reporting[[#This Row],[single_stream_incoming_date]],Fact_Production_Reporting!E:G,3,FALSE),0)</f>
        <v>7.01</v>
      </c>
      <c r="Q477" s="30">
        <f>Table_Fact_Inbound_Reporting[[#This Row],[Group_Trash_Weight_Tons]]/Table_Fact_Inbound_Reporting[[#This Row],[Group_Inbound_Weight_Tons]]</f>
        <v>0.17144678138942002</v>
      </c>
      <c r="R477" s="10">
        <f t="shared" si="7"/>
        <v>0.27575424703049778</v>
      </c>
    </row>
    <row r="478" spans="1:18" x14ac:dyDescent="0.25">
      <c r="A478">
        <v>758</v>
      </c>
      <c r="B478" s="14">
        <v>44267</v>
      </c>
      <c r="C478" t="s">
        <v>42</v>
      </c>
      <c r="D478">
        <v>105859</v>
      </c>
      <c r="E478" s="2">
        <v>44267</v>
      </c>
      <c r="F478">
        <v>3300</v>
      </c>
      <c r="G478">
        <v>1.65</v>
      </c>
      <c r="H478">
        <v>2</v>
      </c>
      <c r="I478" t="s">
        <v>157</v>
      </c>
      <c r="J478" t="s">
        <v>158</v>
      </c>
      <c r="K478">
        <v>3</v>
      </c>
      <c r="L478" t="s">
        <v>159</v>
      </c>
      <c r="M478" t="str">
        <f>VLOOKUP(Table_Fact_Inbound_Reporting[[#This Row],[supplier_dim_supplier_id]],Table_supplier_dim1[[supplier_id]:[supplier_name]],5,FALSE)</f>
        <v>Twin Enviro</v>
      </c>
      <c r="N478">
        <f>SUMIF(B:B,Table_Fact_Inbound_Reporting[[#This Row],[single_stream_incoming_date]],G:G)</f>
        <v>15.69</v>
      </c>
      <c r="O478">
        <f>IFERROR(VLOOKUP(Table_Fact_Inbound_Reporting[[#This Row],[single_stream_incoming_date]],Fact_Trashout_Reporting!C:F,4,FALSE),0)</f>
        <v>2.69</v>
      </c>
      <c r="P478">
        <f>IFERROR(VLOOKUP(Table_Fact_Inbound_Reporting[[#This Row],[single_stream_incoming_date]],Fact_Production_Reporting!E:G,3,FALSE),0)</f>
        <v>7.01</v>
      </c>
      <c r="Q478" s="30">
        <f>Table_Fact_Inbound_Reporting[[#This Row],[Group_Trash_Weight_Tons]]/Table_Fact_Inbound_Reporting[[#This Row],[Group_Inbound_Weight_Tons]]</f>
        <v>0.17144678138942002</v>
      </c>
      <c r="R478" s="10">
        <f t="shared" si="7"/>
        <v>0.27575424703049778</v>
      </c>
    </row>
    <row r="479" spans="1:18" x14ac:dyDescent="0.25">
      <c r="A479">
        <v>761</v>
      </c>
      <c r="B479" s="14">
        <v>44266</v>
      </c>
      <c r="C479" t="s">
        <v>42</v>
      </c>
      <c r="D479">
        <v>105811</v>
      </c>
      <c r="E479" s="2">
        <v>44266</v>
      </c>
      <c r="F479">
        <v>2560</v>
      </c>
      <c r="G479">
        <v>1.28</v>
      </c>
      <c r="H479">
        <v>2</v>
      </c>
      <c r="I479" t="s">
        <v>157</v>
      </c>
      <c r="J479" t="s">
        <v>158</v>
      </c>
      <c r="K479">
        <v>3</v>
      </c>
      <c r="L479" t="s">
        <v>159</v>
      </c>
      <c r="M479" t="str">
        <f>VLOOKUP(Table_Fact_Inbound_Reporting[[#This Row],[supplier_dim_supplier_id]],Table_supplier_dim1[[supplier_id]:[supplier_name]],5,FALSE)</f>
        <v>Twin Enviro</v>
      </c>
      <c r="N479">
        <f>SUMIF(B:B,Table_Fact_Inbound_Reporting[[#This Row],[single_stream_incoming_date]],G:G)</f>
        <v>7.55</v>
      </c>
      <c r="O479">
        <f>IFERROR(VLOOKUP(Table_Fact_Inbound_Reporting[[#This Row],[single_stream_incoming_date]],Fact_Trashout_Reporting!C:F,4,FALSE),0)</f>
        <v>3.21</v>
      </c>
      <c r="P479">
        <f>IFERROR(VLOOKUP(Table_Fact_Inbound_Reporting[[#This Row],[single_stream_incoming_date]],Fact_Production_Reporting!E:G,3,FALSE),0)</f>
        <v>6.47</v>
      </c>
      <c r="Q479" s="30">
        <f>Table_Fact_Inbound_Reporting[[#This Row],[Group_Trash_Weight_Tons]]/Table_Fact_Inbound_Reporting[[#This Row],[Group_Inbound_Weight_Tons]]</f>
        <v>0.42516556291390728</v>
      </c>
      <c r="R479" s="10">
        <f t="shared" si="7"/>
        <v>0.27575424703049778</v>
      </c>
    </row>
    <row r="480" spans="1:18" x14ac:dyDescent="0.25">
      <c r="A480">
        <v>759</v>
      </c>
      <c r="B480" s="14">
        <v>44266</v>
      </c>
      <c r="C480" t="s">
        <v>42</v>
      </c>
      <c r="D480">
        <v>105781</v>
      </c>
      <c r="E480" s="2">
        <v>44266</v>
      </c>
      <c r="F480">
        <v>3600</v>
      </c>
      <c r="G480">
        <v>1.8</v>
      </c>
      <c r="H480">
        <v>2</v>
      </c>
      <c r="I480" t="s">
        <v>157</v>
      </c>
      <c r="J480" t="s">
        <v>158</v>
      </c>
      <c r="K480">
        <v>3</v>
      </c>
      <c r="L480" t="s">
        <v>159</v>
      </c>
      <c r="M480" t="str">
        <f>VLOOKUP(Table_Fact_Inbound_Reporting[[#This Row],[supplier_dim_supplier_id]],Table_supplier_dim1[[supplier_id]:[supplier_name]],5,FALSE)</f>
        <v>Twin Enviro</v>
      </c>
      <c r="N480">
        <f>SUMIF(B:B,Table_Fact_Inbound_Reporting[[#This Row],[single_stream_incoming_date]],G:G)</f>
        <v>7.55</v>
      </c>
      <c r="O480">
        <f>IFERROR(VLOOKUP(Table_Fact_Inbound_Reporting[[#This Row],[single_stream_incoming_date]],Fact_Trashout_Reporting!C:F,4,FALSE),0)</f>
        <v>3.21</v>
      </c>
      <c r="P480">
        <f>IFERROR(VLOOKUP(Table_Fact_Inbound_Reporting[[#This Row],[single_stream_incoming_date]],Fact_Production_Reporting!E:G,3,FALSE),0)</f>
        <v>6.47</v>
      </c>
      <c r="Q480" s="30">
        <f>Table_Fact_Inbound_Reporting[[#This Row],[Group_Trash_Weight_Tons]]/Table_Fact_Inbound_Reporting[[#This Row],[Group_Inbound_Weight_Tons]]</f>
        <v>0.42516556291390728</v>
      </c>
      <c r="R480" s="10">
        <f t="shared" si="7"/>
        <v>0.27575424703049778</v>
      </c>
    </row>
    <row r="481" spans="1:18" x14ac:dyDescent="0.25">
      <c r="A481">
        <v>760</v>
      </c>
      <c r="B481" s="14">
        <v>44266</v>
      </c>
      <c r="C481" t="s">
        <v>42</v>
      </c>
      <c r="D481">
        <v>105795</v>
      </c>
      <c r="E481" s="2">
        <v>44266</v>
      </c>
      <c r="F481">
        <v>4020</v>
      </c>
      <c r="G481">
        <v>2.0099999999999998</v>
      </c>
      <c r="H481">
        <v>2</v>
      </c>
      <c r="I481" t="s">
        <v>157</v>
      </c>
      <c r="J481" t="s">
        <v>158</v>
      </c>
      <c r="K481">
        <v>3</v>
      </c>
      <c r="L481" t="s">
        <v>159</v>
      </c>
      <c r="M481" t="str">
        <f>VLOOKUP(Table_Fact_Inbound_Reporting[[#This Row],[supplier_dim_supplier_id]],Table_supplier_dim1[[supplier_id]:[supplier_name]],5,FALSE)</f>
        <v>Twin Enviro</v>
      </c>
      <c r="N481">
        <f>SUMIF(B:B,Table_Fact_Inbound_Reporting[[#This Row],[single_stream_incoming_date]],G:G)</f>
        <v>7.55</v>
      </c>
      <c r="O481">
        <f>IFERROR(VLOOKUP(Table_Fact_Inbound_Reporting[[#This Row],[single_stream_incoming_date]],Fact_Trashout_Reporting!C:F,4,FALSE),0)</f>
        <v>3.21</v>
      </c>
      <c r="P481">
        <f>IFERROR(VLOOKUP(Table_Fact_Inbound_Reporting[[#This Row],[single_stream_incoming_date]],Fact_Production_Reporting!E:G,3,FALSE),0)</f>
        <v>6.47</v>
      </c>
      <c r="Q481" s="30">
        <f>Table_Fact_Inbound_Reporting[[#This Row],[Group_Trash_Weight_Tons]]/Table_Fact_Inbound_Reporting[[#This Row],[Group_Inbound_Weight_Tons]]</f>
        <v>0.42516556291390728</v>
      </c>
      <c r="R481" s="10">
        <f t="shared" si="7"/>
        <v>0.27575424703049778</v>
      </c>
    </row>
    <row r="482" spans="1:18" x14ac:dyDescent="0.25">
      <c r="A482">
        <v>1481</v>
      </c>
      <c r="B482" s="14">
        <v>44266</v>
      </c>
      <c r="C482" t="s">
        <v>42</v>
      </c>
      <c r="D482">
        <v>105814</v>
      </c>
      <c r="E482" s="2">
        <v>44266</v>
      </c>
      <c r="F482">
        <v>4920</v>
      </c>
      <c r="G482">
        <v>2.46</v>
      </c>
      <c r="H482">
        <v>3</v>
      </c>
      <c r="I482" t="s">
        <v>157</v>
      </c>
      <c r="J482" t="s">
        <v>158</v>
      </c>
      <c r="K482">
        <v>3</v>
      </c>
      <c r="L482" t="s">
        <v>159</v>
      </c>
      <c r="M482" t="str">
        <f>VLOOKUP(Table_Fact_Inbound_Reporting[[#This Row],[supplier_dim_supplier_id]],Table_supplier_dim1[[supplier_id]:[supplier_name]],5,FALSE)</f>
        <v>Waste Management</v>
      </c>
      <c r="N482">
        <f>SUMIF(B:B,Table_Fact_Inbound_Reporting[[#This Row],[single_stream_incoming_date]],G:G)</f>
        <v>7.55</v>
      </c>
      <c r="O482">
        <f>IFERROR(VLOOKUP(Table_Fact_Inbound_Reporting[[#This Row],[single_stream_incoming_date]],Fact_Trashout_Reporting!C:F,4,FALSE),0)</f>
        <v>3.21</v>
      </c>
      <c r="P482">
        <f>IFERROR(VLOOKUP(Table_Fact_Inbound_Reporting[[#This Row],[single_stream_incoming_date]],Fact_Production_Reporting!E:G,3,FALSE),0)</f>
        <v>6.47</v>
      </c>
      <c r="Q482" s="30">
        <f>Table_Fact_Inbound_Reporting[[#This Row],[Group_Trash_Weight_Tons]]/Table_Fact_Inbound_Reporting[[#This Row],[Group_Inbound_Weight_Tons]]</f>
        <v>0.42516556291390728</v>
      </c>
      <c r="R482" s="10">
        <f t="shared" si="7"/>
        <v>0.27575424703049778</v>
      </c>
    </row>
    <row r="483" spans="1:18" x14ac:dyDescent="0.25">
      <c r="A483">
        <v>1483</v>
      </c>
      <c r="B483" s="14">
        <v>44265</v>
      </c>
      <c r="C483" t="s">
        <v>42</v>
      </c>
      <c r="D483">
        <v>105776</v>
      </c>
      <c r="E483" s="2">
        <v>44265</v>
      </c>
      <c r="F483">
        <v>6000</v>
      </c>
      <c r="G483">
        <v>3</v>
      </c>
      <c r="H483">
        <v>3</v>
      </c>
      <c r="I483" t="s">
        <v>157</v>
      </c>
      <c r="J483" t="s">
        <v>158</v>
      </c>
      <c r="K483">
        <v>3</v>
      </c>
      <c r="L483" t="s">
        <v>159</v>
      </c>
      <c r="M483" t="str">
        <f>VLOOKUP(Table_Fact_Inbound_Reporting[[#This Row],[supplier_dim_supplier_id]],Table_supplier_dim1[[supplier_id]:[supplier_name]],5,FALSE)</f>
        <v>Waste Management</v>
      </c>
      <c r="N483">
        <f>SUMIF(B:B,Table_Fact_Inbound_Reporting[[#This Row],[single_stream_incoming_date]],G:G)</f>
        <v>12.120000000000001</v>
      </c>
      <c r="O483">
        <f>IFERROR(VLOOKUP(Table_Fact_Inbound_Reporting[[#This Row],[single_stream_incoming_date]],Fact_Trashout_Reporting!C:F,4,FALSE),0)</f>
        <v>5.3</v>
      </c>
      <c r="P483">
        <f>IFERROR(VLOOKUP(Table_Fact_Inbound_Reporting[[#This Row],[single_stream_incoming_date]],Fact_Production_Reporting!E:G,3,FALSE),0)</f>
        <v>7.6199999999999992</v>
      </c>
      <c r="Q483" s="30">
        <f>Table_Fact_Inbound_Reporting[[#This Row],[Group_Trash_Weight_Tons]]/Table_Fact_Inbound_Reporting[[#This Row],[Group_Inbound_Weight_Tons]]</f>
        <v>0.43729372937293726</v>
      </c>
      <c r="R483" s="10">
        <f t="shared" si="7"/>
        <v>0.27575424703049778</v>
      </c>
    </row>
    <row r="484" spans="1:18" x14ac:dyDescent="0.25">
      <c r="A484">
        <v>1482</v>
      </c>
      <c r="B484" s="14">
        <v>44265</v>
      </c>
      <c r="C484" t="s">
        <v>42</v>
      </c>
      <c r="D484">
        <v>105748</v>
      </c>
      <c r="E484" s="2">
        <v>44265</v>
      </c>
      <c r="F484">
        <v>5880</v>
      </c>
      <c r="G484">
        <v>2.94</v>
      </c>
      <c r="H484">
        <v>3</v>
      </c>
      <c r="I484" t="s">
        <v>157</v>
      </c>
      <c r="J484" t="s">
        <v>158</v>
      </c>
      <c r="K484">
        <v>3</v>
      </c>
      <c r="L484" t="s">
        <v>159</v>
      </c>
      <c r="M484" t="str">
        <f>VLOOKUP(Table_Fact_Inbound_Reporting[[#This Row],[supplier_dim_supplier_id]],Table_supplier_dim1[[supplier_id]:[supplier_name]],5,FALSE)</f>
        <v>Waste Management</v>
      </c>
      <c r="N484">
        <f>SUMIF(B:B,Table_Fact_Inbound_Reporting[[#This Row],[single_stream_incoming_date]],G:G)</f>
        <v>12.120000000000001</v>
      </c>
      <c r="O484">
        <f>IFERROR(VLOOKUP(Table_Fact_Inbound_Reporting[[#This Row],[single_stream_incoming_date]],Fact_Trashout_Reporting!C:F,4,FALSE),0)</f>
        <v>5.3</v>
      </c>
      <c r="P484">
        <f>IFERROR(VLOOKUP(Table_Fact_Inbound_Reporting[[#This Row],[single_stream_incoming_date]],Fact_Production_Reporting!E:G,3,FALSE),0)</f>
        <v>7.6199999999999992</v>
      </c>
      <c r="Q484" s="30">
        <f>Table_Fact_Inbound_Reporting[[#This Row],[Group_Trash_Weight_Tons]]/Table_Fact_Inbound_Reporting[[#This Row],[Group_Inbound_Weight_Tons]]</f>
        <v>0.43729372937293726</v>
      </c>
      <c r="R484" s="10">
        <f t="shared" si="7"/>
        <v>0.27575424703049778</v>
      </c>
    </row>
    <row r="485" spans="1:18" x14ac:dyDescent="0.25">
      <c r="A485">
        <v>762</v>
      </c>
      <c r="B485" s="14">
        <v>44265</v>
      </c>
      <c r="C485" t="s">
        <v>42</v>
      </c>
      <c r="D485">
        <v>105740</v>
      </c>
      <c r="E485" s="2">
        <v>44265</v>
      </c>
      <c r="F485">
        <v>4260</v>
      </c>
      <c r="G485">
        <v>2.13</v>
      </c>
      <c r="H485">
        <v>2</v>
      </c>
      <c r="I485" t="s">
        <v>157</v>
      </c>
      <c r="J485" t="s">
        <v>158</v>
      </c>
      <c r="K485">
        <v>3</v>
      </c>
      <c r="L485" t="s">
        <v>159</v>
      </c>
      <c r="M485" t="str">
        <f>VLOOKUP(Table_Fact_Inbound_Reporting[[#This Row],[supplier_dim_supplier_id]],Table_supplier_dim1[[supplier_id]:[supplier_name]],5,FALSE)</f>
        <v>Twin Enviro</v>
      </c>
      <c r="N485">
        <f>SUMIF(B:B,Table_Fact_Inbound_Reporting[[#This Row],[single_stream_incoming_date]],G:G)</f>
        <v>12.120000000000001</v>
      </c>
      <c r="O485">
        <f>IFERROR(VLOOKUP(Table_Fact_Inbound_Reporting[[#This Row],[single_stream_incoming_date]],Fact_Trashout_Reporting!C:F,4,FALSE),0)</f>
        <v>5.3</v>
      </c>
      <c r="P485">
        <f>IFERROR(VLOOKUP(Table_Fact_Inbound_Reporting[[#This Row],[single_stream_incoming_date]],Fact_Production_Reporting!E:G,3,FALSE),0)</f>
        <v>7.6199999999999992</v>
      </c>
      <c r="Q485" s="30">
        <f>Table_Fact_Inbound_Reporting[[#This Row],[Group_Trash_Weight_Tons]]/Table_Fact_Inbound_Reporting[[#This Row],[Group_Inbound_Weight_Tons]]</f>
        <v>0.43729372937293726</v>
      </c>
      <c r="R485" s="10">
        <f t="shared" si="7"/>
        <v>0.27575424703049778</v>
      </c>
    </row>
    <row r="486" spans="1:18" x14ac:dyDescent="0.25">
      <c r="A486">
        <v>764</v>
      </c>
      <c r="B486" s="14">
        <v>44265</v>
      </c>
      <c r="C486" t="s">
        <v>42</v>
      </c>
      <c r="D486">
        <v>105766</v>
      </c>
      <c r="E486" s="2">
        <v>44265</v>
      </c>
      <c r="F486">
        <v>7020</v>
      </c>
      <c r="G486">
        <v>3.51</v>
      </c>
      <c r="H486">
        <v>2</v>
      </c>
      <c r="I486" t="s">
        <v>157</v>
      </c>
      <c r="J486" t="s">
        <v>158</v>
      </c>
      <c r="K486">
        <v>3</v>
      </c>
      <c r="L486" t="s">
        <v>159</v>
      </c>
      <c r="M486" t="str">
        <f>VLOOKUP(Table_Fact_Inbound_Reporting[[#This Row],[supplier_dim_supplier_id]],Table_supplier_dim1[[supplier_id]:[supplier_name]],5,FALSE)</f>
        <v>Twin Enviro</v>
      </c>
      <c r="N486">
        <f>SUMIF(B:B,Table_Fact_Inbound_Reporting[[#This Row],[single_stream_incoming_date]],G:G)</f>
        <v>12.120000000000001</v>
      </c>
      <c r="O486">
        <f>IFERROR(VLOOKUP(Table_Fact_Inbound_Reporting[[#This Row],[single_stream_incoming_date]],Fact_Trashout_Reporting!C:F,4,FALSE),0)</f>
        <v>5.3</v>
      </c>
      <c r="P486">
        <f>IFERROR(VLOOKUP(Table_Fact_Inbound_Reporting[[#This Row],[single_stream_incoming_date]],Fact_Production_Reporting!E:G,3,FALSE),0)</f>
        <v>7.6199999999999992</v>
      </c>
      <c r="Q486" s="30">
        <f>Table_Fact_Inbound_Reporting[[#This Row],[Group_Trash_Weight_Tons]]/Table_Fact_Inbound_Reporting[[#This Row],[Group_Inbound_Weight_Tons]]</f>
        <v>0.43729372937293726</v>
      </c>
      <c r="R486" s="10">
        <f t="shared" si="7"/>
        <v>0.27575424703049778</v>
      </c>
    </row>
    <row r="487" spans="1:18" x14ac:dyDescent="0.25">
      <c r="A487">
        <v>763</v>
      </c>
      <c r="B487" s="14">
        <v>44265</v>
      </c>
      <c r="C487" t="s">
        <v>42</v>
      </c>
      <c r="D487">
        <v>105755</v>
      </c>
      <c r="E487" s="2">
        <v>44265</v>
      </c>
      <c r="F487">
        <v>1080</v>
      </c>
      <c r="G487">
        <v>0.54</v>
      </c>
      <c r="H487">
        <v>2</v>
      </c>
      <c r="I487" t="s">
        <v>157</v>
      </c>
      <c r="J487" t="s">
        <v>158</v>
      </c>
      <c r="K487">
        <v>3</v>
      </c>
      <c r="L487" t="s">
        <v>159</v>
      </c>
      <c r="M487" t="str">
        <f>VLOOKUP(Table_Fact_Inbound_Reporting[[#This Row],[supplier_dim_supplier_id]],Table_supplier_dim1[[supplier_id]:[supplier_name]],5,FALSE)</f>
        <v>Twin Enviro</v>
      </c>
      <c r="N487">
        <f>SUMIF(B:B,Table_Fact_Inbound_Reporting[[#This Row],[single_stream_incoming_date]],G:G)</f>
        <v>12.120000000000001</v>
      </c>
      <c r="O487">
        <f>IFERROR(VLOOKUP(Table_Fact_Inbound_Reporting[[#This Row],[single_stream_incoming_date]],Fact_Trashout_Reporting!C:F,4,FALSE),0)</f>
        <v>5.3</v>
      </c>
      <c r="P487">
        <f>IFERROR(VLOOKUP(Table_Fact_Inbound_Reporting[[#This Row],[single_stream_incoming_date]],Fact_Production_Reporting!E:G,3,FALSE),0)</f>
        <v>7.6199999999999992</v>
      </c>
      <c r="Q487" s="30">
        <f>Table_Fact_Inbound_Reporting[[#This Row],[Group_Trash_Weight_Tons]]/Table_Fact_Inbound_Reporting[[#This Row],[Group_Inbound_Weight_Tons]]</f>
        <v>0.43729372937293726</v>
      </c>
      <c r="R487" s="10">
        <f t="shared" si="7"/>
        <v>0.27575424703049778</v>
      </c>
    </row>
    <row r="488" spans="1:18" x14ac:dyDescent="0.25">
      <c r="A488">
        <v>1484</v>
      </c>
      <c r="B488" s="14">
        <v>44264</v>
      </c>
      <c r="C488" t="s">
        <v>42</v>
      </c>
      <c r="D488">
        <v>105715</v>
      </c>
      <c r="E488" s="2">
        <v>44264</v>
      </c>
      <c r="F488">
        <v>7500</v>
      </c>
      <c r="G488">
        <v>3.75</v>
      </c>
      <c r="H488">
        <v>3</v>
      </c>
      <c r="I488" t="s">
        <v>157</v>
      </c>
      <c r="J488" t="s">
        <v>158</v>
      </c>
      <c r="K488">
        <v>3</v>
      </c>
      <c r="L488" t="s">
        <v>159</v>
      </c>
      <c r="M488" t="str">
        <f>VLOOKUP(Table_Fact_Inbound_Reporting[[#This Row],[supplier_dim_supplier_id]],Table_supplier_dim1[[supplier_id]:[supplier_name]],5,FALSE)</f>
        <v>Waste Management</v>
      </c>
      <c r="N488">
        <f>SUMIF(B:B,Table_Fact_Inbound_Reporting[[#This Row],[single_stream_incoming_date]],G:G)</f>
        <v>13.53</v>
      </c>
      <c r="O488">
        <f>IFERROR(VLOOKUP(Table_Fact_Inbound_Reporting[[#This Row],[single_stream_incoming_date]],Fact_Trashout_Reporting!C:F,4,FALSE),0)</f>
        <v>3.59</v>
      </c>
      <c r="P488">
        <f>IFERROR(VLOOKUP(Table_Fact_Inbound_Reporting[[#This Row],[single_stream_incoming_date]],Fact_Production_Reporting!E:G,3,FALSE),0)</f>
        <v>9.1499999999999968</v>
      </c>
      <c r="Q488" s="30">
        <f>Table_Fact_Inbound_Reporting[[#This Row],[Group_Trash_Weight_Tons]]/Table_Fact_Inbound_Reporting[[#This Row],[Group_Inbound_Weight_Tons]]</f>
        <v>0.26533628972653361</v>
      </c>
      <c r="R488" s="10">
        <f t="shared" si="7"/>
        <v>0.27575424703049778</v>
      </c>
    </row>
    <row r="489" spans="1:18" x14ac:dyDescent="0.25">
      <c r="A489">
        <v>765</v>
      </c>
      <c r="B489" s="14">
        <v>44264</v>
      </c>
      <c r="C489" t="s">
        <v>42</v>
      </c>
      <c r="D489">
        <v>105698</v>
      </c>
      <c r="E489" s="2">
        <v>44264</v>
      </c>
      <c r="F489">
        <v>1760</v>
      </c>
      <c r="G489">
        <v>0.88</v>
      </c>
      <c r="H489">
        <v>2</v>
      </c>
      <c r="I489" t="s">
        <v>157</v>
      </c>
      <c r="J489" t="s">
        <v>158</v>
      </c>
      <c r="K489">
        <v>3</v>
      </c>
      <c r="L489" t="s">
        <v>159</v>
      </c>
      <c r="M489" t="str">
        <f>VLOOKUP(Table_Fact_Inbound_Reporting[[#This Row],[supplier_dim_supplier_id]],Table_supplier_dim1[[supplier_id]:[supplier_name]],5,FALSE)</f>
        <v>Twin Enviro</v>
      </c>
      <c r="N489">
        <f>SUMIF(B:B,Table_Fact_Inbound_Reporting[[#This Row],[single_stream_incoming_date]],G:G)</f>
        <v>13.53</v>
      </c>
      <c r="O489">
        <f>IFERROR(VLOOKUP(Table_Fact_Inbound_Reporting[[#This Row],[single_stream_incoming_date]],Fact_Trashout_Reporting!C:F,4,FALSE),0)</f>
        <v>3.59</v>
      </c>
      <c r="P489">
        <f>IFERROR(VLOOKUP(Table_Fact_Inbound_Reporting[[#This Row],[single_stream_incoming_date]],Fact_Production_Reporting!E:G,3,FALSE),0)</f>
        <v>9.1499999999999968</v>
      </c>
      <c r="Q489" s="30">
        <f>Table_Fact_Inbound_Reporting[[#This Row],[Group_Trash_Weight_Tons]]/Table_Fact_Inbound_Reporting[[#This Row],[Group_Inbound_Weight_Tons]]</f>
        <v>0.26533628972653361</v>
      </c>
      <c r="R489" s="10">
        <f t="shared" si="7"/>
        <v>0.27575424703049778</v>
      </c>
    </row>
    <row r="490" spans="1:18" x14ac:dyDescent="0.25">
      <c r="A490">
        <v>1486</v>
      </c>
      <c r="B490" s="14">
        <v>44264</v>
      </c>
      <c r="C490" t="s">
        <v>42</v>
      </c>
      <c r="D490">
        <v>105739</v>
      </c>
      <c r="E490" s="2">
        <v>44264</v>
      </c>
      <c r="F490">
        <v>10960</v>
      </c>
      <c r="G490">
        <v>5.48</v>
      </c>
      <c r="H490">
        <v>3</v>
      </c>
      <c r="I490" t="s">
        <v>157</v>
      </c>
      <c r="J490" t="s">
        <v>158</v>
      </c>
      <c r="K490">
        <v>3</v>
      </c>
      <c r="L490" t="s">
        <v>159</v>
      </c>
      <c r="M490" t="str">
        <f>VLOOKUP(Table_Fact_Inbound_Reporting[[#This Row],[supplier_dim_supplier_id]],Table_supplier_dim1[[supplier_id]:[supplier_name]],5,FALSE)</f>
        <v>Waste Management</v>
      </c>
      <c r="N490">
        <f>SUMIF(B:B,Table_Fact_Inbound_Reporting[[#This Row],[single_stream_incoming_date]],G:G)</f>
        <v>13.53</v>
      </c>
      <c r="O490">
        <f>IFERROR(VLOOKUP(Table_Fact_Inbound_Reporting[[#This Row],[single_stream_incoming_date]],Fact_Trashout_Reporting!C:F,4,FALSE),0)</f>
        <v>3.59</v>
      </c>
      <c r="P490">
        <f>IFERROR(VLOOKUP(Table_Fact_Inbound_Reporting[[#This Row],[single_stream_incoming_date]],Fact_Production_Reporting!E:G,3,FALSE),0)</f>
        <v>9.1499999999999968</v>
      </c>
      <c r="Q490" s="30">
        <f>Table_Fact_Inbound_Reporting[[#This Row],[Group_Trash_Weight_Tons]]/Table_Fact_Inbound_Reporting[[#This Row],[Group_Inbound_Weight_Tons]]</f>
        <v>0.26533628972653361</v>
      </c>
      <c r="R490" s="10">
        <f t="shared" si="7"/>
        <v>0.27575424703049778</v>
      </c>
    </row>
    <row r="491" spans="1:18" x14ac:dyDescent="0.25">
      <c r="A491">
        <v>766</v>
      </c>
      <c r="B491" s="14">
        <v>44264</v>
      </c>
      <c r="C491" t="s">
        <v>42</v>
      </c>
      <c r="D491">
        <v>105697</v>
      </c>
      <c r="E491" s="2">
        <v>44264</v>
      </c>
      <c r="F491">
        <v>4040</v>
      </c>
      <c r="G491">
        <v>2.02</v>
      </c>
      <c r="H491">
        <v>2</v>
      </c>
      <c r="I491" t="s">
        <v>157</v>
      </c>
      <c r="J491" t="s">
        <v>158</v>
      </c>
      <c r="K491">
        <v>3</v>
      </c>
      <c r="L491" t="s">
        <v>159</v>
      </c>
      <c r="M491" t="str">
        <f>VLOOKUP(Table_Fact_Inbound_Reporting[[#This Row],[supplier_dim_supplier_id]],Table_supplier_dim1[[supplier_id]:[supplier_name]],5,FALSE)</f>
        <v>Twin Enviro</v>
      </c>
      <c r="N491">
        <f>SUMIF(B:B,Table_Fact_Inbound_Reporting[[#This Row],[single_stream_incoming_date]],G:G)</f>
        <v>13.53</v>
      </c>
      <c r="O491">
        <f>IFERROR(VLOOKUP(Table_Fact_Inbound_Reporting[[#This Row],[single_stream_incoming_date]],Fact_Trashout_Reporting!C:F,4,FALSE),0)</f>
        <v>3.59</v>
      </c>
      <c r="P491">
        <f>IFERROR(VLOOKUP(Table_Fact_Inbound_Reporting[[#This Row],[single_stream_incoming_date]],Fact_Production_Reporting!E:G,3,FALSE),0)</f>
        <v>9.1499999999999968</v>
      </c>
      <c r="Q491" s="30">
        <f>Table_Fact_Inbound_Reporting[[#This Row],[Group_Trash_Weight_Tons]]/Table_Fact_Inbound_Reporting[[#This Row],[Group_Inbound_Weight_Tons]]</f>
        <v>0.26533628972653361</v>
      </c>
      <c r="R491" s="10">
        <f t="shared" si="7"/>
        <v>0.27575424703049778</v>
      </c>
    </row>
    <row r="492" spans="1:18" x14ac:dyDescent="0.25">
      <c r="A492">
        <v>1485</v>
      </c>
      <c r="B492" s="14">
        <v>44264</v>
      </c>
      <c r="C492" t="s">
        <v>42</v>
      </c>
      <c r="D492">
        <v>105736</v>
      </c>
      <c r="E492" s="2">
        <v>44264</v>
      </c>
      <c r="F492">
        <v>2800</v>
      </c>
      <c r="G492">
        <v>1.4</v>
      </c>
      <c r="H492">
        <v>3</v>
      </c>
      <c r="I492" t="s">
        <v>157</v>
      </c>
      <c r="J492" t="s">
        <v>158</v>
      </c>
      <c r="K492">
        <v>3</v>
      </c>
      <c r="L492" t="s">
        <v>159</v>
      </c>
      <c r="M492" t="str">
        <f>VLOOKUP(Table_Fact_Inbound_Reporting[[#This Row],[supplier_dim_supplier_id]],Table_supplier_dim1[[supplier_id]:[supplier_name]],5,FALSE)</f>
        <v>Waste Management</v>
      </c>
      <c r="N492">
        <f>SUMIF(B:B,Table_Fact_Inbound_Reporting[[#This Row],[single_stream_incoming_date]],G:G)</f>
        <v>13.53</v>
      </c>
      <c r="O492">
        <f>IFERROR(VLOOKUP(Table_Fact_Inbound_Reporting[[#This Row],[single_stream_incoming_date]],Fact_Trashout_Reporting!C:F,4,FALSE),0)</f>
        <v>3.59</v>
      </c>
      <c r="P492">
        <f>IFERROR(VLOOKUP(Table_Fact_Inbound_Reporting[[#This Row],[single_stream_incoming_date]],Fact_Production_Reporting!E:G,3,FALSE),0)</f>
        <v>9.1499999999999968</v>
      </c>
      <c r="Q492" s="30">
        <f>Table_Fact_Inbound_Reporting[[#This Row],[Group_Trash_Weight_Tons]]/Table_Fact_Inbound_Reporting[[#This Row],[Group_Inbound_Weight_Tons]]</f>
        <v>0.26533628972653361</v>
      </c>
      <c r="R492" s="10">
        <f t="shared" si="7"/>
        <v>0.27575424703049778</v>
      </c>
    </row>
    <row r="493" spans="1:18" x14ac:dyDescent="0.25">
      <c r="A493">
        <v>767</v>
      </c>
      <c r="B493" s="14">
        <v>44263</v>
      </c>
      <c r="C493" t="s">
        <v>42</v>
      </c>
      <c r="D493">
        <v>105649</v>
      </c>
      <c r="E493" s="2">
        <v>44263</v>
      </c>
      <c r="F493">
        <v>4880</v>
      </c>
      <c r="G493">
        <v>2.44</v>
      </c>
      <c r="H493">
        <v>2</v>
      </c>
      <c r="I493" t="s">
        <v>157</v>
      </c>
      <c r="J493" t="s">
        <v>158</v>
      </c>
      <c r="K493">
        <v>3</v>
      </c>
      <c r="L493" t="s">
        <v>159</v>
      </c>
      <c r="M493" t="str">
        <f>VLOOKUP(Table_Fact_Inbound_Reporting[[#This Row],[supplier_dim_supplier_id]],Table_supplier_dim1[[supplier_id]:[supplier_name]],5,FALSE)</f>
        <v>Twin Enviro</v>
      </c>
      <c r="N493">
        <f>SUMIF(B:B,Table_Fact_Inbound_Reporting[[#This Row],[single_stream_incoming_date]],G:G)</f>
        <v>18.03</v>
      </c>
      <c r="O493">
        <f>IFERROR(VLOOKUP(Table_Fact_Inbound_Reporting[[#This Row],[single_stream_incoming_date]],Fact_Trashout_Reporting!C:F,4,FALSE),0)</f>
        <v>3.6</v>
      </c>
      <c r="P493">
        <f>IFERROR(VLOOKUP(Table_Fact_Inbound_Reporting[[#This Row],[single_stream_incoming_date]],Fact_Production_Reporting!E:G,3,FALSE),0)</f>
        <v>5.7399999999999993</v>
      </c>
      <c r="Q493" s="30">
        <f>Table_Fact_Inbound_Reporting[[#This Row],[Group_Trash_Weight_Tons]]/Table_Fact_Inbound_Reporting[[#This Row],[Group_Inbound_Weight_Tons]]</f>
        <v>0.19966722129783693</v>
      </c>
      <c r="R493" s="10">
        <f t="shared" si="7"/>
        <v>0.27575424703049778</v>
      </c>
    </row>
    <row r="494" spans="1:18" x14ac:dyDescent="0.25">
      <c r="A494">
        <v>769</v>
      </c>
      <c r="B494" s="14">
        <v>44263</v>
      </c>
      <c r="C494" t="s">
        <v>42</v>
      </c>
      <c r="D494">
        <v>105681</v>
      </c>
      <c r="E494" s="2">
        <v>44263</v>
      </c>
      <c r="F494">
        <v>1080</v>
      </c>
      <c r="G494">
        <v>0.54</v>
      </c>
      <c r="H494">
        <v>2</v>
      </c>
      <c r="I494" t="s">
        <v>157</v>
      </c>
      <c r="J494" t="s">
        <v>158</v>
      </c>
      <c r="K494">
        <v>3</v>
      </c>
      <c r="L494" t="s">
        <v>159</v>
      </c>
      <c r="M494" t="str">
        <f>VLOOKUP(Table_Fact_Inbound_Reporting[[#This Row],[supplier_dim_supplier_id]],Table_supplier_dim1[[supplier_id]:[supplier_name]],5,FALSE)</f>
        <v>Twin Enviro</v>
      </c>
      <c r="N494">
        <f>SUMIF(B:B,Table_Fact_Inbound_Reporting[[#This Row],[single_stream_incoming_date]],G:G)</f>
        <v>18.03</v>
      </c>
      <c r="O494">
        <f>IFERROR(VLOOKUP(Table_Fact_Inbound_Reporting[[#This Row],[single_stream_incoming_date]],Fact_Trashout_Reporting!C:F,4,FALSE),0)</f>
        <v>3.6</v>
      </c>
      <c r="P494">
        <f>IFERROR(VLOOKUP(Table_Fact_Inbound_Reporting[[#This Row],[single_stream_incoming_date]],Fact_Production_Reporting!E:G,3,FALSE),0)</f>
        <v>5.7399999999999993</v>
      </c>
      <c r="Q494" s="30">
        <f>Table_Fact_Inbound_Reporting[[#This Row],[Group_Trash_Weight_Tons]]/Table_Fact_Inbound_Reporting[[#This Row],[Group_Inbound_Weight_Tons]]</f>
        <v>0.19966722129783693</v>
      </c>
      <c r="R494" s="10">
        <f t="shared" si="7"/>
        <v>0.27575424703049778</v>
      </c>
    </row>
    <row r="495" spans="1:18" x14ac:dyDescent="0.25">
      <c r="A495">
        <v>768</v>
      </c>
      <c r="B495" s="14">
        <v>44263</v>
      </c>
      <c r="C495" t="s">
        <v>42</v>
      </c>
      <c r="D495">
        <v>105683</v>
      </c>
      <c r="E495" s="2">
        <v>44263</v>
      </c>
      <c r="F495">
        <v>6400</v>
      </c>
      <c r="G495">
        <v>3.2</v>
      </c>
      <c r="H495">
        <v>2</v>
      </c>
      <c r="I495" t="s">
        <v>157</v>
      </c>
      <c r="J495" t="s">
        <v>158</v>
      </c>
      <c r="K495">
        <v>3</v>
      </c>
      <c r="L495" t="s">
        <v>159</v>
      </c>
      <c r="M495" t="str">
        <f>VLOOKUP(Table_Fact_Inbound_Reporting[[#This Row],[supplier_dim_supplier_id]],Table_supplier_dim1[[supplier_id]:[supplier_name]],5,FALSE)</f>
        <v>Twin Enviro</v>
      </c>
      <c r="N495">
        <f>SUMIF(B:B,Table_Fact_Inbound_Reporting[[#This Row],[single_stream_incoming_date]],G:G)</f>
        <v>18.03</v>
      </c>
      <c r="O495">
        <f>IFERROR(VLOOKUP(Table_Fact_Inbound_Reporting[[#This Row],[single_stream_incoming_date]],Fact_Trashout_Reporting!C:F,4,FALSE),0)</f>
        <v>3.6</v>
      </c>
      <c r="P495">
        <f>IFERROR(VLOOKUP(Table_Fact_Inbound_Reporting[[#This Row],[single_stream_incoming_date]],Fact_Production_Reporting!E:G,3,FALSE),0)</f>
        <v>5.7399999999999993</v>
      </c>
      <c r="Q495" s="30">
        <f>Table_Fact_Inbound_Reporting[[#This Row],[Group_Trash_Weight_Tons]]/Table_Fact_Inbound_Reporting[[#This Row],[Group_Inbound_Weight_Tons]]</f>
        <v>0.19966722129783693</v>
      </c>
      <c r="R495" s="10">
        <f t="shared" si="7"/>
        <v>0.27575424703049778</v>
      </c>
    </row>
    <row r="496" spans="1:18" x14ac:dyDescent="0.25">
      <c r="A496">
        <v>1488</v>
      </c>
      <c r="B496" s="14">
        <v>44263</v>
      </c>
      <c r="C496" t="s">
        <v>42</v>
      </c>
      <c r="D496">
        <v>105663</v>
      </c>
      <c r="E496" s="2">
        <v>44263</v>
      </c>
      <c r="F496">
        <v>9740</v>
      </c>
      <c r="G496">
        <v>4.87</v>
      </c>
      <c r="H496">
        <v>3</v>
      </c>
      <c r="I496" t="s">
        <v>157</v>
      </c>
      <c r="J496" t="s">
        <v>158</v>
      </c>
      <c r="K496">
        <v>3</v>
      </c>
      <c r="L496" t="s">
        <v>159</v>
      </c>
      <c r="M496" t="str">
        <f>VLOOKUP(Table_Fact_Inbound_Reporting[[#This Row],[supplier_dim_supplier_id]],Table_supplier_dim1[[supplier_id]:[supplier_name]],5,FALSE)</f>
        <v>Waste Management</v>
      </c>
      <c r="N496">
        <f>SUMIF(B:B,Table_Fact_Inbound_Reporting[[#This Row],[single_stream_incoming_date]],G:G)</f>
        <v>18.03</v>
      </c>
      <c r="O496">
        <f>IFERROR(VLOOKUP(Table_Fact_Inbound_Reporting[[#This Row],[single_stream_incoming_date]],Fact_Trashout_Reporting!C:F,4,FALSE),0)</f>
        <v>3.6</v>
      </c>
      <c r="P496">
        <f>IFERROR(VLOOKUP(Table_Fact_Inbound_Reporting[[#This Row],[single_stream_incoming_date]],Fact_Production_Reporting!E:G,3,FALSE),0)</f>
        <v>5.7399999999999993</v>
      </c>
      <c r="Q496" s="30">
        <f>Table_Fact_Inbound_Reporting[[#This Row],[Group_Trash_Weight_Tons]]/Table_Fact_Inbound_Reporting[[#This Row],[Group_Inbound_Weight_Tons]]</f>
        <v>0.19966722129783693</v>
      </c>
      <c r="R496" s="10">
        <f t="shared" si="7"/>
        <v>0.27575424703049778</v>
      </c>
    </row>
    <row r="497" spans="1:18" x14ac:dyDescent="0.25">
      <c r="A497">
        <v>1489</v>
      </c>
      <c r="B497" s="14">
        <v>44263</v>
      </c>
      <c r="C497" t="s">
        <v>42</v>
      </c>
      <c r="D497">
        <v>105692</v>
      </c>
      <c r="E497" s="2">
        <v>44263</v>
      </c>
      <c r="F497">
        <v>3100</v>
      </c>
      <c r="G497">
        <v>1.55</v>
      </c>
      <c r="H497">
        <v>3</v>
      </c>
      <c r="I497" t="s">
        <v>157</v>
      </c>
      <c r="J497" t="s">
        <v>158</v>
      </c>
      <c r="K497">
        <v>3</v>
      </c>
      <c r="L497" t="s">
        <v>159</v>
      </c>
      <c r="M497" t="str">
        <f>VLOOKUP(Table_Fact_Inbound_Reporting[[#This Row],[supplier_dim_supplier_id]],Table_supplier_dim1[[supplier_id]:[supplier_name]],5,FALSE)</f>
        <v>Waste Management</v>
      </c>
      <c r="N497">
        <f>SUMIF(B:B,Table_Fact_Inbound_Reporting[[#This Row],[single_stream_incoming_date]],G:G)</f>
        <v>18.03</v>
      </c>
      <c r="O497">
        <f>IFERROR(VLOOKUP(Table_Fact_Inbound_Reporting[[#This Row],[single_stream_incoming_date]],Fact_Trashout_Reporting!C:F,4,FALSE),0)</f>
        <v>3.6</v>
      </c>
      <c r="P497">
        <f>IFERROR(VLOOKUP(Table_Fact_Inbound_Reporting[[#This Row],[single_stream_incoming_date]],Fact_Production_Reporting!E:G,3,FALSE),0)</f>
        <v>5.7399999999999993</v>
      </c>
      <c r="Q497" s="30">
        <f>Table_Fact_Inbound_Reporting[[#This Row],[Group_Trash_Weight_Tons]]/Table_Fact_Inbound_Reporting[[#This Row],[Group_Inbound_Weight_Tons]]</f>
        <v>0.19966722129783693</v>
      </c>
      <c r="R497" s="10">
        <f t="shared" si="7"/>
        <v>0.27575424703049778</v>
      </c>
    </row>
    <row r="498" spans="1:18" x14ac:dyDescent="0.25">
      <c r="A498">
        <v>1490</v>
      </c>
      <c r="B498" s="14">
        <v>44263</v>
      </c>
      <c r="C498" t="s">
        <v>42</v>
      </c>
      <c r="D498">
        <v>105689</v>
      </c>
      <c r="E498" s="2">
        <v>44263</v>
      </c>
      <c r="F498">
        <v>3160</v>
      </c>
      <c r="G498">
        <v>1.58</v>
      </c>
      <c r="H498">
        <v>3</v>
      </c>
      <c r="I498" t="s">
        <v>157</v>
      </c>
      <c r="J498" t="s">
        <v>158</v>
      </c>
      <c r="K498">
        <v>3</v>
      </c>
      <c r="L498" t="s">
        <v>159</v>
      </c>
      <c r="M498" t="str">
        <f>VLOOKUP(Table_Fact_Inbound_Reporting[[#This Row],[supplier_dim_supplier_id]],Table_supplier_dim1[[supplier_id]:[supplier_name]],5,FALSE)</f>
        <v>Waste Management</v>
      </c>
      <c r="N498">
        <f>SUMIF(B:B,Table_Fact_Inbound_Reporting[[#This Row],[single_stream_incoming_date]],G:G)</f>
        <v>18.03</v>
      </c>
      <c r="O498">
        <f>IFERROR(VLOOKUP(Table_Fact_Inbound_Reporting[[#This Row],[single_stream_incoming_date]],Fact_Trashout_Reporting!C:F,4,FALSE),0)</f>
        <v>3.6</v>
      </c>
      <c r="P498">
        <f>IFERROR(VLOOKUP(Table_Fact_Inbound_Reporting[[#This Row],[single_stream_incoming_date]],Fact_Production_Reporting!E:G,3,FALSE),0)</f>
        <v>5.7399999999999993</v>
      </c>
      <c r="Q498" s="30">
        <f>Table_Fact_Inbound_Reporting[[#This Row],[Group_Trash_Weight_Tons]]/Table_Fact_Inbound_Reporting[[#This Row],[Group_Inbound_Weight_Tons]]</f>
        <v>0.19966722129783693</v>
      </c>
      <c r="R498" s="10">
        <f t="shared" si="7"/>
        <v>0.27575424703049778</v>
      </c>
    </row>
    <row r="499" spans="1:18" x14ac:dyDescent="0.25">
      <c r="A499">
        <v>1487</v>
      </c>
      <c r="B499" s="14">
        <v>44263</v>
      </c>
      <c r="C499" t="s">
        <v>42</v>
      </c>
      <c r="D499">
        <v>105658</v>
      </c>
      <c r="E499" s="2">
        <v>44263</v>
      </c>
      <c r="F499">
        <v>7700</v>
      </c>
      <c r="G499">
        <v>3.85</v>
      </c>
      <c r="H499">
        <v>3</v>
      </c>
      <c r="I499" t="s">
        <v>157</v>
      </c>
      <c r="J499" t="s">
        <v>158</v>
      </c>
      <c r="K499">
        <v>3</v>
      </c>
      <c r="L499" t="s">
        <v>159</v>
      </c>
      <c r="M499" t="str">
        <f>VLOOKUP(Table_Fact_Inbound_Reporting[[#This Row],[supplier_dim_supplier_id]],Table_supplier_dim1[[supplier_id]:[supplier_name]],5,FALSE)</f>
        <v>Waste Management</v>
      </c>
      <c r="N499">
        <f>SUMIF(B:B,Table_Fact_Inbound_Reporting[[#This Row],[single_stream_incoming_date]],G:G)</f>
        <v>18.03</v>
      </c>
      <c r="O499">
        <f>IFERROR(VLOOKUP(Table_Fact_Inbound_Reporting[[#This Row],[single_stream_incoming_date]],Fact_Trashout_Reporting!C:F,4,FALSE),0)</f>
        <v>3.6</v>
      </c>
      <c r="P499">
        <f>IFERROR(VLOOKUP(Table_Fact_Inbound_Reporting[[#This Row],[single_stream_incoming_date]],Fact_Production_Reporting!E:G,3,FALSE),0)</f>
        <v>5.7399999999999993</v>
      </c>
      <c r="Q499" s="30">
        <f>Table_Fact_Inbound_Reporting[[#This Row],[Group_Trash_Weight_Tons]]/Table_Fact_Inbound_Reporting[[#This Row],[Group_Inbound_Weight_Tons]]</f>
        <v>0.19966722129783693</v>
      </c>
      <c r="R499" s="10">
        <f t="shared" si="7"/>
        <v>0.27575424703049778</v>
      </c>
    </row>
    <row r="500" spans="1:18" x14ac:dyDescent="0.25">
      <c r="A500">
        <v>770</v>
      </c>
      <c r="B500" s="14">
        <v>44260</v>
      </c>
      <c r="C500" t="s">
        <v>42</v>
      </c>
      <c r="D500">
        <v>105637</v>
      </c>
      <c r="E500" s="2">
        <v>44260</v>
      </c>
      <c r="F500">
        <v>3140</v>
      </c>
      <c r="G500">
        <v>1.57</v>
      </c>
      <c r="H500">
        <v>2</v>
      </c>
      <c r="I500" t="s">
        <v>157</v>
      </c>
      <c r="J500" t="s">
        <v>158</v>
      </c>
      <c r="K500">
        <v>3</v>
      </c>
      <c r="L500" t="s">
        <v>159</v>
      </c>
      <c r="M500" t="str">
        <f>VLOOKUP(Table_Fact_Inbound_Reporting[[#This Row],[supplier_dim_supplier_id]],Table_supplier_dim1[[supplier_id]:[supplier_name]],5,FALSE)</f>
        <v>Twin Enviro</v>
      </c>
      <c r="N500">
        <f>SUMIF(B:B,Table_Fact_Inbound_Reporting[[#This Row],[single_stream_incoming_date]],G:G)</f>
        <v>7.49</v>
      </c>
      <c r="O500">
        <f>IFERROR(VLOOKUP(Table_Fact_Inbound_Reporting[[#This Row],[single_stream_incoming_date]],Fact_Trashout_Reporting!C:F,4,FALSE),0)</f>
        <v>2.4500000000000002</v>
      </c>
      <c r="P500">
        <f>IFERROR(VLOOKUP(Table_Fact_Inbound_Reporting[[#This Row],[single_stream_incoming_date]],Fact_Production_Reporting!E:G,3,FALSE),0)</f>
        <v>5.13</v>
      </c>
      <c r="Q500" s="30">
        <f>Table_Fact_Inbound_Reporting[[#This Row],[Group_Trash_Weight_Tons]]/Table_Fact_Inbound_Reporting[[#This Row],[Group_Inbound_Weight_Tons]]</f>
        <v>0.32710280373831779</v>
      </c>
      <c r="R500" s="10">
        <f t="shared" si="7"/>
        <v>0.27575424703049778</v>
      </c>
    </row>
    <row r="501" spans="1:18" x14ac:dyDescent="0.25">
      <c r="A501">
        <v>1491</v>
      </c>
      <c r="B501" s="14">
        <v>44260</v>
      </c>
      <c r="C501" t="s">
        <v>42</v>
      </c>
      <c r="D501">
        <v>105617</v>
      </c>
      <c r="E501" s="2">
        <v>44260</v>
      </c>
      <c r="F501">
        <v>11840</v>
      </c>
      <c r="G501">
        <v>5.92</v>
      </c>
      <c r="H501">
        <v>3</v>
      </c>
      <c r="I501" t="s">
        <v>157</v>
      </c>
      <c r="J501" t="s">
        <v>158</v>
      </c>
      <c r="K501">
        <v>3</v>
      </c>
      <c r="L501" t="s">
        <v>159</v>
      </c>
      <c r="M501" t="str">
        <f>VLOOKUP(Table_Fact_Inbound_Reporting[[#This Row],[supplier_dim_supplier_id]],Table_supplier_dim1[[supplier_id]:[supplier_name]],5,FALSE)</f>
        <v>Waste Management</v>
      </c>
      <c r="N501">
        <f>SUMIF(B:B,Table_Fact_Inbound_Reporting[[#This Row],[single_stream_incoming_date]],G:G)</f>
        <v>7.49</v>
      </c>
      <c r="O501">
        <f>IFERROR(VLOOKUP(Table_Fact_Inbound_Reporting[[#This Row],[single_stream_incoming_date]],Fact_Trashout_Reporting!C:F,4,FALSE),0)</f>
        <v>2.4500000000000002</v>
      </c>
      <c r="P501">
        <f>IFERROR(VLOOKUP(Table_Fact_Inbound_Reporting[[#This Row],[single_stream_incoming_date]],Fact_Production_Reporting!E:G,3,FALSE),0)</f>
        <v>5.13</v>
      </c>
      <c r="Q501" s="30">
        <f>Table_Fact_Inbound_Reporting[[#This Row],[Group_Trash_Weight_Tons]]/Table_Fact_Inbound_Reporting[[#This Row],[Group_Inbound_Weight_Tons]]</f>
        <v>0.32710280373831779</v>
      </c>
      <c r="R501" s="10">
        <f t="shared" si="7"/>
        <v>0.27575424703049778</v>
      </c>
    </row>
    <row r="502" spans="1:18" x14ac:dyDescent="0.25">
      <c r="A502">
        <v>772</v>
      </c>
      <c r="B502" s="14">
        <v>44259</v>
      </c>
      <c r="C502" t="s">
        <v>42</v>
      </c>
      <c r="D502">
        <v>105570</v>
      </c>
      <c r="E502" s="2">
        <v>44259</v>
      </c>
      <c r="F502">
        <v>6200</v>
      </c>
      <c r="G502">
        <v>3.1</v>
      </c>
      <c r="H502">
        <v>2</v>
      </c>
      <c r="I502" t="s">
        <v>157</v>
      </c>
      <c r="J502" t="s">
        <v>158</v>
      </c>
      <c r="K502">
        <v>3</v>
      </c>
      <c r="L502" t="s">
        <v>159</v>
      </c>
      <c r="M502" t="str">
        <f>VLOOKUP(Table_Fact_Inbound_Reporting[[#This Row],[supplier_dim_supplier_id]],Table_supplier_dim1[[supplier_id]:[supplier_name]],5,FALSE)</f>
        <v>Twin Enviro</v>
      </c>
      <c r="N502">
        <f>SUMIF(B:B,Table_Fact_Inbound_Reporting[[#This Row],[single_stream_incoming_date]],G:G)</f>
        <v>11.57</v>
      </c>
      <c r="O502">
        <f>IFERROR(VLOOKUP(Table_Fact_Inbound_Reporting[[#This Row],[single_stream_incoming_date]],Fact_Trashout_Reporting!C:F,4,FALSE),0)</f>
        <v>1.68</v>
      </c>
      <c r="P502">
        <f>IFERROR(VLOOKUP(Table_Fact_Inbound_Reporting[[#This Row],[single_stream_incoming_date]],Fact_Production_Reporting!E:G,3,FALSE),0)</f>
        <v>3.99</v>
      </c>
      <c r="Q502" s="30">
        <f>Table_Fact_Inbound_Reporting[[#This Row],[Group_Trash_Weight_Tons]]/Table_Fact_Inbound_Reporting[[#This Row],[Group_Inbound_Weight_Tons]]</f>
        <v>0.14520311149524631</v>
      </c>
      <c r="R502" s="10">
        <f t="shared" si="7"/>
        <v>0.27575424703049778</v>
      </c>
    </row>
    <row r="503" spans="1:18" x14ac:dyDescent="0.25">
      <c r="A503">
        <v>773</v>
      </c>
      <c r="B503" s="14">
        <v>44259</v>
      </c>
      <c r="C503" t="s">
        <v>42</v>
      </c>
      <c r="D503">
        <v>105609</v>
      </c>
      <c r="E503" s="2">
        <v>44259</v>
      </c>
      <c r="F503">
        <v>7940</v>
      </c>
      <c r="G503">
        <v>3.97</v>
      </c>
      <c r="H503">
        <v>2</v>
      </c>
      <c r="I503" t="s">
        <v>157</v>
      </c>
      <c r="J503" t="s">
        <v>158</v>
      </c>
      <c r="K503">
        <v>3</v>
      </c>
      <c r="L503" t="s">
        <v>159</v>
      </c>
      <c r="M503" t="str">
        <f>VLOOKUP(Table_Fact_Inbound_Reporting[[#This Row],[supplier_dim_supplier_id]],Table_supplier_dim1[[supplier_id]:[supplier_name]],5,FALSE)</f>
        <v>Twin Enviro</v>
      </c>
      <c r="N503">
        <f>SUMIF(B:B,Table_Fact_Inbound_Reporting[[#This Row],[single_stream_incoming_date]],G:G)</f>
        <v>11.57</v>
      </c>
      <c r="O503">
        <f>IFERROR(VLOOKUP(Table_Fact_Inbound_Reporting[[#This Row],[single_stream_incoming_date]],Fact_Trashout_Reporting!C:F,4,FALSE),0)</f>
        <v>1.68</v>
      </c>
      <c r="P503">
        <f>IFERROR(VLOOKUP(Table_Fact_Inbound_Reporting[[#This Row],[single_stream_incoming_date]],Fact_Production_Reporting!E:G,3,FALSE),0)</f>
        <v>3.99</v>
      </c>
      <c r="Q503" s="30">
        <f>Table_Fact_Inbound_Reporting[[#This Row],[Group_Trash_Weight_Tons]]/Table_Fact_Inbound_Reporting[[#This Row],[Group_Inbound_Weight_Tons]]</f>
        <v>0.14520311149524631</v>
      </c>
      <c r="R503" s="10">
        <f t="shared" si="7"/>
        <v>0.27575424703049778</v>
      </c>
    </row>
    <row r="504" spans="1:18" x14ac:dyDescent="0.25">
      <c r="A504">
        <v>771</v>
      </c>
      <c r="B504" s="14">
        <v>44259</v>
      </c>
      <c r="C504" t="s">
        <v>42</v>
      </c>
      <c r="D504">
        <v>105590</v>
      </c>
      <c r="E504" s="2">
        <v>44259</v>
      </c>
      <c r="F504">
        <v>2560</v>
      </c>
      <c r="G504">
        <v>1.28</v>
      </c>
      <c r="H504">
        <v>2</v>
      </c>
      <c r="I504" t="s">
        <v>157</v>
      </c>
      <c r="J504" t="s">
        <v>158</v>
      </c>
      <c r="K504">
        <v>3</v>
      </c>
      <c r="L504" t="s">
        <v>159</v>
      </c>
      <c r="M504" t="str">
        <f>VLOOKUP(Table_Fact_Inbound_Reporting[[#This Row],[supplier_dim_supplier_id]],Table_supplier_dim1[[supplier_id]:[supplier_name]],5,FALSE)</f>
        <v>Twin Enviro</v>
      </c>
      <c r="N504">
        <f>SUMIF(B:B,Table_Fact_Inbound_Reporting[[#This Row],[single_stream_incoming_date]],G:G)</f>
        <v>11.57</v>
      </c>
      <c r="O504">
        <f>IFERROR(VLOOKUP(Table_Fact_Inbound_Reporting[[#This Row],[single_stream_incoming_date]],Fact_Trashout_Reporting!C:F,4,FALSE),0)</f>
        <v>1.68</v>
      </c>
      <c r="P504">
        <f>IFERROR(VLOOKUP(Table_Fact_Inbound_Reporting[[#This Row],[single_stream_incoming_date]],Fact_Production_Reporting!E:G,3,FALSE),0)</f>
        <v>3.99</v>
      </c>
      <c r="Q504" s="30">
        <f>Table_Fact_Inbound_Reporting[[#This Row],[Group_Trash_Weight_Tons]]/Table_Fact_Inbound_Reporting[[#This Row],[Group_Inbound_Weight_Tons]]</f>
        <v>0.14520311149524631</v>
      </c>
      <c r="R504" s="10">
        <f t="shared" si="7"/>
        <v>0.27575424703049778</v>
      </c>
    </row>
    <row r="505" spans="1:18" x14ac:dyDescent="0.25">
      <c r="A505">
        <v>1492</v>
      </c>
      <c r="B505" s="14">
        <v>44259</v>
      </c>
      <c r="C505" t="s">
        <v>42</v>
      </c>
      <c r="D505">
        <v>105604</v>
      </c>
      <c r="E505" s="2">
        <v>44259</v>
      </c>
      <c r="F505">
        <v>6440</v>
      </c>
      <c r="G505">
        <v>3.22</v>
      </c>
      <c r="H505">
        <v>3</v>
      </c>
      <c r="I505" t="s">
        <v>157</v>
      </c>
      <c r="J505" t="s">
        <v>158</v>
      </c>
      <c r="K505">
        <v>3</v>
      </c>
      <c r="L505" t="s">
        <v>159</v>
      </c>
      <c r="M505" t="str">
        <f>VLOOKUP(Table_Fact_Inbound_Reporting[[#This Row],[supplier_dim_supplier_id]],Table_supplier_dim1[[supplier_id]:[supplier_name]],5,FALSE)</f>
        <v>Waste Management</v>
      </c>
      <c r="N505">
        <f>SUMIF(B:B,Table_Fact_Inbound_Reporting[[#This Row],[single_stream_incoming_date]],G:G)</f>
        <v>11.57</v>
      </c>
      <c r="O505">
        <f>IFERROR(VLOOKUP(Table_Fact_Inbound_Reporting[[#This Row],[single_stream_incoming_date]],Fact_Trashout_Reporting!C:F,4,FALSE),0)</f>
        <v>1.68</v>
      </c>
      <c r="P505">
        <f>IFERROR(VLOOKUP(Table_Fact_Inbound_Reporting[[#This Row],[single_stream_incoming_date]],Fact_Production_Reporting!E:G,3,FALSE),0)</f>
        <v>3.99</v>
      </c>
      <c r="Q505" s="30">
        <f>Table_Fact_Inbound_Reporting[[#This Row],[Group_Trash_Weight_Tons]]/Table_Fact_Inbound_Reporting[[#This Row],[Group_Inbound_Weight_Tons]]</f>
        <v>0.14520311149524631</v>
      </c>
      <c r="R505" s="10">
        <f t="shared" si="7"/>
        <v>0.27575424703049778</v>
      </c>
    </row>
    <row r="506" spans="1:18" x14ac:dyDescent="0.25">
      <c r="A506">
        <v>775</v>
      </c>
      <c r="B506" s="14">
        <v>44258</v>
      </c>
      <c r="C506" t="s">
        <v>42</v>
      </c>
      <c r="D506">
        <v>105557</v>
      </c>
      <c r="E506" s="2">
        <v>44258</v>
      </c>
      <c r="F506">
        <v>2200</v>
      </c>
      <c r="G506">
        <v>1.1000000000000001</v>
      </c>
      <c r="H506">
        <v>2</v>
      </c>
      <c r="I506" t="s">
        <v>157</v>
      </c>
      <c r="J506" t="s">
        <v>158</v>
      </c>
      <c r="K506">
        <v>3</v>
      </c>
      <c r="L506" t="s">
        <v>159</v>
      </c>
      <c r="M506" t="str">
        <f>VLOOKUP(Table_Fact_Inbound_Reporting[[#This Row],[supplier_dim_supplier_id]],Table_supplier_dim1[[supplier_id]:[supplier_name]],5,FALSE)</f>
        <v>Twin Enviro</v>
      </c>
      <c r="N506">
        <f>SUMIF(B:B,Table_Fact_Inbound_Reporting[[#This Row],[single_stream_incoming_date]],G:G)</f>
        <v>5.03</v>
      </c>
      <c r="O506">
        <f>IFERROR(VLOOKUP(Table_Fact_Inbound_Reporting[[#This Row],[single_stream_incoming_date]],Fact_Trashout_Reporting!C:F,4,FALSE),0)</f>
        <v>3.42</v>
      </c>
      <c r="P506">
        <f>IFERROR(VLOOKUP(Table_Fact_Inbound_Reporting[[#This Row],[single_stream_incoming_date]],Fact_Production_Reporting!E:G,3,FALSE),0)</f>
        <v>2.9</v>
      </c>
      <c r="Q506" s="30">
        <f>Table_Fact_Inbound_Reporting[[#This Row],[Group_Trash_Weight_Tons]]/Table_Fact_Inbound_Reporting[[#This Row],[Group_Inbound_Weight_Tons]]</f>
        <v>0.67992047713717685</v>
      </c>
      <c r="R506" s="10">
        <f t="shared" si="7"/>
        <v>0.27575424703049778</v>
      </c>
    </row>
    <row r="507" spans="1:18" x14ac:dyDescent="0.25">
      <c r="A507">
        <v>774</v>
      </c>
      <c r="B507" s="14">
        <v>44258</v>
      </c>
      <c r="C507" t="s">
        <v>42</v>
      </c>
      <c r="D507">
        <v>105548</v>
      </c>
      <c r="E507" s="2">
        <v>44258</v>
      </c>
      <c r="F507">
        <v>540</v>
      </c>
      <c r="G507">
        <v>0.27</v>
      </c>
      <c r="H507">
        <v>2</v>
      </c>
      <c r="I507" t="s">
        <v>157</v>
      </c>
      <c r="J507" t="s">
        <v>158</v>
      </c>
      <c r="K507">
        <v>3</v>
      </c>
      <c r="L507" t="s">
        <v>159</v>
      </c>
      <c r="M507" t="str">
        <f>VLOOKUP(Table_Fact_Inbound_Reporting[[#This Row],[supplier_dim_supplier_id]],Table_supplier_dim1[[supplier_id]:[supplier_name]],5,FALSE)</f>
        <v>Twin Enviro</v>
      </c>
      <c r="N507">
        <f>SUMIF(B:B,Table_Fact_Inbound_Reporting[[#This Row],[single_stream_incoming_date]],G:G)</f>
        <v>5.03</v>
      </c>
      <c r="O507">
        <f>IFERROR(VLOOKUP(Table_Fact_Inbound_Reporting[[#This Row],[single_stream_incoming_date]],Fact_Trashout_Reporting!C:F,4,FALSE),0)</f>
        <v>3.42</v>
      </c>
      <c r="P507">
        <f>IFERROR(VLOOKUP(Table_Fact_Inbound_Reporting[[#This Row],[single_stream_incoming_date]],Fact_Production_Reporting!E:G,3,FALSE),0)</f>
        <v>2.9</v>
      </c>
      <c r="Q507" s="30">
        <f>Table_Fact_Inbound_Reporting[[#This Row],[Group_Trash_Weight_Tons]]/Table_Fact_Inbound_Reporting[[#This Row],[Group_Inbound_Weight_Tons]]</f>
        <v>0.67992047713717685</v>
      </c>
      <c r="R507" s="10">
        <f t="shared" si="7"/>
        <v>0.27575424703049778</v>
      </c>
    </row>
    <row r="508" spans="1:18" x14ac:dyDescent="0.25">
      <c r="A508">
        <v>1493</v>
      </c>
      <c r="B508" s="14">
        <v>44258</v>
      </c>
      <c r="C508" t="s">
        <v>42</v>
      </c>
      <c r="D508">
        <v>105565</v>
      </c>
      <c r="E508" s="2">
        <v>44258</v>
      </c>
      <c r="F508">
        <v>7320</v>
      </c>
      <c r="G508">
        <v>3.66</v>
      </c>
      <c r="H508">
        <v>3</v>
      </c>
      <c r="I508" t="s">
        <v>157</v>
      </c>
      <c r="J508" t="s">
        <v>158</v>
      </c>
      <c r="K508">
        <v>3</v>
      </c>
      <c r="L508" t="s">
        <v>159</v>
      </c>
      <c r="M508" t="str">
        <f>VLOOKUP(Table_Fact_Inbound_Reporting[[#This Row],[supplier_dim_supplier_id]],Table_supplier_dim1[[supplier_id]:[supplier_name]],5,FALSE)</f>
        <v>Waste Management</v>
      </c>
      <c r="N508">
        <f>SUMIF(B:B,Table_Fact_Inbound_Reporting[[#This Row],[single_stream_incoming_date]],G:G)</f>
        <v>5.03</v>
      </c>
      <c r="O508">
        <f>IFERROR(VLOOKUP(Table_Fact_Inbound_Reporting[[#This Row],[single_stream_incoming_date]],Fact_Trashout_Reporting!C:F,4,FALSE),0)</f>
        <v>3.42</v>
      </c>
      <c r="P508">
        <f>IFERROR(VLOOKUP(Table_Fact_Inbound_Reporting[[#This Row],[single_stream_incoming_date]],Fact_Production_Reporting!E:G,3,FALSE),0)</f>
        <v>2.9</v>
      </c>
      <c r="Q508" s="30">
        <f>Table_Fact_Inbound_Reporting[[#This Row],[Group_Trash_Weight_Tons]]/Table_Fact_Inbound_Reporting[[#This Row],[Group_Inbound_Weight_Tons]]</f>
        <v>0.67992047713717685</v>
      </c>
      <c r="R508" s="10">
        <f t="shared" si="7"/>
        <v>0.27575424703049778</v>
      </c>
    </row>
    <row r="509" spans="1:18" x14ac:dyDescent="0.25">
      <c r="A509">
        <v>776</v>
      </c>
      <c r="B509" s="14">
        <v>44257</v>
      </c>
      <c r="C509" t="s">
        <v>42</v>
      </c>
      <c r="D509">
        <v>105463</v>
      </c>
      <c r="E509" s="2">
        <v>44257</v>
      </c>
      <c r="F509">
        <v>1580</v>
      </c>
      <c r="G509">
        <v>0.79</v>
      </c>
      <c r="H509">
        <v>2</v>
      </c>
      <c r="I509" t="s">
        <v>157</v>
      </c>
      <c r="J509" t="s">
        <v>158</v>
      </c>
      <c r="K509">
        <v>3</v>
      </c>
      <c r="L509" t="s">
        <v>159</v>
      </c>
      <c r="M509" t="str">
        <f>VLOOKUP(Table_Fact_Inbound_Reporting[[#This Row],[supplier_dim_supplier_id]],Table_supplier_dim1[[supplier_id]:[supplier_name]],5,FALSE)</f>
        <v>Twin Enviro</v>
      </c>
      <c r="N509">
        <f>SUMIF(B:B,Table_Fact_Inbound_Reporting[[#This Row],[single_stream_incoming_date]],G:G)</f>
        <v>6.7799999999999994</v>
      </c>
      <c r="O509">
        <f>IFERROR(VLOOKUP(Table_Fact_Inbound_Reporting[[#This Row],[single_stream_incoming_date]],Fact_Trashout_Reporting!C:F,4,FALSE),0)</f>
        <v>3.94</v>
      </c>
      <c r="P509">
        <f>IFERROR(VLOOKUP(Table_Fact_Inbound_Reporting[[#This Row],[single_stream_incoming_date]],Fact_Production_Reporting!E:G,3,FALSE),0)</f>
        <v>6.7800000000000011</v>
      </c>
      <c r="Q509" s="30">
        <f>Table_Fact_Inbound_Reporting[[#This Row],[Group_Trash_Weight_Tons]]/Table_Fact_Inbound_Reporting[[#This Row],[Group_Inbound_Weight_Tons]]</f>
        <v>0.58112094395280245</v>
      </c>
      <c r="R509" s="10">
        <f t="shared" si="7"/>
        <v>0.27575424703049778</v>
      </c>
    </row>
    <row r="510" spans="1:18" x14ac:dyDescent="0.25">
      <c r="A510">
        <v>777</v>
      </c>
      <c r="B510" s="14">
        <v>44257</v>
      </c>
      <c r="C510" t="s">
        <v>42</v>
      </c>
      <c r="D510">
        <v>105475</v>
      </c>
      <c r="E510" s="2">
        <v>44257</v>
      </c>
      <c r="F510">
        <v>420</v>
      </c>
      <c r="G510">
        <v>0.21</v>
      </c>
      <c r="H510">
        <v>2</v>
      </c>
      <c r="I510" t="s">
        <v>157</v>
      </c>
      <c r="J510" t="s">
        <v>158</v>
      </c>
      <c r="K510">
        <v>3</v>
      </c>
      <c r="L510" t="s">
        <v>159</v>
      </c>
      <c r="M510" t="str">
        <f>VLOOKUP(Table_Fact_Inbound_Reporting[[#This Row],[supplier_dim_supplier_id]],Table_supplier_dim1[[supplier_id]:[supplier_name]],5,FALSE)</f>
        <v>Twin Enviro</v>
      </c>
      <c r="N510">
        <f>SUMIF(B:B,Table_Fact_Inbound_Reporting[[#This Row],[single_stream_incoming_date]],G:G)</f>
        <v>6.7799999999999994</v>
      </c>
      <c r="O510">
        <f>IFERROR(VLOOKUP(Table_Fact_Inbound_Reporting[[#This Row],[single_stream_incoming_date]],Fact_Trashout_Reporting!C:F,4,FALSE),0)</f>
        <v>3.94</v>
      </c>
      <c r="P510">
        <f>IFERROR(VLOOKUP(Table_Fact_Inbound_Reporting[[#This Row],[single_stream_incoming_date]],Fact_Production_Reporting!E:G,3,FALSE),0)</f>
        <v>6.7800000000000011</v>
      </c>
      <c r="Q510" s="30">
        <f>Table_Fact_Inbound_Reporting[[#This Row],[Group_Trash_Weight_Tons]]/Table_Fact_Inbound_Reporting[[#This Row],[Group_Inbound_Weight_Tons]]</f>
        <v>0.58112094395280245</v>
      </c>
      <c r="R510" s="10">
        <f t="shared" si="7"/>
        <v>0.27575424703049778</v>
      </c>
    </row>
    <row r="511" spans="1:18" x14ac:dyDescent="0.25">
      <c r="A511">
        <v>1494</v>
      </c>
      <c r="B511" s="14">
        <v>44257</v>
      </c>
      <c r="C511" t="s">
        <v>42</v>
      </c>
      <c r="D511">
        <v>105511</v>
      </c>
      <c r="E511" s="2">
        <v>44257</v>
      </c>
      <c r="F511">
        <v>6420</v>
      </c>
      <c r="G511">
        <v>3.21</v>
      </c>
      <c r="H511">
        <v>3</v>
      </c>
      <c r="I511" t="s">
        <v>157</v>
      </c>
      <c r="J511" t="s">
        <v>158</v>
      </c>
      <c r="K511">
        <v>3</v>
      </c>
      <c r="L511" t="s">
        <v>159</v>
      </c>
      <c r="M511" t="str">
        <f>VLOOKUP(Table_Fact_Inbound_Reporting[[#This Row],[supplier_dim_supplier_id]],Table_supplier_dim1[[supplier_id]:[supplier_name]],5,FALSE)</f>
        <v>Waste Management</v>
      </c>
      <c r="N511">
        <f>SUMIF(B:B,Table_Fact_Inbound_Reporting[[#This Row],[single_stream_incoming_date]],G:G)</f>
        <v>6.7799999999999994</v>
      </c>
      <c r="O511">
        <f>IFERROR(VLOOKUP(Table_Fact_Inbound_Reporting[[#This Row],[single_stream_incoming_date]],Fact_Trashout_Reporting!C:F,4,FALSE),0)</f>
        <v>3.94</v>
      </c>
      <c r="P511">
        <f>IFERROR(VLOOKUP(Table_Fact_Inbound_Reporting[[#This Row],[single_stream_incoming_date]],Fact_Production_Reporting!E:G,3,FALSE),0)</f>
        <v>6.7800000000000011</v>
      </c>
      <c r="Q511" s="30">
        <f>Table_Fact_Inbound_Reporting[[#This Row],[Group_Trash_Weight_Tons]]/Table_Fact_Inbound_Reporting[[#This Row],[Group_Inbound_Weight_Tons]]</f>
        <v>0.58112094395280245</v>
      </c>
      <c r="R511" s="10">
        <f t="shared" si="7"/>
        <v>0.27575424703049778</v>
      </c>
    </row>
    <row r="512" spans="1:18" x14ac:dyDescent="0.25">
      <c r="A512">
        <v>778</v>
      </c>
      <c r="B512" s="14">
        <v>44257</v>
      </c>
      <c r="C512" t="s">
        <v>42</v>
      </c>
      <c r="D512">
        <v>105516</v>
      </c>
      <c r="E512" s="2">
        <v>44257</v>
      </c>
      <c r="F512">
        <v>5140</v>
      </c>
      <c r="G512">
        <v>2.57</v>
      </c>
      <c r="H512">
        <v>2</v>
      </c>
      <c r="I512" t="s">
        <v>157</v>
      </c>
      <c r="J512" t="s">
        <v>158</v>
      </c>
      <c r="K512">
        <v>3</v>
      </c>
      <c r="L512" t="s">
        <v>159</v>
      </c>
      <c r="M512" t="str">
        <f>VLOOKUP(Table_Fact_Inbound_Reporting[[#This Row],[supplier_dim_supplier_id]],Table_supplier_dim1[[supplier_id]:[supplier_name]],5,FALSE)</f>
        <v>Twin Enviro</v>
      </c>
      <c r="N512">
        <f>SUMIF(B:B,Table_Fact_Inbound_Reporting[[#This Row],[single_stream_incoming_date]],G:G)</f>
        <v>6.7799999999999994</v>
      </c>
      <c r="O512">
        <f>IFERROR(VLOOKUP(Table_Fact_Inbound_Reporting[[#This Row],[single_stream_incoming_date]],Fact_Trashout_Reporting!C:F,4,FALSE),0)</f>
        <v>3.94</v>
      </c>
      <c r="P512">
        <f>IFERROR(VLOOKUP(Table_Fact_Inbound_Reporting[[#This Row],[single_stream_incoming_date]],Fact_Production_Reporting!E:G,3,FALSE),0)</f>
        <v>6.7800000000000011</v>
      </c>
      <c r="Q512" s="30">
        <f>Table_Fact_Inbound_Reporting[[#This Row],[Group_Trash_Weight_Tons]]/Table_Fact_Inbound_Reporting[[#This Row],[Group_Inbound_Weight_Tons]]</f>
        <v>0.58112094395280245</v>
      </c>
      <c r="R512" s="10">
        <f t="shared" si="7"/>
        <v>0.27575424703049778</v>
      </c>
    </row>
    <row r="513" spans="1:18" x14ac:dyDescent="0.25">
      <c r="A513">
        <v>779</v>
      </c>
      <c r="B513" s="14">
        <v>44256</v>
      </c>
      <c r="C513" t="s">
        <v>42</v>
      </c>
      <c r="D513">
        <v>105436</v>
      </c>
      <c r="E513" s="2">
        <v>44256</v>
      </c>
      <c r="F513">
        <v>4200</v>
      </c>
      <c r="G513">
        <v>2.1</v>
      </c>
      <c r="H513">
        <v>2</v>
      </c>
      <c r="I513" t="s">
        <v>157</v>
      </c>
      <c r="J513" t="s">
        <v>158</v>
      </c>
      <c r="K513">
        <v>3</v>
      </c>
      <c r="L513" t="s">
        <v>159</v>
      </c>
      <c r="M513" t="str">
        <f>VLOOKUP(Table_Fact_Inbound_Reporting[[#This Row],[supplier_dim_supplier_id]],Table_supplier_dim1[[supplier_id]:[supplier_name]],5,FALSE)</f>
        <v>Twin Enviro</v>
      </c>
      <c r="N513">
        <f>SUMIF(B:B,Table_Fact_Inbound_Reporting[[#This Row],[single_stream_incoming_date]],G:G)</f>
        <v>6.2799999999999994</v>
      </c>
      <c r="O513">
        <f>IFERROR(VLOOKUP(Table_Fact_Inbound_Reporting[[#This Row],[single_stream_incoming_date]],Fact_Trashout_Reporting!C:F,4,FALSE),0)</f>
        <v>3.67</v>
      </c>
      <c r="P513">
        <f>IFERROR(VLOOKUP(Table_Fact_Inbound_Reporting[[#This Row],[single_stream_incoming_date]],Fact_Production_Reporting!E:G,3,FALSE),0)</f>
        <v>5.4499999999999993</v>
      </c>
      <c r="Q513" s="30">
        <f>Table_Fact_Inbound_Reporting[[#This Row],[Group_Trash_Weight_Tons]]/Table_Fact_Inbound_Reporting[[#This Row],[Group_Inbound_Weight_Tons]]</f>
        <v>0.58439490445859876</v>
      </c>
      <c r="R513" s="10">
        <f t="shared" si="7"/>
        <v>0.27575424703049778</v>
      </c>
    </row>
    <row r="514" spans="1:18" x14ac:dyDescent="0.25">
      <c r="A514">
        <v>1495</v>
      </c>
      <c r="B514" s="14">
        <v>44256</v>
      </c>
      <c r="C514" t="s">
        <v>42</v>
      </c>
      <c r="D514">
        <v>105462</v>
      </c>
      <c r="E514" s="2">
        <v>44256</v>
      </c>
      <c r="F514">
        <v>5060</v>
      </c>
      <c r="G514">
        <v>2.5299999999999998</v>
      </c>
      <c r="H514">
        <v>3</v>
      </c>
      <c r="I514" t="s">
        <v>157</v>
      </c>
      <c r="J514" t="s">
        <v>158</v>
      </c>
      <c r="K514">
        <v>3</v>
      </c>
      <c r="L514" t="s">
        <v>159</v>
      </c>
      <c r="M514" t="str">
        <f>VLOOKUP(Table_Fact_Inbound_Reporting[[#This Row],[supplier_dim_supplier_id]],Table_supplier_dim1[[supplier_id]:[supplier_name]],5,FALSE)</f>
        <v>Waste Management</v>
      </c>
      <c r="N514">
        <f>SUMIF(B:B,Table_Fact_Inbound_Reporting[[#This Row],[single_stream_incoming_date]],G:G)</f>
        <v>6.2799999999999994</v>
      </c>
      <c r="O514">
        <f>IFERROR(VLOOKUP(Table_Fact_Inbound_Reporting[[#This Row],[single_stream_incoming_date]],Fact_Trashout_Reporting!C:F,4,FALSE),0)</f>
        <v>3.67</v>
      </c>
      <c r="P514">
        <f>IFERROR(VLOOKUP(Table_Fact_Inbound_Reporting[[#This Row],[single_stream_incoming_date]],Fact_Production_Reporting!E:G,3,FALSE),0)</f>
        <v>5.4499999999999993</v>
      </c>
      <c r="Q514" s="30">
        <f>Table_Fact_Inbound_Reporting[[#This Row],[Group_Trash_Weight_Tons]]/Table_Fact_Inbound_Reporting[[#This Row],[Group_Inbound_Weight_Tons]]</f>
        <v>0.58439490445859876</v>
      </c>
      <c r="R514" s="10">
        <f t="shared" ref="R514:R577" si="8">AVERAGE(Q:Q)</f>
        <v>0.27575424703049778</v>
      </c>
    </row>
    <row r="515" spans="1:18" x14ac:dyDescent="0.25">
      <c r="A515">
        <v>781</v>
      </c>
      <c r="B515" s="14">
        <v>44256</v>
      </c>
      <c r="C515" t="s">
        <v>42</v>
      </c>
      <c r="D515">
        <v>105457</v>
      </c>
      <c r="E515" s="2">
        <v>44256</v>
      </c>
      <c r="F515">
        <v>3300</v>
      </c>
      <c r="G515">
        <v>1.65</v>
      </c>
      <c r="H515">
        <v>2</v>
      </c>
      <c r="I515" t="s">
        <v>157</v>
      </c>
      <c r="J515" t="s">
        <v>158</v>
      </c>
      <c r="K515">
        <v>3</v>
      </c>
      <c r="L515" t="s">
        <v>159</v>
      </c>
      <c r="M515" t="str">
        <f>VLOOKUP(Table_Fact_Inbound_Reporting[[#This Row],[supplier_dim_supplier_id]],Table_supplier_dim1[[supplier_id]:[supplier_name]],5,FALSE)</f>
        <v>Twin Enviro</v>
      </c>
      <c r="N515">
        <f>SUMIF(B:B,Table_Fact_Inbound_Reporting[[#This Row],[single_stream_incoming_date]],G:G)</f>
        <v>6.2799999999999994</v>
      </c>
      <c r="O515">
        <f>IFERROR(VLOOKUP(Table_Fact_Inbound_Reporting[[#This Row],[single_stream_incoming_date]],Fact_Trashout_Reporting!C:F,4,FALSE),0)</f>
        <v>3.67</v>
      </c>
      <c r="P515">
        <f>IFERROR(VLOOKUP(Table_Fact_Inbound_Reporting[[#This Row],[single_stream_incoming_date]],Fact_Production_Reporting!E:G,3,FALSE),0)</f>
        <v>5.4499999999999993</v>
      </c>
      <c r="Q515" s="30">
        <f>Table_Fact_Inbound_Reporting[[#This Row],[Group_Trash_Weight_Tons]]/Table_Fact_Inbound_Reporting[[#This Row],[Group_Inbound_Weight_Tons]]</f>
        <v>0.58439490445859876</v>
      </c>
      <c r="R515" s="10">
        <f t="shared" si="8"/>
        <v>0.27575424703049778</v>
      </c>
    </row>
    <row r="516" spans="1:18" x14ac:dyDescent="0.25">
      <c r="A516">
        <v>784</v>
      </c>
      <c r="B516" s="14">
        <v>44253</v>
      </c>
      <c r="C516" t="s">
        <v>42</v>
      </c>
      <c r="D516">
        <v>105414</v>
      </c>
      <c r="E516" s="2">
        <v>44253</v>
      </c>
      <c r="F516">
        <v>2060</v>
      </c>
      <c r="G516">
        <v>1.03</v>
      </c>
      <c r="H516">
        <v>2</v>
      </c>
      <c r="I516" t="s">
        <v>157</v>
      </c>
      <c r="J516" t="s">
        <v>158</v>
      </c>
      <c r="K516">
        <v>2</v>
      </c>
      <c r="L516" t="s">
        <v>160</v>
      </c>
      <c r="M516" t="str">
        <f>VLOOKUP(Table_Fact_Inbound_Reporting[[#This Row],[supplier_dim_supplier_id]],Table_supplier_dim1[[supplier_id]:[supplier_name]],5,FALSE)</f>
        <v>Twin Enviro</v>
      </c>
      <c r="N516">
        <f>SUMIF(B:B,Table_Fact_Inbound_Reporting[[#This Row],[single_stream_incoming_date]],G:G)</f>
        <v>11.620000000000001</v>
      </c>
      <c r="O516">
        <f>IFERROR(VLOOKUP(Table_Fact_Inbound_Reporting[[#This Row],[single_stream_incoming_date]],Fact_Trashout_Reporting!C:F,4,FALSE),0)</f>
        <v>2.57</v>
      </c>
      <c r="P516">
        <f>IFERROR(VLOOKUP(Table_Fact_Inbound_Reporting[[#This Row],[single_stream_incoming_date]],Fact_Production_Reporting!E:G,3,FALSE),0)</f>
        <v>6.6</v>
      </c>
      <c r="Q516" s="30">
        <f>Table_Fact_Inbound_Reporting[[#This Row],[Group_Trash_Weight_Tons]]/Table_Fact_Inbound_Reporting[[#This Row],[Group_Inbound_Weight_Tons]]</f>
        <v>0.22117039586919102</v>
      </c>
      <c r="R516" s="10">
        <f t="shared" si="8"/>
        <v>0.27575424703049778</v>
      </c>
    </row>
    <row r="517" spans="1:18" x14ac:dyDescent="0.25">
      <c r="A517">
        <v>1496</v>
      </c>
      <c r="B517" s="14">
        <v>44253</v>
      </c>
      <c r="C517" t="s">
        <v>42</v>
      </c>
      <c r="D517">
        <v>105400</v>
      </c>
      <c r="E517" s="2">
        <v>44253</v>
      </c>
      <c r="F517">
        <v>10800</v>
      </c>
      <c r="G517">
        <v>5.4</v>
      </c>
      <c r="H517">
        <v>3</v>
      </c>
      <c r="I517" t="s">
        <v>157</v>
      </c>
      <c r="J517" t="s">
        <v>158</v>
      </c>
      <c r="K517">
        <v>2</v>
      </c>
      <c r="L517" t="s">
        <v>160</v>
      </c>
      <c r="M517" t="str">
        <f>VLOOKUP(Table_Fact_Inbound_Reporting[[#This Row],[supplier_dim_supplier_id]],Table_supplier_dim1[[supplier_id]:[supplier_name]],5,FALSE)</f>
        <v>Waste Management</v>
      </c>
      <c r="N517">
        <f>SUMIF(B:B,Table_Fact_Inbound_Reporting[[#This Row],[single_stream_incoming_date]],G:G)</f>
        <v>11.620000000000001</v>
      </c>
      <c r="O517">
        <f>IFERROR(VLOOKUP(Table_Fact_Inbound_Reporting[[#This Row],[single_stream_incoming_date]],Fact_Trashout_Reporting!C:F,4,FALSE),0)</f>
        <v>2.57</v>
      </c>
      <c r="P517">
        <f>IFERROR(VLOOKUP(Table_Fact_Inbound_Reporting[[#This Row],[single_stream_incoming_date]],Fact_Production_Reporting!E:G,3,FALSE),0)</f>
        <v>6.6</v>
      </c>
      <c r="Q517" s="30">
        <f>Table_Fact_Inbound_Reporting[[#This Row],[Group_Trash_Weight_Tons]]/Table_Fact_Inbound_Reporting[[#This Row],[Group_Inbound_Weight_Tons]]</f>
        <v>0.22117039586919102</v>
      </c>
      <c r="R517" s="10">
        <f t="shared" si="8"/>
        <v>0.27575424703049778</v>
      </c>
    </row>
    <row r="518" spans="1:18" x14ac:dyDescent="0.25">
      <c r="A518">
        <v>783</v>
      </c>
      <c r="B518" s="14">
        <v>44253</v>
      </c>
      <c r="C518" t="s">
        <v>42</v>
      </c>
      <c r="D518">
        <v>105399</v>
      </c>
      <c r="E518" s="2">
        <v>44253</v>
      </c>
      <c r="F518">
        <v>5240</v>
      </c>
      <c r="G518">
        <v>2.62</v>
      </c>
      <c r="H518">
        <v>2</v>
      </c>
      <c r="I518" t="s">
        <v>157</v>
      </c>
      <c r="J518" t="s">
        <v>158</v>
      </c>
      <c r="K518">
        <v>2</v>
      </c>
      <c r="L518" t="s">
        <v>160</v>
      </c>
      <c r="M518" t="str">
        <f>VLOOKUP(Table_Fact_Inbound_Reporting[[#This Row],[supplier_dim_supplier_id]],Table_supplier_dim1[[supplier_id]:[supplier_name]],5,FALSE)</f>
        <v>Twin Enviro</v>
      </c>
      <c r="N518">
        <f>SUMIF(B:B,Table_Fact_Inbound_Reporting[[#This Row],[single_stream_incoming_date]],G:G)</f>
        <v>11.620000000000001</v>
      </c>
      <c r="O518">
        <f>IFERROR(VLOOKUP(Table_Fact_Inbound_Reporting[[#This Row],[single_stream_incoming_date]],Fact_Trashout_Reporting!C:F,4,FALSE),0)</f>
        <v>2.57</v>
      </c>
      <c r="P518">
        <f>IFERROR(VLOOKUP(Table_Fact_Inbound_Reporting[[#This Row],[single_stream_incoming_date]],Fact_Production_Reporting!E:G,3,FALSE),0)</f>
        <v>6.6</v>
      </c>
      <c r="Q518" s="30">
        <f>Table_Fact_Inbound_Reporting[[#This Row],[Group_Trash_Weight_Tons]]/Table_Fact_Inbound_Reporting[[#This Row],[Group_Inbound_Weight_Tons]]</f>
        <v>0.22117039586919102</v>
      </c>
      <c r="R518" s="10">
        <f t="shared" si="8"/>
        <v>0.27575424703049778</v>
      </c>
    </row>
    <row r="519" spans="1:18" x14ac:dyDescent="0.25">
      <c r="A519">
        <v>782</v>
      </c>
      <c r="B519" s="14">
        <v>44253</v>
      </c>
      <c r="C519" t="s">
        <v>42</v>
      </c>
      <c r="D519">
        <v>105390</v>
      </c>
      <c r="E519" s="2">
        <v>44253</v>
      </c>
      <c r="F519">
        <v>5140</v>
      </c>
      <c r="G519">
        <v>2.57</v>
      </c>
      <c r="H519">
        <v>2</v>
      </c>
      <c r="I519" t="s">
        <v>157</v>
      </c>
      <c r="J519" t="s">
        <v>158</v>
      </c>
      <c r="K519">
        <v>2</v>
      </c>
      <c r="L519" t="s">
        <v>160</v>
      </c>
      <c r="M519" t="str">
        <f>VLOOKUP(Table_Fact_Inbound_Reporting[[#This Row],[supplier_dim_supplier_id]],Table_supplier_dim1[[supplier_id]:[supplier_name]],5,FALSE)</f>
        <v>Twin Enviro</v>
      </c>
      <c r="N519">
        <f>SUMIF(B:B,Table_Fact_Inbound_Reporting[[#This Row],[single_stream_incoming_date]],G:G)</f>
        <v>11.620000000000001</v>
      </c>
      <c r="O519">
        <f>IFERROR(VLOOKUP(Table_Fact_Inbound_Reporting[[#This Row],[single_stream_incoming_date]],Fact_Trashout_Reporting!C:F,4,FALSE),0)</f>
        <v>2.57</v>
      </c>
      <c r="P519">
        <f>IFERROR(VLOOKUP(Table_Fact_Inbound_Reporting[[#This Row],[single_stream_incoming_date]],Fact_Production_Reporting!E:G,3,FALSE),0)</f>
        <v>6.6</v>
      </c>
      <c r="Q519" s="30">
        <f>Table_Fact_Inbound_Reporting[[#This Row],[Group_Trash_Weight_Tons]]/Table_Fact_Inbound_Reporting[[#This Row],[Group_Inbound_Weight_Tons]]</f>
        <v>0.22117039586919102</v>
      </c>
      <c r="R519" s="10">
        <f t="shared" si="8"/>
        <v>0.27575424703049778</v>
      </c>
    </row>
    <row r="520" spans="1:18" x14ac:dyDescent="0.25">
      <c r="A520">
        <v>785</v>
      </c>
      <c r="B520" s="14">
        <v>44252</v>
      </c>
      <c r="C520" t="s">
        <v>42</v>
      </c>
      <c r="D520">
        <v>105355</v>
      </c>
      <c r="E520" s="2">
        <v>44252</v>
      </c>
      <c r="F520">
        <v>6780</v>
      </c>
      <c r="G520">
        <v>3.39</v>
      </c>
      <c r="H520">
        <v>2</v>
      </c>
      <c r="I520" t="s">
        <v>157</v>
      </c>
      <c r="J520" t="s">
        <v>158</v>
      </c>
      <c r="K520">
        <v>2</v>
      </c>
      <c r="L520" t="s">
        <v>160</v>
      </c>
      <c r="M520" t="str">
        <f>VLOOKUP(Table_Fact_Inbound_Reporting[[#This Row],[supplier_dim_supplier_id]],Table_supplier_dim1[[supplier_id]:[supplier_name]],5,FALSE)</f>
        <v>Twin Enviro</v>
      </c>
      <c r="N520">
        <f>SUMIF(B:B,Table_Fact_Inbound_Reporting[[#This Row],[single_stream_incoming_date]],G:G)</f>
        <v>5.68</v>
      </c>
      <c r="O520">
        <f>IFERROR(VLOOKUP(Table_Fact_Inbound_Reporting[[#This Row],[single_stream_incoming_date]],Fact_Trashout_Reporting!C:F,4,FALSE),0)</f>
        <v>5.62</v>
      </c>
      <c r="P520">
        <f>IFERROR(VLOOKUP(Table_Fact_Inbound_Reporting[[#This Row],[single_stream_incoming_date]],Fact_Production_Reporting!E:G,3,FALSE),0)</f>
        <v>8.8300000000000018</v>
      </c>
      <c r="Q520" s="30">
        <f>Table_Fact_Inbound_Reporting[[#This Row],[Group_Trash_Weight_Tons]]/Table_Fact_Inbound_Reporting[[#This Row],[Group_Inbound_Weight_Tons]]</f>
        <v>0.98943661971830987</v>
      </c>
      <c r="R520" s="10">
        <f t="shared" si="8"/>
        <v>0.27575424703049778</v>
      </c>
    </row>
    <row r="521" spans="1:18" x14ac:dyDescent="0.25">
      <c r="A521">
        <v>786</v>
      </c>
      <c r="B521" s="14">
        <v>44252</v>
      </c>
      <c r="C521" t="s">
        <v>42</v>
      </c>
      <c r="D521">
        <v>105370</v>
      </c>
      <c r="E521" s="2">
        <v>44252</v>
      </c>
      <c r="F521">
        <v>4580</v>
      </c>
      <c r="G521">
        <v>2.29</v>
      </c>
      <c r="H521">
        <v>2</v>
      </c>
      <c r="I521" t="s">
        <v>157</v>
      </c>
      <c r="J521" t="s">
        <v>158</v>
      </c>
      <c r="K521">
        <v>2</v>
      </c>
      <c r="L521" t="s">
        <v>160</v>
      </c>
      <c r="M521" t="str">
        <f>VLOOKUP(Table_Fact_Inbound_Reporting[[#This Row],[supplier_dim_supplier_id]],Table_supplier_dim1[[supplier_id]:[supplier_name]],5,FALSE)</f>
        <v>Twin Enviro</v>
      </c>
      <c r="N521">
        <f>SUMIF(B:B,Table_Fact_Inbound_Reporting[[#This Row],[single_stream_incoming_date]],G:G)</f>
        <v>5.68</v>
      </c>
      <c r="O521">
        <f>IFERROR(VLOOKUP(Table_Fact_Inbound_Reporting[[#This Row],[single_stream_incoming_date]],Fact_Trashout_Reporting!C:F,4,FALSE),0)</f>
        <v>5.62</v>
      </c>
      <c r="P521">
        <f>IFERROR(VLOOKUP(Table_Fact_Inbound_Reporting[[#This Row],[single_stream_incoming_date]],Fact_Production_Reporting!E:G,3,FALSE),0)</f>
        <v>8.8300000000000018</v>
      </c>
      <c r="Q521" s="30">
        <f>Table_Fact_Inbound_Reporting[[#This Row],[Group_Trash_Weight_Tons]]/Table_Fact_Inbound_Reporting[[#This Row],[Group_Inbound_Weight_Tons]]</f>
        <v>0.98943661971830987</v>
      </c>
      <c r="R521" s="10">
        <f t="shared" si="8"/>
        <v>0.27575424703049778</v>
      </c>
    </row>
    <row r="522" spans="1:18" x14ac:dyDescent="0.25">
      <c r="A522">
        <v>789</v>
      </c>
      <c r="B522" s="14">
        <v>44251</v>
      </c>
      <c r="C522" t="s">
        <v>42</v>
      </c>
      <c r="D522">
        <v>105304</v>
      </c>
      <c r="E522" s="2">
        <v>44251</v>
      </c>
      <c r="F522">
        <v>1140</v>
      </c>
      <c r="G522">
        <v>0.56999999999999995</v>
      </c>
      <c r="H522">
        <v>2</v>
      </c>
      <c r="I522" t="s">
        <v>157</v>
      </c>
      <c r="J522" t="s">
        <v>158</v>
      </c>
      <c r="K522">
        <v>2</v>
      </c>
      <c r="L522" t="s">
        <v>160</v>
      </c>
      <c r="M522" t="str">
        <f>VLOOKUP(Table_Fact_Inbound_Reporting[[#This Row],[supplier_dim_supplier_id]],Table_supplier_dim1[[supplier_id]:[supplier_name]],5,FALSE)</f>
        <v>Twin Enviro</v>
      </c>
      <c r="N522">
        <f>SUMIF(B:B,Table_Fact_Inbound_Reporting[[#This Row],[single_stream_incoming_date]],G:G)</f>
        <v>9.82</v>
      </c>
      <c r="O522">
        <f>IFERROR(VLOOKUP(Table_Fact_Inbound_Reporting[[#This Row],[single_stream_incoming_date]],Fact_Trashout_Reporting!C:F,4,FALSE),0)</f>
        <v>0.97</v>
      </c>
      <c r="P522">
        <f>IFERROR(VLOOKUP(Table_Fact_Inbound_Reporting[[#This Row],[single_stream_incoming_date]],Fact_Production_Reporting!E:G,3,FALSE),0)</f>
        <v>6.7799999999999994</v>
      </c>
      <c r="Q522" s="30">
        <f>Table_Fact_Inbound_Reporting[[#This Row],[Group_Trash_Weight_Tons]]/Table_Fact_Inbound_Reporting[[#This Row],[Group_Inbound_Weight_Tons]]</f>
        <v>9.8778004073319756E-2</v>
      </c>
      <c r="R522" s="10">
        <f t="shared" si="8"/>
        <v>0.27575424703049778</v>
      </c>
    </row>
    <row r="523" spans="1:18" x14ac:dyDescent="0.25">
      <c r="A523">
        <v>787</v>
      </c>
      <c r="B523" s="14">
        <v>44251</v>
      </c>
      <c r="C523" t="s">
        <v>42</v>
      </c>
      <c r="D523">
        <v>105326</v>
      </c>
      <c r="E523" s="2">
        <v>44251</v>
      </c>
      <c r="F523">
        <v>6940</v>
      </c>
      <c r="G523">
        <v>3.47</v>
      </c>
      <c r="H523">
        <v>2</v>
      </c>
      <c r="I523" t="s">
        <v>157</v>
      </c>
      <c r="J523" t="s">
        <v>158</v>
      </c>
      <c r="K523">
        <v>2</v>
      </c>
      <c r="L523" t="s">
        <v>160</v>
      </c>
      <c r="M523" t="str">
        <f>VLOOKUP(Table_Fact_Inbound_Reporting[[#This Row],[supplier_dim_supplier_id]],Table_supplier_dim1[[supplier_id]:[supplier_name]],5,FALSE)</f>
        <v>Twin Enviro</v>
      </c>
      <c r="N523">
        <f>SUMIF(B:B,Table_Fact_Inbound_Reporting[[#This Row],[single_stream_incoming_date]],G:G)</f>
        <v>9.82</v>
      </c>
      <c r="O523">
        <f>IFERROR(VLOOKUP(Table_Fact_Inbound_Reporting[[#This Row],[single_stream_incoming_date]],Fact_Trashout_Reporting!C:F,4,FALSE),0)</f>
        <v>0.97</v>
      </c>
      <c r="P523">
        <f>IFERROR(VLOOKUP(Table_Fact_Inbound_Reporting[[#This Row],[single_stream_incoming_date]],Fact_Production_Reporting!E:G,3,FALSE),0)</f>
        <v>6.7799999999999994</v>
      </c>
      <c r="Q523" s="30">
        <f>Table_Fact_Inbound_Reporting[[#This Row],[Group_Trash_Weight_Tons]]/Table_Fact_Inbound_Reporting[[#This Row],[Group_Inbound_Weight_Tons]]</f>
        <v>9.8778004073319756E-2</v>
      </c>
      <c r="R523" s="10">
        <f t="shared" si="8"/>
        <v>0.27575424703049778</v>
      </c>
    </row>
    <row r="524" spans="1:18" x14ac:dyDescent="0.25">
      <c r="A524">
        <v>788</v>
      </c>
      <c r="B524" s="14">
        <v>44251</v>
      </c>
      <c r="C524" t="s">
        <v>42</v>
      </c>
      <c r="D524">
        <v>105292</v>
      </c>
      <c r="E524" s="2">
        <v>44251</v>
      </c>
      <c r="F524">
        <v>4300</v>
      </c>
      <c r="G524">
        <v>2.15</v>
      </c>
      <c r="H524">
        <v>2</v>
      </c>
      <c r="I524" t="s">
        <v>157</v>
      </c>
      <c r="J524" t="s">
        <v>158</v>
      </c>
      <c r="K524">
        <v>2</v>
      </c>
      <c r="L524" t="s">
        <v>160</v>
      </c>
      <c r="M524" t="str">
        <f>VLOOKUP(Table_Fact_Inbound_Reporting[[#This Row],[supplier_dim_supplier_id]],Table_supplier_dim1[[supplier_id]:[supplier_name]],5,FALSE)</f>
        <v>Twin Enviro</v>
      </c>
      <c r="N524">
        <f>SUMIF(B:B,Table_Fact_Inbound_Reporting[[#This Row],[single_stream_incoming_date]],G:G)</f>
        <v>9.82</v>
      </c>
      <c r="O524">
        <f>IFERROR(VLOOKUP(Table_Fact_Inbound_Reporting[[#This Row],[single_stream_incoming_date]],Fact_Trashout_Reporting!C:F,4,FALSE),0)</f>
        <v>0.97</v>
      </c>
      <c r="P524">
        <f>IFERROR(VLOOKUP(Table_Fact_Inbound_Reporting[[#This Row],[single_stream_incoming_date]],Fact_Production_Reporting!E:G,3,FALSE),0)</f>
        <v>6.7799999999999994</v>
      </c>
      <c r="Q524" s="30">
        <f>Table_Fact_Inbound_Reporting[[#This Row],[Group_Trash_Weight_Tons]]/Table_Fact_Inbound_Reporting[[#This Row],[Group_Inbound_Weight_Tons]]</f>
        <v>9.8778004073319756E-2</v>
      </c>
      <c r="R524" s="10">
        <f t="shared" si="8"/>
        <v>0.27575424703049778</v>
      </c>
    </row>
    <row r="525" spans="1:18" x14ac:dyDescent="0.25">
      <c r="A525">
        <v>1497</v>
      </c>
      <c r="B525" s="14">
        <v>44251</v>
      </c>
      <c r="C525" t="s">
        <v>42</v>
      </c>
      <c r="D525">
        <v>105300</v>
      </c>
      <c r="E525" s="2">
        <v>44251</v>
      </c>
      <c r="F525">
        <v>7260</v>
      </c>
      <c r="G525">
        <v>3.63</v>
      </c>
      <c r="H525">
        <v>3</v>
      </c>
      <c r="I525" t="s">
        <v>157</v>
      </c>
      <c r="J525" t="s">
        <v>158</v>
      </c>
      <c r="K525">
        <v>2</v>
      </c>
      <c r="L525" t="s">
        <v>160</v>
      </c>
      <c r="M525" t="str">
        <f>VLOOKUP(Table_Fact_Inbound_Reporting[[#This Row],[supplier_dim_supplier_id]],Table_supplier_dim1[[supplier_id]:[supplier_name]],5,FALSE)</f>
        <v>Waste Management</v>
      </c>
      <c r="N525">
        <f>SUMIF(B:B,Table_Fact_Inbound_Reporting[[#This Row],[single_stream_incoming_date]],G:G)</f>
        <v>9.82</v>
      </c>
      <c r="O525">
        <f>IFERROR(VLOOKUP(Table_Fact_Inbound_Reporting[[#This Row],[single_stream_incoming_date]],Fact_Trashout_Reporting!C:F,4,FALSE),0)</f>
        <v>0.97</v>
      </c>
      <c r="P525">
        <f>IFERROR(VLOOKUP(Table_Fact_Inbound_Reporting[[#This Row],[single_stream_incoming_date]],Fact_Production_Reporting!E:G,3,FALSE),0)</f>
        <v>6.7799999999999994</v>
      </c>
      <c r="Q525" s="30">
        <f>Table_Fact_Inbound_Reporting[[#This Row],[Group_Trash_Weight_Tons]]/Table_Fact_Inbound_Reporting[[#This Row],[Group_Inbound_Weight_Tons]]</f>
        <v>9.8778004073319756E-2</v>
      </c>
      <c r="R525" s="10">
        <f t="shared" si="8"/>
        <v>0.27575424703049778</v>
      </c>
    </row>
    <row r="526" spans="1:18" x14ac:dyDescent="0.25">
      <c r="A526">
        <v>1500</v>
      </c>
      <c r="B526" s="14">
        <v>44250</v>
      </c>
      <c r="C526" t="s">
        <v>42</v>
      </c>
      <c r="D526">
        <v>105287</v>
      </c>
      <c r="E526" s="2">
        <v>44250</v>
      </c>
      <c r="F526">
        <v>7500</v>
      </c>
      <c r="G526">
        <v>3.75</v>
      </c>
      <c r="H526">
        <v>3</v>
      </c>
      <c r="I526" t="s">
        <v>157</v>
      </c>
      <c r="J526" t="s">
        <v>158</v>
      </c>
      <c r="K526">
        <v>2</v>
      </c>
      <c r="L526" t="s">
        <v>160</v>
      </c>
      <c r="M526" t="str">
        <f>VLOOKUP(Table_Fact_Inbound_Reporting[[#This Row],[supplier_dim_supplier_id]],Table_supplier_dim1[[supplier_id]:[supplier_name]],5,FALSE)</f>
        <v>Waste Management</v>
      </c>
      <c r="N526">
        <f>SUMIF(B:B,Table_Fact_Inbound_Reporting[[#This Row],[single_stream_incoming_date]],G:G)</f>
        <v>12.29</v>
      </c>
      <c r="O526">
        <f>IFERROR(VLOOKUP(Table_Fact_Inbound_Reporting[[#This Row],[single_stream_incoming_date]],Fact_Trashout_Reporting!C:F,4,FALSE),0)</f>
        <v>0</v>
      </c>
      <c r="P526">
        <f>IFERROR(VLOOKUP(Table_Fact_Inbound_Reporting[[#This Row],[single_stream_incoming_date]],Fact_Production_Reporting!E:G,3,FALSE),0)</f>
        <v>3.2100000000000004</v>
      </c>
      <c r="Q526" s="30">
        <f>Table_Fact_Inbound_Reporting[[#This Row],[Group_Trash_Weight_Tons]]/Table_Fact_Inbound_Reporting[[#This Row],[Group_Inbound_Weight_Tons]]</f>
        <v>0</v>
      </c>
      <c r="R526" s="10">
        <f t="shared" si="8"/>
        <v>0.27575424703049778</v>
      </c>
    </row>
    <row r="527" spans="1:18" x14ac:dyDescent="0.25">
      <c r="A527">
        <v>1499</v>
      </c>
      <c r="B527" s="14">
        <v>44250</v>
      </c>
      <c r="C527" t="s">
        <v>42</v>
      </c>
      <c r="D527">
        <v>105285</v>
      </c>
      <c r="E527" s="2">
        <v>44250</v>
      </c>
      <c r="F527">
        <v>8660</v>
      </c>
      <c r="G527">
        <v>4.33</v>
      </c>
      <c r="H527">
        <v>3</v>
      </c>
      <c r="I527" t="s">
        <v>157</v>
      </c>
      <c r="J527" t="s">
        <v>158</v>
      </c>
      <c r="K527">
        <v>2</v>
      </c>
      <c r="L527" t="s">
        <v>160</v>
      </c>
      <c r="M527" t="str">
        <f>VLOOKUP(Table_Fact_Inbound_Reporting[[#This Row],[supplier_dim_supplier_id]],Table_supplier_dim1[[supplier_id]:[supplier_name]],5,FALSE)</f>
        <v>Waste Management</v>
      </c>
      <c r="N527">
        <f>SUMIF(B:B,Table_Fact_Inbound_Reporting[[#This Row],[single_stream_incoming_date]],G:G)</f>
        <v>12.29</v>
      </c>
      <c r="O527">
        <f>IFERROR(VLOOKUP(Table_Fact_Inbound_Reporting[[#This Row],[single_stream_incoming_date]],Fact_Trashout_Reporting!C:F,4,FALSE),0)</f>
        <v>0</v>
      </c>
      <c r="P527">
        <f>IFERROR(VLOOKUP(Table_Fact_Inbound_Reporting[[#This Row],[single_stream_incoming_date]],Fact_Production_Reporting!E:G,3,FALSE),0)</f>
        <v>3.2100000000000004</v>
      </c>
      <c r="Q527" s="30">
        <f>Table_Fact_Inbound_Reporting[[#This Row],[Group_Trash_Weight_Tons]]/Table_Fact_Inbound_Reporting[[#This Row],[Group_Inbound_Weight_Tons]]</f>
        <v>0</v>
      </c>
      <c r="R527" s="10">
        <f t="shared" si="8"/>
        <v>0.27575424703049778</v>
      </c>
    </row>
    <row r="528" spans="1:18" x14ac:dyDescent="0.25">
      <c r="A528">
        <v>1498</v>
      </c>
      <c r="B528" s="14">
        <v>44250</v>
      </c>
      <c r="C528" t="s">
        <v>42</v>
      </c>
      <c r="D528">
        <v>105259</v>
      </c>
      <c r="E528" s="2">
        <v>44250</v>
      </c>
      <c r="F528">
        <v>8420</v>
      </c>
      <c r="G528">
        <v>4.21</v>
      </c>
      <c r="H528">
        <v>3</v>
      </c>
      <c r="I528" t="s">
        <v>157</v>
      </c>
      <c r="J528" t="s">
        <v>158</v>
      </c>
      <c r="K528">
        <v>2</v>
      </c>
      <c r="L528" t="s">
        <v>160</v>
      </c>
      <c r="M528" t="str">
        <f>VLOOKUP(Table_Fact_Inbound_Reporting[[#This Row],[supplier_dim_supplier_id]],Table_supplier_dim1[[supplier_id]:[supplier_name]],5,FALSE)</f>
        <v>Waste Management</v>
      </c>
      <c r="N528">
        <f>SUMIF(B:B,Table_Fact_Inbound_Reporting[[#This Row],[single_stream_incoming_date]],G:G)</f>
        <v>12.29</v>
      </c>
      <c r="O528">
        <f>IFERROR(VLOOKUP(Table_Fact_Inbound_Reporting[[#This Row],[single_stream_incoming_date]],Fact_Trashout_Reporting!C:F,4,FALSE),0)</f>
        <v>0</v>
      </c>
      <c r="P528">
        <f>IFERROR(VLOOKUP(Table_Fact_Inbound_Reporting[[#This Row],[single_stream_incoming_date]],Fact_Production_Reporting!E:G,3,FALSE),0)</f>
        <v>3.2100000000000004</v>
      </c>
      <c r="Q528" s="30">
        <f>Table_Fact_Inbound_Reporting[[#This Row],[Group_Trash_Weight_Tons]]/Table_Fact_Inbound_Reporting[[#This Row],[Group_Inbound_Weight_Tons]]</f>
        <v>0</v>
      </c>
      <c r="R528" s="10">
        <f t="shared" si="8"/>
        <v>0.27575424703049778</v>
      </c>
    </row>
    <row r="529" spans="1:18" x14ac:dyDescent="0.25">
      <c r="A529">
        <v>791</v>
      </c>
      <c r="B529" s="14">
        <v>44249</v>
      </c>
      <c r="C529" t="s">
        <v>42</v>
      </c>
      <c r="D529">
        <v>105227</v>
      </c>
      <c r="E529" s="2">
        <v>44249</v>
      </c>
      <c r="F529">
        <v>8040</v>
      </c>
      <c r="G529">
        <v>4.0199999999999996</v>
      </c>
      <c r="H529">
        <v>2</v>
      </c>
      <c r="I529" t="s">
        <v>157</v>
      </c>
      <c r="J529" t="s">
        <v>158</v>
      </c>
      <c r="K529">
        <v>2</v>
      </c>
      <c r="L529" t="s">
        <v>160</v>
      </c>
      <c r="M529" t="str">
        <f>VLOOKUP(Table_Fact_Inbound_Reporting[[#This Row],[supplier_dim_supplier_id]],Table_supplier_dim1[[supplier_id]:[supplier_name]],5,FALSE)</f>
        <v>Twin Enviro</v>
      </c>
      <c r="N529">
        <f>SUMIF(B:B,Table_Fact_Inbound_Reporting[[#This Row],[single_stream_incoming_date]],G:G)</f>
        <v>13.78</v>
      </c>
      <c r="O529">
        <f>IFERROR(VLOOKUP(Table_Fact_Inbound_Reporting[[#This Row],[single_stream_incoming_date]],Fact_Trashout_Reporting!C:F,4,FALSE),0)</f>
        <v>1.01</v>
      </c>
      <c r="P529">
        <f>IFERROR(VLOOKUP(Table_Fact_Inbound_Reporting[[#This Row],[single_stream_incoming_date]],Fact_Production_Reporting!E:G,3,FALSE),0)</f>
        <v>8.57</v>
      </c>
      <c r="Q529" s="30">
        <f>Table_Fact_Inbound_Reporting[[#This Row],[Group_Trash_Weight_Tons]]/Table_Fact_Inbound_Reporting[[#This Row],[Group_Inbound_Weight_Tons]]</f>
        <v>7.3294629898403491E-2</v>
      </c>
      <c r="R529" s="10">
        <f t="shared" si="8"/>
        <v>0.27575424703049778</v>
      </c>
    </row>
    <row r="530" spans="1:18" x14ac:dyDescent="0.25">
      <c r="A530">
        <v>1501</v>
      </c>
      <c r="B530" s="14">
        <v>44249</v>
      </c>
      <c r="C530" t="s">
        <v>42</v>
      </c>
      <c r="D530">
        <v>105217</v>
      </c>
      <c r="E530" s="2">
        <v>44249</v>
      </c>
      <c r="F530">
        <v>7980</v>
      </c>
      <c r="G530">
        <v>3.99</v>
      </c>
      <c r="H530">
        <v>3</v>
      </c>
      <c r="I530" t="s">
        <v>157</v>
      </c>
      <c r="J530" t="s">
        <v>158</v>
      </c>
      <c r="K530">
        <v>2</v>
      </c>
      <c r="L530" t="s">
        <v>160</v>
      </c>
      <c r="M530" t="str">
        <f>VLOOKUP(Table_Fact_Inbound_Reporting[[#This Row],[supplier_dim_supplier_id]],Table_supplier_dim1[[supplier_id]:[supplier_name]],5,FALSE)</f>
        <v>Waste Management</v>
      </c>
      <c r="N530">
        <f>SUMIF(B:B,Table_Fact_Inbound_Reporting[[#This Row],[single_stream_incoming_date]],G:G)</f>
        <v>13.78</v>
      </c>
      <c r="O530">
        <f>IFERROR(VLOOKUP(Table_Fact_Inbound_Reporting[[#This Row],[single_stream_incoming_date]],Fact_Trashout_Reporting!C:F,4,FALSE),0)</f>
        <v>1.01</v>
      </c>
      <c r="P530">
        <f>IFERROR(VLOOKUP(Table_Fact_Inbound_Reporting[[#This Row],[single_stream_incoming_date]],Fact_Production_Reporting!E:G,3,FALSE),0)</f>
        <v>8.57</v>
      </c>
      <c r="Q530" s="30">
        <f>Table_Fact_Inbound_Reporting[[#This Row],[Group_Trash_Weight_Tons]]/Table_Fact_Inbound_Reporting[[#This Row],[Group_Inbound_Weight_Tons]]</f>
        <v>7.3294629898403491E-2</v>
      </c>
      <c r="R530" s="10">
        <f t="shared" si="8"/>
        <v>0.27575424703049778</v>
      </c>
    </row>
    <row r="531" spans="1:18" x14ac:dyDescent="0.25">
      <c r="A531">
        <v>792</v>
      </c>
      <c r="B531" s="14">
        <v>44249</v>
      </c>
      <c r="C531" t="s">
        <v>42</v>
      </c>
      <c r="D531">
        <v>105233</v>
      </c>
      <c r="E531" s="2">
        <v>44249</v>
      </c>
      <c r="F531">
        <v>3820</v>
      </c>
      <c r="G531">
        <v>1.91</v>
      </c>
      <c r="H531">
        <v>2</v>
      </c>
      <c r="I531" t="s">
        <v>157</v>
      </c>
      <c r="J531" t="s">
        <v>158</v>
      </c>
      <c r="K531">
        <v>2</v>
      </c>
      <c r="L531" t="s">
        <v>160</v>
      </c>
      <c r="M531" t="str">
        <f>VLOOKUP(Table_Fact_Inbound_Reporting[[#This Row],[supplier_dim_supplier_id]],Table_supplier_dim1[[supplier_id]:[supplier_name]],5,FALSE)</f>
        <v>Twin Enviro</v>
      </c>
      <c r="N531">
        <f>SUMIF(B:B,Table_Fact_Inbound_Reporting[[#This Row],[single_stream_incoming_date]],G:G)</f>
        <v>13.78</v>
      </c>
      <c r="O531">
        <f>IFERROR(VLOOKUP(Table_Fact_Inbound_Reporting[[#This Row],[single_stream_incoming_date]],Fact_Trashout_Reporting!C:F,4,FALSE),0)</f>
        <v>1.01</v>
      </c>
      <c r="P531">
        <f>IFERROR(VLOOKUP(Table_Fact_Inbound_Reporting[[#This Row],[single_stream_incoming_date]],Fact_Production_Reporting!E:G,3,FALSE),0)</f>
        <v>8.57</v>
      </c>
      <c r="Q531" s="30">
        <f>Table_Fact_Inbound_Reporting[[#This Row],[Group_Trash_Weight_Tons]]/Table_Fact_Inbound_Reporting[[#This Row],[Group_Inbound_Weight_Tons]]</f>
        <v>7.3294629898403491E-2</v>
      </c>
      <c r="R531" s="10">
        <f t="shared" si="8"/>
        <v>0.27575424703049778</v>
      </c>
    </row>
    <row r="532" spans="1:18" x14ac:dyDescent="0.25">
      <c r="A532">
        <v>1502</v>
      </c>
      <c r="B532" s="14">
        <v>44249</v>
      </c>
      <c r="C532" t="s">
        <v>42</v>
      </c>
      <c r="D532">
        <v>105224</v>
      </c>
      <c r="E532" s="2">
        <v>44249</v>
      </c>
      <c r="F532">
        <v>5880</v>
      </c>
      <c r="G532">
        <v>2.94</v>
      </c>
      <c r="H532">
        <v>3</v>
      </c>
      <c r="I532" t="s">
        <v>157</v>
      </c>
      <c r="J532" t="s">
        <v>158</v>
      </c>
      <c r="K532">
        <v>2</v>
      </c>
      <c r="L532" t="s">
        <v>160</v>
      </c>
      <c r="M532" t="str">
        <f>VLOOKUP(Table_Fact_Inbound_Reporting[[#This Row],[supplier_dim_supplier_id]],Table_supplier_dim1[[supplier_id]:[supplier_name]],5,FALSE)</f>
        <v>Waste Management</v>
      </c>
      <c r="N532">
        <f>SUMIF(B:B,Table_Fact_Inbound_Reporting[[#This Row],[single_stream_incoming_date]],G:G)</f>
        <v>13.78</v>
      </c>
      <c r="O532">
        <f>IFERROR(VLOOKUP(Table_Fact_Inbound_Reporting[[#This Row],[single_stream_incoming_date]],Fact_Trashout_Reporting!C:F,4,FALSE),0)</f>
        <v>1.01</v>
      </c>
      <c r="P532">
        <f>IFERROR(VLOOKUP(Table_Fact_Inbound_Reporting[[#This Row],[single_stream_incoming_date]],Fact_Production_Reporting!E:G,3,FALSE),0)</f>
        <v>8.57</v>
      </c>
      <c r="Q532" s="30">
        <f>Table_Fact_Inbound_Reporting[[#This Row],[Group_Trash_Weight_Tons]]/Table_Fact_Inbound_Reporting[[#This Row],[Group_Inbound_Weight_Tons]]</f>
        <v>7.3294629898403491E-2</v>
      </c>
      <c r="R532" s="10">
        <f t="shared" si="8"/>
        <v>0.27575424703049778</v>
      </c>
    </row>
    <row r="533" spans="1:18" x14ac:dyDescent="0.25">
      <c r="A533">
        <v>790</v>
      </c>
      <c r="B533" s="14">
        <v>44249</v>
      </c>
      <c r="C533" t="s">
        <v>42</v>
      </c>
      <c r="D533">
        <v>105200</v>
      </c>
      <c r="E533" s="2">
        <v>44249</v>
      </c>
      <c r="F533">
        <v>1840</v>
      </c>
      <c r="G533">
        <v>0.92</v>
      </c>
      <c r="H533">
        <v>2</v>
      </c>
      <c r="I533" t="s">
        <v>157</v>
      </c>
      <c r="J533" t="s">
        <v>158</v>
      </c>
      <c r="K533">
        <v>2</v>
      </c>
      <c r="L533" t="s">
        <v>160</v>
      </c>
      <c r="M533" t="str">
        <f>VLOOKUP(Table_Fact_Inbound_Reporting[[#This Row],[supplier_dim_supplier_id]],Table_supplier_dim1[[supplier_id]:[supplier_name]],5,FALSE)</f>
        <v>Twin Enviro</v>
      </c>
      <c r="N533">
        <f>SUMIF(B:B,Table_Fact_Inbound_Reporting[[#This Row],[single_stream_incoming_date]],G:G)</f>
        <v>13.78</v>
      </c>
      <c r="O533">
        <f>IFERROR(VLOOKUP(Table_Fact_Inbound_Reporting[[#This Row],[single_stream_incoming_date]],Fact_Trashout_Reporting!C:F,4,FALSE),0)</f>
        <v>1.01</v>
      </c>
      <c r="P533">
        <f>IFERROR(VLOOKUP(Table_Fact_Inbound_Reporting[[#This Row],[single_stream_incoming_date]],Fact_Production_Reporting!E:G,3,FALSE),0)</f>
        <v>8.57</v>
      </c>
      <c r="Q533" s="30">
        <f>Table_Fact_Inbound_Reporting[[#This Row],[Group_Trash_Weight_Tons]]/Table_Fact_Inbound_Reporting[[#This Row],[Group_Inbound_Weight_Tons]]</f>
        <v>7.3294629898403491E-2</v>
      </c>
      <c r="R533" s="10">
        <f t="shared" si="8"/>
        <v>0.27575424703049778</v>
      </c>
    </row>
    <row r="534" spans="1:18" x14ac:dyDescent="0.25">
      <c r="A534">
        <v>1504</v>
      </c>
      <c r="B534" s="14">
        <v>44246</v>
      </c>
      <c r="C534" t="s">
        <v>42</v>
      </c>
      <c r="D534">
        <v>105185</v>
      </c>
      <c r="E534" s="2">
        <v>44246</v>
      </c>
      <c r="F534">
        <v>6300</v>
      </c>
      <c r="G534">
        <v>3.15</v>
      </c>
      <c r="H534">
        <v>3</v>
      </c>
      <c r="I534" t="s">
        <v>157</v>
      </c>
      <c r="J534" t="s">
        <v>158</v>
      </c>
      <c r="K534">
        <v>2</v>
      </c>
      <c r="L534" t="s">
        <v>160</v>
      </c>
      <c r="M534" t="str">
        <f>VLOOKUP(Table_Fact_Inbound_Reporting[[#This Row],[supplier_dim_supplier_id]],Table_supplier_dim1[[supplier_id]:[supplier_name]],5,FALSE)</f>
        <v>Waste Management</v>
      </c>
      <c r="N534">
        <f>SUMIF(B:B,Table_Fact_Inbound_Reporting[[#This Row],[single_stream_incoming_date]],G:G)</f>
        <v>8.870000000000001</v>
      </c>
      <c r="O534">
        <f>IFERROR(VLOOKUP(Table_Fact_Inbound_Reporting[[#This Row],[single_stream_incoming_date]],Fact_Trashout_Reporting!C:F,4,FALSE),0)</f>
        <v>3.34</v>
      </c>
      <c r="P534">
        <f>IFERROR(VLOOKUP(Table_Fact_Inbound_Reporting[[#This Row],[single_stream_incoming_date]],Fact_Production_Reporting!E:G,3,FALSE),0)</f>
        <v>4.03</v>
      </c>
      <c r="Q534" s="30">
        <f>Table_Fact_Inbound_Reporting[[#This Row],[Group_Trash_Weight_Tons]]/Table_Fact_Inbound_Reporting[[#This Row],[Group_Inbound_Weight_Tons]]</f>
        <v>0.37655016910935735</v>
      </c>
      <c r="R534" s="10">
        <f t="shared" si="8"/>
        <v>0.27575424703049778</v>
      </c>
    </row>
    <row r="535" spans="1:18" x14ac:dyDescent="0.25">
      <c r="A535">
        <v>793</v>
      </c>
      <c r="B535" s="14">
        <v>44246</v>
      </c>
      <c r="C535" t="s">
        <v>42</v>
      </c>
      <c r="D535">
        <v>105184</v>
      </c>
      <c r="E535" s="2">
        <v>44246</v>
      </c>
      <c r="F535">
        <v>3160</v>
      </c>
      <c r="G535">
        <v>1.58</v>
      </c>
      <c r="H535">
        <v>2</v>
      </c>
      <c r="I535" t="s">
        <v>157</v>
      </c>
      <c r="J535" t="s">
        <v>158</v>
      </c>
      <c r="K535">
        <v>2</v>
      </c>
      <c r="L535" t="s">
        <v>160</v>
      </c>
      <c r="M535" t="str">
        <f>VLOOKUP(Table_Fact_Inbound_Reporting[[#This Row],[supplier_dim_supplier_id]],Table_supplier_dim1[[supplier_id]:[supplier_name]],5,FALSE)</f>
        <v>Twin Enviro</v>
      </c>
      <c r="N535">
        <f>SUMIF(B:B,Table_Fact_Inbound_Reporting[[#This Row],[single_stream_incoming_date]],G:G)</f>
        <v>8.870000000000001</v>
      </c>
      <c r="O535">
        <f>IFERROR(VLOOKUP(Table_Fact_Inbound_Reporting[[#This Row],[single_stream_incoming_date]],Fact_Trashout_Reporting!C:F,4,FALSE),0)</f>
        <v>3.34</v>
      </c>
      <c r="P535">
        <f>IFERROR(VLOOKUP(Table_Fact_Inbound_Reporting[[#This Row],[single_stream_incoming_date]],Fact_Production_Reporting!E:G,3,FALSE),0)</f>
        <v>4.03</v>
      </c>
      <c r="Q535" s="30">
        <f>Table_Fact_Inbound_Reporting[[#This Row],[Group_Trash_Weight_Tons]]/Table_Fact_Inbound_Reporting[[#This Row],[Group_Inbound_Weight_Tons]]</f>
        <v>0.37655016910935735</v>
      </c>
      <c r="R535" s="10">
        <f t="shared" si="8"/>
        <v>0.27575424703049778</v>
      </c>
    </row>
    <row r="536" spans="1:18" x14ac:dyDescent="0.25">
      <c r="A536">
        <v>1503</v>
      </c>
      <c r="B536" s="14">
        <v>44246</v>
      </c>
      <c r="C536" t="s">
        <v>42</v>
      </c>
      <c r="D536">
        <v>105169</v>
      </c>
      <c r="E536" s="2">
        <v>44246</v>
      </c>
      <c r="F536">
        <v>8280</v>
      </c>
      <c r="G536">
        <v>4.1399999999999997</v>
      </c>
      <c r="H536">
        <v>3</v>
      </c>
      <c r="I536" t="s">
        <v>157</v>
      </c>
      <c r="J536" t="s">
        <v>158</v>
      </c>
      <c r="K536">
        <v>2</v>
      </c>
      <c r="L536" t="s">
        <v>160</v>
      </c>
      <c r="M536" t="str">
        <f>VLOOKUP(Table_Fact_Inbound_Reporting[[#This Row],[supplier_dim_supplier_id]],Table_supplier_dim1[[supplier_id]:[supplier_name]],5,FALSE)</f>
        <v>Waste Management</v>
      </c>
      <c r="N536">
        <f>SUMIF(B:B,Table_Fact_Inbound_Reporting[[#This Row],[single_stream_incoming_date]],G:G)</f>
        <v>8.870000000000001</v>
      </c>
      <c r="O536">
        <f>IFERROR(VLOOKUP(Table_Fact_Inbound_Reporting[[#This Row],[single_stream_incoming_date]],Fact_Trashout_Reporting!C:F,4,FALSE),0)</f>
        <v>3.34</v>
      </c>
      <c r="P536">
        <f>IFERROR(VLOOKUP(Table_Fact_Inbound_Reporting[[#This Row],[single_stream_incoming_date]],Fact_Production_Reporting!E:G,3,FALSE),0)</f>
        <v>4.03</v>
      </c>
      <c r="Q536" s="30">
        <f>Table_Fact_Inbound_Reporting[[#This Row],[Group_Trash_Weight_Tons]]/Table_Fact_Inbound_Reporting[[#This Row],[Group_Inbound_Weight_Tons]]</f>
        <v>0.37655016910935735</v>
      </c>
      <c r="R536" s="10">
        <f t="shared" si="8"/>
        <v>0.27575424703049778</v>
      </c>
    </row>
    <row r="537" spans="1:18" x14ac:dyDescent="0.25">
      <c r="A537">
        <v>797</v>
      </c>
      <c r="B537" s="14">
        <v>44245</v>
      </c>
      <c r="C537" t="s">
        <v>42</v>
      </c>
      <c r="D537">
        <v>105154</v>
      </c>
      <c r="E537" s="2">
        <v>44245</v>
      </c>
      <c r="F537">
        <v>2800</v>
      </c>
      <c r="G537">
        <v>1.4</v>
      </c>
      <c r="H537">
        <v>2</v>
      </c>
      <c r="I537" t="s">
        <v>157</v>
      </c>
      <c r="J537" t="s">
        <v>158</v>
      </c>
      <c r="K537">
        <v>2</v>
      </c>
      <c r="L537" t="s">
        <v>160</v>
      </c>
      <c r="M537" t="str">
        <f>VLOOKUP(Table_Fact_Inbound_Reporting[[#This Row],[supplier_dim_supplier_id]],Table_supplier_dim1[[supplier_id]:[supplier_name]],5,FALSE)</f>
        <v>Twin Enviro</v>
      </c>
      <c r="N537">
        <f>SUMIF(B:B,Table_Fact_Inbound_Reporting[[#This Row],[single_stream_incoming_date]],G:G)</f>
        <v>12.54</v>
      </c>
      <c r="O537">
        <f>IFERROR(VLOOKUP(Table_Fact_Inbound_Reporting[[#This Row],[single_stream_incoming_date]],Fact_Trashout_Reporting!C:F,4,FALSE),0)</f>
        <v>0.42</v>
      </c>
      <c r="P537">
        <f>IFERROR(VLOOKUP(Table_Fact_Inbound_Reporting[[#This Row],[single_stream_incoming_date]],Fact_Production_Reporting!E:G,3,FALSE),0)</f>
        <v>5.6000000000000005</v>
      </c>
      <c r="Q537" s="30">
        <f>Table_Fact_Inbound_Reporting[[#This Row],[Group_Trash_Weight_Tons]]/Table_Fact_Inbound_Reporting[[#This Row],[Group_Inbound_Weight_Tons]]</f>
        <v>3.3492822966507178E-2</v>
      </c>
      <c r="R537" s="10">
        <f t="shared" si="8"/>
        <v>0.27575424703049778</v>
      </c>
    </row>
    <row r="538" spans="1:18" x14ac:dyDescent="0.25">
      <c r="A538">
        <v>795</v>
      </c>
      <c r="B538" s="14">
        <v>44245</v>
      </c>
      <c r="C538" t="s">
        <v>42</v>
      </c>
      <c r="D538">
        <v>105124</v>
      </c>
      <c r="E538" s="2">
        <v>44245</v>
      </c>
      <c r="F538">
        <v>3040</v>
      </c>
      <c r="G538">
        <v>1.52</v>
      </c>
      <c r="H538">
        <v>2</v>
      </c>
      <c r="I538" t="s">
        <v>157</v>
      </c>
      <c r="J538" t="s">
        <v>158</v>
      </c>
      <c r="K538">
        <v>2</v>
      </c>
      <c r="L538" t="s">
        <v>160</v>
      </c>
      <c r="M538" t="str">
        <f>VLOOKUP(Table_Fact_Inbound_Reporting[[#This Row],[supplier_dim_supplier_id]],Table_supplier_dim1[[supplier_id]:[supplier_name]],5,FALSE)</f>
        <v>Twin Enviro</v>
      </c>
      <c r="N538">
        <f>SUMIF(B:B,Table_Fact_Inbound_Reporting[[#This Row],[single_stream_incoming_date]],G:G)</f>
        <v>12.54</v>
      </c>
      <c r="O538">
        <f>IFERROR(VLOOKUP(Table_Fact_Inbound_Reporting[[#This Row],[single_stream_incoming_date]],Fact_Trashout_Reporting!C:F,4,FALSE),0)</f>
        <v>0.42</v>
      </c>
      <c r="P538">
        <f>IFERROR(VLOOKUP(Table_Fact_Inbound_Reporting[[#This Row],[single_stream_incoming_date]],Fact_Production_Reporting!E:G,3,FALSE),0)</f>
        <v>5.6000000000000005</v>
      </c>
      <c r="Q538" s="30">
        <f>Table_Fact_Inbound_Reporting[[#This Row],[Group_Trash_Weight_Tons]]/Table_Fact_Inbound_Reporting[[#This Row],[Group_Inbound_Weight_Tons]]</f>
        <v>3.3492822966507178E-2</v>
      </c>
      <c r="R538" s="10">
        <f t="shared" si="8"/>
        <v>0.27575424703049778</v>
      </c>
    </row>
    <row r="539" spans="1:18" x14ac:dyDescent="0.25">
      <c r="A539">
        <v>1505</v>
      </c>
      <c r="B539" s="14">
        <v>44245</v>
      </c>
      <c r="C539" t="s">
        <v>42</v>
      </c>
      <c r="D539">
        <v>105157</v>
      </c>
      <c r="E539" s="2">
        <v>44245</v>
      </c>
      <c r="F539">
        <v>5700</v>
      </c>
      <c r="G539">
        <v>2.85</v>
      </c>
      <c r="H539">
        <v>3</v>
      </c>
      <c r="I539" t="s">
        <v>157</v>
      </c>
      <c r="J539" t="s">
        <v>158</v>
      </c>
      <c r="K539">
        <v>2</v>
      </c>
      <c r="L539" t="s">
        <v>160</v>
      </c>
      <c r="M539" t="str">
        <f>VLOOKUP(Table_Fact_Inbound_Reporting[[#This Row],[supplier_dim_supplier_id]],Table_supplier_dim1[[supplier_id]:[supplier_name]],5,FALSE)</f>
        <v>Waste Management</v>
      </c>
      <c r="N539">
        <f>SUMIF(B:B,Table_Fact_Inbound_Reporting[[#This Row],[single_stream_incoming_date]],G:G)</f>
        <v>12.54</v>
      </c>
      <c r="O539">
        <f>IFERROR(VLOOKUP(Table_Fact_Inbound_Reporting[[#This Row],[single_stream_incoming_date]],Fact_Trashout_Reporting!C:F,4,FALSE),0)</f>
        <v>0.42</v>
      </c>
      <c r="P539">
        <f>IFERROR(VLOOKUP(Table_Fact_Inbound_Reporting[[#This Row],[single_stream_incoming_date]],Fact_Production_Reporting!E:G,3,FALSE),0)</f>
        <v>5.6000000000000005</v>
      </c>
      <c r="Q539" s="30">
        <f>Table_Fact_Inbound_Reporting[[#This Row],[Group_Trash_Weight_Tons]]/Table_Fact_Inbound_Reporting[[#This Row],[Group_Inbound_Weight_Tons]]</f>
        <v>3.3492822966507178E-2</v>
      </c>
      <c r="R539" s="10">
        <f t="shared" si="8"/>
        <v>0.27575424703049778</v>
      </c>
    </row>
    <row r="540" spans="1:18" x14ac:dyDescent="0.25">
      <c r="A540">
        <v>794</v>
      </c>
      <c r="B540" s="14">
        <v>44245</v>
      </c>
      <c r="C540" t="s">
        <v>42</v>
      </c>
      <c r="D540">
        <v>105123</v>
      </c>
      <c r="E540" s="2">
        <v>44245</v>
      </c>
      <c r="F540">
        <v>6460</v>
      </c>
      <c r="G540">
        <v>3.23</v>
      </c>
      <c r="H540">
        <v>2</v>
      </c>
      <c r="I540" t="s">
        <v>157</v>
      </c>
      <c r="J540" t="s">
        <v>158</v>
      </c>
      <c r="K540">
        <v>2</v>
      </c>
      <c r="L540" t="s">
        <v>160</v>
      </c>
      <c r="M540" t="str">
        <f>VLOOKUP(Table_Fact_Inbound_Reporting[[#This Row],[supplier_dim_supplier_id]],Table_supplier_dim1[[supplier_id]:[supplier_name]],5,FALSE)</f>
        <v>Twin Enviro</v>
      </c>
      <c r="N540">
        <f>SUMIF(B:B,Table_Fact_Inbound_Reporting[[#This Row],[single_stream_incoming_date]],G:G)</f>
        <v>12.54</v>
      </c>
      <c r="O540">
        <f>IFERROR(VLOOKUP(Table_Fact_Inbound_Reporting[[#This Row],[single_stream_incoming_date]],Fact_Trashout_Reporting!C:F,4,FALSE),0)</f>
        <v>0.42</v>
      </c>
      <c r="P540">
        <f>IFERROR(VLOOKUP(Table_Fact_Inbound_Reporting[[#This Row],[single_stream_incoming_date]],Fact_Production_Reporting!E:G,3,FALSE),0)</f>
        <v>5.6000000000000005</v>
      </c>
      <c r="Q540" s="30">
        <f>Table_Fact_Inbound_Reporting[[#This Row],[Group_Trash_Weight_Tons]]/Table_Fact_Inbound_Reporting[[#This Row],[Group_Inbound_Weight_Tons]]</f>
        <v>3.3492822966507178E-2</v>
      </c>
      <c r="R540" s="10">
        <f t="shared" si="8"/>
        <v>0.27575424703049778</v>
      </c>
    </row>
    <row r="541" spans="1:18" x14ac:dyDescent="0.25">
      <c r="A541">
        <v>796</v>
      </c>
      <c r="B541" s="14">
        <v>44245</v>
      </c>
      <c r="C541" t="s">
        <v>42</v>
      </c>
      <c r="D541">
        <v>105146</v>
      </c>
      <c r="E541" s="2">
        <v>44245</v>
      </c>
      <c r="F541">
        <v>7080</v>
      </c>
      <c r="G541">
        <v>3.54</v>
      </c>
      <c r="H541">
        <v>2</v>
      </c>
      <c r="I541" t="s">
        <v>157</v>
      </c>
      <c r="J541" t="s">
        <v>158</v>
      </c>
      <c r="K541">
        <v>2</v>
      </c>
      <c r="L541" t="s">
        <v>160</v>
      </c>
      <c r="M541" t="str">
        <f>VLOOKUP(Table_Fact_Inbound_Reporting[[#This Row],[supplier_dim_supplier_id]],Table_supplier_dim1[[supplier_id]:[supplier_name]],5,FALSE)</f>
        <v>Twin Enviro</v>
      </c>
      <c r="N541">
        <f>SUMIF(B:B,Table_Fact_Inbound_Reporting[[#This Row],[single_stream_incoming_date]],G:G)</f>
        <v>12.54</v>
      </c>
      <c r="O541">
        <f>IFERROR(VLOOKUP(Table_Fact_Inbound_Reporting[[#This Row],[single_stream_incoming_date]],Fact_Trashout_Reporting!C:F,4,FALSE),0)</f>
        <v>0.42</v>
      </c>
      <c r="P541">
        <f>IFERROR(VLOOKUP(Table_Fact_Inbound_Reporting[[#This Row],[single_stream_incoming_date]],Fact_Production_Reporting!E:G,3,FALSE),0)</f>
        <v>5.6000000000000005</v>
      </c>
      <c r="Q541" s="30">
        <f>Table_Fact_Inbound_Reporting[[#This Row],[Group_Trash_Weight_Tons]]/Table_Fact_Inbound_Reporting[[#This Row],[Group_Inbound_Weight_Tons]]</f>
        <v>3.3492822966507178E-2</v>
      </c>
      <c r="R541" s="10">
        <f t="shared" si="8"/>
        <v>0.27575424703049778</v>
      </c>
    </row>
    <row r="542" spans="1:18" x14ac:dyDescent="0.25">
      <c r="A542">
        <v>798</v>
      </c>
      <c r="B542" s="14">
        <v>44244</v>
      </c>
      <c r="C542" t="s">
        <v>42</v>
      </c>
      <c r="D542">
        <v>105097</v>
      </c>
      <c r="E542" s="2">
        <v>44244</v>
      </c>
      <c r="F542">
        <v>880</v>
      </c>
      <c r="G542">
        <v>0.44</v>
      </c>
      <c r="H542">
        <v>2</v>
      </c>
      <c r="I542" t="s">
        <v>157</v>
      </c>
      <c r="J542" t="s">
        <v>158</v>
      </c>
      <c r="K542">
        <v>2</v>
      </c>
      <c r="L542" t="s">
        <v>160</v>
      </c>
      <c r="M542" t="str">
        <f>VLOOKUP(Table_Fact_Inbound_Reporting[[#This Row],[supplier_dim_supplier_id]],Table_supplier_dim1[[supplier_id]:[supplier_name]],5,FALSE)</f>
        <v>Twin Enviro</v>
      </c>
      <c r="N542">
        <f>SUMIF(B:B,Table_Fact_Inbound_Reporting[[#This Row],[single_stream_incoming_date]],G:G)</f>
        <v>2.5</v>
      </c>
      <c r="O542">
        <f>IFERROR(VLOOKUP(Table_Fact_Inbound_Reporting[[#This Row],[single_stream_incoming_date]],Fact_Trashout_Reporting!C:F,4,FALSE),0)</f>
        <v>3.93</v>
      </c>
      <c r="P542">
        <f>IFERROR(VLOOKUP(Table_Fact_Inbound_Reporting[[#This Row],[single_stream_incoming_date]],Fact_Production_Reporting!E:G,3,FALSE),0)</f>
        <v>3.25</v>
      </c>
      <c r="Q542" s="30">
        <f>Table_Fact_Inbound_Reporting[[#This Row],[Group_Trash_Weight_Tons]]/Table_Fact_Inbound_Reporting[[#This Row],[Group_Inbound_Weight_Tons]]</f>
        <v>1.5720000000000001</v>
      </c>
      <c r="R542" s="10">
        <f t="shared" si="8"/>
        <v>0.27575424703049778</v>
      </c>
    </row>
    <row r="543" spans="1:18" x14ac:dyDescent="0.25">
      <c r="A543">
        <v>1506</v>
      </c>
      <c r="B543" s="14">
        <v>44244</v>
      </c>
      <c r="C543" t="s">
        <v>42</v>
      </c>
      <c r="D543">
        <v>105098</v>
      </c>
      <c r="E543" s="2">
        <v>44244</v>
      </c>
      <c r="F543">
        <v>4120</v>
      </c>
      <c r="G543">
        <v>2.06</v>
      </c>
      <c r="H543">
        <v>3</v>
      </c>
      <c r="I543" t="s">
        <v>157</v>
      </c>
      <c r="J543" t="s">
        <v>158</v>
      </c>
      <c r="K543">
        <v>2</v>
      </c>
      <c r="L543" t="s">
        <v>160</v>
      </c>
      <c r="M543" t="str">
        <f>VLOOKUP(Table_Fact_Inbound_Reporting[[#This Row],[supplier_dim_supplier_id]],Table_supplier_dim1[[supplier_id]:[supplier_name]],5,FALSE)</f>
        <v>Waste Management</v>
      </c>
      <c r="N543">
        <f>SUMIF(B:B,Table_Fact_Inbound_Reporting[[#This Row],[single_stream_incoming_date]],G:G)</f>
        <v>2.5</v>
      </c>
      <c r="O543">
        <f>IFERROR(VLOOKUP(Table_Fact_Inbound_Reporting[[#This Row],[single_stream_incoming_date]],Fact_Trashout_Reporting!C:F,4,FALSE),0)</f>
        <v>3.93</v>
      </c>
      <c r="P543">
        <f>IFERROR(VLOOKUP(Table_Fact_Inbound_Reporting[[#This Row],[single_stream_incoming_date]],Fact_Production_Reporting!E:G,3,FALSE),0)</f>
        <v>3.25</v>
      </c>
      <c r="Q543" s="30">
        <f>Table_Fact_Inbound_Reporting[[#This Row],[Group_Trash_Weight_Tons]]/Table_Fact_Inbound_Reporting[[#This Row],[Group_Inbound_Weight_Tons]]</f>
        <v>1.5720000000000001</v>
      </c>
      <c r="R543" s="10">
        <f t="shared" si="8"/>
        <v>0.27575424703049778</v>
      </c>
    </row>
    <row r="544" spans="1:18" x14ac:dyDescent="0.25">
      <c r="A544">
        <v>1508</v>
      </c>
      <c r="B544" s="14">
        <v>44243</v>
      </c>
      <c r="C544" t="s">
        <v>42</v>
      </c>
      <c r="D544">
        <v>105087</v>
      </c>
      <c r="E544" s="2">
        <v>44243</v>
      </c>
      <c r="F544">
        <v>8320</v>
      </c>
      <c r="G544">
        <v>4.16</v>
      </c>
      <c r="H544">
        <v>3</v>
      </c>
      <c r="I544" t="s">
        <v>157</v>
      </c>
      <c r="J544" t="s">
        <v>158</v>
      </c>
      <c r="K544">
        <v>2</v>
      </c>
      <c r="L544" t="s">
        <v>160</v>
      </c>
      <c r="M544" t="str">
        <f>VLOOKUP(Table_Fact_Inbound_Reporting[[#This Row],[supplier_dim_supplier_id]],Table_supplier_dim1[[supplier_id]:[supplier_name]],5,FALSE)</f>
        <v>Waste Management</v>
      </c>
      <c r="N544">
        <f>SUMIF(B:B,Table_Fact_Inbound_Reporting[[#This Row],[single_stream_incoming_date]],G:G)</f>
        <v>10.27</v>
      </c>
      <c r="O544">
        <f>IFERROR(VLOOKUP(Table_Fact_Inbound_Reporting[[#This Row],[single_stream_incoming_date]],Fact_Trashout_Reporting!C:F,4,FALSE),0)</f>
        <v>5.17</v>
      </c>
      <c r="P544">
        <f>IFERROR(VLOOKUP(Table_Fact_Inbound_Reporting[[#This Row],[single_stream_incoming_date]],Fact_Production_Reporting!E:G,3,FALSE),0)</f>
        <v>4.46</v>
      </c>
      <c r="Q544" s="30">
        <f>Table_Fact_Inbound_Reporting[[#This Row],[Group_Trash_Weight_Tons]]/Table_Fact_Inbound_Reporting[[#This Row],[Group_Inbound_Weight_Tons]]</f>
        <v>0.50340798442064272</v>
      </c>
      <c r="R544" s="10">
        <f t="shared" si="8"/>
        <v>0.27575424703049778</v>
      </c>
    </row>
    <row r="545" spans="1:18" x14ac:dyDescent="0.25">
      <c r="A545">
        <v>800</v>
      </c>
      <c r="B545" s="14">
        <v>44243</v>
      </c>
      <c r="C545" t="s">
        <v>42</v>
      </c>
      <c r="D545">
        <v>105089</v>
      </c>
      <c r="E545" s="2">
        <v>44243</v>
      </c>
      <c r="F545">
        <v>6020</v>
      </c>
      <c r="G545">
        <v>3.01</v>
      </c>
      <c r="H545">
        <v>2</v>
      </c>
      <c r="I545" t="s">
        <v>157</v>
      </c>
      <c r="J545" t="s">
        <v>158</v>
      </c>
      <c r="K545">
        <v>2</v>
      </c>
      <c r="L545" t="s">
        <v>160</v>
      </c>
      <c r="M545" t="str">
        <f>VLOOKUP(Table_Fact_Inbound_Reporting[[#This Row],[supplier_dim_supplier_id]],Table_supplier_dim1[[supplier_id]:[supplier_name]],5,FALSE)</f>
        <v>Twin Enviro</v>
      </c>
      <c r="N545">
        <f>SUMIF(B:B,Table_Fact_Inbound_Reporting[[#This Row],[single_stream_incoming_date]],G:G)</f>
        <v>10.27</v>
      </c>
      <c r="O545">
        <f>IFERROR(VLOOKUP(Table_Fact_Inbound_Reporting[[#This Row],[single_stream_incoming_date]],Fact_Trashout_Reporting!C:F,4,FALSE),0)</f>
        <v>5.17</v>
      </c>
      <c r="P545">
        <f>IFERROR(VLOOKUP(Table_Fact_Inbound_Reporting[[#This Row],[single_stream_incoming_date]],Fact_Production_Reporting!E:G,3,FALSE),0)</f>
        <v>4.46</v>
      </c>
      <c r="Q545" s="30">
        <f>Table_Fact_Inbound_Reporting[[#This Row],[Group_Trash_Weight_Tons]]/Table_Fact_Inbound_Reporting[[#This Row],[Group_Inbound_Weight_Tons]]</f>
        <v>0.50340798442064272</v>
      </c>
      <c r="R545" s="10">
        <f t="shared" si="8"/>
        <v>0.27575424703049778</v>
      </c>
    </row>
    <row r="546" spans="1:18" x14ac:dyDescent="0.25">
      <c r="A546">
        <v>1507</v>
      </c>
      <c r="B546" s="14">
        <v>44243</v>
      </c>
      <c r="C546" t="s">
        <v>42</v>
      </c>
      <c r="D546">
        <v>105070</v>
      </c>
      <c r="E546" s="2">
        <v>44243</v>
      </c>
      <c r="F546">
        <v>5840</v>
      </c>
      <c r="G546">
        <v>2.92</v>
      </c>
      <c r="H546">
        <v>3</v>
      </c>
      <c r="I546" t="s">
        <v>157</v>
      </c>
      <c r="J546" t="s">
        <v>158</v>
      </c>
      <c r="K546">
        <v>2</v>
      </c>
      <c r="L546" t="s">
        <v>160</v>
      </c>
      <c r="M546" t="str">
        <f>VLOOKUP(Table_Fact_Inbound_Reporting[[#This Row],[supplier_dim_supplier_id]],Table_supplier_dim1[[supplier_id]:[supplier_name]],5,FALSE)</f>
        <v>Waste Management</v>
      </c>
      <c r="N546">
        <f>SUMIF(B:B,Table_Fact_Inbound_Reporting[[#This Row],[single_stream_incoming_date]],G:G)</f>
        <v>10.27</v>
      </c>
      <c r="O546">
        <f>IFERROR(VLOOKUP(Table_Fact_Inbound_Reporting[[#This Row],[single_stream_incoming_date]],Fact_Trashout_Reporting!C:F,4,FALSE),0)</f>
        <v>5.17</v>
      </c>
      <c r="P546">
        <f>IFERROR(VLOOKUP(Table_Fact_Inbound_Reporting[[#This Row],[single_stream_incoming_date]],Fact_Production_Reporting!E:G,3,FALSE),0)</f>
        <v>4.46</v>
      </c>
      <c r="Q546" s="30">
        <f>Table_Fact_Inbound_Reporting[[#This Row],[Group_Trash_Weight_Tons]]/Table_Fact_Inbound_Reporting[[#This Row],[Group_Inbound_Weight_Tons]]</f>
        <v>0.50340798442064272</v>
      </c>
      <c r="R546" s="10">
        <f t="shared" si="8"/>
        <v>0.27575424703049778</v>
      </c>
    </row>
    <row r="547" spans="1:18" x14ac:dyDescent="0.25">
      <c r="A547">
        <v>799</v>
      </c>
      <c r="B547" s="14">
        <v>44243</v>
      </c>
      <c r="C547" t="s">
        <v>42</v>
      </c>
      <c r="D547">
        <v>105078</v>
      </c>
      <c r="E547" s="2">
        <v>44243</v>
      </c>
      <c r="F547">
        <v>360</v>
      </c>
      <c r="G547">
        <v>0.18</v>
      </c>
      <c r="H547">
        <v>2</v>
      </c>
      <c r="I547" t="s">
        <v>157</v>
      </c>
      <c r="J547" t="s">
        <v>158</v>
      </c>
      <c r="K547">
        <v>2</v>
      </c>
      <c r="L547" t="s">
        <v>160</v>
      </c>
      <c r="M547" t="str">
        <f>VLOOKUP(Table_Fact_Inbound_Reporting[[#This Row],[supplier_dim_supplier_id]],Table_supplier_dim1[[supplier_id]:[supplier_name]],5,FALSE)</f>
        <v>Twin Enviro</v>
      </c>
      <c r="N547">
        <f>SUMIF(B:B,Table_Fact_Inbound_Reporting[[#This Row],[single_stream_incoming_date]],G:G)</f>
        <v>10.27</v>
      </c>
      <c r="O547">
        <f>IFERROR(VLOOKUP(Table_Fact_Inbound_Reporting[[#This Row],[single_stream_incoming_date]],Fact_Trashout_Reporting!C:F,4,FALSE),0)</f>
        <v>5.17</v>
      </c>
      <c r="P547">
        <f>IFERROR(VLOOKUP(Table_Fact_Inbound_Reporting[[#This Row],[single_stream_incoming_date]],Fact_Production_Reporting!E:G,3,FALSE),0)</f>
        <v>4.46</v>
      </c>
      <c r="Q547" s="30">
        <f>Table_Fact_Inbound_Reporting[[#This Row],[Group_Trash_Weight_Tons]]/Table_Fact_Inbound_Reporting[[#This Row],[Group_Inbound_Weight_Tons]]</f>
        <v>0.50340798442064272</v>
      </c>
      <c r="R547" s="10">
        <f t="shared" si="8"/>
        <v>0.27575424703049778</v>
      </c>
    </row>
    <row r="548" spans="1:18" x14ac:dyDescent="0.25">
      <c r="A548">
        <v>801</v>
      </c>
      <c r="B548" s="14">
        <v>44242</v>
      </c>
      <c r="C548" t="s">
        <v>42</v>
      </c>
      <c r="D548">
        <v>105024</v>
      </c>
      <c r="E548" s="2">
        <v>44242</v>
      </c>
      <c r="F548">
        <v>5640</v>
      </c>
      <c r="G548">
        <v>2.82</v>
      </c>
      <c r="H548">
        <v>2</v>
      </c>
      <c r="I548" t="s">
        <v>157</v>
      </c>
      <c r="J548" t="s">
        <v>158</v>
      </c>
      <c r="K548">
        <v>2</v>
      </c>
      <c r="L548" t="s">
        <v>160</v>
      </c>
      <c r="M548" t="str">
        <f>VLOOKUP(Table_Fact_Inbound_Reporting[[#This Row],[supplier_dim_supplier_id]],Table_supplier_dim1[[supplier_id]:[supplier_name]],5,FALSE)</f>
        <v>Twin Enviro</v>
      </c>
      <c r="N548">
        <f>SUMIF(B:B,Table_Fact_Inbound_Reporting[[#This Row],[single_stream_incoming_date]],G:G)</f>
        <v>10.759999999999998</v>
      </c>
      <c r="O548">
        <f>IFERROR(VLOOKUP(Table_Fact_Inbound_Reporting[[#This Row],[single_stream_incoming_date]],Fact_Trashout_Reporting!C:F,4,FALSE),0)</f>
        <v>0.84</v>
      </c>
      <c r="P548">
        <f>IFERROR(VLOOKUP(Table_Fact_Inbound_Reporting[[#This Row],[single_stream_incoming_date]],Fact_Production_Reporting!E:G,3,FALSE),0)</f>
        <v>6.7899999999999991</v>
      </c>
      <c r="Q548" s="30">
        <f>Table_Fact_Inbound_Reporting[[#This Row],[Group_Trash_Weight_Tons]]/Table_Fact_Inbound_Reporting[[#This Row],[Group_Inbound_Weight_Tons]]</f>
        <v>7.8066914498141279E-2</v>
      </c>
      <c r="R548" s="10">
        <f t="shared" si="8"/>
        <v>0.27575424703049778</v>
      </c>
    </row>
    <row r="549" spans="1:18" x14ac:dyDescent="0.25">
      <c r="A549">
        <v>802</v>
      </c>
      <c r="B549" s="14">
        <v>44242</v>
      </c>
      <c r="C549" t="s">
        <v>42</v>
      </c>
      <c r="D549">
        <v>105048</v>
      </c>
      <c r="E549" s="2">
        <v>44242</v>
      </c>
      <c r="F549">
        <v>1560</v>
      </c>
      <c r="G549">
        <v>0.78</v>
      </c>
      <c r="H549">
        <v>2</v>
      </c>
      <c r="I549" t="s">
        <v>157</v>
      </c>
      <c r="J549" t="s">
        <v>158</v>
      </c>
      <c r="K549">
        <v>2</v>
      </c>
      <c r="L549" t="s">
        <v>160</v>
      </c>
      <c r="M549" t="str">
        <f>VLOOKUP(Table_Fact_Inbound_Reporting[[#This Row],[supplier_dim_supplier_id]],Table_supplier_dim1[[supplier_id]:[supplier_name]],5,FALSE)</f>
        <v>Twin Enviro</v>
      </c>
      <c r="N549">
        <f>SUMIF(B:B,Table_Fact_Inbound_Reporting[[#This Row],[single_stream_incoming_date]],G:G)</f>
        <v>10.759999999999998</v>
      </c>
      <c r="O549">
        <f>IFERROR(VLOOKUP(Table_Fact_Inbound_Reporting[[#This Row],[single_stream_incoming_date]],Fact_Trashout_Reporting!C:F,4,FALSE),0)</f>
        <v>0.84</v>
      </c>
      <c r="P549">
        <f>IFERROR(VLOOKUP(Table_Fact_Inbound_Reporting[[#This Row],[single_stream_incoming_date]],Fact_Production_Reporting!E:G,3,FALSE),0)</f>
        <v>6.7899999999999991</v>
      </c>
      <c r="Q549" s="30">
        <f>Table_Fact_Inbound_Reporting[[#This Row],[Group_Trash_Weight_Tons]]/Table_Fact_Inbound_Reporting[[#This Row],[Group_Inbound_Weight_Tons]]</f>
        <v>7.8066914498141279E-2</v>
      </c>
      <c r="R549" s="10">
        <f t="shared" si="8"/>
        <v>0.27575424703049778</v>
      </c>
    </row>
    <row r="550" spans="1:18" x14ac:dyDescent="0.25">
      <c r="A550">
        <v>803</v>
      </c>
      <c r="B550" s="14">
        <v>44242</v>
      </c>
      <c r="C550" t="s">
        <v>42</v>
      </c>
      <c r="D550">
        <v>105052</v>
      </c>
      <c r="E550" s="2">
        <v>44242</v>
      </c>
      <c r="F550">
        <v>4100</v>
      </c>
      <c r="G550">
        <v>2.0499999999999998</v>
      </c>
      <c r="H550">
        <v>2</v>
      </c>
      <c r="I550" t="s">
        <v>157</v>
      </c>
      <c r="J550" t="s">
        <v>158</v>
      </c>
      <c r="K550">
        <v>2</v>
      </c>
      <c r="L550" t="s">
        <v>160</v>
      </c>
      <c r="M550" t="str">
        <f>VLOOKUP(Table_Fact_Inbound_Reporting[[#This Row],[supplier_dim_supplier_id]],Table_supplier_dim1[[supplier_id]:[supplier_name]],5,FALSE)</f>
        <v>Twin Enviro</v>
      </c>
      <c r="N550">
        <f>SUMIF(B:B,Table_Fact_Inbound_Reporting[[#This Row],[single_stream_incoming_date]],G:G)</f>
        <v>10.759999999999998</v>
      </c>
      <c r="O550">
        <f>IFERROR(VLOOKUP(Table_Fact_Inbound_Reporting[[#This Row],[single_stream_incoming_date]],Fact_Trashout_Reporting!C:F,4,FALSE),0)</f>
        <v>0.84</v>
      </c>
      <c r="P550">
        <f>IFERROR(VLOOKUP(Table_Fact_Inbound_Reporting[[#This Row],[single_stream_incoming_date]],Fact_Production_Reporting!E:G,3,FALSE),0)</f>
        <v>6.7899999999999991</v>
      </c>
      <c r="Q550" s="30">
        <f>Table_Fact_Inbound_Reporting[[#This Row],[Group_Trash_Weight_Tons]]/Table_Fact_Inbound_Reporting[[#This Row],[Group_Inbound_Weight_Tons]]</f>
        <v>7.8066914498141279E-2</v>
      </c>
      <c r="R550" s="10">
        <f t="shared" si="8"/>
        <v>0.27575424703049778</v>
      </c>
    </row>
    <row r="551" spans="1:18" x14ac:dyDescent="0.25">
      <c r="A551">
        <v>804</v>
      </c>
      <c r="B551" s="14">
        <v>44242</v>
      </c>
      <c r="C551" t="s">
        <v>42</v>
      </c>
      <c r="D551">
        <v>105036</v>
      </c>
      <c r="E551" s="2">
        <v>44242</v>
      </c>
      <c r="F551">
        <v>4640</v>
      </c>
      <c r="G551">
        <v>2.3199999999999998</v>
      </c>
      <c r="H551">
        <v>2</v>
      </c>
      <c r="I551" t="s">
        <v>157</v>
      </c>
      <c r="J551" t="s">
        <v>158</v>
      </c>
      <c r="K551">
        <v>2</v>
      </c>
      <c r="L551" t="s">
        <v>160</v>
      </c>
      <c r="M551" t="str">
        <f>VLOOKUP(Table_Fact_Inbound_Reporting[[#This Row],[supplier_dim_supplier_id]],Table_supplier_dim1[[supplier_id]:[supplier_name]],5,FALSE)</f>
        <v>Twin Enviro</v>
      </c>
      <c r="N551">
        <f>SUMIF(B:B,Table_Fact_Inbound_Reporting[[#This Row],[single_stream_incoming_date]],G:G)</f>
        <v>10.759999999999998</v>
      </c>
      <c r="O551">
        <f>IFERROR(VLOOKUP(Table_Fact_Inbound_Reporting[[#This Row],[single_stream_incoming_date]],Fact_Trashout_Reporting!C:F,4,FALSE),0)</f>
        <v>0.84</v>
      </c>
      <c r="P551">
        <f>IFERROR(VLOOKUP(Table_Fact_Inbound_Reporting[[#This Row],[single_stream_incoming_date]],Fact_Production_Reporting!E:G,3,FALSE),0)</f>
        <v>6.7899999999999991</v>
      </c>
      <c r="Q551" s="30">
        <f>Table_Fact_Inbound_Reporting[[#This Row],[Group_Trash_Weight_Tons]]/Table_Fact_Inbound_Reporting[[#This Row],[Group_Inbound_Weight_Tons]]</f>
        <v>7.8066914498141279E-2</v>
      </c>
      <c r="R551" s="10">
        <f t="shared" si="8"/>
        <v>0.27575424703049778</v>
      </c>
    </row>
    <row r="552" spans="1:18" x14ac:dyDescent="0.25">
      <c r="A552">
        <v>1509</v>
      </c>
      <c r="B552" s="14">
        <v>44242</v>
      </c>
      <c r="C552" t="s">
        <v>42</v>
      </c>
      <c r="D552">
        <v>105049</v>
      </c>
      <c r="E552" s="2">
        <v>44242</v>
      </c>
      <c r="F552">
        <v>5580</v>
      </c>
      <c r="G552">
        <v>2.79</v>
      </c>
      <c r="H552">
        <v>3</v>
      </c>
      <c r="I552" t="s">
        <v>157</v>
      </c>
      <c r="J552" t="s">
        <v>158</v>
      </c>
      <c r="K552">
        <v>2</v>
      </c>
      <c r="L552" t="s">
        <v>160</v>
      </c>
      <c r="M552" t="str">
        <f>VLOOKUP(Table_Fact_Inbound_Reporting[[#This Row],[supplier_dim_supplier_id]],Table_supplier_dim1[[supplier_id]:[supplier_name]],5,FALSE)</f>
        <v>Waste Management</v>
      </c>
      <c r="N552">
        <f>SUMIF(B:B,Table_Fact_Inbound_Reporting[[#This Row],[single_stream_incoming_date]],G:G)</f>
        <v>10.759999999999998</v>
      </c>
      <c r="O552">
        <f>IFERROR(VLOOKUP(Table_Fact_Inbound_Reporting[[#This Row],[single_stream_incoming_date]],Fact_Trashout_Reporting!C:F,4,FALSE),0)</f>
        <v>0.84</v>
      </c>
      <c r="P552">
        <f>IFERROR(VLOOKUP(Table_Fact_Inbound_Reporting[[#This Row],[single_stream_incoming_date]],Fact_Production_Reporting!E:G,3,FALSE),0)</f>
        <v>6.7899999999999991</v>
      </c>
      <c r="Q552" s="30">
        <f>Table_Fact_Inbound_Reporting[[#This Row],[Group_Trash_Weight_Tons]]/Table_Fact_Inbound_Reporting[[#This Row],[Group_Inbound_Weight_Tons]]</f>
        <v>7.8066914498141279E-2</v>
      </c>
      <c r="R552" s="10">
        <f t="shared" si="8"/>
        <v>0.27575424703049778</v>
      </c>
    </row>
    <row r="553" spans="1:18" x14ac:dyDescent="0.25">
      <c r="A553">
        <v>805</v>
      </c>
      <c r="B553" s="14">
        <v>44239</v>
      </c>
      <c r="C553" t="s">
        <v>42</v>
      </c>
      <c r="D553">
        <v>105014</v>
      </c>
      <c r="E553" s="2">
        <v>44239</v>
      </c>
      <c r="F553">
        <v>5680</v>
      </c>
      <c r="G553">
        <v>2.84</v>
      </c>
      <c r="H553">
        <v>2</v>
      </c>
      <c r="I553" t="s">
        <v>157</v>
      </c>
      <c r="J553" t="s">
        <v>158</v>
      </c>
      <c r="K553">
        <v>2</v>
      </c>
      <c r="L553" t="s">
        <v>160</v>
      </c>
      <c r="M553" t="str">
        <f>VLOOKUP(Table_Fact_Inbound_Reporting[[#This Row],[supplier_dim_supplier_id]],Table_supplier_dim1[[supplier_id]:[supplier_name]],5,FALSE)</f>
        <v>Twin Enviro</v>
      </c>
      <c r="N553">
        <f>SUMIF(B:B,Table_Fact_Inbound_Reporting[[#This Row],[single_stream_incoming_date]],G:G)</f>
        <v>9.81</v>
      </c>
      <c r="O553">
        <f>IFERROR(VLOOKUP(Table_Fact_Inbound_Reporting[[#This Row],[single_stream_incoming_date]],Fact_Trashout_Reporting!C:F,4,FALSE),0)</f>
        <v>1.91</v>
      </c>
      <c r="P553">
        <f>IFERROR(VLOOKUP(Table_Fact_Inbound_Reporting[[#This Row],[single_stream_incoming_date]],Fact_Production_Reporting!E:G,3,FALSE),0)</f>
        <v>3.6499999999999995</v>
      </c>
      <c r="Q553" s="30">
        <f>Table_Fact_Inbound_Reporting[[#This Row],[Group_Trash_Weight_Tons]]/Table_Fact_Inbound_Reporting[[#This Row],[Group_Inbound_Weight_Tons]]</f>
        <v>0.19469928644240569</v>
      </c>
      <c r="R553" s="10">
        <f t="shared" si="8"/>
        <v>0.27575424703049778</v>
      </c>
    </row>
    <row r="554" spans="1:18" x14ac:dyDescent="0.25">
      <c r="A554">
        <v>806</v>
      </c>
      <c r="B554" s="14">
        <v>44239</v>
      </c>
      <c r="C554" t="s">
        <v>42</v>
      </c>
      <c r="D554">
        <v>105019</v>
      </c>
      <c r="E554" s="2">
        <v>44239</v>
      </c>
      <c r="F554">
        <v>2220</v>
      </c>
      <c r="G554">
        <v>1.1100000000000001</v>
      </c>
      <c r="H554">
        <v>2</v>
      </c>
      <c r="I554" t="s">
        <v>157</v>
      </c>
      <c r="J554" t="s">
        <v>158</v>
      </c>
      <c r="K554">
        <v>2</v>
      </c>
      <c r="L554" t="s">
        <v>160</v>
      </c>
      <c r="M554" t="str">
        <f>VLOOKUP(Table_Fact_Inbound_Reporting[[#This Row],[supplier_dim_supplier_id]],Table_supplier_dim1[[supplier_id]:[supplier_name]],5,FALSE)</f>
        <v>Twin Enviro</v>
      </c>
      <c r="N554">
        <f>SUMIF(B:B,Table_Fact_Inbound_Reporting[[#This Row],[single_stream_incoming_date]],G:G)</f>
        <v>9.81</v>
      </c>
      <c r="O554">
        <f>IFERROR(VLOOKUP(Table_Fact_Inbound_Reporting[[#This Row],[single_stream_incoming_date]],Fact_Trashout_Reporting!C:F,4,FALSE),0)</f>
        <v>1.91</v>
      </c>
      <c r="P554">
        <f>IFERROR(VLOOKUP(Table_Fact_Inbound_Reporting[[#This Row],[single_stream_incoming_date]],Fact_Production_Reporting!E:G,3,FALSE),0)</f>
        <v>3.6499999999999995</v>
      </c>
      <c r="Q554" s="30">
        <f>Table_Fact_Inbound_Reporting[[#This Row],[Group_Trash_Weight_Tons]]/Table_Fact_Inbound_Reporting[[#This Row],[Group_Inbound_Weight_Tons]]</f>
        <v>0.19469928644240569</v>
      </c>
      <c r="R554" s="10">
        <f t="shared" si="8"/>
        <v>0.27575424703049778</v>
      </c>
    </row>
    <row r="555" spans="1:18" x14ac:dyDescent="0.25">
      <c r="A555">
        <v>1511</v>
      </c>
      <c r="B555" s="14">
        <v>44239</v>
      </c>
      <c r="C555" t="s">
        <v>42</v>
      </c>
      <c r="D555">
        <v>105011</v>
      </c>
      <c r="E555" s="2">
        <v>44239</v>
      </c>
      <c r="F555">
        <v>6720</v>
      </c>
      <c r="G555">
        <v>3.36</v>
      </c>
      <c r="H555">
        <v>3</v>
      </c>
      <c r="I555" t="s">
        <v>157</v>
      </c>
      <c r="J555" t="s">
        <v>158</v>
      </c>
      <c r="K555">
        <v>2</v>
      </c>
      <c r="L555" t="s">
        <v>160</v>
      </c>
      <c r="M555" t="str">
        <f>VLOOKUP(Table_Fact_Inbound_Reporting[[#This Row],[supplier_dim_supplier_id]],Table_supplier_dim1[[supplier_id]:[supplier_name]],5,FALSE)</f>
        <v>Waste Management</v>
      </c>
      <c r="N555">
        <f>SUMIF(B:B,Table_Fact_Inbound_Reporting[[#This Row],[single_stream_incoming_date]],G:G)</f>
        <v>9.81</v>
      </c>
      <c r="O555">
        <f>IFERROR(VLOOKUP(Table_Fact_Inbound_Reporting[[#This Row],[single_stream_incoming_date]],Fact_Trashout_Reporting!C:F,4,FALSE),0)</f>
        <v>1.91</v>
      </c>
      <c r="P555">
        <f>IFERROR(VLOOKUP(Table_Fact_Inbound_Reporting[[#This Row],[single_stream_incoming_date]],Fact_Production_Reporting!E:G,3,FALSE),0)</f>
        <v>3.6499999999999995</v>
      </c>
      <c r="Q555" s="30">
        <f>Table_Fact_Inbound_Reporting[[#This Row],[Group_Trash_Weight_Tons]]/Table_Fact_Inbound_Reporting[[#This Row],[Group_Inbound_Weight_Tons]]</f>
        <v>0.19469928644240569</v>
      </c>
      <c r="R555" s="10">
        <f t="shared" si="8"/>
        <v>0.27575424703049778</v>
      </c>
    </row>
    <row r="556" spans="1:18" x14ac:dyDescent="0.25">
      <c r="A556">
        <v>1510</v>
      </c>
      <c r="B556" s="14">
        <v>44239</v>
      </c>
      <c r="C556" t="s">
        <v>42</v>
      </c>
      <c r="D556">
        <v>105002</v>
      </c>
      <c r="E556" s="2">
        <v>44239</v>
      </c>
      <c r="F556">
        <v>5000</v>
      </c>
      <c r="G556">
        <v>2.5</v>
      </c>
      <c r="H556">
        <v>3</v>
      </c>
      <c r="I556" t="s">
        <v>157</v>
      </c>
      <c r="J556" t="s">
        <v>158</v>
      </c>
      <c r="K556">
        <v>2</v>
      </c>
      <c r="L556" t="s">
        <v>160</v>
      </c>
      <c r="M556" t="str">
        <f>VLOOKUP(Table_Fact_Inbound_Reporting[[#This Row],[supplier_dim_supplier_id]],Table_supplier_dim1[[supplier_id]:[supplier_name]],5,FALSE)</f>
        <v>Waste Management</v>
      </c>
      <c r="N556">
        <f>SUMIF(B:B,Table_Fact_Inbound_Reporting[[#This Row],[single_stream_incoming_date]],G:G)</f>
        <v>9.81</v>
      </c>
      <c r="O556">
        <f>IFERROR(VLOOKUP(Table_Fact_Inbound_Reporting[[#This Row],[single_stream_incoming_date]],Fact_Trashout_Reporting!C:F,4,FALSE),0)</f>
        <v>1.91</v>
      </c>
      <c r="P556">
        <f>IFERROR(VLOOKUP(Table_Fact_Inbound_Reporting[[#This Row],[single_stream_incoming_date]],Fact_Production_Reporting!E:G,3,FALSE),0)</f>
        <v>3.6499999999999995</v>
      </c>
      <c r="Q556" s="30">
        <f>Table_Fact_Inbound_Reporting[[#This Row],[Group_Trash_Weight_Tons]]/Table_Fact_Inbound_Reporting[[#This Row],[Group_Inbound_Weight_Tons]]</f>
        <v>0.19469928644240569</v>
      </c>
      <c r="R556" s="10">
        <f t="shared" si="8"/>
        <v>0.27575424703049778</v>
      </c>
    </row>
    <row r="557" spans="1:18" x14ac:dyDescent="0.25">
      <c r="A557">
        <v>1512</v>
      </c>
      <c r="B557" s="14">
        <v>44238</v>
      </c>
      <c r="C557" t="s">
        <v>42</v>
      </c>
      <c r="D557">
        <v>104988</v>
      </c>
      <c r="E557" s="2">
        <v>44238</v>
      </c>
      <c r="F557">
        <v>5360</v>
      </c>
      <c r="G557">
        <v>2.68</v>
      </c>
      <c r="H557">
        <v>3</v>
      </c>
      <c r="I557" t="s">
        <v>157</v>
      </c>
      <c r="J557" t="s">
        <v>158</v>
      </c>
      <c r="K557">
        <v>2</v>
      </c>
      <c r="L557" t="s">
        <v>160</v>
      </c>
      <c r="M557" t="str">
        <f>VLOOKUP(Table_Fact_Inbound_Reporting[[#This Row],[supplier_dim_supplier_id]],Table_supplier_dim1[[supplier_id]:[supplier_name]],5,FALSE)</f>
        <v>Waste Management</v>
      </c>
      <c r="N557">
        <f>SUMIF(B:B,Table_Fact_Inbound_Reporting[[#This Row],[single_stream_incoming_date]],G:G)</f>
        <v>6.75</v>
      </c>
      <c r="O557">
        <f>IFERROR(VLOOKUP(Table_Fact_Inbound_Reporting[[#This Row],[single_stream_incoming_date]],Fact_Trashout_Reporting!C:F,4,FALSE),0)</f>
        <v>2.89</v>
      </c>
      <c r="P557">
        <f>IFERROR(VLOOKUP(Table_Fact_Inbound_Reporting[[#This Row],[single_stream_incoming_date]],Fact_Production_Reporting!E:G,3,FALSE),0)</f>
        <v>5.2399999999999993</v>
      </c>
      <c r="Q557" s="30">
        <f>Table_Fact_Inbound_Reporting[[#This Row],[Group_Trash_Weight_Tons]]/Table_Fact_Inbound_Reporting[[#This Row],[Group_Inbound_Weight_Tons]]</f>
        <v>0.42814814814814817</v>
      </c>
      <c r="R557" s="10">
        <f t="shared" si="8"/>
        <v>0.27575424703049778</v>
      </c>
    </row>
    <row r="558" spans="1:18" x14ac:dyDescent="0.25">
      <c r="A558">
        <v>808</v>
      </c>
      <c r="B558" s="14">
        <v>44238</v>
      </c>
      <c r="C558" t="s">
        <v>42</v>
      </c>
      <c r="D558">
        <v>104978</v>
      </c>
      <c r="E558" s="2">
        <v>44238</v>
      </c>
      <c r="F558">
        <v>5040</v>
      </c>
      <c r="G558">
        <v>2.52</v>
      </c>
      <c r="H558">
        <v>2</v>
      </c>
      <c r="I558" t="s">
        <v>157</v>
      </c>
      <c r="J558" t="s">
        <v>158</v>
      </c>
      <c r="K558">
        <v>2</v>
      </c>
      <c r="L558" t="s">
        <v>160</v>
      </c>
      <c r="M558" t="str">
        <f>VLOOKUP(Table_Fact_Inbound_Reporting[[#This Row],[supplier_dim_supplier_id]],Table_supplier_dim1[[supplier_id]:[supplier_name]],5,FALSE)</f>
        <v>Twin Enviro</v>
      </c>
      <c r="N558">
        <f>SUMIF(B:B,Table_Fact_Inbound_Reporting[[#This Row],[single_stream_incoming_date]],G:G)</f>
        <v>6.75</v>
      </c>
      <c r="O558">
        <f>IFERROR(VLOOKUP(Table_Fact_Inbound_Reporting[[#This Row],[single_stream_incoming_date]],Fact_Trashout_Reporting!C:F,4,FALSE),0)</f>
        <v>2.89</v>
      </c>
      <c r="P558">
        <f>IFERROR(VLOOKUP(Table_Fact_Inbound_Reporting[[#This Row],[single_stream_incoming_date]],Fact_Production_Reporting!E:G,3,FALSE),0)</f>
        <v>5.2399999999999993</v>
      </c>
      <c r="Q558" s="30">
        <f>Table_Fact_Inbound_Reporting[[#This Row],[Group_Trash_Weight_Tons]]/Table_Fact_Inbound_Reporting[[#This Row],[Group_Inbound_Weight_Tons]]</f>
        <v>0.42814814814814817</v>
      </c>
      <c r="R558" s="10">
        <f t="shared" si="8"/>
        <v>0.27575424703049778</v>
      </c>
    </row>
    <row r="559" spans="1:18" x14ac:dyDescent="0.25">
      <c r="A559">
        <v>807</v>
      </c>
      <c r="B559" s="14">
        <v>44238</v>
      </c>
      <c r="C559" t="s">
        <v>42</v>
      </c>
      <c r="D559">
        <v>104973</v>
      </c>
      <c r="E559" s="2">
        <v>44238</v>
      </c>
      <c r="F559">
        <v>3100</v>
      </c>
      <c r="G559">
        <v>1.55</v>
      </c>
      <c r="H559">
        <v>2</v>
      </c>
      <c r="I559" t="s">
        <v>157</v>
      </c>
      <c r="J559" t="s">
        <v>158</v>
      </c>
      <c r="K559">
        <v>2</v>
      </c>
      <c r="L559" t="s">
        <v>160</v>
      </c>
      <c r="M559" t="str">
        <f>VLOOKUP(Table_Fact_Inbound_Reporting[[#This Row],[supplier_dim_supplier_id]],Table_supplier_dim1[[supplier_id]:[supplier_name]],5,FALSE)</f>
        <v>Twin Enviro</v>
      </c>
      <c r="N559">
        <f>SUMIF(B:B,Table_Fact_Inbound_Reporting[[#This Row],[single_stream_incoming_date]],G:G)</f>
        <v>6.75</v>
      </c>
      <c r="O559">
        <f>IFERROR(VLOOKUP(Table_Fact_Inbound_Reporting[[#This Row],[single_stream_incoming_date]],Fact_Trashout_Reporting!C:F,4,FALSE),0)</f>
        <v>2.89</v>
      </c>
      <c r="P559">
        <f>IFERROR(VLOOKUP(Table_Fact_Inbound_Reporting[[#This Row],[single_stream_incoming_date]],Fact_Production_Reporting!E:G,3,FALSE),0)</f>
        <v>5.2399999999999993</v>
      </c>
      <c r="Q559" s="30">
        <f>Table_Fact_Inbound_Reporting[[#This Row],[Group_Trash_Weight_Tons]]/Table_Fact_Inbound_Reporting[[#This Row],[Group_Inbound_Weight_Tons]]</f>
        <v>0.42814814814814817</v>
      </c>
      <c r="R559" s="10">
        <f t="shared" si="8"/>
        <v>0.27575424703049778</v>
      </c>
    </row>
    <row r="560" spans="1:18" x14ac:dyDescent="0.25">
      <c r="A560">
        <v>810</v>
      </c>
      <c r="B560" s="14">
        <v>44237</v>
      </c>
      <c r="C560" t="s">
        <v>42</v>
      </c>
      <c r="D560">
        <v>104927</v>
      </c>
      <c r="E560" s="2">
        <v>44237</v>
      </c>
      <c r="F560">
        <v>980</v>
      </c>
      <c r="G560">
        <v>0.49</v>
      </c>
      <c r="H560">
        <v>2</v>
      </c>
      <c r="I560" t="s">
        <v>157</v>
      </c>
      <c r="J560" t="s">
        <v>158</v>
      </c>
      <c r="K560">
        <v>2</v>
      </c>
      <c r="L560" t="s">
        <v>160</v>
      </c>
      <c r="M560" t="str">
        <f>VLOOKUP(Table_Fact_Inbound_Reporting[[#This Row],[supplier_dim_supplier_id]],Table_supplier_dim1[[supplier_id]:[supplier_name]],5,FALSE)</f>
        <v>Twin Enviro</v>
      </c>
      <c r="N560">
        <f>SUMIF(B:B,Table_Fact_Inbound_Reporting[[#This Row],[single_stream_incoming_date]],G:G)</f>
        <v>5.92</v>
      </c>
      <c r="O560">
        <f>IFERROR(VLOOKUP(Table_Fact_Inbound_Reporting[[#This Row],[single_stream_incoming_date]],Fact_Trashout_Reporting!C:F,4,FALSE),0)</f>
        <v>3.2</v>
      </c>
      <c r="P560">
        <f>IFERROR(VLOOKUP(Table_Fact_Inbound_Reporting[[#This Row],[single_stream_incoming_date]],Fact_Production_Reporting!E:G,3,FALSE),0)</f>
        <v>5.0999999999999996</v>
      </c>
      <c r="Q560" s="30">
        <f>Table_Fact_Inbound_Reporting[[#This Row],[Group_Trash_Weight_Tons]]/Table_Fact_Inbound_Reporting[[#This Row],[Group_Inbound_Weight_Tons]]</f>
        <v>0.54054054054054057</v>
      </c>
      <c r="R560" s="10">
        <f t="shared" si="8"/>
        <v>0.27575424703049778</v>
      </c>
    </row>
    <row r="561" spans="1:18" x14ac:dyDescent="0.25">
      <c r="A561">
        <v>809</v>
      </c>
      <c r="B561" s="14">
        <v>44237</v>
      </c>
      <c r="C561" t="s">
        <v>42</v>
      </c>
      <c r="D561">
        <v>104914</v>
      </c>
      <c r="E561" s="2">
        <v>44237</v>
      </c>
      <c r="F561">
        <v>3680</v>
      </c>
      <c r="G561">
        <v>1.84</v>
      </c>
      <c r="H561">
        <v>2</v>
      </c>
      <c r="I561" t="s">
        <v>157</v>
      </c>
      <c r="J561" t="s">
        <v>158</v>
      </c>
      <c r="K561">
        <v>2</v>
      </c>
      <c r="L561" t="s">
        <v>160</v>
      </c>
      <c r="M561" t="str">
        <f>VLOOKUP(Table_Fact_Inbound_Reporting[[#This Row],[supplier_dim_supplier_id]],Table_supplier_dim1[[supplier_id]:[supplier_name]],5,FALSE)</f>
        <v>Twin Enviro</v>
      </c>
      <c r="N561">
        <f>SUMIF(B:B,Table_Fact_Inbound_Reporting[[#This Row],[single_stream_incoming_date]],G:G)</f>
        <v>5.92</v>
      </c>
      <c r="O561">
        <f>IFERROR(VLOOKUP(Table_Fact_Inbound_Reporting[[#This Row],[single_stream_incoming_date]],Fact_Trashout_Reporting!C:F,4,FALSE),0)</f>
        <v>3.2</v>
      </c>
      <c r="P561">
        <f>IFERROR(VLOOKUP(Table_Fact_Inbound_Reporting[[#This Row],[single_stream_incoming_date]],Fact_Production_Reporting!E:G,3,FALSE),0)</f>
        <v>5.0999999999999996</v>
      </c>
      <c r="Q561" s="30">
        <f>Table_Fact_Inbound_Reporting[[#This Row],[Group_Trash_Weight_Tons]]/Table_Fact_Inbound_Reporting[[#This Row],[Group_Inbound_Weight_Tons]]</f>
        <v>0.54054054054054057</v>
      </c>
      <c r="R561" s="10">
        <f t="shared" si="8"/>
        <v>0.27575424703049778</v>
      </c>
    </row>
    <row r="562" spans="1:18" x14ac:dyDescent="0.25">
      <c r="A562">
        <v>811</v>
      </c>
      <c r="B562" s="14">
        <v>44237</v>
      </c>
      <c r="C562" t="s">
        <v>42</v>
      </c>
      <c r="D562">
        <v>104942</v>
      </c>
      <c r="E562" s="2">
        <v>44237</v>
      </c>
      <c r="F562">
        <v>7180</v>
      </c>
      <c r="G562">
        <v>3.59</v>
      </c>
      <c r="H562">
        <v>2</v>
      </c>
      <c r="I562" t="s">
        <v>157</v>
      </c>
      <c r="J562" t="s">
        <v>158</v>
      </c>
      <c r="K562">
        <v>2</v>
      </c>
      <c r="L562" t="s">
        <v>160</v>
      </c>
      <c r="M562" t="str">
        <f>VLOOKUP(Table_Fact_Inbound_Reporting[[#This Row],[supplier_dim_supplier_id]],Table_supplier_dim1[[supplier_id]:[supplier_name]],5,FALSE)</f>
        <v>Twin Enviro</v>
      </c>
      <c r="N562">
        <f>SUMIF(B:B,Table_Fact_Inbound_Reporting[[#This Row],[single_stream_incoming_date]],G:G)</f>
        <v>5.92</v>
      </c>
      <c r="O562">
        <f>IFERROR(VLOOKUP(Table_Fact_Inbound_Reporting[[#This Row],[single_stream_incoming_date]],Fact_Trashout_Reporting!C:F,4,FALSE),0)</f>
        <v>3.2</v>
      </c>
      <c r="P562">
        <f>IFERROR(VLOOKUP(Table_Fact_Inbound_Reporting[[#This Row],[single_stream_incoming_date]],Fact_Production_Reporting!E:G,3,FALSE),0)</f>
        <v>5.0999999999999996</v>
      </c>
      <c r="Q562" s="30">
        <f>Table_Fact_Inbound_Reporting[[#This Row],[Group_Trash_Weight_Tons]]/Table_Fact_Inbound_Reporting[[#This Row],[Group_Inbound_Weight_Tons]]</f>
        <v>0.54054054054054057</v>
      </c>
      <c r="R562" s="10">
        <f t="shared" si="8"/>
        <v>0.27575424703049778</v>
      </c>
    </row>
    <row r="563" spans="1:18" x14ac:dyDescent="0.25">
      <c r="A563">
        <v>1515</v>
      </c>
      <c r="B563" s="14">
        <v>44236</v>
      </c>
      <c r="C563" t="s">
        <v>42</v>
      </c>
      <c r="D563">
        <v>104912</v>
      </c>
      <c r="E563" s="2">
        <v>44236</v>
      </c>
      <c r="F563">
        <v>8940</v>
      </c>
      <c r="G563">
        <v>4.47</v>
      </c>
      <c r="H563">
        <v>3</v>
      </c>
      <c r="I563" t="s">
        <v>157</v>
      </c>
      <c r="J563" t="s">
        <v>158</v>
      </c>
      <c r="K563">
        <v>2</v>
      </c>
      <c r="L563" t="s">
        <v>160</v>
      </c>
      <c r="M563" t="str">
        <f>VLOOKUP(Table_Fact_Inbound_Reporting[[#This Row],[supplier_dim_supplier_id]],Table_supplier_dim1[[supplier_id]:[supplier_name]],5,FALSE)</f>
        <v>Waste Management</v>
      </c>
      <c r="N563">
        <f>SUMIF(B:B,Table_Fact_Inbound_Reporting[[#This Row],[single_stream_incoming_date]],G:G)</f>
        <v>10.159999999999998</v>
      </c>
      <c r="O563">
        <f>IFERROR(VLOOKUP(Table_Fact_Inbound_Reporting[[#This Row],[single_stream_incoming_date]],Fact_Trashout_Reporting!C:F,4,FALSE),0)</f>
        <v>3.11</v>
      </c>
      <c r="P563">
        <f>IFERROR(VLOOKUP(Table_Fact_Inbound_Reporting[[#This Row],[single_stream_incoming_date]],Fact_Production_Reporting!E:G,3,FALSE),0)</f>
        <v>3.86</v>
      </c>
      <c r="Q563" s="30">
        <f>Table_Fact_Inbound_Reporting[[#This Row],[Group_Trash_Weight_Tons]]/Table_Fact_Inbound_Reporting[[#This Row],[Group_Inbound_Weight_Tons]]</f>
        <v>0.30610236220472442</v>
      </c>
      <c r="R563" s="10">
        <f t="shared" si="8"/>
        <v>0.27575424703049778</v>
      </c>
    </row>
    <row r="564" spans="1:18" x14ac:dyDescent="0.25">
      <c r="A564">
        <v>1514</v>
      </c>
      <c r="B564" s="14">
        <v>44236</v>
      </c>
      <c r="C564" t="s">
        <v>42</v>
      </c>
      <c r="D564">
        <v>104911</v>
      </c>
      <c r="E564" s="2">
        <v>44236</v>
      </c>
      <c r="F564">
        <v>7640</v>
      </c>
      <c r="G564">
        <v>3.82</v>
      </c>
      <c r="H564">
        <v>3</v>
      </c>
      <c r="I564" t="s">
        <v>157</v>
      </c>
      <c r="J564" t="s">
        <v>158</v>
      </c>
      <c r="K564">
        <v>2</v>
      </c>
      <c r="L564" t="s">
        <v>160</v>
      </c>
      <c r="M564" t="str">
        <f>VLOOKUP(Table_Fact_Inbound_Reporting[[#This Row],[supplier_dim_supplier_id]],Table_supplier_dim1[[supplier_id]:[supplier_name]],5,FALSE)</f>
        <v>Waste Management</v>
      </c>
      <c r="N564">
        <f>SUMIF(B:B,Table_Fact_Inbound_Reporting[[#This Row],[single_stream_incoming_date]],G:G)</f>
        <v>10.159999999999998</v>
      </c>
      <c r="O564">
        <f>IFERROR(VLOOKUP(Table_Fact_Inbound_Reporting[[#This Row],[single_stream_incoming_date]],Fact_Trashout_Reporting!C:F,4,FALSE),0)</f>
        <v>3.11</v>
      </c>
      <c r="P564">
        <f>IFERROR(VLOOKUP(Table_Fact_Inbound_Reporting[[#This Row],[single_stream_incoming_date]],Fact_Production_Reporting!E:G,3,FALSE),0)</f>
        <v>3.86</v>
      </c>
      <c r="Q564" s="30">
        <f>Table_Fact_Inbound_Reporting[[#This Row],[Group_Trash_Weight_Tons]]/Table_Fact_Inbound_Reporting[[#This Row],[Group_Inbound_Weight_Tons]]</f>
        <v>0.30610236220472442</v>
      </c>
      <c r="R564" s="10">
        <f t="shared" si="8"/>
        <v>0.27575424703049778</v>
      </c>
    </row>
    <row r="565" spans="1:18" x14ac:dyDescent="0.25">
      <c r="A565">
        <v>1516</v>
      </c>
      <c r="B565" s="14">
        <v>44236</v>
      </c>
      <c r="C565" t="s">
        <v>42</v>
      </c>
      <c r="D565">
        <v>104913</v>
      </c>
      <c r="E565" s="2">
        <v>44236</v>
      </c>
      <c r="F565">
        <v>1740</v>
      </c>
      <c r="G565">
        <v>0.87</v>
      </c>
      <c r="H565">
        <v>3</v>
      </c>
      <c r="I565" t="s">
        <v>157</v>
      </c>
      <c r="J565" t="s">
        <v>158</v>
      </c>
      <c r="K565">
        <v>2</v>
      </c>
      <c r="L565" t="s">
        <v>160</v>
      </c>
      <c r="M565" t="str">
        <f>VLOOKUP(Table_Fact_Inbound_Reporting[[#This Row],[supplier_dim_supplier_id]],Table_supplier_dim1[[supplier_id]:[supplier_name]],5,FALSE)</f>
        <v>Waste Management</v>
      </c>
      <c r="N565">
        <f>SUMIF(B:B,Table_Fact_Inbound_Reporting[[#This Row],[single_stream_incoming_date]],G:G)</f>
        <v>10.159999999999998</v>
      </c>
      <c r="O565">
        <f>IFERROR(VLOOKUP(Table_Fact_Inbound_Reporting[[#This Row],[single_stream_incoming_date]],Fact_Trashout_Reporting!C:F,4,FALSE),0)</f>
        <v>3.11</v>
      </c>
      <c r="P565">
        <f>IFERROR(VLOOKUP(Table_Fact_Inbound_Reporting[[#This Row],[single_stream_incoming_date]],Fact_Production_Reporting!E:G,3,FALSE),0)</f>
        <v>3.86</v>
      </c>
      <c r="Q565" s="30">
        <f>Table_Fact_Inbound_Reporting[[#This Row],[Group_Trash_Weight_Tons]]/Table_Fact_Inbound_Reporting[[#This Row],[Group_Inbound_Weight_Tons]]</f>
        <v>0.30610236220472442</v>
      </c>
      <c r="R565" s="10">
        <f t="shared" si="8"/>
        <v>0.27575424703049778</v>
      </c>
    </row>
    <row r="566" spans="1:18" x14ac:dyDescent="0.25">
      <c r="A566">
        <v>1513</v>
      </c>
      <c r="B566" s="14">
        <v>44236</v>
      </c>
      <c r="C566" t="s">
        <v>42</v>
      </c>
      <c r="D566">
        <v>104880</v>
      </c>
      <c r="E566" s="2">
        <v>44236</v>
      </c>
      <c r="F566">
        <v>2000</v>
      </c>
      <c r="G566">
        <v>1</v>
      </c>
      <c r="H566">
        <v>3</v>
      </c>
      <c r="I566" t="s">
        <v>157</v>
      </c>
      <c r="J566" t="s">
        <v>158</v>
      </c>
      <c r="K566">
        <v>2</v>
      </c>
      <c r="L566" t="s">
        <v>160</v>
      </c>
      <c r="M566" t="str">
        <f>VLOOKUP(Table_Fact_Inbound_Reporting[[#This Row],[supplier_dim_supplier_id]],Table_supplier_dim1[[supplier_id]:[supplier_name]],5,FALSE)</f>
        <v>Waste Management</v>
      </c>
      <c r="N566">
        <f>SUMIF(B:B,Table_Fact_Inbound_Reporting[[#This Row],[single_stream_incoming_date]],G:G)</f>
        <v>10.159999999999998</v>
      </c>
      <c r="O566">
        <f>IFERROR(VLOOKUP(Table_Fact_Inbound_Reporting[[#This Row],[single_stream_incoming_date]],Fact_Trashout_Reporting!C:F,4,FALSE),0)</f>
        <v>3.11</v>
      </c>
      <c r="P566">
        <f>IFERROR(VLOOKUP(Table_Fact_Inbound_Reporting[[#This Row],[single_stream_incoming_date]],Fact_Production_Reporting!E:G,3,FALSE),0)</f>
        <v>3.86</v>
      </c>
      <c r="Q566" s="30">
        <f>Table_Fact_Inbound_Reporting[[#This Row],[Group_Trash_Weight_Tons]]/Table_Fact_Inbound_Reporting[[#This Row],[Group_Inbound_Weight_Tons]]</f>
        <v>0.30610236220472442</v>
      </c>
      <c r="R566" s="10">
        <f t="shared" si="8"/>
        <v>0.27575424703049778</v>
      </c>
    </row>
    <row r="567" spans="1:18" x14ac:dyDescent="0.25">
      <c r="A567">
        <v>816</v>
      </c>
      <c r="B567" s="14">
        <v>44235</v>
      </c>
      <c r="C567" t="s">
        <v>42</v>
      </c>
      <c r="D567">
        <v>104872</v>
      </c>
      <c r="E567" s="2">
        <v>44235</v>
      </c>
      <c r="F567">
        <v>2180</v>
      </c>
      <c r="G567">
        <v>1.0900000000000001</v>
      </c>
      <c r="H567">
        <v>2</v>
      </c>
      <c r="I567" t="s">
        <v>157</v>
      </c>
      <c r="J567" t="s">
        <v>158</v>
      </c>
      <c r="K567">
        <v>2</v>
      </c>
      <c r="L567" t="s">
        <v>160</v>
      </c>
      <c r="M567" t="str">
        <f>VLOOKUP(Table_Fact_Inbound_Reporting[[#This Row],[supplier_dim_supplier_id]],Table_supplier_dim1[[supplier_id]:[supplier_name]],5,FALSE)</f>
        <v>Twin Enviro</v>
      </c>
      <c r="N567">
        <f>SUMIF(B:B,Table_Fact_Inbound_Reporting[[#This Row],[single_stream_incoming_date]],G:G)</f>
        <v>11.52</v>
      </c>
      <c r="O567">
        <f>IFERROR(VLOOKUP(Table_Fact_Inbound_Reporting[[#This Row],[single_stream_incoming_date]],Fact_Trashout_Reporting!C:F,4,FALSE),0)</f>
        <v>2.42</v>
      </c>
      <c r="P567">
        <f>IFERROR(VLOOKUP(Table_Fact_Inbound_Reporting[[#This Row],[single_stream_incoming_date]],Fact_Production_Reporting!E:G,3,FALSE),0)</f>
        <v>8.4499999999999993</v>
      </c>
      <c r="Q567" s="30">
        <f>Table_Fact_Inbound_Reporting[[#This Row],[Group_Trash_Weight_Tons]]/Table_Fact_Inbound_Reporting[[#This Row],[Group_Inbound_Weight_Tons]]</f>
        <v>0.21006944444444445</v>
      </c>
      <c r="R567" s="10">
        <f t="shared" si="8"/>
        <v>0.27575424703049778</v>
      </c>
    </row>
    <row r="568" spans="1:18" x14ac:dyDescent="0.25">
      <c r="A568">
        <v>1517</v>
      </c>
      <c r="B568" s="14">
        <v>44235</v>
      </c>
      <c r="C568" t="s">
        <v>42</v>
      </c>
      <c r="D568">
        <v>104873</v>
      </c>
      <c r="E568" s="2">
        <v>44235</v>
      </c>
      <c r="F568">
        <v>5600</v>
      </c>
      <c r="G568">
        <v>2.8</v>
      </c>
      <c r="H568">
        <v>3</v>
      </c>
      <c r="I568" t="s">
        <v>157</v>
      </c>
      <c r="J568" t="s">
        <v>158</v>
      </c>
      <c r="K568">
        <v>2</v>
      </c>
      <c r="L568" t="s">
        <v>160</v>
      </c>
      <c r="M568" t="str">
        <f>VLOOKUP(Table_Fact_Inbound_Reporting[[#This Row],[supplier_dim_supplier_id]],Table_supplier_dim1[[supplier_id]:[supplier_name]],5,FALSE)</f>
        <v>Waste Management</v>
      </c>
      <c r="N568">
        <f>SUMIF(B:B,Table_Fact_Inbound_Reporting[[#This Row],[single_stream_incoming_date]],G:G)</f>
        <v>11.52</v>
      </c>
      <c r="O568">
        <f>IFERROR(VLOOKUP(Table_Fact_Inbound_Reporting[[#This Row],[single_stream_incoming_date]],Fact_Trashout_Reporting!C:F,4,FALSE),0)</f>
        <v>2.42</v>
      </c>
      <c r="P568">
        <f>IFERROR(VLOOKUP(Table_Fact_Inbound_Reporting[[#This Row],[single_stream_incoming_date]],Fact_Production_Reporting!E:G,3,FALSE),0)</f>
        <v>8.4499999999999993</v>
      </c>
      <c r="Q568" s="30">
        <f>Table_Fact_Inbound_Reporting[[#This Row],[Group_Trash_Weight_Tons]]/Table_Fact_Inbound_Reporting[[#This Row],[Group_Inbound_Weight_Tons]]</f>
        <v>0.21006944444444445</v>
      </c>
      <c r="R568" s="10">
        <f t="shared" si="8"/>
        <v>0.27575424703049778</v>
      </c>
    </row>
    <row r="569" spans="1:18" x14ac:dyDescent="0.25">
      <c r="A569">
        <v>815</v>
      </c>
      <c r="B569" s="14">
        <v>44235</v>
      </c>
      <c r="C569" t="s">
        <v>42</v>
      </c>
      <c r="D569">
        <v>104869</v>
      </c>
      <c r="E569" s="2">
        <v>44235</v>
      </c>
      <c r="F569">
        <v>2800</v>
      </c>
      <c r="G569">
        <v>1.4</v>
      </c>
      <c r="H569">
        <v>2</v>
      </c>
      <c r="I569" t="s">
        <v>157</v>
      </c>
      <c r="J569" t="s">
        <v>158</v>
      </c>
      <c r="K569">
        <v>2</v>
      </c>
      <c r="L569" t="s">
        <v>160</v>
      </c>
      <c r="M569" t="str">
        <f>VLOOKUP(Table_Fact_Inbound_Reporting[[#This Row],[supplier_dim_supplier_id]],Table_supplier_dim1[[supplier_id]:[supplier_name]],5,FALSE)</f>
        <v>Twin Enviro</v>
      </c>
      <c r="N569">
        <f>SUMIF(B:B,Table_Fact_Inbound_Reporting[[#This Row],[single_stream_incoming_date]],G:G)</f>
        <v>11.52</v>
      </c>
      <c r="O569">
        <f>IFERROR(VLOOKUP(Table_Fact_Inbound_Reporting[[#This Row],[single_stream_incoming_date]],Fact_Trashout_Reporting!C:F,4,FALSE),0)</f>
        <v>2.42</v>
      </c>
      <c r="P569">
        <f>IFERROR(VLOOKUP(Table_Fact_Inbound_Reporting[[#This Row],[single_stream_incoming_date]],Fact_Production_Reporting!E:G,3,FALSE),0)</f>
        <v>8.4499999999999993</v>
      </c>
      <c r="Q569" s="30">
        <f>Table_Fact_Inbound_Reporting[[#This Row],[Group_Trash_Weight_Tons]]/Table_Fact_Inbound_Reporting[[#This Row],[Group_Inbound_Weight_Tons]]</f>
        <v>0.21006944444444445</v>
      </c>
      <c r="R569" s="10">
        <f t="shared" si="8"/>
        <v>0.27575424703049778</v>
      </c>
    </row>
    <row r="570" spans="1:18" x14ac:dyDescent="0.25">
      <c r="A570">
        <v>813</v>
      </c>
      <c r="B570" s="14">
        <v>44235</v>
      </c>
      <c r="C570" t="s">
        <v>42</v>
      </c>
      <c r="D570">
        <v>104845</v>
      </c>
      <c r="E570" s="2">
        <v>44235</v>
      </c>
      <c r="F570">
        <v>2140</v>
      </c>
      <c r="G570">
        <v>1.07</v>
      </c>
      <c r="H570">
        <v>2</v>
      </c>
      <c r="I570" t="s">
        <v>157</v>
      </c>
      <c r="J570" t="s">
        <v>158</v>
      </c>
      <c r="K570">
        <v>2</v>
      </c>
      <c r="L570" t="s">
        <v>160</v>
      </c>
      <c r="M570" t="str">
        <f>VLOOKUP(Table_Fact_Inbound_Reporting[[#This Row],[supplier_dim_supplier_id]],Table_supplier_dim1[[supplier_id]:[supplier_name]],5,FALSE)</f>
        <v>Twin Enviro</v>
      </c>
      <c r="N570">
        <f>SUMIF(B:B,Table_Fact_Inbound_Reporting[[#This Row],[single_stream_incoming_date]],G:G)</f>
        <v>11.52</v>
      </c>
      <c r="O570">
        <f>IFERROR(VLOOKUP(Table_Fact_Inbound_Reporting[[#This Row],[single_stream_incoming_date]],Fact_Trashout_Reporting!C:F,4,FALSE),0)</f>
        <v>2.42</v>
      </c>
      <c r="P570">
        <f>IFERROR(VLOOKUP(Table_Fact_Inbound_Reporting[[#This Row],[single_stream_incoming_date]],Fact_Production_Reporting!E:G,3,FALSE),0)</f>
        <v>8.4499999999999993</v>
      </c>
      <c r="Q570" s="30">
        <f>Table_Fact_Inbound_Reporting[[#This Row],[Group_Trash_Weight_Tons]]/Table_Fact_Inbound_Reporting[[#This Row],[Group_Inbound_Weight_Tons]]</f>
        <v>0.21006944444444445</v>
      </c>
      <c r="R570" s="10">
        <f t="shared" si="8"/>
        <v>0.27575424703049778</v>
      </c>
    </row>
    <row r="571" spans="1:18" x14ac:dyDescent="0.25">
      <c r="A571">
        <v>814</v>
      </c>
      <c r="B571" s="14">
        <v>44235</v>
      </c>
      <c r="C571" t="s">
        <v>42</v>
      </c>
      <c r="D571">
        <v>104860</v>
      </c>
      <c r="E571" s="2">
        <v>44235</v>
      </c>
      <c r="F571">
        <v>7680</v>
      </c>
      <c r="G571">
        <v>3.84</v>
      </c>
      <c r="H571">
        <v>2</v>
      </c>
      <c r="I571" t="s">
        <v>157</v>
      </c>
      <c r="J571" t="s">
        <v>158</v>
      </c>
      <c r="K571">
        <v>2</v>
      </c>
      <c r="L571" t="s">
        <v>160</v>
      </c>
      <c r="M571" t="str">
        <f>VLOOKUP(Table_Fact_Inbound_Reporting[[#This Row],[supplier_dim_supplier_id]],Table_supplier_dim1[[supplier_id]:[supplier_name]],5,FALSE)</f>
        <v>Twin Enviro</v>
      </c>
      <c r="N571">
        <f>SUMIF(B:B,Table_Fact_Inbound_Reporting[[#This Row],[single_stream_incoming_date]],G:G)</f>
        <v>11.52</v>
      </c>
      <c r="O571">
        <f>IFERROR(VLOOKUP(Table_Fact_Inbound_Reporting[[#This Row],[single_stream_incoming_date]],Fact_Trashout_Reporting!C:F,4,FALSE),0)</f>
        <v>2.42</v>
      </c>
      <c r="P571">
        <f>IFERROR(VLOOKUP(Table_Fact_Inbound_Reporting[[#This Row],[single_stream_incoming_date]],Fact_Production_Reporting!E:G,3,FALSE),0)</f>
        <v>8.4499999999999993</v>
      </c>
      <c r="Q571" s="30">
        <f>Table_Fact_Inbound_Reporting[[#This Row],[Group_Trash_Weight_Tons]]/Table_Fact_Inbound_Reporting[[#This Row],[Group_Inbound_Weight_Tons]]</f>
        <v>0.21006944444444445</v>
      </c>
      <c r="R571" s="10">
        <f t="shared" si="8"/>
        <v>0.27575424703049778</v>
      </c>
    </row>
    <row r="572" spans="1:18" x14ac:dyDescent="0.25">
      <c r="A572">
        <v>812</v>
      </c>
      <c r="B572" s="14">
        <v>44235</v>
      </c>
      <c r="C572" t="s">
        <v>42</v>
      </c>
      <c r="D572">
        <v>104839</v>
      </c>
      <c r="E572" s="2">
        <v>44235</v>
      </c>
      <c r="F572">
        <v>2640</v>
      </c>
      <c r="G572">
        <v>1.32</v>
      </c>
      <c r="H572">
        <v>2</v>
      </c>
      <c r="I572" t="s">
        <v>157</v>
      </c>
      <c r="J572" t="s">
        <v>158</v>
      </c>
      <c r="K572">
        <v>2</v>
      </c>
      <c r="L572" t="s">
        <v>160</v>
      </c>
      <c r="M572" t="str">
        <f>VLOOKUP(Table_Fact_Inbound_Reporting[[#This Row],[supplier_dim_supplier_id]],Table_supplier_dim1[[supplier_id]:[supplier_name]],5,FALSE)</f>
        <v>Twin Enviro</v>
      </c>
      <c r="N572">
        <f>SUMIF(B:B,Table_Fact_Inbound_Reporting[[#This Row],[single_stream_incoming_date]],G:G)</f>
        <v>11.52</v>
      </c>
      <c r="O572">
        <f>IFERROR(VLOOKUP(Table_Fact_Inbound_Reporting[[#This Row],[single_stream_incoming_date]],Fact_Trashout_Reporting!C:F,4,FALSE),0)</f>
        <v>2.42</v>
      </c>
      <c r="P572">
        <f>IFERROR(VLOOKUP(Table_Fact_Inbound_Reporting[[#This Row],[single_stream_incoming_date]],Fact_Production_Reporting!E:G,3,FALSE),0)</f>
        <v>8.4499999999999993</v>
      </c>
      <c r="Q572" s="30">
        <f>Table_Fact_Inbound_Reporting[[#This Row],[Group_Trash_Weight_Tons]]/Table_Fact_Inbound_Reporting[[#This Row],[Group_Inbound_Weight_Tons]]</f>
        <v>0.21006944444444445</v>
      </c>
      <c r="R572" s="10">
        <f t="shared" si="8"/>
        <v>0.27575424703049778</v>
      </c>
    </row>
    <row r="573" spans="1:18" x14ac:dyDescent="0.25">
      <c r="A573">
        <v>1519</v>
      </c>
      <c r="B573" s="14">
        <v>44232</v>
      </c>
      <c r="C573" t="s">
        <v>42</v>
      </c>
      <c r="D573">
        <v>104825</v>
      </c>
      <c r="E573" s="2">
        <v>44232</v>
      </c>
      <c r="F573">
        <v>12080</v>
      </c>
      <c r="G573">
        <v>6.04</v>
      </c>
      <c r="H573">
        <v>3</v>
      </c>
      <c r="I573" t="s">
        <v>157</v>
      </c>
      <c r="J573" t="s">
        <v>158</v>
      </c>
      <c r="K573">
        <v>2</v>
      </c>
      <c r="L573" t="s">
        <v>160</v>
      </c>
      <c r="M573" t="str">
        <f>VLOOKUP(Table_Fact_Inbound_Reporting[[#This Row],[supplier_dim_supplier_id]],Table_supplier_dim1[[supplier_id]:[supplier_name]],5,FALSE)</f>
        <v>Waste Management</v>
      </c>
      <c r="N573">
        <f>SUMIF(B:B,Table_Fact_Inbound_Reporting[[#This Row],[single_stream_incoming_date]],G:G)</f>
        <v>9.75</v>
      </c>
      <c r="O573">
        <f>IFERROR(VLOOKUP(Table_Fact_Inbound_Reporting[[#This Row],[single_stream_incoming_date]],Fact_Trashout_Reporting!C:F,4,FALSE),0)</f>
        <v>2.23</v>
      </c>
      <c r="P573">
        <f>IFERROR(VLOOKUP(Table_Fact_Inbound_Reporting[[#This Row],[single_stream_incoming_date]],Fact_Production_Reporting!E:G,3,FALSE),0)</f>
        <v>4.9299999999999988</v>
      </c>
      <c r="Q573" s="30">
        <f>Table_Fact_Inbound_Reporting[[#This Row],[Group_Trash_Weight_Tons]]/Table_Fact_Inbound_Reporting[[#This Row],[Group_Inbound_Weight_Tons]]</f>
        <v>0.2287179487179487</v>
      </c>
      <c r="R573" s="10">
        <f t="shared" si="8"/>
        <v>0.27575424703049778</v>
      </c>
    </row>
    <row r="574" spans="1:18" x14ac:dyDescent="0.25">
      <c r="A574">
        <v>817</v>
      </c>
      <c r="B574" s="14">
        <v>44232</v>
      </c>
      <c r="C574" t="s">
        <v>42</v>
      </c>
      <c r="D574">
        <v>104836</v>
      </c>
      <c r="E574" s="2">
        <v>44232</v>
      </c>
      <c r="F574">
        <v>2420</v>
      </c>
      <c r="G574">
        <v>1.21</v>
      </c>
      <c r="H574">
        <v>2</v>
      </c>
      <c r="I574" t="s">
        <v>157</v>
      </c>
      <c r="J574" t="s">
        <v>158</v>
      </c>
      <c r="K574">
        <v>2</v>
      </c>
      <c r="L574" t="s">
        <v>160</v>
      </c>
      <c r="M574" t="str">
        <f>VLOOKUP(Table_Fact_Inbound_Reporting[[#This Row],[supplier_dim_supplier_id]],Table_supplier_dim1[[supplier_id]:[supplier_name]],5,FALSE)</f>
        <v>Twin Enviro</v>
      </c>
      <c r="N574">
        <f>SUMIF(B:B,Table_Fact_Inbound_Reporting[[#This Row],[single_stream_incoming_date]],G:G)</f>
        <v>9.75</v>
      </c>
      <c r="O574">
        <f>IFERROR(VLOOKUP(Table_Fact_Inbound_Reporting[[#This Row],[single_stream_incoming_date]],Fact_Trashout_Reporting!C:F,4,FALSE),0)</f>
        <v>2.23</v>
      </c>
      <c r="P574">
        <f>IFERROR(VLOOKUP(Table_Fact_Inbound_Reporting[[#This Row],[single_stream_incoming_date]],Fact_Production_Reporting!E:G,3,FALSE),0)</f>
        <v>4.9299999999999988</v>
      </c>
      <c r="Q574" s="30">
        <f>Table_Fact_Inbound_Reporting[[#This Row],[Group_Trash_Weight_Tons]]/Table_Fact_Inbound_Reporting[[#This Row],[Group_Inbound_Weight_Tons]]</f>
        <v>0.2287179487179487</v>
      </c>
      <c r="R574" s="10">
        <f t="shared" si="8"/>
        <v>0.27575424703049778</v>
      </c>
    </row>
    <row r="575" spans="1:18" x14ac:dyDescent="0.25">
      <c r="A575">
        <v>1518</v>
      </c>
      <c r="B575" s="14">
        <v>44232</v>
      </c>
      <c r="C575" t="s">
        <v>42</v>
      </c>
      <c r="D575">
        <v>104822</v>
      </c>
      <c r="E575" s="2">
        <v>44232</v>
      </c>
      <c r="F575">
        <v>5000</v>
      </c>
      <c r="G575">
        <v>2.5</v>
      </c>
      <c r="H575">
        <v>3</v>
      </c>
      <c r="I575" t="s">
        <v>157</v>
      </c>
      <c r="J575" t="s">
        <v>158</v>
      </c>
      <c r="K575">
        <v>2</v>
      </c>
      <c r="L575" t="s">
        <v>160</v>
      </c>
      <c r="M575" t="str">
        <f>VLOOKUP(Table_Fact_Inbound_Reporting[[#This Row],[supplier_dim_supplier_id]],Table_supplier_dim1[[supplier_id]:[supplier_name]],5,FALSE)</f>
        <v>Waste Management</v>
      </c>
      <c r="N575">
        <f>SUMIF(B:B,Table_Fact_Inbound_Reporting[[#This Row],[single_stream_incoming_date]],G:G)</f>
        <v>9.75</v>
      </c>
      <c r="O575">
        <f>IFERROR(VLOOKUP(Table_Fact_Inbound_Reporting[[#This Row],[single_stream_incoming_date]],Fact_Trashout_Reporting!C:F,4,FALSE),0)</f>
        <v>2.23</v>
      </c>
      <c r="P575">
        <f>IFERROR(VLOOKUP(Table_Fact_Inbound_Reporting[[#This Row],[single_stream_incoming_date]],Fact_Production_Reporting!E:G,3,FALSE),0)</f>
        <v>4.9299999999999988</v>
      </c>
      <c r="Q575" s="30">
        <f>Table_Fact_Inbound_Reporting[[#This Row],[Group_Trash_Weight_Tons]]/Table_Fact_Inbound_Reporting[[#This Row],[Group_Inbound_Weight_Tons]]</f>
        <v>0.2287179487179487</v>
      </c>
      <c r="R575" s="10">
        <f t="shared" si="8"/>
        <v>0.27575424703049778</v>
      </c>
    </row>
    <row r="576" spans="1:18" x14ac:dyDescent="0.25">
      <c r="A576">
        <v>820</v>
      </c>
      <c r="B576" s="14">
        <v>44231</v>
      </c>
      <c r="C576" t="s">
        <v>42</v>
      </c>
      <c r="D576">
        <v>104810</v>
      </c>
      <c r="E576" s="2">
        <v>44231</v>
      </c>
      <c r="F576">
        <v>5200</v>
      </c>
      <c r="G576">
        <v>2.6</v>
      </c>
      <c r="H576">
        <v>2</v>
      </c>
      <c r="I576" t="s">
        <v>157</v>
      </c>
      <c r="J576" t="s">
        <v>158</v>
      </c>
      <c r="K576">
        <v>2</v>
      </c>
      <c r="L576" t="s">
        <v>160</v>
      </c>
      <c r="M576" t="str">
        <f>VLOOKUP(Table_Fact_Inbound_Reporting[[#This Row],[supplier_dim_supplier_id]],Table_supplier_dim1[[supplier_id]:[supplier_name]],5,FALSE)</f>
        <v>Twin Enviro</v>
      </c>
      <c r="N576">
        <f>SUMIF(B:B,Table_Fact_Inbound_Reporting[[#This Row],[single_stream_incoming_date]],G:G)</f>
        <v>5.6499999999999995</v>
      </c>
      <c r="O576">
        <f>IFERROR(VLOOKUP(Table_Fact_Inbound_Reporting[[#This Row],[single_stream_incoming_date]],Fact_Trashout_Reporting!C:F,4,FALSE),0)</f>
        <v>2.73</v>
      </c>
      <c r="P576">
        <f>IFERROR(VLOOKUP(Table_Fact_Inbound_Reporting[[#This Row],[single_stream_incoming_date]],Fact_Production_Reporting!E:G,3,FALSE),0)</f>
        <v>4.17</v>
      </c>
      <c r="Q576" s="30">
        <f>Table_Fact_Inbound_Reporting[[#This Row],[Group_Trash_Weight_Tons]]/Table_Fact_Inbound_Reporting[[#This Row],[Group_Inbound_Weight_Tons]]</f>
        <v>0.48318584070796466</v>
      </c>
      <c r="R576" s="10">
        <f t="shared" si="8"/>
        <v>0.27575424703049778</v>
      </c>
    </row>
    <row r="577" spans="1:18" x14ac:dyDescent="0.25">
      <c r="A577">
        <v>818</v>
      </c>
      <c r="B577" s="14">
        <v>44231</v>
      </c>
      <c r="C577" t="s">
        <v>42</v>
      </c>
      <c r="D577">
        <v>104789</v>
      </c>
      <c r="E577" s="2">
        <v>44231</v>
      </c>
      <c r="F577">
        <v>4520</v>
      </c>
      <c r="G577">
        <v>2.2599999999999998</v>
      </c>
      <c r="H577">
        <v>2</v>
      </c>
      <c r="I577" t="s">
        <v>157</v>
      </c>
      <c r="J577" t="s">
        <v>158</v>
      </c>
      <c r="K577">
        <v>2</v>
      </c>
      <c r="L577" t="s">
        <v>160</v>
      </c>
      <c r="M577" t="str">
        <f>VLOOKUP(Table_Fact_Inbound_Reporting[[#This Row],[supplier_dim_supplier_id]],Table_supplier_dim1[[supplier_id]:[supplier_name]],5,FALSE)</f>
        <v>Twin Enviro</v>
      </c>
      <c r="N577">
        <f>SUMIF(B:B,Table_Fact_Inbound_Reporting[[#This Row],[single_stream_incoming_date]],G:G)</f>
        <v>5.6499999999999995</v>
      </c>
      <c r="O577">
        <f>IFERROR(VLOOKUP(Table_Fact_Inbound_Reporting[[#This Row],[single_stream_incoming_date]],Fact_Trashout_Reporting!C:F,4,FALSE),0)</f>
        <v>2.73</v>
      </c>
      <c r="P577">
        <f>IFERROR(VLOOKUP(Table_Fact_Inbound_Reporting[[#This Row],[single_stream_incoming_date]],Fact_Production_Reporting!E:G,3,FALSE),0)</f>
        <v>4.17</v>
      </c>
      <c r="Q577" s="30">
        <f>Table_Fact_Inbound_Reporting[[#This Row],[Group_Trash_Weight_Tons]]/Table_Fact_Inbound_Reporting[[#This Row],[Group_Inbound_Weight_Tons]]</f>
        <v>0.48318584070796466</v>
      </c>
      <c r="R577" s="10">
        <f t="shared" si="8"/>
        <v>0.27575424703049778</v>
      </c>
    </row>
    <row r="578" spans="1:18" x14ac:dyDescent="0.25">
      <c r="A578">
        <v>819</v>
      </c>
      <c r="B578" s="14">
        <v>44231</v>
      </c>
      <c r="C578" t="s">
        <v>42</v>
      </c>
      <c r="D578">
        <v>104809</v>
      </c>
      <c r="E578" s="2">
        <v>44231</v>
      </c>
      <c r="F578">
        <v>1580</v>
      </c>
      <c r="G578">
        <v>0.79</v>
      </c>
      <c r="H578">
        <v>2</v>
      </c>
      <c r="I578" t="s">
        <v>157</v>
      </c>
      <c r="J578" t="s">
        <v>158</v>
      </c>
      <c r="K578">
        <v>2</v>
      </c>
      <c r="L578" t="s">
        <v>160</v>
      </c>
      <c r="M578" t="str">
        <f>VLOOKUP(Table_Fact_Inbound_Reporting[[#This Row],[supplier_dim_supplier_id]],Table_supplier_dim1[[supplier_id]:[supplier_name]],5,FALSE)</f>
        <v>Twin Enviro</v>
      </c>
      <c r="N578">
        <f>SUMIF(B:B,Table_Fact_Inbound_Reporting[[#This Row],[single_stream_incoming_date]],G:G)</f>
        <v>5.6499999999999995</v>
      </c>
      <c r="O578">
        <f>IFERROR(VLOOKUP(Table_Fact_Inbound_Reporting[[#This Row],[single_stream_incoming_date]],Fact_Trashout_Reporting!C:F,4,FALSE),0)</f>
        <v>2.73</v>
      </c>
      <c r="P578">
        <f>IFERROR(VLOOKUP(Table_Fact_Inbound_Reporting[[#This Row],[single_stream_incoming_date]],Fact_Production_Reporting!E:G,3,FALSE),0)</f>
        <v>4.17</v>
      </c>
      <c r="Q578" s="30">
        <f>Table_Fact_Inbound_Reporting[[#This Row],[Group_Trash_Weight_Tons]]/Table_Fact_Inbound_Reporting[[#This Row],[Group_Inbound_Weight_Tons]]</f>
        <v>0.48318584070796466</v>
      </c>
      <c r="R578" s="10">
        <f t="shared" ref="R578:R641" si="9">AVERAGE(Q:Q)</f>
        <v>0.27575424703049778</v>
      </c>
    </row>
    <row r="579" spans="1:18" x14ac:dyDescent="0.25">
      <c r="A579">
        <v>823</v>
      </c>
      <c r="B579" s="14">
        <v>44230</v>
      </c>
      <c r="C579" t="s">
        <v>42</v>
      </c>
      <c r="D579">
        <v>104761</v>
      </c>
      <c r="E579" s="2">
        <v>44230</v>
      </c>
      <c r="F579">
        <v>480</v>
      </c>
      <c r="G579">
        <v>0.24</v>
      </c>
      <c r="H579">
        <v>2</v>
      </c>
      <c r="I579" t="s">
        <v>157</v>
      </c>
      <c r="J579" t="s">
        <v>158</v>
      </c>
      <c r="K579">
        <v>2</v>
      </c>
      <c r="L579" t="s">
        <v>160</v>
      </c>
      <c r="M579" t="str">
        <f>VLOOKUP(Table_Fact_Inbound_Reporting[[#This Row],[supplier_dim_supplier_id]],Table_supplier_dim1[[supplier_id]:[supplier_name]],5,FALSE)</f>
        <v>Twin Enviro</v>
      </c>
      <c r="N579">
        <f>SUMIF(B:B,Table_Fact_Inbound_Reporting[[#This Row],[single_stream_incoming_date]],G:G)</f>
        <v>6.2700000000000005</v>
      </c>
      <c r="O579">
        <f>IFERROR(VLOOKUP(Table_Fact_Inbound_Reporting[[#This Row],[single_stream_incoming_date]],Fact_Trashout_Reporting!C:F,4,FALSE),0)</f>
        <v>2.96</v>
      </c>
      <c r="P579">
        <f>IFERROR(VLOOKUP(Table_Fact_Inbound_Reporting[[#This Row],[single_stream_incoming_date]],Fact_Production_Reporting!E:G,3,FALSE),0)</f>
        <v>5.73</v>
      </c>
      <c r="Q579" s="30">
        <f>Table_Fact_Inbound_Reporting[[#This Row],[Group_Trash_Weight_Tons]]/Table_Fact_Inbound_Reporting[[#This Row],[Group_Inbound_Weight_Tons]]</f>
        <v>0.47208931419457734</v>
      </c>
      <c r="R579" s="10">
        <f t="shared" si="9"/>
        <v>0.27575424703049778</v>
      </c>
    </row>
    <row r="580" spans="1:18" x14ac:dyDescent="0.25">
      <c r="A580">
        <v>822</v>
      </c>
      <c r="B580" s="14">
        <v>44230</v>
      </c>
      <c r="C580" t="s">
        <v>42</v>
      </c>
      <c r="D580">
        <v>104754</v>
      </c>
      <c r="E580" s="2">
        <v>44230</v>
      </c>
      <c r="F580">
        <v>6680</v>
      </c>
      <c r="G580">
        <v>3.34</v>
      </c>
      <c r="H580">
        <v>2</v>
      </c>
      <c r="I580" t="s">
        <v>157</v>
      </c>
      <c r="J580" t="s">
        <v>158</v>
      </c>
      <c r="K580">
        <v>2</v>
      </c>
      <c r="L580" t="s">
        <v>160</v>
      </c>
      <c r="M580" t="str">
        <f>VLOOKUP(Table_Fact_Inbound_Reporting[[#This Row],[supplier_dim_supplier_id]],Table_supplier_dim1[[supplier_id]:[supplier_name]],5,FALSE)</f>
        <v>Twin Enviro</v>
      </c>
      <c r="N580">
        <f>SUMIF(B:B,Table_Fact_Inbound_Reporting[[#This Row],[single_stream_incoming_date]],G:G)</f>
        <v>6.2700000000000005</v>
      </c>
      <c r="O580">
        <f>IFERROR(VLOOKUP(Table_Fact_Inbound_Reporting[[#This Row],[single_stream_incoming_date]],Fact_Trashout_Reporting!C:F,4,FALSE),0)</f>
        <v>2.96</v>
      </c>
      <c r="P580">
        <f>IFERROR(VLOOKUP(Table_Fact_Inbound_Reporting[[#This Row],[single_stream_incoming_date]],Fact_Production_Reporting!E:G,3,FALSE),0)</f>
        <v>5.73</v>
      </c>
      <c r="Q580" s="30">
        <f>Table_Fact_Inbound_Reporting[[#This Row],[Group_Trash_Weight_Tons]]/Table_Fact_Inbound_Reporting[[#This Row],[Group_Inbound_Weight_Tons]]</f>
        <v>0.47208931419457734</v>
      </c>
      <c r="R580" s="10">
        <f t="shared" si="9"/>
        <v>0.27575424703049778</v>
      </c>
    </row>
    <row r="581" spans="1:18" x14ac:dyDescent="0.25">
      <c r="A581">
        <v>1520</v>
      </c>
      <c r="B581" s="14">
        <v>44230</v>
      </c>
      <c r="C581" t="s">
        <v>42</v>
      </c>
      <c r="D581">
        <v>104740</v>
      </c>
      <c r="E581" s="2">
        <v>44230</v>
      </c>
      <c r="F581">
        <v>4500</v>
      </c>
      <c r="G581">
        <v>2.25</v>
      </c>
      <c r="H581">
        <v>3</v>
      </c>
      <c r="I581" t="s">
        <v>157</v>
      </c>
      <c r="J581" t="s">
        <v>158</v>
      </c>
      <c r="K581">
        <v>2</v>
      </c>
      <c r="L581" t="s">
        <v>160</v>
      </c>
      <c r="M581" t="str">
        <f>VLOOKUP(Table_Fact_Inbound_Reporting[[#This Row],[supplier_dim_supplier_id]],Table_supplier_dim1[[supplier_id]:[supplier_name]],5,FALSE)</f>
        <v>Waste Management</v>
      </c>
      <c r="N581">
        <f>SUMIF(B:B,Table_Fact_Inbound_Reporting[[#This Row],[single_stream_incoming_date]],G:G)</f>
        <v>6.2700000000000005</v>
      </c>
      <c r="O581">
        <f>IFERROR(VLOOKUP(Table_Fact_Inbound_Reporting[[#This Row],[single_stream_incoming_date]],Fact_Trashout_Reporting!C:F,4,FALSE),0)</f>
        <v>2.96</v>
      </c>
      <c r="P581">
        <f>IFERROR(VLOOKUP(Table_Fact_Inbound_Reporting[[#This Row],[single_stream_incoming_date]],Fact_Production_Reporting!E:G,3,FALSE),0)</f>
        <v>5.73</v>
      </c>
      <c r="Q581" s="30">
        <f>Table_Fact_Inbound_Reporting[[#This Row],[Group_Trash_Weight_Tons]]/Table_Fact_Inbound_Reporting[[#This Row],[Group_Inbound_Weight_Tons]]</f>
        <v>0.47208931419457734</v>
      </c>
      <c r="R581" s="10">
        <f t="shared" si="9"/>
        <v>0.27575424703049778</v>
      </c>
    </row>
    <row r="582" spans="1:18" x14ac:dyDescent="0.25">
      <c r="A582">
        <v>821</v>
      </c>
      <c r="B582" s="14">
        <v>44230</v>
      </c>
      <c r="C582" t="s">
        <v>42</v>
      </c>
      <c r="D582">
        <v>104737</v>
      </c>
      <c r="E582" s="2">
        <v>44230</v>
      </c>
      <c r="F582">
        <v>880</v>
      </c>
      <c r="G582">
        <v>0.44</v>
      </c>
      <c r="H582">
        <v>2</v>
      </c>
      <c r="I582" t="s">
        <v>157</v>
      </c>
      <c r="J582" t="s">
        <v>158</v>
      </c>
      <c r="K582">
        <v>2</v>
      </c>
      <c r="L582" t="s">
        <v>160</v>
      </c>
      <c r="M582" t="str">
        <f>VLOOKUP(Table_Fact_Inbound_Reporting[[#This Row],[supplier_dim_supplier_id]],Table_supplier_dim1[[supplier_id]:[supplier_name]],5,FALSE)</f>
        <v>Twin Enviro</v>
      </c>
      <c r="N582">
        <f>SUMIF(B:B,Table_Fact_Inbound_Reporting[[#This Row],[single_stream_incoming_date]],G:G)</f>
        <v>6.2700000000000005</v>
      </c>
      <c r="O582">
        <f>IFERROR(VLOOKUP(Table_Fact_Inbound_Reporting[[#This Row],[single_stream_incoming_date]],Fact_Trashout_Reporting!C:F,4,FALSE),0)</f>
        <v>2.96</v>
      </c>
      <c r="P582">
        <f>IFERROR(VLOOKUP(Table_Fact_Inbound_Reporting[[#This Row],[single_stream_incoming_date]],Fact_Production_Reporting!E:G,3,FALSE),0)</f>
        <v>5.73</v>
      </c>
      <c r="Q582" s="30">
        <f>Table_Fact_Inbound_Reporting[[#This Row],[Group_Trash_Weight_Tons]]/Table_Fact_Inbound_Reporting[[#This Row],[Group_Inbound_Weight_Tons]]</f>
        <v>0.47208931419457734</v>
      </c>
      <c r="R582" s="10">
        <f t="shared" si="9"/>
        <v>0.27575424703049778</v>
      </c>
    </row>
    <row r="583" spans="1:18" x14ac:dyDescent="0.25">
      <c r="A583">
        <v>825</v>
      </c>
      <c r="B583" s="14">
        <v>44229</v>
      </c>
      <c r="C583" t="s">
        <v>42</v>
      </c>
      <c r="D583">
        <v>104711</v>
      </c>
      <c r="E583" s="2">
        <v>44229</v>
      </c>
      <c r="F583">
        <v>5420</v>
      </c>
      <c r="G583">
        <v>2.71</v>
      </c>
      <c r="H583">
        <v>2</v>
      </c>
      <c r="I583" t="s">
        <v>157</v>
      </c>
      <c r="J583" t="s">
        <v>158</v>
      </c>
      <c r="K583">
        <v>2</v>
      </c>
      <c r="L583" t="s">
        <v>160</v>
      </c>
      <c r="M583" t="str">
        <f>VLOOKUP(Table_Fact_Inbound_Reporting[[#This Row],[supplier_dim_supplier_id]],Table_supplier_dim1[[supplier_id]:[supplier_name]],5,FALSE)</f>
        <v>Twin Enviro</v>
      </c>
      <c r="N583">
        <f>SUMIF(B:B,Table_Fact_Inbound_Reporting[[#This Row],[single_stream_incoming_date]],G:G)</f>
        <v>7.6400000000000006</v>
      </c>
      <c r="O583">
        <f>IFERROR(VLOOKUP(Table_Fact_Inbound_Reporting[[#This Row],[single_stream_incoming_date]],Fact_Trashout_Reporting!C:F,4,FALSE),0)</f>
        <v>3.79</v>
      </c>
      <c r="P583">
        <f>IFERROR(VLOOKUP(Table_Fact_Inbound_Reporting[[#This Row],[single_stream_incoming_date]],Fact_Production_Reporting!E:G,3,FALSE),0)</f>
        <v>8.1800000000000015</v>
      </c>
      <c r="Q583" s="30">
        <f>Table_Fact_Inbound_Reporting[[#This Row],[Group_Trash_Weight_Tons]]/Table_Fact_Inbound_Reporting[[#This Row],[Group_Inbound_Weight_Tons]]</f>
        <v>0.49607329842931935</v>
      </c>
      <c r="R583" s="10">
        <f t="shared" si="9"/>
        <v>0.27575424703049778</v>
      </c>
    </row>
    <row r="584" spans="1:18" x14ac:dyDescent="0.25">
      <c r="A584">
        <v>824</v>
      </c>
      <c r="B584" s="14">
        <v>44229</v>
      </c>
      <c r="C584" t="s">
        <v>42</v>
      </c>
      <c r="D584">
        <v>104693</v>
      </c>
      <c r="E584" s="2">
        <v>44229</v>
      </c>
      <c r="F584">
        <v>340</v>
      </c>
      <c r="G584">
        <v>0.17</v>
      </c>
      <c r="H584">
        <v>2</v>
      </c>
      <c r="I584" t="s">
        <v>157</v>
      </c>
      <c r="J584" t="s">
        <v>158</v>
      </c>
      <c r="K584">
        <v>2</v>
      </c>
      <c r="L584" t="s">
        <v>160</v>
      </c>
      <c r="M584" t="str">
        <f>VLOOKUP(Table_Fact_Inbound_Reporting[[#This Row],[supplier_dim_supplier_id]],Table_supplier_dim1[[supplier_id]:[supplier_name]],5,FALSE)</f>
        <v>Twin Enviro</v>
      </c>
      <c r="N584">
        <f>SUMIF(B:B,Table_Fact_Inbound_Reporting[[#This Row],[single_stream_incoming_date]],G:G)</f>
        <v>7.6400000000000006</v>
      </c>
      <c r="O584">
        <f>IFERROR(VLOOKUP(Table_Fact_Inbound_Reporting[[#This Row],[single_stream_incoming_date]],Fact_Trashout_Reporting!C:F,4,FALSE),0)</f>
        <v>3.79</v>
      </c>
      <c r="P584">
        <f>IFERROR(VLOOKUP(Table_Fact_Inbound_Reporting[[#This Row],[single_stream_incoming_date]],Fact_Production_Reporting!E:G,3,FALSE),0)</f>
        <v>8.1800000000000015</v>
      </c>
      <c r="Q584" s="30">
        <f>Table_Fact_Inbound_Reporting[[#This Row],[Group_Trash_Weight_Tons]]/Table_Fact_Inbound_Reporting[[#This Row],[Group_Inbound_Weight_Tons]]</f>
        <v>0.49607329842931935</v>
      </c>
      <c r="R584" s="10">
        <f t="shared" si="9"/>
        <v>0.27575424703049778</v>
      </c>
    </row>
    <row r="585" spans="1:18" x14ac:dyDescent="0.25">
      <c r="A585">
        <v>1522</v>
      </c>
      <c r="B585" s="14">
        <v>44229</v>
      </c>
      <c r="C585" t="s">
        <v>42</v>
      </c>
      <c r="D585">
        <v>104725</v>
      </c>
      <c r="E585" s="2">
        <v>44229</v>
      </c>
      <c r="F585">
        <v>5860</v>
      </c>
      <c r="G585">
        <v>2.93</v>
      </c>
      <c r="H585">
        <v>3</v>
      </c>
      <c r="I585" t="s">
        <v>157</v>
      </c>
      <c r="J585" t="s">
        <v>158</v>
      </c>
      <c r="K585">
        <v>2</v>
      </c>
      <c r="L585" t="s">
        <v>160</v>
      </c>
      <c r="M585" t="str">
        <f>VLOOKUP(Table_Fact_Inbound_Reporting[[#This Row],[supplier_dim_supplier_id]],Table_supplier_dim1[[supplier_id]:[supplier_name]],5,FALSE)</f>
        <v>Waste Management</v>
      </c>
      <c r="N585">
        <f>SUMIF(B:B,Table_Fact_Inbound_Reporting[[#This Row],[single_stream_incoming_date]],G:G)</f>
        <v>7.6400000000000006</v>
      </c>
      <c r="O585">
        <f>IFERROR(VLOOKUP(Table_Fact_Inbound_Reporting[[#This Row],[single_stream_incoming_date]],Fact_Trashout_Reporting!C:F,4,FALSE),0)</f>
        <v>3.79</v>
      </c>
      <c r="P585">
        <f>IFERROR(VLOOKUP(Table_Fact_Inbound_Reporting[[#This Row],[single_stream_incoming_date]],Fact_Production_Reporting!E:G,3,FALSE),0)</f>
        <v>8.1800000000000015</v>
      </c>
      <c r="Q585" s="30">
        <f>Table_Fact_Inbound_Reporting[[#This Row],[Group_Trash_Weight_Tons]]/Table_Fact_Inbound_Reporting[[#This Row],[Group_Inbound_Weight_Tons]]</f>
        <v>0.49607329842931935</v>
      </c>
      <c r="R585" s="10">
        <f t="shared" si="9"/>
        <v>0.27575424703049778</v>
      </c>
    </row>
    <row r="586" spans="1:18" x14ac:dyDescent="0.25">
      <c r="A586">
        <v>1521</v>
      </c>
      <c r="B586" s="14">
        <v>44229</v>
      </c>
      <c r="C586" t="s">
        <v>42</v>
      </c>
      <c r="D586">
        <v>104695</v>
      </c>
      <c r="E586" s="2">
        <v>44229</v>
      </c>
      <c r="F586">
        <v>3660</v>
      </c>
      <c r="G586">
        <v>1.83</v>
      </c>
      <c r="H586">
        <v>3</v>
      </c>
      <c r="I586" t="s">
        <v>157</v>
      </c>
      <c r="J586" t="s">
        <v>158</v>
      </c>
      <c r="K586">
        <v>2</v>
      </c>
      <c r="L586" t="s">
        <v>160</v>
      </c>
      <c r="M586" t="str">
        <f>VLOOKUP(Table_Fact_Inbound_Reporting[[#This Row],[supplier_dim_supplier_id]],Table_supplier_dim1[[supplier_id]:[supplier_name]],5,FALSE)</f>
        <v>Waste Management</v>
      </c>
      <c r="N586">
        <f>SUMIF(B:B,Table_Fact_Inbound_Reporting[[#This Row],[single_stream_incoming_date]],G:G)</f>
        <v>7.6400000000000006</v>
      </c>
      <c r="O586">
        <f>IFERROR(VLOOKUP(Table_Fact_Inbound_Reporting[[#This Row],[single_stream_incoming_date]],Fact_Trashout_Reporting!C:F,4,FALSE),0)</f>
        <v>3.79</v>
      </c>
      <c r="P586">
        <f>IFERROR(VLOOKUP(Table_Fact_Inbound_Reporting[[#This Row],[single_stream_incoming_date]],Fact_Production_Reporting!E:G,3,FALSE),0)</f>
        <v>8.1800000000000015</v>
      </c>
      <c r="Q586" s="30">
        <f>Table_Fact_Inbound_Reporting[[#This Row],[Group_Trash_Weight_Tons]]/Table_Fact_Inbound_Reporting[[#This Row],[Group_Inbound_Weight_Tons]]</f>
        <v>0.49607329842931935</v>
      </c>
      <c r="R586" s="10">
        <f t="shared" si="9"/>
        <v>0.27575424703049778</v>
      </c>
    </row>
    <row r="587" spans="1:18" x14ac:dyDescent="0.25">
      <c r="A587">
        <v>826</v>
      </c>
      <c r="B587" s="14">
        <v>44228</v>
      </c>
      <c r="C587" t="s">
        <v>42</v>
      </c>
      <c r="D587">
        <v>104653</v>
      </c>
      <c r="E587" s="2">
        <v>44228</v>
      </c>
      <c r="F587">
        <v>5680</v>
      </c>
      <c r="G587">
        <v>2.84</v>
      </c>
      <c r="H587">
        <v>2</v>
      </c>
      <c r="I587" t="s">
        <v>157</v>
      </c>
      <c r="J587" t="s">
        <v>158</v>
      </c>
      <c r="K587">
        <v>2</v>
      </c>
      <c r="L587" t="s">
        <v>160</v>
      </c>
      <c r="M587" t="str">
        <f>VLOOKUP(Table_Fact_Inbound_Reporting[[#This Row],[supplier_dim_supplier_id]],Table_supplier_dim1[[supplier_id]:[supplier_name]],5,FALSE)</f>
        <v>Twin Enviro</v>
      </c>
      <c r="N587">
        <f>SUMIF(B:B,Table_Fact_Inbound_Reporting[[#This Row],[single_stream_incoming_date]],G:G)</f>
        <v>14.79</v>
      </c>
      <c r="O587">
        <f>IFERROR(VLOOKUP(Table_Fact_Inbound_Reporting[[#This Row],[single_stream_incoming_date]],Fact_Trashout_Reporting!C:F,4,FALSE),0)</f>
        <v>5.27</v>
      </c>
      <c r="P587">
        <f>IFERROR(VLOOKUP(Table_Fact_Inbound_Reporting[[#This Row],[single_stream_incoming_date]],Fact_Production_Reporting!E:G,3,FALSE),0)</f>
        <v>8.14</v>
      </c>
      <c r="Q587" s="30">
        <f>Table_Fact_Inbound_Reporting[[#This Row],[Group_Trash_Weight_Tons]]/Table_Fact_Inbound_Reporting[[#This Row],[Group_Inbound_Weight_Tons]]</f>
        <v>0.35632183908045978</v>
      </c>
      <c r="R587" s="10">
        <f t="shared" si="9"/>
        <v>0.27575424703049778</v>
      </c>
    </row>
    <row r="588" spans="1:18" x14ac:dyDescent="0.25">
      <c r="A588">
        <v>828</v>
      </c>
      <c r="B588" s="14">
        <v>44228</v>
      </c>
      <c r="C588" t="s">
        <v>42</v>
      </c>
      <c r="D588">
        <v>104680</v>
      </c>
      <c r="E588" s="2">
        <v>44228</v>
      </c>
      <c r="F588">
        <v>1080</v>
      </c>
      <c r="G588">
        <v>0.54</v>
      </c>
      <c r="H588">
        <v>2</v>
      </c>
      <c r="I588" t="s">
        <v>157</v>
      </c>
      <c r="J588" t="s">
        <v>158</v>
      </c>
      <c r="K588">
        <v>2</v>
      </c>
      <c r="L588" t="s">
        <v>160</v>
      </c>
      <c r="M588" t="str">
        <f>VLOOKUP(Table_Fact_Inbound_Reporting[[#This Row],[supplier_dim_supplier_id]],Table_supplier_dim1[[supplier_id]:[supplier_name]],5,FALSE)</f>
        <v>Twin Enviro</v>
      </c>
      <c r="N588">
        <f>SUMIF(B:B,Table_Fact_Inbound_Reporting[[#This Row],[single_stream_incoming_date]],G:G)</f>
        <v>14.79</v>
      </c>
      <c r="O588">
        <f>IFERROR(VLOOKUP(Table_Fact_Inbound_Reporting[[#This Row],[single_stream_incoming_date]],Fact_Trashout_Reporting!C:F,4,FALSE),0)</f>
        <v>5.27</v>
      </c>
      <c r="P588">
        <f>IFERROR(VLOOKUP(Table_Fact_Inbound_Reporting[[#This Row],[single_stream_incoming_date]],Fact_Production_Reporting!E:G,3,FALSE),0)</f>
        <v>8.14</v>
      </c>
      <c r="Q588" s="30">
        <f>Table_Fact_Inbound_Reporting[[#This Row],[Group_Trash_Weight_Tons]]/Table_Fact_Inbound_Reporting[[#This Row],[Group_Inbound_Weight_Tons]]</f>
        <v>0.35632183908045978</v>
      </c>
      <c r="R588" s="10">
        <f t="shared" si="9"/>
        <v>0.27575424703049778</v>
      </c>
    </row>
    <row r="589" spans="1:18" x14ac:dyDescent="0.25">
      <c r="A589">
        <v>827</v>
      </c>
      <c r="B589" s="14">
        <v>44228</v>
      </c>
      <c r="C589" t="s">
        <v>42</v>
      </c>
      <c r="D589">
        <v>104609</v>
      </c>
      <c r="E589" s="2">
        <v>44228</v>
      </c>
      <c r="F589">
        <v>5600</v>
      </c>
      <c r="G589">
        <v>2.8</v>
      </c>
      <c r="H589">
        <v>2</v>
      </c>
      <c r="I589" t="s">
        <v>157</v>
      </c>
      <c r="J589" t="s">
        <v>158</v>
      </c>
      <c r="K589">
        <v>2</v>
      </c>
      <c r="L589" t="s">
        <v>160</v>
      </c>
      <c r="M589" t="str">
        <f>VLOOKUP(Table_Fact_Inbound_Reporting[[#This Row],[supplier_dim_supplier_id]],Table_supplier_dim1[[supplier_id]:[supplier_name]],5,FALSE)</f>
        <v>Twin Enviro</v>
      </c>
      <c r="N589">
        <f>SUMIF(B:B,Table_Fact_Inbound_Reporting[[#This Row],[single_stream_incoming_date]],G:G)</f>
        <v>14.79</v>
      </c>
      <c r="O589">
        <f>IFERROR(VLOOKUP(Table_Fact_Inbound_Reporting[[#This Row],[single_stream_incoming_date]],Fact_Trashout_Reporting!C:F,4,FALSE),0)</f>
        <v>5.27</v>
      </c>
      <c r="P589">
        <f>IFERROR(VLOOKUP(Table_Fact_Inbound_Reporting[[#This Row],[single_stream_incoming_date]],Fact_Production_Reporting!E:G,3,FALSE),0)</f>
        <v>8.14</v>
      </c>
      <c r="Q589" s="30">
        <f>Table_Fact_Inbound_Reporting[[#This Row],[Group_Trash_Weight_Tons]]/Table_Fact_Inbound_Reporting[[#This Row],[Group_Inbound_Weight_Tons]]</f>
        <v>0.35632183908045978</v>
      </c>
      <c r="R589" s="10">
        <f t="shared" si="9"/>
        <v>0.27575424703049778</v>
      </c>
    </row>
    <row r="590" spans="1:18" x14ac:dyDescent="0.25">
      <c r="A590">
        <v>1524</v>
      </c>
      <c r="B590" s="14">
        <v>44228</v>
      </c>
      <c r="C590" t="s">
        <v>42</v>
      </c>
      <c r="D590">
        <v>104672</v>
      </c>
      <c r="E590" s="2">
        <v>44228</v>
      </c>
      <c r="F590">
        <v>5380</v>
      </c>
      <c r="G590">
        <v>2.69</v>
      </c>
      <c r="H590">
        <v>3</v>
      </c>
      <c r="I590" t="s">
        <v>157</v>
      </c>
      <c r="J590" t="s">
        <v>158</v>
      </c>
      <c r="K590">
        <v>2</v>
      </c>
      <c r="L590" t="s">
        <v>160</v>
      </c>
      <c r="M590" t="str">
        <f>VLOOKUP(Table_Fact_Inbound_Reporting[[#This Row],[supplier_dim_supplier_id]],Table_supplier_dim1[[supplier_id]:[supplier_name]],5,FALSE)</f>
        <v>Waste Management</v>
      </c>
      <c r="N590">
        <f>SUMIF(B:B,Table_Fact_Inbound_Reporting[[#This Row],[single_stream_incoming_date]],G:G)</f>
        <v>14.79</v>
      </c>
      <c r="O590">
        <f>IFERROR(VLOOKUP(Table_Fact_Inbound_Reporting[[#This Row],[single_stream_incoming_date]],Fact_Trashout_Reporting!C:F,4,FALSE),0)</f>
        <v>5.27</v>
      </c>
      <c r="P590">
        <f>IFERROR(VLOOKUP(Table_Fact_Inbound_Reporting[[#This Row],[single_stream_incoming_date]],Fact_Production_Reporting!E:G,3,FALSE),0)</f>
        <v>8.14</v>
      </c>
      <c r="Q590" s="30">
        <f>Table_Fact_Inbound_Reporting[[#This Row],[Group_Trash_Weight_Tons]]/Table_Fact_Inbound_Reporting[[#This Row],[Group_Inbound_Weight_Tons]]</f>
        <v>0.35632183908045978</v>
      </c>
      <c r="R590" s="10">
        <f t="shared" si="9"/>
        <v>0.27575424703049778</v>
      </c>
    </row>
    <row r="591" spans="1:18" x14ac:dyDescent="0.25">
      <c r="A591">
        <v>829</v>
      </c>
      <c r="B591" s="14">
        <v>44228</v>
      </c>
      <c r="C591" t="s">
        <v>42</v>
      </c>
      <c r="D591">
        <v>104677</v>
      </c>
      <c r="E591" s="2">
        <v>44228</v>
      </c>
      <c r="F591">
        <v>2560</v>
      </c>
      <c r="G591">
        <v>1.28</v>
      </c>
      <c r="H591">
        <v>2</v>
      </c>
      <c r="I591" t="s">
        <v>157</v>
      </c>
      <c r="J591" t="s">
        <v>158</v>
      </c>
      <c r="K591">
        <v>2</v>
      </c>
      <c r="L591" t="s">
        <v>160</v>
      </c>
      <c r="M591" t="str">
        <f>VLOOKUP(Table_Fact_Inbound_Reporting[[#This Row],[supplier_dim_supplier_id]],Table_supplier_dim1[[supplier_id]:[supplier_name]],5,FALSE)</f>
        <v>Twin Enviro</v>
      </c>
      <c r="N591">
        <f>SUMIF(B:B,Table_Fact_Inbound_Reporting[[#This Row],[single_stream_incoming_date]],G:G)</f>
        <v>14.79</v>
      </c>
      <c r="O591">
        <f>IFERROR(VLOOKUP(Table_Fact_Inbound_Reporting[[#This Row],[single_stream_incoming_date]],Fact_Trashout_Reporting!C:F,4,FALSE),0)</f>
        <v>5.27</v>
      </c>
      <c r="P591">
        <f>IFERROR(VLOOKUP(Table_Fact_Inbound_Reporting[[#This Row],[single_stream_incoming_date]],Fact_Production_Reporting!E:G,3,FALSE),0)</f>
        <v>8.14</v>
      </c>
      <c r="Q591" s="30">
        <f>Table_Fact_Inbound_Reporting[[#This Row],[Group_Trash_Weight_Tons]]/Table_Fact_Inbound_Reporting[[#This Row],[Group_Inbound_Weight_Tons]]</f>
        <v>0.35632183908045978</v>
      </c>
      <c r="R591" s="10">
        <f t="shared" si="9"/>
        <v>0.27575424703049778</v>
      </c>
    </row>
    <row r="592" spans="1:18" x14ac:dyDescent="0.25">
      <c r="A592">
        <v>1523</v>
      </c>
      <c r="B592" s="14">
        <v>44228</v>
      </c>
      <c r="C592" t="s">
        <v>42</v>
      </c>
      <c r="D592">
        <v>104657</v>
      </c>
      <c r="E592" s="2">
        <v>44228</v>
      </c>
      <c r="F592">
        <v>9280</v>
      </c>
      <c r="G592">
        <v>4.6399999999999997</v>
      </c>
      <c r="H592">
        <v>3</v>
      </c>
      <c r="I592" t="s">
        <v>157</v>
      </c>
      <c r="J592" t="s">
        <v>158</v>
      </c>
      <c r="K592">
        <v>2</v>
      </c>
      <c r="L592" t="s">
        <v>160</v>
      </c>
      <c r="M592" t="str">
        <f>VLOOKUP(Table_Fact_Inbound_Reporting[[#This Row],[supplier_dim_supplier_id]],Table_supplier_dim1[[supplier_id]:[supplier_name]],5,FALSE)</f>
        <v>Waste Management</v>
      </c>
      <c r="N592">
        <f>SUMIF(B:B,Table_Fact_Inbound_Reporting[[#This Row],[single_stream_incoming_date]],G:G)</f>
        <v>14.79</v>
      </c>
      <c r="O592">
        <f>IFERROR(VLOOKUP(Table_Fact_Inbound_Reporting[[#This Row],[single_stream_incoming_date]],Fact_Trashout_Reporting!C:F,4,FALSE),0)</f>
        <v>5.27</v>
      </c>
      <c r="P592">
        <f>IFERROR(VLOOKUP(Table_Fact_Inbound_Reporting[[#This Row],[single_stream_incoming_date]],Fact_Production_Reporting!E:G,3,FALSE),0)</f>
        <v>8.14</v>
      </c>
      <c r="Q592" s="30">
        <f>Table_Fact_Inbound_Reporting[[#This Row],[Group_Trash_Weight_Tons]]/Table_Fact_Inbound_Reporting[[#This Row],[Group_Inbound_Weight_Tons]]</f>
        <v>0.35632183908045978</v>
      </c>
      <c r="R592" s="10">
        <f t="shared" si="9"/>
        <v>0.27575424703049778</v>
      </c>
    </row>
    <row r="593" spans="1:18" x14ac:dyDescent="0.25">
      <c r="A593">
        <v>830</v>
      </c>
      <c r="B593" s="14">
        <v>44225</v>
      </c>
      <c r="C593" t="s">
        <v>42</v>
      </c>
      <c r="D593">
        <v>104588</v>
      </c>
      <c r="E593" s="2">
        <v>44225</v>
      </c>
      <c r="F593">
        <v>4500</v>
      </c>
      <c r="G593">
        <v>2.25</v>
      </c>
      <c r="H593">
        <v>2</v>
      </c>
      <c r="I593" t="s">
        <v>157</v>
      </c>
      <c r="J593" t="s">
        <v>158</v>
      </c>
      <c r="K593">
        <v>1</v>
      </c>
      <c r="L593" t="s">
        <v>161</v>
      </c>
      <c r="M593" t="str">
        <f>VLOOKUP(Table_Fact_Inbound_Reporting[[#This Row],[supplier_dim_supplier_id]],Table_supplier_dim1[[supplier_id]:[supplier_name]],5,FALSE)</f>
        <v>Twin Enviro</v>
      </c>
      <c r="N593">
        <f>SUMIF(B:B,Table_Fact_Inbound_Reporting[[#This Row],[single_stream_incoming_date]],G:G)</f>
        <v>6.4399999999999995</v>
      </c>
      <c r="O593">
        <f>IFERROR(VLOOKUP(Table_Fact_Inbound_Reporting[[#This Row],[single_stream_incoming_date]],Fact_Trashout_Reporting!C:F,4,FALSE),0)</f>
        <v>2.37</v>
      </c>
      <c r="P593">
        <f>IFERROR(VLOOKUP(Table_Fact_Inbound_Reporting[[#This Row],[single_stream_incoming_date]],Fact_Production_Reporting!E:G,3,FALSE),0)</f>
        <v>5.6300000000000008</v>
      </c>
      <c r="Q593" s="30">
        <f>Table_Fact_Inbound_Reporting[[#This Row],[Group_Trash_Weight_Tons]]/Table_Fact_Inbound_Reporting[[#This Row],[Group_Inbound_Weight_Tons]]</f>
        <v>0.3680124223602485</v>
      </c>
      <c r="R593" s="10">
        <f t="shared" si="9"/>
        <v>0.27575424703049778</v>
      </c>
    </row>
    <row r="594" spans="1:18" x14ac:dyDescent="0.25">
      <c r="A594">
        <v>831</v>
      </c>
      <c r="B594" s="14">
        <v>44225</v>
      </c>
      <c r="C594" t="s">
        <v>42</v>
      </c>
      <c r="D594">
        <v>104608</v>
      </c>
      <c r="E594" s="2">
        <v>44225</v>
      </c>
      <c r="F594">
        <v>1700</v>
      </c>
      <c r="G594">
        <v>0.85</v>
      </c>
      <c r="H594">
        <v>2</v>
      </c>
      <c r="I594" t="s">
        <v>157</v>
      </c>
      <c r="J594" t="s">
        <v>158</v>
      </c>
      <c r="K594">
        <v>1</v>
      </c>
      <c r="L594" t="s">
        <v>161</v>
      </c>
      <c r="M594" t="str">
        <f>VLOOKUP(Table_Fact_Inbound_Reporting[[#This Row],[supplier_dim_supplier_id]],Table_supplier_dim1[[supplier_id]:[supplier_name]],5,FALSE)</f>
        <v>Twin Enviro</v>
      </c>
      <c r="N594">
        <f>SUMIF(B:B,Table_Fact_Inbound_Reporting[[#This Row],[single_stream_incoming_date]],G:G)</f>
        <v>6.4399999999999995</v>
      </c>
      <c r="O594">
        <f>IFERROR(VLOOKUP(Table_Fact_Inbound_Reporting[[#This Row],[single_stream_incoming_date]],Fact_Trashout_Reporting!C:F,4,FALSE),0)</f>
        <v>2.37</v>
      </c>
      <c r="P594">
        <f>IFERROR(VLOOKUP(Table_Fact_Inbound_Reporting[[#This Row],[single_stream_incoming_date]],Fact_Production_Reporting!E:G,3,FALSE),0)</f>
        <v>5.6300000000000008</v>
      </c>
      <c r="Q594" s="30">
        <f>Table_Fact_Inbound_Reporting[[#This Row],[Group_Trash_Weight_Tons]]/Table_Fact_Inbound_Reporting[[#This Row],[Group_Inbound_Weight_Tons]]</f>
        <v>0.3680124223602485</v>
      </c>
      <c r="R594" s="10">
        <f t="shared" si="9"/>
        <v>0.27575424703049778</v>
      </c>
    </row>
    <row r="595" spans="1:18" x14ac:dyDescent="0.25">
      <c r="A595">
        <v>833</v>
      </c>
      <c r="B595" s="14">
        <v>44225</v>
      </c>
      <c r="C595" t="s">
        <v>42</v>
      </c>
      <c r="D595">
        <v>104625</v>
      </c>
      <c r="E595" s="2">
        <v>44225</v>
      </c>
      <c r="F595">
        <v>1640</v>
      </c>
      <c r="G595">
        <v>0.82</v>
      </c>
      <c r="H595">
        <v>2</v>
      </c>
      <c r="I595" t="s">
        <v>157</v>
      </c>
      <c r="J595" t="s">
        <v>158</v>
      </c>
      <c r="K595">
        <v>1</v>
      </c>
      <c r="L595" t="s">
        <v>161</v>
      </c>
      <c r="M595" t="str">
        <f>VLOOKUP(Table_Fact_Inbound_Reporting[[#This Row],[supplier_dim_supplier_id]],Table_supplier_dim1[[supplier_id]:[supplier_name]],5,FALSE)</f>
        <v>Twin Enviro</v>
      </c>
      <c r="N595">
        <f>SUMIF(B:B,Table_Fact_Inbound_Reporting[[#This Row],[single_stream_incoming_date]],G:G)</f>
        <v>6.4399999999999995</v>
      </c>
      <c r="O595">
        <f>IFERROR(VLOOKUP(Table_Fact_Inbound_Reporting[[#This Row],[single_stream_incoming_date]],Fact_Trashout_Reporting!C:F,4,FALSE),0)</f>
        <v>2.37</v>
      </c>
      <c r="P595">
        <f>IFERROR(VLOOKUP(Table_Fact_Inbound_Reporting[[#This Row],[single_stream_incoming_date]],Fact_Production_Reporting!E:G,3,FALSE),0)</f>
        <v>5.6300000000000008</v>
      </c>
      <c r="Q595" s="30">
        <f>Table_Fact_Inbound_Reporting[[#This Row],[Group_Trash_Weight_Tons]]/Table_Fact_Inbound_Reporting[[#This Row],[Group_Inbound_Weight_Tons]]</f>
        <v>0.3680124223602485</v>
      </c>
      <c r="R595" s="10">
        <f t="shared" si="9"/>
        <v>0.27575424703049778</v>
      </c>
    </row>
    <row r="596" spans="1:18" x14ac:dyDescent="0.25">
      <c r="A596">
        <v>832</v>
      </c>
      <c r="B596" s="14">
        <v>44225</v>
      </c>
      <c r="C596" t="s">
        <v>42</v>
      </c>
      <c r="D596">
        <v>104611</v>
      </c>
      <c r="E596" s="2">
        <v>44225</v>
      </c>
      <c r="F596">
        <v>5040</v>
      </c>
      <c r="G596">
        <v>2.52</v>
      </c>
      <c r="H596">
        <v>2</v>
      </c>
      <c r="I596" t="s">
        <v>157</v>
      </c>
      <c r="J596" t="s">
        <v>158</v>
      </c>
      <c r="K596">
        <v>1</v>
      </c>
      <c r="L596" t="s">
        <v>161</v>
      </c>
      <c r="M596" t="str">
        <f>VLOOKUP(Table_Fact_Inbound_Reporting[[#This Row],[supplier_dim_supplier_id]],Table_supplier_dim1[[supplier_id]:[supplier_name]],5,FALSE)</f>
        <v>Twin Enviro</v>
      </c>
      <c r="N596">
        <f>SUMIF(B:B,Table_Fact_Inbound_Reporting[[#This Row],[single_stream_incoming_date]],G:G)</f>
        <v>6.4399999999999995</v>
      </c>
      <c r="O596">
        <f>IFERROR(VLOOKUP(Table_Fact_Inbound_Reporting[[#This Row],[single_stream_incoming_date]],Fact_Trashout_Reporting!C:F,4,FALSE),0)</f>
        <v>2.37</v>
      </c>
      <c r="P596">
        <f>IFERROR(VLOOKUP(Table_Fact_Inbound_Reporting[[#This Row],[single_stream_incoming_date]],Fact_Production_Reporting!E:G,3,FALSE),0)</f>
        <v>5.6300000000000008</v>
      </c>
      <c r="Q596" s="30">
        <f>Table_Fact_Inbound_Reporting[[#This Row],[Group_Trash_Weight_Tons]]/Table_Fact_Inbound_Reporting[[#This Row],[Group_Inbound_Weight_Tons]]</f>
        <v>0.3680124223602485</v>
      </c>
      <c r="R596" s="10">
        <f t="shared" si="9"/>
        <v>0.27575424703049778</v>
      </c>
    </row>
    <row r="597" spans="1:18" x14ac:dyDescent="0.25">
      <c r="A597">
        <v>834</v>
      </c>
      <c r="B597" s="14">
        <v>44224</v>
      </c>
      <c r="C597" t="s">
        <v>42</v>
      </c>
      <c r="D597">
        <v>104564</v>
      </c>
      <c r="E597" s="2">
        <v>44224</v>
      </c>
      <c r="F597">
        <v>3300</v>
      </c>
      <c r="G597">
        <v>1.65</v>
      </c>
      <c r="H597">
        <v>2</v>
      </c>
      <c r="I597" t="s">
        <v>157</v>
      </c>
      <c r="J597" t="s">
        <v>158</v>
      </c>
      <c r="K597">
        <v>1</v>
      </c>
      <c r="L597" t="s">
        <v>161</v>
      </c>
      <c r="M597" t="str">
        <f>VLOOKUP(Table_Fact_Inbound_Reporting[[#This Row],[supplier_dim_supplier_id]],Table_supplier_dim1[[supplier_id]:[supplier_name]],5,FALSE)</f>
        <v>Twin Enviro</v>
      </c>
      <c r="N597">
        <f>SUMIF(B:B,Table_Fact_Inbound_Reporting[[#This Row],[single_stream_incoming_date]],G:G)</f>
        <v>1.65</v>
      </c>
      <c r="O597">
        <f>IFERROR(VLOOKUP(Table_Fact_Inbound_Reporting[[#This Row],[single_stream_incoming_date]],Fact_Trashout_Reporting!C:F,4,FALSE),0)</f>
        <v>0</v>
      </c>
      <c r="P597">
        <f>IFERROR(VLOOKUP(Table_Fact_Inbound_Reporting[[#This Row],[single_stream_incoming_date]],Fact_Production_Reporting!E:G,3,FALSE),0)</f>
        <v>6.57</v>
      </c>
      <c r="Q597" s="30">
        <f>Table_Fact_Inbound_Reporting[[#This Row],[Group_Trash_Weight_Tons]]/Table_Fact_Inbound_Reporting[[#This Row],[Group_Inbound_Weight_Tons]]</f>
        <v>0</v>
      </c>
      <c r="R597" s="10">
        <f t="shared" si="9"/>
        <v>0.27575424703049778</v>
      </c>
    </row>
    <row r="598" spans="1:18" x14ac:dyDescent="0.25">
      <c r="A598">
        <v>835</v>
      </c>
      <c r="B598" s="14">
        <v>44223</v>
      </c>
      <c r="C598" t="s">
        <v>42</v>
      </c>
      <c r="D598">
        <v>104547</v>
      </c>
      <c r="E598" s="2">
        <v>44223</v>
      </c>
      <c r="F598">
        <v>1100</v>
      </c>
      <c r="G598">
        <v>0.55000000000000004</v>
      </c>
      <c r="H598">
        <v>2</v>
      </c>
      <c r="I598" t="s">
        <v>157</v>
      </c>
      <c r="J598" t="s">
        <v>158</v>
      </c>
      <c r="K598">
        <v>1</v>
      </c>
      <c r="L598" t="s">
        <v>161</v>
      </c>
      <c r="M598" t="str">
        <f>VLOOKUP(Table_Fact_Inbound_Reporting[[#This Row],[supplier_dim_supplier_id]],Table_supplier_dim1[[supplier_id]:[supplier_name]],5,FALSE)</f>
        <v>Twin Enviro</v>
      </c>
      <c r="N598">
        <f>SUMIF(B:B,Table_Fact_Inbound_Reporting[[#This Row],[single_stream_incoming_date]],G:G)</f>
        <v>5.4499999999999993</v>
      </c>
      <c r="O598">
        <f>IFERROR(VLOOKUP(Table_Fact_Inbound_Reporting[[#This Row],[single_stream_incoming_date]],Fact_Trashout_Reporting!C:F,4,FALSE),0)</f>
        <v>2.61</v>
      </c>
      <c r="P598">
        <f>IFERROR(VLOOKUP(Table_Fact_Inbound_Reporting[[#This Row],[single_stream_incoming_date]],Fact_Production_Reporting!E:G,3,FALSE),0)</f>
        <v>0</v>
      </c>
      <c r="Q598" s="30">
        <f>Table_Fact_Inbound_Reporting[[#This Row],[Group_Trash_Weight_Tons]]/Table_Fact_Inbound_Reporting[[#This Row],[Group_Inbound_Weight_Tons]]</f>
        <v>0.47889908256880737</v>
      </c>
      <c r="R598" s="10">
        <f t="shared" si="9"/>
        <v>0.27575424703049778</v>
      </c>
    </row>
    <row r="599" spans="1:18" x14ac:dyDescent="0.25">
      <c r="A599">
        <v>837</v>
      </c>
      <c r="B599" s="14">
        <v>44223</v>
      </c>
      <c r="C599" t="s">
        <v>42</v>
      </c>
      <c r="D599">
        <v>104536</v>
      </c>
      <c r="E599" s="2">
        <v>44223</v>
      </c>
      <c r="F599">
        <v>7100</v>
      </c>
      <c r="G599">
        <v>3.55</v>
      </c>
      <c r="H599">
        <v>2</v>
      </c>
      <c r="I599" t="s">
        <v>157</v>
      </c>
      <c r="J599" t="s">
        <v>158</v>
      </c>
      <c r="K599">
        <v>1</v>
      </c>
      <c r="L599" t="s">
        <v>161</v>
      </c>
      <c r="M599" t="str">
        <f>VLOOKUP(Table_Fact_Inbound_Reporting[[#This Row],[supplier_dim_supplier_id]],Table_supplier_dim1[[supplier_id]:[supplier_name]],5,FALSE)</f>
        <v>Twin Enviro</v>
      </c>
      <c r="N599">
        <f>SUMIF(B:B,Table_Fact_Inbound_Reporting[[#This Row],[single_stream_incoming_date]],G:G)</f>
        <v>5.4499999999999993</v>
      </c>
      <c r="O599">
        <f>IFERROR(VLOOKUP(Table_Fact_Inbound_Reporting[[#This Row],[single_stream_incoming_date]],Fact_Trashout_Reporting!C:F,4,FALSE),0)</f>
        <v>2.61</v>
      </c>
      <c r="P599">
        <f>IFERROR(VLOOKUP(Table_Fact_Inbound_Reporting[[#This Row],[single_stream_incoming_date]],Fact_Production_Reporting!E:G,3,FALSE),0)</f>
        <v>0</v>
      </c>
      <c r="Q599" s="30">
        <f>Table_Fact_Inbound_Reporting[[#This Row],[Group_Trash_Weight_Tons]]/Table_Fact_Inbound_Reporting[[#This Row],[Group_Inbound_Weight_Tons]]</f>
        <v>0.47889908256880737</v>
      </c>
      <c r="R599" s="10">
        <f t="shared" si="9"/>
        <v>0.27575424703049778</v>
      </c>
    </row>
    <row r="600" spans="1:18" x14ac:dyDescent="0.25">
      <c r="A600">
        <v>838</v>
      </c>
      <c r="B600" s="14">
        <v>44223</v>
      </c>
      <c r="C600" t="s">
        <v>42</v>
      </c>
      <c r="D600">
        <v>104519</v>
      </c>
      <c r="E600" s="2">
        <v>44223</v>
      </c>
      <c r="F600">
        <v>860</v>
      </c>
      <c r="G600">
        <v>0.43</v>
      </c>
      <c r="H600">
        <v>2</v>
      </c>
      <c r="I600" t="s">
        <v>157</v>
      </c>
      <c r="J600" t="s">
        <v>158</v>
      </c>
      <c r="K600">
        <v>1</v>
      </c>
      <c r="L600" t="s">
        <v>161</v>
      </c>
      <c r="M600" t="str">
        <f>VLOOKUP(Table_Fact_Inbound_Reporting[[#This Row],[supplier_dim_supplier_id]],Table_supplier_dim1[[supplier_id]:[supplier_name]],5,FALSE)</f>
        <v>Twin Enviro</v>
      </c>
      <c r="N600">
        <f>SUMIF(B:B,Table_Fact_Inbound_Reporting[[#This Row],[single_stream_incoming_date]],G:G)</f>
        <v>5.4499999999999993</v>
      </c>
      <c r="O600">
        <f>IFERROR(VLOOKUP(Table_Fact_Inbound_Reporting[[#This Row],[single_stream_incoming_date]],Fact_Trashout_Reporting!C:F,4,FALSE),0)</f>
        <v>2.61</v>
      </c>
      <c r="P600">
        <f>IFERROR(VLOOKUP(Table_Fact_Inbound_Reporting[[#This Row],[single_stream_incoming_date]],Fact_Production_Reporting!E:G,3,FALSE),0)</f>
        <v>0</v>
      </c>
      <c r="Q600" s="30">
        <f>Table_Fact_Inbound_Reporting[[#This Row],[Group_Trash_Weight_Tons]]/Table_Fact_Inbound_Reporting[[#This Row],[Group_Inbound_Weight_Tons]]</f>
        <v>0.47889908256880737</v>
      </c>
      <c r="R600" s="10">
        <f t="shared" si="9"/>
        <v>0.27575424703049778</v>
      </c>
    </row>
    <row r="601" spans="1:18" x14ac:dyDescent="0.25">
      <c r="A601">
        <v>836</v>
      </c>
      <c r="B601" s="14">
        <v>44223</v>
      </c>
      <c r="C601" t="s">
        <v>42</v>
      </c>
      <c r="D601">
        <v>104544</v>
      </c>
      <c r="E601" s="2">
        <v>44223</v>
      </c>
      <c r="F601">
        <v>1840</v>
      </c>
      <c r="G601">
        <v>0.92</v>
      </c>
      <c r="H601">
        <v>2</v>
      </c>
      <c r="I601" t="s">
        <v>157</v>
      </c>
      <c r="J601" t="s">
        <v>158</v>
      </c>
      <c r="K601">
        <v>1</v>
      </c>
      <c r="L601" t="s">
        <v>161</v>
      </c>
      <c r="M601" t="str">
        <f>VLOOKUP(Table_Fact_Inbound_Reporting[[#This Row],[supplier_dim_supplier_id]],Table_supplier_dim1[[supplier_id]:[supplier_name]],5,FALSE)</f>
        <v>Twin Enviro</v>
      </c>
      <c r="N601">
        <f>SUMIF(B:B,Table_Fact_Inbound_Reporting[[#This Row],[single_stream_incoming_date]],G:G)</f>
        <v>5.4499999999999993</v>
      </c>
      <c r="O601">
        <f>IFERROR(VLOOKUP(Table_Fact_Inbound_Reporting[[#This Row],[single_stream_incoming_date]],Fact_Trashout_Reporting!C:F,4,FALSE),0)</f>
        <v>2.61</v>
      </c>
      <c r="P601">
        <f>IFERROR(VLOOKUP(Table_Fact_Inbound_Reporting[[#This Row],[single_stream_incoming_date]],Fact_Production_Reporting!E:G,3,FALSE),0)</f>
        <v>0</v>
      </c>
      <c r="Q601" s="30">
        <f>Table_Fact_Inbound_Reporting[[#This Row],[Group_Trash_Weight_Tons]]/Table_Fact_Inbound_Reporting[[#This Row],[Group_Inbound_Weight_Tons]]</f>
        <v>0.47889908256880737</v>
      </c>
      <c r="R601" s="10">
        <f t="shared" si="9"/>
        <v>0.27575424703049778</v>
      </c>
    </row>
    <row r="602" spans="1:18" x14ac:dyDescent="0.25">
      <c r="A602">
        <v>839</v>
      </c>
      <c r="B602" s="14">
        <v>44222</v>
      </c>
      <c r="C602" t="s">
        <v>42</v>
      </c>
      <c r="D602">
        <v>104511</v>
      </c>
      <c r="E602" s="2">
        <v>44222</v>
      </c>
      <c r="F602">
        <v>4940</v>
      </c>
      <c r="G602">
        <v>2.4700000000000002</v>
      </c>
      <c r="H602">
        <v>2</v>
      </c>
      <c r="I602" t="s">
        <v>157</v>
      </c>
      <c r="J602" t="s">
        <v>158</v>
      </c>
      <c r="K602">
        <v>1</v>
      </c>
      <c r="L602" t="s">
        <v>161</v>
      </c>
      <c r="M602" t="str">
        <f>VLOOKUP(Table_Fact_Inbound_Reporting[[#This Row],[supplier_dim_supplier_id]],Table_supplier_dim1[[supplier_id]:[supplier_name]],5,FALSE)</f>
        <v>Twin Enviro</v>
      </c>
      <c r="N602">
        <f>SUMIF(B:B,Table_Fact_Inbound_Reporting[[#This Row],[single_stream_incoming_date]],G:G)</f>
        <v>5.51</v>
      </c>
      <c r="O602">
        <f>IFERROR(VLOOKUP(Table_Fact_Inbound_Reporting[[#This Row],[single_stream_incoming_date]],Fact_Trashout_Reporting!C:F,4,FALSE),0)</f>
        <v>0</v>
      </c>
      <c r="P602">
        <f>IFERROR(VLOOKUP(Table_Fact_Inbound_Reporting[[#This Row],[single_stream_incoming_date]],Fact_Production_Reporting!E:G,3,FALSE),0)</f>
        <v>0</v>
      </c>
      <c r="Q602" s="30">
        <f>Table_Fact_Inbound_Reporting[[#This Row],[Group_Trash_Weight_Tons]]/Table_Fact_Inbound_Reporting[[#This Row],[Group_Inbound_Weight_Tons]]</f>
        <v>0</v>
      </c>
      <c r="R602" s="10">
        <f t="shared" si="9"/>
        <v>0.27575424703049778</v>
      </c>
    </row>
    <row r="603" spans="1:18" x14ac:dyDescent="0.25">
      <c r="A603">
        <v>840</v>
      </c>
      <c r="B603" s="14">
        <v>44222</v>
      </c>
      <c r="C603" t="s">
        <v>42</v>
      </c>
      <c r="D603">
        <v>104445</v>
      </c>
      <c r="E603" s="2">
        <v>44222</v>
      </c>
      <c r="F603">
        <v>6080</v>
      </c>
      <c r="G603">
        <v>3.04</v>
      </c>
      <c r="H603">
        <v>2</v>
      </c>
      <c r="I603" t="s">
        <v>157</v>
      </c>
      <c r="J603" t="s">
        <v>158</v>
      </c>
      <c r="K603">
        <v>1</v>
      </c>
      <c r="L603" t="s">
        <v>161</v>
      </c>
      <c r="M603" t="str">
        <f>VLOOKUP(Table_Fact_Inbound_Reporting[[#This Row],[supplier_dim_supplier_id]],Table_supplier_dim1[[supplier_id]:[supplier_name]],5,FALSE)</f>
        <v>Twin Enviro</v>
      </c>
      <c r="N603">
        <f>SUMIF(B:B,Table_Fact_Inbound_Reporting[[#This Row],[single_stream_incoming_date]],G:G)</f>
        <v>5.51</v>
      </c>
      <c r="O603">
        <f>IFERROR(VLOOKUP(Table_Fact_Inbound_Reporting[[#This Row],[single_stream_incoming_date]],Fact_Trashout_Reporting!C:F,4,FALSE),0)</f>
        <v>0</v>
      </c>
      <c r="P603">
        <f>IFERROR(VLOOKUP(Table_Fact_Inbound_Reporting[[#This Row],[single_stream_incoming_date]],Fact_Production_Reporting!E:G,3,FALSE),0)</f>
        <v>0</v>
      </c>
      <c r="Q603" s="30">
        <f>Table_Fact_Inbound_Reporting[[#This Row],[Group_Trash_Weight_Tons]]/Table_Fact_Inbound_Reporting[[#This Row],[Group_Inbound_Weight_Tons]]</f>
        <v>0</v>
      </c>
      <c r="R603" s="10">
        <f t="shared" si="9"/>
        <v>0.27575424703049778</v>
      </c>
    </row>
    <row r="604" spans="1:18" x14ac:dyDescent="0.25">
      <c r="A604">
        <v>843</v>
      </c>
      <c r="B604" s="14">
        <v>44221</v>
      </c>
      <c r="C604" t="s">
        <v>42</v>
      </c>
      <c r="D604">
        <v>104467</v>
      </c>
      <c r="E604" s="2">
        <v>44221</v>
      </c>
      <c r="F604">
        <v>1560</v>
      </c>
      <c r="G604">
        <v>0.78</v>
      </c>
      <c r="H604">
        <v>2</v>
      </c>
      <c r="I604" t="s">
        <v>157</v>
      </c>
      <c r="J604" t="s">
        <v>158</v>
      </c>
      <c r="K604">
        <v>1</v>
      </c>
      <c r="L604" t="s">
        <v>161</v>
      </c>
      <c r="M604" t="str">
        <f>VLOOKUP(Table_Fact_Inbound_Reporting[[#This Row],[supplier_dim_supplier_id]],Table_supplier_dim1[[supplier_id]:[supplier_name]],5,FALSE)</f>
        <v>Twin Enviro</v>
      </c>
      <c r="N604">
        <f>SUMIF(B:B,Table_Fact_Inbound_Reporting[[#This Row],[single_stream_incoming_date]],G:G)</f>
        <v>5.58</v>
      </c>
      <c r="O604">
        <f>IFERROR(VLOOKUP(Table_Fact_Inbound_Reporting[[#This Row],[single_stream_incoming_date]],Fact_Trashout_Reporting!C:F,4,FALSE),0)</f>
        <v>0</v>
      </c>
      <c r="P604">
        <f>IFERROR(VLOOKUP(Table_Fact_Inbound_Reporting[[#This Row],[single_stream_incoming_date]],Fact_Production_Reporting!E:G,3,FALSE),0)</f>
        <v>0</v>
      </c>
      <c r="Q604" s="30">
        <f>Table_Fact_Inbound_Reporting[[#This Row],[Group_Trash_Weight_Tons]]/Table_Fact_Inbound_Reporting[[#This Row],[Group_Inbound_Weight_Tons]]</f>
        <v>0</v>
      </c>
      <c r="R604" s="10">
        <f t="shared" si="9"/>
        <v>0.27575424703049778</v>
      </c>
    </row>
    <row r="605" spans="1:18" x14ac:dyDescent="0.25">
      <c r="A605">
        <v>842</v>
      </c>
      <c r="B605" s="14">
        <v>44221</v>
      </c>
      <c r="C605" t="s">
        <v>42</v>
      </c>
      <c r="D605">
        <v>104448</v>
      </c>
      <c r="E605" s="2">
        <v>44221</v>
      </c>
      <c r="F605">
        <v>6460</v>
      </c>
      <c r="G605">
        <v>3.23</v>
      </c>
      <c r="H605">
        <v>2</v>
      </c>
      <c r="I605" t="s">
        <v>157</v>
      </c>
      <c r="J605" t="s">
        <v>158</v>
      </c>
      <c r="K605">
        <v>1</v>
      </c>
      <c r="L605" t="s">
        <v>161</v>
      </c>
      <c r="M605" t="str">
        <f>VLOOKUP(Table_Fact_Inbound_Reporting[[#This Row],[supplier_dim_supplier_id]],Table_supplier_dim1[[supplier_id]:[supplier_name]],5,FALSE)</f>
        <v>Twin Enviro</v>
      </c>
      <c r="N605">
        <f>SUMIF(B:B,Table_Fact_Inbound_Reporting[[#This Row],[single_stream_incoming_date]],G:G)</f>
        <v>5.58</v>
      </c>
      <c r="O605">
        <f>IFERROR(VLOOKUP(Table_Fact_Inbound_Reporting[[#This Row],[single_stream_incoming_date]],Fact_Trashout_Reporting!C:F,4,FALSE),0)</f>
        <v>0</v>
      </c>
      <c r="P605">
        <f>IFERROR(VLOOKUP(Table_Fact_Inbound_Reporting[[#This Row],[single_stream_incoming_date]],Fact_Production_Reporting!E:G,3,FALSE),0)</f>
        <v>0</v>
      </c>
      <c r="Q605" s="30">
        <f>Table_Fact_Inbound_Reporting[[#This Row],[Group_Trash_Weight_Tons]]/Table_Fact_Inbound_Reporting[[#This Row],[Group_Inbound_Weight_Tons]]</f>
        <v>0</v>
      </c>
      <c r="R605" s="10">
        <f t="shared" si="9"/>
        <v>0.27575424703049778</v>
      </c>
    </row>
    <row r="606" spans="1:18" x14ac:dyDescent="0.25">
      <c r="A606">
        <v>841</v>
      </c>
      <c r="B606" s="14">
        <v>44221</v>
      </c>
      <c r="C606" t="s">
        <v>42</v>
      </c>
      <c r="D606">
        <v>104469</v>
      </c>
      <c r="E606" s="2">
        <v>44221</v>
      </c>
      <c r="F606">
        <v>3140</v>
      </c>
      <c r="G606">
        <v>1.57</v>
      </c>
      <c r="H606">
        <v>2</v>
      </c>
      <c r="I606" t="s">
        <v>157</v>
      </c>
      <c r="J606" t="s">
        <v>158</v>
      </c>
      <c r="K606">
        <v>1</v>
      </c>
      <c r="L606" t="s">
        <v>161</v>
      </c>
      <c r="M606" t="str">
        <f>VLOOKUP(Table_Fact_Inbound_Reporting[[#This Row],[supplier_dim_supplier_id]],Table_supplier_dim1[[supplier_id]:[supplier_name]],5,FALSE)</f>
        <v>Twin Enviro</v>
      </c>
      <c r="N606">
        <f>SUMIF(B:B,Table_Fact_Inbound_Reporting[[#This Row],[single_stream_incoming_date]],G:G)</f>
        <v>5.58</v>
      </c>
      <c r="O606">
        <f>IFERROR(VLOOKUP(Table_Fact_Inbound_Reporting[[#This Row],[single_stream_incoming_date]],Fact_Trashout_Reporting!C:F,4,FALSE),0)</f>
        <v>0</v>
      </c>
      <c r="P606">
        <f>IFERROR(VLOOKUP(Table_Fact_Inbound_Reporting[[#This Row],[single_stream_incoming_date]],Fact_Production_Reporting!E:G,3,FALSE),0)</f>
        <v>0</v>
      </c>
      <c r="Q606" s="30">
        <f>Table_Fact_Inbound_Reporting[[#This Row],[Group_Trash_Weight_Tons]]/Table_Fact_Inbound_Reporting[[#This Row],[Group_Inbound_Weight_Tons]]</f>
        <v>0</v>
      </c>
      <c r="R606" s="10">
        <f t="shared" si="9"/>
        <v>0.27575424703049778</v>
      </c>
    </row>
    <row r="607" spans="1:18" x14ac:dyDescent="0.25">
      <c r="A607">
        <v>1526</v>
      </c>
      <c r="B607" s="14">
        <v>44218</v>
      </c>
      <c r="C607" t="s">
        <v>42</v>
      </c>
      <c r="D607">
        <v>104404</v>
      </c>
      <c r="E607" s="2">
        <v>44218</v>
      </c>
      <c r="F607">
        <v>8220</v>
      </c>
      <c r="G607">
        <v>4.1100000000000003</v>
      </c>
      <c r="H607">
        <v>3</v>
      </c>
      <c r="I607" t="s">
        <v>157</v>
      </c>
      <c r="J607" t="s">
        <v>158</v>
      </c>
      <c r="K607">
        <v>1</v>
      </c>
      <c r="L607" t="s">
        <v>161</v>
      </c>
      <c r="M607" t="str">
        <f>VLOOKUP(Table_Fact_Inbound_Reporting[[#This Row],[supplier_dim_supplier_id]],Table_supplier_dim1[[supplier_id]:[supplier_name]],5,FALSE)</f>
        <v>Waste Management</v>
      </c>
      <c r="N607">
        <f>SUMIF(B:B,Table_Fact_Inbound_Reporting[[#This Row],[single_stream_incoming_date]],G:G)</f>
        <v>10.450000000000001</v>
      </c>
      <c r="O607">
        <f>IFERROR(VLOOKUP(Table_Fact_Inbound_Reporting[[#This Row],[single_stream_incoming_date]],Fact_Trashout_Reporting!C:F,4,FALSE),0)</f>
        <v>1.19</v>
      </c>
      <c r="P607">
        <f>IFERROR(VLOOKUP(Table_Fact_Inbound_Reporting[[#This Row],[single_stream_incoming_date]],Fact_Production_Reporting!E:G,3,FALSE),0)</f>
        <v>0</v>
      </c>
      <c r="Q607" s="30">
        <f>Table_Fact_Inbound_Reporting[[#This Row],[Group_Trash_Weight_Tons]]/Table_Fact_Inbound_Reporting[[#This Row],[Group_Inbound_Weight_Tons]]</f>
        <v>0.11387559808612438</v>
      </c>
      <c r="R607" s="10">
        <f t="shared" si="9"/>
        <v>0.27575424703049778</v>
      </c>
    </row>
    <row r="608" spans="1:18" x14ac:dyDescent="0.25">
      <c r="A608">
        <v>1525</v>
      </c>
      <c r="B608" s="14">
        <v>44218</v>
      </c>
      <c r="C608" t="s">
        <v>42</v>
      </c>
      <c r="D608">
        <v>104409</v>
      </c>
      <c r="E608" s="2">
        <v>44218</v>
      </c>
      <c r="F608">
        <v>10740</v>
      </c>
      <c r="G608">
        <v>5.37</v>
      </c>
      <c r="H608">
        <v>3</v>
      </c>
      <c r="I608" t="s">
        <v>157</v>
      </c>
      <c r="J608" t="s">
        <v>158</v>
      </c>
      <c r="K608">
        <v>1</v>
      </c>
      <c r="L608" t="s">
        <v>161</v>
      </c>
      <c r="M608" t="str">
        <f>VLOOKUP(Table_Fact_Inbound_Reporting[[#This Row],[supplier_dim_supplier_id]],Table_supplier_dim1[[supplier_id]:[supplier_name]],5,FALSE)</f>
        <v>Waste Management</v>
      </c>
      <c r="N608">
        <f>SUMIF(B:B,Table_Fact_Inbound_Reporting[[#This Row],[single_stream_incoming_date]],G:G)</f>
        <v>10.450000000000001</v>
      </c>
      <c r="O608">
        <f>IFERROR(VLOOKUP(Table_Fact_Inbound_Reporting[[#This Row],[single_stream_incoming_date]],Fact_Trashout_Reporting!C:F,4,FALSE),0)</f>
        <v>1.19</v>
      </c>
      <c r="P608">
        <f>IFERROR(VLOOKUP(Table_Fact_Inbound_Reporting[[#This Row],[single_stream_incoming_date]],Fact_Production_Reporting!E:G,3,FALSE),0)</f>
        <v>0</v>
      </c>
      <c r="Q608" s="30">
        <f>Table_Fact_Inbound_Reporting[[#This Row],[Group_Trash_Weight_Tons]]/Table_Fact_Inbound_Reporting[[#This Row],[Group_Inbound_Weight_Tons]]</f>
        <v>0.11387559808612438</v>
      </c>
      <c r="R608" s="10">
        <f t="shared" si="9"/>
        <v>0.27575424703049778</v>
      </c>
    </row>
    <row r="609" spans="1:18" x14ac:dyDescent="0.25">
      <c r="A609">
        <v>844</v>
      </c>
      <c r="B609" s="14">
        <v>44218</v>
      </c>
      <c r="C609" t="s">
        <v>42</v>
      </c>
      <c r="D609">
        <v>104415</v>
      </c>
      <c r="E609" s="2">
        <v>44218</v>
      </c>
      <c r="F609">
        <v>1940</v>
      </c>
      <c r="G609">
        <v>0.97</v>
      </c>
      <c r="H609">
        <v>2</v>
      </c>
      <c r="I609" t="s">
        <v>157</v>
      </c>
      <c r="J609" t="s">
        <v>158</v>
      </c>
      <c r="K609">
        <v>1</v>
      </c>
      <c r="L609" t="s">
        <v>161</v>
      </c>
      <c r="M609" t="str">
        <f>VLOOKUP(Table_Fact_Inbound_Reporting[[#This Row],[supplier_dim_supplier_id]],Table_supplier_dim1[[supplier_id]:[supplier_name]],5,FALSE)</f>
        <v>Twin Enviro</v>
      </c>
      <c r="N609">
        <f>SUMIF(B:B,Table_Fact_Inbound_Reporting[[#This Row],[single_stream_incoming_date]],G:G)</f>
        <v>10.450000000000001</v>
      </c>
      <c r="O609">
        <f>IFERROR(VLOOKUP(Table_Fact_Inbound_Reporting[[#This Row],[single_stream_incoming_date]],Fact_Trashout_Reporting!C:F,4,FALSE),0)</f>
        <v>1.19</v>
      </c>
      <c r="P609">
        <f>IFERROR(VLOOKUP(Table_Fact_Inbound_Reporting[[#This Row],[single_stream_incoming_date]],Fact_Production_Reporting!E:G,3,FALSE),0)</f>
        <v>0</v>
      </c>
      <c r="Q609" s="30">
        <f>Table_Fact_Inbound_Reporting[[#This Row],[Group_Trash_Weight_Tons]]/Table_Fact_Inbound_Reporting[[#This Row],[Group_Inbound_Weight_Tons]]</f>
        <v>0.11387559808612438</v>
      </c>
      <c r="R609" s="10">
        <f t="shared" si="9"/>
        <v>0.27575424703049778</v>
      </c>
    </row>
    <row r="610" spans="1:18" x14ac:dyDescent="0.25">
      <c r="A610">
        <v>1527</v>
      </c>
      <c r="B610" s="14">
        <v>44217</v>
      </c>
      <c r="C610" t="s">
        <v>42</v>
      </c>
      <c r="D610">
        <v>104385</v>
      </c>
      <c r="E610" s="2">
        <v>44217</v>
      </c>
      <c r="F610">
        <v>3820</v>
      </c>
      <c r="G610">
        <v>1.91</v>
      </c>
      <c r="H610">
        <v>3</v>
      </c>
      <c r="I610" t="s">
        <v>157</v>
      </c>
      <c r="J610" t="s">
        <v>158</v>
      </c>
      <c r="K610">
        <v>1</v>
      </c>
      <c r="L610" t="s">
        <v>161</v>
      </c>
      <c r="M610" t="str">
        <f>VLOOKUP(Table_Fact_Inbound_Reporting[[#This Row],[supplier_dim_supplier_id]],Table_supplier_dim1[[supplier_id]:[supplier_name]],5,FALSE)</f>
        <v>Waste Management</v>
      </c>
      <c r="N610">
        <f>SUMIF(B:B,Table_Fact_Inbound_Reporting[[#This Row],[single_stream_incoming_date]],G:G)</f>
        <v>3.51</v>
      </c>
      <c r="O610">
        <f>IFERROR(VLOOKUP(Table_Fact_Inbound_Reporting[[#This Row],[single_stream_incoming_date]],Fact_Trashout_Reporting!C:F,4,FALSE),0)</f>
        <v>0</v>
      </c>
      <c r="P610">
        <f>IFERROR(VLOOKUP(Table_Fact_Inbound_Reporting[[#This Row],[single_stream_incoming_date]],Fact_Production_Reporting!E:G,3,FALSE),0)</f>
        <v>0</v>
      </c>
      <c r="Q610" s="30">
        <f>Table_Fact_Inbound_Reporting[[#This Row],[Group_Trash_Weight_Tons]]/Table_Fact_Inbound_Reporting[[#This Row],[Group_Inbound_Weight_Tons]]</f>
        <v>0</v>
      </c>
      <c r="R610" s="10">
        <f t="shared" si="9"/>
        <v>0.27575424703049778</v>
      </c>
    </row>
    <row r="611" spans="1:18" x14ac:dyDescent="0.25">
      <c r="A611">
        <v>845</v>
      </c>
      <c r="B611" s="14">
        <v>44217</v>
      </c>
      <c r="C611" t="s">
        <v>42</v>
      </c>
      <c r="D611">
        <v>104375</v>
      </c>
      <c r="E611" s="2">
        <v>44217</v>
      </c>
      <c r="F611">
        <v>3200</v>
      </c>
      <c r="G611">
        <v>1.6</v>
      </c>
      <c r="H611">
        <v>2</v>
      </c>
      <c r="I611" t="s">
        <v>157</v>
      </c>
      <c r="J611" t="s">
        <v>158</v>
      </c>
      <c r="K611">
        <v>1</v>
      </c>
      <c r="L611" t="s">
        <v>161</v>
      </c>
      <c r="M611" t="str">
        <f>VLOOKUP(Table_Fact_Inbound_Reporting[[#This Row],[supplier_dim_supplier_id]],Table_supplier_dim1[[supplier_id]:[supplier_name]],5,FALSE)</f>
        <v>Twin Enviro</v>
      </c>
      <c r="N611">
        <f>SUMIF(B:B,Table_Fact_Inbound_Reporting[[#This Row],[single_stream_incoming_date]],G:G)</f>
        <v>3.51</v>
      </c>
      <c r="O611">
        <f>IFERROR(VLOOKUP(Table_Fact_Inbound_Reporting[[#This Row],[single_stream_incoming_date]],Fact_Trashout_Reporting!C:F,4,FALSE),0)</f>
        <v>0</v>
      </c>
      <c r="P611">
        <f>IFERROR(VLOOKUP(Table_Fact_Inbound_Reporting[[#This Row],[single_stream_incoming_date]],Fact_Production_Reporting!E:G,3,FALSE),0)</f>
        <v>0</v>
      </c>
      <c r="Q611" s="30">
        <f>Table_Fact_Inbound_Reporting[[#This Row],[Group_Trash_Weight_Tons]]/Table_Fact_Inbound_Reporting[[#This Row],[Group_Inbound_Weight_Tons]]</f>
        <v>0</v>
      </c>
      <c r="R611" s="10">
        <f t="shared" si="9"/>
        <v>0.27575424703049778</v>
      </c>
    </row>
    <row r="612" spans="1:18" x14ac:dyDescent="0.25">
      <c r="A612">
        <v>1528</v>
      </c>
      <c r="B612" s="14">
        <v>44216</v>
      </c>
      <c r="C612" t="s">
        <v>42</v>
      </c>
      <c r="D612">
        <v>104315</v>
      </c>
      <c r="E612" s="2">
        <v>44216</v>
      </c>
      <c r="F612">
        <v>4860</v>
      </c>
      <c r="G612">
        <v>2.4300000000000002</v>
      </c>
      <c r="H612">
        <v>3</v>
      </c>
      <c r="I612" t="s">
        <v>157</v>
      </c>
      <c r="J612" t="s">
        <v>158</v>
      </c>
      <c r="K612">
        <v>1</v>
      </c>
      <c r="L612" t="s">
        <v>161</v>
      </c>
      <c r="M612" t="str">
        <f>VLOOKUP(Table_Fact_Inbound_Reporting[[#This Row],[supplier_dim_supplier_id]],Table_supplier_dim1[[supplier_id]:[supplier_name]],5,FALSE)</f>
        <v>Waste Management</v>
      </c>
      <c r="N612">
        <f>SUMIF(B:B,Table_Fact_Inbound_Reporting[[#This Row],[single_stream_incoming_date]],G:G)</f>
        <v>14.420000000000002</v>
      </c>
      <c r="O612">
        <f>IFERROR(VLOOKUP(Table_Fact_Inbound_Reporting[[#This Row],[single_stream_incoming_date]],Fact_Trashout_Reporting!C:F,4,FALSE),0)</f>
        <v>0</v>
      </c>
      <c r="P612">
        <f>IFERROR(VLOOKUP(Table_Fact_Inbound_Reporting[[#This Row],[single_stream_incoming_date]],Fact_Production_Reporting!E:G,3,FALSE),0)</f>
        <v>0</v>
      </c>
      <c r="Q612" s="30">
        <f>Table_Fact_Inbound_Reporting[[#This Row],[Group_Trash_Weight_Tons]]/Table_Fact_Inbound_Reporting[[#This Row],[Group_Inbound_Weight_Tons]]</f>
        <v>0</v>
      </c>
      <c r="R612" s="10">
        <f t="shared" si="9"/>
        <v>0.27575424703049778</v>
      </c>
    </row>
    <row r="613" spans="1:18" x14ac:dyDescent="0.25">
      <c r="A613">
        <v>847</v>
      </c>
      <c r="B613" s="14">
        <v>44216</v>
      </c>
      <c r="C613" t="s">
        <v>42</v>
      </c>
      <c r="D613">
        <v>104340</v>
      </c>
      <c r="E613" s="2">
        <v>44216</v>
      </c>
      <c r="F613">
        <v>1100</v>
      </c>
      <c r="G613">
        <v>0.55000000000000004</v>
      </c>
      <c r="H613">
        <v>2</v>
      </c>
      <c r="I613" t="s">
        <v>157</v>
      </c>
      <c r="J613" t="s">
        <v>158</v>
      </c>
      <c r="K613">
        <v>1</v>
      </c>
      <c r="L613" t="s">
        <v>161</v>
      </c>
      <c r="M613" t="str">
        <f>VLOOKUP(Table_Fact_Inbound_Reporting[[#This Row],[supplier_dim_supplier_id]],Table_supplier_dim1[[supplier_id]:[supplier_name]],5,FALSE)</f>
        <v>Twin Enviro</v>
      </c>
      <c r="N613">
        <f>SUMIF(B:B,Table_Fact_Inbound_Reporting[[#This Row],[single_stream_incoming_date]],G:G)</f>
        <v>14.420000000000002</v>
      </c>
      <c r="O613">
        <f>IFERROR(VLOOKUP(Table_Fact_Inbound_Reporting[[#This Row],[single_stream_incoming_date]],Fact_Trashout_Reporting!C:F,4,FALSE),0)</f>
        <v>0</v>
      </c>
      <c r="P613">
        <f>IFERROR(VLOOKUP(Table_Fact_Inbound_Reporting[[#This Row],[single_stream_incoming_date]],Fact_Production_Reporting!E:G,3,FALSE),0)</f>
        <v>0</v>
      </c>
      <c r="Q613" s="30">
        <f>Table_Fact_Inbound_Reporting[[#This Row],[Group_Trash_Weight_Tons]]/Table_Fact_Inbound_Reporting[[#This Row],[Group_Inbound_Weight_Tons]]</f>
        <v>0</v>
      </c>
      <c r="R613" s="10">
        <f t="shared" si="9"/>
        <v>0.27575424703049778</v>
      </c>
    </row>
    <row r="614" spans="1:18" x14ac:dyDescent="0.25">
      <c r="A614">
        <v>850</v>
      </c>
      <c r="B614" s="14">
        <v>44216</v>
      </c>
      <c r="C614" t="s">
        <v>42</v>
      </c>
      <c r="D614">
        <v>104388</v>
      </c>
      <c r="E614" s="2">
        <v>44216</v>
      </c>
      <c r="F614">
        <v>1680</v>
      </c>
      <c r="G614">
        <v>0.84</v>
      </c>
      <c r="H614">
        <v>2</v>
      </c>
      <c r="I614" t="s">
        <v>157</v>
      </c>
      <c r="J614" t="s">
        <v>158</v>
      </c>
      <c r="K614">
        <v>1</v>
      </c>
      <c r="L614" t="s">
        <v>161</v>
      </c>
      <c r="M614" t="str">
        <f>VLOOKUP(Table_Fact_Inbound_Reporting[[#This Row],[supplier_dim_supplier_id]],Table_supplier_dim1[[supplier_id]:[supplier_name]],5,FALSE)</f>
        <v>Twin Enviro</v>
      </c>
      <c r="N614">
        <f>SUMIF(B:B,Table_Fact_Inbound_Reporting[[#This Row],[single_stream_incoming_date]],G:G)</f>
        <v>14.420000000000002</v>
      </c>
      <c r="O614">
        <f>IFERROR(VLOOKUP(Table_Fact_Inbound_Reporting[[#This Row],[single_stream_incoming_date]],Fact_Trashout_Reporting!C:F,4,FALSE),0)</f>
        <v>0</v>
      </c>
      <c r="P614">
        <f>IFERROR(VLOOKUP(Table_Fact_Inbound_Reporting[[#This Row],[single_stream_incoming_date]],Fact_Production_Reporting!E:G,3,FALSE),0)</f>
        <v>0</v>
      </c>
      <c r="Q614" s="30">
        <f>Table_Fact_Inbound_Reporting[[#This Row],[Group_Trash_Weight_Tons]]/Table_Fact_Inbound_Reporting[[#This Row],[Group_Inbound_Weight_Tons]]</f>
        <v>0</v>
      </c>
      <c r="R614" s="10">
        <f t="shared" si="9"/>
        <v>0.27575424703049778</v>
      </c>
    </row>
    <row r="615" spans="1:18" x14ac:dyDescent="0.25">
      <c r="A615">
        <v>846</v>
      </c>
      <c r="B615" s="14">
        <v>44216</v>
      </c>
      <c r="C615" t="s">
        <v>42</v>
      </c>
      <c r="D615">
        <v>104342</v>
      </c>
      <c r="E615" s="2">
        <v>44216</v>
      </c>
      <c r="F615">
        <v>1040</v>
      </c>
      <c r="G615">
        <v>0.52</v>
      </c>
      <c r="H615">
        <v>2</v>
      </c>
      <c r="I615" t="s">
        <v>157</v>
      </c>
      <c r="J615" t="s">
        <v>158</v>
      </c>
      <c r="K615">
        <v>1</v>
      </c>
      <c r="L615" t="s">
        <v>161</v>
      </c>
      <c r="M615" t="str">
        <f>VLOOKUP(Table_Fact_Inbound_Reporting[[#This Row],[supplier_dim_supplier_id]],Table_supplier_dim1[[supplier_id]:[supplier_name]],5,FALSE)</f>
        <v>Twin Enviro</v>
      </c>
      <c r="N615">
        <f>SUMIF(B:B,Table_Fact_Inbound_Reporting[[#This Row],[single_stream_incoming_date]],G:G)</f>
        <v>14.420000000000002</v>
      </c>
      <c r="O615">
        <f>IFERROR(VLOOKUP(Table_Fact_Inbound_Reporting[[#This Row],[single_stream_incoming_date]],Fact_Trashout_Reporting!C:F,4,FALSE),0)</f>
        <v>0</v>
      </c>
      <c r="P615">
        <f>IFERROR(VLOOKUP(Table_Fact_Inbound_Reporting[[#This Row],[single_stream_incoming_date]],Fact_Production_Reporting!E:G,3,FALSE),0)</f>
        <v>0</v>
      </c>
      <c r="Q615" s="30">
        <f>Table_Fact_Inbound_Reporting[[#This Row],[Group_Trash_Weight_Tons]]/Table_Fact_Inbound_Reporting[[#This Row],[Group_Inbound_Weight_Tons]]</f>
        <v>0</v>
      </c>
      <c r="R615" s="10">
        <f t="shared" si="9"/>
        <v>0.27575424703049778</v>
      </c>
    </row>
    <row r="616" spans="1:18" x14ac:dyDescent="0.25">
      <c r="A616">
        <v>1529</v>
      </c>
      <c r="B616" s="14">
        <v>44216</v>
      </c>
      <c r="C616" t="s">
        <v>42</v>
      </c>
      <c r="D616">
        <v>104350</v>
      </c>
      <c r="E616" s="2">
        <v>44216</v>
      </c>
      <c r="F616">
        <v>6940</v>
      </c>
      <c r="G616">
        <v>3.47</v>
      </c>
      <c r="H616">
        <v>3</v>
      </c>
      <c r="I616" t="s">
        <v>157</v>
      </c>
      <c r="J616" t="s">
        <v>158</v>
      </c>
      <c r="K616">
        <v>1</v>
      </c>
      <c r="L616" t="s">
        <v>161</v>
      </c>
      <c r="M616" t="str">
        <f>VLOOKUP(Table_Fact_Inbound_Reporting[[#This Row],[supplier_dim_supplier_id]],Table_supplier_dim1[[supplier_id]:[supplier_name]],5,FALSE)</f>
        <v>Waste Management</v>
      </c>
      <c r="N616">
        <f>SUMIF(B:B,Table_Fact_Inbound_Reporting[[#This Row],[single_stream_incoming_date]],G:G)</f>
        <v>14.420000000000002</v>
      </c>
      <c r="O616">
        <f>IFERROR(VLOOKUP(Table_Fact_Inbound_Reporting[[#This Row],[single_stream_incoming_date]],Fact_Trashout_Reporting!C:F,4,FALSE),0)</f>
        <v>0</v>
      </c>
      <c r="P616">
        <f>IFERROR(VLOOKUP(Table_Fact_Inbound_Reporting[[#This Row],[single_stream_incoming_date]],Fact_Production_Reporting!E:G,3,FALSE),0)</f>
        <v>0</v>
      </c>
      <c r="Q616" s="30">
        <f>Table_Fact_Inbound_Reporting[[#This Row],[Group_Trash_Weight_Tons]]/Table_Fact_Inbound_Reporting[[#This Row],[Group_Inbound_Weight_Tons]]</f>
        <v>0</v>
      </c>
      <c r="R616" s="10">
        <f t="shared" si="9"/>
        <v>0.27575424703049778</v>
      </c>
    </row>
    <row r="617" spans="1:18" x14ac:dyDescent="0.25">
      <c r="A617">
        <v>848</v>
      </c>
      <c r="B617" s="14">
        <v>44216</v>
      </c>
      <c r="C617" t="s">
        <v>42</v>
      </c>
      <c r="D617">
        <v>104339</v>
      </c>
      <c r="E617" s="2">
        <v>44216</v>
      </c>
      <c r="F617">
        <v>6940</v>
      </c>
      <c r="G617">
        <v>3.47</v>
      </c>
      <c r="H617">
        <v>2</v>
      </c>
      <c r="I617" t="s">
        <v>157</v>
      </c>
      <c r="J617" t="s">
        <v>158</v>
      </c>
      <c r="K617">
        <v>1</v>
      </c>
      <c r="L617" t="s">
        <v>161</v>
      </c>
      <c r="M617" t="str">
        <f>VLOOKUP(Table_Fact_Inbound_Reporting[[#This Row],[supplier_dim_supplier_id]],Table_supplier_dim1[[supplier_id]:[supplier_name]],5,FALSE)</f>
        <v>Twin Enviro</v>
      </c>
      <c r="N617">
        <f>SUMIF(B:B,Table_Fact_Inbound_Reporting[[#This Row],[single_stream_incoming_date]],G:G)</f>
        <v>14.420000000000002</v>
      </c>
      <c r="O617">
        <f>IFERROR(VLOOKUP(Table_Fact_Inbound_Reporting[[#This Row],[single_stream_incoming_date]],Fact_Trashout_Reporting!C:F,4,FALSE),0)</f>
        <v>0</v>
      </c>
      <c r="P617">
        <f>IFERROR(VLOOKUP(Table_Fact_Inbound_Reporting[[#This Row],[single_stream_incoming_date]],Fact_Production_Reporting!E:G,3,FALSE),0)</f>
        <v>0</v>
      </c>
      <c r="Q617" s="30">
        <f>Table_Fact_Inbound_Reporting[[#This Row],[Group_Trash_Weight_Tons]]/Table_Fact_Inbound_Reporting[[#This Row],[Group_Inbound_Weight_Tons]]</f>
        <v>0</v>
      </c>
      <c r="R617" s="10">
        <f t="shared" si="9"/>
        <v>0.27575424703049778</v>
      </c>
    </row>
    <row r="618" spans="1:18" x14ac:dyDescent="0.25">
      <c r="A618">
        <v>849</v>
      </c>
      <c r="B618" s="14">
        <v>44216</v>
      </c>
      <c r="C618" t="s">
        <v>42</v>
      </c>
      <c r="D618">
        <v>104387</v>
      </c>
      <c r="E618" s="2">
        <v>44216</v>
      </c>
      <c r="F618">
        <v>6280</v>
      </c>
      <c r="G618">
        <v>3.14</v>
      </c>
      <c r="H618">
        <v>2</v>
      </c>
      <c r="I618" t="s">
        <v>157</v>
      </c>
      <c r="J618" t="s">
        <v>158</v>
      </c>
      <c r="K618">
        <v>1</v>
      </c>
      <c r="L618" t="s">
        <v>161</v>
      </c>
      <c r="M618" t="str">
        <f>VLOOKUP(Table_Fact_Inbound_Reporting[[#This Row],[supplier_dim_supplier_id]],Table_supplier_dim1[[supplier_id]:[supplier_name]],5,FALSE)</f>
        <v>Twin Enviro</v>
      </c>
      <c r="N618">
        <f>SUMIF(B:B,Table_Fact_Inbound_Reporting[[#This Row],[single_stream_incoming_date]],G:G)</f>
        <v>14.420000000000002</v>
      </c>
      <c r="O618">
        <f>IFERROR(VLOOKUP(Table_Fact_Inbound_Reporting[[#This Row],[single_stream_incoming_date]],Fact_Trashout_Reporting!C:F,4,FALSE),0)</f>
        <v>0</v>
      </c>
      <c r="P618">
        <f>IFERROR(VLOOKUP(Table_Fact_Inbound_Reporting[[#This Row],[single_stream_incoming_date]],Fact_Production_Reporting!E:G,3,FALSE),0)</f>
        <v>0</v>
      </c>
      <c r="Q618" s="30">
        <f>Table_Fact_Inbound_Reporting[[#This Row],[Group_Trash_Weight_Tons]]/Table_Fact_Inbound_Reporting[[#This Row],[Group_Inbound_Weight_Tons]]</f>
        <v>0</v>
      </c>
      <c r="R618" s="10">
        <f t="shared" si="9"/>
        <v>0.27575424703049778</v>
      </c>
    </row>
    <row r="619" spans="1:18" x14ac:dyDescent="0.25">
      <c r="A619">
        <v>852</v>
      </c>
      <c r="B619" s="14">
        <v>44215</v>
      </c>
      <c r="C619" t="s">
        <v>42</v>
      </c>
      <c r="D619">
        <v>104265</v>
      </c>
      <c r="E619" s="2">
        <v>44215</v>
      </c>
      <c r="F619">
        <v>380</v>
      </c>
      <c r="G619">
        <v>0.19</v>
      </c>
      <c r="H619">
        <v>2</v>
      </c>
      <c r="I619" t="s">
        <v>157</v>
      </c>
      <c r="J619" t="s">
        <v>158</v>
      </c>
      <c r="K619">
        <v>1</v>
      </c>
      <c r="L619" t="s">
        <v>161</v>
      </c>
      <c r="M619" t="str">
        <f>VLOOKUP(Table_Fact_Inbound_Reporting[[#This Row],[supplier_dim_supplier_id]],Table_supplier_dim1[[supplier_id]:[supplier_name]],5,FALSE)</f>
        <v>Twin Enviro</v>
      </c>
      <c r="N619">
        <f>SUMIF(B:B,Table_Fact_Inbound_Reporting[[#This Row],[single_stream_incoming_date]],G:G)</f>
        <v>10.42</v>
      </c>
      <c r="O619">
        <f>IFERROR(VLOOKUP(Table_Fact_Inbound_Reporting[[#This Row],[single_stream_incoming_date]],Fact_Trashout_Reporting!C:F,4,FALSE),0)</f>
        <v>0</v>
      </c>
      <c r="P619">
        <f>IFERROR(VLOOKUP(Table_Fact_Inbound_Reporting[[#This Row],[single_stream_incoming_date]],Fact_Production_Reporting!E:G,3,FALSE),0)</f>
        <v>0</v>
      </c>
      <c r="Q619" s="30">
        <f>Table_Fact_Inbound_Reporting[[#This Row],[Group_Trash_Weight_Tons]]/Table_Fact_Inbound_Reporting[[#This Row],[Group_Inbound_Weight_Tons]]</f>
        <v>0</v>
      </c>
      <c r="R619" s="10">
        <f t="shared" si="9"/>
        <v>0.27575424703049778</v>
      </c>
    </row>
    <row r="620" spans="1:18" x14ac:dyDescent="0.25">
      <c r="A620">
        <v>851</v>
      </c>
      <c r="B620" s="14">
        <v>44215</v>
      </c>
      <c r="C620" t="s">
        <v>42</v>
      </c>
      <c r="D620">
        <v>104292</v>
      </c>
      <c r="E620" s="2">
        <v>44215</v>
      </c>
      <c r="F620">
        <v>6360</v>
      </c>
      <c r="G620">
        <v>3.18</v>
      </c>
      <c r="H620">
        <v>2</v>
      </c>
      <c r="I620" t="s">
        <v>157</v>
      </c>
      <c r="J620" t="s">
        <v>158</v>
      </c>
      <c r="K620">
        <v>1</v>
      </c>
      <c r="L620" t="s">
        <v>161</v>
      </c>
      <c r="M620" t="str">
        <f>VLOOKUP(Table_Fact_Inbound_Reporting[[#This Row],[supplier_dim_supplier_id]],Table_supplier_dim1[[supplier_id]:[supplier_name]],5,FALSE)</f>
        <v>Twin Enviro</v>
      </c>
      <c r="N620">
        <f>SUMIF(B:B,Table_Fact_Inbound_Reporting[[#This Row],[single_stream_incoming_date]],G:G)</f>
        <v>10.42</v>
      </c>
      <c r="O620">
        <f>IFERROR(VLOOKUP(Table_Fact_Inbound_Reporting[[#This Row],[single_stream_incoming_date]],Fact_Trashout_Reporting!C:F,4,FALSE),0)</f>
        <v>0</v>
      </c>
      <c r="P620">
        <f>IFERROR(VLOOKUP(Table_Fact_Inbound_Reporting[[#This Row],[single_stream_incoming_date]],Fact_Production_Reporting!E:G,3,FALSE),0)</f>
        <v>0</v>
      </c>
      <c r="Q620" s="30">
        <f>Table_Fact_Inbound_Reporting[[#This Row],[Group_Trash_Weight_Tons]]/Table_Fact_Inbound_Reporting[[#This Row],[Group_Inbound_Weight_Tons]]</f>
        <v>0</v>
      </c>
      <c r="R620" s="10">
        <f t="shared" si="9"/>
        <v>0.27575424703049778</v>
      </c>
    </row>
    <row r="621" spans="1:18" x14ac:dyDescent="0.25">
      <c r="A621">
        <v>1531</v>
      </c>
      <c r="B621" s="14">
        <v>44215</v>
      </c>
      <c r="C621" t="s">
        <v>42</v>
      </c>
      <c r="D621">
        <v>104304</v>
      </c>
      <c r="E621" s="2">
        <v>44215</v>
      </c>
      <c r="F621">
        <v>8320</v>
      </c>
      <c r="G621">
        <v>4.16</v>
      </c>
      <c r="H621">
        <v>3</v>
      </c>
      <c r="I621" t="s">
        <v>157</v>
      </c>
      <c r="J621" t="s">
        <v>158</v>
      </c>
      <c r="K621">
        <v>1</v>
      </c>
      <c r="L621" t="s">
        <v>161</v>
      </c>
      <c r="M621" t="str">
        <f>VLOOKUP(Table_Fact_Inbound_Reporting[[#This Row],[supplier_dim_supplier_id]],Table_supplier_dim1[[supplier_id]:[supplier_name]],5,FALSE)</f>
        <v>Waste Management</v>
      </c>
      <c r="N621">
        <f>SUMIF(B:B,Table_Fact_Inbound_Reporting[[#This Row],[single_stream_incoming_date]],G:G)</f>
        <v>10.42</v>
      </c>
      <c r="O621">
        <f>IFERROR(VLOOKUP(Table_Fact_Inbound_Reporting[[#This Row],[single_stream_incoming_date]],Fact_Trashout_Reporting!C:F,4,FALSE),0)</f>
        <v>0</v>
      </c>
      <c r="P621">
        <f>IFERROR(VLOOKUP(Table_Fact_Inbound_Reporting[[#This Row],[single_stream_incoming_date]],Fact_Production_Reporting!E:G,3,FALSE),0)</f>
        <v>0</v>
      </c>
      <c r="Q621" s="30">
        <f>Table_Fact_Inbound_Reporting[[#This Row],[Group_Trash_Weight_Tons]]/Table_Fact_Inbound_Reporting[[#This Row],[Group_Inbound_Weight_Tons]]</f>
        <v>0</v>
      </c>
      <c r="R621" s="10">
        <f t="shared" si="9"/>
        <v>0.27575424703049778</v>
      </c>
    </row>
    <row r="622" spans="1:18" x14ac:dyDescent="0.25">
      <c r="A622">
        <v>1530</v>
      </c>
      <c r="B622" s="14">
        <v>44215</v>
      </c>
      <c r="C622" t="s">
        <v>42</v>
      </c>
      <c r="D622">
        <v>104275</v>
      </c>
      <c r="E622" s="2">
        <v>44215</v>
      </c>
      <c r="F622">
        <v>5780</v>
      </c>
      <c r="G622">
        <v>2.89</v>
      </c>
      <c r="H622">
        <v>3</v>
      </c>
      <c r="I622" t="s">
        <v>157</v>
      </c>
      <c r="J622" t="s">
        <v>158</v>
      </c>
      <c r="K622">
        <v>1</v>
      </c>
      <c r="L622" t="s">
        <v>161</v>
      </c>
      <c r="M622" t="str">
        <f>VLOOKUP(Table_Fact_Inbound_Reporting[[#This Row],[supplier_dim_supplier_id]],Table_supplier_dim1[[supplier_id]:[supplier_name]],5,FALSE)</f>
        <v>Waste Management</v>
      </c>
      <c r="N622">
        <f>SUMIF(B:B,Table_Fact_Inbound_Reporting[[#This Row],[single_stream_incoming_date]],G:G)</f>
        <v>10.42</v>
      </c>
      <c r="O622">
        <f>IFERROR(VLOOKUP(Table_Fact_Inbound_Reporting[[#This Row],[single_stream_incoming_date]],Fact_Trashout_Reporting!C:F,4,FALSE),0)</f>
        <v>0</v>
      </c>
      <c r="P622">
        <f>IFERROR(VLOOKUP(Table_Fact_Inbound_Reporting[[#This Row],[single_stream_incoming_date]],Fact_Production_Reporting!E:G,3,FALSE),0)</f>
        <v>0</v>
      </c>
      <c r="Q622" s="30">
        <f>Table_Fact_Inbound_Reporting[[#This Row],[Group_Trash_Weight_Tons]]/Table_Fact_Inbound_Reporting[[#This Row],[Group_Inbound_Weight_Tons]]</f>
        <v>0</v>
      </c>
      <c r="R622" s="10">
        <f t="shared" si="9"/>
        <v>0.27575424703049778</v>
      </c>
    </row>
    <row r="623" spans="1:18" x14ac:dyDescent="0.25">
      <c r="A623">
        <v>856</v>
      </c>
      <c r="B623" s="14">
        <v>44214</v>
      </c>
      <c r="C623" t="s">
        <v>42</v>
      </c>
      <c r="D623">
        <v>104231</v>
      </c>
      <c r="E623" s="2">
        <v>44214</v>
      </c>
      <c r="F623">
        <v>4280</v>
      </c>
      <c r="G623">
        <v>2.14</v>
      </c>
      <c r="H623">
        <v>2</v>
      </c>
      <c r="I623" t="s">
        <v>157</v>
      </c>
      <c r="J623" t="s">
        <v>158</v>
      </c>
      <c r="K623">
        <v>1</v>
      </c>
      <c r="L623" t="s">
        <v>161</v>
      </c>
      <c r="M623" t="str">
        <f>VLOOKUP(Table_Fact_Inbound_Reporting[[#This Row],[supplier_dim_supplier_id]],Table_supplier_dim1[[supplier_id]:[supplier_name]],5,FALSE)</f>
        <v>Twin Enviro</v>
      </c>
      <c r="N623">
        <f>SUMIF(B:B,Table_Fact_Inbound_Reporting[[#This Row],[single_stream_incoming_date]],G:G)</f>
        <v>9.5500000000000007</v>
      </c>
      <c r="O623">
        <f>IFERROR(VLOOKUP(Table_Fact_Inbound_Reporting[[#This Row],[single_stream_incoming_date]],Fact_Trashout_Reporting!C:F,4,FALSE),0)</f>
        <v>5.43</v>
      </c>
      <c r="P623">
        <f>IFERROR(VLOOKUP(Table_Fact_Inbound_Reporting[[#This Row],[single_stream_incoming_date]],Fact_Production_Reporting!E:G,3,FALSE),0)</f>
        <v>0</v>
      </c>
      <c r="Q623" s="30">
        <f>Table_Fact_Inbound_Reporting[[#This Row],[Group_Trash_Weight_Tons]]/Table_Fact_Inbound_Reporting[[#This Row],[Group_Inbound_Weight_Tons]]</f>
        <v>0.56858638743455492</v>
      </c>
      <c r="R623" s="10">
        <f t="shared" si="9"/>
        <v>0.27575424703049778</v>
      </c>
    </row>
    <row r="624" spans="1:18" x14ac:dyDescent="0.25">
      <c r="A624">
        <v>1532</v>
      </c>
      <c r="B624" s="14">
        <v>44214</v>
      </c>
      <c r="C624" t="s">
        <v>42</v>
      </c>
      <c r="D624">
        <v>104254</v>
      </c>
      <c r="E624" s="2">
        <v>44214</v>
      </c>
      <c r="F624">
        <v>2500</v>
      </c>
      <c r="G624">
        <v>1.25</v>
      </c>
      <c r="H624">
        <v>3</v>
      </c>
      <c r="I624" t="s">
        <v>157</v>
      </c>
      <c r="J624" t="s">
        <v>158</v>
      </c>
      <c r="K624">
        <v>1</v>
      </c>
      <c r="L624" t="s">
        <v>161</v>
      </c>
      <c r="M624" t="str">
        <f>VLOOKUP(Table_Fact_Inbound_Reporting[[#This Row],[supplier_dim_supplier_id]],Table_supplier_dim1[[supplier_id]:[supplier_name]],5,FALSE)</f>
        <v>Waste Management</v>
      </c>
      <c r="N624">
        <f>SUMIF(B:B,Table_Fact_Inbound_Reporting[[#This Row],[single_stream_incoming_date]],G:G)</f>
        <v>9.5500000000000007</v>
      </c>
      <c r="O624">
        <f>IFERROR(VLOOKUP(Table_Fact_Inbound_Reporting[[#This Row],[single_stream_incoming_date]],Fact_Trashout_Reporting!C:F,4,FALSE),0)</f>
        <v>5.43</v>
      </c>
      <c r="P624">
        <f>IFERROR(VLOOKUP(Table_Fact_Inbound_Reporting[[#This Row],[single_stream_incoming_date]],Fact_Production_Reporting!E:G,3,FALSE),0)</f>
        <v>0</v>
      </c>
      <c r="Q624" s="30">
        <f>Table_Fact_Inbound_Reporting[[#This Row],[Group_Trash_Weight_Tons]]/Table_Fact_Inbound_Reporting[[#This Row],[Group_Inbound_Weight_Tons]]</f>
        <v>0.56858638743455492</v>
      </c>
      <c r="R624" s="10">
        <f t="shared" si="9"/>
        <v>0.27575424703049778</v>
      </c>
    </row>
    <row r="625" spans="1:18" x14ac:dyDescent="0.25">
      <c r="A625">
        <v>855</v>
      </c>
      <c r="B625" s="14">
        <v>44214</v>
      </c>
      <c r="C625" t="s">
        <v>42</v>
      </c>
      <c r="D625">
        <v>104244</v>
      </c>
      <c r="E625" s="2">
        <v>44214</v>
      </c>
      <c r="F625">
        <v>640</v>
      </c>
      <c r="G625">
        <v>0.32</v>
      </c>
      <c r="H625">
        <v>2</v>
      </c>
      <c r="I625" t="s">
        <v>157</v>
      </c>
      <c r="J625" t="s">
        <v>158</v>
      </c>
      <c r="K625">
        <v>1</v>
      </c>
      <c r="L625" t="s">
        <v>161</v>
      </c>
      <c r="M625" t="str">
        <f>VLOOKUP(Table_Fact_Inbound_Reporting[[#This Row],[supplier_dim_supplier_id]],Table_supplier_dim1[[supplier_id]:[supplier_name]],5,FALSE)</f>
        <v>Twin Enviro</v>
      </c>
      <c r="N625">
        <f>SUMIF(B:B,Table_Fact_Inbound_Reporting[[#This Row],[single_stream_incoming_date]],G:G)</f>
        <v>9.5500000000000007</v>
      </c>
      <c r="O625">
        <f>IFERROR(VLOOKUP(Table_Fact_Inbound_Reporting[[#This Row],[single_stream_incoming_date]],Fact_Trashout_Reporting!C:F,4,FALSE),0)</f>
        <v>5.43</v>
      </c>
      <c r="P625">
        <f>IFERROR(VLOOKUP(Table_Fact_Inbound_Reporting[[#This Row],[single_stream_incoming_date]],Fact_Production_Reporting!E:G,3,FALSE),0)</f>
        <v>0</v>
      </c>
      <c r="Q625" s="30">
        <f>Table_Fact_Inbound_Reporting[[#This Row],[Group_Trash_Weight_Tons]]/Table_Fact_Inbound_Reporting[[#This Row],[Group_Inbound_Weight_Tons]]</f>
        <v>0.56858638743455492</v>
      </c>
      <c r="R625" s="10">
        <f t="shared" si="9"/>
        <v>0.27575424703049778</v>
      </c>
    </row>
    <row r="626" spans="1:18" x14ac:dyDescent="0.25">
      <c r="A626">
        <v>1533</v>
      </c>
      <c r="B626" s="14">
        <v>44214</v>
      </c>
      <c r="C626" t="s">
        <v>42</v>
      </c>
      <c r="D626">
        <v>104250</v>
      </c>
      <c r="E626" s="2">
        <v>44214</v>
      </c>
      <c r="F626">
        <v>6020</v>
      </c>
      <c r="G626">
        <v>3.01</v>
      </c>
      <c r="H626">
        <v>3</v>
      </c>
      <c r="I626" t="s">
        <v>157</v>
      </c>
      <c r="J626" t="s">
        <v>158</v>
      </c>
      <c r="K626">
        <v>1</v>
      </c>
      <c r="L626" t="s">
        <v>161</v>
      </c>
      <c r="M626" t="str">
        <f>VLOOKUP(Table_Fact_Inbound_Reporting[[#This Row],[supplier_dim_supplier_id]],Table_supplier_dim1[[supplier_id]:[supplier_name]],5,FALSE)</f>
        <v>Waste Management</v>
      </c>
      <c r="N626">
        <f>SUMIF(B:B,Table_Fact_Inbound_Reporting[[#This Row],[single_stream_incoming_date]],G:G)</f>
        <v>9.5500000000000007</v>
      </c>
      <c r="O626">
        <f>IFERROR(VLOOKUP(Table_Fact_Inbound_Reporting[[#This Row],[single_stream_incoming_date]],Fact_Trashout_Reporting!C:F,4,FALSE),0)</f>
        <v>5.43</v>
      </c>
      <c r="P626">
        <f>IFERROR(VLOOKUP(Table_Fact_Inbound_Reporting[[#This Row],[single_stream_incoming_date]],Fact_Production_Reporting!E:G,3,FALSE),0)</f>
        <v>0</v>
      </c>
      <c r="Q626" s="30">
        <f>Table_Fact_Inbound_Reporting[[#This Row],[Group_Trash_Weight_Tons]]/Table_Fact_Inbound_Reporting[[#This Row],[Group_Inbound_Weight_Tons]]</f>
        <v>0.56858638743455492</v>
      </c>
      <c r="R626" s="10">
        <f t="shared" si="9"/>
        <v>0.27575424703049778</v>
      </c>
    </row>
    <row r="627" spans="1:18" x14ac:dyDescent="0.25">
      <c r="A627">
        <v>854</v>
      </c>
      <c r="B627" s="14">
        <v>44214</v>
      </c>
      <c r="C627" t="s">
        <v>42</v>
      </c>
      <c r="D627">
        <v>104245</v>
      </c>
      <c r="E627" s="2">
        <v>44214</v>
      </c>
      <c r="F627">
        <v>2500</v>
      </c>
      <c r="G627">
        <v>1.25</v>
      </c>
      <c r="H627">
        <v>2</v>
      </c>
      <c r="I627" t="s">
        <v>157</v>
      </c>
      <c r="J627" t="s">
        <v>158</v>
      </c>
      <c r="K627">
        <v>1</v>
      </c>
      <c r="L627" t="s">
        <v>161</v>
      </c>
      <c r="M627" t="str">
        <f>VLOOKUP(Table_Fact_Inbound_Reporting[[#This Row],[supplier_dim_supplier_id]],Table_supplier_dim1[[supplier_id]:[supplier_name]],5,FALSE)</f>
        <v>Twin Enviro</v>
      </c>
      <c r="N627">
        <f>SUMIF(B:B,Table_Fact_Inbound_Reporting[[#This Row],[single_stream_incoming_date]],G:G)</f>
        <v>9.5500000000000007</v>
      </c>
      <c r="O627">
        <f>IFERROR(VLOOKUP(Table_Fact_Inbound_Reporting[[#This Row],[single_stream_incoming_date]],Fact_Trashout_Reporting!C:F,4,FALSE),0)</f>
        <v>5.43</v>
      </c>
      <c r="P627">
        <f>IFERROR(VLOOKUP(Table_Fact_Inbound_Reporting[[#This Row],[single_stream_incoming_date]],Fact_Production_Reporting!E:G,3,FALSE),0)</f>
        <v>0</v>
      </c>
      <c r="Q627" s="30">
        <f>Table_Fact_Inbound_Reporting[[#This Row],[Group_Trash_Weight_Tons]]/Table_Fact_Inbound_Reporting[[#This Row],[Group_Inbound_Weight_Tons]]</f>
        <v>0.56858638743455492</v>
      </c>
      <c r="R627" s="10">
        <f t="shared" si="9"/>
        <v>0.27575424703049778</v>
      </c>
    </row>
    <row r="628" spans="1:18" x14ac:dyDescent="0.25">
      <c r="A628">
        <v>853</v>
      </c>
      <c r="B628" s="14">
        <v>44214</v>
      </c>
      <c r="C628" t="s">
        <v>42</v>
      </c>
      <c r="D628">
        <v>104248</v>
      </c>
      <c r="E628" s="2">
        <v>44214</v>
      </c>
      <c r="F628">
        <v>3160</v>
      </c>
      <c r="G628">
        <v>1.58</v>
      </c>
      <c r="H628">
        <v>2</v>
      </c>
      <c r="I628" t="s">
        <v>157</v>
      </c>
      <c r="J628" t="s">
        <v>158</v>
      </c>
      <c r="K628">
        <v>1</v>
      </c>
      <c r="L628" t="s">
        <v>161</v>
      </c>
      <c r="M628" t="str">
        <f>VLOOKUP(Table_Fact_Inbound_Reporting[[#This Row],[supplier_dim_supplier_id]],Table_supplier_dim1[[supplier_id]:[supplier_name]],5,FALSE)</f>
        <v>Twin Enviro</v>
      </c>
      <c r="N628">
        <f>SUMIF(B:B,Table_Fact_Inbound_Reporting[[#This Row],[single_stream_incoming_date]],G:G)</f>
        <v>9.5500000000000007</v>
      </c>
      <c r="O628">
        <f>IFERROR(VLOOKUP(Table_Fact_Inbound_Reporting[[#This Row],[single_stream_incoming_date]],Fact_Trashout_Reporting!C:F,4,FALSE),0)</f>
        <v>5.43</v>
      </c>
      <c r="P628">
        <f>IFERROR(VLOOKUP(Table_Fact_Inbound_Reporting[[#This Row],[single_stream_incoming_date]],Fact_Production_Reporting!E:G,3,FALSE),0)</f>
        <v>0</v>
      </c>
      <c r="Q628" s="30">
        <f>Table_Fact_Inbound_Reporting[[#This Row],[Group_Trash_Weight_Tons]]/Table_Fact_Inbound_Reporting[[#This Row],[Group_Inbound_Weight_Tons]]</f>
        <v>0.56858638743455492</v>
      </c>
      <c r="R628" s="10">
        <f t="shared" si="9"/>
        <v>0.27575424703049778</v>
      </c>
    </row>
    <row r="629" spans="1:18" x14ac:dyDescent="0.25">
      <c r="A629">
        <v>857</v>
      </c>
      <c r="B629" s="14">
        <v>44211</v>
      </c>
      <c r="C629" t="s">
        <v>42</v>
      </c>
      <c r="D629">
        <v>104209</v>
      </c>
      <c r="E629" s="2">
        <v>44211</v>
      </c>
      <c r="F629">
        <v>1540</v>
      </c>
      <c r="G629">
        <v>0.77</v>
      </c>
      <c r="H629">
        <v>2</v>
      </c>
      <c r="I629" t="s">
        <v>157</v>
      </c>
      <c r="J629" t="s">
        <v>158</v>
      </c>
      <c r="K629">
        <v>1</v>
      </c>
      <c r="L629" t="s">
        <v>161</v>
      </c>
      <c r="M629" t="str">
        <f>VLOOKUP(Table_Fact_Inbound_Reporting[[#This Row],[supplier_dim_supplier_id]],Table_supplier_dim1[[supplier_id]:[supplier_name]],5,FALSE)</f>
        <v>Twin Enviro</v>
      </c>
      <c r="N629">
        <f>SUMIF(B:B,Table_Fact_Inbound_Reporting[[#This Row],[single_stream_incoming_date]],G:G)</f>
        <v>14.96</v>
      </c>
      <c r="O629">
        <f>IFERROR(VLOOKUP(Table_Fact_Inbound_Reporting[[#This Row],[single_stream_incoming_date]],Fact_Trashout_Reporting!C:F,4,FALSE),0)</f>
        <v>0.94</v>
      </c>
      <c r="P629">
        <f>IFERROR(VLOOKUP(Table_Fact_Inbound_Reporting[[#This Row],[single_stream_incoming_date]],Fact_Production_Reporting!E:G,3,FALSE),0)</f>
        <v>5.1999999999999993</v>
      </c>
      <c r="Q629" s="30">
        <f>Table_Fact_Inbound_Reporting[[#This Row],[Group_Trash_Weight_Tons]]/Table_Fact_Inbound_Reporting[[#This Row],[Group_Inbound_Weight_Tons]]</f>
        <v>6.2834224598930469E-2</v>
      </c>
      <c r="R629" s="10">
        <f t="shared" si="9"/>
        <v>0.27575424703049778</v>
      </c>
    </row>
    <row r="630" spans="1:18" x14ac:dyDescent="0.25">
      <c r="A630">
        <v>858</v>
      </c>
      <c r="B630" s="14">
        <v>44211</v>
      </c>
      <c r="C630" t="s">
        <v>42</v>
      </c>
      <c r="D630">
        <v>104202</v>
      </c>
      <c r="E630" s="2">
        <v>44211</v>
      </c>
      <c r="F630">
        <v>1300</v>
      </c>
      <c r="G630">
        <v>0.65</v>
      </c>
      <c r="H630">
        <v>2</v>
      </c>
      <c r="I630" t="s">
        <v>157</v>
      </c>
      <c r="J630" t="s">
        <v>158</v>
      </c>
      <c r="K630">
        <v>1</v>
      </c>
      <c r="L630" t="s">
        <v>161</v>
      </c>
      <c r="M630" t="str">
        <f>VLOOKUP(Table_Fact_Inbound_Reporting[[#This Row],[supplier_dim_supplier_id]],Table_supplier_dim1[[supplier_id]:[supplier_name]],5,FALSE)</f>
        <v>Twin Enviro</v>
      </c>
      <c r="N630">
        <f>SUMIF(B:B,Table_Fact_Inbound_Reporting[[#This Row],[single_stream_incoming_date]],G:G)</f>
        <v>14.96</v>
      </c>
      <c r="O630">
        <f>IFERROR(VLOOKUP(Table_Fact_Inbound_Reporting[[#This Row],[single_stream_incoming_date]],Fact_Trashout_Reporting!C:F,4,FALSE),0)</f>
        <v>0.94</v>
      </c>
      <c r="P630">
        <f>IFERROR(VLOOKUP(Table_Fact_Inbound_Reporting[[#This Row],[single_stream_incoming_date]],Fact_Production_Reporting!E:G,3,FALSE),0)</f>
        <v>5.1999999999999993</v>
      </c>
      <c r="Q630" s="30">
        <f>Table_Fact_Inbound_Reporting[[#This Row],[Group_Trash_Weight_Tons]]/Table_Fact_Inbound_Reporting[[#This Row],[Group_Inbound_Weight_Tons]]</f>
        <v>6.2834224598930469E-2</v>
      </c>
      <c r="R630" s="10">
        <f t="shared" si="9"/>
        <v>0.27575424703049778</v>
      </c>
    </row>
    <row r="631" spans="1:18" x14ac:dyDescent="0.25">
      <c r="A631">
        <v>859</v>
      </c>
      <c r="B631" s="14">
        <v>44211</v>
      </c>
      <c r="C631" t="s">
        <v>42</v>
      </c>
      <c r="D631">
        <v>104193</v>
      </c>
      <c r="E631" s="2">
        <v>44211</v>
      </c>
      <c r="F631">
        <v>5940</v>
      </c>
      <c r="G631">
        <v>2.97</v>
      </c>
      <c r="H631">
        <v>2</v>
      </c>
      <c r="I631" t="s">
        <v>157</v>
      </c>
      <c r="J631" t="s">
        <v>158</v>
      </c>
      <c r="K631">
        <v>1</v>
      </c>
      <c r="L631" t="s">
        <v>161</v>
      </c>
      <c r="M631" t="str">
        <f>VLOOKUP(Table_Fact_Inbound_Reporting[[#This Row],[supplier_dim_supplier_id]],Table_supplier_dim1[[supplier_id]:[supplier_name]],5,FALSE)</f>
        <v>Twin Enviro</v>
      </c>
      <c r="N631">
        <f>SUMIF(B:B,Table_Fact_Inbound_Reporting[[#This Row],[single_stream_incoming_date]],G:G)</f>
        <v>14.96</v>
      </c>
      <c r="O631">
        <f>IFERROR(VLOOKUP(Table_Fact_Inbound_Reporting[[#This Row],[single_stream_incoming_date]],Fact_Trashout_Reporting!C:F,4,FALSE),0)</f>
        <v>0.94</v>
      </c>
      <c r="P631">
        <f>IFERROR(VLOOKUP(Table_Fact_Inbound_Reporting[[#This Row],[single_stream_incoming_date]],Fact_Production_Reporting!E:G,3,FALSE),0)</f>
        <v>5.1999999999999993</v>
      </c>
      <c r="Q631" s="30">
        <f>Table_Fact_Inbound_Reporting[[#This Row],[Group_Trash_Weight_Tons]]/Table_Fact_Inbound_Reporting[[#This Row],[Group_Inbound_Weight_Tons]]</f>
        <v>6.2834224598930469E-2</v>
      </c>
      <c r="R631" s="10">
        <f t="shared" si="9"/>
        <v>0.27575424703049778</v>
      </c>
    </row>
    <row r="632" spans="1:18" x14ac:dyDescent="0.25">
      <c r="A632">
        <v>1535</v>
      </c>
      <c r="B632" s="14">
        <v>44211</v>
      </c>
      <c r="C632" t="s">
        <v>42</v>
      </c>
      <c r="D632">
        <v>104187</v>
      </c>
      <c r="E632" s="2">
        <v>44211</v>
      </c>
      <c r="F632">
        <v>10840</v>
      </c>
      <c r="G632">
        <v>5.42</v>
      </c>
      <c r="H632">
        <v>3</v>
      </c>
      <c r="I632" t="s">
        <v>157</v>
      </c>
      <c r="J632" t="s">
        <v>158</v>
      </c>
      <c r="K632">
        <v>1</v>
      </c>
      <c r="L632" t="s">
        <v>161</v>
      </c>
      <c r="M632" t="str">
        <f>VLOOKUP(Table_Fact_Inbound_Reporting[[#This Row],[supplier_dim_supplier_id]],Table_supplier_dim1[[supplier_id]:[supplier_name]],5,FALSE)</f>
        <v>Waste Management</v>
      </c>
      <c r="N632">
        <f>SUMIF(B:B,Table_Fact_Inbound_Reporting[[#This Row],[single_stream_incoming_date]],G:G)</f>
        <v>14.96</v>
      </c>
      <c r="O632">
        <f>IFERROR(VLOOKUP(Table_Fact_Inbound_Reporting[[#This Row],[single_stream_incoming_date]],Fact_Trashout_Reporting!C:F,4,FALSE),0)</f>
        <v>0.94</v>
      </c>
      <c r="P632">
        <f>IFERROR(VLOOKUP(Table_Fact_Inbound_Reporting[[#This Row],[single_stream_incoming_date]],Fact_Production_Reporting!E:G,3,FALSE),0)</f>
        <v>5.1999999999999993</v>
      </c>
      <c r="Q632" s="30">
        <f>Table_Fact_Inbound_Reporting[[#This Row],[Group_Trash_Weight_Tons]]/Table_Fact_Inbound_Reporting[[#This Row],[Group_Inbound_Weight_Tons]]</f>
        <v>6.2834224598930469E-2</v>
      </c>
      <c r="R632" s="10">
        <f t="shared" si="9"/>
        <v>0.27575424703049778</v>
      </c>
    </row>
    <row r="633" spans="1:18" x14ac:dyDescent="0.25">
      <c r="A633">
        <v>1534</v>
      </c>
      <c r="B633" s="14">
        <v>44211</v>
      </c>
      <c r="C633" t="s">
        <v>42</v>
      </c>
      <c r="D633">
        <v>104194</v>
      </c>
      <c r="E633" s="2">
        <v>44211</v>
      </c>
      <c r="F633">
        <v>7060</v>
      </c>
      <c r="G633">
        <v>3.53</v>
      </c>
      <c r="H633">
        <v>3</v>
      </c>
      <c r="I633" t="s">
        <v>157</v>
      </c>
      <c r="J633" t="s">
        <v>158</v>
      </c>
      <c r="K633">
        <v>1</v>
      </c>
      <c r="L633" t="s">
        <v>161</v>
      </c>
      <c r="M633" t="str">
        <f>VLOOKUP(Table_Fact_Inbound_Reporting[[#This Row],[supplier_dim_supplier_id]],Table_supplier_dim1[[supplier_id]:[supplier_name]],5,FALSE)</f>
        <v>Waste Management</v>
      </c>
      <c r="N633">
        <f>SUMIF(B:B,Table_Fact_Inbound_Reporting[[#This Row],[single_stream_incoming_date]],G:G)</f>
        <v>14.96</v>
      </c>
      <c r="O633">
        <f>IFERROR(VLOOKUP(Table_Fact_Inbound_Reporting[[#This Row],[single_stream_incoming_date]],Fact_Trashout_Reporting!C:F,4,FALSE),0)</f>
        <v>0.94</v>
      </c>
      <c r="P633">
        <f>IFERROR(VLOOKUP(Table_Fact_Inbound_Reporting[[#This Row],[single_stream_incoming_date]],Fact_Production_Reporting!E:G,3,FALSE),0)</f>
        <v>5.1999999999999993</v>
      </c>
      <c r="Q633" s="30">
        <f>Table_Fact_Inbound_Reporting[[#This Row],[Group_Trash_Weight_Tons]]/Table_Fact_Inbound_Reporting[[#This Row],[Group_Inbound_Weight_Tons]]</f>
        <v>6.2834224598930469E-2</v>
      </c>
      <c r="R633" s="10">
        <f t="shared" si="9"/>
        <v>0.27575424703049778</v>
      </c>
    </row>
    <row r="634" spans="1:18" x14ac:dyDescent="0.25">
      <c r="A634">
        <v>860</v>
      </c>
      <c r="B634" s="14">
        <v>44211</v>
      </c>
      <c r="C634" t="s">
        <v>42</v>
      </c>
      <c r="D634">
        <v>104184</v>
      </c>
      <c r="E634" s="2">
        <v>44211</v>
      </c>
      <c r="F634">
        <v>3240</v>
      </c>
      <c r="G634">
        <v>1.62</v>
      </c>
      <c r="H634">
        <v>2</v>
      </c>
      <c r="I634" t="s">
        <v>157</v>
      </c>
      <c r="J634" t="s">
        <v>158</v>
      </c>
      <c r="K634">
        <v>1</v>
      </c>
      <c r="L634" t="s">
        <v>161</v>
      </c>
      <c r="M634" t="str">
        <f>VLOOKUP(Table_Fact_Inbound_Reporting[[#This Row],[supplier_dim_supplier_id]],Table_supplier_dim1[[supplier_id]:[supplier_name]],5,FALSE)</f>
        <v>Twin Enviro</v>
      </c>
      <c r="N634">
        <f>SUMIF(B:B,Table_Fact_Inbound_Reporting[[#This Row],[single_stream_incoming_date]],G:G)</f>
        <v>14.96</v>
      </c>
      <c r="O634">
        <f>IFERROR(VLOOKUP(Table_Fact_Inbound_Reporting[[#This Row],[single_stream_incoming_date]],Fact_Trashout_Reporting!C:F,4,FALSE),0)</f>
        <v>0.94</v>
      </c>
      <c r="P634">
        <f>IFERROR(VLOOKUP(Table_Fact_Inbound_Reporting[[#This Row],[single_stream_incoming_date]],Fact_Production_Reporting!E:G,3,FALSE),0)</f>
        <v>5.1999999999999993</v>
      </c>
      <c r="Q634" s="30">
        <f>Table_Fact_Inbound_Reporting[[#This Row],[Group_Trash_Weight_Tons]]/Table_Fact_Inbound_Reporting[[#This Row],[Group_Inbound_Weight_Tons]]</f>
        <v>6.2834224598930469E-2</v>
      </c>
      <c r="R634" s="10">
        <f t="shared" si="9"/>
        <v>0.27575424703049778</v>
      </c>
    </row>
    <row r="635" spans="1:18" x14ac:dyDescent="0.25">
      <c r="A635">
        <v>861</v>
      </c>
      <c r="B635" s="14">
        <v>44210</v>
      </c>
      <c r="C635" t="s">
        <v>42</v>
      </c>
      <c r="D635">
        <v>104109</v>
      </c>
      <c r="E635" s="2">
        <v>44210</v>
      </c>
      <c r="F635">
        <v>2440</v>
      </c>
      <c r="G635">
        <v>1.22</v>
      </c>
      <c r="H635">
        <v>2</v>
      </c>
      <c r="I635" t="s">
        <v>157</v>
      </c>
      <c r="J635" t="s">
        <v>158</v>
      </c>
      <c r="K635">
        <v>1</v>
      </c>
      <c r="L635" t="s">
        <v>161</v>
      </c>
      <c r="M635" t="str">
        <f>VLOOKUP(Table_Fact_Inbound_Reporting[[#This Row],[supplier_dim_supplier_id]],Table_supplier_dim1[[supplier_id]:[supplier_name]],5,FALSE)</f>
        <v>Twin Enviro</v>
      </c>
      <c r="N635">
        <f>SUMIF(B:B,Table_Fact_Inbound_Reporting[[#This Row],[single_stream_incoming_date]],G:G)</f>
        <v>8.1900000000000013</v>
      </c>
      <c r="O635">
        <f>IFERROR(VLOOKUP(Table_Fact_Inbound_Reporting[[#This Row],[single_stream_incoming_date]],Fact_Trashout_Reporting!C:F,4,FALSE),0)</f>
        <v>4.13</v>
      </c>
      <c r="P635">
        <f>IFERROR(VLOOKUP(Table_Fact_Inbound_Reporting[[#This Row],[single_stream_incoming_date]],Fact_Production_Reporting!E:G,3,FALSE),0)</f>
        <v>6.74</v>
      </c>
      <c r="Q635" s="30">
        <f>Table_Fact_Inbound_Reporting[[#This Row],[Group_Trash_Weight_Tons]]/Table_Fact_Inbound_Reporting[[#This Row],[Group_Inbound_Weight_Tons]]</f>
        <v>0.50427350427350415</v>
      </c>
      <c r="R635" s="10">
        <f t="shared" si="9"/>
        <v>0.27575424703049778</v>
      </c>
    </row>
    <row r="636" spans="1:18" x14ac:dyDescent="0.25">
      <c r="A636">
        <v>862</v>
      </c>
      <c r="B636" s="14">
        <v>44210</v>
      </c>
      <c r="C636" t="s">
        <v>42</v>
      </c>
      <c r="D636">
        <v>104146</v>
      </c>
      <c r="E636" s="2">
        <v>44210</v>
      </c>
      <c r="F636">
        <v>2600</v>
      </c>
      <c r="G636">
        <v>1.3</v>
      </c>
      <c r="H636">
        <v>2</v>
      </c>
      <c r="I636" t="s">
        <v>157</v>
      </c>
      <c r="J636" t="s">
        <v>158</v>
      </c>
      <c r="K636">
        <v>1</v>
      </c>
      <c r="L636" t="s">
        <v>161</v>
      </c>
      <c r="M636" t="str">
        <f>VLOOKUP(Table_Fact_Inbound_Reporting[[#This Row],[supplier_dim_supplier_id]],Table_supplier_dim1[[supplier_id]:[supplier_name]],5,FALSE)</f>
        <v>Twin Enviro</v>
      </c>
      <c r="N636">
        <f>SUMIF(B:B,Table_Fact_Inbound_Reporting[[#This Row],[single_stream_incoming_date]],G:G)</f>
        <v>8.1900000000000013</v>
      </c>
      <c r="O636">
        <f>IFERROR(VLOOKUP(Table_Fact_Inbound_Reporting[[#This Row],[single_stream_incoming_date]],Fact_Trashout_Reporting!C:F,4,FALSE),0)</f>
        <v>4.13</v>
      </c>
      <c r="P636">
        <f>IFERROR(VLOOKUP(Table_Fact_Inbound_Reporting[[#This Row],[single_stream_incoming_date]],Fact_Production_Reporting!E:G,3,FALSE),0)</f>
        <v>6.74</v>
      </c>
      <c r="Q636" s="30">
        <f>Table_Fact_Inbound_Reporting[[#This Row],[Group_Trash_Weight_Tons]]/Table_Fact_Inbound_Reporting[[#This Row],[Group_Inbound_Weight_Tons]]</f>
        <v>0.50427350427350415</v>
      </c>
      <c r="R636" s="10">
        <f t="shared" si="9"/>
        <v>0.27575424703049778</v>
      </c>
    </row>
    <row r="637" spans="1:18" x14ac:dyDescent="0.25">
      <c r="A637">
        <v>863</v>
      </c>
      <c r="B637" s="14">
        <v>44210</v>
      </c>
      <c r="C637" t="s">
        <v>42</v>
      </c>
      <c r="D637">
        <v>104156</v>
      </c>
      <c r="E637" s="2">
        <v>44210</v>
      </c>
      <c r="F637">
        <v>4920</v>
      </c>
      <c r="G637">
        <v>2.46</v>
      </c>
      <c r="H637">
        <v>2</v>
      </c>
      <c r="I637" t="s">
        <v>157</v>
      </c>
      <c r="J637" t="s">
        <v>158</v>
      </c>
      <c r="K637">
        <v>1</v>
      </c>
      <c r="L637" t="s">
        <v>161</v>
      </c>
      <c r="M637" t="str">
        <f>VLOOKUP(Table_Fact_Inbound_Reporting[[#This Row],[supplier_dim_supplier_id]],Table_supplier_dim1[[supplier_id]:[supplier_name]],5,FALSE)</f>
        <v>Twin Enviro</v>
      </c>
      <c r="N637">
        <f>SUMIF(B:B,Table_Fact_Inbound_Reporting[[#This Row],[single_stream_incoming_date]],G:G)</f>
        <v>8.1900000000000013</v>
      </c>
      <c r="O637">
        <f>IFERROR(VLOOKUP(Table_Fact_Inbound_Reporting[[#This Row],[single_stream_incoming_date]],Fact_Trashout_Reporting!C:F,4,FALSE),0)</f>
        <v>4.13</v>
      </c>
      <c r="P637">
        <f>IFERROR(VLOOKUP(Table_Fact_Inbound_Reporting[[#This Row],[single_stream_incoming_date]],Fact_Production_Reporting!E:G,3,FALSE),0)</f>
        <v>6.74</v>
      </c>
      <c r="Q637" s="30">
        <f>Table_Fact_Inbound_Reporting[[#This Row],[Group_Trash_Weight_Tons]]/Table_Fact_Inbound_Reporting[[#This Row],[Group_Inbound_Weight_Tons]]</f>
        <v>0.50427350427350415</v>
      </c>
      <c r="R637" s="10">
        <f t="shared" si="9"/>
        <v>0.27575424703049778</v>
      </c>
    </row>
    <row r="638" spans="1:18" x14ac:dyDescent="0.25">
      <c r="A638">
        <v>1536</v>
      </c>
      <c r="B638" s="14">
        <v>44210</v>
      </c>
      <c r="C638" t="s">
        <v>42</v>
      </c>
      <c r="D638">
        <v>104166</v>
      </c>
      <c r="E638" s="2">
        <v>44210</v>
      </c>
      <c r="F638">
        <v>6420</v>
      </c>
      <c r="G638">
        <v>3.21</v>
      </c>
      <c r="H638">
        <v>3</v>
      </c>
      <c r="I638" t="s">
        <v>157</v>
      </c>
      <c r="J638" t="s">
        <v>158</v>
      </c>
      <c r="K638">
        <v>1</v>
      </c>
      <c r="L638" t="s">
        <v>161</v>
      </c>
      <c r="M638" t="str">
        <f>VLOOKUP(Table_Fact_Inbound_Reporting[[#This Row],[supplier_dim_supplier_id]],Table_supplier_dim1[[supplier_id]:[supplier_name]],5,FALSE)</f>
        <v>Waste Management</v>
      </c>
      <c r="N638">
        <f>SUMIF(B:B,Table_Fact_Inbound_Reporting[[#This Row],[single_stream_incoming_date]],G:G)</f>
        <v>8.1900000000000013</v>
      </c>
      <c r="O638">
        <f>IFERROR(VLOOKUP(Table_Fact_Inbound_Reporting[[#This Row],[single_stream_incoming_date]],Fact_Trashout_Reporting!C:F,4,FALSE),0)</f>
        <v>4.13</v>
      </c>
      <c r="P638">
        <f>IFERROR(VLOOKUP(Table_Fact_Inbound_Reporting[[#This Row],[single_stream_incoming_date]],Fact_Production_Reporting!E:G,3,FALSE),0)</f>
        <v>6.74</v>
      </c>
      <c r="Q638" s="30">
        <f>Table_Fact_Inbound_Reporting[[#This Row],[Group_Trash_Weight_Tons]]/Table_Fact_Inbound_Reporting[[#This Row],[Group_Inbound_Weight_Tons]]</f>
        <v>0.50427350427350415</v>
      </c>
      <c r="R638" s="10">
        <f t="shared" si="9"/>
        <v>0.27575424703049778</v>
      </c>
    </row>
    <row r="639" spans="1:18" x14ac:dyDescent="0.25">
      <c r="A639">
        <v>865</v>
      </c>
      <c r="B639" s="14">
        <v>44209</v>
      </c>
      <c r="C639" t="s">
        <v>42</v>
      </c>
      <c r="D639">
        <v>104077</v>
      </c>
      <c r="E639" s="2">
        <v>44209</v>
      </c>
      <c r="F639">
        <v>5260</v>
      </c>
      <c r="G639">
        <v>2.63</v>
      </c>
      <c r="H639">
        <v>2</v>
      </c>
      <c r="I639" t="s">
        <v>157</v>
      </c>
      <c r="J639" t="s">
        <v>158</v>
      </c>
      <c r="K639">
        <v>1</v>
      </c>
      <c r="L639" t="s">
        <v>161</v>
      </c>
      <c r="M639" t="str">
        <f>VLOOKUP(Table_Fact_Inbound_Reporting[[#This Row],[supplier_dim_supplier_id]],Table_supplier_dim1[[supplier_id]:[supplier_name]],5,FALSE)</f>
        <v>Twin Enviro</v>
      </c>
      <c r="N639">
        <f>SUMIF(B:B,Table_Fact_Inbound_Reporting[[#This Row],[single_stream_incoming_date]],G:G)</f>
        <v>18.72</v>
      </c>
      <c r="O639">
        <f>IFERROR(VLOOKUP(Table_Fact_Inbound_Reporting[[#This Row],[single_stream_incoming_date]],Fact_Trashout_Reporting!C:F,4,FALSE),0)</f>
        <v>5.26</v>
      </c>
      <c r="P639">
        <f>IFERROR(VLOOKUP(Table_Fact_Inbound_Reporting[[#This Row],[single_stream_incoming_date]],Fact_Production_Reporting!E:G,3,FALSE),0)</f>
        <v>7.2500000000000009</v>
      </c>
      <c r="Q639" s="30">
        <f>Table_Fact_Inbound_Reporting[[#This Row],[Group_Trash_Weight_Tons]]/Table_Fact_Inbound_Reporting[[#This Row],[Group_Inbound_Weight_Tons]]</f>
        <v>0.28098290598290598</v>
      </c>
      <c r="R639" s="10">
        <f t="shared" si="9"/>
        <v>0.27575424703049778</v>
      </c>
    </row>
    <row r="640" spans="1:18" x14ac:dyDescent="0.25">
      <c r="A640">
        <v>867</v>
      </c>
      <c r="B640" s="14">
        <v>44209</v>
      </c>
      <c r="C640" t="s">
        <v>42</v>
      </c>
      <c r="D640">
        <v>104088</v>
      </c>
      <c r="E640" s="2">
        <v>44209</v>
      </c>
      <c r="F640">
        <v>1520</v>
      </c>
      <c r="G640">
        <v>0.76</v>
      </c>
      <c r="H640">
        <v>2</v>
      </c>
      <c r="I640" t="s">
        <v>157</v>
      </c>
      <c r="J640" t="s">
        <v>158</v>
      </c>
      <c r="K640">
        <v>1</v>
      </c>
      <c r="L640" t="s">
        <v>161</v>
      </c>
      <c r="M640" t="str">
        <f>VLOOKUP(Table_Fact_Inbound_Reporting[[#This Row],[supplier_dim_supplier_id]],Table_supplier_dim1[[supplier_id]:[supplier_name]],5,FALSE)</f>
        <v>Twin Enviro</v>
      </c>
      <c r="N640">
        <f>SUMIF(B:B,Table_Fact_Inbound_Reporting[[#This Row],[single_stream_incoming_date]],G:G)</f>
        <v>18.72</v>
      </c>
      <c r="O640">
        <f>IFERROR(VLOOKUP(Table_Fact_Inbound_Reporting[[#This Row],[single_stream_incoming_date]],Fact_Trashout_Reporting!C:F,4,FALSE),0)</f>
        <v>5.26</v>
      </c>
      <c r="P640">
        <f>IFERROR(VLOOKUP(Table_Fact_Inbound_Reporting[[#This Row],[single_stream_incoming_date]],Fact_Production_Reporting!E:G,3,FALSE),0)</f>
        <v>7.2500000000000009</v>
      </c>
      <c r="Q640" s="30">
        <f>Table_Fact_Inbound_Reporting[[#This Row],[Group_Trash_Weight_Tons]]/Table_Fact_Inbound_Reporting[[#This Row],[Group_Inbound_Weight_Tons]]</f>
        <v>0.28098290598290598</v>
      </c>
      <c r="R640" s="10">
        <f t="shared" si="9"/>
        <v>0.27575424703049778</v>
      </c>
    </row>
    <row r="641" spans="1:18" x14ac:dyDescent="0.25">
      <c r="A641">
        <v>868</v>
      </c>
      <c r="B641" s="14">
        <v>44209</v>
      </c>
      <c r="C641" t="s">
        <v>42</v>
      </c>
      <c r="D641">
        <v>104102</v>
      </c>
      <c r="E641" s="2">
        <v>44209</v>
      </c>
      <c r="F641">
        <v>9700</v>
      </c>
      <c r="G641">
        <v>4.8499999999999996</v>
      </c>
      <c r="H641">
        <v>2</v>
      </c>
      <c r="I641" t="s">
        <v>157</v>
      </c>
      <c r="J641" t="s">
        <v>158</v>
      </c>
      <c r="K641">
        <v>1</v>
      </c>
      <c r="L641" t="s">
        <v>161</v>
      </c>
      <c r="M641" t="str">
        <f>VLOOKUP(Table_Fact_Inbound_Reporting[[#This Row],[supplier_dim_supplier_id]],Table_supplier_dim1[[supplier_id]:[supplier_name]],5,FALSE)</f>
        <v>Twin Enviro</v>
      </c>
      <c r="N641">
        <f>SUMIF(B:B,Table_Fact_Inbound_Reporting[[#This Row],[single_stream_incoming_date]],G:G)</f>
        <v>18.72</v>
      </c>
      <c r="O641">
        <f>IFERROR(VLOOKUP(Table_Fact_Inbound_Reporting[[#This Row],[single_stream_incoming_date]],Fact_Trashout_Reporting!C:F,4,FALSE),0)</f>
        <v>5.26</v>
      </c>
      <c r="P641">
        <f>IFERROR(VLOOKUP(Table_Fact_Inbound_Reporting[[#This Row],[single_stream_incoming_date]],Fact_Production_Reporting!E:G,3,FALSE),0)</f>
        <v>7.2500000000000009</v>
      </c>
      <c r="Q641" s="30">
        <f>Table_Fact_Inbound_Reporting[[#This Row],[Group_Trash_Weight_Tons]]/Table_Fact_Inbound_Reporting[[#This Row],[Group_Inbound_Weight_Tons]]</f>
        <v>0.28098290598290598</v>
      </c>
      <c r="R641" s="10">
        <f t="shared" si="9"/>
        <v>0.27575424703049778</v>
      </c>
    </row>
    <row r="642" spans="1:18" x14ac:dyDescent="0.25">
      <c r="A642">
        <v>1537</v>
      </c>
      <c r="B642" s="14">
        <v>44209</v>
      </c>
      <c r="C642" t="s">
        <v>42</v>
      </c>
      <c r="D642">
        <v>104087</v>
      </c>
      <c r="E642" s="2">
        <v>44209</v>
      </c>
      <c r="F642">
        <v>3200</v>
      </c>
      <c r="G642">
        <v>1.6</v>
      </c>
      <c r="H642">
        <v>3</v>
      </c>
      <c r="I642" t="s">
        <v>157</v>
      </c>
      <c r="J642" t="s">
        <v>158</v>
      </c>
      <c r="K642">
        <v>1</v>
      </c>
      <c r="L642" t="s">
        <v>161</v>
      </c>
      <c r="M642" t="str">
        <f>VLOOKUP(Table_Fact_Inbound_Reporting[[#This Row],[supplier_dim_supplier_id]],Table_supplier_dim1[[supplier_id]:[supplier_name]],5,FALSE)</f>
        <v>Waste Management</v>
      </c>
      <c r="N642">
        <f>SUMIF(B:B,Table_Fact_Inbound_Reporting[[#This Row],[single_stream_incoming_date]],G:G)</f>
        <v>18.72</v>
      </c>
      <c r="O642">
        <f>IFERROR(VLOOKUP(Table_Fact_Inbound_Reporting[[#This Row],[single_stream_incoming_date]],Fact_Trashout_Reporting!C:F,4,FALSE),0)</f>
        <v>5.26</v>
      </c>
      <c r="P642">
        <f>IFERROR(VLOOKUP(Table_Fact_Inbound_Reporting[[#This Row],[single_stream_incoming_date]],Fact_Production_Reporting!E:G,3,FALSE),0)</f>
        <v>7.2500000000000009</v>
      </c>
      <c r="Q642" s="30">
        <f>Table_Fact_Inbound_Reporting[[#This Row],[Group_Trash_Weight_Tons]]/Table_Fact_Inbound_Reporting[[#This Row],[Group_Inbound_Weight_Tons]]</f>
        <v>0.28098290598290598</v>
      </c>
      <c r="R642" s="10">
        <f t="shared" ref="R642:R705" si="10">AVERAGE(Q:Q)</f>
        <v>0.27575424703049778</v>
      </c>
    </row>
    <row r="643" spans="1:18" x14ac:dyDescent="0.25">
      <c r="A643">
        <v>1538</v>
      </c>
      <c r="B643" s="14">
        <v>44209</v>
      </c>
      <c r="C643" t="s">
        <v>42</v>
      </c>
      <c r="D643">
        <v>104106</v>
      </c>
      <c r="E643" s="2">
        <v>44209</v>
      </c>
      <c r="F643">
        <v>6440</v>
      </c>
      <c r="G643">
        <v>3.22</v>
      </c>
      <c r="H643">
        <v>3</v>
      </c>
      <c r="I643" t="s">
        <v>157</v>
      </c>
      <c r="J643" t="s">
        <v>158</v>
      </c>
      <c r="K643">
        <v>1</v>
      </c>
      <c r="L643" t="s">
        <v>161</v>
      </c>
      <c r="M643" t="str">
        <f>VLOOKUP(Table_Fact_Inbound_Reporting[[#This Row],[supplier_dim_supplier_id]],Table_supplier_dim1[[supplier_id]:[supplier_name]],5,FALSE)</f>
        <v>Waste Management</v>
      </c>
      <c r="N643">
        <f>SUMIF(B:B,Table_Fact_Inbound_Reporting[[#This Row],[single_stream_incoming_date]],G:G)</f>
        <v>18.72</v>
      </c>
      <c r="O643">
        <f>IFERROR(VLOOKUP(Table_Fact_Inbound_Reporting[[#This Row],[single_stream_incoming_date]],Fact_Trashout_Reporting!C:F,4,FALSE),0)</f>
        <v>5.26</v>
      </c>
      <c r="P643">
        <f>IFERROR(VLOOKUP(Table_Fact_Inbound_Reporting[[#This Row],[single_stream_incoming_date]],Fact_Production_Reporting!E:G,3,FALSE),0)</f>
        <v>7.2500000000000009</v>
      </c>
      <c r="Q643" s="30">
        <f>Table_Fact_Inbound_Reporting[[#This Row],[Group_Trash_Weight_Tons]]/Table_Fact_Inbound_Reporting[[#This Row],[Group_Inbound_Weight_Tons]]</f>
        <v>0.28098290598290598</v>
      </c>
      <c r="R643" s="10">
        <f t="shared" si="10"/>
        <v>0.27575424703049778</v>
      </c>
    </row>
    <row r="644" spans="1:18" x14ac:dyDescent="0.25">
      <c r="A644">
        <v>869</v>
      </c>
      <c r="B644" s="14">
        <v>44209</v>
      </c>
      <c r="C644" t="s">
        <v>42</v>
      </c>
      <c r="D644">
        <v>104110</v>
      </c>
      <c r="E644" s="2">
        <v>44209</v>
      </c>
      <c r="F644">
        <v>1440</v>
      </c>
      <c r="G644">
        <v>0.72</v>
      </c>
      <c r="H644">
        <v>2</v>
      </c>
      <c r="I644" t="s">
        <v>157</v>
      </c>
      <c r="J644" t="s">
        <v>158</v>
      </c>
      <c r="K644">
        <v>1</v>
      </c>
      <c r="L644" t="s">
        <v>161</v>
      </c>
      <c r="M644" t="str">
        <f>VLOOKUP(Table_Fact_Inbound_Reporting[[#This Row],[supplier_dim_supplier_id]],Table_supplier_dim1[[supplier_id]:[supplier_name]],5,FALSE)</f>
        <v>Twin Enviro</v>
      </c>
      <c r="N644">
        <f>SUMIF(B:B,Table_Fact_Inbound_Reporting[[#This Row],[single_stream_incoming_date]],G:G)</f>
        <v>18.72</v>
      </c>
      <c r="O644">
        <f>IFERROR(VLOOKUP(Table_Fact_Inbound_Reporting[[#This Row],[single_stream_incoming_date]],Fact_Trashout_Reporting!C:F,4,FALSE),0)</f>
        <v>5.26</v>
      </c>
      <c r="P644">
        <f>IFERROR(VLOOKUP(Table_Fact_Inbound_Reporting[[#This Row],[single_stream_incoming_date]],Fact_Production_Reporting!E:G,3,FALSE),0)</f>
        <v>7.2500000000000009</v>
      </c>
      <c r="Q644" s="30">
        <f>Table_Fact_Inbound_Reporting[[#This Row],[Group_Trash_Weight_Tons]]/Table_Fact_Inbound_Reporting[[#This Row],[Group_Inbound_Weight_Tons]]</f>
        <v>0.28098290598290598</v>
      </c>
      <c r="R644" s="10">
        <f t="shared" si="10"/>
        <v>0.27575424703049778</v>
      </c>
    </row>
    <row r="645" spans="1:18" x14ac:dyDescent="0.25">
      <c r="A645">
        <v>866</v>
      </c>
      <c r="B645" s="14">
        <v>44209</v>
      </c>
      <c r="C645" t="s">
        <v>42</v>
      </c>
      <c r="D645">
        <v>104084</v>
      </c>
      <c r="E645" s="2">
        <v>44209</v>
      </c>
      <c r="F645">
        <v>5880</v>
      </c>
      <c r="G645">
        <v>2.94</v>
      </c>
      <c r="H645">
        <v>2</v>
      </c>
      <c r="I645" t="s">
        <v>157</v>
      </c>
      <c r="J645" t="s">
        <v>158</v>
      </c>
      <c r="K645">
        <v>1</v>
      </c>
      <c r="L645" t="s">
        <v>161</v>
      </c>
      <c r="M645" t="str">
        <f>VLOOKUP(Table_Fact_Inbound_Reporting[[#This Row],[supplier_dim_supplier_id]],Table_supplier_dim1[[supplier_id]:[supplier_name]],5,FALSE)</f>
        <v>Twin Enviro</v>
      </c>
      <c r="N645">
        <f>SUMIF(B:B,Table_Fact_Inbound_Reporting[[#This Row],[single_stream_incoming_date]],G:G)</f>
        <v>18.72</v>
      </c>
      <c r="O645">
        <f>IFERROR(VLOOKUP(Table_Fact_Inbound_Reporting[[#This Row],[single_stream_incoming_date]],Fact_Trashout_Reporting!C:F,4,FALSE),0)</f>
        <v>5.26</v>
      </c>
      <c r="P645">
        <f>IFERROR(VLOOKUP(Table_Fact_Inbound_Reporting[[#This Row],[single_stream_incoming_date]],Fact_Production_Reporting!E:G,3,FALSE),0)</f>
        <v>7.2500000000000009</v>
      </c>
      <c r="Q645" s="30">
        <f>Table_Fact_Inbound_Reporting[[#This Row],[Group_Trash_Weight_Tons]]/Table_Fact_Inbound_Reporting[[#This Row],[Group_Inbound_Weight_Tons]]</f>
        <v>0.28098290598290598</v>
      </c>
      <c r="R645" s="10">
        <f t="shared" si="10"/>
        <v>0.27575424703049778</v>
      </c>
    </row>
    <row r="646" spans="1:18" x14ac:dyDescent="0.25">
      <c r="A646">
        <v>864</v>
      </c>
      <c r="B646" s="14">
        <v>44209</v>
      </c>
      <c r="C646" t="s">
        <v>42</v>
      </c>
      <c r="D646">
        <v>104071</v>
      </c>
      <c r="E646" s="2">
        <v>44209</v>
      </c>
      <c r="F646">
        <v>4000</v>
      </c>
      <c r="G646">
        <v>2</v>
      </c>
      <c r="H646">
        <v>2</v>
      </c>
      <c r="I646" t="s">
        <v>157</v>
      </c>
      <c r="J646" t="s">
        <v>158</v>
      </c>
      <c r="K646">
        <v>1</v>
      </c>
      <c r="L646" t="s">
        <v>161</v>
      </c>
      <c r="M646" t="str">
        <f>VLOOKUP(Table_Fact_Inbound_Reporting[[#This Row],[supplier_dim_supplier_id]],Table_supplier_dim1[[supplier_id]:[supplier_name]],5,FALSE)</f>
        <v>Twin Enviro</v>
      </c>
      <c r="N646">
        <f>SUMIF(B:B,Table_Fact_Inbound_Reporting[[#This Row],[single_stream_incoming_date]],G:G)</f>
        <v>18.72</v>
      </c>
      <c r="O646">
        <f>IFERROR(VLOOKUP(Table_Fact_Inbound_Reporting[[#This Row],[single_stream_incoming_date]],Fact_Trashout_Reporting!C:F,4,FALSE),0)</f>
        <v>5.26</v>
      </c>
      <c r="P646">
        <f>IFERROR(VLOOKUP(Table_Fact_Inbound_Reporting[[#This Row],[single_stream_incoming_date]],Fact_Production_Reporting!E:G,3,FALSE),0)</f>
        <v>7.2500000000000009</v>
      </c>
      <c r="Q646" s="30">
        <f>Table_Fact_Inbound_Reporting[[#This Row],[Group_Trash_Weight_Tons]]/Table_Fact_Inbound_Reporting[[#This Row],[Group_Inbound_Weight_Tons]]</f>
        <v>0.28098290598290598</v>
      </c>
      <c r="R646" s="10">
        <f t="shared" si="10"/>
        <v>0.27575424703049778</v>
      </c>
    </row>
    <row r="647" spans="1:18" x14ac:dyDescent="0.25">
      <c r="A647">
        <v>1539</v>
      </c>
      <c r="B647" s="14">
        <v>44208</v>
      </c>
      <c r="C647" t="s">
        <v>42</v>
      </c>
      <c r="D647">
        <v>104055</v>
      </c>
      <c r="E647" s="2">
        <v>44208</v>
      </c>
      <c r="F647">
        <v>7940</v>
      </c>
      <c r="G647">
        <v>3.97</v>
      </c>
      <c r="H647">
        <v>3</v>
      </c>
      <c r="I647" t="s">
        <v>157</v>
      </c>
      <c r="J647" t="s">
        <v>158</v>
      </c>
      <c r="K647">
        <v>1</v>
      </c>
      <c r="L647" t="s">
        <v>161</v>
      </c>
      <c r="M647" t="str">
        <f>VLOOKUP(Table_Fact_Inbound_Reporting[[#This Row],[supplier_dim_supplier_id]],Table_supplier_dim1[[supplier_id]:[supplier_name]],5,FALSE)</f>
        <v>Waste Management</v>
      </c>
      <c r="N647">
        <f>SUMIF(B:B,Table_Fact_Inbound_Reporting[[#This Row],[single_stream_incoming_date]],G:G)</f>
        <v>9.14</v>
      </c>
      <c r="O647">
        <f>IFERROR(VLOOKUP(Table_Fact_Inbound_Reporting[[#This Row],[single_stream_incoming_date]],Fact_Trashout_Reporting!C:F,4,FALSE),0)</f>
        <v>0</v>
      </c>
      <c r="P647">
        <f>IFERROR(VLOOKUP(Table_Fact_Inbound_Reporting[[#This Row],[single_stream_incoming_date]],Fact_Production_Reporting!E:G,3,FALSE),0)</f>
        <v>8.2399999999999984</v>
      </c>
      <c r="Q647" s="30">
        <f>Table_Fact_Inbound_Reporting[[#This Row],[Group_Trash_Weight_Tons]]/Table_Fact_Inbound_Reporting[[#This Row],[Group_Inbound_Weight_Tons]]</f>
        <v>0</v>
      </c>
      <c r="R647" s="10">
        <f t="shared" si="10"/>
        <v>0.27575424703049778</v>
      </c>
    </row>
    <row r="648" spans="1:18" x14ac:dyDescent="0.25">
      <c r="A648">
        <v>1540</v>
      </c>
      <c r="B648" s="14">
        <v>44208</v>
      </c>
      <c r="C648" t="s">
        <v>42</v>
      </c>
      <c r="D648">
        <v>104064</v>
      </c>
      <c r="E648" s="2">
        <v>44208</v>
      </c>
      <c r="F648">
        <v>4780</v>
      </c>
      <c r="G648">
        <v>2.39</v>
      </c>
      <c r="H648">
        <v>3</v>
      </c>
      <c r="I648" t="s">
        <v>157</v>
      </c>
      <c r="J648" t="s">
        <v>158</v>
      </c>
      <c r="K648">
        <v>1</v>
      </c>
      <c r="L648" t="s">
        <v>161</v>
      </c>
      <c r="M648" t="str">
        <f>VLOOKUP(Table_Fact_Inbound_Reporting[[#This Row],[supplier_dim_supplier_id]],Table_supplier_dim1[[supplier_id]:[supplier_name]],5,FALSE)</f>
        <v>Waste Management</v>
      </c>
      <c r="N648">
        <f>SUMIF(B:B,Table_Fact_Inbound_Reporting[[#This Row],[single_stream_incoming_date]],G:G)</f>
        <v>9.14</v>
      </c>
      <c r="O648">
        <f>IFERROR(VLOOKUP(Table_Fact_Inbound_Reporting[[#This Row],[single_stream_incoming_date]],Fact_Trashout_Reporting!C:F,4,FALSE),0)</f>
        <v>0</v>
      </c>
      <c r="P648">
        <f>IFERROR(VLOOKUP(Table_Fact_Inbound_Reporting[[#This Row],[single_stream_incoming_date]],Fact_Production_Reporting!E:G,3,FALSE),0)</f>
        <v>8.2399999999999984</v>
      </c>
      <c r="Q648" s="30">
        <f>Table_Fact_Inbound_Reporting[[#This Row],[Group_Trash_Weight_Tons]]/Table_Fact_Inbound_Reporting[[#This Row],[Group_Inbound_Weight_Tons]]</f>
        <v>0</v>
      </c>
      <c r="R648" s="10">
        <f t="shared" si="10"/>
        <v>0.27575424703049778</v>
      </c>
    </row>
    <row r="649" spans="1:18" x14ac:dyDescent="0.25">
      <c r="A649">
        <v>1541</v>
      </c>
      <c r="B649" s="14">
        <v>44208</v>
      </c>
      <c r="C649" t="s">
        <v>42</v>
      </c>
      <c r="D649">
        <v>104068</v>
      </c>
      <c r="E649" s="2">
        <v>44208</v>
      </c>
      <c r="F649">
        <v>3100</v>
      </c>
      <c r="G649">
        <v>1.55</v>
      </c>
      <c r="H649">
        <v>3</v>
      </c>
      <c r="I649" t="s">
        <v>157</v>
      </c>
      <c r="J649" t="s">
        <v>158</v>
      </c>
      <c r="K649">
        <v>1</v>
      </c>
      <c r="L649" t="s">
        <v>161</v>
      </c>
      <c r="M649" t="str">
        <f>VLOOKUP(Table_Fact_Inbound_Reporting[[#This Row],[supplier_dim_supplier_id]],Table_supplier_dim1[[supplier_id]:[supplier_name]],5,FALSE)</f>
        <v>Waste Management</v>
      </c>
      <c r="N649">
        <f>SUMIF(B:B,Table_Fact_Inbound_Reporting[[#This Row],[single_stream_incoming_date]],G:G)</f>
        <v>9.14</v>
      </c>
      <c r="O649">
        <f>IFERROR(VLOOKUP(Table_Fact_Inbound_Reporting[[#This Row],[single_stream_incoming_date]],Fact_Trashout_Reporting!C:F,4,FALSE),0)</f>
        <v>0</v>
      </c>
      <c r="P649">
        <f>IFERROR(VLOOKUP(Table_Fact_Inbound_Reporting[[#This Row],[single_stream_incoming_date]],Fact_Production_Reporting!E:G,3,FALSE),0)</f>
        <v>8.2399999999999984</v>
      </c>
      <c r="Q649" s="30">
        <f>Table_Fact_Inbound_Reporting[[#This Row],[Group_Trash_Weight_Tons]]/Table_Fact_Inbound_Reporting[[#This Row],[Group_Inbound_Weight_Tons]]</f>
        <v>0</v>
      </c>
      <c r="R649" s="10">
        <f t="shared" si="10"/>
        <v>0.27575424703049778</v>
      </c>
    </row>
    <row r="650" spans="1:18" x14ac:dyDescent="0.25">
      <c r="A650">
        <v>1800</v>
      </c>
      <c r="B650" s="14">
        <v>44208</v>
      </c>
      <c r="C650" t="s">
        <v>42</v>
      </c>
      <c r="D650">
        <v>104033</v>
      </c>
      <c r="E650" s="2">
        <v>44208</v>
      </c>
      <c r="F650">
        <v>2460</v>
      </c>
      <c r="G650">
        <v>1.23</v>
      </c>
      <c r="H650">
        <v>5</v>
      </c>
      <c r="I650" t="s">
        <v>157</v>
      </c>
      <c r="J650" t="s">
        <v>158</v>
      </c>
      <c r="K650">
        <v>1</v>
      </c>
      <c r="L650" t="s">
        <v>161</v>
      </c>
      <c r="M650" t="str">
        <f>VLOOKUP(Table_Fact_Inbound_Reporting[[#This Row],[supplier_dim_supplier_id]],Table_supplier_dim1[[supplier_id]:[supplier_name]],5,FALSE)</f>
        <v>Overton</v>
      </c>
      <c r="N650">
        <f>SUMIF(B:B,Table_Fact_Inbound_Reporting[[#This Row],[single_stream_incoming_date]],G:G)</f>
        <v>9.14</v>
      </c>
      <c r="O650">
        <f>IFERROR(VLOOKUP(Table_Fact_Inbound_Reporting[[#This Row],[single_stream_incoming_date]],Fact_Trashout_Reporting!C:F,4,FALSE),0)</f>
        <v>0</v>
      </c>
      <c r="P650">
        <f>IFERROR(VLOOKUP(Table_Fact_Inbound_Reporting[[#This Row],[single_stream_incoming_date]],Fact_Production_Reporting!E:G,3,FALSE),0)</f>
        <v>8.2399999999999984</v>
      </c>
      <c r="Q650" s="30">
        <f>Table_Fact_Inbound_Reporting[[#This Row],[Group_Trash_Weight_Tons]]/Table_Fact_Inbound_Reporting[[#This Row],[Group_Inbound_Weight_Tons]]</f>
        <v>0</v>
      </c>
      <c r="R650" s="10">
        <f t="shared" si="10"/>
        <v>0.27575424703049778</v>
      </c>
    </row>
    <row r="651" spans="1:18" x14ac:dyDescent="0.25">
      <c r="A651">
        <v>872</v>
      </c>
      <c r="B651" s="14">
        <v>44207</v>
      </c>
      <c r="C651" t="s">
        <v>42</v>
      </c>
      <c r="D651">
        <v>103996</v>
      </c>
      <c r="E651" s="2">
        <v>44207</v>
      </c>
      <c r="F651">
        <v>4540</v>
      </c>
      <c r="G651">
        <v>2.27</v>
      </c>
      <c r="H651">
        <v>2</v>
      </c>
      <c r="I651" t="s">
        <v>157</v>
      </c>
      <c r="J651" t="s">
        <v>158</v>
      </c>
      <c r="K651">
        <v>1</v>
      </c>
      <c r="L651" t="s">
        <v>161</v>
      </c>
      <c r="M651" t="str">
        <f>VLOOKUP(Table_Fact_Inbound_Reporting[[#This Row],[supplier_dim_supplier_id]],Table_supplier_dim1[[supplier_id]:[supplier_name]],5,FALSE)</f>
        <v>Twin Enviro</v>
      </c>
      <c r="N651">
        <f>SUMIF(B:B,Table_Fact_Inbound_Reporting[[#This Row],[single_stream_incoming_date]],G:G)</f>
        <v>14.649999999999999</v>
      </c>
      <c r="O651">
        <f>IFERROR(VLOOKUP(Table_Fact_Inbound_Reporting[[#This Row],[single_stream_incoming_date]],Fact_Trashout_Reporting!C:F,4,FALSE),0)</f>
        <v>0.51</v>
      </c>
      <c r="P651">
        <f>IFERROR(VLOOKUP(Table_Fact_Inbound_Reporting[[#This Row],[single_stream_incoming_date]],Fact_Production_Reporting!E:G,3,FALSE),0)</f>
        <v>7.2799999999999994</v>
      </c>
      <c r="Q651" s="30">
        <f>Table_Fact_Inbound_Reporting[[#This Row],[Group_Trash_Weight_Tons]]/Table_Fact_Inbound_Reporting[[#This Row],[Group_Inbound_Weight_Tons]]</f>
        <v>3.4812286689419797E-2</v>
      </c>
      <c r="R651" s="10">
        <f t="shared" si="10"/>
        <v>0.27575424703049778</v>
      </c>
    </row>
    <row r="652" spans="1:18" x14ac:dyDescent="0.25">
      <c r="A652">
        <v>871</v>
      </c>
      <c r="B652" s="14">
        <v>44207</v>
      </c>
      <c r="C652" t="s">
        <v>42</v>
      </c>
      <c r="D652">
        <v>104016</v>
      </c>
      <c r="E652" s="2">
        <v>44207</v>
      </c>
      <c r="F652">
        <v>3860</v>
      </c>
      <c r="G652">
        <v>1.93</v>
      </c>
      <c r="H652">
        <v>2</v>
      </c>
      <c r="I652" t="s">
        <v>157</v>
      </c>
      <c r="J652" t="s">
        <v>158</v>
      </c>
      <c r="K652">
        <v>1</v>
      </c>
      <c r="L652" t="s">
        <v>161</v>
      </c>
      <c r="M652" t="str">
        <f>VLOOKUP(Table_Fact_Inbound_Reporting[[#This Row],[supplier_dim_supplier_id]],Table_supplier_dim1[[supplier_id]:[supplier_name]],5,FALSE)</f>
        <v>Twin Enviro</v>
      </c>
      <c r="N652">
        <f>SUMIF(B:B,Table_Fact_Inbound_Reporting[[#This Row],[single_stream_incoming_date]],G:G)</f>
        <v>14.649999999999999</v>
      </c>
      <c r="O652">
        <f>IFERROR(VLOOKUP(Table_Fact_Inbound_Reporting[[#This Row],[single_stream_incoming_date]],Fact_Trashout_Reporting!C:F,4,FALSE),0)</f>
        <v>0.51</v>
      </c>
      <c r="P652">
        <f>IFERROR(VLOOKUP(Table_Fact_Inbound_Reporting[[#This Row],[single_stream_incoming_date]],Fact_Production_Reporting!E:G,3,FALSE),0)</f>
        <v>7.2799999999999994</v>
      </c>
      <c r="Q652" s="30">
        <f>Table_Fact_Inbound_Reporting[[#This Row],[Group_Trash_Weight_Tons]]/Table_Fact_Inbound_Reporting[[#This Row],[Group_Inbound_Weight_Tons]]</f>
        <v>3.4812286689419797E-2</v>
      </c>
      <c r="R652" s="10">
        <f t="shared" si="10"/>
        <v>0.27575424703049778</v>
      </c>
    </row>
    <row r="653" spans="1:18" x14ac:dyDescent="0.25">
      <c r="A653">
        <v>874</v>
      </c>
      <c r="B653" s="14">
        <v>44207</v>
      </c>
      <c r="C653" t="s">
        <v>42</v>
      </c>
      <c r="D653">
        <v>103982</v>
      </c>
      <c r="E653" s="2">
        <v>44207</v>
      </c>
      <c r="F653">
        <v>8420</v>
      </c>
      <c r="G653">
        <v>4.21</v>
      </c>
      <c r="H653">
        <v>2</v>
      </c>
      <c r="I653" t="s">
        <v>157</v>
      </c>
      <c r="J653" t="s">
        <v>158</v>
      </c>
      <c r="K653">
        <v>1</v>
      </c>
      <c r="L653" t="s">
        <v>161</v>
      </c>
      <c r="M653" t="str">
        <f>VLOOKUP(Table_Fact_Inbound_Reporting[[#This Row],[supplier_dim_supplier_id]],Table_supplier_dim1[[supplier_id]:[supplier_name]],5,FALSE)</f>
        <v>Twin Enviro</v>
      </c>
      <c r="N653">
        <f>SUMIF(B:B,Table_Fact_Inbound_Reporting[[#This Row],[single_stream_incoming_date]],G:G)</f>
        <v>14.649999999999999</v>
      </c>
      <c r="O653">
        <f>IFERROR(VLOOKUP(Table_Fact_Inbound_Reporting[[#This Row],[single_stream_incoming_date]],Fact_Trashout_Reporting!C:F,4,FALSE),0)</f>
        <v>0.51</v>
      </c>
      <c r="P653">
        <f>IFERROR(VLOOKUP(Table_Fact_Inbound_Reporting[[#This Row],[single_stream_incoming_date]],Fact_Production_Reporting!E:G,3,FALSE),0)</f>
        <v>7.2799999999999994</v>
      </c>
      <c r="Q653" s="30">
        <f>Table_Fact_Inbound_Reporting[[#This Row],[Group_Trash_Weight_Tons]]/Table_Fact_Inbound_Reporting[[#This Row],[Group_Inbound_Weight_Tons]]</f>
        <v>3.4812286689419797E-2</v>
      </c>
      <c r="R653" s="10">
        <f t="shared" si="10"/>
        <v>0.27575424703049778</v>
      </c>
    </row>
    <row r="654" spans="1:18" x14ac:dyDescent="0.25">
      <c r="A654">
        <v>873</v>
      </c>
      <c r="B654" s="14">
        <v>44207</v>
      </c>
      <c r="C654" t="s">
        <v>42</v>
      </c>
      <c r="D654">
        <v>103983</v>
      </c>
      <c r="E654" s="2">
        <v>44207</v>
      </c>
      <c r="F654">
        <v>1800</v>
      </c>
      <c r="G654">
        <v>0.9</v>
      </c>
      <c r="H654">
        <v>2</v>
      </c>
      <c r="I654" t="s">
        <v>157</v>
      </c>
      <c r="J654" t="s">
        <v>158</v>
      </c>
      <c r="K654">
        <v>1</v>
      </c>
      <c r="L654" t="s">
        <v>161</v>
      </c>
      <c r="M654" t="str">
        <f>VLOOKUP(Table_Fact_Inbound_Reporting[[#This Row],[supplier_dim_supplier_id]],Table_supplier_dim1[[supplier_id]:[supplier_name]],5,FALSE)</f>
        <v>Twin Enviro</v>
      </c>
      <c r="N654">
        <f>SUMIF(B:B,Table_Fact_Inbound_Reporting[[#This Row],[single_stream_incoming_date]],G:G)</f>
        <v>14.649999999999999</v>
      </c>
      <c r="O654">
        <f>IFERROR(VLOOKUP(Table_Fact_Inbound_Reporting[[#This Row],[single_stream_incoming_date]],Fact_Trashout_Reporting!C:F,4,FALSE),0)</f>
        <v>0.51</v>
      </c>
      <c r="P654">
        <f>IFERROR(VLOOKUP(Table_Fact_Inbound_Reporting[[#This Row],[single_stream_incoming_date]],Fact_Production_Reporting!E:G,3,FALSE),0)</f>
        <v>7.2799999999999994</v>
      </c>
      <c r="Q654" s="30">
        <f>Table_Fact_Inbound_Reporting[[#This Row],[Group_Trash_Weight_Tons]]/Table_Fact_Inbound_Reporting[[#This Row],[Group_Inbound_Weight_Tons]]</f>
        <v>3.4812286689419797E-2</v>
      </c>
      <c r="R654" s="10">
        <f t="shared" si="10"/>
        <v>0.27575424703049778</v>
      </c>
    </row>
    <row r="655" spans="1:18" x14ac:dyDescent="0.25">
      <c r="A655">
        <v>870</v>
      </c>
      <c r="B655" s="14">
        <v>44207</v>
      </c>
      <c r="C655" t="s">
        <v>42</v>
      </c>
      <c r="D655">
        <v>104015</v>
      </c>
      <c r="E655" s="2">
        <v>44207</v>
      </c>
      <c r="F655">
        <v>1540</v>
      </c>
      <c r="G655">
        <v>0.77</v>
      </c>
      <c r="H655">
        <v>2</v>
      </c>
      <c r="I655" t="s">
        <v>157</v>
      </c>
      <c r="J655" t="s">
        <v>158</v>
      </c>
      <c r="K655">
        <v>1</v>
      </c>
      <c r="L655" t="s">
        <v>161</v>
      </c>
      <c r="M655" t="str">
        <f>VLOOKUP(Table_Fact_Inbound_Reporting[[#This Row],[supplier_dim_supplier_id]],Table_supplier_dim1[[supplier_id]:[supplier_name]],5,FALSE)</f>
        <v>Twin Enviro</v>
      </c>
      <c r="N655">
        <f>SUMIF(B:B,Table_Fact_Inbound_Reporting[[#This Row],[single_stream_incoming_date]],G:G)</f>
        <v>14.649999999999999</v>
      </c>
      <c r="O655">
        <f>IFERROR(VLOOKUP(Table_Fact_Inbound_Reporting[[#This Row],[single_stream_incoming_date]],Fact_Trashout_Reporting!C:F,4,FALSE),0)</f>
        <v>0.51</v>
      </c>
      <c r="P655">
        <f>IFERROR(VLOOKUP(Table_Fact_Inbound_Reporting[[#This Row],[single_stream_incoming_date]],Fact_Production_Reporting!E:G,3,FALSE),0)</f>
        <v>7.2799999999999994</v>
      </c>
      <c r="Q655" s="30">
        <f>Table_Fact_Inbound_Reporting[[#This Row],[Group_Trash_Weight_Tons]]/Table_Fact_Inbound_Reporting[[#This Row],[Group_Inbound_Weight_Tons]]</f>
        <v>3.4812286689419797E-2</v>
      </c>
      <c r="R655" s="10">
        <f t="shared" si="10"/>
        <v>0.27575424703049778</v>
      </c>
    </row>
    <row r="656" spans="1:18" x14ac:dyDescent="0.25">
      <c r="A656">
        <v>1542</v>
      </c>
      <c r="B656" s="14">
        <v>44207</v>
      </c>
      <c r="C656" t="s">
        <v>42</v>
      </c>
      <c r="D656">
        <v>104024</v>
      </c>
      <c r="E656" s="2">
        <v>44207</v>
      </c>
      <c r="F656">
        <v>6720</v>
      </c>
      <c r="G656">
        <v>3.36</v>
      </c>
      <c r="H656">
        <v>3</v>
      </c>
      <c r="I656" t="s">
        <v>157</v>
      </c>
      <c r="J656" t="s">
        <v>158</v>
      </c>
      <c r="K656">
        <v>1</v>
      </c>
      <c r="L656" t="s">
        <v>161</v>
      </c>
      <c r="M656" t="str">
        <f>VLOOKUP(Table_Fact_Inbound_Reporting[[#This Row],[supplier_dim_supplier_id]],Table_supplier_dim1[[supplier_id]:[supplier_name]],5,FALSE)</f>
        <v>Waste Management</v>
      </c>
      <c r="N656">
        <f>SUMIF(B:B,Table_Fact_Inbound_Reporting[[#This Row],[single_stream_incoming_date]],G:G)</f>
        <v>14.649999999999999</v>
      </c>
      <c r="O656">
        <f>IFERROR(VLOOKUP(Table_Fact_Inbound_Reporting[[#This Row],[single_stream_incoming_date]],Fact_Trashout_Reporting!C:F,4,FALSE),0)</f>
        <v>0.51</v>
      </c>
      <c r="P656">
        <f>IFERROR(VLOOKUP(Table_Fact_Inbound_Reporting[[#This Row],[single_stream_incoming_date]],Fact_Production_Reporting!E:G,3,FALSE),0)</f>
        <v>7.2799999999999994</v>
      </c>
      <c r="Q656" s="30">
        <f>Table_Fact_Inbound_Reporting[[#This Row],[Group_Trash_Weight_Tons]]/Table_Fact_Inbound_Reporting[[#This Row],[Group_Inbound_Weight_Tons]]</f>
        <v>3.4812286689419797E-2</v>
      </c>
      <c r="R656" s="10">
        <f t="shared" si="10"/>
        <v>0.27575424703049778</v>
      </c>
    </row>
    <row r="657" spans="1:18" x14ac:dyDescent="0.25">
      <c r="A657">
        <v>1543</v>
      </c>
      <c r="B657" s="14">
        <v>44207</v>
      </c>
      <c r="C657" t="s">
        <v>42</v>
      </c>
      <c r="D657">
        <v>104019</v>
      </c>
      <c r="E657" s="2">
        <v>44207</v>
      </c>
      <c r="F657">
        <v>2420</v>
      </c>
      <c r="G657">
        <v>1.21</v>
      </c>
      <c r="H657">
        <v>3</v>
      </c>
      <c r="I657" t="s">
        <v>157</v>
      </c>
      <c r="J657" t="s">
        <v>158</v>
      </c>
      <c r="K657">
        <v>1</v>
      </c>
      <c r="L657" t="s">
        <v>161</v>
      </c>
      <c r="M657" t="str">
        <f>VLOOKUP(Table_Fact_Inbound_Reporting[[#This Row],[supplier_dim_supplier_id]],Table_supplier_dim1[[supplier_id]:[supplier_name]],5,FALSE)</f>
        <v>Waste Management</v>
      </c>
      <c r="N657">
        <f>SUMIF(B:B,Table_Fact_Inbound_Reporting[[#This Row],[single_stream_incoming_date]],G:G)</f>
        <v>14.649999999999999</v>
      </c>
      <c r="O657">
        <f>IFERROR(VLOOKUP(Table_Fact_Inbound_Reporting[[#This Row],[single_stream_incoming_date]],Fact_Trashout_Reporting!C:F,4,FALSE),0)</f>
        <v>0.51</v>
      </c>
      <c r="P657">
        <f>IFERROR(VLOOKUP(Table_Fact_Inbound_Reporting[[#This Row],[single_stream_incoming_date]],Fact_Production_Reporting!E:G,3,FALSE),0)</f>
        <v>7.2799999999999994</v>
      </c>
      <c r="Q657" s="30">
        <f>Table_Fact_Inbound_Reporting[[#This Row],[Group_Trash_Weight_Tons]]/Table_Fact_Inbound_Reporting[[#This Row],[Group_Inbound_Weight_Tons]]</f>
        <v>3.4812286689419797E-2</v>
      </c>
      <c r="R657" s="10">
        <f t="shared" si="10"/>
        <v>0.27575424703049778</v>
      </c>
    </row>
    <row r="658" spans="1:18" x14ac:dyDescent="0.25">
      <c r="A658">
        <v>877</v>
      </c>
      <c r="B658" s="14">
        <v>44204</v>
      </c>
      <c r="C658" t="s">
        <v>42</v>
      </c>
      <c r="D658">
        <v>103971</v>
      </c>
      <c r="E658" s="2">
        <v>44204</v>
      </c>
      <c r="F658">
        <v>8900</v>
      </c>
      <c r="G658">
        <v>4.45</v>
      </c>
      <c r="H658">
        <v>2</v>
      </c>
      <c r="I658" t="s">
        <v>157</v>
      </c>
      <c r="J658" t="s">
        <v>158</v>
      </c>
      <c r="K658">
        <v>1</v>
      </c>
      <c r="L658" t="s">
        <v>161</v>
      </c>
      <c r="M658" t="str">
        <f>VLOOKUP(Table_Fact_Inbound_Reporting[[#This Row],[supplier_dim_supplier_id]],Table_supplier_dim1[[supplier_id]:[supplier_name]],5,FALSE)</f>
        <v>Twin Enviro</v>
      </c>
      <c r="N658">
        <f>SUMIF(B:B,Table_Fact_Inbound_Reporting[[#This Row],[single_stream_incoming_date]],G:G)</f>
        <v>12.7</v>
      </c>
      <c r="O658">
        <f>IFERROR(VLOOKUP(Table_Fact_Inbound_Reporting[[#This Row],[single_stream_incoming_date]],Fact_Trashout_Reporting!C:F,4,FALSE),0)</f>
        <v>4</v>
      </c>
      <c r="P658">
        <f>IFERROR(VLOOKUP(Table_Fact_Inbound_Reporting[[#This Row],[single_stream_incoming_date]],Fact_Production_Reporting!E:G,3,FALSE),0)</f>
        <v>10.27</v>
      </c>
      <c r="Q658" s="30">
        <f>Table_Fact_Inbound_Reporting[[#This Row],[Group_Trash_Weight_Tons]]/Table_Fact_Inbound_Reporting[[#This Row],[Group_Inbound_Weight_Tons]]</f>
        <v>0.31496062992125984</v>
      </c>
      <c r="R658" s="10">
        <f t="shared" si="10"/>
        <v>0.27575424703049778</v>
      </c>
    </row>
    <row r="659" spans="1:18" x14ac:dyDescent="0.25">
      <c r="A659">
        <v>876</v>
      </c>
      <c r="B659" s="14">
        <v>44204</v>
      </c>
      <c r="C659" t="s">
        <v>42</v>
      </c>
      <c r="D659">
        <v>103968</v>
      </c>
      <c r="E659" s="2">
        <v>44204</v>
      </c>
      <c r="F659">
        <v>4000</v>
      </c>
      <c r="G659">
        <v>2</v>
      </c>
      <c r="H659">
        <v>2</v>
      </c>
      <c r="I659" t="s">
        <v>157</v>
      </c>
      <c r="J659" t="s">
        <v>158</v>
      </c>
      <c r="K659">
        <v>1</v>
      </c>
      <c r="L659" t="s">
        <v>161</v>
      </c>
      <c r="M659" t="str">
        <f>VLOOKUP(Table_Fact_Inbound_Reporting[[#This Row],[supplier_dim_supplier_id]],Table_supplier_dim1[[supplier_id]:[supplier_name]],5,FALSE)</f>
        <v>Twin Enviro</v>
      </c>
      <c r="N659">
        <f>SUMIF(B:B,Table_Fact_Inbound_Reporting[[#This Row],[single_stream_incoming_date]],G:G)</f>
        <v>12.7</v>
      </c>
      <c r="O659">
        <f>IFERROR(VLOOKUP(Table_Fact_Inbound_Reporting[[#This Row],[single_stream_incoming_date]],Fact_Trashout_Reporting!C:F,4,FALSE),0)</f>
        <v>4</v>
      </c>
      <c r="P659">
        <f>IFERROR(VLOOKUP(Table_Fact_Inbound_Reporting[[#This Row],[single_stream_incoming_date]],Fact_Production_Reporting!E:G,3,FALSE),0)</f>
        <v>10.27</v>
      </c>
      <c r="Q659" s="30">
        <f>Table_Fact_Inbound_Reporting[[#This Row],[Group_Trash_Weight_Tons]]/Table_Fact_Inbound_Reporting[[#This Row],[Group_Inbound_Weight_Tons]]</f>
        <v>0.31496062992125984</v>
      </c>
      <c r="R659" s="10">
        <f t="shared" si="10"/>
        <v>0.27575424703049778</v>
      </c>
    </row>
    <row r="660" spans="1:18" x14ac:dyDescent="0.25">
      <c r="A660">
        <v>875</v>
      </c>
      <c r="B660" s="14">
        <v>44204</v>
      </c>
      <c r="C660" t="s">
        <v>42</v>
      </c>
      <c r="D660">
        <v>103965</v>
      </c>
      <c r="E660" s="2">
        <v>44204</v>
      </c>
      <c r="F660">
        <v>2060</v>
      </c>
      <c r="G660">
        <v>1.03</v>
      </c>
      <c r="H660">
        <v>2</v>
      </c>
      <c r="I660" t="s">
        <v>157</v>
      </c>
      <c r="J660" t="s">
        <v>158</v>
      </c>
      <c r="K660">
        <v>1</v>
      </c>
      <c r="L660" t="s">
        <v>161</v>
      </c>
      <c r="M660" t="str">
        <f>VLOOKUP(Table_Fact_Inbound_Reporting[[#This Row],[supplier_dim_supplier_id]],Table_supplier_dim1[[supplier_id]:[supplier_name]],5,FALSE)</f>
        <v>Twin Enviro</v>
      </c>
      <c r="N660">
        <f>SUMIF(B:B,Table_Fact_Inbound_Reporting[[#This Row],[single_stream_incoming_date]],G:G)</f>
        <v>12.7</v>
      </c>
      <c r="O660">
        <f>IFERROR(VLOOKUP(Table_Fact_Inbound_Reporting[[#This Row],[single_stream_incoming_date]],Fact_Trashout_Reporting!C:F,4,FALSE),0)</f>
        <v>4</v>
      </c>
      <c r="P660">
        <f>IFERROR(VLOOKUP(Table_Fact_Inbound_Reporting[[#This Row],[single_stream_incoming_date]],Fact_Production_Reporting!E:G,3,FALSE),0)</f>
        <v>10.27</v>
      </c>
      <c r="Q660" s="30">
        <f>Table_Fact_Inbound_Reporting[[#This Row],[Group_Trash_Weight_Tons]]/Table_Fact_Inbound_Reporting[[#This Row],[Group_Inbound_Weight_Tons]]</f>
        <v>0.31496062992125984</v>
      </c>
      <c r="R660" s="10">
        <f t="shared" si="10"/>
        <v>0.27575424703049778</v>
      </c>
    </row>
    <row r="661" spans="1:18" x14ac:dyDescent="0.25">
      <c r="A661">
        <v>1544</v>
      </c>
      <c r="B661" s="14">
        <v>44204</v>
      </c>
      <c r="C661" t="s">
        <v>42</v>
      </c>
      <c r="D661">
        <v>103955</v>
      </c>
      <c r="E661" s="2">
        <v>44204</v>
      </c>
      <c r="F661">
        <v>10440</v>
      </c>
      <c r="G661">
        <v>5.22</v>
      </c>
      <c r="H661">
        <v>3</v>
      </c>
      <c r="I661" t="s">
        <v>157</v>
      </c>
      <c r="J661" t="s">
        <v>158</v>
      </c>
      <c r="K661">
        <v>1</v>
      </c>
      <c r="L661" t="s">
        <v>161</v>
      </c>
      <c r="M661" t="str">
        <f>VLOOKUP(Table_Fact_Inbound_Reporting[[#This Row],[supplier_dim_supplier_id]],Table_supplier_dim1[[supplier_id]:[supplier_name]],5,FALSE)</f>
        <v>Waste Management</v>
      </c>
      <c r="N661">
        <f>SUMIF(B:B,Table_Fact_Inbound_Reporting[[#This Row],[single_stream_incoming_date]],G:G)</f>
        <v>12.7</v>
      </c>
      <c r="O661">
        <f>IFERROR(VLOOKUP(Table_Fact_Inbound_Reporting[[#This Row],[single_stream_incoming_date]],Fact_Trashout_Reporting!C:F,4,FALSE),0)</f>
        <v>4</v>
      </c>
      <c r="P661">
        <f>IFERROR(VLOOKUP(Table_Fact_Inbound_Reporting[[#This Row],[single_stream_incoming_date]],Fact_Production_Reporting!E:G,3,FALSE),0)</f>
        <v>10.27</v>
      </c>
      <c r="Q661" s="30">
        <f>Table_Fact_Inbound_Reporting[[#This Row],[Group_Trash_Weight_Tons]]/Table_Fact_Inbound_Reporting[[#This Row],[Group_Inbound_Weight_Tons]]</f>
        <v>0.31496062992125984</v>
      </c>
      <c r="R661" s="10">
        <f t="shared" si="10"/>
        <v>0.27575424703049778</v>
      </c>
    </row>
    <row r="662" spans="1:18" x14ac:dyDescent="0.25">
      <c r="A662">
        <v>879</v>
      </c>
      <c r="B662" s="14">
        <v>44203</v>
      </c>
      <c r="C662" t="s">
        <v>42</v>
      </c>
      <c r="D662">
        <v>103935</v>
      </c>
      <c r="E662" s="2">
        <v>44203</v>
      </c>
      <c r="F662">
        <v>4220</v>
      </c>
      <c r="G662">
        <v>2.11</v>
      </c>
      <c r="H662">
        <v>2</v>
      </c>
      <c r="I662" t="s">
        <v>157</v>
      </c>
      <c r="J662" t="s">
        <v>158</v>
      </c>
      <c r="K662">
        <v>1</v>
      </c>
      <c r="L662" t="s">
        <v>161</v>
      </c>
      <c r="M662" t="str">
        <f>VLOOKUP(Table_Fact_Inbound_Reporting[[#This Row],[supplier_dim_supplier_id]],Table_supplier_dim1[[supplier_id]:[supplier_name]],5,FALSE)</f>
        <v>Twin Enviro</v>
      </c>
      <c r="N662">
        <f>SUMIF(B:B,Table_Fact_Inbound_Reporting[[#This Row],[single_stream_incoming_date]],G:G)</f>
        <v>13.96</v>
      </c>
      <c r="O662">
        <f>IFERROR(VLOOKUP(Table_Fact_Inbound_Reporting[[#This Row],[single_stream_incoming_date]],Fact_Trashout_Reporting!C:F,4,FALSE),0)</f>
        <v>5.74</v>
      </c>
      <c r="P662">
        <f>IFERROR(VLOOKUP(Table_Fact_Inbound_Reporting[[#This Row],[single_stream_incoming_date]],Fact_Production_Reporting!E:G,3,FALSE),0)</f>
        <v>6.47</v>
      </c>
      <c r="Q662" s="30">
        <f>Table_Fact_Inbound_Reporting[[#This Row],[Group_Trash_Weight_Tons]]/Table_Fact_Inbound_Reporting[[#This Row],[Group_Inbound_Weight_Tons]]</f>
        <v>0.41117478510028654</v>
      </c>
      <c r="R662" s="10">
        <f t="shared" si="10"/>
        <v>0.27575424703049778</v>
      </c>
    </row>
    <row r="663" spans="1:18" x14ac:dyDescent="0.25">
      <c r="A663">
        <v>878</v>
      </c>
      <c r="B663" s="14">
        <v>44203</v>
      </c>
      <c r="C663" t="s">
        <v>42</v>
      </c>
      <c r="D663">
        <v>103900</v>
      </c>
      <c r="E663" s="2">
        <v>44203</v>
      </c>
      <c r="F663">
        <v>5120</v>
      </c>
      <c r="G663">
        <v>2.56</v>
      </c>
      <c r="H663">
        <v>2</v>
      </c>
      <c r="I663" t="s">
        <v>157</v>
      </c>
      <c r="J663" t="s">
        <v>158</v>
      </c>
      <c r="K663">
        <v>1</v>
      </c>
      <c r="L663" t="s">
        <v>161</v>
      </c>
      <c r="M663" t="str">
        <f>VLOOKUP(Table_Fact_Inbound_Reporting[[#This Row],[supplier_dim_supplier_id]],Table_supplier_dim1[[supplier_id]:[supplier_name]],5,FALSE)</f>
        <v>Twin Enviro</v>
      </c>
      <c r="N663">
        <f>SUMIF(B:B,Table_Fact_Inbound_Reporting[[#This Row],[single_stream_incoming_date]],G:G)</f>
        <v>13.96</v>
      </c>
      <c r="O663">
        <f>IFERROR(VLOOKUP(Table_Fact_Inbound_Reporting[[#This Row],[single_stream_incoming_date]],Fact_Trashout_Reporting!C:F,4,FALSE),0)</f>
        <v>5.74</v>
      </c>
      <c r="P663">
        <f>IFERROR(VLOOKUP(Table_Fact_Inbound_Reporting[[#This Row],[single_stream_incoming_date]],Fact_Production_Reporting!E:G,3,FALSE),0)</f>
        <v>6.47</v>
      </c>
      <c r="Q663" s="30">
        <f>Table_Fact_Inbound_Reporting[[#This Row],[Group_Trash_Weight_Tons]]/Table_Fact_Inbound_Reporting[[#This Row],[Group_Inbound_Weight_Tons]]</f>
        <v>0.41117478510028654</v>
      </c>
      <c r="R663" s="10">
        <f t="shared" si="10"/>
        <v>0.27575424703049778</v>
      </c>
    </row>
    <row r="664" spans="1:18" x14ac:dyDescent="0.25">
      <c r="A664">
        <v>1545</v>
      </c>
      <c r="B664" s="14">
        <v>44203</v>
      </c>
      <c r="C664" t="s">
        <v>42</v>
      </c>
      <c r="D664">
        <v>103933</v>
      </c>
      <c r="E664" s="2">
        <v>44203</v>
      </c>
      <c r="F664">
        <v>7120</v>
      </c>
      <c r="G664">
        <v>3.56</v>
      </c>
      <c r="H664">
        <v>3</v>
      </c>
      <c r="I664" t="s">
        <v>157</v>
      </c>
      <c r="J664" t="s">
        <v>158</v>
      </c>
      <c r="K664">
        <v>1</v>
      </c>
      <c r="L664" t="s">
        <v>161</v>
      </c>
      <c r="M664" t="str">
        <f>VLOOKUP(Table_Fact_Inbound_Reporting[[#This Row],[supplier_dim_supplier_id]],Table_supplier_dim1[[supplier_id]:[supplier_name]],5,FALSE)</f>
        <v>Waste Management</v>
      </c>
      <c r="N664">
        <f>SUMIF(B:B,Table_Fact_Inbound_Reporting[[#This Row],[single_stream_incoming_date]],G:G)</f>
        <v>13.96</v>
      </c>
      <c r="O664">
        <f>IFERROR(VLOOKUP(Table_Fact_Inbound_Reporting[[#This Row],[single_stream_incoming_date]],Fact_Trashout_Reporting!C:F,4,FALSE),0)</f>
        <v>5.74</v>
      </c>
      <c r="P664">
        <f>IFERROR(VLOOKUP(Table_Fact_Inbound_Reporting[[#This Row],[single_stream_incoming_date]],Fact_Production_Reporting!E:G,3,FALSE),0)</f>
        <v>6.47</v>
      </c>
      <c r="Q664" s="30">
        <f>Table_Fact_Inbound_Reporting[[#This Row],[Group_Trash_Weight_Tons]]/Table_Fact_Inbound_Reporting[[#This Row],[Group_Inbound_Weight_Tons]]</f>
        <v>0.41117478510028654</v>
      </c>
      <c r="R664" s="10">
        <f t="shared" si="10"/>
        <v>0.27575424703049778</v>
      </c>
    </row>
    <row r="665" spans="1:18" x14ac:dyDescent="0.25">
      <c r="A665">
        <v>881</v>
      </c>
      <c r="B665" s="14">
        <v>44203</v>
      </c>
      <c r="C665" t="s">
        <v>42</v>
      </c>
      <c r="D665">
        <v>103922</v>
      </c>
      <c r="E665" s="2">
        <v>44203</v>
      </c>
      <c r="F665">
        <v>4520</v>
      </c>
      <c r="G665">
        <v>2.2599999999999998</v>
      </c>
      <c r="H665">
        <v>2</v>
      </c>
      <c r="I665" t="s">
        <v>157</v>
      </c>
      <c r="J665" t="s">
        <v>158</v>
      </c>
      <c r="K665">
        <v>1</v>
      </c>
      <c r="L665" t="s">
        <v>161</v>
      </c>
      <c r="M665" t="str">
        <f>VLOOKUP(Table_Fact_Inbound_Reporting[[#This Row],[supplier_dim_supplier_id]],Table_supplier_dim1[[supplier_id]:[supplier_name]],5,FALSE)</f>
        <v>Twin Enviro</v>
      </c>
      <c r="N665">
        <f>SUMIF(B:B,Table_Fact_Inbound_Reporting[[#This Row],[single_stream_incoming_date]],G:G)</f>
        <v>13.96</v>
      </c>
      <c r="O665">
        <f>IFERROR(VLOOKUP(Table_Fact_Inbound_Reporting[[#This Row],[single_stream_incoming_date]],Fact_Trashout_Reporting!C:F,4,FALSE),0)</f>
        <v>5.74</v>
      </c>
      <c r="P665">
        <f>IFERROR(VLOOKUP(Table_Fact_Inbound_Reporting[[#This Row],[single_stream_incoming_date]],Fact_Production_Reporting!E:G,3,FALSE),0)</f>
        <v>6.47</v>
      </c>
      <c r="Q665" s="30">
        <f>Table_Fact_Inbound_Reporting[[#This Row],[Group_Trash_Weight_Tons]]/Table_Fact_Inbound_Reporting[[#This Row],[Group_Inbound_Weight_Tons]]</f>
        <v>0.41117478510028654</v>
      </c>
      <c r="R665" s="10">
        <f t="shared" si="10"/>
        <v>0.27575424703049778</v>
      </c>
    </row>
    <row r="666" spans="1:18" x14ac:dyDescent="0.25">
      <c r="A666">
        <v>882</v>
      </c>
      <c r="B666" s="14">
        <v>44203</v>
      </c>
      <c r="C666" t="s">
        <v>42</v>
      </c>
      <c r="D666">
        <v>103901</v>
      </c>
      <c r="E666" s="2">
        <v>44203</v>
      </c>
      <c r="F666">
        <v>1120</v>
      </c>
      <c r="G666">
        <v>0.56000000000000005</v>
      </c>
      <c r="H666">
        <v>2</v>
      </c>
      <c r="I666" t="s">
        <v>157</v>
      </c>
      <c r="J666" t="s">
        <v>158</v>
      </c>
      <c r="K666">
        <v>1</v>
      </c>
      <c r="L666" t="s">
        <v>161</v>
      </c>
      <c r="M666" t="str">
        <f>VLOOKUP(Table_Fact_Inbound_Reporting[[#This Row],[supplier_dim_supplier_id]],Table_supplier_dim1[[supplier_id]:[supplier_name]],5,FALSE)</f>
        <v>Twin Enviro</v>
      </c>
      <c r="N666">
        <f>SUMIF(B:B,Table_Fact_Inbound_Reporting[[#This Row],[single_stream_incoming_date]],G:G)</f>
        <v>13.96</v>
      </c>
      <c r="O666">
        <f>IFERROR(VLOOKUP(Table_Fact_Inbound_Reporting[[#This Row],[single_stream_incoming_date]],Fact_Trashout_Reporting!C:F,4,FALSE),0)</f>
        <v>5.74</v>
      </c>
      <c r="P666">
        <f>IFERROR(VLOOKUP(Table_Fact_Inbound_Reporting[[#This Row],[single_stream_incoming_date]],Fact_Production_Reporting!E:G,3,FALSE),0)</f>
        <v>6.47</v>
      </c>
      <c r="Q666" s="30">
        <f>Table_Fact_Inbound_Reporting[[#This Row],[Group_Trash_Weight_Tons]]/Table_Fact_Inbound_Reporting[[#This Row],[Group_Inbound_Weight_Tons]]</f>
        <v>0.41117478510028654</v>
      </c>
      <c r="R666" s="10">
        <f t="shared" si="10"/>
        <v>0.27575424703049778</v>
      </c>
    </row>
    <row r="667" spans="1:18" x14ac:dyDescent="0.25">
      <c r="A667">
        <v>880</v>
      </c>
      <c r="B667" s="14">
        <v>44203</v>
      </c>
      <c r="C667" t="s">
        <v>42</v>
      </c>
      <c r="D667">
        <v>103925</v>
      </c>
      <c r="E667" s="2">
        <v>44203</v>
      </c>
      <c r="F667">
        <v>5820</v>
      </c>
      <c r="G667">
        <v>2.91</v>
      </c>
      <c r="H667">
        <v>2</v>
      </c>
      <c r="I667" t="s">
        <v>157</v>
      </c>
      <c r="J667" t="s">
        <v>158</v>
      </c>
      <c r="K667">
        <v>1</v>
      </c>
      <c r="L667" t="s">
        <v>161</v>
      </c>
      <c r="M667" t="str">
        <f>VLOOKUP(Table_Fact_Inbound_Reporting[[#This Row],[supplier_dim_supplier_id]],Table_supplier_dim1[[supplier_id]:[supplier_name]],5,FALSE)</f>
        <v>Twin Enviro</v>
      </c>
      <c r="N667">
        <f>SUMIF(B:B,Table_Fact_Inbound_Reporting[[#This Row],[single_stream_incoming_date]],G:G)</f>
        <v>13.96</v>
      </c>
      <c r="O667">
        <f>IFERROR(VLOOKUP(Table_Fact_Inbound_Reporting[[#This Row],[single_stream_incoming_date]],Fact_Trashout_Reporting!C:F,4,FALSE),0)</f>
        <v>5.74</v>
      </c>
      <c r="P667">
        <f>IFERROR(VLOOKUP(Table_Fact_Inbound_Reporting[[#This Row],[single_stream_incoming_date]],Fact_Production_Reporting!E:G,3,FALSE),0)</f>
        <v>6.47</v>
      </c>
      <c r="Q667" s="30">
        <f>Table_Fact_Inbound_Reporting[[#This Row],[Group_Trash_Weight_Tons]]/Table_Fact_Inbound_Reporting[[#This Row],[Group_Inbound_Weight_Tons]]</f>
        <v>0.41117478510028654</v>
      </c>
      <c r="R667" s="10">
        <f t="shared" si="10"/>
        <v>0.27575424703049778</v>
      </c>
    </row>
    <row r="668" spans="1:18" x14ac:dyDescent="0.25">
      <c r="A668">
        <v>883</v>
      </c>
      <c r="B668" s="14">
        <v>44202</v>
      </c>
      <c r="C668" t="s">
        <v>42</v>
      </c>
      <c r="D668">
        <v>103862</v>
      </c>
      <c r="E668" s="2">
        <v>44202</v>
      </c>
      <c r="F668">
        <v>1100</v>
      </c>
      <c r="G668">
        <v>0.55000000000000004</v>
      </c>
      <c r="H668">
        <v>2</v>
      </c>
      <c r="I668" t="s">
        <v>157</v>
      </c>
      <c r="J668" t="s">
        <v>158</v>
      </c>
      <c r="K668">
        <v>1</v>
      </c>
      <c r="L668" t="s">
        <v>161</v>
      </c>
      <c r="M668" t="str">
        <f>VLOOKUP(Table_Fact_Inbound_Reporting[[#This Row],[supplier_dim_supplier_id]],Table_supplier_dim1[[supplier_id]:[supplier_name]],5,FALSE)</f>
        <v>Twin Enviro</v>
      </c>
      <c r="N668">
        <f>SUMIF(B:B,Table_Fact_Inbound_Reporting[[#This Row],[single_stream_incoming_date]],G:G)</f>
        <v>7.13</v>
      </c>
      <c r="O668">
        <f>IFERROR(VLOOKUP(Table_Fact_Inbound_Reporting[[#This Row],[single_stream_incoming_date]],Fact_Trashout_Reporting!C:F,4,FALSE),0)</f>
        <v>4.8899999999999997</v>
      </c>
      <c r="P668">
        <f>IFERROR(VLOOKUP(Table_Fact_Inbound_Reporting[[#This Row],[single_stream_incoming_date]],Fact_Production_Reporting!E:G,3,FALSE),0)</f>
        <v>9.6599999999999984</v>
      </c>
      <c r="Q668" s="30">
        <f>Table_Fact_Inbound_Reporting[[#This Row],[Group_Trash_Weight_Tons]]/Table_Fact_Inbound_Reporting[[#This Row],[Group_Inbound_Weight_Tons]]</f>
        <v>0.68583450210378682</v>
      </c>
      <c r="R668" s="10">
        <f t="shared" si="10"/>
        <v>0.27575424703049778</v>
      </c>
    </row>
    <row r="669" spans="1:18" x14ac:dyDescent="0.25">
      <c r="A669">
        <v>1547</v>
      </c>
      <c r="B669" s="14">
        <v>44202</v>
      </c>
      <c r="C669" t="s">
        <v>42</v>
      </c>
      <c r="D669">
        <v>103863</v>
      </c>
      <c r="E669" s="2">
        <v>44202</v>
      </c>
      <c r="F669">
        <v>4000</v>
      </c>
      <c r="G669">
        <v>2</v>
      </c>
      <c r="H669">
        <v>3</v>
      </c>
      <c r="I669" t="s">
        <v>157</v>
      </c>
      <c r="J669" t="s">
        <v>158</v>
      </c>
      <c r="K669">
        <v>1</v>
      </c>
      <c r="L669" t="s">
        <v>161</v>
      </c>
      <c r="M669" t="str">
        <f>VLOOKUP(Table_Fact_Inbound_Reporting[[#This Row],[supplier_dim_supplier_id]],Table_supplier_dim1[[supplier_id]:[supplier_name]],5,FALSE)</f>
        <v>Waste Management</v>
      </c>
      <c r="N669">
        <f>SUMIF(B:B,Table_Fact_Inbound_Reporting[[#This Row],[single_stream_incoming_date]],G:G)</f>
        <v>7.13</v>
      </c>
      <c r="O669">
        <f>IFERROR(VLOOKUP(Table_Fact_Inbound_Reporting[[#This Row],[single_stream_incoming_date]],Fact_Trashout_Reporting!C:F,4,FALSE),0)</f>
        <v>4.8899999999999997</v>
      </c>
      <c r="P669">
        <f>IFERROR(VLOOKUP(Table_Fact_Inbound_Reporting[[#This Row],[single_stream_incoming_date]],Fact_Production_Reporting!E:G,3,FALSE),0)</f>
        <v>9.6599999999999984</v>
      </c>
      <c r="Q669" s="30">
        <f>Table_Fact_Inbound_Reporting[[#This Row],[Group_Trash_Weight_Tons]]/Table_Fact_Inbound_Reporting[[#This Row],[Group_Inbound_Weight_Tons]]</f>
        <v>0.68583450210378682</v>
      </c>
      <c r="R669" s="10">
        <f t="shared" si="10"/>
        <v>0.27575424703049778</v>
      </c>
    </row>
    <row r="670" spans="1:18" x14ac:dyDescent="0.25">
      <c r="A670">
        <v>884</v>
      </c>
      <c r="B670" s="14">
        <v>44202</v>
      </c>
      <c r="C670" t="s">
        <v>42</v>
      </c>
      <c r="D670">
        <v>103893</v>
      </c>
      <c r="E670" s="2">
        <v>44202</v>
      </c>
      <c r="F670">
        <v>1760</v>
      </c>
      <c r="G670">
        <v>0.88</v>
      </c>
      <c r="H670">
        <v>2</v>
      </c>
      <c r="I670" t="s">
        <v>157</v>
      </c>
      <c r="J670" t="s">
        <v>158</v>
      </c>
      <c r="K670">
        <v>1</v>
      </c>
      <c r="L670" t="s">
        <v>161</v>
      </c>
      <c r="M670" t="str">
        <f>VLOOKUP(Table_Fact_Inbound_Reporting[[#This Row],[supplier_dim_supplier_id]],Table_supplier_dim1[[supplier_id]:[supplier_name]],5,FALSE)</f>
        <v>Twin Enviro</v>
      </c>
      <c r="N670">
        <f>SUMIF(B:B,Table_Fact_Inbound_Reporting[[#This Row],[single_stream_incoming_date]],G:G)</f>
        <v>7.13</v>
      </c>
      <c r="O670">
        <f>IFERROR(VLOOKUP(Table_Fact_Inbound_Reporting[[#This Row],[single_stream_incoming_date]],Fact_Trashout_Reporting!C:F,4,FALSE),0)</f>
        <v>4.8899999999999997</v>
      </c>
      <c r="P670">
        <f>IFERROR(VLOOKUP(Table_Fact_Inbound_Reporting[[#This Row],[single_stream_incoming_date]],Fact_Production_Reporting!E:G,3,FALSE),0)</f>
        <v>9.6599999999999984</v>
      </c>
      <c r="Q670" s="30">
        <f>Table_Fact_Inbound_Reporting[[#This Row],[Group_Trash_Weight_Tons]]/Table_Fact_Inbound_Reporting[[#This Row],[Group_Inbound_Weight_Tons]]</f>
        <v>0.68583450210378682</v>
      </c>
      <c r="R670" s="10">
        <f t="shared" si="10"/>
        <v>0.27575424703049778</v>
      </c>
    </row>
    <row r="671" spans="1:18" x14ac:dyDescent="0.25">
      <c r="A671">
        <v>1546</v>
      </c>
      <c r="B671" s="14">
        <v>44202</v>
      </c>
      <c r="C671" t="s">
        <v>42</v>
      </c>
      <c r="D671">
        <v>103881</v>
      </c>
      <c r="E671" s="2">
        <v>44202</v>
      </c>
      <c r="F671">
        <v>7400</v>
      </c>
      <c r="G671">
        <v>3.7</v>
      </c>
      <c r="H671">
        <v>3</v>
      </c>
      <c r="I671" t="s">
        <v>157</v>
      </c>
      <c r="J671" t="s">
        <v>158</v>
      </c>
      <c r="K671">
        <v>1</v>
      </c>
      <c r="L671" t="s">
        <v>161</v>
      </c>
      <c r="M671" t="str">
        <f>VLOOKUP(Table_Fact_Inbound_Reporting[[#This Row],[supplier_dim_supplier_id]],Table_supplier_dim1[[supplier_id]:[supplier_name]],5,FALSE)</f>
        <v>Waste Management</v>
      </c>
      <c r="N671">
        <f>SUMIF(B:B,Table_Fact_Inbound_Reporting[[#This Row],[single_stream_incoming_date]],G:G)</f>
        <v>7.13</v>
      </c>
      <c r="O671">
        <f>IFERROR(VLOOKUP(Table_Fact_Inbound_Reporting[[#This Row],[single_stream_incoming_date]],Fact_Trashout_Reporting!C:F,4,FALSE),0)</f>
        <v>4.8899999999999997</v>
      </c>
      <c r="P671">
        <f>IFERROR(VLOOKUP(Table_Fact_Inbound_Reporting[[#This Row],[single_stream_incoming_date]],Fact_Production_Reporting!E:G,3,FALSE),0)</f>
        <v>9.6599999999999984</v>
      </c>
      <c r="Q671" s="30">
        <f>Table_Fact_Inbound_Reporting[[#This Row],[Group_Trash_Weight_Tons]]/Table_Fact_Inbound_Reporting[[#This Row],[Group_Inbound_Weight_Tons]]</f>
        <v>0.68583450210378682</v>
      </c>
      <c r="R671" s="10">
        <f t="shared" si="10"/>
        <v>0.27575424703049778</v>
      </c>
    </row>
    <row r="672" spans="1:18" x14ac:dyDescent="0.25">
      <c r="A672">
        <v>885</v>
      </c>
      <c r="B672" s="14">
        <v>44201</v>
      </c>
      <c r="C672" t="s">
        <v>42</v>
      </c>
      <c r="D672">
        <v>103830</v>
      </c>
      <c r="E672" s="2">
        <v>44201</v>
      </c>
      <c r="F672">
        <v>7840</v>
      </c>
      <c r="G672">
        <v>3.92</v>
      </c>
      <c r="H672">
        <v>2</v>
      </c>
      <c r="I672" t="s">
        <v>157</v>
      </c>
      <c r="J672" t="s">
        <v>158</v>
      </c>
      <c r="K672">
        <v>1</v>
      </c>
      <c r="L672" t="s">
        <v>161</v>
      </c>
      <c r="M672" t="str">
        <f>VLOOKUP(Table_Fact_Inbound_Reporting[[#This Row],[supplier_dim_supplier_id]],Table_supplier_dim1[[supplier_id]:[supplier_name]],5,FALSE)</f>
        <v>Twin Enviro</v>
      </c>
      <c r="N672">
        <f>SUMIF(B:B,Table_Fact_Inbound_Reporting[[#This Row],[single_stream_incoming_date]],G:G)</f>
        <v>3.92</v>
      </c>
      <c r="O672">
        <f>IFERROR(VLOOKUP(Table_Fact_Inbound_Reporting[[#This Row],[single_stream_incoming_date]],Fact_Trashout_Reporting!C:F,4,FALSE),0)</f>
        <v>5.95</v>
      </c>
      <c r="P672">
        <f>IFERROR(VLOOKUP(Table_Fact_Inbound_Reporting[[#This Row],[single_stream_incoming_date]],Fact_Production_Reporting!E:G,3,FALSE),0)</f>
        <v>10.049999999999999</v>
      </c>
      <c r="Q672" s="30">
        <f>Table_Fact_Inbound_Reporting[[#This Row],[Group_Trash_Weight_Tons]]/Table_Fact_Inbound_Reporting[[#This Row],[Group_Inbound_Weight_Tons]]</f>
        <v>1.517857142857143</v>
      </c>
      <c r="R672" s="10">
        <f t="shared" si="10"/>
        <v>0.27575424703049778</v>
      </c>
    </row>
    <row r="673" spans="1:18" x14ac:dyDescent="0.25">
      <c r="A673">
        <v>887</v>
      </c>
      <c r="B673" s="14">
        <v>44200</v>
      </c>
      <c r="C673" t="s">
        <v>42</v>
      </c>
      <c r="D673">
        <v>103804</v>
      </c>
      <c r="E673" s="2">
        <v>44200</v>
      </c>
      <c r="F673">
        <v>5680</v>
      </c>
      <c r="G673">
        <v>2.84</v>
      </c>
      <c r="H673">
        <v>2</v>
      </c>
      <c r="I673" t="s">
        <v>157</v>
      </c>
      <c r="J673" t="s">
        <v>158</v>
      </c>
      <c r="K673">
        <v>1</v>
      </c>
      <c r="L673" t="s">
        <v>161</v>
      </c>
      <c r="M673" t="str">
        <f>VLOOKUP(Table_Fact_Inbound_Reporting[[#This Row],[supplier_dim_supplier_id]],Table_supplier_dim1[[supplier_id]:[supplier_name]],5,FALSE)</f>
        <v>Twin Enviro</v>
      </c>
      <c r="N673">
        <f>SUMIF(B:B,Table_Fact_Inbound_Reporting[[#This Row],[single_stream_incoming_date]],G:G)</f>
        <v>19.75</v>
      </c>
      <c r="O673">
        <f>IFERROR(VLOOKUP(Table_Fact_Inbound_Reporting[[#This Row],[single_stream_incoming_date]],Fact_Trashout_Reporting!C:F,4,FALSE),0)</f>
        <v>1.37</v>
      </c>
      <c r="P673">
        <f>IFERROR(VLOOKUP(Table_Fact_Inbound_Reporting[[#This Row],[single_stream_incoming_date]],Fact_Production_Reporting!E:G,3,FALSE),0)</f>
        <v>6.78</v>
      </c>
      <c r="Q673" s="30">
        <f>Table_Fact_Inbound_Reporting[[#This Row],[Group_Trash_Weight_Tons]]/Table_Fact_Inbound_Reporting[[#This Row],[Group_Inbound_Weight_Tons]]</f>
        <v>6.936708860759494E-2</v>
      </c>
      <c r="R673" s="10">
        <f t="shared" si="10"/>
        <v>0.27575424703049778</v>
      </c>
    </row>
    <row r="674" spans="1:18" x14ac:dyDescent="0.25">
      <c r="A674">
        <v>1551</v>
      </c>
      <c r="B674" s="14">
        <v>44200</v>
      </c>
      <c r="C674" t="s">
        <v>42</v>
      </c>
      <c r="D674">
        <v>103799</v>
      </c>
      <c r="E674" s="2">
        <v>44200</v>
      </c>
      <c r="F674">
        <v>8160</v>
      </c>
      <c r="G674">
        <v>4.08</v>
      </c>
      <c r="H674">
        <v>3</v>
      </c>
      <c r="I674" t="s">
        <v>157</v>
      </c>
      <c r="J674" t="s">
        <v>158</v>
      </c>
      <c r="K674">
        <v>1</v>
      </c>
      <c r="L674" t="s">
        <v>161</v>
      </c>
      <c r="M674" t="str">
        <f>VLOOKUP(Table_Fact_Inbound_Reporting[[#This Row],[supplier_dim_supplier_id]],Table_supplier_dim1[[supplier_id]:[supplier_name]],5,FALSE)</f>
        <v>Waste Management</v>
      </c>
      <c r="N674">
        <f>SUMIF(B:B,Table_Fact_Inbound_Reporting[[#This Row],[single_stream_incoming_date]],G:G)</f>
        <v>19.75</v>
      </c>
      <c r="O674">
        <f>IFERROR(VLOOKUP(Table_Fact_Inbound_Reporting[[#This Row],[single_stream_incoming_date]],Fact_Trashout_Reporting!C:F,4,FALSE),0)</f>
        <v>1.37</v>
      </c>
      <c r="P674">
        <f>IFERROR(VLOOKUP(Table_Fact_Inbound_Reporting[[#This Row],[single_stream_incoming_date]],Fact_Production_Reporting!E:G,3,FALSE),0)</f>
        <v>6.78</v>
      </c>
      <c r="Q674" s="30">
        <f>Table_Fact_Inbound_Reporting[[#This Row],[Group_Trash_Weight_Tons]]/Table_Fact_Inbound_Reporting[[#This Row],[Group_Inbound_Weight_Tons]]</f>
        <v>6.936708860759494E-2</v>
      </c>
      <c r="R674" s="10">
        <f t="shared" si="10"/>
        <v>0.27575424703049778</v>
      </c>
    </row>
    <row r="675" spans="1:18" x14ac:dyDescent="0.25">
      <c r="A675">
        <v>888</v>
      </c>
      <c r="B675" s="14">
        <v>44200</v>
      </c>
      <c r="C675" t="s">
        <v>42</v>
      </c>
      <c r="D675">
        <v>103802</v>
      </c>
      <c r="E675" s="2">
        <v>44200</v>
      </c>
      <c r="F675">
        <v>2160</v>
      </c>
      <c r="G675">
        <v>1.08</v>
      </c>
      <c r="H675">
        <v>2</v>
      </c>
      <c r="I675" t="s">
        <v>157</v>
      </c>
      <c r="J675" t="s">
        <v>158</v>
      </c>
      <c r="K675">
        <v>1</v>
      </c>
      <c r="L675" t="s">
        <v>161</v>
      </c>
      <c r="M675" t="str">
        <f>VLOOKUP(Table_Fact_Inbound_Reporting[[#This Row],[supplier_dim_supplier_id]],Table_supplier_dim1[[supplier_id]:[supplier_name]],5,FALSE)</f>
        <v>Twin Enviro</v>
      </c>
      <c r="N675">
        <f>SUMIF(B:B,Table_Fact_Inbound_Reporting[[#This Row],[single_stream_incoming_date]],G:G)</f>
        <v>19.75</v>
      </c>
      <c r="O675">
        <f>IFERROR(VLOOKUP(Table_Fact_Inbound_Reporting[[#This Row],[single_stream_incoming_date]],Fact_Trashout_Reporting!C:F,4,FALSE),0)</f>
        <v>1.37</v>
      </c>
      <c r="P675">
        <f>IFERROR(VLOOKUP(Table_Fact_Inbound_Reporting[[#This Row],[single_stream_incoming_date]],Fact_Production_Reporting!E:G,3,FALSE),0)</f>
        <v>6.78</v>
      </c>
      <c r="Q675" s="30">
        <f>Table_Fact_Inbound_Reporting[[#This Row],[Group_Trash_Weight_Tons]]/Table_Fact_Inbound_Reporting[[#This Row],[Group_Inbound_Weight_Tons]]</f>
        <v>6.936708860759494E-2</v>
      </c>
      <c r="R675" s="10">
        <f t="shared" si="10"/>
        <v>0.27575424703049778</v>
      </c>
    </row>
    <row r="676" spans="1:18" x14ac:dyDescent="0.25">
      <c r="A676">
        <v>1548</v>
      </c>
      <c r="B676" s="14">
        <v>44200</v>
      </c>
      <c r="C676" t="s">
        <v>42</v>
      </c>
      <c r="D676">
        <v>103829</v>
      </c>
      <c r="E676" s="2">
        <v>44200</v>
      </c>
      <c r="F676">
        <v>3220</v>
      </c>
      <c r="G676">
        <v>1.61</v>
      </c>
      <c r="H676">
        <v>3</v>
      </c>
      <c r="I676" t="s">
        <v>157</v>
      </c>
      <c r="J676" t="s">
        <v>158</v>
      </c>
      <c r="K676">
        <v>1</v>
      </c>
      <c r="L676" t="s">
        <v>161</v>
      </c>
      <c r="M676" t="str">
        <f>VLOOKUP(Table_Fact_Inbound_Reporting[[#This Row],[supplier_dim_supplier_id]],Table_supplier_dim1[[supplier_id]:[supplier_name]],5,FALSE)</f>
        <v>Waste Management</v>
      </c>
      <c r="N676">
        <f>SUMIF(B:B,Table_Fact_Inbound_Reporting[[#This Row],[single_stream_incoming_date]],G:G)</f>
        <v>19.75</v>
      </c>
      <c r="O676">
        <f>IFERROR(VLOOKUP(Table_Fact_Inbound_Reporting[[#This Row],[single_stream_incoming_date]],Fact_Trashout_Reporting!C:F,4,FALSE),0)</f>
        <v>1.37</v>
      </c>
      <c r="P676">
        <f>IFERROR(VLOOKUP(Table_Fact_Inbound_Reporting[[#This Row],[single_stream_incoming_date]],Fact_Production_Reporting!E:G,3,FALSE),0)</f>
        <v>6.78</v>
      </c>
      <c r="Q676" s="30">
        <f>Table_Fact_Inbound_Reporting[[#This Row],[Group_Trash_Weight_Tons]]/Table_Fact_Inbound_Reporting[[#This Row],[Group_Inbound_Weight_Tons]]</f>
        <v>6.936708860759494E-2</v>
      </c>
      <c r="R676" s="10">
        <f t="shared" si="10"/>
        <v>0.27575424703049778</v>
      </c>
    </row>
    <row r="677" spans="1:18" x14ac:dyDescent="0.25">
      <c r="A677">
        <v>1549</v>
      </c>
      <c r="B677" s="14">
        <v>44200</v>
      </c>
      <c r="C677" t="s">
        <v>42</v>
      </c>
      <c r="D677">
        <v>103812</v>
      </c>
      <c r="E677" s="2">
        <v>44200</v>
      </c>
      <c r="F677">
        <v>7300</v>
      </c>
      <c r="G677">
        <v>3.65</v>
      </c>
      <c r="H677">
        <v>3</v>
      </c>
      <c r="I677" t="s">
        <v>157</v>
      </c>
      <c r="J677" t="s">
        <v>158</v>
      </c>
      <c r="K677">
        <v>1</v>
      </c>
      <c r="L677" t="s">
        <v>161</v>
      </c>
      <c r="M677" t="str">
        <f>VLOOKUP(Table_Fact_Inbound_Reporting[[#This Row],[supplier_dim_supplier_id]],Table_supplier_dim1[[supplier_id]:[supplier_name]],5,FALSE)</f>
        <v>Waste Management</v>
      </c>
      <c r="N677">
        <f>SUMIF(B:B,Table_Fact_Inbound_Reporting[[#This Row],[single_stream_incoming_date]],G:G)</f>
        <v>19.75</v>
      </c>
      <c r="O677">
        <f>IFERROR(VLOOKUP(Table_Fact_Inbound_Reporting[[#This Row],[single_stream_incoming_date]],Fact_Trashout_Reporting!C:F,4,FALSE),0)</f>
        <v>1.37</v>
      </c>
      <c r="P677">
        <f>IFERROR(VLOOKUP(Table_Fact_Inbound_Reporting[[#This Row],[single_stream_incoming_date]],Fact_Production_Reporting!E:G,3,FALSE),0)</f>
        <v>6.78</v>
      </c>
      <c r="Q677" s="30">
        <f>Table_Fact_Inbound_Reporting[[#This Row],[Group_Trash_Weight_Tons]]/Table_Fact_Inbound_Reporting[[#This Row],[Group_Inbound_Weight_Tons]]</f>
        <v>6.936708860759494E-2</v>
      </c>
      <c r="R677" s="10">
        <f t="shared" si="10"/>
        <v>0.27575424703049778</v>
      </c>
    </row>
    <row r="678" spans="1:18" x14ac:dyDescent="0.25">
      <c r="A678">
        <v>886</v>
      </c>
      <c r="B678" s="14">
        <v>44200</v>
      </c>
      <c r="C678" t="s">
        <v>42</v>
      </c>
      <c r="D678">
        <v>103789</v>
      </c>
      <c r="E678" s="2">
        <v>44200</v>
      </c>
      <c r="F678">
        <v>1460</v>
      </c>
      <c r="G678">
        <v>0.73</v>
      </c>
      <c r="H678">
        <v>2</v>
      </c>
      <c r="I678" t="s">
        <v>157</v>
      </c>
      <c r="J678" t="s">
        <v>158</v>
      </c>
      <c r="K678">
        <v>1</v>
      </c>
      <c r="L678" t="s">
        <v>161</v>
      </c>
      <c r="M678" t="str">
        <f>VLOOKUP(Table_Fact_Inbound_Reporting[[#This Row],[supplier_dim_supplier_id]],Table_supplier_dim1[[supplier_id]:[supplier_name]],5,FALSE)</f>
        <v>Twin Enviro</v>
      </c>
      <c r="N678">
        <f>SUMIF(B:B,Table_Fact_Inbound_Reporting[[#This Row],[single_stream_incoming_date]],G:G)</f>
        <v>19.75</v>
      </c>
      <c r="O678">
        <f>IFERROR(VLOOKUP(Table_Fact_Inbound_Reporting[[#This Row],[single_stream_incoming_date]],Fact_Trashout_Reporting!C:F,4,FALSE),0)</f>
        <v>1.37</v>
      </c>
      <c r="P678">
        <f>IFERROR(VLOOKUP(Table_Fact_Inbound_Reporting[[#This Row],[single_stream_incoming_date]],Fact_Production_Reporting!E:G,3,FALSE),0)</f>
        <v>6.78</v>
      </c>
      <c r="Q678" s="30">
        <f>Table_Fact_Inbound_Reporting[[#This Row],[Group_Trash_Weight_Tons]]/Table_Fact_Inbound_Reporting[[#This Row],[Group_Inbound_Weight_Tons]]</f>
        <v>6.936708860759494E-2</v>
      </c>
      <c r="R678" s="10">
        <f t="shared" si="10"/>
        <v>0.27575424703049778</v>
      </c>
    </row>
    <row r="679" spans="1:18" x14ac:dyDescent="0.25">
      <c r="A679">
        <v>889</v>
      </c>
      <c r="B679" s="14">
        <v>44200</v>
      </c>
      <c r="C679" t="s">
        <v>42</v>
      </c>
      <c r="D679">
        <v>103826</v>
      </c>
      <c r="E679" s="2">
        <v>44200</v>
      </c>
      <c r="F679">
        <v>3300</v>
      </c>
      <c r="G679">
        <v>1.65</v>
      </c>
      <c r="H679">
        <v>2</v>
      </c>
      <c r="I679" t="s">
        <v>157</v>
      </c>
      <c r="J679" t="s">
        <v>158</v>
      </c>
      <c r="K679">
        <v>1</v>
      </c>
      <c r="L679" t="s">
        <v>161</v>
      </c>
      <c r="M679" t="str">
        <f>VLOOKUP(Table_Fact_Inbound_Reporting[[#This Row],[supplier_dim_supplier_id]],Table_supplier_dim1[[supplier_id]:[supplier_name]],5,FALSE)</f>
        <v>Twin Enviro</v>
      </c>
      <c r="N679">
        <f>SUMIF(B:B,Table_Fact_Inbound_Reporting[[#This Row],[single_stream_incoming_date]],G:G)</f>
        <v>19.75</v>
      </c>
      <c r="O679">
        <f>IFERROR(VLOOKUP(Table_Fact_Inbound_Reporting[[#This Row],[single_stream_incoming_date]],Fact_Trashout_Reporting!C:F,4,FALSE),0)</f>
        <v>1.37</v>
      </c>
      <c r="P679">
        <f>IFERROR(VLOOKUP(Table_Fact_Inbound_Reporting[[#This Row],[single_stream_incoming_date]],Fact_Production_Reporting!E:G,3,FALSE),0)</f>
        <v>6.78</v>
      </c>
      <c r="Q679" s="30">
        <f>Table_Fact_Inbound_Reporting[[#This Row],[Group_Trash_Weight_Tons]]/Table_Fact_Inbound_Reporting[[#This Row],[Group_Inbound_Weight_Tons]]</f>
        <v>6.936708860759494E-2</v>
      </c>
      <c r="R679" s="10">
        <f t="shared" si="10"/>
        <v>0.27575424703049778</v>
      </c>
    </row>
    <row r="680" spans="1:18" x14ac:dyDescent="0.25">
      <c r="A680">
        <v>1550</v>
      </c>
      <c r="B680" s="14">
        <v>44200</v>
      </c>
      <c r="C680" t="s">
        <v>42</v>
      </c>
      <c r="D680">
        <v>103820</v>
      </c>
      <c r="E680" s="2">
        <v>44200</v>
      </c>
      <c r="F680">
        <v>8220</v>
      </c>
      <c r="G680">
        <v>4.1100000000000003</v>
      </c>
      <c r="H680">
        <v>3</v>
      </c>
      <c r="I680" t="s">
        <v>157</v>
      </c>
      <c r="J680" t="s">
        <v>158</v>
      </c>
      <c r="K680">
        <v>1</v>
      </c>
      <c r="L680" t="s">
        <v>161</v>
      </c>
      <c r="M680" t="str">
        <f>VLOOKUP(Table_Fact_Inbound_Reporting[[#This Row],[supplier_dim_supplier_id]],Table_supplier_dim1[[supplier_id]:[supplier_name]],5,FALSE)</f>
        <v>Waste Management</v>
      </c>
      <c r="N680">
        <f>SUMIF(B:B,Table_Fact_Inbound_Reporting[[#This Row],[single_stream_incoming_date]],G:G)</f>
        <v>19.75</v>
      </c>
      <c r="O680">
        <f>IFERROR(VLOOKUP(Table_Fact_Inbound_Reporting[[#This Row],[single_stream_incoming_date]],Fact_Trashout_Reporting!C:F,4,FALSE),0)</f>
        <v>1.37</v>
      </c>
      <c r="P680">
        <f>IFERROR(VLOOKUP(Table_Fact_Inbound_Reporting[[#This Row],[single_stream_incoming_date]],Fact_Production_Reporting!E:G,3,FALSE),0)</f>
        <v>6.78</v>
      </c>
      <c r="Q680" s="30">
        <f>Table_Fact_Inbound_Reporting[[#This Row],[Group_Trash_Weight_Tons]]/Table_Fact_Inbound_Reporting[[#This Row],[Group_Inbound_Weight_Tons]]</f>
        <v>6.936708860759494E-2</v>
      </c>
      <c r="R680" s="10">
        <f t="shared" si="10"/>
        <v>0.27575424703049778</v>
      </c>
    </row>
    <row r="681" spans="1:18" x14ac:dyDescent="0.25">
      <c r="A681">
        <v>890</v>
      </c>
      <c r="B681" s="14">
        <v>44196</v>
      </c>
      <c r="C681" t="s">
        <v>42</v>
      </c>
      <c r="D681">
        <v>103752</v>
      </c>
      <c r="E681" s="2">
        <v>44196</v>
      </c>
      <c r="F681">
        <v>3880</v>
      </c>
      <c r="G681">
        <v>1.94</v>
      </c>
      <c r="H681">
        <v>2</v>
      </c>
      <c r="I681" t="s">
        <v>162</v>
      </c>
      <c r="J681" t="s">
        <v>163</v>
      </c>
      <c r="K681">
        <v>12</v>
      </c>
      <c r="L681" t="s">
        <v>164</v>
      </c>
      <c r="M681" t="str">
        <f>VLOOKUP(Table_Fact_Inbound_Reporting[[#This Row],[supplier_dim_supplier_id]],Table_supplier_dim1[[supplier_id]:[supplier_name]],5,FALSE)</f>
        <v>Twin Enviro</v>
      </c>
      <c r="N681">
        <f>SUMIF(B:B,Table_Fact_Inbound_Reporting[[#This Row],[single_stream_incoming_date]],G:G)</f>
        <v>10.68</v>
      </c>
      <c r="O681">
        <f>IFERROR(VLOOKUP(Table_Fact_Inbound_Reporting[[#This Row],[single_stream_incoming_date]],Fact_Trashout_Reporting!C:F,4,FALSE),0)</f>
        <v>5.54</v>
      </c>
      <c r="P681">
        <f>IFERROR(VLOOKUP(Table_Fact_Inbound_Reporting[[#This Row],[single_stream_incoming_date]],Fact_Production_Reporting!E:G,3,FALSE),0)</f>
        <v>3.46</v>
      </c>
      <c r="Q681" s="30">
        <f>Table_Fact_Inbound_Reporting[[#This Row],[Group_Trash_Weight_Tons]]/Table_Fact_Inbound_Reporting[[#This Row],[Group_Inbound_Weight_Tons]]</f>
        <v>0.51872659176029967</v>
      </c>
      <c r="R681" s="10">
        <f t="shared" si="10"/>
        <v>0.27575424703049778</v>
      </c>
    </row>
    <row r="682" spans="1:18" x14ac:dyDescent="0.25">
      <c r="A682">
        <v>893</v>
      </c>
      <c r="B682" s="14">
        <v>44196</v>
      </c>
      <c r="C682" t="s">
        <v>42</v>
      </c>
      <c r="D682">
        <v>103733</v>
      </c>
      <c r="E682" s="2">
        <v>44196</v>
      </c>
      <c r="F682">
        <v>2140</v>
      </c>
      <c r="G682">
        <v>1.07</v>
      </c>
      <c r="H682">
        <v>2</v>
      </c>
      <c r="I682" t="s">
        <v>162</v>
      </c>
      <c r="J682" t="s">
        <v>163</v>
      </c>
      <c r="K682">
        <v>12</v>
      </c>
      <c r="L682" t="s">
        <v>164</v>
      </c>
      <c r="M682" t="str">
        <f>VLOOKUP(Table_Fact_Inbound_Reporting[[#This Row],[supplier_dim_supplier_id]],Table_supplier_dim1[[supplier_id]:[supplier_name]],5,FALSE)</f>
        <v>Twin Enviro</v>
      </c>
      <c r="N682">
        <f>SUMIF(B:B,Table_Fact_Inbound_Reporting[[#This Row],[single_stream_incoming_date]],G:G)</f>
        <v>10.68</v>
      </c>
      <c r="O682">
        <f>IFERROR(VLOOKUP(Table_Fact_Inbound_Reporting[[#This Row],[single_stream_incoming_date]],Fact_Trashout_Reporting!C:F,4,FALSE),0)</f>
        <v>5.54</v>
      </c>
      <c r="P682">
        <f>IFERROR(VLOOKUP(Table_Fact_Inbound_Reporting[[#This Row],[single_stream_incoming_date]],Fact_Production_Reporting!E:G,3,FALSE),0)</f>
        <v>3.46</v>
      </c>
      <c r="Q682" s="30">
        <f>Table_Fact_Inbound_Reporting[[#This Row],[Group_Trash_Weight_Tons]]/Table_Fact_Inbound_Reporting[[#This Row],[Group_Inbound_Weight_Tons]]</f>
        <v>0.51872659176029967</v>
      </c>
      <c r="R682" s="10">
        <f t="shared" si="10"/>
        <v>0.27575424703049778</v>
      </c>
    </row>
    <row r="683" spans="1:18" x14ac:dyDescent="0.25">
      <c r="A683">
        <v>892</v>
      </c>
      <c r="B683" s="14">
        <v>44196</v>
      </c>
      <c r="C683" t="s">
        <v>42</v>
      </c>
      <c r="D683">
        <v>103756</v>
      </c>
      <c r="E683" s="2">
        <v>44196</v>
      </c>
      <c r="F683">
        <v>4980</v>
      </c>
      <c r="G683">
        <v>2.4900000000000002</v>
      </c>
      <c r="H683">
        <v>2</v>
      </c>
      <c r="I683" t="s">
        <v>162</v>
      </c>
      <c r="J683" t="s">
        <v>163</v>
      </c>
      <c r="K683">
        <v>12</v>
      </c>
      <c r="L683" t="s">
        <v>164</v>
      </c>
      <c r="M683" t="str">
        <f>VLOOKUP(Table_Fact_Inbound_Reporting[[#This Row],[supplier_dim_supplier_id]],Table_supplier_dim1[[supplier_id]:[supplier_name]],5,FALSE)</f>
        <v>Twin Enviro</v>
      </c>
      <c r="N683">
        <f>SUMIF(B:B,Table_Fact_Inbound_Reporting[[#This Row],[single_stream_incoming_date]],G:G)</f>
        <v>10.68</v>
      </c>
      <c r="O683">
        <f>IFERROR(VLOOKUP(Table_Fact_Inbound_Reporting[[#This Row],[single_stream_incoming_date]],Fact_Trashout_Reporting!C:F,4,FALSE),0)</f>
        <v>5.54</v>
      </c>
      <c r="P683">
        <f>IFERROR(VLOOKUP(Table_Fact_Inbound_Reporting[[#This Row],[single_stream_incoming_date]],Fact_Production_Reporting!E:G,3,FALSE),0)</f>
        <v>3.46</v>
      </c>
      <c r="Q683" s="30">
        <f>Table_Fact_Inbound_Reporting[[#This Row],[Group_Trash_Weight_Tons]]/Table_Fact_Inbound_Reporting[[#This Row],[Group_Inbound_Weight_Tons]]</f>
        <v>0.51872659176029967</v>
      </c>
      <c r="R683" s="10">
        <f t="shared" si="10"/>
        <v>0.27575424703049778</v>
      </c>
    </row>
    <row r="684" spans="1:18" x14ac:dyDescent="0.25">
      <c r="A684">
        <v>1552</v>
      </c>
      <c r="B684" s="14">
        <v>44196</v>
      </c>
      <c r="C684" t="s">
        <v>42</v>
      </c>
      <c r="D684">
        <v>103755</v>
      </c>
      <c r="E684" s="2">
        <v>44196</v>
      </c>
      <c r="F684">
        <v>5020</v>
      </c>
      <c r="G684">
        <v>2.5099999999999998</v>
      </c>
      <c r="H684">
        <v>3</v>
      </c>
      <c r="I684" t="s">
        <v>162</v>
      </c>
      <c r="J684" t="s">
        <v>163</v>
      </c>
      <c r="K684">
        <v>12</v>
      </c>
      <c r="L684" t="s">
        <v>164</v>
      </c>
      <c r="M684" t="str">
        <f>VLOOKUP(Table_Fact_Inbound_Reporting[[#This Row],[supplier_dim_supplier_id]],Table_supplier_dim1[[supplier_id]:[supplier_name]],5,FALSE)</f>
        <v>Waste Management</v>
      </c>
      <c r="N684">
        <f>SUMIF(B:B,Table_Fact_Inbound_Reporting[[#This Row],[single_stream_incoming_date]],G:G)</f>
        <v>10.68</v>
      </c>
      <c r="O684">
        <f>IFERROR(VLOOKUP(Table_Fact_Inbound_Reporting[[#This Row],[single_stream_incoming_date]],Fact_Trashout_Reporting!C:F,4,FALSE),0)</f>
        <v>5.54</v>
      </c>
      <c r="P684">
        <f>IFERROR(VLOOKUP(Table_Fact_Inbound_Reporting[[#This Row],[single_stream_incoming_date]],Fact_Production_Reporting!E:G,3,FALSE),0)</f>
        <v>3.46</v>
      </c>
      <c r="Q684" s="30">
        <f>Table_Fact_Inbound_Reporting[[#This Row],[Group_Trash_Weight_Tons]]/Table_Fact_Inbound_Reporting[[#This Row],[Group_Inbound_Weight_Tons]]</f>
        <v>0.51872659176029967</v>
      </c>
      <c r="R684" s="10">
        <f t="shared" si="10"/>
        <v>0.27575424703049778</v>
      </c>
    </row>
    <row r="685" spans="1:18" x14ac:dyDescent="0.25">
      <c r="A685">
        <v>891</v>
      </c>
      <c r="B685" s="14">
        <v>44196</v>
      </c>
      <c r="C685" t="s">
        <v>42</v>
      </c>
      <c r="D685">
        <v>103730</v>
      </c>
      <c r="E685" s="2">
        <v>44196</v>
      </c>
      <c r="F685">
        <v>5340</v>
      </c>
      <c r="G685">
        <v>2.67</v>
      </c>
      <c r="H685">
        <v>2</v>
      </c>
      <c r="I685" t="s">
        <v>162</v>
      </c>
      <c r="J685" t="s">
        <v>163</v>
      </c>
      <c r="K685">
        <v>12</v>
      </c>
      <c r="L685" t="s">
        <v>164</v>
      </c>
      <c r="M685" t="str">
        <f>VLOOKUP(Table_Fact_Inbound_Reporting[[#This Row],[supplier_dim_supplier_id]],Table_supplier_dim1[[supplier_id]:[supplier_name]],5,FALSE)</f>
        <v>Twin Enviro</v>
      </c>
      <c r="N685">
        <f>SUMIF(B:B,Table_Fact_Inbound_Reporting[[#This Row],[single_stream_incoming_date]],G:G)</f>
        <v>10.68</v>
      </c>
      <c r="O685">
        <f>IFERROR(VLOOKUP(Table_Fact_Inbound_Reporting[[#This Row],[single_stream_incoming_date]],Fact_Trashout_Reporting!C:F,4,FALSE),0)</f>
        <v>5.54</v>
      </c>
      <c r="P685">
        <f>IFERROR(VLOOKUP(Table_Fact_Inbound_Reporting[[#This Row],[single_stream_incoming_date]],Fact_Production_Reporting!E:G,3,FALSE),0)</f>
        <v>3.46</v>
      </c>
      <c r="Q685" s="30">
        <f>Table_Fact_Inbound_Reporting[[#This Row],[Group_Trash_Weight_Tons]]/Table_Fact_Inbound_Reporting[[#This Row],[Group_Inbound_Weight_Tons]]</f>
        <v>0.51872659176029967</v>
      </c>
      <c r="R685" s="10">
        <f t="shared" si="10"/>
        <v>0.27575424703049778</v>
      </c>
    </row>
    <row r="686" spans="1:18" x14ac:dyDescent="0.25">
      <c r="A686">
        <v>896</v>
      </c>
      <c r="B686" s="14">
        <v>44195</v>
      </c>
      <c r="C686" t="s">
        <v>42</v>
      </c>
      <c r="D686">
        <v>103707</v>
      </c>
      <c r="E686" s="2">
        <v>44195</v>
      </c>
      <c r="F686">
        <v>5680</v>
      </c>
      <c r="G686">
        <v>2.84</v>
      </c>
      <c r="H686">
        <v>2</v>
      </c>
      <c r="I686" t="s">
        <v>162</v>
      </c>
      <c r="J686" t="s">
        <v>163</v>
      </c>
      <c r="K686">
        <v>12</v>
      </c>
      <c r="L686" t="s">
        <v>164</v>
      </c>
      <c r="M686" t="str">
        <f>VLOOKUP(Table_Fact_Inbound_Reporting[[#This Row],[supplier_dim_supplier_id]],Table_supplier_dim1[[supplier_id]:[supplier_name]],5,FALSE)</f>
        <v>Twin Enviro</v>
      </c>
      <c r="N686">
        <f>SUMIF(B:B,Table_Fact_Inbound_Reporting[[#This Row],[single_stream_incoming_date]],G:G)</f>
        <v>15.77</v>
      </c>
      <c r="O686">
        <f>IFERROR(VLOOKUP(Table_Fact_Inbound_Reporting[[#This Row],[single_stream_incoming_date]],Fact_Trashout_Reporting!C:F,4,FALSE),0)</f>
        <v>5.79</v>
      </c>
      <c r="P686">
        <f>IFERROR(VLOOKUP(Table_Fact_Inbound_Reporting[[#This Row],[single_stream_incoming_date]],Fact_Production_Reporting!E:G,3,FALSE),0)</f>
        <v>7.6599999999999984</v>
      </c>
      <c r="Q686" s="30">
        <f>Table_Fact_Inbound_Reporting[[#This Row],[Group_Trash_Weight_Tons]]/Table_Fact_Inbound_Reporting[[#This Row],[Group_Inbound_Weight_Tons]]</f>
        <v>0.36715282181357006</v>
      </c>
      <c r="R686" s="10">
        <f t="shared" si="10"/>
        <v>0.27575424703049778</v>
      </c>
    </row>
    <row r="687" spans="1:18" x14ac:dyDescent="0.25">
      <c r="A687">
        <v>1554</v>
      </c>
      <c r="B687" s="14">
        <v>44195</v>
      </c>
      <c r="C687" t="s">
        <v>42</v>
      </c>
      <c r="D687">
        <v>103700</v>
      </c>
      <c r="E687" s="2">
        <v>44195</v>
      </c>
      <c r="F687">
        <v>7560</v>
      </c>
      <c r="G687">
        <v>3.78</v>
      </c>
      <c r="H687">
        <v>3</v>
      </c>
      <c r="I687" t="s">
        <v>162</v>
      </c>
      <c r="J687" t="s">
        <v>163</v>
      </c>
      <c r="K687">
        <v>12</v>
      </c>
      <c r="L687" t="s">
        <v>164</v>
      </c>
      <c r="M687" t="str">
        <f>VLOOKUP(Table_Fact_Inbound_Reporting[[#This Row],[supplier_dim_supplier_id]],Table_supplier_dim1[[supplier_id]:[supplier_name]],5,FALSE)</f>
        <v>Waste Management</v>
      </c>
      <c r="N687">
        <f>SUMIF(B:B,Table_Fact_Inbound_Reporting[[#This Row],[single_stream_incoming_date]],G:G)</f>
        <v>15.77</v>
      </c>
      <c r="O687">
        <f>IFERROR(VLOOKUP(Table_Fact_Inbound_Reporting[[#This Row],[single_stream_incoming_date]],Fact_Trashout_Reporting!C:F,4,FALSE),0)</f>
        <v>5.79</v>
      </c>
      <c r="P687">
        <f>IFERROR(VLOOKUP(Table_Fact_Inbound_Reporting[[#This Row],[single_stream_incoming_date]],Fact_Production_Reporting!E:G,3,FALSE),0)</f>
        <v>7.6599999999999984</v>
      </c>
      <c r="Q687" s="30">
        <f>Table_Fact_Inbound_Reporting[[#This Row],[Group_Trash_Weight_Tons]]/Table_Fact_Inbound_Reporting[[#This Row],[Group_Inbound_Weight_Tons]]</f>
        <v>0.36715282181357006</v>
      </c>
      <c r="R687" s="10">
        <f t="shared" si="10"/>
        <v>0.27575424703049778</v>
      </c>
    </row>
    <row r="688" spans="1:18" x14ac:dyDescent="0.25">
      <c r="A688">
        <v>897</v>
      </c>
      <c r="B688" s="14">
        <v>44195</v>
      </c>
      <c r="C688" t="s">
        <v>42</v>
      </c>
      <c r="D688">
        <v>103687</v>
      </c>
      <c r="E688" s="2">
        <v>44195</v>
      </c>
      <c r="F688">
        <v>1260</v>
      </c>
      <c r="G688">
        <v>0.63</v>
      </c>
      <c r="H688">
        <v>2</v>
      </c>
      <c r="I688" t="s">
        <v>162</v>
      </c>
      <c r="J688" t="s">
        <v>163</v>
      </c>
      <c r="K688">
        <v>12</v>
      </c>
      <c r="L688" t="s">
        <v>164</v>
      </c>
      <c r="M688" t="str">
        <f>VLOOKUP(Table_Fact_Inbound_Reporting[[#This Row],[supplier_dim_supplier_id]],Table_supplier_dim1[[supplier_id]:[supplier_name]],5,FALSE)</f>
        <v>Twin Enviro</v>
      </c>
      <c r="N688">
        <f>SUMIF(B:B,Table_Fact_Inbound_Reporting[[#This Row],[single_stream_incoming_date]],G:G)</f>
        <v>15.77</v>
      </c>
      <c r="O688">
        <f>IFERROR(VLOOKUP(Table_Fact_Inbound_Reporting[[#This Row],[single_stream_incoming_date]],Fact_Trashout_Reporting!C:F,4,FALSE),0)</f>
        <v>5.79</v>
      </c>
      <c r="P688">
        <f>IFERROR(VLOOKUP(Table_Fact_Inbound_Reporting[[#This Row],[single_stream_incoming_date]],Fact_Production_Reporting!E:G,3,FALSE),0)</f>
        <v>7.6599999999999984</v>
      </c>
      <c r="Q688" s="30">
        <f>Table_Fact_Inbound_Reporting[[#This Row],[Group_Trash_Weight_Tons]]/Table_Fact_Inbound_Reporting[[#This Row],[Group_Inbound_Weight_Tons]]</f>
        <v>0.36715282181357006</v>
      </c>
      <c r="R688" s="10">
        <f t="shared" si="10"/>
        <v>0.27575424703049778</v>
      </c>
    </row>
    <row r="689" spans="1:18" x14ac:dyDescent="0.25">
      <c r="A689">
        <v>894</v>
      </c>
      <c r="B689" s="14">
        <v>44195</v>
      </c>
      <c r="C689" t="s">
        <v>42</v>
      </c>
      <c r="D689">
        <v>103706</v>
      </c>
      <c r="E689" s="2">
        <v>44195</v>
      </c>
      <c r="F689">
        <v>3460</v>
      </c>
      <c r="G689">
        <v>1.73</v>
      </c>
      <c r="H689">
        <v>2</v>
      </c>
      <c r="I689" t="s">
        <v>162</v>
      </c>
      <c r="J689" t="s">
        <v>163</v>
      </c>
      <c r="K689">
        <v>12</v>
      </c>
      <c r="L689" t="s">
        <v>164</v>
      </c>
      <c r="M689" t="str">
        <f>VLOOKUP(Table_Fact_Inbound_Reporting[[#This Row],[supplier_dim_supplier_id]],Table_supplier_dim1[[supplier_id]:[supplier_name]],5,FALSE)</f>
        <v>Twin Enviro</v>
      </c>
      <c r="N689">
        <f>SUMIF(B:B,Table_Fact_Inbound_Reporting[[#This Row],[single_stream_incoming_date]],G:G)</f>
        <v>15.77</v>
      </c>
      <c r="O689">
        <f>IFERROR(VLOOKUP(Table_Fact_Inbound_Reporting[[#This Row],[single_stream_incoming_date]],Fact_Trashout_Reporting!C:F,4,FALSE),0)</f>
        <v>5.79</v>
      </c>
      <c r="P689">
        <f>IFERROR(VLOOKUP(Table_Fact_Inbound_Reporting[[#This Row],[single_stream_incoming_date]],Fact_Production_Reporting!E:G,3,FALSE),0)</f>
        <v>7.6599999999999984</v>
      </c>
      <c r="Q689" s="30">
        <f>Table_Fact_Inbound_Reporting[[#This Row],[Group_Trash_Weight_Tons]]/Table_Fact_Inbound_Reporting[[#This Row],[Group_Inbound_Weight_Tons]]</f>
        <v>0.36715282181357006</v>
      </c>
      <c r="R689" s="10">
        <f t="shared" si="10"/>
        <v>0.27575424703049778</v>
      </c>
    </row>
    <row r="690" spans="1:18" x14ac:dyDescent="0.25">
      <c r="A690">
        <v>895</v>
      </c>
      <c r="B690" s="14">
        <v>44195</v>
      </c>
      <c r="C690" t="s">
        <v>42</v>
      </c>
      <c r="D690">
        <v>103698</v>
      </c>
      <c r="E690" s="2">
        <v>44195</v>
      </c>
      <c r="F690">
        <v>3660</v>
      </c>
      <c r="G690">
        <v>1.83</v>
      </c>
      <c r="H690">
        <v>2</v>
      </c>
      <c r="I690" t="s">
        <v>162</v>
      </c>
      <c r="J690" t="s">
        <v>163</v>
      </c>
      <c r="K690">
        <v>12</v>
      </c>
      <c r="L690" t="s">
        <v>164</v>
      </c>
      <c r="M690" t="str">
        <f>VLOOKUP(Table_Fact_Inbound_Reporting[[#This Row],[supplier_dim_supplier_id]],Table_supplier_dim1[[supplier_id]:[supplier_name]],5,FALSE)</f>
        <v>Twin Enviro</v>
      </c>
      <c r="N690">
        <f>SUMIF(B:B,Table_Fact_Inbound_Reporting[[#This Row],[single_stream_incoming_date]],G:G)</f>
        <v>15.77</v>
      </c>
      <c r="O690">
        <f>IFERROR(VLOOKUP(Table_Fact_Inbound_Reporting[[#This Row],[single_stream_incoming_date]],Fact_Trashout_Reporting!C:F,4,FALSE),0)</f>
        <v>5.79</v>
      </c>
      <c r="P690">
        <f>IFERROR(VLOOKUP(Table_Fact_Inbound_Reporting[[#This Row],[single_stream_incoming_date]],Fact_Production_Reporting!E:G,3,FALSE),0)</f>
        <v>7.6599999999999984</v>
      </c>
      <c r="Q690" s="30">
        <f>Table_Fact_Inbound_Reporting[[#This Row],[Group_Trash_Weight_Tons]]/Table_Fact_Inbound_Reporting[[#This Row],[Group_Inbound_Weight_Tons]]</f>
        <v>0.36715282181357006</v>
      </c>
      <c r="R690" s="10">
        <f t="shared" si="10"/>
        <v>0.27575424703049778</v>
      </c>
    </row>
    <row r="691" spans="1:18" x14ac:dyDescent="0.25">
      <c r="A691">
        <v>1553</v>
      </c>
      <c r="B691" s="14">
        <v>44195</v>
      </c>
      <c r="C691" t="s">
        <v>42</v>
      </c>
      <c r="D691">
        <v>103711</v>
      </c>
      <c r="E691" s="2">
        <v>44195</v>
      </c>
      <c r="F691">
        <v>9920</v>
      </c>
      <c r="G691">
        <v>4.96</v>
      </c>
      <c r="H691">
        <v>3</v>
      </c>
      <c r="I691" t="s">
        <v>162</v>
      </c>
      <c r="J691" t="s">
        <v>163</v>
      </c>
      <c r="K691">
        <v>12</v>
      </c>
      <c r="L691" t="s">
        <v>164</v>
      </c>
      <c r="M691" t="str">
        <f>VLOOKUP(Table_Fact_Inbound_Reporting[[#This Row],[supplier_dim_supplier_id]],Table_supplier_dim1[[supplier_id]:[supplier_name]],5,FALSE)</f>
        <v>Waste Management</v>
      </c>
      <c r="N691">
        <f>SUMIF(B:B,Table_Fact_Inbound_Reporting[[#This Row],[single_stream_incoming_date]],G:G)</f>
        <v>15.77</v>
      </c>
      <c r="O691">
        <f>IFERROR(VLOOKUP(Table_Fact_Inbound_Reporting[[#This Row],[single_stream_incoming_date]],Fact_Trashout_Reporting!C:F,4,FALSE),0)</f>
        <v>5.79</v>
      </c>
      <c r="P691">
        <f>IFERROR(VLOOKUP(Table_Fact_Inbound_Reporting[[#This Row],[single_stream_incoming_date]],Fact_Production_Reporting!E:G,3,FALSE),0)</f>
        <v>7.6599999999999984</v>
      </c>
      <c r="Q691" s="30">
        <f>Table_Fact_Inbound_Reporting[[#This Row],[Group_Trash_Weight_Tons]]/Table_Fact_Inbound_Reporting[[#This Row],[Group_Inbound_Weight_Tons]]</f>
        <v>0.36715282181357006</v>
      </c>
      <c r="R691" s="10">
        <f t="shared" si="10"/>
        <v>0.27575424703049778</v>
      </c>
    </row>
    <row r="692" spans="1:18" x14ac:dyDescent="0.25">
      <c r="A692">
        <v>898</v>
      </c>
      <c r="B692" s="14">
        <v>44194</v>
      </c>
      <c r="C692" t="s">
        <v>42</v>
      </c>
      <c r="D692">
        <v>103639</v>
      </c>
      <c r="E692" s="2">
        <v>44194</v>
      </c>
      <c r="F692">
        <v>3800</v>
      </c>
      <c r="G692">
        <v>1.9</v>
      </c>
      <c r="H692">
        <v>2</v>
      </c>
      <c r="I692" t="s">
        <v>162</v>
      </c>
      <c r="J692" t="s">
        <v>163</v>
      </c>
      <c r="K692">
        <v>12</v>
      </c>
      <c r="L692" t="s">
        <v>164</v>
      </c>
      <c r="M692" t="str">
        <f>VLOOKUP(Table_Fact_Inbound_Reporting[[#This Row],[supplier_dim_supplier_id]],Table_supplier_dim1[[supplier_id]:[supplier_name]],5,FALSE)</f>
        <v>Twin Enviro</v>
      </c>
      <c r="N692">
        <f>SUMIF(B:B,Table_Fact_Inbound_Reporting[[#This Row],[single_stream_incoming_date]],G:G)</f>
        <v>11.9</v>
      </c>
      <c r="O692">
        <f>IFERROR(VLOOKUP(Table_Fact_Inbound_Reporting[[#This Row],[single_stream_incoming_date]],Fact_Trashout_Reporting!C:F,4,FALSE),0)</f>
        <v>7.61</v>
      </c>
      <c r="P692">
        <f>IFERROR(VLOOKUP(Table_Fact_Inbound_Reporting[[#This Row],[single_stream_incoming_date]],Fact_Production_Reporting!E:G,3,FALSE),0)</f>
        <v>7.34</v>
      </c>
      <c r="Q692" s="30">
        <f>Table_Fact_Inbound_Reporting[[#This Row],[Group_Trash_Weight_Tons]]/Table_Fact_Inbound_Reporting[[#This Row],[Group_Inbound_Weight_Tons]]</f>
        <v>0.63949579831932779</v>
      </c>
      <c r="R692" s="10">
        <f t="shared" si="10"/>
        <v>0.27575424703049778</v>
      </c>
    </row>
    <row r="693" spans="1:18" x14ac:dyDescent="0.25">
      <c r="A693">
        <v>1556</v>
      </c>
      <c r="B693" s="14">
        <v>44194</v>
      </c>
      <c r="C693" t="s">
        <v>42</v>
      </c>
      <c r="D693">
        <v>103676</v>
      </c>
      <c r="E693" s="2">
        <v>44194</v>
      </c>
      <c r="F693">
        <v>4820</v>
      </c>
      <c r="G693">
        <v>2.41</v>
      </c>
      <c r="H693">
        <v>3</v>
      </c>
      <c r="I693" t="s">
        <v>162</v>
      </c>
      <c r="J693" t="s">
        <v>163</v>
      </c>
      <c r="K693">
        <v>12</v>
      </c>
      <c r="L693" t="s">
        <v>164</v>
      </c>
      <c r="M693" t="str">
        <f>VLOOKUP(Table_Fact_Inbound_Reporting[[#This Row],[supplier_dim_supplier_id]],Table_supplier_dim1[[supplier_id]:[supplier_name]],5,FALSE)</f>
        <v>Waste Management</v>
      </c>
      <c r="N693">
        <f>SUMIF(B:B,Table_Fact_Inbound_Reporting[[#This Row],[single_stream_incoming_date]],G:G)</f>
        <v>11.9</v>
      </c>
      <c r="O693">
        <f>IFERROR(VLOOKUP(Table_Fact_Inbound_Reporting[[#This Row],[single_stream_incoming_date]],Fact_Trashout_Reporting!C:F,4,FALSE),0)</f>
        <v>7.61</v>
      </c>
      <c r="P693">
        <f>IFERROR(VLOOKUP(Table_Fact_Inbound_Reporting[[#This Row],[single_stream_incoming_date]],Fact_Production_Reporting!E:G,3,FALSE),0)</f>
        <v>7.34</v>
      </c>
      <c r="Q693" s="30">
        <f>Table_Fact_Inbound_Reporting[[#This Row],[Group_Trash_Weight_Tons]]/Table_Fact_Inbound_Reporting[[#This Row],[Group_Inbound_Weight_Tons]]</f>
        <v>0.63949579831932779</v>
      </c>
      <c r="R693" s="10">
        <f t="shared" si="10"/>
        <v>0.27575424703049778</v>
      </c>
    </row>
    <row r="694" spans="1:18" x14ac:dyDescent="0.25">
      <c r="A694">
        <v>1555</v>
      </c>
      <c r="B694" s="14">
        <v>44194</v>
      </c>
      <c r="C694" t="s">
        <v>42</v>
      </c>
      <c r="D694">
        <v>103669</v>
      </c>
      <c r="E694" s="2">
        <v>44194</v>
      </c>
      <c r="F694">
        <v>11200</v>
      </c>
      <c r="G694">
        <v>5.6</v>
      </c>
      <c r="H694">
        <v>3</v>
      </c>
      <c r="I694" t="s">
        <v>162</v>
      </c>
      <c r="J694" t="s">
        <v>163</v>
      </c>
      <c r="K694">
        <v>12</v>
      </c>
      <c r="L694" t="s">
        <v>164</v>
      </c>
      <c r="M694" t="str">
        <f>VLOOKUP(Table_Fact_Inbound_Reporting[[#This Row],[supplier_dim_supplier_id]],Table_supplier_dim1[[supplier_id]:[supplier_name]],5,FALSE)</f>
        <v>Waste Management</v>
      </c>
      <c r="N694">
        <f>SUMIF(B:B,Table_Fact_Inbound_Reporting[[#This Row],[single_stream_incoming_date]],G:G)</f>
        <v>11.9</v>
      </c>
      <c r="O694">
        <f>IFERROR(VLOOKUP(Table_Fact_Inbound_Reporting[[#This Row],[single_stream_incoming_date]],Fact_Trashout_Reporting!C:F,4,FALSE),0)</f>
        <v>7.61</v>
      </c>
      <c r="P694">
        <f>IFERROR(VLOOKUP(Table_Fact_Inbound_Reporting[[#This Row],[single_stream_incoming_date]],Fact_Production_Reporting!E:G,3,FALSE),0)</f>
        <v>7.34</v>
      </c>
      <c r="Q694" s="30">
        <f>Table_Fact_Inbound_Reporting[[#This Row],[Group_Trash_Weight_Tons]]/Table_Fact_Inbound_Reporting[[#This Row],[Group_Inbound_Weight_Tons]]</f>
        <v>0.63949579831932779</v>
      </c>
      <c r="R694" s="10">
        <f t="shared" si="10"/>
        <v>0.27575424703049778</v>
      </c>
    </row>
    <row r="695" spans="1:18" x14ac:dyDescent="0.25">
      <c r="A695">
        <v>899</v>
      </c>
      <c r="B695" s="14">
        <v>44194</v>
      </c>
      <c r="C695" t="s">
        <v>42</v>
      </c>
      <c r="D695">
        <v>103642</v>
      </c>
      <c r="E695" s="2">
        <v>44194</v>
      </c>
      <c r="F695">
        <v>1640</v>
      </c>
      <c r="G695">
        <v>0.82</v>
      </c>
      <c r="H695">
        <v>2</v>
      </c>
      <c r="I695" t="s">
        <v>162</v>
      </c>
      <c r="J695" t="s">
        <v>163</v>
      </c>
      <c r="K695">
        <v>12</v>
      </c>
      <c r="L695" t="s">
        <v>164</v>
      </c>
      <c r="M695" t="str">
        <f>VLOOKUP(Table_Fact_Inbound_Reporting[[#This Row],[supplier_dim_supplier_id]],Table_supplier_dim1[[supplier_id]:[supplier_name]],5,FALSE)</f>
        <v>Twin Enviro</v>
      </c>
      <c r="N695">
        <f>SUMIF(B:B,Table_Fact_Inbound_Reporting[[#This Row],[single_stream_incoming_date]],G:G)</f>
        <v>11.9</v>
      </c>
      <c r="O695">
        <f>IFERROR(VLOOKUP(Table_Fact_Inbound_Reporting[[#This Row],[single_stream_incoming_date]],Fact_Trashout_Reporting!C:F,4,FALSE),0)</f>
        <v>7.61</v>
      </c>
      <c r="P695">
        <f>IFERROR(VLOOKUP(Table_Fact_Inbound_Reporting[[#This Row],[single_stream_incoming_date]],Fact_Production_Reporting!E:G,3,FALSE),0)</f>
        <v>7.34</v>
      </c>
      <c r="Q695" s="30">
        <f>Table_Fact_Inbound_Reporting[[#This Row],[Group_Trash_Weight_Tons]]/Table_Fact_Inbound_Reporting[[#This Row],[Group_Inbound_Weight_Tons]]</f>
        <v>0.63949579831932779</v>
      </c>
      <c r="R695" s="10">
        <f t="shared" si="10"/>
        <v>0.27575424703049778</v>
      </c>
    </row>
    <row r="696" spans="1:18" x14ac:dyDescent="0.25">
      <c r="A696">
        <v>1801</v>
      </c>
      <c r="B696" s="14">
        <v>44194</v>
      </c>
      <c r="C696" t="s">
        <v>42</v>
      </c>
      <c r="D696">
        <v>103655</v>
      </c>
      <c r="E696" s="2">
        <v>44194</v>
      </c>
      <c r="F696">
        <v>2340</v>
      </c>
      <c r="G696">
        <v>1.17</v>
      </c>
      <c r="H696">
        <v>5</v>
      </c>
      <c r="I696" t="s">
        <v>162</v>
      </c>
      <c r="J696" t="s">
        <v>163</v>
      </c>
      <c r="K696">
        <v>12</v>
      </c>
      <c r="L696" t="s">
        <v>164</v>
      </c>
      <c r="M696" t="str">
        <f>VLOOKUP(Table_Fact_Inbound_Reporting[[#This Row],[supplier_dim_supplier_id]],Table_supplier_dim1[[supplier_id]:[supplier_name]],5,FALSE)</f>
        <v>Overton</v>
      </c>
      <c r="N696">
        <f>SUMIF(B:B,Table_Fact_Inbound_Reporting[[#This Row],[single_stream_incoming_date]],G:G)</f>
        <v>11.9</v>
      </c>
      <c r="O696">
        <f>IFERROR(VLOOKUP(Table_Fact_Inbound_Reporting[[#This Row],[single_stream_incoming_date]],Fact_Trashout_Reporting!C:F,4,FALSE),0)</f>
        <v>7.61</v>
      </c>
      <c r="P696">
        <f>IFERROR(VLOOKUP(Table_Fact_Inbound_Reporting[[#This Row],[single_stream_incoming_date]],Fact_Production_Reporting!E:G,3,FALSE),0)</f>
        <v>7.34</v>
      </c>
      <c r="Q696" s="30">
        <f>Table_Fact_Inbound_Reporting[[#This Row],[Group_Trash_Weight_Tons]]/Table_Fact_Inbound_Reporting[[#This Row],[Group_Inbound_Weight_Tons]]</f>
        <v>0.63949579831932779</v>
      </c>
      <c r="R696" s="10">
        <f t="shared" si="10"/>
        <v>0.27575424703049778</v>
      </c>
    </row>
    <row r="697" spans="1:18" x14ac:dyDescent="0.25">
      <c r="A697">
        <v>1557</v>
      </c>
      <c r="B697" s="14">
        <v>44193</v>
      </c>
      <c r="C697" t="s">
        <v>42</v>
      </c>
      <c r="D697">
        <v>103630</v>
      </c>
      <c r="E697" s="2">
        <v>44193</v>
      </c>
      <c r="F697">
        <v>7100</v>
      </c>
      <c r="G697">
        <v>3.55</v>
      </c>
      <c r="H697">
        <v>3</v>
      </c>
      <c r="I697" t="s">
        <v>162</v>
      </c>
      <c r="J697" t="s">
        <v>163</v>
      </c>
      <c r="K697">
        <v>12</v>
      </c>
      <c r="L697" t="s">
        <v>164</v>
      </c>
      <c r="M697" t="str">
        <f>VLOOKUP(Table_Fact_Inbound_Reporting[[#This Row],[supplier_dim_supplier_id]],Table_supplier_dim1[[supplier_id]:[supplier_name]],5,FALSE)</f>
        <v>Waste Management</v>
      </c>
      <c r="N697">
        <f>SUMIF(B:B,Table_Fact_Inbound_Reporting[[#This Row],[single_stream_incoming_date]],G:G)</f>
        <v>17.869999999999997</v>
      </c>
      <c r="O697">
        <f>IFERROR(VLOOKUP(Table_Fact_Inbound_Reporting[[#This Row],[single_stream_incoming_date]],Fact_Trashout_Reporting!C:F,4,FALSE),0)</f>
        <v>2</v>
      </c>
      <c r="P697">
        <f>IFERROR(VLOOKUP(Table_Fact_Inbound_Reporting[[#This Row],[single_stream_incoming_date]],Fact_Production_Reporting!E:G,3,FALSE),0)</f>
        <v>9.57</v>
      </c>
      <c r="Q697" s="30">
        <f>Table_Fact_Inbound_Reporting[[#This Row],[Group_Trash_Weight_Tons]]/Table_Fact_Inbound_Reporting[[#This Row],[Group_Inbound_Weight_Tons]]</f>
        <v>0.11191941801902631</v>
      </c>
      <c r="R697" s="10">
        <f t="shared" si="10"/>
        <v>0.27575424703049778</v>
      </c>
    </row>
    <row r="698" spans="1:18" x14ac:dyDescent="0.25">
      <c r="A698">
        <v>901</v>
      </c>
      <c r="B698" s="14">
        <v>44193</v>
      </c>
      <c r="C698" t="s">
        <v>42</v>
      </c>
      <c r="D698">
        <v>103588</v>
      </c>
      <c r="E698" s="2">
        <v>44193</v>
      </c>
      <c r="F698">
        <v>2900</v>
      </c>
      <c r="G698">
        <v>1.45</v>
      </c>
      <c r="H698">
        <v>2</v>
      </c>
      <c r="I698" t="s">
        <v>162</v>
      </c>
      <c r="J698" t="s">
        <v>163</v>
      </c>
      <c r="K698">
        <v>12</v>
      </c>
      <c r="L698" t="s">
        <v>164</v>
      </c>
      <c r="M698" t="str">
        <f>VLOOKUP(Table_Fact_Inbound_Reporting[[#This Row],[supplier_dim_supplier_id]],Table_supplier_dim1[[supplier_id]:[supplier_name]],5,FALSE)</f>
        <v>Twin Enviro</v>
      </c>
      <c r="N698">
        <f>SUMIF(B:B,Table_Fact_Inbound_Reporting[[#This Row],[single_stream_incoming_date]],G:G)</f>
        <v>17.869999999999997</v>
      </c>
      <c r="O698">
        <f>IFERROR(VLOOKUP(Table_Fact_Inbound_Reporting[[#This Row],[single_stream_incoming_date]],Fact_Trashout_Reporting!C:F,4,FALSE),0)</f>
        <v>2</v>
      </c>
      <c r="P698">
        <f>IFERROR(VLOOKUP(Table_Fact_Inbound_Reporting[[#This Row],[single_stream_incoming_date]],Fact_Production_Reporting!E:G,3,FALSE),0)</f>
        <v>9.57</v>
      </c>
      <c r="Q698" s="30">
        <f>Table_Fact_Inbound_Reporting[[#This Row],[Group_Trash_Weight_Tons]]/Table_Fact_Inbound_Reporting[[#This Row],[Group_Inbound_Weight_Tons]]</f>
        <v>0.11191941801902631</v>
      </c>
      <c r="R698" s="10">
        <f t="shared" si="10"/>
        <v>0.27575424703049778</v>
      </c>
    </row>
    <row r="699" spans="1:18" x14ac:dyDescent="0.25">
      <c r="A699">
        <v>900</v>
      </c>
      <c r="B699" s="14">
        <v>44193</v>
      </c>
      <c r="C699" t="s">
        <v>42</v>
      </c>
      <c r="D699">
        <v>103586</v>
      </c>
      <c r="E699" s="2">
        <v>44193</v>
      </c>
      <c r="F699">
        <v>4160</v>
      </c>
      <c r="G699">
        <v>2.08</v>
      </c>
      <c r="H699">
        <v>2</v>
      </c>
      <c r="I699" t="s">
        <v>162</v>
      </c>
      <c r="J699" t="s">
        <v>163</v>
      </c>
      <c r="K699">
        <v>12</v>
      </c>
      <c r="L699" t="s">
        <v>164</v>
      </c>
      <c r="M699" t="str">
        <f>VLOOKUP(Table_Fact_Inbound_Reporting[[#This Row],[supplier_dim_supplier_id]],Table_supplier_dim1[[supplier_id]:[supplier_name]],5,FALSE)</f>
        <v>Twin Enviro</v>
      </c>
      <c r="N699">
        <f>SUMIF(B:B,Table_Fact_Inbound_Reporting[[#This Row],[single_stream_incoming_date]],G:G)</f>
        <v>17.869999999999997</v>
      </c>
      <c r="O699">
        <f>IFERROR(VLOOKUP(Table_Fact_Inbound_Reporting[[#This Row],[single_stream_incoming_date]],Fact_Trashout_Reporting!C:F,4,FALSE),0)</f>
        <v>2</v>
      </c>
      <c r="P699">
        <f>IFERROR(VLOOKUP(Table_Fact_Inbound_Reporting[[#This Row],[single_stream_incoming_date]],Fact_Production_Reporting!E:G,3,FALSE),0)</f>
        <v>9.57</v>
      </c>
      <c r="Q699" s="30">
        <f>Table_Fact_Inbound_Reporting[[#This Row],[Group_Trash_Weight_Tons]]/Table_Fact_Inbound_Reporting[[#This Row],[Group_Inbound_Weight_Tons]]</f>
        <v>0.11191941801902631</v>
      </c>
      <c r="R699" s="10">
        <f t="shared" si="10"/>
        <v>0.27575424703049778</v>
      </c>
    </row>
    <row r="700" spans="1:18" x14ac:dyDescent="0.25">
      <c r="A700">
        <v>1559</v>
      </c>
      <c r="B700" s="14">
        <v>44193</v>
      </c>
      <c r="C700" t="s">
        <v>42</v>
      </c>
      <c r="D700">
        <v>103635</v>
      </c>
      <c r="E700" s="2">
        <v>44193</v>
      </c>
      <c r="F700">
        <v>3020</v>
      </c>
      <c r="G700">
        <v>1.51</v>
      </c>
      <c r="H700">
        <v>3</v>
      </c>
      <c r="I700" t="s">
        <v>162</v>
      </c>
      <c r="J700" t="s">
        <v>163</v>
      </c>
      <c r="K700">
        <v>12</v>
      </c>
      <c r="L700" t="s">
        <v>164</v>
      </c>
      <c r="M700" t="str">
        <f>VLOOKUP(Table_Fact_Inbound_Reporting[[#This Row],[supplier_dim_supplier_id]],Table_supplier_dim1[[supplier_id]:[supplier_name]],5,FALSE)</f>
        <v>Waste Management</v>
      </c>
      <c r="N700">
        <f>SUMIF(B:B,Table_Fact_Inbound_Reporting[[#This Row],[single_stream_incoming_date]],G:G)</f>
        <v>17.869999999999997</v>
      </c>
      <c r="O700">
        <f>IFERROR(VLOOKUP(Table_Fact_Inbound_Reporting[[#This Row],[single_stream_incoming_date]],Fact_Trashout_Reporting!C:F,4,FALSE),0)</f>
        <v>2</v>
      </c>
      <c r="P700">
        <f>IFERROR(VLOOKUP(Table_Fact_Inbound_Reporting[[#This Row],[single_stream_incoming_date]],Fact_Production_Reporting!E:G,3,FALSE),0)</f>
        <v>9.57</v>
      </c>
      <c r="Q700" s="30">
        <f>Table_Fact_Inbound_Reporting[[#This Row],[Group_Trash_Weight_Tons]]/Table_Fact_Inbound_Reporting[[#This Row],[Group_Inbound_Weight_Tons]]</f>
        <v>0.11191941801902631</v>
      </c>
      <c r="R700" s="10">
        <f t="shared" si="10"/>
        <v>0.27575424703049778</v>
      </c>
    </row>
    <row r="701" spans="1:18" x14ac:dyDescent="0.25">
      <c r="A701">
        <v>902</v>
      </c>
      <c r="B701" s="14">
        <v>44193</v>
      </c>
      <c r="C701" t="s">
        <v>42</v>
      </c>
      <c r="D701">
        <v>103632</v>
      </c>
      <c r="E701" s="2">
        <v>44193</v>
      </c>
      <c r="F701">
        <v>9540</v>
      </c>
      <c r="G701">
        <v>4.7699999999999996</v>
      </c>
      <c r="H701">
        <v>2</v>
      </c>
      <c r="I701" t="s">
        <v>162</v>
      </c>
      <c r="J701" t="s">
        <v>163</v>
      </c>
      <c r="K701">
        <v>12</v>
      </c>
      <c r="L701" t="s">
        <v>164</v>
      </c>
      <c r="M701" t="str">
        <f>VLOOKUP(Table_Fact_Inbound_Reporting[[#This Row],[supplier_dim_supplier_id]],Table_supplier_dim1[[supplier_id]:[supplier_name]],5,FALSE)</f>
        <v>Twin Enviro</v>
      </c>
      <c r="N701">
        <f>SUMIF(B:B,Table_Fact_Inbound_Reporting[[#This Row],[single_stream_incoming_date]],G:G)</f>
        <v>17.869999999999997</v>
      </c>
      <c r="O701">
        <f>IFERROR(VLOOKUP(Table_Fact_Inbound_Reporting[[#This Row],[single_stream_incoming_date]],Fact_Trashout_Reporting!C:F,4,FALSE),0)</f>
        <v>2</v>
      </c>
      <c r="P701">
        <f>IFERROR(VLOOKUP(Table_Fact_Inbound_Reporting[[#This Row],[single_stream_incoming_date]],Fact_Production_Reporting!E:G,3,FALSE),0)</f>
        <v>9.57</v>
      </c>
      <c r="Q701" s="30">
        <f>Table_Fact_Inbound_Reporting[[#This Row],[Group_Trash_Weight_Tons]]/Table_Fact_Inbound_Reporting[[#This Row],[Group_Inbound_Weight_Tons]]</f>
        <v>0.11191941801902631</v>
      </c>
      <c r="R701" s="10">
        <f t="shared" si="10"/>
        <v>0.27575424703049778</v>
      </c>
    </row>
    <row r="702" spans="1:18" x14ac:dyDescent="0.25">
      <c r="A702">
        <v>1558</v>
      </c>
      <c r="B702" s="14">
        <v>44193</v>
      </c>
      <c r="C702" t="s">
        <v>42</v>
      </c>
      <c r="D702">
        <v>103608</v>
      </c>
      <c r="E702" s="2">
        <v>44193</v>
      </c>
      <c r="F702">
        <v>9020</v>
      </c>
      <c r="G702">
        <v>4.51</v>
      </c>
      <c r="H702">
        <v>3</v>
      </c>
      <c r="I702" t="s">
        <v>162</v>
      </c>
      <c r="J702" t="s">
        <v>163</v>
      </c>
      <c r="K702">
        <v>12</v>
      </c>
      <c r="L702" t="s">
        <v>164</v>
      </c>
      <c r="M702" t="str">
        <f>VLOOKUP(Table_Fact_Inbound_Reporting[[#This Row],[supplier_dim_supplier_id]],Table_supplier_dim1[[supplier_id]:[supplier_name]],5,FALSE)</f>
        <v>Waste Management</v>
      </c>
      <c r="N702">
        <f>SUMIF(B:B,Table_Fact_Inbound_Reporting[[#This Row],[single_stream_incoming_date]],G:G)</f>
        <v>17.869999999999997</v>
      </c>
      <c r="O702">
        <f>IFERROR(VLOOKUP(Table_Fact_Inbound_Reporting[[#This Row],[single_stream_incoming_date]],Fact_Trashout_Reporting!C:F,4,FALSE),0)</f>
        <v>2</v>
      </c>
      <c r="P702">
        <f>IFERROR(VLOOKUP(Table_Fact_Inbound_Reporting[[#This Row],[single_stream_incoming_date]],Fact_Production_Reporting!E:G,3,FALSE),0)</f>
        <v>9.57</v>
      </c>
      <c r="Q702" s="30">
        <f>Table_Fact_Inbound_Reporting[[#This Row],[Group_Trash_Weight_Tons]]/Table_Fact_Inbound_Reporting[[#This Row],[Group_Inbound_Weight_Tons]]</f>
        <v>0.11191941801902631</v>
      </c>
      <c r="R702" s="10">
        <f t="shared" si="10"/>
        <v>0.27575424703049778</v>
      </c>
    </row>
    <row r="703" spans="1:18" x14ac:dyDescent="0.25">
      <c r="A703">
        <v>905</v>
      </c>
      <c r="B703" s="14">
        <v>44189</v>
      </c>
      <c r="C703" t="s">
        <v>42</v>
      </c>
      <c r="D703">
        <v>103565</v>
      </c>
      <c r="E703" s="2">
        <v>44189</v>
      </c>
      <c r="F703">
        <v>5520</v>
      </c>
      <c r="G703">
        <v>2.76</v>
      </c>
      <c r="H703">
        <v>2</v>
      </c>
      <c r="I703" t="s">
        <v>162</v>
      </c>
      <c r="J703" t="s">
        <v>163</v>
      </c>
      <c r="K703">
        <v>12</v>
      </c>
      <c r="L703" t="s">
        <v>164</v>
      </c>
      <c r="M703" t="str">
        <f>VLOOKUP(Table_Fact_Inbound_Reporting[[#This Row],[supplier_dim_supplier_id]],Table_supplier_dim1[[supplier_id]:[supplier_name]],5,FALSE)</f>
        <v>Twin Enviro</v>
      </c>
      <c r="N703">
        <f>SUMIF(B:B,Table_Fact_Inbound_Reporting[[#This Row],[single_stream_incoming_date]],G:G)</f>
        <v>16.53</v>
      </c>
      <c r="O703">
        <f>IFERROR(VLOOKUP(Table_Fact_Inbound_Reporting[[#This Row],[single_stream_incoming_date]],Fact_Trashout_Reporting!C:F,4,FALSE),0)</f>
        <v>3</v>
      </c>
      <c r="P703">
        <f>IFERROR(VLOOKUP(Table_Fact_Inbound_Reporting[[#This Row],[single_stream_incoming_date]],Fact_Production_Reporting!E:G,3,FALSE),0)</f>
        <v>3.84</v>
      </c>
      <c r="Q703" s="30">
        <f>Table_Fact_Inbound_Reporting[[#This Row],[Group_Trash_Weight_Tons]]/Table_Fact_Inbound_Reporting[[#This Row],[Group_Inbound_Weight_Tons]]</f>
        <v>0.18148820326678763</v>
      </c>
      <c r="R703" s="10">
        <f t="shared" si="10"/>
        <v>0.27575424703049778</v>
      </c>
    </row>
    <row r="704" spans="1:18" x14ac:dyDescent="0.25">
      <c r="A704">
        <v>903</v>
      </c>
      <c r="B704" s="14">
        <v>44189</v>
      </c>
      <c r="C704" t="s">
        <v>42</v>
      </c>
      <c r="D704">
        <v>103579</v>
      </c>
      <c r="E704" s="2">
        <v>44189</v>
      </c>
      <c r="F704">
        <v>3720</v>
      </c>
      <c r="G704">
        <v>1.86</v>
      </c>
      <c r="H704">
        <v>2</v>
      </c>
      <c r="I704" t="s">
        <v>162</v>
      </c>
      <c r="J704" t="s">
        <v>163</v>
      </c>
      <c r="K704">
        <v>12</v>
      </c>
      <c r="L704" t="s">
        <v>164</v>
      </c>
      <c r="M704" t="str">
        <f>VLOOKUP(Table_Fact_Inbound_Reporting[[#This Row],[supplier_dim_supplier_id]],Table_supplier_dim1[[supplier_id]:[supplier_name]],5,FALSE)</f>
        <v>Twin Enviro</v>
      </c>
      <c r="N704">
        <f>SUMIF(B:B,Table_Fact_Inbound_Reporting[[#This Row],[single_stream_incoming_date]],G:G)</f>
        <v>16.53</v>
      </c>
      <c r="O704">
        <f>IFERROR(VLOOKUP(Table_Fact_Inbound_Reporting[[#This Row],[single_stream_incoming_date]],Fact_Trashout_Reporting!C:F,4,FALSE),0)</f>
        <v>3</v>
      </c>
      <c r="P704">
        <f>IFERROR(VLOOKUP(Table_Fact_Inbound_Reporting[[#This Row],[single_stream_incoming_date]],Fact_Production_Reporting!E:G,3,FALSE),0)</f>
        <v>3.84</v>
      </c>
      <c r="Q704" s="30">
        <f>Table_Fact_Inbound_Reporting[[#This Row],[Group_Trash_Weight_Tons]]/Table_Fact_Inbound_Reporting[[#This Row],[Group_Inbound_Weight_Tons]]</f>
        <v>0.18148820326678763</v>
      </c>
      <c r="R704" s="10">
        <f t="shared" si="10"/>
        <v>0.27575424703049778</v>
      </c>
    </row>
    <row r="705" spans="1:18" x14ac:dyDescent="0.25">
      <c r="A705">
        <v>904</v>
      </c>
      <c r="B705" s="14">
        <v>44189</v>
      </c>
      <c r="C705" t="s">
        <v>42</v>
      </c>
      <c r="D705">
        <v>103549</v>
      </c>
      <c r="E705" s="2">
        <v>44189</v>
      </c>
      <c r="F705">
        <v>8640</v>
      </c>
      <c r="G705">
        <v>4.32</v>
      </c>
      <c r="H705">
        <v>2</v>
      </c>
      <c r="I705" t="s">
        <v>162</v>
      </c>
      <c r="J705" t="s">
        <v>163</v>
      </c>
      <c r="K705">
        <v>12</v>
      </c>
      <c r="L705" t="s">
        <v>164</v>
      </c>
      <c r="M705" t="str">
        <f>VLOOKUP(Table_Fact_Inbound_Reporting[[#This Row],[supplier_dim_supplier_id]],Table_supplier_dim1[[supplier_id]:[supplier_name]],5,FALSE)</f>
        <v>Twin Enviro</v>
      </c>
      <c r="N705">
        <f>SUMIF(B:B,Table_Fact_Inbound_Reporting[[#This Row],[single_stream_incoming_date]],G:G)</f>
        <v>16.53</v>
      </c>
      <c r="O705">
        <f>IFERROR(VLOOKUP(Table_Fact_Inbound_Reporting[[#This Row],[single_stream_incoming_date]],Fact_Trashout_Reporting!C:F,4,FALSE),0)</f>
        <v>3</v>
      </c>
      <c r="P705">
        <f>IFERROR(VLOOKUP(Table_Fact_Inbound_Reporting[[#This Row],[single_stream_incoming_date]],Fact_Production_Reporting!E:G,3,FALSE),0)</f>
        <v>3.84</v>
      </c>
      <c r="Q705" s="30">
        <f>Table_Fact_Inbound_Reporting[[#This Row],[Group_Trash_Weight_Tons]]/Table_Fact_Inbound_Reporting[[#This Row],[Group_Inbound_Weight_Tons]]</f>
        <v>0.18148820326678763</v>
      </c>
      <c r="R705" s="10">
        <f t="shared" si="10"/>
        <v>0.27575424703049778</v>
      </c>
    </row>
    <row r="706" spans="1:18" x14ac:dyDescent="0.25">
      <c r="A706">
        <v>1561</v>
      </c>
      <c r="B706" s="14">
        <v>44189</v>
      </c>
      <c r="C706" t="s">
        <v>42</v>
      </c>
      <c r="D706">
        <v>103573</v>
      </c>
      <c r="E706" s="2">
        <v>44189</v>
      </c>
      <c r="F706">
        <v>9120</v>
      </c>
      <c r="G706">
        <v>4.5599999999999996</v>
      </c>
      <c r="H706">
        <v>3</v>
      </c>
      <c r="I706" t="s">
        <v>162</v>
      </c>
      <c r="J706" t="s">
        <v>163</v>
      </c>
      <c r="K706">
        <v>12</v>
      </c>
      <c r="L706" t="s">
        <v>164</v>
      </c>
      <c r="M706" t="str">
        <f>VLOOKUP(Table_Fact_Inbound_Reporting[[#This Row],[supplier_dim_supplier_id]],Table_supplier_dim1[[supplier_id]:[supplier_name]],5,FALSE)</f>
        <v>Waste Management</v>
      </c>
      <c r="N706">
        <f>SUMIF(B:B,Table_Fact_Inbound_Reporting[[#This Row],[single_stream_incoming_date]],G:G)</f>
        <v>16.53</v>
      </c>
      <c r="O706">
        <f>IFERROR(VLOOKUP(Table_Fact_Inbound_Reporting[[#This Row],[single_stream_incoming_date]],Fact_Trashout_Reporting!C:F,4,FALSE),0)</f>
        <v>3</v>
      </c>
      <c r="P706">
        <f>IFERROR(VLOOKUP(Table_Fact_Inbound_Reporting[[#This Row],[single_stream_incoming_date]],Fact_Production_Reporting!E:G,3,FALSE),0)</f>
        <v>3.84</v>
      </c>
      <c r="Q706" s="30">
        <f>Table_Fact_Inbound_Reporting[[#This Row],[Group_Trash_Weight_Tons]]/Table_Fact_Inbound_Reporting[[#This Row],[Group_Inbound_Weight_Tons]]</f>
        <v>0.18148820326678763</v>
      </c>
      <c r="R706" s="10">
        <f t="shared" ref="R706:R769" si="11">AVERAGE(Q:Q)</f>
        <v>0.27575424703049778</v>
      </c>
    </row>
    <row r="707" spans="1:18" x14ac:dyDescent="0.25">
      <c r="A707">
        <v>1560</v>
      </c>
      <c r="B707" s="14">
        <v>44189</v>
      </c>
      <c r="C707" t="s">
        <v>42</v>
      </c>
      <c r="D707">
        <v>103575</v>
      </c>
      <c r="E707" s="2">
        <v>44189</v>
      </c>
      <c r="F707">
        <v>6060</v>
      </c>
      <c r="G707">
        <v>3.03</v>
      </c>
      <c r="H707">
        <v>3</v>
      </c>
      <c r="I707" t="s">
        <v>162</v>
      </c>
      <c r="J707" t="s">
        <v>163</v>
      </c>
      <c r="K707">
        <v>12</v>
      </c>
      <c r="L707" t="s">
        <v>164</v>
      </c>
      <c r="M707" t="str">
        <f>VLOOKUP(Table_Fact_Inbound_Reporting[[#This Row],[supplier_dim_supplier_id]],Table_supplier_dim1[[supplier_id]:[supplier_name]],5,FALSE)</f>
        <v>Waste Management</v>
      </c>
      <c r="N707">
        <f>SUMIF(B:B,Table_Fact_Inbound_Reporting[[#This Row],[single_stream_incoming_date]],G:G)</f>
        <v>16.53</v>
      </c>
      <c r="O707">
        <f>IFERROR(VLOOKUP(Table_Fact_Inbound_Reporting[[#This Row],[single_stream_incoming_date]],Fact_Trashout_Reporting!C:F,4,FALSE),0)</f>
        <v>3</v>
      </c>
      <c r="P707">
        <f>IFERROR(VLOOKUP(Table_Fact_Inbound_Reporting[[#This Row],[single_stream_incoming_date]],Fact_Production_Reporting!E:G,3,FALSE),0)</f>
        <v>3.84</v>
      </c>
      <c r="Q707" s="30">
        <f>Table_Fact_Inbound_Reporting[[#This Row],[Group_Trash_Weight_Tons]]/Table_Fact_Inbound_Reporting[[#This Row],[Group_Inbound_Weight_Tons]]</f>
        <v>0.18148820326678763</v>
      </c>
      <c r="R707" s="10">
        <f t="shared" si="11"/>
        <v>0.27575424703049778</v>
      </c>
    </row>
    <row r="708" spans="1:18" x14ac:dyDescent="0.25">
      <c r="A708">
        <v>1562</v>
      </c>
      <c r="B708" s="14">
        <v>44188</v>
      </c>
      <c r="C708" t="s">
        <v>42</v>
      </c>
      <c r="D708">
        <v>103510</v>
      </c>
      <c r="E708" s="2">
        <v>44188</v>
      </c>
      <c r="F708">
        <v>3540</v>
      </c>
      <c r="G708">
        <v>1.77</v>
      </c>
      <c r="H708">
        <v>3</v>
      </c>
      <c r="I708" t="s">
        <v>162</v>
      </c>
      <c r="J708" t="s">
        <v>163</v>
      </c>
      <c r="K708">
        <v>12</v>
      </c>
      <c r="L708" t="s">
        <v>164</v>
      </c>
      <c r="M708" t="str">
        <f>VLOOKUP(Table_Fact_Inbound_Reporting[[#This Row],[supplier_dim_supplier_id]],Table_supplier_dim1[[supplier_id]:[supplier_name]],5,FALSE)</f>
        <v>Waste Management</v>
      </c>
      <c r="N708">
        <f>SUMIF(B:B,Table_Fact_Inbound_Reporting[[#This Row],[single_stream_incoming_date]],G:G)</f>
        <v>9.4</v>
      </c>
      <c r="O708">
        <f>IFERROR(VLOOKUP(Table_Fact_Inbound_Reporting[[#This Row],[single_stream_incoming_date]],Fact_Trashout_Reporting!C:F,4,FALSE),0)</f>
        <v>1.78</v>
      </c>
      <c r="P708">
        <f>IFERROR(VLOOKUP(Table_Fact_Inbound_Reporting[[#This Row],[single_stream_incoming_date]],Fact_Production_Reporting!E:G,3,FALSE),0)</f>
        <v>6.089999999999999</v>
      </c>
      <c r="Q708" s="30">
        <f>Table_Fact_Inbound_Reporting[[#This Row],[Group_Trash_Weight_Tons]]/Table_Fact_Inbound_Reporting[[#This Row],[Group_Inbound_Weight_Tons]]</f>
        <v>0.18936170212765957</v>
      </c>
      <c r="R708" s="10">
        <f t="shared" si="11"/>
        <v>0.27575424703049778</v>
      </c>
    </row>
    <row r="709" spans="1:18" x14ac:dyDescent="0.25">
      <c r="A709">
        <v>1563</v>
      </c>
      <c r="B709" s="14">
        <v>44188</v>
      </c>
      <c r="C709" t="s">
        <v>42</v>
      </c>
      <c r="D709">
        <v>103531</v>
      </c>
      <c r="E709" s="2">
        <v>44188</v>
      </c>
      <c r="F709">
        <v>5100</v>
      </c>
      <c r="G709">
        <v>2.5499999999999998</v>
      </c>
      <c r="H709">
        <v>3</v>
      </c>
      <c r="I709" t="s">
        <v>162</v>
      </c>
      <c r="J709" t="s">
        <v>163</v>
      </c>
      <c r="K709">
        <v>12</v>
      </c>
      <c r="L709" t="s">
        <v>164</v>
      </c>
      <c r="M709" t="str">
        <f>VLOOKUP(Table_Fact_Inbound_Reporting[[#This Row],[supplier_dim_supplier_id]],Table_supplier_dim1[[supplier_id]:[supplier_name]],5,FALSE)</f>
        <v>Waste Management</v>
      </c>
      <c r="N709">
        <f>SUMIF(B:B,Table_Fact_Inbound_Reporting[[#This Row],[single_stream_incoming_date]],G:G)</f>
        <v>9.4</v>
      </c>
      <c r="O709">
        <f>IFERROR(VLOOKUP(Table_Fact_Inbound_Reporting[[#This Row],[single_stream_incoming_date]],Fact_Trashout_Reporting!C:F,4,FALSE),0)</f>
        <v>1.78</v>
      </c>
      <c r="P709">
        <f>IFERROR(VLOOKUP(Table_Fact_Inbound_Reporting[[#This Row],[single_stream_incoming_date]],Fact_Production_Reporting!E:G,3,FALSE),0)</f>
        <v>6.089999999999999</v>
      </c>
      <c r="Q709" s="30">
        <f>Table_Fact_Inbound_Reporting[[#This Row],[Group_Trash_Weight_Tons]]/Table_Fact_Inbound_Reporting[[#This Row],[Group_Inbound_Weight_Tons]]</f>
        <v>0.18936170212765957</v>
      </c>
      <c r="R709" s="10">
        <f t="shared" si="11"/>
        <v>0.27575424703049778</v>
      </c>
    </row>
    <row r="710" spans="1:18" x14ac:dyDescent="0.25">
      <c r="A710">
        <v>908</v>
      </c>
      <c r="B710" s="14">
        <v>44188</v>
      </c>
      <c r="C710" t="s">
        <v>42</v>
      </c>
      <c r="D710">
        <v>103544</v>
      </c>
      <c r="E710" s="2">
        <v>44188</v>
      </c>
      <c r="F710">
        <v>1140</v>
      </c>
      <c r="G710">
        <v>0.56999999999999995</v>
      </c>
      <c r="H710">
        <v>2</v>
      </c>
      <c r="I710" t="s">
        <v>162</v>
      </c>
      <c r="J710" t="s">
        <v>163</v>
      </c>
      <c r="K710">
        <v>12</v>
      </c>
      <c r="L710" t="s">
        <v>164</v>
      </c>
      <c r="M710" t="str">
        <f>VLOOKUP(Table_Fact_Inbound_Reporting[[#This Row],[supplier_dim_supplier_id]],Table_supplier_dim1[[supplier_id]:[supplier_name]],5,FALSE)</f>
        <v>Twin Enviro</v>
      </c>
      <c r="N710">
        <f>SUMIF(B:B,Table_Fact_Inbound_Reporting[[#This Row],[single_stream_incoming_date]],G:G)</f>
        <v>9.4</v>
      </c>
      <c r="O710">
        <f>IFERROR(VLOOKUP(Table_Fact_Inbound_Reporting[[#This Row],[single_stream_incoming_date]],Fact_Trashout_Reporting!C:F,4,FALSE),0)</f>
        <v>1.78</v>
      </c>
      <c r="P710">
        <f>IFERROR(VLOOKUP(Table_Fact_Inbound_Reporting[[#This Row],[single_stream_incoming_date]],Fact_Production_Reporting!E:G,3,FALSE),0)</f>
        <v>6.089999999999999</v>
      </c>
      <c r="Q710" s="30">
        <f>Table_Fact_Inbound_Reporting[[#This Row],[Group_Trash_Weight_Tons]]/Table_Fact_Inbound_Reporting[[#This Row],[Group_Inbound_Weight_Tons]]</f>
        <v>0.18936170212765957</v>
      </c>
      <c r="R710" s="10">
        <f t="shared" si="11"/>
        <v>0.27575424703049778</v>
      </c>
    </row>
    <row r="711" spans="1:18" x14ac:dyDescent="0.25">
      <c r="A711">
        <v>906</v>
      </c>
      <c r="B711" s="14">
        <v>44188</v>
      </c>
      <c r="C711" t="s">
        <v>42</v>
      </c>
      <c r="D711">
        <v>103542</v>
      </c>
      <c r="E711" s="2">
        <v>44188</v>
      </c>
      <c r="F711">
        <v>1380</v>
      </c>
      <c r="G711">
        <v>0.69</v>
      </c>
      <c r="H711">
        <v>2</v>
      </c>
      <c r="I711" t="s">
        <v>162</v>
      </c>
      <c r="J711" t="s">
        <v>163</v>
      </c>
      <c r="K711">
        <v>12</v>
      </c>
      <c r="L711" t="s">
        <v>164</v>
      </c>
      <c r="M711" t="str">
        <f>VLOOKUP(Table_Fact_Inbound_Reporting[[#This Row],[supplier_dim_supplier_id]],Table_supplier_dim1[[supplier_id]:[supplier_name]],5,FALSE)</f>
        <v>Twin Enviro</v>
      </c>
      <c r="N711">
        <f>SUMIF(B:B,Table_Fact_Inbound_Reporting[[#This Row],[single_stream_incoming_date]],G:G)</f>
        <v>9.4</v>
      </c>
      <c r="O711">
        <f>IFERROR(VLOOKUP(Table_Fact_Inbound_Reporting[[#This Row],[single_stream_incoming_date]],Fact_Trashout_Reporting!C:F,4,FALSE),0)</f>
        <v>1.78</v>
      </c>
      <c r="P711">
        <f>IFERROR(VLOOKUP(Table_Fact_Inbound_Reporting[[#This Row],[single_stream_incoming_date]],Fact_Production_Reporting!E:G,3,FALSE),0)</f>
        <v>6.089999999999999</v>
      </c>
      <c r="Q711" s="30">
        <f>Table_Fact_Inbound_Reporting[[#This Row],[Group_Trash_Weight_Tons]]/Table_Fact_Inbound_Reporting[[#This Row],[Group_Inbound_Weight_Tons]]</f>
        <v>0.18936170212765957</v>
      </c>
      <c r="R711" s="10">
        <f t="shared" si="11"/>
        <v>0.27575424703049778</v>
      </c>
    </row>
    <row r="712" spans="1:18" x14ac:dyDescent="0.25">
      <c r="A712">
        <v>907</v>
      </c>
      <c r="B712" s="14">
        <v>44188</v>
      </c>
      <c r="C712" t="s">
        <v>42</v>
      </c>
      <c r="D712">
        <v>103509</v>
      </c>
      <c r="E712" s="2">
        <v>44188</v>
      </c>
      <c r="F712">
        <v>1160</v>
      </c>
      <c r="G712">
        <v>0.57999999999999996</v>
      </c>
      <c r="H712">
        <v>2</v>
      </c>
      <c r="I712" t="s">
        <v>162</v>
      </c>
      <c r="J712" t="s">
        <v>163</v>
      </c>
      <c r="K712">
        <v>12</v>
      </c>
      <c r="L712" t="s">
        <v>164</v>
      </c>
      <c r="M712" t="str">
        <f>VLOOKUP(Table_Fact_Inbound_Reporting[[#This Row],[supplier_dim_supplier_id]],Table_supplier_dim1[[supplier_id]:[supplier_name]],5,FALSE)</f>
        <v>Twin Enviro</v>
      </c>
      <c r="N712">
        <f>SUMIF(B:B,Table_Fact_Inbound_Reporting[[#This Row],[single_stream_incoming_date]],G:G)</f>
        <v>9.4</v>
      </c>
      <c r="O712">
        <f>IFERROR(VLOOKUP(Table_Fact_Inbound_Reporting[[#This Row],[single_stream_incoming_date]],Fact_Trashout_Reporting!C:F,4,FALSE),0)</f>
        <v>1.78</v>
      </c>
      <c r="P712">
        <f>IFERROR(VLOOKUP(Table_Fact_Inbound_Reporting[[#This Row],[single_stream_incoming_date]],Fact_Production_Reporting!E:G,3,FALSE),0)</f>
        <v>6.089999999999999</v>
      </c>
      <c r="Q712" s="30">
        <f>Table_Fact_Inbound_Reporting[[#This Row],[Group_Trash_Weight_Tons]]/Table_Fact_Inbound_Reporting[[#This Row],[Group_Inbound_Weight_Tons]]</f>
        <v>0.18936170212765957</v>
      </c>
      <c r="R712" s="10">
        <f t="shared" si="11"/>
        <v>0.27575424703049778</v>
      </c>
    </row>
    <row r="713" spans="1:18" x14ac:dyDescent="0.25">
      <c r="A713">
        <v>1564</v>
      </c>
      <c r="B713" s="14">
        <v>44188</v>
      </c>
      <c r="C713" t="s">
        <v>42</v>
      </c>
      <c r="D713">
        <v>103539</v>
      </c>
      <c r="E713" s="2">
        <v>44188</v>
      </c>
      <c r="F713">
        <v>6480</v>
      </c>
      <c r="G713">
        <v>3.24</v>
      </c>
      <c r="H713">
        <v>3</v>
      </c>
      <c r="I713" t="s">
        <v>162</v>
      </c>
      <c r="J713" t="s">
        <v>163</v>
      </c>
      <c r="K713">
        <v>12</v>
      </c>
      <c r="L713" t="s">
        <v>164</v>
      </c>
      <c r="M713" t="str">
        <f>VLOOKUP(Table_Fact_Inbound_Reporting[[#This Row],[supplier_dim_supplier_id]],Table_supplier_dim1[[supplier_id]:[supplier_name]],5,FALSE)</f>
        <v>Waste Management</v>
      </c>
      <c r="N713">
        <f>SUMIF(B:B,Table_Fact_Inbound_Reporting[[#This Row],[single_stream_incoming_date]],G:G)</f>
        <v>9.4</v>
      </c>
      <c r="O713">
        <f>IFERROR(VLOOKUP(Table_Fact_Inbound_Reporting[[#This Row],[single_stream_incoming_date]],Fact_Trashout_Reporting!C:F,4,FALSE),0)</f>
        <v>1.78</v>
      </c>
      <c r="P713">
        <f>IFERROR(VLOOKUP(Table_Fact_Inbound_Reporting[[#This Row],[single_stream_incoming_date]],Fact_Production_Reporting!E:G,3,FALSE),0)</f>
        <v>6.089999999999999</v>
      </c>
      <c r="Q713" s="30">
        <f>Table_Fact_Inbound_Reporting[[#This Row],[Group_Trash_Weight_Tons]]/Table_Fact_Inbound_Reporting[[#This Row],[Group_Inbound_Weight_Tons]]</f>
        <v>0.18936170212765957</v>
      </c>
      <c r="R713" s="10">
        <f t="shared" si="11"/>
        <v>0.27575424703049778</v>
      </c>
    </row>
    <row r="714" spans="1:18" x14ac:dyDescent="0.25">
      <c r="A714">
        <v>1566</v>
      </c>
      <c r="B714" s="14">
        <v>44187</v>
      </c>
      <c r="C714" t="s">
        <v>42</v>
      </c>
      <c r="D714">
        <v>103495</v>
      </c>
      <c r="E714" s="2">
        <v>44187</v>
      </c>
      <c r="F714">
        <v>5160</v>
      </c>
      <c r="G714">
        <v>2.58</v>
      </c>
      <c r="H714">
        <v>3</v>
      </c>
      <c r="I714" t="s">
        <v>162</v>
      </c>
      <c r="J714" t="s">
        <v>163</v>
      </c>
      <c r="K714">
        <v>12</v>
      </c>
      <c r="L714" t="s">
        <v>164</v>
      </c>
      <c r="M714" t="str">
        <f>VLOOKUP(Table_Fact_Inbound_Reporting[[#This Row],[supplier_dim_supplier_id]],Table_supplier_dim1[[supplier_id]:[supplier_name]],5,FALSE)</f>
        <v>Waste Management</v>
      </c>
      <c r="N714">
        <f>SUMIF(B:B,Table_Fact_Inbound_Reporting[[#This Row],[single_stream_incoming_date]],G:G)</f>
        <v>14.32</v>
      </c>
      <c r="O714">
        <f>IFERROR(VLOOKUP(Table_Fact_Inbound_Reporting[[#This Row],[single_stream_incoming_date]],Fact_Trashout_Reporting!C:F,4,FALSE),0)</f>
        <v>0</v>
      </c>
      <c r="P714">
        <f>IFERROR(VLOOKUP(Table_Fact_Inbound_Reporting[[#This Row],[single_stream_incoming_date]],Fact_Production_Reporting!E:G,3,FALSE),0)</f>
        <v>6.06</v>
      </c>
      <c r="Q714" s="30">
        <f>Table_Fact_Inbound_Reporting[[#This Row],[Group_Trash_Weight_Tons]]/Table_Fact_Inbound_Reporting[[#This Row],[Group_Inbound_Weight_Tons]]</f>
        <v>0</v>
      </c>
      <c r="R714" s="10">
        <f t="shared" si="11"/>
        <v>0.27575424703049778</v>
      </c>
    </row>
    <row r="715" spans="1:18" x14ac:dyDescent="0.25">
      <c r="A715">
        <v>910</v>
      </c>
      <c r="B715" s="14">
        <v>44187</v>
      </c>
      <c r="C715" t="s">
        <v>42</v>
      </c>
      <c r="D715">
        <v>103451</v>
      </c>
      <c r="E715" s="2">
        <v>44187</v>
      </c>
      <c r="F715">
        <v>2460</v>
      </c>
      <c r="G715">
        <v>1.23</v>
      </c>
      <c r="H715">
        <v>2</v>
      </c>
      <c r="I715" t="s">
        <v>162</v>
      </c>
      <c r="J715" t="s">
        <v>163</v>
      </c>
      <c r="K715">
        <v>12</v>
      </c>
      <c r="L715" t="s">
        <v>164</v>
      </c>
      <c r="M715" t="str">
        <f>VLOOKUP(Table_Fact_Inbound_Reporting[[#This Row],[supplier_dim_supplier_id]],Table_supplier_dim1[[supplier_id]:[supplier_name]],5,FALSE)</f>
        <v>Twin Enviro</v>
      </c>
      <c r="N715">
        <f>SUMIF(B:B,Table_Fact_Inbound_Reporting[[#This Row],[single_stream_incoming_date]],G:G)</f>
        <v>14.32</v>
      </c>
      <c r="O715">
        <f>IFERROR(VLOOKUP(Table_Fact_Inbound_Reporting[[#This Row],[single_stream_incoming_date]],Fact_Trashout_Reporting!C:F,4,FALSE),0)</f>
        <v>0</v>
      </c>
      <c r="P715">
        <f>IFERROR(VLOOKUP(Table_Fact_Inbound_Reporting[[#This Row],[single_stream_incoming_date]],Fact_Production_Reporting!E:G,3,FALSE),0)</f>
        <v>6.06</v>
      </c>
      <c r="Q715" s="30">
        <f>Table_Fact_Inbound_Reporting[[#This Row],[Group_Trash_Weight_Tons]]/Table_Fact_Inbound_Reporting[[#This Row],[Group_Inbound_Weight_Tons]]</f>
        <v>0</v>
      </c>
      <c r="R715" s="10">
        <f t="shared" si="11"/>
        <v>0.27575424703049778</v>
      </c>
    </row>
    <row r="716" spans="1:18" x14ac:dyDescent="0.25">
      <c r="A716">
        <v>1567</v>
      </c>
      <c r="B716" s="14">
        <v>44187</v>
      </c>
      <c r="C716" t="s">
        <v>42</v>
      </c>
      <c r="D716">
        <v>103493</v>
      </c>
      <c r="E716" s="2">
        <v>44187</v>
      </c>
      <c r="F716">
        <v>5960</v>
      </c>
      <c r="G716">
        <v>2.98</v>
      </c>
      <c r="H716">
        <v>3</v>
      </c>
      <c r="I716" t="s">
        <v>162</v>
      </c>
      <c r="J716" t="s">
        <v>163</v>
      </c>
      <c r="K716">
        <v>12</v>
      </c>
      <c r="L716" t="s">
        <v>164</v>
      </c>
      <c r="M716" t="str">
        <f>VLOOKUP(Table_Fact_Inbound_Reporting[[#This Row],[supplier_dim_supplier_id]],Table_supplier_dim1[[supplier_id]:[supplier_name]],5,FALSE)</f>
        <v>Waste Management</v>
      </c>
      <c r="N716">
        <f>SUMIF(B:B,Table_Fact_Inbound_Reporting[[#This Row],[single_stream_incoming_date]],G:G)</f>
        <v>14.32</v>
      </c>
      <c r="O716">
        <f>IFERROR(VLOOKUP(Table_Fact_Inbound_Reporting[[#This Row],[single_stream_incoming_date]],Fact_Trashout_Reporting!C:F,4,FALSE),0)</f>
        <v>0</v>
      </c>
      <c r="P716">
        <f>IFERROR(VLOOKUP(Table_Fact_Inbound_Reporting[[#This Row],[single_stream_incoming_date]],Fact_Production_Reporting!E:G,3,FALSE),0)</f>
        <v>6.06</v>
      </c>
      <c r="Q716" s="30">
        <f>Table_Fact_Inbound_Reporting[[#This Row],[Group_Trash_Weight_Tons]]/Table_Fact_Inbound_Reporting[[#This Row],[Group_Inbound_Weight_Tons]]</f>
        <v>0</v>
      </c>
      <c r="R716" s="10">
        <f t="shared" si="11"/>
        <v>0.27575424703049778</v>
      </c>
    </row>
    <row r="717" spans="1:18" x14ac:dyDescent="0.25">
      <c r="A717">
        <v>909</v>
      </c>
      <c r="B717" s="14">
        <v>44187</v>
      </c>
      <c r="C717" t="s">
        <v>42</v>
      </c>
      <c r="D717">
        <v>103490</v>
      </c>
      <c r="E717" s="2">
        <v>44187</v>
      </c>
      <c r="F717">
        <v>5800</v>
      </c>
      <c r="G717">
        <v>2.9</v>
      </c>
      <c r="H717">
        <v>2</v>
      </c>
      <c r="I717" t="s">
        <v>162</v>
      </c>
      <c r="J717" t="s">
        <v>163</v>
      </c>
      <c r="K717">
        <v>12</v>
      </c>
      <c r="L717" t="s">
        <v>164</v>
      </c>
      <c r="M717" t="str">
        <f>VLOOKUP(Table_Fact_Inbound_Reporting[[#This Row],[supplier_dim_supplier_id]],Table_supplier_dim1[[supplier_id]:[supplier_name]],5,FALSE)</f>
        <v>Twin Enviro</v>
      </c>
      <c r="N717">
        <f>SUMIF(B:B,Table_Fact_Inbound_Reporting[[#This Row],[single_stream_incoming_date]],G:G)</f>
        <v>14.32</v>
      </c>
      <c r="O717">
        <f>IFERROR(VLOOKUP(Table_Fact_Inbound_Reporting[[#This Row],[single_stream_incoming_date]],Fact_Trashout_Reporting!C:F,4,FALSE),0)</f>
        <v>0</v>
      </c>
      <c r="P717">
        <f>IFERROR(VLOOKUP(Table_Fact_Inbound_Reporting[[#This Row],[single_stream_incoming_date]],Fact_Production_Reporting!E:G,3,FALSE),0)</f>
        <v>6.06</v>
      </c>
      <c r="Q717" s="30">
        <f>Table_Fact_Inbound_Reporting[[#This Row],[Group_Trash_Weight_Tons]]/Table_Fact_Inbound_Reporting[[#This Row],[Group_Inbound_Weight_Tons]]</f>
        <v>0</v>
      </c>
      <c r="R717" s="10">
        <f t="shared" si="11"/>
        <v>0.27575424703049778</v>
      </c>
    </row>
    <row r="718" spans="1:18" x14ac:dyDescent="0.25">
      <c r="A718">
        <v>1565</v>
      </c>
      <c r="B718" s="14">
        <v>44187</v>
      </c>
      <c r="C718" t="s">
        <v>42</v>
      </c>
      <c r="D718">
        <v>103499</v>
      </c>
      <c r="E718" s="2">
        <v>44187</v>
      </c>
      <c r="F718">
        <v>9260</v>
      </c>
      <c r="G718">
        <v>4.63</v>
      </c>
      <c r="H718">
        <v>3</v>
      </c>
      <c r="I718" t="s">
        <v>162</v>
      </c>
      <c r="J718" t="s">
        <v>163</v>
      </c>
      <c r="K718">
        <v>12</v>
      </c>
      <c r="L718" t="s">
        <v>164</v>
      </c>
      <c r="M718" t="str">
        <f>VLOOKUP(Table_Fact_Inbound_Reporting[[#This Row],[supplier_dim_supplier_id]],Table_supplier_dim1[[supplier_id]:[supplier_name]],5,FALSE)</f>
        <v>Waste Management</v>
      </c>
      <c r="N718">
        <f>SUMIF(B:B,Table_Fact_Inbound_Reporting[[#This Row],[single_stream_incoming_date]],G:G)</f>
        <v>14.32</v>
      </c>
      <c r="O718">
        <f>IFERROR(VLOOKUP(Table_Fact_Inbound_Reporting[[#This Row],[single_stream_incoming_date]],Fact_Trashout_Reporting!C:F,4,FALSE),0)</f>
        <v>0</v>
      </c>
      <c r="P718">
        <f>IFERROR(VLOOKUP(Table_Fact_Inbound_Reporting[[#This Row],[single_stream_incoming_date]],Fact_Production_Reporting!E:G,3,FALSE),0)</f>
        <v>6.06</v>
      </c>
      <c r="Q718" s="30">
        <f>Table_Fact_Inbound_Reporting[[#This Row],[Group_Trash_Weight_Tons]]/Table_Fact_Inbound_Reporting[[#This Row],[Group_Inbound_Weight_Tons]]</f>
        <v>0</v>
      </c>
      <c r="R718" s="10">
        <f t="shared" si="11"/>
        <v>0.27575424703049778</v>
      </c>
    </row>
    <row r="719" spans="1:18" x14ac:dyDescent="0.25">
      <c r="A719">
        <v>1569</v>
      </c>
      <c r="B719" s="14">
        <v>44186</v>
      </c>
      <c r="C719" t="s">
        <v>42</v>
      </c>
      <c r="D719">
        <v>103436</v>
      </c>
      <c r="E719" s="2">
        <v>44186</v>
      </c>
      <c r="F719">
        <v>6560</v>
      </c>
      <c r="G719">
        <v>3.28</v>
      </c>
      <c r="H719">
        <v>3</v>
      </c>
      <c r="I719" t="s">
        <v>162</v>
      </c>
      <c r="J719" t="s">
        <v>163</v>
      </c>
      <c r="K719">
        <v>12</v>
      </c>
      <c r="L719" t="s">
        <v>164</v>
      </c>
      <c r="M719" t="str">
        <f>VLOOKUP(Table_Fact_Inbound_Reporting[[#This Row],[supplier_dim_supplier_id]],Table_supplier_dim1[[supplier_id]:[supplier_name]],5,FALSE)</f>
        <v>Waste Management</v>
      </c>
      <c r="N719">
        <f>SUMIF(B:B,Table_Fact_Inbound_Reporting[[#This Row],[single_stream_incoming_date]],G:G)</f>
        <v>12.409999999999998</v>
      </c>
      <c r="O719">
        <f>IFERROR(VLOOKUP(Table_Fact_Inbound_Reporting[[#This Row],[single_stream_incoming_date]],Fact_Trashout_Reporting!C:F,4,FALSE),0)</f>
        <v>3.15</v>
      </c>
      <c r="P719">
        <f>IFERROR(VLOOKUP(Table_Fact_Inbound_Reporting[[#This Row],[single_stream_incoming_date]],Fact_Production_Reporting!E:G,3,FALSE),0)</f>
        <v>5.84</v>
      </c>
      <c r="Q719" s="30">
        <f>Table_Fact_Inbound_Reporting[[#This Row],[Group_Trash_Weight_Tons]]/Table_Fact_Inbound_Reporting[[#This Row],[Group_Inbound_Weight_Tons]]</f>
        <v>0.25382755842062854</v>
      </c>
      <c r="R719" s="10">
        <f t="shared" si="11"/>
        <v>0.27575424703049778</v>
      </c>
    </row>
    <row r="720" spans="1:18" x14ac:dyDescent="0.25">
      <c r="A720">
        <v>911</v>
      </c>
      <c r="B720" s="14">
        <v>44186</v>
      </c>
      <c r="C720" t="s">
        <v>42</v>
      </c>
      <c r="D720">
        <v>103404</v>
      </c>
      <c r="E720" s="2">
        <v>44186</v>
      </c>
      <c r="F720">
        <v>1740</v>
      </c>
      <c r="G720">
        <v>0.87</v>
      </c>
      <c r="H720">
        <v>2</v>
      </c>
      <c r="I720" t="s">
        <v>162</v>
      </c>
      <c r="J720" t="s">
        <v>163</v>
      </c>
      <c r="K720">
        <v>12</v>
      </c>
      <c r="L720" t="s">
        <v>164</v>
      </c>
      <c r="M720" t="str">
        <f>VLOOKUP(Table_Fact_Inbound_Reporting[[#This Row],[supplier_dim_supplier_id]],Table_supplier_dim1[[supplier_id]:[supplier_name]],5,FALSE)</f>
        <v>Twin Enviro</v>
      </c>
      <c r="N720">
        <f>SUMIF(B:B,Table_Fact_Inbound_Reporting[[#This Row],[single_stream_incoming_date]],G:G)</f>
        <v>12.409999999999998</v>
      </c>
      <c r="O720">
        <f>IFERROR(VLOOKUP(Table_Fact_Inbound_Reporting[[#This Row],[single_stream_incoming_date]],Fact_Trashout_Reporting!C:F,4,FALSE),0)</f>
        <v>3.15</v>
      </c>
      <c r="P720">
        <f>IFERROR(VLOOKUP(Table_Fact_Inbound_Reporting[[#This Row],[single_stream_incoming_date]],Fact_Production_Reporting!E:G,3,FALSE),0)</f>
        <v>5.84</v>
      </c>
      <c r="Q720" s="30">
        <f>Table_Fact_Inbound_Reporting[[#This Row],[Group_Trash_Weight_Tons]]/Table_Fact_Inbound_Reporting[[#This Row],[Group_Inbound_Weight_Tons]]</f>
        <v>0.25382755842062854</v>
      </c>
      <c r="R720" s="10">
        <f t="shared" si="11"/>
        <v>0.27575424703049778</v>
      </c>
    </row>
    <row r="721" spans="1:18" x14ac:dyDescent="0.25">
      <c r="A721">
        <v>912</v>
      </c>
      <c r="B721" s="14">
        <v>44186</v>
      </c>
      <c r="C721" t="s">
        <v>42</v>
      </c>
      <c r="D721">
        <v>103406</v>
      </c>
      <c r="E721" s="2">
        <v>44186</v>
      </c>
      <c r="F721">
        <v>1480</v>
      </c>
      <c r="G721">
        <v>0.74</v>
      </c>
      <c r="H721">
        <v>2</v>
      </c>
      <c r="I721" t="s">
        <v>162</v>
      </c>
      <c r="J721" t="s">
        <v>163</v>
      </c>
      <c r="K721">
        <v>12</v>
      </c>
      <c r="L721" t="s">
        <v>164</v>
      </c>
      <c r="M721" t="str">
        <f>VLOOKUP(Table_Fact_Inbound_Reporting[[#This Row],[supplier_dim_supplier_id]],Table_supplier_dim1[[supplier_id]:[supplier_name]],5,FALSE)</f>
        <v>Twin Enviro</v>
      </c>
      <c r="N721">
        <f>SUMIF(B:B,Table_Fact_Inbound_Reporting[[#This Row],[single_stream_incoming_date]],G:G)</f>
        <v>12.409999999999998</v>
      </c>
      <c r="O721">
        <f>IFERROR(VLOOKUP(Table_Fact_Inbound_Reporting[[#This Row],[single_stream_incoming_date]],Fact_Trashout_Reporting!C:F,4,FALSE),0)</f>
        <v>3.15</v>
      </c>
      <c r="P721">
        <f>IFERROR(VLOOKUP(Table_Fact_Inbound_Reporting[[#This Row],[single_stream_incoming_date]],Fact_Production_Reporting!E:G,3,FALSE),0)</f>
        <v>5.84</v>
      </c>
      <c r="Q721" s="30">
        <f>Table_Fact_Inbound_Reporting[[#This Row],[Group_Trash_Weight_Tons]]/Table_Fact_Inbound_Reporting[[#This Row],[Group_Inbound_Weight_Tons]]</f>
        <v>0.25382755842062854</v>
      </c>
      <c r="R721" s="10">
        <f t="shared" si="11"/>
        <v>0.27575424703049778</v>
      </c>
    </row>
    <row r="722" spans="1:18" x14ac:dyDescent="0.25">
      <c r="A722">
        <v>1568</v>
      </c>
      <c r="B722" s="14">
        <v>44186</v>
      </c>
      <c r="C722" t="s">
        <v>42</v>
      </c>
      <c r="D722">
        <v>103426</v>
      </c>
      <c r="E722" s="2">
        <v>44186</v>
      </c>
      <c r="F722">
        <v>6280</v>
      </c>
      <c r="G722">
        <v>3.14</v>
      </c>
      <c r="H722">
        <v>3</v>
      </c>
      <c r="I722" t="s">
        <v>162</v>
      </c>
      <c r="J722" t="s">
        <v>163</v>
      </c>
      <c r="K722">
        <v>12</v>
      </c>
      <c r="L722" t="s">
        <v>164</v>
      </c>
      <c r="M722" t="str">
        <f>VLOOKUP(Table_Fact_Inbound_Reporting[[#This Row],[supplier_dim_supplier_id]],Table_supplier_dim1[[supplier_id]:[supplier_name]],5,FALSE)</f>
        <v>Waste Management</v>
      </c>
      <c r="N722">
        <f>SUMIF(B:B,Table_Fact_Inbound_Reporting[[#This Row],[single_stream_incoming_date]],G:G)</f>
        <v>12.409999999999998</v>
      </c>
      <c r="O722">
        <f>IFERROR(VLOOKUP(Table_Fact_Inbound_Reporting[[#This Row],[single_stream_incoming_date]],Fact_Trashout_Reporting!C:F,4,FALSE),0)</f>
        <v>3.15</v>
      </c>
      <c r="P722">
        <f>IFERROR(VLOOKUP(Table_Fact_Inbound_Reporting[[#This Row],[single_stream_incoming_date]],Fact_Production_Reporting!E:G,3,FALSE),0)</f>
        <v>5.84</v>
      </c>
      <c r="Q722" s="30">
        <f>Table_Fact_Inbound_Reporting[[#This Row],[Group_Trash_Weight_Tons]]/Table_Fact_Inbound_Reporting[[#This Row],[Group_Inbound_Weight_Tons]]</f>
        <v>0.25382755842062854</v>
      </c>
      <c r="R722" s="10">
        <f t="shared" si="11"/>
        <v>0.27575424703049778</v>
      </c>
    </row>
    <row r="723" spans="1:18" x14ac:dyDescent="0.25">
      <c r="A723">
        <v>914</v>
      </c>
      <c r="B723" s="14">
        <v>44186</v>
      </c>
      <c r="C723" t="s">
        <v>42</v>
      </c>
      <c r="D723">
        <v>103427</v>
      </c>
      <c r="E723" s="2">
        <v>44186</v>
      </c>
      <c r="F723">
        <v>4380</v>
      </c>
      <c r="G723">
        <v>2.19</v>
      </c>
      <c r="H723">
        <v>2</v>
      </c>
      <c r="I723" t="s">
        <v>162</v>
      </c>
      <c r="J723" t="s">
        <v>163</v>
      </c>
      <c r="K723">
        <v>12</v>
      </c>
      <c r="L723" t="s">
        <v>164</v>
      </c>
      <c r="M723" t="str">
        <f>VLOOKUP(Table_Fact_Inbound_Reporting[[#This Row],[supplier_dim_supplier_id]],Table_supplier_dim1[[supplier_id]:[supplier_name]],5,FALSE)</f>
        <v>Twin Enviro</v>
      </c>
      <c r="N723">
        <f>SUMIF(B:B,Table_Fact_Inbound_Reporting[[#This Row],[single_stream_incoming_date]],G:G)</f>
        <v>12.409999999999998</v>
      </c>
      <c r="O723">
        <f>IFERROR(VLOOKUP(Table_Fact_Inbound_Reporting[[#This Row],[single_stream_incoming_date]],Fact_Trashout_Reporting!C:F,4,FALSE),0)</f>
        <v>3.15</v>
      </c>
      <c r="P723">
        <f>IFERROR(VLOOKUP(Table_Fact_Inbound_Reporting[[#This Row],[single_stream_incoming_date]],Fact_Production_Reporting!E:G,3,FALSE),0)</f>
        <v>5.84</v>
      </c>
      <c r="Q723" s="30">
        <f>Table_Fact_Inbound_Reporting[[#This Row],[Group_Trash_Weight_Tons]]/Table_Fact_Inbound_Reporting[[#This Row],[Group_Inbound_Weight_Tons]]</f>
        <v>0.25382755842062854</v>
      </c>
      <c r="R723" s="10">
        <f t="shared" si="11"/>
        <v>0.27575424703049778</v>
      </c>
    </row>
    <row r="724" spans="1:18" x14ac:dyDescent="0.25">
      <c r="A724">
        <v>913</v>
      </c>
      <c r="B724" s="14">
        <v>44186</v>
      </c>
      <c r="C724" t="s">
        <v>42</v>
      </c>
      <c r="D724">
        <v>103403</v>
      </c>
      <c r="E724" s="2">
        <v>44186</v>
      </c>
      <c r="F724">
        <v>4380</v>
      </c>
      <c r="G724">
        <v>2.19</v>
      </c>
      <c r="H724">
        <v>2</v>
      </c>
      <c r="I724" t="s">
        <v>162</v>
      </c>
      <c r="J724" t="s">
        <v>163</v>
      </c>
      <c r="K724">
        <v>12</v>
      </c>
      <c r="L724" t="s">
        <v>164</v>
      </c>
      <c r="M724" t="str">
        <f>VLOOKUP(Table_Fact_Inbound_Reporting[[#This Row],[supplier_dim_supplier_id]],Table_supplier_dim1[[supplier_id]:[supplier_name]],5,FALSE)</f>
        <v>Twin Enviro</v>
      </c>
      <c r="N724">
        <f>SUMIF(B:B,Table_Fact_Inbound_Reporting[[#This Row],[single_stream_incoming_date]],G:G)</f>
        <v>12.409999999999998</v>
      </c>
      <c r="O724">
        <f>IFERROR(VLOOKUP(Table_Fact_Inbound_Reporting[[#This Row],[single_stream_incoming_date]],Fact_Trashout_Reporting!C:F,4,FALSE),0)</f>
        <v>3.15</v>
      </c>
      <c r="P724">
        <f>IFERROR(VLOOKUP(Table_Fact_Inbound_Reporting[[#This Row],[single_stream_incoming_date]],Fact_Production_Reporting!E:G,3,FALSE),0)</f>
        <v>5.84</v>
      </c>
      <c r="Q724" s="30">
        <f>Table_Fact_Inbound_Reporting[[#This Row],[Group_Trash_Weight_Tons]]/Table_Fact_Inbound_Reporting[[#This Row],[Group_Inbound_Weight_Tons]]</f>
        <v>0.25382755842062854</v>
      </c>
      <c r="R724" s="10">
        <f t="shared" si="11"/>
        <v>0.27575424703049778</v>
      </c>
    </row>
    <row r="725" spans="1:18" x14ac:dyDescent="0.25">
      <c r="A725">
        <v>1570</v>
      </c>
      <c r="B725" s="14">
        <v>44183</v>
      </c>
      <c r="C725" t="s">
        <v>42</v>
      </c>
      <c r="D725">
        <v>103394</v>
      </c>
      <c r="E725" s="2">
        <v>44183</v>
      </c>
      <c r="F725">
        <v>7900</v>
      </c>
      <c r="G725">
        <v>3.95</v>
      </c>
      <c r="H725">
        <v>3</v>
      </c>
      <c r="I725" t="s">
        <v>162</v>
      </c>
      <c r="J725" t="s">
        <v>163</v>
      </c>
      <c r="K725">
        <v>12</v>
      </c>
      <c r="L725" t="s">
        <v>164</v>
      </c>
      <c r="M725" t="str">
        <f>VLOOKUP(Table_Fact_Inbound_Reporting[[#This Row],[supplier_dim_supplier_id]],Table_supplier_dim1[[supplier_id]:[supplier_name]],5,FALSE)</f>
        <v>Waste Management</v>
      </c>
      <c r="N725">
        <f>SUMIF(B:B,Table_Fact_Inbound_Reporting[[#This Row],[single_stream_incoming_date]],G:G)</f>
        <v>7.4</v>
      </c>
      <c r="O725">
        <f>IFERROR(VLOOKUP(Table_Fact_Inbound_Reporting[[#This Row],[single_stream_incoming_date]],Fact_Trashout_Reporting!C:F,4,FALSE),0)</f>
        <v>3.39</v>
      </c>
      <c r="P725">
        <f>IFERROR(VLOOKUP(Table_Fact_Inbound_Reporting[[#This Row],[single_stream_incoming_date]],Fact_Production_Reporting!E:G,3,FALSE),0)</f>
        <v>7.59</v>
      </c>
      <c r="Q725" s="30">
        <f>Table_Fact_Inbound_Reporting[[#This Row],[Group_Trash_Weight_Tons]]/Table_Fact_Inbound_Reporting[[#This Row],[Group_Inbound_Weight_Tons]]</f>
        <v>0.45810810810810809</v>
      </c>
      <c r="R725" s="10">
        <f t="shared" si="11"/>
        <v>0.27575424703049778</v>
      </c>
    </row>
    <row r="726" spans="1:18" x14ac:dyDescent="0.25">
      <c r="A726">
        <v>915</v>
      </c>
      <c r="B726" s="14">
        <v>44183</v>
      </c>
      <c r="C726" t="s">
        <v>42</v>
      </c>
      <c r="D726">
        <v>103390</v>
      </c>
      <c r="E726" s="2">
        <v>44183</v>
      </c>
      <c r="F726">
        <v>6900</v>
      </c>
      <c r="G726">
        <v>3.45</v>
      </c>
      <c r="H726">
        <v>2</v>
      </c>
      <c r="I726" t="s">
        <v>162</v>
      </c>
      <c r="J726" t="s">
        <v>163</v>
      </c>
      <c r="K726">
        <v>12</v>
      </c>
      <c r="L726" t="s">
        <v>164</v>
      </c>
      <c r="M726" t="str">
        <f>VLOOKUP(Table_Fact_Inbound_Reporting[[#This Row],[supplier_dim_supplier_id]],Table_supplier_dim1[[supplier_id]:[supplier_name]],5,FALSE)</f>
        <v>Twin Enviro</v>
      </c>
      <c r="N726">
        <f>SUMIF(B:B,Table_Fact_Inbound_Reporting[[#This Row],[single_stream_incoming_date]],G:G)</f>
        <v>7.4</v>
      </c>
      <c r="O726">
        <f>IFERROR(VLOOKUP(Table_Fact_Inbound_Reporting[[#This Row],[single_stream_incoming_date]],Fact_Trashout_Reporting!C:F,4,FALSE),0)</f>
        <v>3.39</v>
      </c>
      <c r="P726">
        <f>IFERROR(VLOOKUP(Table_Fact_Inbound_Reporting[[#This Row],[single_stream_incoming_date]],Fact_Production_Reporting!E:G,3,FALSE),0)</f>
        <v>7.59</v>
      </c>
      <c r="Q726" s="30">
        <f>Table_Fact_Inbound_Reporting[[#This Row],[Group_Trash_Weight_Tons]]/Table_Fact_Inbound_Reporting[[#This Row],[Group_Inbound_Weight_Tons]]</f>
        <v>0.45810810810810809</v>
      </c>
      <c r="R726" s="10">
        <f t="shared" si="11"/>
        <v>0.27575424703049778</v>
      </c>
    </row>
    <row r="727" spans="1:18" x14ac:dyDescent="0.25">
      <c r="A727">
        <v>919</v>
      </c>
      <c r="B727" s="14">
        <v>44182</v>
      </c>
      <c r="C727" t="s">
        <v>42</v>
      </c>
      <c r="D727">
        <v>103335</v>
      </c>
      <c r="E727" s="2">
        <v>44182</v>
      </c>
      <c r="F727">
        <v>5140</v>
      </c>
      <c r="G727">
        <v>2.57</v>
      </c>
      <c r="H727">
        <v>2</v>
      </c>
      <c r="I727" t="s">
        <v>162</v>
      </c>
      <c r="J727" t="s">
        <v>163</v>
      </c>
      <c r="K727">
        <v>12</v>
      </c>
      <c r="L727" t="s">
        <v>164</v>
      </c>
      <c r="M727" t="str">
        <f>VLOOKUP(Table_Fact_Inbound_Reporting[[#This Row],[supplier_dim_supplier_id]],Table_supplier_dim1[[supplier_id]:[supplier_name]],5,FALSE)</f>
        <v>Twin Enviro</v>
      </c>
      <c r="N727">
        <f>SUMIF(B:B,Table_Fact_Inbound_Reporting[[#This Row],[single_stream_incoming_date]],G:G)</f>
        <v>8.0500000000000007</v>
      </c>
      <c r="O727">
        <f>IFERROR(VLOOKUP(Table_Fact_Inbound_Reporting[[#This Row],[single_stream_incoming_date]],Fact_Trashout_Reporting!C:F,4,FALSE),0)</f>
        <v>3.7</v>
      </c>
      <c r="P727">
        <f>IFERROR(VLOOKUP(Table_Fact_Inbound_Reporting[[#This Row],[single_stream_incoming_date]],Fact_Production_Reporting!E:G,3,FALSE),0)</f>
        <v>5.7799999999999994</v>
      </c>
      <c r="Q727" s="30">
        <f>Table_Fact_Inbound_Reporting[[#This Row],[Group_Trash_Weight_Tons]]/Table_Fact_Inbound_Reporting[[#This Row],[Group_Inbound_Weight_Tons]]</f>
        <v>0.45962732919254656</v>
      </c>
      <c r="R727" s="10">
        <f t="shared" si="11"/>
        <v>0.27575424703049778</v>
      </c>
    </row>
    <row r="728" spans="1:18" x14ac:dyDescent="0.25">
      <c r="A728">
        <v>917</v>
      </c>
      <c r="B728" s="14">
        <v>44182</v>
      </c>
      <c r="C728" t="s">
        <v>42</v>
      </c>
      <c r="D728">
        <v>103333</v>
      </c>
      <c r="E728" s="2">
        <v>44182</v>
      </c>
      <c r="F728">
        <v>4160</v>
      </c>
      <c r="G728">
        <v>2.08</v>
      </c>
      <c r="H728">
        <v>2</v>
      </c>
      <c r="I728" t="s">
        <v>162</v>
      </c>
      <c r="J728" t="s">
        <v>163</v>
      </c>
      <c r="K728">
        <v>12</v>
      </c>
      <c r="L728" t="s">
        <v>164</v>
      </c>
      <c r="M728" t="str">
        <f>VLOOKUP(Table_Fact_Inbound_Reporting[[#This Row],[supplier_dim_supplier_id]],Table_supplier_dim1[[supplier_id]:[supplier_name]],5,FALSE)</f>
        <v>Twin Enviro</v>
      </c>
      <c r="N728">
        <f>SUMIF(B:B,Table_Fact_Inbound_Reporting[[#This Row],[single_stream_incoming_date]],G:G)</f>
        <v>8.0500000000000007</v>
      </c>
      <c r="O728">
        <f>IFERROR(VLOOKUP(Table_Fact_Inbound_Reporting[[#This Row],[single_stream_incoming_date]],Fact_Trashout_Reporting!C:F,4,FALSE),0)</f>
        <v>3.7</v>
      </c>
      <c r="P728">
        <f>IFERROR(VLOOKUP(Table_Fact_Inbound_Reporting[[#This Row],[single_stream_incoming_date]],Fact_Production_Reporting!E:G,3,FALSE),0)</f>
        <v>5.7799999999999994</v>
      </c>
      <c r="Q728" s="30">
        <f>Table_Fact_Inbound_Reporting[[#This Row],[Group_Trash_Weight_Tons]]/Table_Fact_Inbound_Reporting[[#This Row],[Group_Inbound_Weight_Tons]]</f>
        <v>0.45962732919254656</v>
      </c>
      <c r="R728" s="10">
        <f t="shared" si="11"/>
        <v>0.27575424703049778</v>
      </c>
    </row>
    <row r="729" spans="1:18" x14ac:dyDescent="0.25">
      <c r="A729">
        <v>918</v>
      </c>
      <c r="B729" s="14">
        <v>44182</v>
      </c>
      <c r="C729" t="s">
        <v>42</v>
      </c>
      <c r="D729">
        <v>103320</v>
      </c>
      <c r="E729" s="2">
        <v>44182</v>
      </c>
      <c r="F729">
        <v>820</v>
      </c>
      <c r="G729">
        <v>0.41</v>
      </c>
      <c r="H729">
        <v>2</v>
      </c>
      <c r="I729" t="s">
        <v>162</v>
      </c>
      <c r="J729" t="s">
        <v>163</v>
      </c>
      <c r="K729">
        <v>12</v>
      </c>
      <c r="L729" t="s">
        <v>164</v>
      </c>
      <c r="M729" t="str">
        <f>VLOOKUP(Table_Fact_Inbound_Reporting[[#This Row],[supplier_dim_supplier_id]],Table_supplier_dim1[[supplier_id]:[supplier_name]],5,FALSE)</f>
        <v>Twin Enviro</v>
      </c>
      <c r="N729">
        <f>SUMIF(B:B,Table_Fact_Inbound_Reporting[[#This Row],[single_stream_incoming_date]],G:G)</f>
        <v>8.0500000000000007</v>
      </c>
      <c r="O729">
        <f>IFERROR(VLOOKUP(Table_Fact_Inbound_Reporting[[#This Row],[single_stream_incoming_date]],Fact_Trashout_Reporting!C:F,4,FALSE),0)</f>
        <v>3.7</v>
      </c>
      <c r="P729">
        <f>IFERROR(VLOOKUP(Table_Fact_Inbound_Reporting[[#This Row],[single_stream_incoming_date]],Fact_Production_Reporting!E:G,3,FALSE),0)</f>
        <v>5.7799999999999994</v>
      </c>
      <c r="Q729" s="30">
        <f>Table_Fact_Inbound_Reporting[[#This Row],[Group_Trash_Weight_Tons]]/Table_Fact_Inbound_Reporting[[#This Row],[Group_Inbound_Weight_Tons]]</f>
        <v>0.45962732919254656</v>
      </c>
      <c r="R729" s="10">
        <f t="shared" si="11"/>
        <v>0.27575424703049778</v>
      </c>
    </row>
    <row r="730" spans="1:18" x14ac:dyDescent="0.25">
      <c r="A730">
        <v>1571</v>
      </c>
      <c r="B730" s="14">
        <v>44182</v>
      </c>
      <c r="C730" t="s">
        <v>42</v>
      </c>
      <c r="D730">
        <v>103357</v>
      </c>
      <c r="E730" s="2">
        <v>44182</v>
      </c>
      <c r="F730">
        <v>5980</v>
      </c>
      <c r="G730">
        <v>2.99</v>
      </c>
      <c r="H730">
        <v>3</v>
      </c>
      <c r="I730" t="s">
        <v>162</v>
      </c>
      <c r="J730" t="s">
        <v>163</v>
      </c>
      <c r="K730">
        <v>12</v>
      </c>
      <c r="L730" t="s">
        <v>164</v>
      </c>
      <c r="M730" t="str">
        <f>VLOOKUP(Table_Fact_Inbound_Reporting[[#This Row],[supplier_dim_supplier_id]],Table_supplier_dim1[[supplier_id]:[supplier_name]],5,FALSE)</f>
        <v>Waste Management</v>
      </c>
      <c r="N730">
        <f>SUMIF(B:B,Table_Fact_Inbound_Reporting[[#This Row],[single_stream_incoming_date]],G:G)</f>
        <v>8.0500000000000007</v>
      </c>
      <c r="O730">
        <f>IFERROR(VLOOKUP(Table_Fact_Inbound_Reporting[[#This Row],[single_stream_incoming_date]],Fact_Trashout_Reporting!C:F,4,FALSE),0)</f>
        <v>3.7</v>
      </c>
      <c r="P730">
        <f>IFERROR(VLOOKUP(Table_Fact_Inbound_Reporting[[#This Row],[single_stream_incoming_date]],Fact_Production_Reporting!E:G,3,FALSE),0)</f>
        <v>5.7799999999999994</v>
      </c>
      <c r="Q730" s="30">
        <f>Table_Fact_Inbound_Reporting[[#This Row],[Group_Trash_Weight_Tons]]/Table_Fact_Inbound_Reporting[[#This Row],[Group_Inbound_Weight_Tons]]</f>
        <v>0.45962732919254656</v>
      </c>
      <c r="R730" s="10">
        <f t="shared" si="11"/>
        <v>0.27575424703049778</v>
      </c>
    </row>
    <row r="731" spans="1:18" x14ac:dyDescent="0.25">
      <c r="A731">
        <v>1572</v>
      </c>
      <c r="B731" s="14">
        <v>44181</v>
      </c>
      <c r="C731" t="s">
        <v>42</v>
      </c>
      <c r="D731">
        <v>103303</v>
      </c>
      <c r="E731" s="2">
        <v>44181</v>
      </c>
      <c r="F731">
        <v>6740</v>
      </c>
      <c r="G731">
        <v>3.37</v>
      </c>
      <c r="H731">
        <v>3</v>
      </c>
      <c r="I731" t="s">
        <v>162</v>
      </c>
      <c r="J731" t="s">
        <v>163</v>
      </c>
      <c r="K731">
        <v>12</v>
      </c>
      <c r="L731" t="s">
        <v>164</v>
      </c>
      <c r="M731" t="str">
        <f>VLOOKUP(Table_Fact_Inbound_Reporting[[#This Row],[supplier_dim_supplier_id]],Table_supplier_dim1[[supplier_id]:[supplier_name]],5,FALSE)</f>
        <v>Waste Management</v>
      </c>
      <c r="N731">
        <f>SUMIF(B:B,Table_Fact_Inbound_Reporting[[#This Row],[single_stream_incoming_date]],G:G)</f>
        <v>11.89</v>
      </c>
      <c r="O731">
        <f>IFERROR(VLOOKUP(Table_Fact_Inbound_Reporting[[#This Row],[single_stream_incoming_date]],Fact_Trashout_Reporting!C:F,4,FALSE),0)</f>
        <v>3.9</v>
      </c>
      <c r="P731">
        <f>IFERROR(VLOOKUP(Table_Fact_Inbound_Reporting[[#This Row],[single_stream_incoming_date]],Fact_Production_Reporting!E:G,3,FALSE),0)</f>
        <v>6.3299999999999992</v>
      </c>
      <c r="Q731" s="30">
        <f>Table_Fact_Inbound_Reporting[[#This Row],[Group_Trash_Weight_Tons]]/Table_Fact_Inbound_Reporting[[#This Row],[Group_Inbound_Weight_Tons]]</f>
        <v>0.32800672834314548</v>
      </c>
      <c r="R731" s="10">
        <f t="shared" si="11"/>
        <v>0.27575424703049778</v>
      </c>
    </row>
    <row r="732" spans="1:18" x14ac:dyDescent="0.25">
      <c r="A732">
        <v>923</v>
      </c>
      <c r="B732" s="14">
        <v>44181</v>
      </c>
      <c r="C732" t="s">
        <v>42</v>
      </c>
      <c r="D732">
        <v>103311</v>
      </c>
      <c r="E732" s="2">
        <v>44181</v>
      </c>
      <c r="F732">
        <v>2120</v>
      </c>
      <c r="G732">
        <v>1.06</v>
      </c>
      <c r="H732">
        <v>2</v>
      </c>
      <c r="I732" t="s">
        <v>162</v>
      </c>
      <c r="J732" t="s">
        <v>163</v>
      </c>
      <c r="K732">
        <v>12</v>
      </c>
      <c r="L732" t="s">
        <v>164</v>
      </c>
      <c r="M732" t="str">
        <f>VLOOKUP(Table_Fact_Inbound_Reporting[[#This Row],[supplier_dim_supplier_id]],Table_supplier_dim1[[supplier_id]:[supplier_name]],5,FALSE)</f>
        <v>Twin Enviro</v>
      </c>
      <c r="N732">
        <f>SUMIF(B:B,Table_Fact_Inbound_Reporting[[#This Row],[single_stream_incoming_date]],G:G)</f>
        <v>11.89</v>
      </c>
      <c r="O732">
        <f>IFERROR(VLOOKUP(Table_Fact_Inbound_Reporting[[#This Row],[single_stream_incoming_date]],Fact_Trashout_Reporting!C:F,4,FALSE),0)</f>
        <v>3.9</v>
      </c>
      <c r="P732">
        <f>IFERROR(VLOOKUP(Table_Fact_Inbound_Reporting[[#This Row],[single_stream_incoming_date]],Fact_Production_Reporting!E:G,3,FALSE),0)</f>
        <v>6.3299999999999992</v>
      </c>
      <c r="Q732" s="30">
        <f>Table_Fact_Inbound_Reporting[[#This Row],[Group_Trash_Weight_Tons]]/Table_Fact_Inbound_Reporting[[#This Row],[Group_Inbound_Weight_Tons]]</f>
        <v>0.32800672834314548</v>
      </c>
      <c r="R732" s="10">
        <f t="shared" si="11"/>
        <v>0.27575424703049778</v>
      </c>
    </row>
    <row r="733" spans="1:18" x14ac:dyDescent="0.25">
      <c r="A733">
        <v>922</v>
      </c>
      <c r="B733" s="14">
        <v>44181</v>
      </c>
      <c r="C733" t="s">
        <v>42</v>
      </c>
      <c r="D733">
        <v>103280</v>
      </c>
      <c r="E733" s="2">
        <v>44181</v>
      </c>
      <c r="F733">
        <v>1400</v>
      </c>
      <c r="G733">
        <v>0.7</v>
      </c>
      <c r="H733">
        <v>2</v>
      </c>
      <c r="I733" t="s">
        <v>162</v>
      </c>
      <c r="J733" t="s">
        <v>163</v>
      </c>
      <c r="K733">
        <v>12</v>
      </c>
      <c r="L733" t="s">
        <v>164</v>
      </c>
      <c r="M733" t="str">
        <f>VLOOKUP(Table_Fact_Inbound_Reporting[[#This Row],[supplier_dim_supplier_id]],Table_supplier_dim1[[supplier_id]:[supplier_name]],5,FALSE)</f>
        <v>Twin Enviro</v>
      </c>
      <c r="N733">
        <f>SUMIF(B:B,Table_Fact_Inbound_Reporting[[#This Row],[single_stream_incoming_date]],G:G)</f>
        <v>11.89</v>
      </c>
      <c r="O733">
        <f>IFERROR(VLOOKUP(Table_Fact_Inbound_Reporting[[#This Row],[single_stream_incoming_date]],Fact_Trashout_Reporting!C:F,4,FALSE),0)</f>
        <v>3.9</v>
      </c>
      <c r="P733">
        <f>IFERROR(VLOOKUP(Table_Fact_Inbound_Reporting[[#This Row],[single_stream_incoming_date]],Fact_Production_Reporting!E:G,3,FALSE),0)</f>
        <v>6.3299999999999992</v>
      </c>
      <c r="Q733" s="30">
        <f>Table_Fact_Inbound_Reporting[[#This Row],[Group_Trash_Weight_Tons]]/Table_Fact_Inbound_Reporting[[#This Row],[Group_Inbound_Weight_Tons]]</f>
        <v>0.32800672834314548</v>
      </c>
      <c r="R733" s="10">
        <f t="shared" si="11"/>
        <v>0.27575424703049778</v>
      </c>
    </row>
    <row r="734" spans="1:18" x14ac:dyDescent="0.25">
      <c r="A734">
        <v>920</v>
      </c>
      <c r="B734" s="14">
        <v>44181</v>
      </c>
      <c r="C734" t="s">
        <v>42</v>
      </c>
      <c r="D734">
        <v>103309</v>
      </c>
      <c r="E734" s="2">
        <v>44181</v>
      </c>
      <c r="F734">
        <v>8200</v>
      </c>
      <c r="G734">
        <v>4.0999999999999996</v>
      </c>
      <c r="H734">
        <v>2</v>
      </c>
      <c r="I734" t="s">
        <v>162</v>
      </c>
      <c r="J734" t="s">
        <v>163</v>
      </c>
      <c r="K734">
        <v>12</v>
      </c>
      <c r="L734" t="s">
        <v>164</v>
      </c>
      <c r="M734" t="str">
        <f>VLOOKUP(Table_Fact_Inbound_Reporting[[#This Row],[supplier_dim_supplier_id]],Table_supplier_dim1[[supplier_id]:[supplier_name]],5,FALSE)</f>
        <v>Twin Enviro</v>
      </c>
      <c r="N734">
        <f>SUMIF(B:B,Table_Fact_Inbound_Reporting[[#This Row],[single_stream_incoming_date]],G:G)</f>
        <v>11.89</v>
      </c>
      <c r="O734">
        <f>IFERROR(VLOOKUP(Table_Fact_Inbound_Reporting[[#This Row],[single_stream_incoming_date]],Fact_Trashout_Reporting!C:F,4,FALSE),0)</f>
        <v>3.9</v>
      </c>
      <c r="P734">
        <f>IFERROR(VLOOKUP(Table_Fact_Inbound_Reporting[[#This Row],[single_stream_incoming_date]],Fact_Production_Reporting!E:G,3,FALSE),0)</f>
        <v>6.3299999999999992</v>
      </c>
      <c r="Q734" s="30">
        <f>Table_Fact_Inbound_Reporting[[#This Row],[Group_Trash_Weight_Tons]]/Table_Fact_Inbound_Reporting[[#This Row],[Group_Inbound_Weight_Tons]]</f>
        <v>0.32800672834314548</v>
      </c>
      <c r="R734" s="10">
        <f t="shared" si="11"/>
        <v>0.27575424703049778</v>
      </c>
    </row>
    <row r="735" spans="1:18" x14ac:dyDescent="0.25">
      <c r="A735">
        <v>921</v>
      </c>
      <c r="B735" s="14">
        <v>44181</v>
      </c>
      <c r="C735" t="s">
        <v>42</v>
      </c>
      <c r="D735">
        <v>103273</v>
      </c>
      <c r="E735" s="2">
        <v>44181</v>
      </c>
      <c r="F735">
        <v>5320</v>
      </c>
      <c r="G735">
        <v>2.66</v>
      </c>
      <c r="H735">
        <v>2</v>
      </c>
      <c r="I735" t="s">
        <v>162</v>
      </c>
      <c r="J735" t="s">
        <v>163</v>
      </c>
      <c r="K735">
        <v>12</v>
      </c>
      <c r="L735" t="s">
        <v>164</v>
      </c>
      <c r="M735" t="str">
        <f>VLOOKUP(Table_Fact_Inbound_Reporting[[#This Row],[supplier_dim_supplier_id]],Table_supplier_dim1[[supplier_id]:[supplier_name]],5,FALSE)</f>
        <v>Twin Enviro</v>
      </c>
      <c r="N735">
        <f>SUMIF(B:B,Table_Fact_Inbound_Reporting[[#This Row],[single_stream_incoming_date]],G:G)</f>
        <v>11.89</v>
      </c>
      <c r="O735">
        <f>IFERROR(VLOOKUP(Table_Fact_Inbound_Reporting[[#This Row],[single_stream_incoming_date]],Fact_Trashout_Reporting!C:F,4,FALSE),0)</f>
        <v>3.9</v>
      </c>
      <c r="P735">
        <f>IFERROR(VLOOKUP(Table_Fact_Inbound_Reporting[[#This Row],[single_stream_incoming_date]],Fact_Production_Reporting!E:G,3,FALSE),0)</f>
        <v>6.3299999999999992</v>
      </c>
      <c r="Q735" s="30">
        <f>Table_Fact_Inbound_Reporting[[#This Row],[Group_Trash_Weight_Tons]]/Table_Fact_Inbound_Reporting[[#This Row],[Group_Inbound_Weight_Tons]]</f>
        <v>0.32800672834314548</v>
      </c>
      <c r="R735" s="10">
        <f t="shared" si="11"/>
        <v>0.27575424703049778</v>
      </c>
    </row>
    <row r="736" spans="1:18" x14ac:dyDescent="0.25">
      <c r="A736">
        <v>925</v>
      </c>
      <c r="B736" s="14">
        <v>44180</v>
      </c>
      <c r="C736" t="s">
        <v>42</v>
      </c>
      <c r="D736">
        <v>103227</v>
      </c>
      <c r="E736" s="2">
        <v>44180</v>
      </c>
      <c r="F736">
        <v>2880</v>
      </c>
      <c r="G736">
        <v>1.44</v>
      </c>
      <c r="H736">
        <v>2</v>
      </c>
      <c r="I736" t="s">
        <v>162</v>
      </c>
      <c r="J736" t="s">
        <v>163</v>
      </c>
      <c r="K736">
        <v>12</v>
      </c>
      <c r="L736" t="s">
        <v>164</v>
      </c>
      <c r="M736" t="str">
        <f>VLOOKUP(Table_Fact_Inbound_Reporting[[#This Row],[supplier_dim_supplier_id]],Table_supplier_dim1[[supplier_id]:[supplier_name]],5,FALSE)</f>
        <v>Twin Enviro</v>
      </c>
      <c r="N736">
        <f>SUMIF(B:B,Table_Fact_Inbound_Reporting[[#This Row],[single_stream_incoming_date]],G:G)</f>
        <v>11.08</v>
      </c>
      <c r="O736">
        <f>IFERROR(VLOOKUP(Table_Fact_Inbound_Reporting[[#This Row],[single_stream_incoming_date]],Fact_Trashout_Reporting!C:F,4,FALSE),0)</f>
        <v>3.74</v>
      </c>
      <c r="P736">
        <f>IFERROR(VLOOKUP(Table_Fact_Inbound_Reporting[[#This Row],[single_stream_incoming_date]],Fact_Production_Reporting!E:G,3,FALSE),0)</f>
        <v>8.6</v>
      </c>
      <c r="Q736" s="30">
        <f>Table_Fact_Inbound_Reporting[[#This Row],[Group_Trash_Weight_Tons]]/Table_Fact_Inbound_Reporting[[#This Row],[Group_Inbound_Weight_Tons]]</f>
        <v>0.33754512635379064</v>
      </c>
      <c r="R736" s="10">
        <f t="shared" si="11"/>
        <v>0.27575424703049778</v>
      </c>
    </row>
    <row r="737" spans="1:18" x14ac:dyDescent="0.25">
      <c r="A737">
        <v>1574</v>
      </c>
      <c r="B737" s="14">
        <v>44180</v>
      </c>
      <c r="C737" t="s">
        <v>42</v>
      </c>
      <c r="D737">
        <v>103269</v>
      </c>
      <c r="E737" s="2">
        <v>44180</v>
      </c>
      <c r="F737">
        <v>4900</v>
      </c>
      <c r="G737">
        <v>2.4500000000000002</v>
      </c>
      <c r="H737">
        <v>3</v>
      </c>
      <c r="I737" t="s">
        <v>162</v>
      </c>
      <c r="J737" t="s">
        <v>163</v>
      </c>
      <c r="K737">
        <v>12</v>
      </c>
      <c r="L737" t="s">
        <v>164</v>
      </c>
      <c r="M737" t="str">
        <f>VLOOKUP(Table_Fact_Inbound_Reporting[[#This Row],[supplier_dim_supplier_id]],Table_supplier_dim1[[supplier_id]:[supplier_name]],5,FALSE)</f>
        <v>Waste Management</v>
      </c>
      <c r="N737">
        <f>SUMIF(B:B,Table_Fact_Inbound_Reporting[[#This Row],[single_stream_incoming_date]],G:G)</f>
        <v>11.08</v>
      </c>
      <c r="O737">
        <f>IFERROR(VLOOKUP(Table_Fact_Inbound_Reporting[[#This Row],[single_stream_incoming_date]],Fact_Trashout_Reporting!C:F,4,FALSE),0)</f>
        <v>3.74</v>
      </c>
      <c r="P737">
        <f>IFERROR(VLOOKUP(Table_Fact_Inbound_Reporting[[#This Row],[single_stream_incoming_date]],Fact_Production_Reporting!E:G,3,FALSE),0)</f>
        <v>8.6</v>
      </c>
      <c r="Q737" s="30">
        <f>Table_Fact_Inbound_Reporting[[#This Row],[Group_Trash_Weight_Tons]]/Table_Fact_Inbound_Reporting[[#This Row],[Group_Inbound_Weight_Tons]]</f>
        <v>0.33754512635379064</v>
      </c>
      <c r="R737" s="10">
        <f t="shared" si="11"/>
        <v>0.27575424703049778</v>
      </c>
    </row>
    <row r="738" spans="1:18" x14ac:dyDescent="0.25">
      <c r="A738">
        <v>1573</v>
      </c>
      <c r="B738" s="14">
        <v>44180</v>
      </c>
      <c r="C738" t="s">
        <v>42</v>
      </c>
      <c r="D738">
        <v>103268</v>
      </c>
      <c r="E738" s="2">
        <v>44180</v>
      </c>
      <c r="F738">
        <v>10740</v>
      </c>
      <c r="G738">
        <v>5.37</v>
      </c>
      <c r="H738">
        <v>3</v>
      </c>
      <c r="I738" t="s">
        <v>162</v>
      </c>
      <c r="J738" t="s">
        <v>163</v>
      </c>
      <c r="K738">
        <v>12</v>
      </c>
      <c r="L738" t="s">
        <v>164</v>
      </c>
      <c r="M738" t="str">
        <f>VLOOKUP(Table_Fact_Inbound_Reporting[[#This Row],[supplier_dim_supplier_id]],Table_supplier_dim1[[supplier_id]:[supplier_name]],5,FALSE)</f>
        <v>Waste Management</v>
      </c>
      <c r="N738">
        <f>SUMIF(B:B,Table_Fact_Inbound_Reporting[[#This Row],[single_stream_incoming_date]],G:G)</f>
        <v>11.08</v>
      </c>
      <c r="O738">
        <f>IFERROR(VLOOKUP(Table_Fact_Inbound_Reporting[[#This Row],[single_stream_incoming_date]],Fact_Trashout_Reporting!C:F,4,FALSE),0)</f>
        <v>3.74</v>
      </c>
      <c r="P738">
        <f>IFERROR(VLOOKUP(Table_Fact_Inbound_Reporting[[#This Row],[single_stream_incoming_date]],Fact_Production_Reporting!E:G,3,FALSE),0)</f>
        <v>8.6</v>
      </c>
      <c r="Q738" s="30">
        <f>Table_Fact_Inbound_Reporting[[#This Row],[Group_Trash_Weight_Tons]]/Table_Fact_Inbound_Reporting[[#This Row],[Group_Inbound_Weight_Tons]]</f>
        <v>0.33754512635379064</v>
      </c>
      <c r="R738" s="10">
        <f t="shared" si="11"/>
        <v>0.27575424703049778</v>
      </c>
    </row>
    <row r="739" spans="1:18" x14ac:dyDescent="0.25">
      <c r="A739">
        <v>924</v>
      </c>
      <c r="B739" s="14">
        <v>44180</v>
      </c>
      <c r="C739" t="s">
        <v>42</v>
      </c>
      <c r="D739">
        <v>103229</v>
      </c>
      <c r="E739" s="2">
        <v>44180</v>
      </c>
      <c r="F739">
        <v>3640</v>
      </c>
      <c r="G739">
        <v>1.82</v>
      </c>
      <c r="H739">
        <v>2</v>
      </c>
      <c r="I739" t="s">
        <v>162</v>
      </c>
      <c r="J739" t="s">
        <v>163</v>
      </c>
      <c r="K739">
        <v>12</v>
      </c>
      <c r="L739" t="s">
        <v>164</v>
      </c>
      <c r="M739" t="str">
        <f>VLOOKUP(Table_Fact_Inbound_Reporting[[#This Row],[supplier_dim_supplier_id]],Table_supplier_dim1[[supplier_id]:[supplier_name]],5,FALSE)</f>
        <v>Twin Enviro</v>
      </c>
      <c r="N739">
        <f>SUMIF(B:B,Table_Fact_Inbound_Reporting[[#This Row],[single_stream_incoming_date]],G:G)</f>
        <v>11.08</v>
      </c>
      <c r="O739">
        <f>IFERROR(VLOOKUP(Table_Fact_Inbound_Reporting[[#This Row],[single_stream_incoming_date]],Fact_Trashout_Reporting!C:F,4,FALSE),0)</f>
        <v>3.74</v>
      </c>
      <c r="P739">
        <f>IFERROR(VLOOKUP(Table_Fact_Inbound_Reporting[[#This Row],[single_stream_incoming_date]],Fact_Production_Reporting!E:G,3,FALSE),0)</f>
        <v>8.6</v>
      </c>
      <c r="Q739" s="30">
        <f>Table_Fact_Inbound_Reporting[[#This Row],[Group_Trash_Weight_Tons]]/Table_Fact_Inbound_Reporting[[#This Row],[Group_Inbound_Weight_Tons]]</f>
        <v>0.33754512635379064</v>
      </c>
      <c r="R739" s="10">
        <f t="shared" si="11"/>
        <v>0.27575424703049778</v>
      </c>
    </row>
    <row r="740" spans="1:18" x14ac:dyDescent="0.25">
      <c r="A740">
        <v>927</v>
      </c>
      <c r="B740" s="14">
        <v>44179</v>
      </c>
      <c r="C740" t="s">
        <v>42</v>
      </c>
      <c r="D740">
        <v>103191</v>
      </c>
      <c r="E740" s="2">
        <v>44179</v>
      </c>
      <c r="F740">
        <v>3580</v>
      </c>
      <c r="G740">
        <v>1.79</v>
      </c>
      <c r="H740">
        <v>2</v>
      </c>
      <c r="I740" t="s">
        <v>162</v>
      </c>
      <c r="J740" t="s">
        <v>163</v>
      </c>
      <c r="K740">
        <v>12</v>
      </c>
      <c r="L740" t="s">
        <v>164</v>
      </c>
      <c r="M740" t="str">
        <f>VLOOKUP(Table_Fact_Inbound_Reporting[[#This Row],[supplier_dim_supplier_id]],Table_supplier_dim1[[supplier_id]:[supplier_name]],5,FALSE)</f>
        <v>Twin Enviro</v>
      </c>
      <c r="N740">
        <f>SUMIF(B:B,Table_Fact_Inbound_Reporting[[#This Row],[single_stream_incoming_date]],G:G)</f>
        <v>16.62</v>
      </c>
      <c r="O740">
        <f>IFERROR(VLOOKUP(Table_Fact_Inbound_Reporting[[#This Row],[single_stream_incoming_date]],Fact_Trashout_Reporting!C:F,4,FALSE),0)</f>
        <v>3.31</v>
      </c>
      <c r="P740">
        <f>IFERROR(VLOOKUP(Table_Fact_Inbound_Reporting[[#This Row],[single_stream_incoming_date]],Fact_Production_Reporting!E:G,3,FALSE),0)</f>
        <v>8.5699999999999985</v>
      </c>
      <c r="Q740" s="30">
        <f>Table_Fact_Inbound_Reporting[[#This Row],[Group_Trash_Weight_Tons]]/Table_Fact_Inbound_Reporting[[#This Row],[Group_Inbound_Weight_Tons]]</f>
        <v>0.19915764139590852</v>
      </c>
      <c r="R740" s="10">
        <f t="shared" si="11"/>
        <v>0.27575424703049778</v>
      </c>
    </row>
    <row r="741" spans="1:18" x14ac:dyDescent="0.25">
      <c r="A741">
        <v>926</v>
      </c>
      <c r="B741" s="14">
        <v>44179</v>
      </c>
      <c r="C741" t="s">
        <v>42</v>
      </c>
      <c r="D741">
        <v>103164</v>
      </c>
      <c r="E741" s="2">
        <v>44179</v>
      </c>
      <c r="F741">
        <v>4560</v>
      </c>
      <c r="G741">
        <v>2.2799999999999998</v>
      </c>
      <c r="H741">
        <v>2</v>
      </c>
      <c r="I741" t="s">
        <v>162</v>
      </c>
      <c r="J741" t="s">
        <v>163</v>
      </c>
      <c r="K741">
        <v>12</v>
      </c>
      <c r="L741" t="s">
        <v>164</v>
      </c>
      <c r="M741" t="str">
        <f>VLOOKUP(Table_Fact_Inbound_Reporting[[#This Row],[supplier_dim_supplier_id]],Table_supplier_dim1[[supplier_id]:[supplier_name]],5,FALSE)</f>
        <v>Twin Enviro</v>
      </c>
      <c r="N741">
        <f>SUMIF(B:B,Table_Fact_Inbound_Reporting[[#This Row],[single_stream_incoming_date]],G:G)</f>
        <v>16.62</v>
      </c>
      <c r="O741">
        <f>IFERROR(VLOOKUP(Table_Fact_Inbound_Reporting[[#This Row],[single_stream_incoming_date]],Fact_Trashout_Reporting!C:F,4,FALSE),0)</f>
        <v>3.31</v>
      </c>
      <c r="P741">
        <f>IFERROR(VLOOKUP(Table_Fact_Inbound_Reporting[[#This Row],[single_stream_incoming_date]],Fact_Production_Reporting!E:G,3,FALSE),0)</f>
        <v>8.5699999999999985</v>
      </c>
      <c r="Q741" s="30">
        <f>Table_Fact_Inbound_Reporting[[#This Row],[Group_Trash_Weight_Tons]]/Table_Fact_Inbound_Reporting[[#This Row],[Group_Inbound_Weight_Tons]]</f>
        <v>0.19915764139590852</v>
      </c>
      <c r="R741" s="10">
        <f t="shared" si="11"/>
        <v>0.27575424703049778</v>
      </c>
    </row>
    <row r="742" spans="1:18" x14ac:dyDescent="0.25">
      <c r="A742">
        <v>928</v>
      </c>
      <c r="B742" s="14">
        <v>44179</v>
      </c>
      <c r="C742" t="s">
        <v>42</v>
      </c>
      <c r="D742">
        <v>103224</v>
      </c>
      <c r="E742" s="2">
        <v>44179</v>
      </c>
      <c r="F742">
        <v>7440</v>
      </c>
      <c r="G742">
        <v>3.72</v>
      </c>
      <c r="H742">
        <v>2</v>
      </c>
      <c r="I742" t="s">
        <v>162</v>
      </c>
      <c r="J742" t="s">
        <v>163</v>
      </c>
      <c r="K742">
        <v>12</v>
      </c>
      <c r="L742" t="s">
        <v>164</v>
      </c>
      <c r="M742" t="str">
        <f>VLOOKUP(Table_Fact_Inbound_Reporting[[#This Row],[supplier_dim_supplier_id]],Table_supplier_dim1[[supplier_id]:[supplier_name]],5,FALSE)</f>
        <v>Twin Enviro</v>
      </c>
      <c r="N742">
        <f>SUMIF(B:B,Table_Fact_Inbound_Reporting[[#This Row],[single_stream_incoming_date]],G:G)</f>
        <v>16.62</v>
      </c>
      <c r="O742">
        <f>IFERROR(VLOOKUP(Table_Fact_Inbound_Reporting[[#This Row],[single_stream_incoming_date]],Fact_Trashout_Reporting!C:F,4,FALSE),0)</f>
        <v>3.31</v>
      </c>
      <c r="P742">
        <f>IFERROR(VLOOKUP(Table_Fact_Inbound_Reporting[[#This Row],[single_stream_incoming_date]],Fact_Production_Reporting!E:G,3,FALSE),0)</f>
        <v>8.5699999999999985</v>
      </c>
      <c r="Q742" s="30">
        <f>Table_Fact_Inbound_Reporting[[#This Row],[Group_Trash_Weight_Tons]]/Table_Fact_Inbound_Reporting[[#This Row],[Group_Inbound_Weight_Tons]]</f>
        <v>0.19915764139590852</v>
      </c>
      <c r="R742" s="10">
        <f t="shared" si="11"/>
        <v>0.27575424703049778</v>
      </c>
    </row>
    <row r="743" spans="1:18" x14ac:dyDescent="0.25">
      <c r="A743">
        <v>1577</v>
      </c>
      <c r="B743" s="14">
        <v>44179</v>
      </c>
      <c r="C743" t="s">
        <v>42</v>
      </c>
      <c r="D743">
        <v>103197</v>
      </c>
      <c r="E743" s="2">
        <v>44179</v>
      </c>
      <c r="F743">
        <v>9180</v>
      </c>
      <c r="G743">
        <v>4.59</v>
      </c>
      <c r="H743">
        <v>3</v>
      </c>
      <c r="I743" t="s">
        <v>162</v>
      </c>
      <c r="J743" t="s">
        <v>163</v>
      </c>
      <c r="K743">
        <v>12</v>
      </c>
      <c r="L743" t="s">
        <v>164</v>
      </c>
      <c r="M743" t="str">
        <f>VLOOKUP(Table_Fact_Inbound_Reporting[[#This Row],[supplier_dim_supplier_id]],Table_supplier_dim1[[supplier_id]:[supplier_name]],5,FALSE)</f>
        <v>Waste Management</v>
      </c>
      <c r="N743">
        <f>SUMIF(B:B,Table_Fact_Inbound_Reporting[[#This Row],[single_stream_incoming_date]],G:G)</f>
        <v>16.62</v>
      </c>
      <c r="O743">
        <f>IFERROR(VLOOKUP(Table_Fact_Inbound_Reporting[[#This Row],[single_stream_incoming_date]],Fact_Trashout_Reporting!C:F,4,FALSE),0)</f>
        <v>3.31</v>
      </c>
      <c r="P743">
        <f>IFERROR(VLOOKUP(Table_Fact_Inbound_Reporting[[#This Row],[single_stream_incoming_date]],Fact_Production_Reporting!E:G,3,FALSE),0)</f>
        <v>8.5699999999999985</v>
      </c>
      <c r="Q743" s="30">
        <f>Table_Fact_Inbound_Reporting[[#This Row],[Group_Trash_Weight_Tons]]/Table_Fact_Inbound_Reporting[[#This Row],[Group_Inbound_Weight_Tons]]</f>
        <v>0.19915764139590852</v>
      </c>
      <c r="R743" s="10">
        <f t="shared" si="11"/>
        <v>0.27575424703049778</v>
      </c>
    </row>
    <row r="744" spans="1:18" x14ac:dyDescent="0.25">
      <c r="A744">
        <v>1576</v>
      </c>
      <c r="B744" s="14">
        <v>44179</v>
      </c>
      <c r="C744" t="s">
        <v>42</v>
      </c>
      <c r="D744">
        <v>103226</v>
      </c>
      <c r="E744" s="2">
        <v>44179</v>
      </c>
      <c r="F744">
        <v>2560</v>
      </c>
      <c r="G744">
        <v>1.28</v>
      </c>
      <c r="H744">
        <v>3</v>
      </c>
      <c r="I744" t="s">
        <v>162</v>
      </c>
      <c r="J744" t="s">
        <v>163</v>
      </c>
      <c r="K744">
        <v>12</v>
      </c>
      <c r="L744" t="s">
        <v>164</v>
      </c>
      <c r="M744" t="str">
        <f>VLOOKUP(Table_Fact_Inbound_Reporting[[#This Row],[supplier_dim_supplier_id]],Table_supplier_dim1[[supplier_id]:[supplier_name]],5,FALSE)</f>
        <v>Waste Management</v>
      </c>
      <c r="N744">
        <f>SUMIF(B:B,Table_Fact_Inbound_Reporting[[#This Row],[single_stream_incoming_date]],G:G)</f>
        <v>16.62</v>
      </c>
      <c r="O744">
        <f>IFERROR(VLOOKUP(Table_Fact_Inbound_Reporting[[#This Row],[single_stream_incoming_date]],Fact_Trashout_Reporting!C:F,4,FALSE),0)</f>
        <v>3.31</v>
      </c>
      <c r="P744">
        <f>IFERROR(VLOOKUP(Table_Fact_Inbound_Reporting[[#This Row],[single_stream_incoming_date]],Fact_Production_Reporting!E:G,3,FALSE),0)</f>
        <v>8.5699999999999985</v>
      </c>
      <c r="Q744" s="30">
        <f>Table_Fact_Inbound_Reporting[[#This Row],[Group_Trash_Weight_Tons]]/Table_Fact_Inbound_Reporting[[#This Row],[Group_Inbound_Weight_Tons]]</f>
        <v>0.19915764139590852</v>
      </c>
      <c r="R744" s="10">
        <f t="shared" si="11"/>
        <v>0.27575424703049778</v>
      </c>
    </row>
    <row r="745" spans="1:18" x14ac:dyDescent="0.25">
      <c r="A745">
        <v>1575</v>
      </c>
      <c r="B745" s="14">
        <v>44179</v>
      </c>
      <c r="C745" t="s">
        <v>42</v>
      </c>
      <c r="D745">
        <v>103218</v>
      </c>
      <c r="E745" s="2">
        <v>44179</v>
      </c>
      <c r="F745">
        <v>5920</v>
      </c>
      <c r="G745">
        <v>2.96</v>
      </c>
      <c r="H745">
        <v>3</v>
      </c>
      <c r="I745" t="s">
        <v>162</v>
      </c>
      <c r="J745" t="s">
        <v>163</v>
      </c>
      <c r="K745">
        <v>12</v>
      </c>
      <c r="L745" t="s">
        <v>164</v>
      </c>
      <c r="M745" t="str">
        <f>VLOOKUP(Table_Fact_Inbound_Reporting[[#This Row],[supplier_dim_supplier_id]],Table_supplier_dim1[[supplier_id]:[supplier_name]],5,FALSE)</f>
        <v>Waste Management</v>
      </c>
      <c r="N745">
        <f>SUMIF(B:B,Table_Fact_Inbound_Reporting[[#This Row],[single_stream_incoming_date]],G:G)</f>
        <v>16.62</v>
      </c>
      <c r="O745">
        <f>IFERROR(VLOOKUP(Table_Fact_Inbound_Reporting[[#This Row],[single_stream_incoming_date]],Fact_Trashout_Reporting!C:F,4,FALSE),0)</f>
        <v>3.31</v>
      </c>
      <c r="P745">
        <f>IFERROR(VLOOKUP(Table_Fact_Inbound_Reporting[[#This Row],[single_stream_incoming_date]],Fact_Production_Reporting!E:G,3,FALSE),0)</f>
        <v>8.5699999999999985</v>
      </c>
      <c r="Q745" s="30">
        <f>Table_Fact_Inbound_Reporting[[#This Row],[Group_Trash_Weight_Tons]]/Table_Fact_Inbound_Reporting[[#This Row],[Group_Inbound_Weight_Tons]]</f>
        <v>0.19915764139590852</v>
      </c>
      <c r="R745" s="10">
        <f t="shared" si="11"/>
        <v>0.27575424703049778</v>
      </c>
    </row>
    <row r="746" spans="1:18" x14ac:dyDescent="0.25">
      <c r="A746">
        <v>929</v>
      </c>
      <c r="B746" s="14">
        <v>44176</v>
      </c>
      <c r="C746" t="s">
        <v>42</v>
      </c>
      <c r="D746">
        <v>103185</v>
      </c>
      <c r="E746" s="2">
        <v>44176</v>
      </c>
      <c r="F746">
        <v>2500</v>
      </c>
      <c r="G746">
        <v>1.25</v>
      </c>
      <c r="H746">
        <v>2</v>
      </c>
      <c r="I746" t="s">
        <v>162</v>
      </c>
      <c r="J746" t="s">
        <v>163</v>
      </c>
      <c r="K746">
        <v>12</v>
      </c>
      <c r="L746" t="s">
        <v>164</v>
      </c>
      <c r="M746" t="str">
        <f>VLOOKUP(Table_Fact_Inbound_Reporting[[#This Row],[supplier_dim_supplier_id]],Table_supplier_dim1[[supplier_id]:[supplier_name]],5,FALSE)</f>
        <v>Twin Enviro</v>
      </c>
      <c r="N746">
        <f>SUMIF(B:B,Table_Fact_Inbound_Reporting[[#This Row],[single_stream_incoming_date]],G:G)</f>
        <v>11.47</v>
      </c>
      <c r="O746">
        <f>IFERROR(VLOOKUP(Table_Fact_Inbound_Reporting[[#This Row],[single_stream_incoming_date]],Fact_Trashout_Reporting!C:F,4,FALSE),0)</f>
        <v>3.19</v>
      </c>
      <c r="P746">
        <f>IFERROR(VLOOKUP(Table_Fact_Inbound_Reporting[[#This Row],[single_stream_incoming_date]],Fact_Production_Reporting!E:G,3,FALSE),0)</f>
        <v>9.33</v>
      </c>
      <c r="Q746" s="30">
        <f>Table_Fact_Inbound_Reporting[[#This Row],[Group_Trash_Weight_Tons]]/Table_Fact_Inbound_Reporting[[#This Row],[Group_Inbound_Weight_Tons]]</f>
        <v>0.27811682650392328</v>
      </c>
      <c r="R746" s="10">
        <f t="shared" si="11"/>
        <v>0.27575424703049778</v>
      </c>
    </row>
    <row r="747" spans="1:18" x14ac:dyDescent="0.25">
      <c r="A747">
        <v>1803</v>
      </c>
      <c r="B747" s="14">
        <v>44176</v>
      </c>
      <c r="C747" t="s">
        <v>122</v>
      </c>
      <c r="D747">
        <v>103146</v>
      </c>
      <c r="E747" s="2">
        <v>44176</v>
      </c>
      <c r="F747">
        <v>0</v>
      </c>
      <c r="G747">
        <v>2.27</v>
      </c>
      <c r="H747">
        <v>5</v>
      </c>
      <c r="I747" t="s">
        <v>162</v>
      </c>
      <c r="J747" t="s">
        <v>163</v>
      </c>
      <c r="K747">
        <v>12</v>
      </c>
      <c r="L747" t="s">
        <v>164</v>
      </c>
      <c r="M747" t="str">
        <f>VLOOKUP(Table_Fact_Inbound_Reporting[[#This Row],[supplier_dim_supplier_id]],Table_supplier_dim1[[supplier_id]:[supplier_name]],5,FALSE)</f>
        <v>Overton</v>
      </c>
      <c r="N747">
        <f>SUMIF(B:B,Table_Fact_Inbound_Reporting[[#This Row],[single_stream_incoming_date]],G:G)</f>
        <v>11.47</v>
      </c>
      <c r="O747">
        <f>IFERROR(VLOOKUP(Table_Fact_Inbound_Reporting[[#This Row],[single_stream_incoming_date]],Fact_Trashout_Reporting!C:F,4,FALSE),0)</f>
        <v>3.19</v>
      </c>
      <c r="P747">
        <f>IFERROR(VLOOKUP(Table_Fact_Inbound_Reporting[[#This Row],[single_stream_incoming_date]],Fact_Production_Reporting!E:G,3,FALSE),0)</f>
        <v>9.33</v>
      </c>
      <c r="Q747" s="30">
        <f>Table_Fact_Inbound_Reporting[[#This Row],[Group_Trash_Weight_Tons]]/Table_Fact_Inbound_Reporting[[#This Row],[Group_Inbound_Weight_Tons]]</f>
        <v>0.27811682650392328</v>
      </c>
      <c r="R747" s="10">
        <f t="shared" si="11"/>
        <v>0.27575424703049778</v>
      </c>
    </row>
    <row r="748" spans="1:18" x14ac:dyDescent="0.25">
      <c r="A748">
        <v>1578</v>
      </c>
      <c r="B748" s="14">
        <v>44176</v>
      </c>
      <c r="C748" t="s">
        <v>42</v>
      </c>
      <c r="D748">
        <v>103189</v>
      </c>
      <c r="E748" s="2">
        <v>44176</v>
      </c>
      <c r="F748">
        <v>7900</v>
      </c>
      <c r="G748">
        <v>3.95</v>
      </c>
      <c r="H748">
        <v>3</v>
      </c>
      <c r="I748" t="s">
        <v>162</v>
      </c>
      <c r="J748" t="s">
        <v>163</v>
      </c>
      <c r="K748">
        <v>12</v>
      </c>
      <c r="L748" t="s">
        <v>164</v>
      </c>
      <c r="M748" t="str">
        <f>VLOOKUP(Table_Fact_Inbound_Reporting[[#This Row],[supplier_dim_supplier_id]],Table_supplier_dim1[[supplier_id]:[supplier_name]],5,FALSE)</f>
        <v>Waste Management</v>
      </c>
      <c r="N748">
        <f>SUMIF(B:B,Table_Fact_Inbound_Reporting[[#This Row],[single_stream_incoming_date]],G:G)</f>
        <v>11.47</v>
      </c>
      <c r="O748">
        <f>IFERROR(VLOOKUP(Table_Fact_Inbound_Reporting[[#This Row],[single_stream_incoming_date]],Fact_Trashout_Reporting!C:F,4,FALSE),0)</f>
        <v>3.19</v>
      </c>
      <c r="P748">
        <f>IFERROR(VLOOKUP(Table_Fact_Inbound_Reporting[[#This Row],[single_stream_incoming_date]],Fact_Production_Reporting!E:G,3,FALSE),0)</f>
        <v>9.33</v>
      </c>
      <c r="Q748" s="30">
        <f>Table_Fact_Inbound_Reporting[[#This Row],[Group_Trash_Weight_Tons]]/Table_Fact_Inbound_Reporting[[#This Row],[Group_Inbound_Weight_Tons]]</f>
        <v>0.27811682650392328</v>
      </c>
      <c r="R748" s="10">
        <f t="shared" si="11"/>
        <v>0.27575424703049778</v>
      </c>
    </row>
    <row r="749" spans="1:18" x14ac:dyDescent="0.25">
      <c r="A749">
        <v>930</v>
      </c>
      <c r="B749" s="14">
        <v>44176</v>
      </c>
      <c r="C749" t="s">
        <v>42</v>
      </c>
      <c r="D749">
        <v>103175</v>
      </c>
      <c r="E749" s="2">
        <v>44176</v>
      </c>
      <c r="F749">
        <v>1440</v>
      </c>
      <c r="G749">
        <v>0.72</v>
      </c>
      <c r="H749">
        <v>2</v>
      </c>
      <c r="I749" t="s">
        <v>162</v>
      </c>
      <c r="J749" t="s">
        <v>163</v>
      </c>
      <c r="K749">
        <v>12</v>
      </c>
      <c r="L749" t="s">
        <v>164</v>
      </c>
      <c r="M749" t="str">
        <f>VLOOKUP(Table_Fact_Inbound_Reporting[[#This Row],[supplier_dim_supplier_id]],Table_supplier_dim1[[supplier_id]:[supplier_name]],5,FALSE)</f>
        <v>Twin Enviro</v>
      </c>
      <c r="N749">
        <f>SUMIF(B:B,Table_Fact_Inbound_Reporting[[#This Row],[single_stream_incoming_date]],G:G)</f>
        <v>11.47</v>
      </c>
      <c r="O749">
        <f>IFERROR(VLOOKUP(Table_Fact_Inbound_Reporting[[#This Row],[single_stream_incoming_date]],Fact_Trashout_Reporting!C:F,4,FALSE),0)</f>
        <v>3.19</v>
      </c>
      <c r="P749">
        <f>IFERROR(VLOOKUP(Table_Fact_Inbound_Reporting[[#This Row],[single_stream_incoming_date]],Fact_Production_Reporting!E:G,3,FALSE),0)</f>
        <v>9.33</v>
      </c>
      <c r="Q749" s="30">
        <f>Table_Fact_Inbound_Reporting[[#This Row],[Group_Trash_Weight_Tons]]/Table_Fact_Inbound_Reporting[[#This Row],[Group_Inbound_Weight_Tons]]</f>
        <v>0.27811682650392328</v>
      </c>
      <c r="R749" s="10">
        <f t="shared" si="11"/>
        <v>0.27575424703049778</v>
      </c>
    </row>
    <row r="750" spans="1:18" x14ac:dyDescent="0.25">
      <c r="A750">
        <v>1579</v>
      </c>
      <c r="B750" s="14">
        <v>44176</v>
      </c>
      <c r="C750" t="s">
        <v>42</v>
      </c>
      <c r="D750">
        <v>103154</v>
      </c>
      <c r="E750" s="2">
        <v>44176</v>
      </c>
      <c r="F750">
        <v>6560</v>
      </c>
      <c r="G750">
        <v>3.28</v>
      </c>
      <c r="H750">
        <v>3</v>
      </c>
      <c r="I750" t="s">
        <v>162</v>
      </c>
      <c r="J750" t="s">
        <v>163</v>
      </c>
      <c r="K750">
        <v>12</v>
      </c>
      <c r="L750" t="s">
        <v>164</v>
      </c>
      <c r="M750" t="str">
        <f>VLOOKUP(Table_Fact_Inbound_Reporting[[#This Row],[supplier_dim_supplier_id]],Table_supplier_dim1[[supplier_id]:[supplier_name]],5,FALSE)</f>
        <v>Waste Management</v>
      </c>
      <c r="N750">
        <f>SUMIF(B:B,Table_Fact_Inbound_Reporting[[#This Row],[single_stream_incoming_date]],G:G)</f>
        <v>11.47</v>
      </c>
      <c r="O750">
        <f>IFERROR(VLOOKUP(Table_Fact_Inbound_Reporting[[#This Row],[single_stream_incoming_date]],Fact_Trashout_Reporting!C:F,4,FALSE),0)</f>
        <v>3.19</v>
      </c>
      <c r="P750">
        <f>IFERROR(VLOOKUP(Table_Fact_Inbound_Reporting[[#This Row],[single_stream_incoming_date]],Fact_Production_Reporting!E:G,3,FALSE),0)</f>
        <v>9.33</v>
      </c>
      <c r="Q750" s="30">
        <f>Table_Fact_Inbound_Reporting[[#This Row],[Group_Trash_Weight_Tons]]/Table_Fact_Inbound_Reporting[[#This Row],[Group_Inbound_Weight_Tons]]</f>
        <v>0.27811682650392328</v>
      </c>
      <c r="R750" s="10">
        <f t="shared" si="11"/>
        <v>0.27575424703049778</v>
      </c>
    </row>
    <row r="751" spans="1:18" x14ac:dyDescent="0.25">
      <c r="A751">
        <v>933</v>
      </c>
      <c r="B751" s="14">
        <v>44175</v>
      </c>
      <c r="C751" t="s">
        <v>42</v>
      </c>
      <c r="D751">
        <v>103104</v>
      </c>
      <c r="E751" s="2">
        <v>44175</v>
      </c>
      <c r="F751">
        <v>3900</v>
      </c>
      <c r="G751">
        <v>1.95</v>
      </c>
      <c r="H751">
        <v>2</v>
      </c>
      <c r="I751" t="s">
        <v>162</v>
      </c>
      <c r="J751" t="s">
        <v>163</v>
      </c>
      <c r="K751">
        <v>12</v>
      </c>
      <c r="L751" t="s">
        <v>164</v>
      </c>
      <c r="M751" t="str">
        <f>VLOOKUP(Table_Fact_Inbound_Reporting[[#This Row],[supplier_dim_supplier_id]],Table_supplier_dim1[[supplier_id]:[supplier_name]],5,FALSE)</f>
        <v>Twin Enviro</v>
      </c>
      <c r="N751">
        <f>SUMIF(B:B,Table_Fact_Inbound_Reporting[[#This Row],[single_stream_incoming_date]],G:G)</f>
        <v>8.16</v>
      </c>
      <c r="O751">
        <f>IFERROR(VLOOKUP(Table_Fact_Inbound_Reporting[[#This Row],[single_stream_incoming_date]],Fact_Trashout_Reporting!C:F,4,FALSE),0)</f>
        <v>1.84</v>
      </c>
      <c r="P751">
        <f>IFERROR(VLOOKUP(Table_Fact_Inbound_Reporting[[#This Row],[single_stream_incoming_date]],Fact_Production_Reporting!E:G,3,FALSE),0)</f>
        <v>9.1499999999999986</v>
      </c>
      <c r="Q751" s="30">
        <f>Table_Fact_Inbound_Reporting[[#This Row],[Group_Trash_Weight_Tons]]/Table_Fact_Inbound_Reporting[[#This Row],[Group_Inbound_Weight_Tons]]</f>
        <v>0.22549019607843138</v>
      </c>
      <c r="R751" s="10">
        <f t="shared" si="11"/>
        <v>0.27575424703049778</v>
      </c>
    </row>
    <row r="752" spans="1:18" x14ac:dyDescent="0.25">
      <c r="A752">
        <v>1580</v>
      </c>
      <c r="B752" s="14">
        <v>44175</v>
      </c>
      <c r="C752" t="s">
        <v>42</v>
      </c>
      <c r="D752">
        <v>103128</v>
      </c>
      <c r="E752" s="2">
        <v>44175</v>
      </c>
      <c r="F752">
        <v>5840</v>
      </c>
      <c r="G752">
        <v>2.92</v>
      </c>
      <c r="H752">
        <v>3</v>
      </c>
      <c r="I752" t="s">
        <v>162</v>
      </c>
      <c r="J752" t="s">
        <v>163</v>
      </c>
      <c r="K752">
        <v>12</v>
      </c>
      <c r="L752" t="s">
        <v>164</v>
      </c>
      <c r="M752" t="str">
        <f>VLOOKUP(Table_Fact_Inbound_Reporting[[#This Row],[supplier_dim_supplier_id]],Table_supplier_dim1[[supplier_id]:[supplier_name]],5,FALSE)</f>
        <v>Waste Management</v>
      </c>
      <c r="N752">
        <f>SUMIF(B:B,Table_Fact_Inbound_Reporting[[#This Row],[single_stream_incoming_date]],G:G)</f>
        <v>8.16</v>
      </c>
      <c r="O752">
        <f>IFERROR(VLOOKUP(Table_Fact_Inbound_Reporting[[#This Row],[single_stream_incoming_date]],Fact_Trashout_Reporting!C:F,4,FALSE),0)</f>
        <v>1.84</v>
      </c>
      <c r="P752">
        <f>IFERROR(VLOOKUP(Table_Fact_Inbound_Reporting[[#This Row],[single_stream_incoming_date]],Fact_Production_Reporting!E:G,3,FALSE),0)</f>
        <v>9.1499999999999986</v>
      </c>
      <c r="Q752" s="30">
        <f>Table_Fact_Inbound_Reporting[[#This Row],[Group_Trash_Weight_Tons]]/Table_Fact_Inbound_Reporting[[#This Row],[Group_Inbound_Weight_Tons]]</f>
        <v>0.22549019607843138</v>
      </c>
      <c r="R752" s="10">
        <f t="shared" si="11"/>
        <v>0.27575424703049778</v>
      </c>
    </row>
    <row r="753" spans="1:18" x14ac:dyDescent="0.25">
      <c r="A753">
        <v>931</v>
      </c>
      <c r="B753" s="14">
        <v>44175</v>
      </c>
      <c r="C753" t="s">
        <v>42</v>
      </c>
      <c r="D753">
        <v>103086</v>
      </c>
      <c r="E753" s="2">
        <v>44175</v>
      </c>
      <c r="F753">
        <v>2400</v>
      </c>
      <c r="G753">
        <v>1.2</v>
      </c>
      <c r="H753">
        <v>2</v>
      </c>
      <c r="I753" t="s">
        <v>162</v>
      </c>
      <c r="J753" t="s">
        <v>163</v>
      </c>
      <c r="K753">
        <v>12</v>
      </c>
      <c r="L753" t="s">
        <v>164</v>
      </c>
      <c r="M753" t="str">
        <f>VLOOKUP(Table_Fact_Inbound_Reporting[[#This Row],[supplier_dim_supplier_id]],Table_supplier_dim1[[supplier_id]:[supplier_name]],5,FALSE)</f>
        <v>Twin Enviro</v>
      </c>
      <c r="N753">
        <f>SUMIF(B:B,Table_Fact_Inbound_Reporting[[#This Row],[single_stream_incoming_date]],G:G)</f>
        <v>8.16</v>
      </c>
      <c r="O753">
        <f>IFERROR(VLOOKUP(Table_Fact_Inbound_Reporting[[#This Row],[single_stream_incoming_date]],Fact_Trashout_Reporting!C:F,4,FALSE),0)</f>
        <v>1.84</v>
      </c>
      <c r="P753">
        <f>IFERROR(VLOOKUP(Table_Fact_Inbound_Reporting[[#This Row],[single_stream_incoming_date]],Fact_Production_Reporting!E:G,3,FALSE),0)</f>
        <v>9.1499999999999986</v>
      </c>
      <c r="Q753" s="30">
        <f>Table_Fact_Inbound_Reporting[[#This Row],[Group_Trash_Weight_Tons]]/Table_Fact_Inbound_Reporting[[#This Row],[Group_Inbound_Weight_Tons]]</f>
        <v>0.22549019607843138</v>
      </c>
      <c r="R753" s="10">
        <f t="shared" si="11"/>
        <v>0.27575424703049778</v>
      </c>
    </row>
    <row r="754" spans="1:18" x14ac:dyDescent="0.25">
      <c r="A754">
        <v>932</v>
      </c>
      <c r="B754" s="14">
        <v>44175</v>
      </c>
      <c r="C754" t="s">
        <v>42</v>
      </c>
      <c r="D754">
        <v>103124</v>
      </c>
      <c r="E754" s="2">
        <v>44175</v>
      </c>
      <c r="F754">
        <v>4180</v>
      </c>
      <c r="G754">
        <v>2.09</v>
      </c>
      <c r="H754">
        <v>2</v>
      </c>
      <c r="I754" t="s">
        <v>162</v>
      </c>
      <c r="J754" t="s">
        <v>163</v>
      </c>
      <c r="K754">
        <v>12</v>
      </c>
      <c r="L754" t="s">
        <v>164</v>
      </c>
      <c r="M754" t="str">
        <f>VLOOKUP(Table_Fact_Inbound_Reporting[[#This Row],[supplier_dim_supplier_id]],Table_supplier_dim1[[supplier_id]:[supplier_name]],5,FALSE)</f>
        <v>Twin Enviro</v>
      </c>
      <c r="N754">
        <f>SUMIF(B:B,Table_Fact_Inbound_Reporting[[#This Row],[single_stream_incoming_date]],G:G)</f>
        <v>8.16</v>
      </c>
      <c r="O754">
        <f>IFERROR(VLOOKUP(Table_Fact_Inbound_Reporting[[#This Row],[single_stream_incoming_date]],Fact_Trashout_Reporting!C:F,4,FALSE),0)</f>
        <v>1.84</v>
      </c>
      <c r="P754">
        <f>IFERROR(VLOOKUP(Table_Fact_Inbound_Reporting[[#This Row],[single_stream_incoming_date]],Fact_Production_Reporting!E:G,3,FALSE),0)</f>
        <v>9.1499999999999986</v>
      </c>
      <c r="Q754" s="30">
        <f>Table_Fact_Inbound_Reporting[[#This Row],[Group_Trash_Weight_Tons]]/Table_Fact_Inbound_Reporting[[#This Row],[Group_Inbound_Weight_Tons]]</f>
        <v>0.22549019607843138</v>
      </c>
      <c r="R754" s="10">
        <f t="shared" si="11"/>
        <v>0.27575424703049778</v>
      </c>
    </row>
    <row r="755" spans="1:18" x14ac:dyDescent="0.25">
      <c r="A755">
        <v>938</v>
      </c>
      <c r="B755" s="14">
        <v>44174</v>
      </c>
      <c r="C755" t="s">
        <v>42</v>
      </c>
      <c r="D755">
        <v>103035</v>
      </c>
      <c r="E755" s="2">
        <v>44174</v>
      </c>
      <c r="F755">
        <v>720</v>
      </c>
      <c r="G755">
        <v>0.36</v>
      </c>
      <c r="H755">
        <v>2</v>
      </c>
      <c r="I755" t="s">
        <v>162</v>
      </c>
      <c r="J755" t="s">
        <v>163</v>
      </c>
      <c r="K755">
        <v>12</v>
      </c>
      <c r="L755" t="s">
        <v>164</v>
      </c>
      <c r="M755" t="str">
        <f>VLOOKUP(Table_Fact_Inbound_Reporting[[#This Row],[supplier_dim_supplier_id]],Table_supplier_dim1[[supplier_id]:[supplier_name]],5,FALSE)</f>
        <v>Twin Enviro</v>
      </c>
      <c r="N755">
        <f>SUMIF(B:B,Table_Fact_Inbound_Reporting[[#This Row],[single_stream_incoming_date]],G:G)</f>
        <v>10.7</v>
      </c>
      <c r="O755">
        <f>IFERROR(VLOOKUP(Table_Fact_Inbound_Reporting[[#This Row],[single_stream_incoming_date]],Fact_Trashout_Reporting!C:F,4,FALSE),0)</f>
        <v>1.45</v>
      </c>
      <c r="P755">
        <f>IFERROR(VLOOKUP(Table_Fact_Inbound_Reporting[[#This Row],[single_stream_incoming_date]],Fact_Production_Reporting!E:G,3,FALSE),0)</f>
        <v>6.85</v>
      </c>
      <c r="Q755" s="30">
        <f>Table_Fact_Inbound_Reporting[[#This Row],[Group_Trash_Weight_Tons]]/Table_Fact_Inbound_Reporting[[#This Row],[Group_Inbound_Weight_Tons]]</f>
        <v>0.1355140186915888</v>
      </c>
      <c r="R755" s="10">
        <f t="shared" si="11"/>
        <v>0.27575424703049778</v>
      </c>
    </row>
    <row r="756" spans="1:18" x14ac:dyDescent="0.25">
      <c r="A756">
        <v>937</v>
      </c>
      <c r="B756" s="14">
        <v>44174</v>
      </c>
      <c r="C756" t="s">
        <v>42</v>
      </c>
      <c r="D756">
        <v>103030</v>
      </c>
      <c r="E756" s="2">
        <v>44174</v>
      </c>
      <c r="F756">
        <v>2000</v>
      </c>
      <c r="G756">
        <v>1</v>
      </c>
      <c r="H756">
        <v>2</v>
      </c>
      <c r="I756" t="s">
        <v>162</v>
      </c>
      <c r="J756" t="s">
        <v>163</v>
      </c>
      <c r="K756">
        <v>12</v>
      </c>
      <c r="L756" t="s">
        <v>164</v>
      </c>
      <c r="M756" t="str">
        <f>VLOOKUP(Table_Fact_Inbound_Reporting[[#This Row],[supplier_dim_supplier_id]],Table_supplier_dim1[[supplier_id]:[supplier_name]],5,FALSE)</f>
        <v>Twin Enviro</v>
      </c>
      <c r="N756">
        <f>SUMIF(B:B,Table_Fact_Inbound_Reporting[[#This Row],[single_stream_incoming_date]],G:G)</f>
        <v>10.7</v>
      </c>
      <c r="O756">
        <f>IFERROR(VLOOKUP(Table_Fact_Inbound_Reporting[[#This Row],[single_stream_incoming_date]],Fact_Trashout_Reporting!C:F,4,FALSE),0)</f>
        <v>1.45</v>
      </c>
      <c r="P756">
        <f>IFERROR(VLOOKUP(Table_Fact_Inbound_Reporting[[#This Row],[single_stream_incoming_date]],Fact_Production_Reporting!E:G,3,FALSE),0)</f>
        <v>6.85</v>
      </c>
      <c r="Q756" s="30">
        <f>Table_Fact_Inbound_Reporting[[#This Row],[Group_Trash_Weight_Tons]]/Table_Fact_Inbound_Reporting[[#This Row],[Group_Inbound_Weight_Tons]]</f>
        <v>0.1355140186915888</v>
      </c>
      <c r="R756" s="10">
        <f t="shared" si="11"/>
        <v>0.27575424703049778</v>
      </c>
    </row>
    <row r="757" spans="1:18" x14ac:dyDescent="0.25">
      <c r="A757">
        <v>1583</v>
      </c>
      <c r="B757" s="14">
        <v>44174</v>
      </c>
      <c r="C757" t="s">
        <v>42</v>
      </c>
      <c r="D757">
        <v>103041</v>
      </c>
      <c r="E757" s="2">
        <v>44174</v>
      </c>
      <c r="F757">
        <v>4640</v>
      </c>
      <c r="G757">
        <v>2.3199999999999998</v>
      </c>
      <c r="H757">
        <v>3</v>
      </c>
      <c r="I757" t="s">
        <v>162</v>
      </c>
      <c r="J757" t="s">
        <v>163</v>
      </c>
      <c r="K757">
        <v>12</v>
      </c>
      <c r="L757" t="s">
        <v>164</v>
      </c>
      <c r="M757" t="str">
        <f>VLOOKUP(Table_Fact_Inbound_Reporting[[#This Row],[supplier_dim_supplier_id]],Table_supplier_dim1[[supplier_id]:[supplier_name]],5,FALSE)</f>
        <v>Waste Management</v>
      </c>
      <c r="N757">
        <f>SUMIF(B:B,Table_Fact_Inbound_Reporting[[#This Row],[single_stream_incoming_date]],G:G)</f>
        <v>10.7</v>
      </c>
      <c r="O757">
        <f>IFERROR(VLOOKUP(Table_Fact_Inbound_Reporting[[#This Row],[single_stream_incoming_date]],Fact_Trashout_Reporting!C:F,4,FALSE),0)</f>
        <v>1.45</v>
      </c>
      <c r="P757">
        <f>IFERROR(VLOOKUP(Table_Fact_Inbound_Reporting[[#This Row],[single_stream_incoming_date]],Fact_Production_Reporting!E:G,3,FALSE),0)</f>
        <v>6.85</v>
      </c>
      <c r="Q757" s="30">
        <f>Table_Fact_Inbound_Reporting[[#This Row],[Group_Trash_Weight_Tons]]/Table_Fact_Inbound_Reporting[[#This Row],[Group_Inbound_Weight_Tons]]</f>
        <v>0.1355140186915888</v>
      </c>
      <c r="R757" s="10">
        <f t="shared" si="11"/>
        <v>0.27575424703049778</v>
      </c>
    </row>
    <row r="758" spans="1:18" x14ac:dyDescent="0.25">
      <c r="A758">
        <v>1584</v>
      </c>
      <c r="B758" s="14">
        <v>44174</v>
      </c>
      <c r="C758" t="s">
        <v>42</v>
      </c>
      <c r="D758">
        <v>103072</v>
      </c>
      <c r="E758" s="2">
        <v>44174</v>
      </c>
      <c r="F758">
        <v>6540</v>
      </c>
      <c r="G758">
        <v>3.27</v>
      </c>
      <c r="H758">
        <v>3</v>
      </c>
      <c r="I758" t="s">
        <v>162</v>
      </c>
      <c r="J758" t="s">
        <v>163</v>
      </c>
      <c r="K758">
        <v>12</v>
      </c>
      <c r="L758" t="s">
        <v>164</v>
      </c>
      <c r="M758" t="str">
        <f>VLOOKUP(Table_Fact_Inbound_Reporting[[#This Row],[supplier_dim_supplier_id]],Table_supplier_dim1[[supplier_id]:[supplier_name]],5,FALSE)</f>
        <v>Waste Management</v>
      </c>
      <c r="N758">
        <f>SUMIF(B:B,Table_Fact_Inbound_Reporting[[#This Row],[single_stream_incoming_date]],G:G)</f>
        <v>10.7</v>
      </c>
      <c r="O758">
        <f>IFERROR(VLOOKUP(Table_Fact_Inbound_Reporting[[#This Row],[single_stream_incoming_date]],Fact_Trashout_Reporting!C:F,4,FALSE),0)</f>
        <v>1.45</v>
      </c>
      <c r="P758">
        <f>IFERROR(VLOOKUP(Table_Fact_Inbound_Reporting[[#This Row],[single_stream_incoming_date]],Fact_Production_Reporting!E:G,3,FALSE),0)</f>
        <v>6.85</v>
      </c>
      <c r="Q758" s="30">
        <f>Table_Fact_Inbound_Reporting[[#This Row],[Group_Trash_Weight_Tons]]/Table_Fact_Inbound_Reporting[[#This Row],[Group_Inbound_Weight_Tons]]</f>
        <v>0.1355140186915888</v>
      </c>
      <c r="R758" s="10">
        <f t="shared" si="11"/>
        <v>0.27575424703049778</v>
      </c>
    </row>
    <row r="759" spans="1:18" x14ac:dyDescent="0.25">
      <c r="A759">
        <v>939</v>
      </c>
      <c r="B759" s="14">
        <v>44174</v>
      </c>
      <c r="C759" t="s">
        <v>42</v>
      </c>
      <c r="D759">
        <v>103062</v>
      </c>
      <c r="E759" s="2">
        <v>44174</v>
      </c>
      <c r="F759">
        <v>7500</v>
      </c>
      <c r="G759">
        <v>3.75</v>
      </c>
      <c r="H759">
        <v>2</v>
      </c>
      <c r="I759" t="s">
        <v>162</v>
      </c>
      <c r="J759" t="s">
        <v>163</v>
      </c>
      <c r="K759">
        <v>12</v>
      </c>
      <c r="L759" t="s">
        <v>164</v>
      </c>
      <c r="M759" t="str">
        <f>VLOOKUP(Table_Fact_Inbound_Reporting[[#This Row],[supplier_dim_supplier_id]],Table_supplier_dim1[[supplier_id]:[supplier_name]],5,FALSE)</f>
        <v>Twin Enviro</v>
      </c>
      <c r="N759">
        <f>SUMIF(B:B,Table_Fact_Inbound_Reporting[[#This Row],[single_stream_incoming_date]],G:G)</f>
        <v>10.7</v>
      </c>
      <c r="O759">
        <f>IFERROR(VLOOKUP(Table_Fact_Inbound_Reporting[[#This Row],[single_stream_incoming_date]],Fact_Trashout_Reporting!C:F,4,FALSE),0)</f>
        <v>1.45</v>
      </c>
      <c r="P759">
        <f>IFERROR(VLOOKUP(Table_Fact_Inbound_Reporting[[#This Row],[single_stream_incoming_date]],Fact_Production_Reporting!E:G,3,FALSE),0)</f>
        <v>6.85</v>
      </c>
      <c r="Q759" s="30">
        <f>Table_Fact_Inbound_Reporting[[#This Row],[Group_Trash_Weight_Tons]]/Table_Fact_Inbound_Reporting[[#This Row],[Group_Inbound_Weight_Tons]]</f>
        <v>0.1355140186915888</v>
      </c>
      <c r="R759" s="10">
        <f t="shared" si="11"/>
        <v>0.27575424703049778</v>
      </c>
    </row>
    <row r="760" spans="1:18" x14ac:dyDescent="0.25">
      <c r="A760">
        <v>940</v>
      </c>
      <c r="B760" s="14">
        <v>44173</v>
      </c>
      <c r="C760" t="s">
        <v>42</v>
      </c>
      <c r="D760">
        <v>102984</v>
      </c>
      <c r="E760" s="2">
        <v>44173</v>
      </c>
      <c r="F760">
        <v>1920</v>
      </c>
      <c r="G760">
        <v>0.96</v>
      </c>
      <c r="H760">
        <v>2</v>
      </c>
      <c r="I760" t="s">
        <v>162</v>
      </c>
      <c r="J760" t="s">
        <v>163</v>
      </c>
      <c r="K760">
        <v>12</v>
      </c>
      <c r="L760" t="s">
        <v>164</v>
      </c>
      <c r="M760" t="str">
        <f>VLOOKUP(Table_Fact_Inbound_Reporting[[#This Row],[supplier_dim_supplier_id]],Table_supplier_dim1[[supplier_id]:[supplier_name]],5,FALSE)</f>
        <v>Twin Enviro</v>
      </c>
      <c r="N760">
        <f>SUMIF(B:B,Table_Fact_Inbound_Reporting[[#This Row],[single_stream_incoming_date]],G:G)</f>
        <v>13.28</v>
      </c>
      <c r="O760">
        <f>IFERROR(VLOOKUP(Table_Fact_Inbound_Reporting[[#This Row],[single_stream_incoming_date]],Fact_Trashout_Reporting!C:F,4,FALSE),0)</f>
        <v>3.24</v>
      </c>
      <c r="P760">
        <f>IFERROR(VLOOKUP(Table_Fact_Inbound_Reporting[[#This Row],[single_stream_incoming_date]],Fact_Production_Reporting!E:G,3,FALSE),0)</f>
        <v>7.68</v>
      </c>
      <c r="Q760" s="30">
        <f>Table_Fact_Inbound_Reporting[[#This Row],[Group_Trash_Weight_Tons]]/Table_Fact_Inbound_Reporting[[#This Row],[Group_Inbound_Weight_Tons]]</f>
        <v>0.24397590361445787</v>
      </c>
      <c r="R760" s="10">
        <f t="shared" si="11"/>
        <v>0.27575424703049778</v>
      </c>
    </row>
    <row r="761" spans="1:18" x14ac:dyDescent="0.25">
      <c r="A761">
        <v>1586</v>
      </c>
      <c r="B761" s="14">
        <v>44173</v>
      </c>
      <c r="C761" t="s">
        <v>42</v>
      </c>
      <c r="D761">
        <v>103010</v>
      </c>
      <c r="E761" s="2">
        <v>44173</v>
      </c>
      <c r="F761">
        <v>3780</v>
      </c>
      <c r="G761">
        <v>1.89</v>
      </c>
      <c r="H761">
        <v>3</v>
      </c>
      <c r="I761" t="s">
        <v>162</v>
      </c>
      <c r="J761" t="s">
        <v>163</v>
      </c>
      <c r="K761">
        <v>12</v>
      </c>
      <c r="L761" t="s">
        <v>164</v>
      </c>
      <c r="M761" t="str">
        <f>VLOOKUP(Table_Fact_Inbound_Reporting[[#This Row],[supplier_dim_supplier_id]],Table_supplier_dim1[[supplier_id]:[supplier_name]],5,FALSE)</f>
        <v>Waste Management</v>
      </c>
      <c r="N761">
        <f>SUMIF(B:B,Table_Fact_Inbound_Reporting[[#This Row],[single_stream_incoming_date]],G:G)</f>
        <v>13.28</v>
      </c>
      <c r="O761">
        <f>IFERROR(VLOOKUP(Table_Fact_Inbound_Reporting[[#This Row],[single_stream_incoming_date]],Fact_Trashout_Reporting!C:F,4,FALSE),0)</f>
        <v>3.24</v>
      </c>
      <c r="P761">
        <f>IFERROR(VLOOKUP(Table_Fact_Inbound_Reporting[[#This Row],[single_stream_incoming_date]],Fact_Production_Reporting!E:G,3,FALSE),0)</f>
        <v>7.68</v>
      </c>
      <c r="Q761" s="30">
        <f>Table_Fact_Inbound_Reporting[[#This Row],[Group_Trash_Weight_Tons]]/Table_Fact_Inbound_Reporting[[#This Row],[Group_Inbound_Weight_Tons]]</f>
        <v>0.24397590361445787</v>
      </c>
      <c r="R761" s="10">
        <f t="shared" si="11"/>
        <v>0.27575424703049778</v>
      </c>
    </row>
    <row r="762" spans="1:18" x14ac:dyDescent="0.25">
      <c r="A762">
        <v>1585</v>
      </c>
      <c r="B762" s="14">
        <v>44173</v>
      </c>
      <c r="C762" t="s">
        <v>42</v>
      </c>
      <c r="D762">
        <v>102980</v>
      </c>
      <c r="E762" s="2">
        <v>44173</v>
      </c>
      <c r="F762">
        <v>5400</v>
      </c>
      <c r="G762">
        <v>2.7</v>
      </c>
      <c r="H762">
        <v>3</v>
      </c>
      <c r="I762" t="s">
        <v>162</v>
      </c>
      <c r="J762" t="s">
        <v>163</v>
      </c>
      <c r="K762">
        <v>12</v>
      </c>
      <c r="L762" t="s">
        <v>164</v>
      </c>
      <c r="M762" t="str">
        <f>VLOOKUP(Table_Fact_Inbound_Reporting[[#This Row],[supplier_dim_supplier_id]],Table_supplier_dim1[[supplier_id]:[supplier_name]],5,FALSE)</f>
        <v>Waste Management</v>
      </c>
      <c r="N762">
        <f>SUMIF(B:B,Table_Fact_Inbound_Reporting[[#This Row],[single_stream_incoming_date]],G:G)</f>
        <v>13.28</v>
      </c>
      <c r="O762">
        <f>IFERROR(VLOOKUP(Table_Fact_Inbound_Reporting[[#This Row],[single_stream_incoming_date]],Fact_Trashout_Reporting!C:F,4,FALSE),0)</f>
        <v>3.24</v>
      </c>
      <c r="P762">
        <f>IFERROR(VLOOKUP(Table_Fact_Inbound_Reporting[[#This Row],[single_stream_incoming_date]],Fact_Production_Reporting!E:G,3,FALSE),0)</f>
        <v>7.68</v>
      </c>
      <c r="Q762" s="30">
        <f>Table_Fact_Inbound_Reporting[[#This Row],[Group_Trash_Weight_Tons]]/Table_Fact_Inbound_Reporting[[#This Row],[Group_Inbound_Weight_Tons]]</f>
        <v>0.24397590361445787</v>
      </c>
      <c r="R762" s="10">
        <f t="shared" si="11"/>
        <v>0.27575424703049778</v>
      </c>
    </row>
    <row r="763" spans="1:18" x14ac:dyDescent="0.25">
      <c r="A763">
        <v>1589</v>
      </c>
      <c r="B763" s="14">
        <v>44173</v>
      </c>
      <c r="C763" t="s">
        <v>42</v>
      </c>
      <c r="D763">
        <v>103028</v>
      </c>
      <c r="E763" s="2">
        <v>44173</v>
      </c>
      <c r="F763">
        <v>2340</v>
      </c>
      <c r="G763">
        <v>1.17</v>
      </c>
      <c r="H763">
        <v>3</v>
      </c>
      <c r="I763" t="s">
        <v>162</v>
      </c>
      <c r="J763" t="s">
        <v>163</v>
      </c>
      <c r="K763">
        <v>12</v>
      </c>
      <c r="L763" t="s">
        <v>164</v>
      </c>
      <c r="M763" t="str">
        <f>VLOOKUP(Table_Fact_Inbound_Reporting[[#This Row],[supplier_dim_supplier_id]],Table_supplier_dim1[[supplier_id]:[supplier_name]],5,FALSE)</f>
        <v>Waste Management</v>
      </c>
      <c r="N763">
        <f>SUMIF(B:B,Table_Fact_Inbound_Reporting[[#This Row],[single_stream_incoming_date]],G:G)</f>
        <v>13.28</v>
      </c>
      <c r="O763">
        <f>IFERROR(VLOOKUP(Table_Fact_Inbound_Reporting[[#This Row],[single_stream_incoming_date]],Fact_Trashout_Reporting!C:F,4,FALSE),0)</f>
        <v>3.24</v>
      </c>
      <c r="P763">
        <f>IFERROR(VLOOKUP(Table_Fact_Inbound_Reporting[[#This Row],[single_stream_incoming_date]],Fact_Production_Reporting!E:G,3,FALSE),0)</f>
        <v>7.68</v>
      </c>
      <c r="Q763" s="30">
        <f>Table_Fact_Inbound_Reporting[[#This Row],[Group_Trash_Weight_Tons]]/Table_Fact_Inbound_Reporting[[#This Row],[Group_Inbound_Weight_Tons]]</f>
        <v>0.24397590361445787</v>
      </c>
      <c r="R763" s="10">
        <f t="shared" si="11"/>
        <v>0.27575424703049778</v>
      </c>
    </row>
    <row r="764" spans="1:18" x14ac:dyDescent="0.25">
      <c r="A764">
        <v>1587</v>
      </c>
      <c r="B764" s="14">
        <v>44173</v>
      </c>
      <c r="C764" t="s">
        <v>42</v>
      </c>
      <c r="D764">
        <v>103013</v>
      </c>
      <c r="E764" s="2">
        <v>44173</v>
      </c>
      <c r="F764">
        <v>6560</v>
      </c>
      <c r="G764">
        <v>3.28</v>
      </c>
      <c r="H764">
        <v>3</v>
      </c>
      <c r="I764" t="s">
        <v>162</v>
      </c>
      <c r="J764" t="s">
        <v>163</v>
      </c>
      <c r="K764">
        <v>12</v>
      </c>
      <c r="L764" t="s">
        <v>164</v>
      </c>
      <c r="M764" t="str">
        <f>VLOOKUP(Table_Fact_Inbound_Reporting[[#This Row],[supplier_dim_supplier_id]],Table_supplier_dim1[[supplier_id]:[supplier_name]],5,FALSE)</f>
        <v>Waste Management</v>
      </c>
      <c r="N764">
        <f>SUMIF(B:B,Table_Fact_Inbound_Reporting[[#This Row],[single_stream_incoming_date]],G:G)</f>
        <v>13.28</v>
      </c>
      <c r="O764">
        <f>IFERROR(VLOOKUP(Table_Fact_Inbound_Reporting[[#This Row],[single_stream_incoming_date]],Fact_Trashout_Reporting!C:F,4,FALSE),0)</f>
        <v>3.24</v>
      </c>
      <c r="P764">
        <f>IFERROR(VLOOKUP(Table_Fact_Inbound_Reporting[[#This Row],[single_stream_incoming_date]],Fact_Production_Reporting!E:G,3,FALSE),0)</f>
        <v>7.68</v>
      </c>
      <c r="Q764" s="30">
        <f>Table_Fact_Inbound_Reporting[[#This Row],[Group_Trash_Weight_Tons]]/Table_Fact_Inbound_Reporting[[#This Row],[Group_Inbound_Weight_Tons]]</f>
        <v>0.24397590361445787</v>
      </c>
      <c r="R764" s="10">
        <f t="shared" si="11"/>
        <v>0.27575424703049778</v>
      </c>
    </row>
    <row r="765" spans="1:18" x14ac:dyDescent="0.25">
      <c r="A765">
        <v>1588</v>
      </c>
      <c r="B765" s="14">
        <v>44173</v>
      </c>
      <c r="C765" t="s">
        <v>42</v>
      </c>
      <c r="D765">
        <v>103025</v>
      </c>
      <c r="E765" s="2">
        <v>44173</v>
      </c>
      <c r="F765">
        <v>6560</v>
      </c>
      <c r="G765">
        <v>3.28</v>
      </c>
      <c r="H765">
        <v>3</v>
      </c>
      <c r="I765" t="s">
        <v>162</v>
      </c>
      <c r="J765" t="s">
        <v>163</v>
      </c>
      <c r="K765">
        <v>12</v>
      </c>
      <c r="L765" t="s">
        <v>164</v>
      </c>
      <c r="M765" t="str">
        <f>VLOOKUP(Table_Fact_Inbound_Reporting[[#This Row],[supplier_dim_supplier_id]],Table_supplier_dim1[[supplier_id]:[supplier_name]],5,FALSE)</f>
        <v>Waste Management</v>
      </c>
      <c r="N765">
        <f>SUMIF(B:B,Table_Fact_Inbound_Reporting[[#This Row],[single_stream_incoming_date]],G:G)</f>
        <v>13.28</v>
      </c>
      <c r="O765">
        <f>IFERROR(VLOOKUP(Table_Fact_Inbound_Reporting[[#This Row],[single_stream_incoming_date]],Fact_Trashout_Reporting!C:F,4,FALSE),0)</f>
        <v>3.24</v>
      </c>
      <c r="P765">
        <f>IFERROR(VLOOKUP(Table_Fact_Inbound_Reporting[[#This Row],[single_stream_incoming_date]],Fact_Production_Reporting!E:G,3,FALSE),0)</f>
        <v>7.68</v>
      </c>
      <c r="Q765" s="30">
        <f>Table_Fact_Inbound_Reporting[[#This Row],[Group_Trash_Weight_Tons]]/Table_Fact_Inbound_Reporting[[#This Row],[Group_Inbound_Weight_Tons]]</f>
        <v>0.24397590361445787</v>
      </c>
      <c r="R765" s="10">
        <f t="shared" si="11"/>
        <v>0.27575424703049778</v>
      </c>
    </row>
    <row r="766" spans="1:18" x14ac:dyDescent="0.25">
      <c r="A766">
        <v>941</v>
      </c>
      <c r="B766" s="14">
        <v>44172</v>
      </c>
      <c r="C766" t="s">
        <v>42</v>
      </c>
      <c r="D766">
        <v>102971</v>
      </c>
      <c r="E766" s="2">
        <v>44172</v>
      </c>
      <c r="F766">
        <v>4340</v>
      </c>
      <c r="G766">
        <v>2.17</v>
      </c>
      <c r="H766">
        <v>2</v>
      </c>
      <c r="I766" t="s">
        <v>162</v>
      </c>
      <c r="J766" t="s">
        <v>163</v>
      </c>
      <c r="K766">
        <v>12</v>
      </c>
      <c r="L766" t="s">
        <v>164</v>
      </c>
      <c r="M766" t="str">
        <f>VLOOKUP(Table_Fact_Inbound_Reporting[[#This Row],[supplier_dim_supplier_id]],Table_supplier_dim1[[supplier_id]:[supplier_name]],5,FALSE)</f>
        <v>Twin Enviro</v>
      </c>
      <c r="N766">
        <f>SUMIF(B:B,Table_Fact_Inbound_Reporting[[#This Row],[single_stream_incoming_date]],G:G)</f>
        <v>2.17</v>
      </c>
      <c r="O766">
        <f>IFERROR(VLOOKUP(Table_Fact_Inbound_Reporting[[#This Row],[single_stream_incoming_date]],Fact_Trashout_Reporting!C:F,4,FALSE),0)</f>
        <v>0</v>
      </c>
      <c r="P766">
        <f>IFERROR(VLOOKUP(Table_Fact_Inbound_Reporting[[#This Row],[single_stream_incoming_date]],Fact_Production_Reporting!E:G,3,FALSE),0)</f>
        <v>6.6300000000000008</v>
      </c>
      <c r="Q766" s="30">
        <f>Table_Fact_Inbound_Reporting[[#This Row],[Group_Trash_Weight_Tons]]/Table_Fact_Inbound_Reporting[[#This Row],[Group_Inbound_Weight_Tons]]</f>
        <v>0</v>
      </c>
      <c r="R766" s="10">
        <f t="shared" si="11"/>
        <v>0.27575424703049778</v>
      </c>
    </row>
    <row r="767" spans="1:18" x14ac:dyDescent="0.25">
      <c r="A767">
        <v>943</v>
      </c>
      <c r="B767" s="14">
        <v>44169</v>
      </c>
      <c r="C767" t="s">
        <v>42</v>
      </c>
      <c r="D767">
        <v>102923</v>
      </c>
      <c r="E767" s="2">
        <v>44169</v>
      </c>
      <c r="F767">
        <v>7140</v>
      </c>
      <c r="G767">
        <v>3.57</v>
      </c>
      <c r="H767">
        <v>2</v>
      </c>
      <c r="I767" t="s">
        <v>162</v>
      </c>
      <c r="J767" t="s">
        <v>163</v>
      </c>
      <c r="K767">
        <v>12</v>
      </c>
      <c r="L767" t="s">
        <v>164</v>
      </c>
      <c r="M767" t="str">
        <f>VLOOKUP(Table_Fact_Inbound_Reporting[[#This Row],[supplier_dim_supplier_id]],Table_supplier_dim1[[supplier_id]:[supplier_name]],5,FALSE)</f>
        <v>Twin Enviro</v>
      </c>
      <c r="N767">
        <f>SUMIF(B:B,Table_Fact_Inbound_Reporting[[#This Row],[single_stream_incoming_date]],G:G)</f>
        <v>20.96</v>
      </c>
      <c r="O767">
        <f>IFERROR(VLOOKUP(Table_Fact_Inbound_Reporting[[#This Row],[single_stream_incoming_date]],Fact_Trashout_Reporting!C:F,4,FALSE),0)</f>
        <v>4.34</v>
      </c>
      <c r="P767">
        <f>IFERROR(VLOOKUP(Table_Fact_Inbound_Reporting[[#This Row],[single_stream_incoming_date]],Fact_Production_Reporting!E:G,3,FALSE),0)</f>
        <v>7.53</v>
      </c>
      <c r="Q767" s="30">
        <f>Table_Fact_Inbound_Reporting[[#This Row],[Group_Trash_Weight_Tons]]/Table_Fact_Inbound_Reporting[[#This Row],[Group_Inbound_Weight_Tons]]</f>
        <v>0.20706106870229007</v>
      </c>
      <c r="R767" s="10">
        <f t="shared" si="11"/>
        <v>0.27575424703049778</v>
      </c>
    </row>
    <row r="768" spans="1:18" x14ac:dyDescent="0.25">
      <c r="A768">
        <v>942</v>
      </c>
      <c r="B768" s="14">
        <v>44169</v>
      </c>
      <c r="C768" t="s">
        <v>42</v>
      </c>
      <c r="D768">
        <v>102903</v>
      </c>
      <c r="E768" s="2">
        <v>44169</v>
      </c>
      <c r="F768">
        <v>4660</v>
      </c>
      <c r="G768">
        <v>2.33</v>
      </c>
      <c r="H768">
        <v>2</v>
      </c>
      <c r="I768" t="s">
        <v>162</v>
      </c>
      <c r="J768" t="s">
        <v>163</v>
      </c>
      <c r="K768">
        <v>12</v>
      </c>
      <c r="L768" t="s">
        <v>164</v>
      </c>
      <c r="M768" t="str">
        <f>VLOOKUP(Table_Fact_Inbound_Reporting[[#This Row],[supplier_dim_supplier_id]],Table_supplier_dim1[[supplier_id]:[supplier_name]],5,FALSE)</f>
        <v>Twin Enviro</v>
      </c>
      <c r="N768">
        <f>SUMIF(B:B,Table_Fact_Inbound_Reporting[[#This Row],[single_stream_incoming_date]],G:G)</f>
        <v>20.96</v>
      </c>
      <c r="O768">
        <f>IFERROR(VLOOKUP(Table_Fact_Inbound_Reporting[[#This Row],[single_stream_incoming_date]],Fact_Trashout_Reporting!C:F,4,FALSE),0)</f>
        <v>4.34</v>
      </c>
      <c r="P768">
        <f>IFERROR(VLOOKUP(Table_Fact_Inbound_Reporting[[#This Row],[single_stream_incoming_date]],Fact_Production_Reporting!E:G,3,FALSE),0)</f>
        <v>7.53</v>
      </c>
      <c r="Q768" s="30">
        <f>Table_Fact_Inbound_Reporting[[#This Row],[Group_Trash_Weight_Tons]]/Table_Fact_Inbound_Reporting[[#This Row],[Group_Inbound_Weight_Tons]]</f>
        <v>0.20706106870229007</v>
      </c>
      <c r="R768" s="10">
        <f t="shared" si="11"/>
        <v>0.27575424703049778</v>
      </c>
    </row>
    <row r="769" spans="1:18" x14ac:dyDescent="0.25">
      <c r="A769">
        <v>1590</v>
      </c>
      <c r="B769" s="14">
        <v>44169</v>
      </c>
      <c r="C769" t="s">
        <v>42</v>
      </c>
      <c r="D769">
        <v>102915</v>
      </c>
      <c r="E769" s="2">
        <v>44169</v>
      </c>
      <c r="F769">
        <v>13440</v>
      </c>
      <c r="G769">
        <v>6.72</v>
      </c>
      <c r="H769">
        <v>3</v>
      </c>
      <c r="I769" t="s">
        <v>162</v>
      </c>
      <c r="J769" t="s">
        <v>163</v>
      </c>
      <c r="K769">
        <v>12</v>
      </c>
      <c r="L769" t="s">
        <v>164</v>
      </c>
      <c r="M769" t="str">
        <f>VLOOKUP(Table_Fact_Inbound_Reporting[[#This Row],[supplier_dim_supplier_id]],Table_supplier_dim1[[supplier_id]:[supplier_name]],5,FALSE)</f>
        <v>Waste Management</v>
      </c>
      <c r="N769">
        <f>SUMIF(B:B,Table_Fact_Inbound_Reporting[[#This Row],[single_stream_incoming_date]],G:G)</f>
        <v>20.96</v>
      </c>
      <c r="O769">
        <f>IFERROR(VLOOKUP(Table_Fact_Inbound_Reporting[[#This Row],[single_stream_incoming_date]],Fact_Trashout_Reporting!C:F,4,FALSE),0)</f>
        <v>4.34</v>
      </c>
      <c r="P769">
        <f>IFERROR(VLOOKUP(Table_Fact_Inbound_Reporting[[#This Row],[single_stream_incoming_date]],Fact_Production_Reporting!E:G,3,FALSE),0)</f>
        <v>7.53</v>
      </c>
      <c r="Q769" s="30">
        <f>Table_Fact_Inbound_Reporting[[#This Row],[Group_Trash_Weight_Tons]]/Table_Fact_Inbound_Reporting[[#This Row],[Group_Inbound_Weight_Tons]]</f>
        <v>0.20706106870229007</v>
      </c>
      <c r="R769" s="10">
        <f t="shared" si="11"/>
        <v>0.27575424703049778</v>
      </c>
    </row>
    <row r="770" spans="1:18" x14ac:dyDescent="0.25">
      <c r="A770">
        <v>945</v>
      </c>
      <c r="B770" s="14">
        <v>44169</v>
      </c>
      <c r="C770" t="s">
        <v>42</v>
      </c>
      <c r="D770">
        <v>102890</v>
      </c>
      <c r="E770" s="2">
        <v>44169</v>
      </c>
      <c r="F770">
        <v>1760</v>
      </c>
      <c r="G770">
        <v>0.88</v>
      </c>
      <c r="H770">
        <v>2</v>
      </c>
      <c r="I770" t="s">
        <v>162</v>
      </c>
      <c r="J770" t="s">
        <v>163</v>
      </c>
      <c r="K770">
        <v>12</v>
      </c>
      <c r="L770" t="s">
        <v>164</v>
      </c>
      <c r="M770" t="str">
        <f>VLOOKUP(Table_Fact_Inbound_Reporting[[#This Row],[supplier_dim_supplier_id]],Table_supplier_dim1[[supplier_id]:[supplier_name]],5,FALSE)</f>
        <v>Twin Enviro</v>
      </c>
      <c r="N770">
        <f>SUMIF(B:B,Table_Fact_Inbound_Reporting[[#This Row],[single_stream_incoming_date]],G:G)</f>
        <v>20.96</v>
      </c>
      <c r="O770">
        <f>IFERROR(VLOOKUP(Table_Fact_Inbound_Reporting[[#This Row],[single_stream_incoming_date]],Fact_Trashout_Reporting!C:F,4,FALSE),0)</f>
        <v>4.34</v>
      </c>
      <c r="P770">
        <f>IFERROR(VLOOKUP(Table_Fact_Inbound_Reporting[[#This Row],[single_stream_incoming_date]],Fact_Production_Reporting!E:G,3,FALSE),0)</f>
        <v>7.53</v>
      </c>
      <c r="Q770" s="30">
        <f>Table_Fact_Inbound_Reporting[[#This Row],[Group_Trash_Weight_Tons]]/Table_Fact_Inbound_Reporting[[#This Row],[Group_Inbound_Weight_Tons]]</f>
        <v>0.20706106870229007</v>
      </c>
      <c r="R770" s="10">
        <f t="shared" ref="R770:R833" si="12">AVERAGE(Q:Q)</f>
        <v>0.27575424703049778</v>
      </c>
    </row>
    <row r="771" spans="1:18" x14ac:dyDescent="0.25">
      <c r="A771">
        <v>1804</v>
      </c>
      <c r="B771" s="14">
        <v>44169</v>
      </c>
      <c r="C771" t="s">
        <v>121</v>
      </c>
      <c r="D771">
        <v>102880</v>
      </c>
      <c r="E771" s="2">
        <v>44169</v>
      </c>
      <c r="F771">
        <v>0</v>
      </c>
      <c r="G771">
        <v>4.93</v>
      </c>
      <c r="H771">
        <v>5</v>
      </c>
      <c r="I771" t="s">
        <v>162</v>
      </c>
      <c r="J771" t="s">
        <v>163</v>
      </c>
      <c r="K771">
        <v>12</v>
      </c>
      <c r="L771" t="s">
        <v>164</v>
      </c>
      <c r="M771" t="str">
        <f>VLOOKUP(Table_Fact_Inbound_Reporting[[#This Row],[supplier_dim_supplier_id]],Table_supplier_dim1[[supplier_id]:[supplier_name]],5,FALSE)</f>
        <v>Overton</v>
      </c>
      <c r="N771">
        <f>SUMIF(B:B,Table_Fact_Inbound_Reporting[[#This Row],[single_stream_incoming_date]],G:G)</f>
        <v>20.96</v>
      </c>
      <c r="O771">
        <f>IFERROR(VLOOKUP(Table_Fact_Inbound_Reporting[[#This Row],[single_stream_incoming_date]],Fact_Trashout_Reporting!C:F,4,FALSE),0)</f>
        <v>4.34</v>
      </c>
      <c r="P771">
        <f>IFERROR(VLOOKUP(Table_Fact_Inbound_Reporting[[#This Row],[single_stream_incoming_date]],Fact_Production_Reporting!E:G,3,FALSE),0)</f>
        <v>7.53</v>
      </c>
      <c r="Q771" s="30">
        <f>Table_Fact_Inbound_Reporting[[#This Row],[Group_Trash_Weight_Tons]]/Table_Fact_Inbound_Reporting[[#This Row],[Group_Inbound_Weight_Tons]]</f>
        <v>0.20706106870229007</v>
      </c>
      <c r="R771" s="10">
        <f t="shared" si="12"/>
        <v>0.27575424703049778</v>
      </c>
    </row>
    <row r="772" spans="1:18" x14ac:dyDescent="0.25">
      <c r="A772">
        <v>1591</v>
      </c>
      <c r="B772" s="14">
        <v>44169</v>
      </c>
      <c r="C772" t="s">
        <v>42</v>
      </c>
      <c r="D772">
        <v>102928</v>
      </c>
      <c r="E772" s="2">
        <v>44169</v>
      </c>
      <c r="F772">
        <v>3860</v>
      </c>
      <c r="G772">
        <v>1.93</v>
      </c>
      <c r="H772">
        <v>3</v>
      </c>
      <c r="I772" t="s">
        <v>162</v>
      </c>
      <c r="J772" t="s">
        <v>163</v>
      </c>
      <c r="K772">
        <v>12</v>
      </c>
      <c r="L772" t="s">
        <v>164</v>
      </c>
      <c r="M772" t="str">
        <f>VLOOKUP(Table_Fact_Inbound_Reporting[[#This Row],[supplier_dim_supplier_id]],Table_supplier_dim1[[supplier_id]:[supplier_name]],5,FALSE)</f>
        <v>Waste Management</v>
      </c>
      <c r="N772">
        <f>SUMIF(B:B,Table_Fact_Inbound_Reporting[[#This Row],[single_stream_incoming_date]],G:G)</f>
        <v>20.96</v>
      </c>
      <c r="O772">
        <f>IFERROR(VLOOKUP(Table_Fact_Inbound_Reporting[[#This Row],[single_stream_incoming_date]],Fact_Trashout_Reporting!C:F,4,FALSE),0)</f>
        <v>4.34</v>
      </c>
      <c r="P772">
        <f>IFERROR(VLOOKUP(Table_Fact_Inbound_Reporting[[#This Row],[single_stream_incoming_date]],Fact_Production_Reporting!E:G,3,FALSE),0)</f>
        <v>7.53</v>
      </c>
      <c r="Q772" s="30">
        <f>Table_Fact_Inbound_Reporting[[#This Row],[Group_Trash_Weight_Tons]]/Table_Fact_Inbound_Reporting[[#This Row],[Group_Inbound_Weight_Tons]]</f>
        <v>0.20706106870229007</v>
      </c>
      <c r="R772" s="10">
        <f t="shared" si="12"/>
        <v>0.27575424703049778</v>
      </c>
    </row>
    <row r="773" spans="1:18" x14ac:dyDescent="0.25">
      <c r="A773">
        <v>944</v>
      </c>
      <c r="B773" s="14">
        <v>44169</v>
      </c>
      <c r="C773" t="s">
        <v>42</v>
      </c>
      <c r="D773">
        <v>102906</v>
      </c>
      <c r="E773" s="2">
        <v>44169</v>
      </c>
      <c r="F773">
        <v>1200</v>
      </c>
      <c r="G773">
        <v>0.6</v>
      </c>
      <c r="H773">
        <v>2</v>
      </c>
      <c r="I773" t="s">
        <v>162</v>
      </c>
      <c r="J773" t="s">
        <v>163</v>
      </c>
      <c r="K773">
        <v>12</v>
      </c>
      <c r="L773" t="s">
        <v>164</v>
      </c>
      <c r="M773" t="str">
        <f>VLOOKUP(Table_Fact_Inbound_Reporting[[#This Row],[supplier_dim_supplier_id]],Table_supplier_dim1[[supplier_id]:[supplier_name]],5,FALSE)</f>
        <v>Twin Enviro</v>
      </c>
      <c r="N773">
        <f>SUMIF(B:B,Table_Fact_Inbound_Reporting[[#This Row],[single_stream_incoming_date]],G:G)</f>
        <v>20.96</v>
      </c>
      <c r="O773">
        <f>IFERROR(VLOOKUP(Table_Fact_Inbound_Reporting[[#This Row],[single_stream_incoming_date]],Fact_Trashout_Reporting!C:F,4,FALSE),0)</f>
        <v>4.34</v>
      </c>
      <c r="P773">
        <f>IFERROR(VLOOKUP(Table_Fact_Inbound_Reporting[[#This Row],[single_stream_incoming_date]],Fact_Production_Reporting!E:G,3,FALSE),0)</f>
        <v>7.53</v>
      </c>
      <c r="Q773" s="30">
        <f>Table_Fact_Inbound_Reporting[[#This Row],[Group_Trash_Weight_Tons]]/Table_Fact_Inbound_Reporting[[#This Row],[Group_Inbound_Weight_Tons]]</f>
        <v>0.20706106870229007</v>
      </c>
      <c r="R773" s="10">
        <f t="shared" si="12"/>
        <v>0.27575424703049778</v>
      </c>
    </row>
    <row r="774" spans="1:18" x14ac:dyDescent="0.25">
      <c r="A774">
        <v>949</v>
      </c>
      <c r="B774" s="14">
        <v>44168</v>
      </c>
      <c r="C774" t="s">
        <v>42</v>
      </c>
      <c r="D774">
        <v>102819</v>
      </c>
      <c r="E774" s="2">
        <v>44168</v>
      </c>
      <c r="F774">
        <v>2200</v>
      </c>
      <c r="G774">
        <v>1.1000000000000001</v>
      </c>
      <c r="H774">
        <v>2</v>
      </c>
      <c r="I774" t="s">
        <v>162</v>
      </c>
      <c r="J774" t="s">
        <v>163</v>
      </c>
      <c r="K774">
        <v>12</v>
      </c>
      <c r="L774" t="s">
        <v>164</v>
      </c>
      <c r="M774" t="str">
        <f>VLOOKUP(Table_Fact_Inbound_Reporting[[#This Row],[supplier_dim_supplier_id]],Table_supplier_dim1[[supplier_id]:[supplier_name]],5,FALSE)</f>
        <v>Twin Enviro</v>
      </c>
      <c r="N774">
        <f>SUMIF(B:B,Table_Fact_Inbound_Reporting[[#This Row],[single_stream_incoming_date]],G:G)</f>
        <v>8.7100000000000009</v>
      </c>
      <c r="O774">
        <f>IFERROR(VLOOKUP(Table_Fact_Inbound_Reporting[[#This Row],[single_stream_incoming_date]],Fact_Trashout_Reporting!C:F,4,FALSE),0)</f>
        <v>5.05</v>
      </c>
      <c r="P774">
        <f>IFERROR(VLOOKUP(Table_Fact_Inbound_Reporting[[#This Row],[single_stream_incoming_date]],Fact_Production_Reporting!E:G,3,FALSE),0)</f>
        <v>6.4999999999999991</v>
      </c>
      <c r="Q774" s="30">
        <f>Table_Fact_Inbound_Reporting[[#This Row],[Group_Trash_Weight_Tons]]/Table_Fact_Inbound_Reporting[[#This Row],[Group_Inbound_Weight_Tons]]</f>
        <v>0.57979334098737079</v>
      </c>
      <c r="R774" s="10">
        <f t="shared" si="12"/>
        <v>0.27575424703049778</v>
      </c>
    </row>
    <row r="775" spans="1:18" x14ac:dyDescent="0.25">
      <c r="A775">
        <v>948</v>
      </c>
      <c r="B775" s="14">
        <v>44168</v>
      </c>
      <c r="C775" t="s">
        <v>42</v>
      </c>
      <c r="D775">
        <v>102769</v>
      </c>
      <c r="E775" s="2">
        <v>44168</v>
      </c>
      <c r="F775">
        <v>8240</v>
      </c>
      <c r="G775">
        <v>4.12</v>
      </c>
      <c r="H775">
        <v>2</v>
      </c>
      <c r="I775" t="s">
        <v>162</v>
      </c>
      <c r="J775" t="s">
        <v>163</v>
      </c>
      <c r="K775">
        <v>12</v>
      </c>
      <c r="L775" t="s">
        <v>164</v>
      </c>
      <c r="M775" t="str">
        <f>VLOOKUP(Table_Fact_Inbound_Reporting[[#This Row],[supplier_dim_supplier_id]],Table_supplier_dim1[[supplier_id]:[supplier_name]],5,FALSE)</f>
        <v>Twin Enviro</v>
      </c>
      <c r="N775">
        <f>SUMIF(B:B,Table_Fact_Inbound_Reporting[[#This Row],[single_stream_incoming_date]],G:G)</f>
        <v>8.7100000000000009</v>
      </c>
      <c r="O775">
        <f>IFERROR(VLOOKUP(Table_Fact_Inbound_Reporting[[#This Row],[single_stream_incoming_date]],Fact_Trashout_Reporting!C:F,4,FALSE),0)</f>
        <v>5.05</v>
      </c>
      <c r="P775">
        <f>IFERROR(VLOOKUP(Table_Fact_Inbound_Reporting[[#This Row],[single_stream_incoming_date]],Fact_Production_Reporting!E:G,3,FALSE),0)</f>
        <v>6.4999999999999991</v>
      </c>
      <c r="Q775" s="30">
        <f>Table_Fact_Inbound_Reporting[[#This Row],[Group_Trash_Weight_Tons]]/Table_Fact_Inbound_Reporting[[#This Row],[Group_Inbound_Weight_Tons]]</f>
        <v>0.57979334098737079</v>
      </c>
      <c r="R775" s="10">
        <f t="shared" si="12"/>
        <v>0.27575424703049778</v>
      </c>
    </row>
    <row r="776" spans="1:18" x14ac:dyDescent="0.25">
      <c r="A776">
        <v>946</v>
      </c>
      <c r="B776" s="14">
        <v>44168</v>
      </c>
      <c r="C776" t="s">
        <v>42</v>
      </c>
      <c r="D776">
        <v>102773</v>
      </c>
      <c r="E776" s="2">
        <v>44168</v>
      </c>
      <c r="F776">
        <v>2460</v>
      </c>
      <c r="G776">
        <v>1.23</v>
      </c>
      <c r="H776">
        <v>2</v>
      </c>
      <c r="I776" t="s">
        <v>162</v>
      </c>
      <c r="J776" t="s">
        <v>163</v>
      </c>
      <c r="K776">
        <v>12</v>
      </c>
      <c r="L776" t="s">
        <v>164</v>
      </c>
      <c r="M776" t="str">
        <f>VLOOKUP(Table_Fact_Inbound_Reporting[[#This Row],[supplier_dim_supplier_id]],Table_supplier_dim1[[supplier_id]:[supplier_name]],5,FALSE)</f>
        <v>Twin Enviro</v>
      </c>
      <c r="N776">
        <f>SUMIF(B:B,Table_Fact_Inbound_Reporting[[#This Row],[single_stream_incoming_date]],G:G)</f>
        <v>8.7100000000000009</v>
      </c>
      <c r="O776">
        <f>IFERROR(VLOOKUP(Table_Fact_Inbound_Reporting[[#This Row],[single_stream_incoming_date]],Fact_Trashout_Reporting!C:F,4,FALSE),0)</f>
        <v>5.05</v>
      </c>
      <c r="P776">
        <f>IFERROR(VLOOKUP(Table_Fact_Inbound_Reporting[[#This Row],[single_stream_incoming_date]],Fact_Production_Reporting!E:G,3,FALSE),0)</f>
        <v>6.4999999999999991</v>
      </c>
      <c r="Q776" s="30">
        <f>Table_Fact_Inbound_Reporting[[#This Row],[Group_Trash_Weight_Tons]]/Table_Fact_Inbound_Reporting[[#This Row],[Group_Inbound_Weight_Tons]]</f>
        <v>0.57979334098737079</v>
      </c>
      <c r="R776" s="10">
        <f t="shared" si="12"/>
        <v>0.27575424703049778</v>
      </c>
    </row>
    <row r="777" spans="1:18" x14ac:dyDescent="0.25">
      <c r="A777">
        <v>947</v>
      </c>
      <c r="B777" s="14">
        <v>44168</v>
      </c>
      <c r="C777" t="s">
        <v>42</v>
      </c>
      <c r="D777">
        <v>102812</v>
      </c>
      <c r="E777" s="2">
        <v>44168</v>
      </c>
      <c r="F777">
        <v>4520</v>
      </c>
      <c r="G777">
        <v>2.2599999999999998</v>
      </c>
      <c r="H777">
        <v>2</v>
      </c>
      <c r="I777" t="s">
        <v>162</v>
      </c>
      <c r="J777" t="s">
        <v>163</v>
      </c>
      <c r="K777">
        <v>12</v>
      </c>
      <c r="L777" t="s">
        <v>164</v>
      </c>
      <c r="M777" t="str">
        <f>VLOOKUP(Table_Fact_Inbound_Reporting[[#This Row],[supplier_dim_supplier_id]],Table_supplier_dim1[[supplier_id]:[supplier_name]],5,FALSE)</f>
        <v>Twin Enviro</v>
      </c>
      <c r="N777">
        <f>SUMIF(B:B,Table_Fact_Inbound_Reporting[[#This Row],[single_stream_incoming_date]],G:G)</f>
        <v>8.7100000000000009</v>
      </c>
      <c r="O777">
        <f>IFERROR(VLOOKUP(Table_Fact_Inbound_Reporting[[#This Row],[single_stream_incoming_date]],Fact_Trashout_Reporting!C:F,4,FALSE),0)</f>
        <v>5.05</v>
      </c>
      <c r="P777">
        <f>IFERROR(VLOOKUP(Table_Fact_Inbound_Reporting[[#This Row],[single_stream_incoming_date]],Fact_Production_Reporting!E:G,3,FALSE),0)</f>
        <v>6.4999999999999991</v>
      </c>
      <c r="Q777" s="30">
        <f>Table_Fact_Inbound_Reporting[[#This Row],[Group_Trash_Weight_Tons]]/Table_Fact_Inbound_Reporting[[#This Row],[Group_Inbound_Weight_Tons]]</f>
        <v>0.57979334098737079</v>
      </c>
      <c r="R777" s="10">
        <f t="shared" si="12"/>
        <v>0.27575424703049778</v>
      </c>
    </row>
    <row r="778" spans="1:18" x14ac:dyDescent="0.25">
      <c r="A778">
        <v>950</v>
      </c>
      <c r="B778" s="14">
        <v>44167</v>
      </c>
      <c r="C778" t="s">
        <v>42</v>
      </c>
      <c r="D778">
        <v>102726</v>
      </c>
      <c r="E778" s="2">
        <v>44167</v>
      </c>
      <c r="F778">
        <v>4080</v>
      </c>
      <c r="G778">
        <v>2.04</v>
      </c>
      <c r="H778">
        <v>2</v>
      </c>
      <c r="I778" t="s">
        <v>162</v>
      </c>
      <c r="J778" t="s">
        <v>163</v>
      </c>
      <c r="K778">
        <v>12</v>
      </c>
      <c r="L778" t="s">
        <v>164</v>
      </c>
      <c r="M778" t="str">
        <f>VLOOKUP(Table_Fact_Inbound_Reporting[[#This Row],[supplier_dim_supplier_id]],Table_supplier_dim1[[supplier_id]:[supplier_name]],5,FALSE)</f>
        <v>Twin Enviro</v>
      </c>
      <c r="N778">
        <f>SUMIF(B:B,Table_Fact_Inbound_Reporting[[#This Row],[single_stream_incoming_date]],G:G)</f>
        <v>13.41</v>
      </c>
      <c r="O778">
        <f>IFERROR(VLOOKUP(Table_Fact_Inbound_Reporting[[#This Row],[single_stream_incoming_date]],Fact_Trashout_Reporting!C:F,4,FALSE),0)</f>
        <v>2.25</v>
      </c>
      <c r="P778">
        <f>IFERROR(VLOOKUP(Table_Fact_Inbound_Reporting[[#This Row],[single_stream_incoming_date]],Fact_Production_Reporting!E:G,3,FALSE),0)</f>
        <v>9.33</v>
      </c>
      <c r="Q778" s="30">
        <f>Table_Fact_Inbound_Reporting[[#This Row],[Group_Trash_Weight_Tons]]/Table_Fact_Inbound_Reporting[[#This Row],[Group_Inbound_Weight_Tons]]</f>
        <v>0.16778523489932887</v>
      </c>
      <c r="R778" s="10">
        <f t="shared" si="12"/>
        <v>0.27575424703049778</v>
      </c>
    </row>
    <row r="779" spans="1:18" x14ac:dyDescent="0.25">
      <c r="A779">
        <v>951</v>
      </c>
      <c r="B779" s="14">
        <v>44167</v>
      </c>
      <c r="C779" t="s">
        <v>42</v>
      </c>
      <c r="D779">
        <v>102719</v>
      </c>
      <c r="E779" s="2">
        <v>44167</v>
      </c>
      <c r="F779">
        <v>5280</v>
      </c>
      <c r="G779">
        <v>2.64</v>
      </c>
      <c r="H779">
        <v>2</v>
      </c>
      <c r="I779" t="s">
        <v>162</v>
      </c>
      <c r="J779" t="s">
        <v>163</v>
      </c>
      <c r="K779">
        <v>12</v>
      </c>
      <c r="L779" t="s">
        <v>164</v>
      </c>
      <c r="M779" t="str">
        <f>VLOOKUP(Table_Fact_Inbound_Reporting[[#This Row],[supplier_dim_supplier_id]],Table_supplier_dim1[[supplier_id]:[supplier_name]],5,FALSE)</f>
        <v>Twin Enviro</v>
      </c>
      <c r="N779">
        <f>SUMIF(B:B,Table_Fact_Inbound_Reporting[[#This Row],[single_stream_incoming_date]],G:G)</f>
        <v>13.41</v>
      </c>
      <c r="O779">
        <f>IFERROR(VLOOKUP(Table_Fact_Inbound_Reporting[[#This Row],[single_stream_incoming_date]],Fact_Trashout_Reporting!C:F,4,FALSE),0)</f>
        <v>2.25</v>
      </c>
      <c r="P779">
        <f>IFERROR(VLOOKUP(Table_Fact_Inbound_Reporting[[#This Row],[single_stream_incoming_date]],Fact_Production_Reporting!E:G,3,FALSE),0)</f>
        <v>9.33</v>
      </c>
      <c r="Q779" s="30">
        <f>Table_Fact_Inbound_Reporting[[#This Row],[Group_Trash_Weight_Tons]]/Table_Fact_Inbound_Reporting[[#This Row],[Group_Inbound_Weight_Tons]]</f>
        <v>0.16778523489932887</v>
      </c>
      <c r="R779" s="10">
        <f t="shared" si="12"/>
        <v>0.27575424703049778</v>
      </c>
    </row>
    <row r="780" spans="1:18" x14ac:dyDescent="0.25">
      <c r="A780">
        <v>1593</v>
      </c>
      <c r="B780" s="14">
        <v>44167</v>
      </c>
      <c r="C780" t="s">
        <v>42</v>
      </c>
      <c r="D780">
        <v>102755</v>
      </c>
      <c r="E780" s="2">
        <v>44167</v>
      </c>
      <c r="F780">
        <v>8880</v>
      </c>
      <c r="G780">
        <v>4.4400000000000004</v>
      </c>
      <c r="H780">
        <v>3</v>
      </c>
      <c r="I780" t="s">
        <v>162</v>
      </c>
      <c r="J780" t="s">
        <v>163</v>
      </c>
      <c r="K780">
        <v>12</v>
      </c>
      <c r="L780" t="s">
        <v>164</v>
      </c>
      <c r="M780" t="str">
        <f>VLOOKUP(Table_Fact_Inbound_Reporting[[#This Row],[supplier_dim_supplier_id]],Table_supplier_dim1[[supplier_id]:[supplier_name]],5,FALSE)</f>
        <v>Waste Management</v>
      </c>
      <c r="N780">
        <f>SUMIF(B:B,Table_Fact_Inbound_Reporting[[#This Row],[single_stream_incoming_date]],G:G)</f>
        <v>13.41</v>
      </c>
      <c r="O780">
        <f>IFERROR(VLOOKUP(Table_Fact_Inbound_Reporting[[#This Row],[single_stream_incoming_date]],Fact_Trashout_Reporting!C:F,4,FALSE),0)</f>
        <v>2.25</v>
      </c>
      <c r="P780">
        <f>IFERROR(VLOOKUP(Table_Fact_Inbound_Reporting[[#This Row],[single_stream_incoming_date]],Fact_Production_Reporting!E:G,3,FALSE),0)</f>
        <v>9.33</v>
      </c>
      <c r="Q780" s="30">
        <f>Table_Fact_Inbound_Reporting[[#This Row],[Group_Trash_Weight_Tons]]/Table_Fact_Inbound_Reporting[[#This Row],[Group_Inbound_Weight_Tons]]</f>
        <v>0.16778523489932887</v>
      </c>
      <c r="R780" s="10">
        <f t="shared" si="12"/>
        <v>0.27575424703049778</v>
      </c>
    </row>
    <row r="781" spans="1:18" x14ac:dyDescent="0.25">
      <c r="A781">
        <v>952</v>
      </c>
      <c r="B781" s="14">
        <v>44167</v>
      </c>
      <c r="C781" t="s">
        <v>42</v>
      </c>
      <c r="D781">
        <v>102725</v>
      </c>
      <c r="E781" s="2">
        <v>44167</v>
      </c>
      <c r="F781">
        <v>1080</v>
      </c>
      <c r="G781">
        <v>0.54</v>
      </c>
      <c r="H781">
        <v>2</v>
      </c>
      <c r="I781" t="s">
        <v>162</v>
      </c>
      <c r="J781" t="s">
        <v>163</v>
      </c>
      <c r="K781">
        <v>12</v>
      </c>
      <c r="L781" t="s">
        <v>164</v>
      </c>
      <c r="M781" t="str">
        <f>VLOOKUP(Table_Fact_Inbound_Reporting[[#This Row],[supplier_dim_supplier_id]],Table_supplier_dim1[[supplier_id]:[supplier_name]],5,FALSE)</f>
        <v>Twin Enviro</v>
      </c>
      <c r="N781">
        <f>SUMIF(B:B,Table_Fact_Inbound_Reporting[[#This Row],[single_stream_incoming_date]],G:G)</f>
        <v>13.41</v>
      </c>
      <c r="O781">
        <f>IFERROR(VLOOKUP(Table_Fact_Inbound_Reporting[[#This Row],[single_stream_incoming_date]],Fact_Trashout_Reporting!C:F,4,FALSE),0)</f>
        <v>2.25</v>
      </c>
      <c r="P781">
        <f>IFERROR(VLOOKUP(Table_Fact_Inbound_Reporting[[#This Row],[single_stream_incoming_date]],Fact_Production_Reporting!E:G,3,FALSE),0)</f>
        <v>9.33</v>
      </c>
      <c r="Q781" s="30">
        <f>Table_Fact_Inbound_Reporting[[#This Row],[Group_Trash_Weight_Tons]]/Table_Fact_Inbound_Reporting[[#This Row],[Group_Inbound_Weight_Tons]]</f>
        <v>0.16778523489932887</v>
      </c>
      <c r="R781" s="10">
        <f t="shared" si="12"/>
        <v>0.27575424703049778</v>
      </c>
    </row>
    <row r="782" spans="1:18" x14ac:dyDescent="0.25">
      <c r="A782">
        <v>1592</v>
      </c>
      <c r="B782" s="14">
        <v>44167</v>
      </c>
      <c r="C782" t="s">
        <v>42</v>
      </c>
      <c r="D782">
        <v>102737</v>
      </c>
      <c r="E782" s="2">
        <v>44167</v>
      </c>
      <c r="F782">
        <v>7500</v>
      </c>
      <c r="G782">
        <v>3.75</v>
      </c>
      <c r="H782">
        <v>3</v>
      </c>
      <c r="I782" t="s">
        <v>162</v>
      </c>
      <c r="J782" t="s">
        <v>163</v>
      </c>
      <c r="K782">
        <v>12</v>
      </c>
      <c r="L782" t="s">
        <v>164</v>
      </c>
      <c r="M782" t="str">
        <f>VLOOKUP(Table_Fact_Inbound_Reporting[[#This Row],[supplier_dim_supplier_id]],Table_supplier_dim1[[supplier_id]:[supplier_name]],5,FALSE)</f>
        <v>Waste Management</v>
      </c>
      <c r="N782">
        <f>SUMIF(B:B,Table_Fact_Inbound_Reporting[[#This Row],[single_stream_incoming_date]],G:G)</f>
        <v>13.41</v>
      </c>
      <c r="O782">
        <f>IFERROR(VLOOKUP(Table_Fact_Inbound_Reporting[[#This Row],[single_stream_incoming_date]],Fact_Trashout_Reporting!C:F,4,FALSE),0)</f>
        <v>2.25</v>
      </c>
      <c r="P782">
        <f>IFERROR(VLOOKUP(Table_Fact_Inbound_Reporting[[#This Row],[single_stream_incoming_date]],Fact_Production_Reporting!E:G,3,FALSE),0)</f>
        <v>9.33</v>
      </c>
      <c r="Q782" s="30">
        <f>Table_Fact_Inbound_Reporting[[#This Row],[Group_Trash_Weight_Tons]]/Table_Fact_Inbound_Reporting[[#This Row],[Group_Inbound_Weight_Tons]]</f>
        <v>0.16778523489932887</v>
      </c>
      <c r="R782" s="10">
        <f t="shared" si="12"/>
        <v>0.27575424703049778</v>
      </c>
    </row>
    <row r="783" spans="1:18" x14ac:dyDescent="0.25">
      <c r="A783">
        <v>1805</v>
      </c>
      <c r="B783" s="14">
        <v>44166</v>
      </c>
      <c r="C783" t="s">
        <v>121</v>
      </c>
      <c r="D783">
        <v>102671</v>
      </c>
      <c r="E783" s="2">
        <v>44166</v>
      </c>
      <c r="F783">
        <v>0</v>
      </c>
      <c r="G783">
        <v>3.39</v>
      </c>
      <c r="H783">
        <v>5</v>
      </c>
      <c r="I783" t="s">
        <v>162</v>
      </c>
      <c r="J783" t="s">
        <v>163</v>
      </c>
      <c r="K783">
        <v>12</v>
      </c>
      <c r="L783" t="s">
        <v>164</v>
      </c>
      <c r="M783" t="str">
        <f>VLOOKUP(Table_Fact_Inbound_Reporting[[#This Row],[supplier_dim_supplier_id]],Table_supplier_dim1[[supplier_id]:[supplier_name]],5,FALSE)</f>
        <v>Overton</v>
      </c>
      <c r="N783">
        <f>SUMIF(B:B,Table_Fact_Inbound_Reporting[[#This Row],[single_stream_incoming_date]],G:G)</f>
        <v>11.42</v>
      </c>
      <c r="O783">
        <f>IFERROR(VLOOKUP(Table_Fact_Inbound_Reporting[[#This Row],[single_stream_incoming_date]],Fact_Trashout_Reporting!C:F,4,FALSE),0)</f>
        <v>0</v>
      </c>
      <c r="P783">
        <f>IFERROR(VLOOKUP(Table_Fact_Inbound_Reporting[[#This Row],[single_stream_incoming_date]],Fact_Production_Reporting!E:G,3,FALSE),0)</f>
        <v>6.3199999999999985</v>
      </c>
      <c r="Q783" s="30">
        <f>Table_Fact_Inbound_Reporting[[#This Row],[Group_Trash_Weight_Tons]]/Table_Fact_Inbound_Reporting[[#This Row],[Group_Inbound_Weight_Tons]]</f>
        <v>0</v>
      </c>
      <c r="R783" s="10">
        <f t="shared" si="12"/>
        <v>0.27575424703049778</v>
      </c>
    </row>
    <row r="784" spans="1:18" x14ac:dyDescent="0.25">
      <c r="A784">
        <v>1596</v>
      </c>
      <c r="B784" s="14">
        <v>44166</v>
      </c>
      <c r="C784" t="s">
        <v>42</v>
      </c>
      <c r="D784">
        <v>102715</v>
      </c>
      <c r="E784" s="2">
        <v>44166</v>
      </c>
      <c r="F784">
        <v>2840</v>
      </c>
      <c r="G784">
        <v>1.42</v>
      </c>
      <c r="H784">
        <v>3</v>
      </c>
      <c r="I784" t="s">
        <v>162</v>
      </c>
      <c r="J784" t="s">
        <v>163</v>
      </c>
      <c r="K784">
        <v>12</v>
      </c>
      <c r="L784" t="s">
        <v>164</v>
      </c>
      <c r="M784" t="str">
        <f>VLOOKUP(Table_Fact_Inbound_Reporting[[#This Row],[supplier_dim_supplier_id]],Table_supplier_dim1[[supplier_id]:[supplier_name]],5,FALSE)</f>
        <v>Waste Management</v>
      </c>
      <c r="N784">
        <f>SUMIF(B:B,Table_Fact_Inbound_Reporting[[#This Row],[single_stream_incoming_date]],G:G)</f>
        <v>11.42</v>
      </c>
      <c r="O784">
        <f>IFERROR(VLOOKUP(Table_Fact_Inbound_Reporting[[#This Row],[single_stream_incoming_date]],Fact_Trashout_Reporting!C:F,4,FALSE),0)</f>
        <v>0</v>
      </c>
      <c r="P784">
        <f>IFERROR(VLOOKUP(Table_Fact_Inbound_Reporting[[#This Row],[single_stream_incoming_date]],Fact_Production_Reporting!E:G,3,FALSE),0)</f>
        <v>6.3199999999999985</v>
      </c>
      <c r="Q784" s="30">
        <f>Table_Fact_Inbound_Reporting[[#This Row],[Group_Trash_Weight_Tons]]/Table_Fact_Inbound_Reporting[[#This Row],[Group_Inbound_Weight_Tons]]</f>
        <v>0</v>
      </c>
      <c r="R784" s="10">
        <f t="shared" si="12"/>
        <v>0.27575424703049778</v>
      </c>
    </row>
    <row r="785" spans="1:18" x14ac:dyDescent="0.25">
      <c r="A785">
        <v>1595</v>
      </c>
      <c r="B785" s="14">
        <v>44166</v>
      </c>
      <c r="C785" t="s">
        <v>42</v>
      </c>
      <c r="D785">
        <v>102699</v>
      </c>
      <c r="E785" s="2">
        <v>44166</v>
      </c>
      <c r="F785">
        <v>8880</v>
      </c>
      <c r="G785">
        <v>4.4400000000000004</v>
      </c>
      <c r="H785">
        <v>3</v>
      </c>
      <c r="I785" t="s">
        <v>162</v>
      </c>
      <c r="J785" t="s">
        <v>163</v>
      </c>
      <c r="K785">
        <v>12</v>
      </c>
      <c r="L785" t="s">
        <v>164</v>
      </c>
      <c r="M785" t="str">
        <f>VLOOKUP(Table_Fact_Inbound_Reporting[[#This Row],[supplier_dim_supplier_id]],Table_supplier_dim1[[supplier_id]:[supplier_name]],5,FALSE)</f>
        <v>Waste Management</v>
      </c>
      <c r="N785">
        <f>SUMIF(B:B,Table_Fact_Inbound_Reporting[[#This Row],[single_stream_incoming_date]],G:G)</f>
        <v>11.42</v>
      </c>
      <c r="O785">
        <f>IFERROR(VLOOKUP(Table_Fact_Inbound_Reporting[[#This Row],[single_stream_incoming_date]],Fact_Trashout_Reporting!C:F,4,FALSE),0)</f>
        <v>0</v>
      </c>
      <c r="P785">
        <f>IFERROR(VLOOKUP(Table_Fact_Inbound_Reporting[[#This Row],[single_stream_incoming_date]],Fact_Production_Reporting!E:G,3,FALSE),0)</f>
        <v>6.3199999999999985</v>
      </c>
      <c r="Q785" s="30">
        <f>Table_Fact_Inbound_Reporting[[#This Row],[Group_Trash_Weight_Tons]]/Table_Fact_Inbound_Reporting[[#This Row],[Group_Inbound_Weight_Tons]]</f>
        <v>0</v>
      </c>
      <c r="R785" s="10">
        <f t="shared" si="12"/>
        <v>0.27575424703049778</v>
      </c>
    </row>
    <row r="786" spans="1:18" x14ac:dyDescent="0.25">
      <c r="A786">
        <v>1594</v>
      </c>
      <c r="B786" s="14">
        <v>44166</v>
      </c>
      <c r="C786" t="s">
        <v>42</v>
      </c>
      <c r="D786">
        <v>102714</v>
      </c>
      <c r="E786" s="2">
        <v>44166</v>
      </c>
      <c r="F786">
        <v>4340</v>
      </c>
      <c r="G786">
        <v>2.17</v>
      </c>
      <c r="H786">
        <v>3</v>
      </c>
      <c r="I786" t="s">
        <v>162</v>
      </c>
      <c r="J786" t="s">
        <v>163</v>
      </c>
      <c r="K786">
        <v>12</v>
      </c>
      <c r="L786" t="s">
        <v>164</v>
      </c>
      <c r="M786" t="str">
        <f>VLOOKUP(Table_Fact_Inbound_Reporting[[#This Row],[supplier_dim_supplier_id]],Table_supplier_dim1[[supplier_id]:[supplier_name]],5,FALSE)</f>
        <v>Waste Management</v>
      </c>
      <c r="N786">
        <f>SUMIF(B:B,Table_Fact_Inbound_Reporting[[#This Row],[single_stream_incoming_date]],G:G)</f>
        <v>11.42</v>
      </c>
      <c r="O786">
        <f>IFERROR(VLOOKUP(Table_Fact_Inbound_Reporting[[#This Row],[single_stream_incoming_date]],Fact_Trashout_Reporting!C:F,4,FALSE),0)</f>
        <v>0</v>
      </c>
      <c r="P786">
        <f>IFERROR(VLOOKUP(Table_Fact_Inbound_Reporting[[#This Row],[single_stream_incoming_date]],Fact_Production_Reporting!E:G,3,FALSE),0)</f>
        <v>6.3199999999999985</v>
      </c>
      <c r="Q786" s="30">
        <f>Table_Fact_Inbound_Reporting[[#This Row],[Group_Trash_Weight_Tons]]/Table_Fact_Inbound_Reporting[[#This Row],[Group_Inbound_Weight_Tons]]</f>
        <v>0</v>
      </c>
      <c r="R786" s="10">
        <f t="shared" si="12"/>
        <v>0.27575424703049778</v>
      </c>
    </row>
    <row r="787" spans="1:18" x14ac:dyDescent="0.25">
      <c r="A787">
        <v>1598</v>
      </c>
      <c r="B787" s="14">
        <v>44165</v>
      </c>
      <c r="C787" t="s">
        <v>42</v>
      </c>
      <c r="D787">
        <v>102609</v>
      </c>
      <c r="E787" s="2">
        <v>44165</v>
      </c>
      <c r="F787">
        <v>3060</v>
      </c>
      <c r="G787">
        <v>1.53</v>
      </c>
      <c r="H787">
        <v>3</v>
      </c>
      <c r="I787" t="s">
        <v>162</v>
      </c>
      <c r="J787" t="s">
        <v>163</v>
      </c>
      <c r="K787">
        <v>11</v>
      </c>
      <c r="L787" t="s">
        <v>165</v>
      </c>
      <c r="M787" t="str">
        <f>VLOOKUP(Table_Fact_Inbound_Reporting[[#This Row],[supplier_dim_supplier_id]],Table_supplier_dim1[[supplier_id]:[supplier_name]],5,FALSE)</f>
        <v>Waste Management</v>
      </c>
      <c r="N787">
        <f>SUMIF(B:B,Table_Fact_Inbound_Reporting[[#This Row],[single_stream_incoming_date]],G:G)</f>
        <v>12.23</v>
      </c>
      <c r="O787">
        <f>IFERROR(VLOOKUP(Table_Fact_Inbound_Reporting[[#This Row],[single_stream_incoming_date]],Fact_Trashout_Reporting!C:F,4,FALSE),0)</f>
        <v>1.88</v>
      </c>
      <c r="P787">
        <f>IFERROR(VLOOKUP(Table_Fact_Inbound_Reporting[[#This Row],[single_stream_incoming_date]],Fact_Production_Reporting!E:G,3,FALSE),0)</f>
        <v>6.1800000000000006</v>
      </c>
      <c r="Q787" s="30">
        <f>Table_Fact_Inbound_Reporting[[#This Row],[Group_Trash_Weight_Tons]]/Table_Fact_Inbound_Reporting[[#This Row],[Group_Inbound_Weight_Tons]]</f>
        <v>0.15372035977105478</v>
      </c>
      <c r="R787" s="10">
        <f t="shared" si="12"/>
        <v>0.27575424703049778</v>
      </c>
    </row>
    <row r="788" spans="1:18" x14ac:dyDescent="0.25">
      <c r="A788">
        <v>1599</v>
      </c>
      <c r="B788" s="14">
        <v>44165</v>
      </c>
      <c r="C788" t="s">
        <v>42</v>
      </c>
      <c r="D788">
        <v>102653</v>
      </c>
      <c r="E788" s="2">
        <v>44165</v>
      </c>
      <c r="F788">
        <v>5600</v>
      </c>
      <c r="G788">
        <v>2.8</v>
      </c>
      <c r="H788">
        <v>3</v>
      </c>
      <c r="I788" t="s">
        <v>162</v>
      </c>
      <c r="J788" t="s">
        <v>163</v>
      </c>
      <c r="K788">
        <v>11</v>
      </c>
      <c r="L788" t="s">
        <v>165</v>
      </c>
      <c r="M788" t="str">
        <f>VLOOKUP(Table_Fact_Inbound_Reporting[[#This Row],[supplier_dim_supplier_id]],Table_supplier_dim1[[supplier_id]:[supplier_name]],5,FALSE)</f>
        <v>Waste Management</v>
      </c>
      <c r="N788">
        <f>SUMIF(B:B,Table_Fact_Inbound_Reporting[[#This Row],[single_stream_incoming_date]],G:G)</f>
        <v>12.23</v>
      </c>
      <c r="O788">
        <f>IFERROR(VLOOKUP(Table_Fact_Inbound_Reporting[[#This Row],[single_stream_incoming_date]],Fact_Trashout_Reporting!C:F,4,FALSE),0)</f>
        <v>1.88</v>
      </c>
      <c r="P788">
        <f>IFERROR(VLOOKUP(Table_Fact_Inbound_Reporting[[#This Row],[single_stream_incoming_date]],Fact_Production_Reporting!E:G,3,FALSE),0)</f>
        <v>6.1800000000000006</v>
      </c>
      <c r="Q788" s="30">
        <f>Table_Fact_Inbound_Reporting[[#This Row],[Group_Trash_Weight_Tons]]/Table_Fact_Inbound_Reporting[[#This Row],[Group_Inbound_Weight_Tons]]</f>
        <v>0.15372035977105478</v>
      </c>
      <c r="R788" s="10">
        <f t="shared" si="12"/>
        <v>0.27575424703049778</v>
      </c>
    </row>
    <row r="789" spans="1:18" x14ac:dyDescent="0.25">
      <c r="A789">
        <v>953</v>
      </c>
      <c r="B789" s="14">
        <v>44165</v>
      </c>
      <c r="C789" t="s">
        <v>42</v>
      </c>
      <c r="D789">
        <v>102658</v>
      </c>
      <c r="E789" s="2">
        <v>44165</v>
      </c>
      <c r="F789">
        <v>8760</v>
      </c>
      <c r="G789">
        <v>4.38</v>
      </c>
      <c r="H789">
        <v>2</v>
      </c>
      <c r="I789" t="s">
        <v>162</v>
      </c>
      <c r="J789" t="s">
        <v>163</v>
      </c>
      <c r="K789">
        <v>11</v>
      </c>
      <c r="L789" t="s">
        <v>165</v>
      </c>
      <c r="M789" t="str">
        <f>VLOOKUP(Table_Fact_Inbound_Reporting[[#This Row],[supplier_dim_supplier_id]],Table_supplier_dim1[[supplier_id]:[supplier_name]],5,FALSE)</f>
        <v>Twin Enviro</v>
      </c>
      <c r="N789">
        <f>SUMIF(B:B,Table_Fact_Inbound_Reporting[[#This Row],[single_stream_incoming_date]],G:G)</f>
        <v>12.23</v>
      </c>
      <c r="O789">
        <f>IFERROR(VLOOKUP(Table_Fact_Inbound_Reporting[[#This Row],[single_stream_incoming_date]],Fact_Trashout_Reporting!C:F,4,FALSE),0)</f>
        <v>1.88</v>
      </c>
      <c r="P789">
        <f>IFERROR(VLOOKUP(Table_Fact_Inbound_Reporting[[#This Row],[single_stream_incoming_date]],Fact_Production_Reporting!E:G,3,FALSE),0)</f>
        <v>6.1800000000000006</v>
      </c>
      <c r="Q789" s="30">
        <f>Table_Fact_Inbound_Reporting[[#This Row],[Group_Trash_Weight_Tons]]/Table_Fact_Inbound_Reporting[[#This Row],[Group_Inbound_Weight_Tons]]</f>
        <v>0.15372035977105478</v>
      </c>
      <c r="R789" s="10">
        <f t="shared" si="12"/>
        <v>0.27575424703049778</v>
      </c>
    </row>
    <row r="790" spans="1:18" x14ac:dyDescent="0.25">
      <c r="A790">
        <v>955</v>
      </c>
      <c r="B790" s="14">
        <v>44165</v>
      </c>
      <c r="C790" t="s">
        <v>42</v>
      </c>
      <c r="D790">
        <v>102605</v>
      </c>
      <c r="E790" s="2">
        <v>44165</v>
      </c>
      <c r="F790">
        <v>3980</v>
      </c>
      <c r="G790">
        <v>1.99</v>
      </c>
      <c r="H790">
        <v>2</v>
      </c>
      <c r="I790" t="s">
        <v>162</v>
      </c>
      <c r="J790" t="s">
        <v>163</v>
      </c>
      <c r="K790">
        <v>11</v>
      </c>
      <c r="L790" t="s">
        <v>165</v>
      </c>
      <c r="M790" t="str">
        <f>VLOOKUP(Table_Fact_Inbound_Reporting[[#This Row],[supplier_dim_supplier_id]],Table_supplier_dim1[[supplier_id]:[supplier_name]],5,FALSE)</f>
        <v>Twin Enviro</v>
      </c>
      <c r="N790">
        <f>SUMIF(B:B,Table_Fact_Inbound_Reporting[[#This Row],[single_stream_incoming_date]],G:G)</f>
        <v>12.23</v>
      </c>
      <c r="O790">
        <f>IFERROR(VLOOKUP(Table_Fact_Inbound_Reporting[[#This Row],[single_stream_incoming_date]],Fact_Trashout_Reporting!C:F,4,FALSE),0)</f>
        <v>1.88</v>
      </c>
      <c r="P790">
        <f>IFERROR(VLOOKUP(Table_Fact_Inbound_Reporting[[#This Row],[single_stream_incoming_date]],Fact_Production_Reporting!E:G,3,FALSE),0)</f>
        <v>6.1800000000000006</v>
      </c>
      <c r="Q790" s="30">
        <f>Table_Fact_Inbound_Reporting[[#This Row],[Group_Trash_Weight_Tons]]/Table_Fact_Inbound_Reporting[[#This Row],[Group_Inbound_Weight_Tons]]</f>
        <v>0.15372035977105478</v>
      </c>
      <c r="R790" s="10">
        <f t="shared" si="12"/>
        <v>0.27575424703049778</v>
      </c>
    </row>
    <row r="791" spans="1:18" x14ac:dyDescent="0.25">
      <c r="A791">
        <v>954</v>
      </c>
      <c r="B791" s="14">
        <v>44165</v>
      </c>
      <c r="C791" t="s">
        <v>42</v>
      </c>
      <c r="D791">
        <v>102663</v>
      </c>
      <c r="E791" s="2">
        <v>44165</v>
      </c>
      <c r="F791">
        <v>3060</v>
      </c>
      <c r="G791">
        <v>1.53</v>
      </c>
      <c r="H791">
        <v>2</v>
      </c>
      <c r="I791" t="s">
        <v>162</v>
      </c>
      <c r="J791" t="s">
        <v>163</v>
      </c>
      <c r="K791">
        <v>11</v>
      </c>
      <c r="L791" t="s">
        <v>165</v>
      </c>
      <c r="M791" t="str">
        <f>VLOOKUP(Table_Fact_Inbound_Reporting[[#This Row],[supplier_dim_supplier_id]],Table_supplier_dim1[[supplier_id]:[supplier_name]],5,FALSE)</f>
        <v>Twin Enviro</v>
      </c>
      <c r="N791">
        <f>SUMIF(B:B,Table_Fact_Inbound_Reporting[[#This Row],[single_stream_incoming_date]],G:G)</f>
        <v>12.23</v>
      </c>
      <c r="O791">
        <f>IFERROR(VLOOKUP(Table_Fact_Inbound_Reporting[[#This Row],[single_stream_incoming_date]],Fact_Trashout_Reporting!C:F,4,FALSE),0)</f>
        <v>1.88</v>
      </c>
      <c r="P791">
        <f>IFERROR(VLOOKUP(Table_Fact_Inbound_Reporting[[#This Row],[single_stream_incoming_date]],Fact_Production_Reporting!E:G,3,FALSE),0)</f>
        <v>6.1800000000000006</v>
      </c>
      <c r="Q791" s="30">
        <f>Table_Fact_Inbound_Reporting[[#This Row],[Group_Trash_Weight_Tons]]/Table_Fact_Inbound_Reporting[[#This Row],[Group_Inbound_Weight_Tons]]</f>
        <v>0.15372035977105478</v>
      </c>
      <c r="R791" s="10">
        <f t="shared" si="12"/>
        <v>0.27575424703049778</v>
      </c>
    </row>
    <row r="792" spans="1:18" x14ac:dyDescent="0.25">
      <c r="A792">
        <v>958</v>
      </c>
      <c r="B792" s="14">
        <v>44162</v>
      </c>
      <c r="C792" t="s">
        <v>42</v>
      </c>
      <c r="D792">
        <v>102596</v>
      </c>
      <c r="E792" s="2">
        <v>44162</v>
      </c>
      <c r="F792">
        <v>2160</v>
      </c>
      <c r="G792">
        <v>1.08</v>
      </c>
      <c r="H792">
        <v>2</v>
      </c>
      <c r="I792" t="s">
        <v>162</v>
      </c>
      <c r="J792" t="s">
        <v>163</v>
      </c>
      <c r="K792">
        <v>11</v>
      </c>
      <c r="L792" t="s">
        <v>165</v>
      </c>
      <c r="M792" t="str">
        <f>VLOOKUP(Table_Fact_Inbound_Reporting[[#This Row],[supplier_dim_supplier_id]],Table_supplier_dim1[[supplier_id]:[supplier_name]],5,FALSE)</f>
        <v>Twin Enviro</v>
      </c>
      <c r="N792">
        <f>SUMIF(B:B,Table_Fact_Inbound_Reporting[[#This Row],[single_stream_incoming_date]],G:G)</f>
        <v>11.879999999999999</v>
      </c>
      <c r="O792">
        <f>IFERROR(VLOOKUP(Table_Fact_Inbound_Reporting[[#This Row],[single_stream_incoming_date]],Fact_Trashout_Reporting!C:F,4,FALSE),0)</f>
        <v>1.53</v>
      </c>
      <c r="P792">
        <f>IFERROR(VLOOKUP(Table_Fact_Inbound_Reporting[[#This Row],[single_stream_incoming_date]],Fact_Production_Reporting!E:G,3,FALSE),0)</f>
        <v>4.58</v>
      </c>
      <c r="Q792" s="30">
        <f>Table_Fact_Inbound_Reporting[[#This Row],[Group_Trash_Weight_Tons]]/Table_Fact_Inbound_Reporting[[#This Row],[Group_Inbound_Weight_Tons]]</f>
        <v>0.12878787878787881</v>
      </c>
      <c r="R792" s="10">
        <f t="shared" si="12"/>
        <v>0.27575424703049778</v>
      </c>
    </row>
    <row r="793" spans="1:18" x14ac:dyDescent="0.25">
      <c r="A793">
        <v>959</v>
      </c>
      <c r="B793" s="14">
        <v>44162</v>
      </c>
      <c r="C793" t="s">
        <v>42</v>
      </c>
      <c r="D793">
        <v>102602</v>
      </c>
      <c r="E793" s="2">
        <v>44162</v>
      </c>
      <c r="F793">
        <v>3280</v>
      </c>
      <c r="G793">
        <v>1.64</v>
      </c>
      <c r="H793">
        <v>2</v>
      </c>
      <c r="I793" t="s">
        <v>162</v>
      </c>
      <c r="J793" t="s">
        <v>163</v>
      </c>
      <c r="K793">
        <v>11</v>
      </c>
      <c r="L793" t="s">
        <v>165</v>
      </c>
      <c r="M793" t="str">
        <f>VLOOKUP(Table_Fact_Inbound_Reporting[[#This Row],[supplier_dim_supplier_id]],Table_supplier_dim1[[supplier_id]:[supplier_name]],5,FALSE)</f>
        <v>Twin Enviro</v>
      </c>
      <c r="N793">
        <f>SUMIF(B:B,Table_Fact_Inbound_Reporting[[#This Row],[single_stream_incoming_date]],G:G)</f>
        <v>11.879999999999999</v>
      </c>
      <c r="O793">
        <f>IFERROR(VLOOKUP(Table_Fact_Inbound_Reporting[[#This Row],[single_stream_incoming_date]],Fact_Trashout_Reporting!C:F,4,FALSE),0)</f>
        <v>1.53</v>
      </c>
      <c r="P793">
        <f>IFERROR(VLOOKUP(Table_Fact_Inbound_Reporting[[#This Row],[single_stream_incoming_date]],Fact_Production_Reporting!E:G,3,FALSE),0)</f>
        <v>4.58</v>
      </c>
      <c r="Q793" s="30">
        <f>Table_Fact_Inbound_Reporting[[#This Row],[Group_Trash_Weight_Tons]]/Table_Fact_Inbound_Reporting[[#This Row],[Group_Inbound_Weight_Tons]]</f>
        <v>0.12878787878787881</v>
      </c>
      <c r="R793" s="10">
        <f t="shared" si="12"/>
        <v>0.27575424703049778</v>
      </c>
    </row>
    <row r="794" spans="1:18" x14ac:dyDescent="0.25">
      <c r="A794">
        <v>956</v>
      </c>
      <c r="B794" s="14">
        <v>44162</v>
      </c>
      <c r="C794" t="s">
        <v>42</v>
      </c>
      <c r="D794">
        <v>102576</v>
      </c>
      <c r="E794" s="2">
        <v>44162</v>
      </c>
      <c r="F794">
        <v>380</v>
      </c>
      <c r="G794">
        <v>0.19</v>
      </c>
      <c r="H794">
        <v>2</v>
      </c>
      <c r="I794" t="s">
        <v>162</v>
      </c>
      <c r="J794" t="s">
        <v>163</v>
      </c>
      <c r="K794">
        <v>11</v>
      </c>
      <c r="L794" t="s">
        <v>165</v>
      </c>
      <c r="M794" t="str">
        <f>VLOOKUP(Table_Fact_Inbound_Reporting[[#This Row],[supplier_dim_supplier_id]],Table_supplier_dim1[[supplier_id]:[supplier_name]],5,FALSE)</f>
        <v>Twin Enviro</v>
      </c>
      <c r="N794">
        <f>SUMIF(B:B,Table_Fact_Inbound_Reporting[[#This Row],[single_stream_incoming_date]],G:G)</f>
        <v>11.879999999999999</v>
      </c>
      <c r="O794">
        <f>IFERROR(VLOOKUP(Table_Fact_Inbound_Reporting[[#This Row],[single_stream_incoming_date]],Fact_Trashout_Reporting!C:F,4,FALSE),0)</f>
        <v>1.53</v>
      </c>
      <c r="P794">
        <f>IFERROR(VLOOKUP(Table_Fact_Inbound_Reporting[[#This Row],[single_stream_incoming_date]],Fact_Production_Reporting!E:G,3,FALSE),0)</f>
        <v>4.58</v>
      </c>
      <c r="Q794" s="30">
        <f>Table_Fact_Inbound_Reporting[[#This Row],[Group_Trash_Weight_Tons]]/Table_Fact_Inbound_Reporting[[#This Row],[Group_Inbound_Weight_Tons]]</f>
        <v>0.12878787878787881</v>
      </c>
      <c r="R794" s="10">
        <f t="shared" si="12"/>
        <v>0.27575424703049778</v>
      </c>
    </row>
    <row r="795" spans="1:18" x14ac:dyDescent="0.25">
      <c r="A795">
        <v>1600</v>
      </c>
      <c r="B795" s="14">
        <v>44162</v>
      </c>
      <c r="C795" t="s">
        <v>42</v>
      </c>
      <c r="D795">
        <v>102592</v>
      </c>
      <c r="E795" s="2">
        <v>44162</v>
      </c>
      <c r="F795">
        <v>11920</v>
      </c>
      <c r="G795">
        <v>5.96</v>
      </c>
      <c r="H795">
        <v>3</v>
      </c>
      <c r="I795" t="s">
        <v>162</v>
      </c>
      <c r="J795" t="s">
        <v>163</v>
      </c>
      <c r="K795">
        <v>11</v>
      </c>
      <c r="L795" t="s">
        <v>165</v>
      </c>
      <c r="M795" t="str">
        <f>VLOOKUP(Table_Fact_Inbound_Reporting[[#This Row],[supplier_dim_supplier_id]],Table_supplier_dim1[[supplier_id]:[supplier_name]],5,FALSE)</f>
        <v>Waste Management</v>
      </c>
      <c r="N795">
        <f>SUMIF(B:B,Table_Fact_Inbound_Reporting[[#This Row],[single_stream_incoming_date]],G:G)</f>
        <v>11.879999999999999</v>
      </c>
      <c r="O795">
        <f>IFERROR(VLOOKUP(Table_Fact_Inbound_Reporting[[#This Row],[single_stream_incoming_date]],Fact_Trashout_Reporting!C:F,4,FALSE),0)</f>
        <v>1.53</v>
      </c>
      <c r="P795">
        <f>IFERROR(VLOOKUP(Table_Fact_Inbound_Reporting[[#This Row],[single_stream_incoming_date]],Fact_Production_Reporting!E:G,3,FALSE),0)</f>
        <v>4.58</v>
      </c>
      <c r="Q795" s="30">
        <f>Table_Fact_Inbound_Reporting[[#This Row],[Group_Trash_Weight_Tons]]/Table_Fact_Inbound_Reporting[[#This Row],[Group_Inbound_Weight_Tons]]</f>
        <v>0.12878787878787881</v>
      </c>
      <c r="R795" s="10">
        <f t="shared" si="12"/>
        <v>0.27575424703049778</v>
      </c>
    </row>
    <row r="796" spans="1:18" x14ac:dyDescent="0.25">
      <c r="A796">
        <v>1601</v>
      </c>
      <c r="B796" s="14">
        <v>44162</v>
      </c>
      <c r="C796" t="s">
        <v>42</v>
      </c>
      <c r="D796">
        <v>102603</v>
      </c>
      <c r="E796" s="2">
        <v>44162</v>
      </c>
      <c r="F796">
        <v>1280</v>
      </c>
      <c r="G796">
        <v>0.64</v>
      </c>
      <c r="H796">
        <v>3</v>
      </c>
      <c r="I796" t="s">
        <v>162</v>
      </c>
      <c r="J796" t="s">
        <v>163</v>
      </c>
      <c r="K796">
        <v>11</v>
      </c>
      <c r="L796" t="s">
        <v>165</v>
      </c>
      <c r="M796" t="str">
        <f>VLOOKUP(Table_Fact_Inbound_Reporting[[#This Row],[supplier_dim_supplier_id]],Table_supplier_dim1[[supplier_id]:[supplier_name]],5,FALSE)</f>
        <v>Waste Management</v>
      </c>
      <c r="N796">
        <f>SUMIF(B:B,Table_Fact_Inbound_Reporting[[#This Row],[single_stream_incoming_date]],G:G)</f>
        <v>11.879999999999999</v>
      </c>
      <c r="O796">
        <f>IFERROR(VLOOKUP(Table_Fact_Inbound_Reporting[[#This Row],[single_stream_incoming_date]],Fact_Trashout_Reporting!C:F,4,FALSE),0)</f>
        <v>1.53</v>
      </c>
      <c r="P796">
        <f>IFERROR(VLOOKUP(Table_Fact_Inbound_Reporting[[#This Row],[single_stream_incoming_date]],Fact_Production_Reporting!E:G,3,FALSE),0)</f>
        <v>4.58</v>
      </c>
      <c r="Q796" s="30">
        <f>Table_Fact_Inbound_Reporting[[#This Row],[Group_Trash_Weight_Tons]]/Table_Fact_Inbound_Reporting[[#This Row],[Group_Inbound_Weight_Tons]]</f>
        <v>0.12878787878787881</v>
      </c>
      <c r="R796" s="10">
        <f t="shared" si="12"/>
        <v>0.27575424703049778</v>
      </c>
    </row>
    <row r="797" spans="1:18" x14ac:dyDescent="0.25">
      <c r="A797">
        <v>957</v>
      </c>
      <c r="B797" s="14">
        <v>44162</v>
      </c>
      <c r="C797" t="s">
        <v>42</v>
      </c>
      <c r="D797">
        <v>102600</v>
      </c>
      <c r="E797" s="2">
        <v>44162</v>
      </c>
      <c r="F797">
        <v>1380</v>
      </c>
      <c r="G797">
        <v>0.69</v>
      </c>
      <c r="H797">
        <v>2</v>
      </c>
      <c r="I797" t="s">
        <v>162</v>
      </c>
      <c r="J797" t="s">
        <v>163</v>
      </c>
      <c r="K797">
        <v>11</v>
      </c>
      <c r="L797" t="s">
        <v>165</v>
      </c>
      <c r="M797" t="str">
        <f>VLOOKUP(Table_Fact_Inbound_Reporting[[#This Row],[supplier_dim_supplier_id]],Table_supplier_dim1[[supplier_id]:[supplier_name]],5,FALSE)</f>
        <v>Twin Enviro</v>
      </c>
      <c r="N797">
        <f>SUMIF(B:B,Table_Fact_Inbound_Reporting[[#This Row],[single_stream_incoming_date]],G:G)</f>
        <v>11.879999999999999</v>
      </c>
      <c r="O797">
        <f>IFERROR(VLOOKUP(Table_Fact_Inbound_Reporting[[#This Row],[single_stream_incoming_date]],Fact_Trashout_Reporting!C:F,4,FALSE),0)</f>
        <v>1.53</v>
      </c>
      <c r="P797">
        <f>IFERROR(VLOOKUP(Table_Fact_Inbound_Reporting[[#This Row],[single_stream_incoming_date]],Fact_Production_Reporting!E:G,3,FALSE),0)</f>
        <v>4.58</v>
      </c>
      <c r="Q797" s="30">
        <f>Table_Fact_Inbound_Reporting[[#This Row],[Group_Trash_Weight_Tons]]/Table_Fact_Inbound_Reporting[[#This Row],[Group_Inbound_Weight_Tons]]</f>
        <v>0.12878787878787881</v>
      </c>
      <c r="R797" s="10">
        <f t="shared" si="12"/>
        <v>0.27575424703049778</v>
      </c>
    </row>
    <row r="798" spans="1:18" x14ac:dyDescent="0.25">
      <c r="A798">
        <v>960</v>
      </c>
      <c r="B798" s="14">
        <v>44162</v>
      </c>
      <c r="C798" t="s">
        <v>42</v>
      </c>
      <c r="D798">
        <v>102563</v>
      </c>
      <c r="E798" s="2">
        <v>44162</v>
      </c>
      <c r="F798">
        <v>3360</v>
      </c>
      <c r="G798">
        <v>1.68</v>
      </c>
      <c r="H798">
        <v>2</v>
      </c>
      <c r="I798" t="s">
        <v>162</v>
      </c>
      <c r="J798" t="s">
        <v>163</v>
      </c>
      <c r="K798">
        <v>11</v>
      </c>
      <c r="L798" t="s">
        <v>165</v>
      </c>
      <c r="M798" t="str">
        <f>VLOOKUP(Table_Fact_Inbound_Reporting[[#This Row],[supplier_dim_supplier_id]],Table_supplier_dim1[[supplier_id]:[supplier_name]],5,FALSE)</f>
        <v>Twin Enviro</v>
      </c>
      <c r="N798">
        <f>SUMIF(B:B,Table_Fact_Inbound_Reporting[[#This Row],[single_stream_incoming_date]],G:G)</f>
        <v>11.879999999999999</v>
      </c>
      <c r="O798">
        <f>IFERROR(VLOOKUP(Table_Fact_Inbound_Reporting[[#This Row],[single_stream_incoming_date]],Fact_Trashout_Reporting!C:F,4,FALSE),0)</f>
        <v>1.53</v>
      </c>
      <c r="P798">
        <f>IFERROR(VLOOKUP(Table_Fact_Inbound_Reporting[[#This Row],[single_stream_incoming_date]],Fact_Production_Reporting!E:G,3,FALSE),0)</f>
        <v>4.58</v>
      </c>
      <c r="Q798" s="30">
        <f>Table_Fact_Inbound_Reporting[[#This Row],[Group_Trash_Weight_Tons]]/Table_Fact_Inbound_Reporting[[#This Row],[Group_Inbound_Weight_Tons]]</f>
        <v>0.12878787878787881</v>
      </c>
      <c r="R798" s="10">
        <f t="shared" si="12"/>
        <v>0.27575424703049778</v>
      </c>
    </row>
    <row r="799" spans="1:18" x14ac:dyDescent="0.25">
      <c r="A799">
        <v>1602</v>
      </c>
      <c r="B799" s="14">
        <v>44160</v>
      </c>
      <c r="C799" t="s">
        <v>42</v>
      </c>
      <c r="D799">
        <v>102515</v>
      </c>
      <c r="E799" s="2">
        <v>44160</v>
      </c>
      <c r="F799">
        <v>4060</v>
      </c>
      <c r="G799">
        <v>2.0299999999999998</v>
      </c>
      <c r="H799">
        <v>3</v>
      </c>
      <c r="I799" t="s">
        <v>162</v>
      </c>
      <c r="J799" t="s">
        <v>163</v>
      </c>
      <c r="K799">
        <v>11</v>
      </c>
      <c r="L799" t="s">
        <v>165</v>
      </c>
      <c r="M799" t="str">
        <f>VLOOKUP(Table_Fact_Inbound_Reporting[[#This Row],[supplier_dim_supplier_id]],Table_supplier_dim1[[supplier_id]:[supplier_name]],5,FALSE)</f>
        <v>Waste Management</v>
      </c>
      <c r="N799">
        <f>SUMIF(B:B,Table_Fact_Inbound_Reporting[[#This Row],[single_stream_incoming_date]],G:G)</f>
        <v>9.91</v>
      </c>
      <c r="O799">
        <f>IFERROR(VLOOKUP(Table_Fact_Inbound_Reporting[[#This Row],[single_stream_incoming_date]],Fact_Trashout_Reporting!C:F,4,FALSE),0)</f>
        <v>0</v>
      </c>
      <c r="P799">
        <f>IFERROR(VLOOKUP(Table_Fact_Inbound_Reporting[[#This Row],[single_stream_incoming_date]],Fact_Production_Reporting!E:G,3,FALSE),0)</f>
        <v>8.7999999999999989</v>
      </c>
      <c r="Q799" s="30">
        <f>Table_Fact_Inbound_Reporting[[#This Row],[Group_Trash_Weight_Tons]]/Table_Fact_Inbound_Reporting[[#This Row],[Group_Inbound_Weight_Tons]]</f>
        <v>0</v>
      </c>
      <c r="R799" s="10">
        <f t="shared" si="12"/>
        <v>0.27575424703049778</v>
      </c>
    </row>
    <row r="800" spans="1:18" x14ac:dyDescent="0.25">
      <c r="A800">
        <v>1603</v>
      </c>
      <c r="B800" s="14">
        <v>44160</v>
      </c>
      <c r="C800" t="s">
        <v>42</v>
      </c>
      <c r="D800">
        <v>102538</v>
      </c>
      <c r="E800" s="2">
        <v>44160</v>
      </c>
      <c r="F800">
        <v>6480</v>
      </c>
      <c r="G800">
        <v>3.24</v>
      </c>
      <c r="H800">
        <v>3</v>
      </c>
      <c r="I800" t="s">
        <v>162</v>
      </c>
      <c r="J800" t="s">
        <v>163</v>
      </c>
      <c r="K800">
        <v>11</v>
      </c>
      <c r="L800" t="s">
        <v>165</v>
      </c>
      <c r="M800" t="str">
        <f>VLOOKUP(Table_Fact_Inbound_Reporting[[#This Row],[supplier_dim_supplier_id]],Table_supplier_dim1[[supplier_id]:[supplier_name]],5,FALSE)</f>
        <v>Waste Management</v>
      </c>
      <c r="N800">
        <f>SUMIF(B:B,Table_Fact_Inbound_Reporting[[#This Row],[single_stream_incoming_date]],G:G)</f>
        <v>9.91</v>
      </c>
      <c r="O800">
        <f>IFERROR(VLOOKUP(Table_Fact_Inbound_Reporting[[#This Row],[single_stream_incoming_date]],Fact_Trashout_Reporting!C:F,4,FALSE),0)</f>
        <v>0</v>
      </c>
      <c r="P800">
        <f>IFERROR(VLOOKUP(Table_Fact_Inbound_Reporting[[#This Row],[single_stream_incoming_date]],Fact_Production_Reporting!E:G,3,FALSE),0)</f>
        <v>8.7999999999999989</v>
      </c>
      <c r="Q800" s="30">
        <f>Table_Fact_Inbound_Reporting[[#This Row],[Group_Trash_Weight_Tons]]/Table_Fact_Inbound_Reporting[[#This Row],[Group_Inbound_Weight_Tons]]</f>
        <v>0</v>
      </c>
      <c r="R800" s="10">
        <f t="shared" si="12"/>
        <v>0.27575424703049778</v>
      </c>
    </row>
    <row r="801" spans="1:18" x14ac:dyDescent="0.25">
      <c r="A801">
        <v>963</v>
      </c>
      <c r="B801" s="14">
        <v>44160</v>
      </c>
      <c r="C801" t="s">
        <v>42</v>
      </c>
      <c r="D801">
        <v>102509</v>
      </c>
      <c r="E801" s="2">
        <v>44160</v>
      </c>
      <c r="F801">
        <v>700</v>
      </c>
      <c r="G801">
        <v>0.35</v>
      </c>
      <c r="H801">
        <v>2</v>
      </c>
      <c r="I801" t="s">
        <v>162</v>
      </c>
      <c r="J801" t="s">
        <v>163</v>
      </c>
      <c r="K801">
        <v>11</v>
      </c>
      <c r="L801" t="s">
        <v>165</v>
      </c>
      <c r="M801" t="str">
        <f>VLOOKUP(Table_Fact_Inbound_Reporting[[#This Row],[supplier_dim_supplier_id]],Table_supplier_dim1[[supplier_id]:[supplier_name]],5,FALSE)</f>
        <v>Twin Enviro</v>
      </c>
      <c r="N801">
        <f>SUMIF(B:B,Table_Fact_Inbound_Reporting[[#This Row],[single_stream_incoming_date]],G:G)</f>
        <v>9.91</v>
      </c>
      <c r="O801">
        <f>IFERROR(VLOOKUP(Table_Fact_Inbound_Reporting[[#This Row],[single_stream_incoming_date]],Fact_Trashout_Reporting!C:F,4,FALSE),0)</f>
        <v>0</v>
      </c>
      <c r="P801">
        <f>IFERROR(VLOOKUP(Table_Fact_Inbound_Reporting[[#This Row],[single_stream_incoming_date]],Fact_Production_Reporting!E:G,3,FALSE),0)</f>
        <v>8.7999999999999989</v>
      </c>
      <c r="Q801" s="30">
        <f>Table_Fact_Inbound_Reporting[[#This Row],[Group_Trash_Weight_Tons]]/Table_Fact_Inbound_Reporting[[#This Row],[Group_Inbound_Weight_Tons]]</f>
        <v>0</v>
      </c>
      <c r="R801" s="10">
        <f t="shared" si="12"/>
        <v>0.27575424703049778</v>
      </c>
    </row>
    <row r="802" spans="1:18" x14ac:dyDescent="0.25">
      <c r="A802">
        <v>962</v>
      </c>
      <c r="B802" s="14">
        <v>44160</v>
      </c>
      <c r="C802" t="s">
        <v>42</v>
      </c>
      <c r="D802">
        <v>102547</v>
      </c>
      <c r="E802" s="2">
        <v>44160</v>
      </c>
      <c r="F802">
        <v>2400</v>
      </c>
      <c r="G802">
        <v>1.2</v>
      </c>
      <c r="H802">
        <v>2</v>
      </c>
      <c r="I802" t="s">
        <v>162</v>
      </c>
      <c r="J802" t="s">
        <v>163</v>
      </c>
      <c r="K802">
        <v>11</v>
      </c>
      <c r="L802" t="s">
        <v>165</v>
      </c>
      <c r="M802" t="str">
        <f>VLOOKUP(Table_Fact_Inbound_Reporting[[#This Row],[supplier_dim_supplier_id]],Table_supplier_dim1[[supplier_id]:[supplier_name]],5,FALSE)</f>
        <v>Twin Enviro</v>
      </c>
      <c r="N802">
        <f>SUMIF(B:B,Table_Fact_Inbound_Reporting[[#This Row],[single_stream_incoming_date]],G:G)</f>
        <v>9.91</v>
      </c>
      <c r="O802">
        <f>IFERROR(VLOOKUP(Table_Fact_Inbound_Reporting[[#This Row],[single_stream_incoming_date]],Fact_Trashout_Reporting!C:F,4,FALSE),0)</f>
        <v>0</v>
      </c>
      <c r="P802">
        <f>IFERROR(VLOOKUP(Table_Fact_Inbound_Reporting[[#This Row],[single_stream_incoming_date]],Fact_Production_Reporting!E:G,3,FALSE),0)</f>
        <v>8.7999999999999989</v>
      </c>
      <c r="Q802" s="30">
        <f>Table_Fact_Inbound_Reporting[[#This Row],[Group_Trash_Weight_Tons]]/Table_Fact_Inbound_Reporting[[#This Row],[Group_Inbound_Weight_Tons]]</f>
        <v>0</v>
      </c>
      <c r="R802" s="10">
        <f t="shared" si="12"/>
        <v>0.27575424703049778</v>
      </c>
    </row>
    <row r="803" spans="1:18" x14ac:dyDescent="0.25">
      <c r="A803">
        <v>961</v>
      </c>
      <c r="B803" s="14">
        <v>44160</v>
      </c>
      <c r="C803" t="s">
        <v>42</v>
      </c>
      <c r="D803">
        <v>102553</v>
      </c>
      <c r="E803" s="2">
        <v>44160</v>
      </c>
      <c r="F803">
        <v>6180</v>
      </c>
      <c r="G803">
        <v>3.09</v>
      </c>
      <c r="H803">
        <v>2</v>
      </c>
      <c r="I803" t="s">
        <v>162</v>
      </c>
      <c r="J803" t="s">
        <v>163</v>
      </c>
      <c r="K803">
        <v>11</v>
      </c>
      <c r="L803" t="s">
        <v>165</v>
      </c>
      <c r="M803" t="str">
        <f>VLOOKUP(Table_Fact_Inbound_Reporting[[#This Row],[supplier_dim_supplier_id]],Table_supplier_dim1[[supplier_id]:[supplier_name]],5,FALSE)</f>
        <v>Twin Enviro</v>
      </c>
      <c r="N803">
        <f>SUMIF(B:B,Table_Fact_Inbound_Reporting[[#This Row],[single_stream_incoming_date]],G:G)</f>
        <v>9.91</v>
      </c>
      <c r="O803">
        <f>IFERROR(VLOOKUP(Table_Fact_Inbound_Reporting[[#This Row],[single_stream_incoming_date]],Fact_Trashout_Reporting!C:F,4,FALSE),0)</f>
        <v>0</v>
      </c>
      <c r="P803">
        <f>IFERROR(VLOOKUP(Table_Fact_Inbound_Reporting[[#This Row],[single_stream_incoming_date]],Fact_Production_Reporting!E:G,3,FALSE),0)</f>
        <v>8.7999999999999989</v>
      </c>
      <c r="Q803" s="30">
        <f>Table_Fact_Inbound_Reporting[[#This Row],[Group_Trash_Weight_Tons]]/Table_Fact_Inbound_Reporting[[#This Row],[Group_Inbound_Weight_Tons]]</f>
        <v>0</v>
      </c>
      <c r="R803" s="10">
        <f t="shared" si="12"/>
        <v>0.27575424703049778</v>
      </c>
    </row>
    <row r="804" spans="1:18" x14ac:dyDescent="0.25">
      <c r="A804">
        <v>1606</v>
      </c>
      <c r="B804" s="14">
        <v>44159</v>
      </c>
      <c r="C804" t="s">
        <v>42</v>
      </c>
      <c r="D804">
        <v>102500</v>
      </c>
      <c r="E804" s="2">
        <v>44159</v>
      </c>
      <c r="F804">
        <v>9420</v>
      </c>
      <c r="G804">
        <v>4.71</v>
      </c>
      <c r="H804">
        <v>3</v>
      </c>
      <c r="I804" t="s">
        <v>162</v>
      </c>
      <c r="J804" t="s">
        <v>163</v>
      </c>
      <c r="K804">
        <v>11</v>
      </c>
      <c r="L804" t="s">
        <v>165</v>
      </c>
      <c r="M804" t="str">
        <f>VLOOKUP(Table_Fact_Inbound_Reporting[[#This Row],[supplier_dim_supplier_id]],Table_supplier_dim1[[supplier_id]:[supplier_name]],5,FALSE)</f>
        <v>Waste Management</v>
      </c>
      <c r="N804">
        <f>SUMIF(B:B,Table_Fact_Inbound_Reporting[[#This Row],[single_stream_incoming_date]],G:G)</f>
        <v>7.01</v>
      </c>
      <c r="O804">
        <f>IFERROR(VLOOKUP(Table_Fact_Inbound_Reporting[[#This Row],[single_stream_incoming_date]],Fact_Trashout_Reporting!C:F,4,FALSE),0)</f>
        <v>3.25</v>
      </c>
      <c r="P804">
        <f>IFERROR(VLOOKUP(Table_Fact_Inbound_Reporting[[#This Row],[single_stream_incoming_date]],Fact_Production_Reporting!E:G,3,FALSE),0)</f>
        <v>7.25</v>
      </c>
      <c r="Q804" s="30">
        <f>Table_Fact_Inbound_Reporting[[#This Row],[Group_Trash_Weight_Tons]]/Table_Fact_Inbound_Reporting[[#This Row],[Group_Inbound_Weight_Tons]]</f>
        <v>0.46362339514978601</v>
      </c>
      <c r="R804" s="10">
        <f t="shared" si="12"/>
        <v>0.27575424703049778</v>
      </c>
    </row>
    <row r="805" spans="1:18" x14ac:dyDescent="0.25">
      <c r="A805">
        <v>1604</v>
      </c>
      <c r="B805" s="14">
        <v>44159</v>
      </c>
      <c r="C805" t="s">
        <v>42</v>
      </c>
      <c r="D805">
        <v>102459</v>
      </c>
      <c r="E805" s="2">
        <v>44159</v>
      </c>
      <c r="F805">
        <v>2340</v>
      </c>
      <c r="G805">
        <v>1.17</v>
      </c>
      <c r="H805">
        <v>3</v>
      </c>
      <c r="I805" t="s">
        <v>162</v>
      </c>
      <c r="J805" t="s">
        <v>163</v>
      </c>
      <c r="K805">
        <v>11</v>
      </c>
      <c r="L805" t="s">
        <v>165</v>
      </c>
      <c r="M805" t="str">
        <f>VLOOKUP(Table_Fact_Inbound_Reporting[[#This Row],[supplier_dim_supplier_id]],Table_supplier_dim1[[supplier_id]:[supplier_name]],5,FALSE)</f>
        <v>Waste Management</v>
      </c>
      <c r="N805">
        <f>SUMIF(B:B,Table_Fact_Inbound_Reporting[[#This Row],[single_stream_incoming_date]],G:G)</f>
        <v>7.01</v>
      </c>
      <c r="O805">
        <f>IFERROR(VLOOKUP(Table_Fact_Inbound_Reporting[[#This Row],[single_stream_incoming_date]],Fact_Trashout_Reporting!C:F,4,FALSE),0)</f>
        <v>3.25</v>
      </c>
      <c r="P805">
        <f>IFERROR(VLOOKUP(Table_Fact_Inbound_Reporting[[#This Row],[single_stream_incoming_date]],Fact_Production_Reporting!E:G,3,FALSE),0)</f>
        <v>7.25</v>
      </c>
      <c r="Q805" s="30">
        <f>Table_Fact_Inbound_Reporting[[#This Row],[Group_Trash_Weight_Tons]]/Table_Fact_Inbound_Reporting[[#This Row],[Group_Inbound_Weight_Tons]]</f>
        <v>0.46362339514978601</v>
      </c>
      <c r="R805" s="10">
        <f t="shared" si="12"/>
        <v>0.27575424703049778</v>
      </c>
    </row>
    <row r="806" spans="1:18" x14ac:dyDescent="0.25">
      <c r="A806">
        <v>1605</v>
      </c>
      <c r="B806" s="14">
        <v>44159</v>
      </c>
      <c r="C806" t="s">
        <v>42</v>
      </c>
      <c r="D806">
        <v>102492</v>
      </c>
      <c r="E806" s="2">
        <v>44159</v>
      </c>
      <c r="F806">
        <v>2260</v>
      </c>
      <c r="G806">
        <v>1.1299999999999999</v>
      </c>
      <c r="H806">
        <v>3</v>
      </c>
      <c r="I806" t="s">
        <v>162</v>
      </c>
      <c r="J806" t="s">
        <v>163</v>
      </c>
      <c r="K806">
        <v>11</v>
      </c>
      <c r="L806" t="s">
        <v>165</v>
      </c>
      <c r="M806" t="str">
        <f>VLOOKUP(Table_Fact_Inbound_Reporting[[#This Row],[supplier_dim_supplier_id]],Table_supplier_dim1[[supplier_id]:[supplier_name]],5,FALSE)</f>
        <v>Waste Management</v>
      </c>
      <c r="N806">
        <f>SUMIF(B:B,Table_Fact_Inbound_Reporting[[#This Row],[single_stream_incoming_date]],G:G)</f>
        <v>7.01</v>
      </c>
      <c r="O806">
        <f>IFERROR(VLOOKUP(Table_Fact_Inbound_Reporting[[#This Row],[single_stream_incoming_date]],Fact_Trashout_Reporting!C:F,4,FALSE),0)</f>
        <v>3.25</v>
      </c>
      <c r="P806">
        <f>IFERROR(VLOOKUP(Table_Fact_Inbound_Reporting[[#This Row],[single_stream_incoming_date]],Fact_Production_Reporting!E:G,3,FALSE),0)</f>
        <v>7.25</v>
      </c>
      <c r="Q806" s="30">
        <f>Table_Fact_Inbound_Reporting[[#This Row],[Group_Trash_Weight_Tons]]/Table_Fact_Inbound_Reporting[[#This Row],[Group_Inbound_Weight_Tons]]</f>
        <v>0.46362339514978601</v>
      </c>
      <c r="R806" s="10">
        <f t="shared" si="12"/>
        <v>0.27575424703049778</v>
      </c>
    </row>
    <row r="807" spans="1:18" x14ac:dyDescent="0.25">
      <c r="A807">
        <v>1608</v>
      </c>
      <c r="B807" s="14">
        <v>44158</v>
      </c>
      <c r="C807" t="s">
        <v>42</v>
      </c>
      <c r="D807">
        <v>102391</v>
      </c>
      <c r="E807" s="2">
        <v>44158</v>
      </c>
      <c r="F807">
        <v>6100</v>
      </c>
      <c r="G807">
        <v>3.05</v>
      </c>
      <c r="H807">
        <v>3</v>
      </c>
      <c r="I807" t="s">
        <v>162</v>
      </c>
      <c r="J807" t="s">
        <v>163</v>
      </c>
      <c r="K807">
        <v>11</v>
      </c>
      <c r="L807" t="s">
        <v>165</v>
      </c>
      <c r="M807" t="str">
        <f>VLOOKUP(Table_Fact_Inbound_Reporting[[#This Row],[supplier_dim_supplier_id]],Table_supplier_dim1[[supplier_id]:[supplier_name]],5,FALSE)</f>
        <v>Waste Management</v>
      </c>
      <c r="N807">
        <f>SUMIF(B:B,Table_Fact_Inbound_Reporting[[#This Row],[single_stream_incoming_date]],G:G)</f>
        <v>16.23</v>
      </c>
      <c r="O807">
        <f>IFERROR(VLOOKUP(Table_Fact_Inbound_Reporting[[#This Row],[single_stream_incoming_date]],Fact_Trashout_Reporting!C:F,4,FALSE),0)</f>
        <v>5.41</v>
      </c>
      <c r="P807">
        <f>IFERROR(VLOOKUP(Table_Fact_Inbound_Reporting[[#This Row],[single_stream_incoming_date]],Fact_Production_Reporting!E:G,3,FALSE),0)</f>
        <v>6.56</v>
      </c>
      <c r="Q807" s="30">
        <f>Table_Fact_Inbound_Reporting[[#This Row],[Group_Trash_Weight_Tons]]/Table_Fact_Inbound_Reporting[[#This Row],[Group_Inbound_Weight_Tons]]</f>
        <v>0.33333333333333331</v>
      </c>
      <c r="R807" s="10">
        <f t="shared" si="12"/>
        <v>0.27575424703049778</v>
      </c>
    </row>
    <row r="808" spans="1:18" x14ac:dyDescent="0.25">
      <c r="A808">
        <v>1610</v>
      </c>
      <c r="B808" s="14">
        <v>44158</v>
      </c>
      <c r="C808" t="s">
        <v>42</v>
      </c>
      <c r="D808">
        <v>102405</v>
      </c>
      <c r="E808" s="2">
        <v>44158</v>
      </c>
      <c r="F808">
        <v>5580</v>
      </c>
      <c r="G808">
        <v>2.79</v>
      </c>
      <c r="H808">
        <v>3</v>
      </c>
      <c r="I808" t="s">
        <v>162</v>
      </c>
      <c r="J808" t="s">
        <v>163</v>
      </c>
      <c r="K808">
        <v>11</v>
      </c>
      <c r="L808" t="s">
        <v>165</v>
      </c>
      <c r="M808" t="str">
        <f>VLOOKUP(Table_Fact_Inbound_Reporting[[#This Row],[supplier_dim_supplier_id]],Table_supplier_dim1[[supplier_id]:[supplier_name]],5,FALSE)</f>
        <v>Waste Management</v>
      </c>
      <c r="N808">
        <f>SUMIF(B:B,Table_Fact_Inbound_Reporting[[#This Row],[single_stream_incoming_date]],G:G)</f>
        <v>16.23</v>
      </c>
      <c r="O808">
        <f>IFERROR(VLOOKUP(Table_Fact_Inbound_Reporting[[#This Row],[single_stream_incoming_date]],Fact_Trashout_Reporting!C:F,4,FALSE),0)</f>
        <v>5.41</v>
      </c>
      <c r="P808">
        <f>IFERROR(VLOOKUP(Table_Fact_Inbound_Reporting[[#This Row],[single_stream_incoming_date]],Fact_Production_Reporting!E:G,3,FALSE),0)</f>
        <v>6.56</v>
      </c>
      <c r="Q808" s="30">
        <f>Table_Fact_Inbound_Reporting[[#This Row],[Group_Trash_Weight_Tons]]/Table_Fact_Inbound_Reporting[[#This Row],[Group_Inbound_Weight_Tons]]</f>
        <v>0.33333333333333331</v>
      </c>
      <c r="R808" s="10">
        <f t="shared" si="12"/>
        <v>0.27575424703049778</v>
      </c>
    </row>
    <row r="809" spans="1:18" x14ac:dyDescent="0.25">
      <c r="A809">
        <v>965</v>
      </c>
      <c r="B809" s="14">
        <v>44158</v>
      </c>
      <c r="C809" t="s">
        <v>42</v>
      </c>
      <c r="D809">
        <v>102426</v>
      </c>
      <c r="E809" s="2">
        <v>44158</v>
      </c>
      <c r="F809">
        <v>2060</v>
      </c>
      <c r="G809">
        <v>1.03</v>
      </c>
      <c r="H809">
        <v>2</v>
      </c>
      <c r="I809" t="s">
        <v>162</v>
      </c>
      <c r="J809" t="s">
        <v>163</v>
      </c>
      <c r="K809">
        <v>11</v>
      </c>
      <c r="L809" t="s">
        <v>165</v>
      </c>
      <c r="M809" t="str">
        <f>VLOOKUP(Table_Fact_Inbound_Reporting[[#This Row],[supplier_dim_supplier_id]],Table_supplier_dim1[[supplier_id]:[supplier_name]],5,FALSE)</f>
        <v>Twin Enviro</v>
      </c>
      <c r="N809">
        <f>SUMIF(B:B,Table_Fact_Inbound_Reporting[[#This Row],[single_stream_incoming_date]],G:G)</f>
        <v>16.23</v>
      </c>
      <c r="O809">
        <f>IFERROR(VLOOKUP(Table_Fact_Inbound_Reporting[[#This Row],[single_stream_incoming_date]],Fact_Trashout_Reporting!C:F,4,FALSE),0)</f>
        <v>5.41</v>
      </c>
      <c r="P809">
        <f>IFERROR(VLOOKUP(Table_Fact_Inbound_Reporting[[#This Row],[single_stream_incoming_date]],Fact_Production_Reporting!E:G,3,FALSE),0)</f>
        <v>6.56</v>
      </c>
      <c r="Q809" s="30">
        <f>Table_Fact_Inbound_Reporting[[#This Row],[Group_Trash_Weight_Tons]]/Table_Fact_Inbound_Reporting[[#This Row],[Group_Inbound_Weight_Tons]]</f>
        <v>0.33333333333333331</v>
      </c>
      <c r="R809" s="10">
        <f t="shared" si="12"/>
        <v>0.27575424703049778</v>
      </c>
    </row>
    <row r="810" spans="1:18" x14ac:dyDescent="0.25">
      <c r="A810">
        <v>966</v>
      </c>
      <c r="B810" s="14">
        <v>44158</v>
      </c>
      <c r="C810" t="s">
        <v>42</v>
      </c>
      <c r="D810">
        <v>102383</v>
      </c>
      <c r="E810" s="2">
        <v>44158</v>
      </c>
      <c r="F810">
        <v>4640</v>
      </c>
      <c r="G810">
        <v>2.3199999999999998</v>
      </c>
      <c r="H810">
        <v>2</v>
      </c>
      <c r="I810" t="s">
        <v>162</v>
      </c>
      <c r="J810" t="s">
        <v>163</v>
      </c>
      <c r="K810">
        <v>11</v>
      </c>
      <c r="L810" t="s">
        <v>165</v>
      </c>
      <c r="M810" t="str">
        <f>VLOOKUP(Table_Fact_Inbound_Reporting[[#This Row],[supplier_dim_supplier_id]],Table_supplier_dim1[[supplier_id]:[supplier_name]],5,FALSE)</f>
        <v>Twin Enviro</v>
      </c>
      <c r="N810">
        <f>SUMIF(B:B,Table_Fact_Inbound_Reporting[[#This Row],[single_stream_incoming_date]],G:G)</f>
        <v>16.23</v>
      </c>
      <c r="O810">
        <f>IFERROR(VLOOKUP(Table_Fact_Inbound_Reporting[[#This Row],[single_stream_incoming_date]],Fact_Trashout_Reporting!C:F,4,FALSE),0)</f>
        <v>5.41</v>
      </c>
      <c r="P810">
        <f>IFERROR(VLOOKUP(Table_Fact_Inbound_Reporting[[#This Row],[single_stream_incoming_date]],Fact_Production_Reporting!E:G,3,FALSE),0)</f>
        <v>6.56</v>
      </c>
      <c r="Q810" s="30">
        <f>Table_Fact_Inbound_Reporting[[#This Row],[Group_Trash_Weight_Tons]]/Table_Fact_Inbound_Reporting[[#This Row],[Group_Inbound_Weight_Tons]]</f>
        <v>0.33333333333333331</v>
      </c>
      <c r="R810" s="10">
        <f t="shared" si="12"/>
        <v>0.27575424703049778</v>
      </c>
    </row>
    <row r="811" spans="1:18" x14ac:dyDescent="0.25">
      <c r="A811">
        <v>964</v>
      </c>
      <c r="B811" s="14">
        <v>44158</v>
      </c>
      <c r="C811" t="s">
        <v>42</v>
      </c>
      <c r="D811">
        <v>102358</v>
      </c>
      <c r="E811" s="2">
        <v>44158</v>
      </c>
      <c r="F811">
        <v>6300</v>
      </c>
      <c r="G811">
        <v>3.15</v>
      </c>
      <c r="H811">
        <v>2</v>
      </c>
      <c r="I811" t="s">
        <v>162</v>
      </c>
      <c r="J811" t="s">
        <v>163</v>
      </c>
      <c r="K811">
        <v>11</v>
      </c>
      <c r="L811" t="s">
        <v>165</v>
      </c>
      <c r="M811" t="str">
        <f>VLOOKUP(Table_Fact_Inbound_Reporting[[#This Row],[supplier_dim_supplier_id]],Table_supplier_dim1[[supplier_id]:[supplier_name]],5,FALSE)</f>
        <v>Twin Enviro</v>
      </c>
      <c r="N811">
        <f>SUMIF(B:B,Table_Fact_Inbound_Reporting[[#This Row],[single_stream_incoming_date]],G:G)</f>
        <v>16.23</v>
      </c>
      <c r="O811">
        <f>IFERROR(VLOOKUP(Table_Fact_Inbound_Reporting[[#This Row],[single_stream_incoming_date]],Fact_Trashout_Reporting!C:F,4,FALSE),0)</f>
        <v>5.41</v>
      </c>
      <c r="P811">
        <f>IFERROR(VLOOKUP(Table_Fact_Inbound_Reporting[[#This Row],[single_stream_incoming_date]],Fact_Production_Reporting!E:G,3,FALSE),0)</f>
        <v>6.56</v>
      </c>
      <c r="Q811" s="30">
        <f>Table_Fact_Inbound_Reporting[[#This Row],[Group_Trash_Weight_Tons]]/Table_Fact_Inbound_Reporting[[#This Row],[Group_Inbound_Weight_Tons]]</f>
        <v>0.33333333333333331</v>
      </c>
      <c r="R811" s="10">
        <f t="shared" si="12"/>
        <v>0.27575424703049778</v>
      </c>
    </row>
    <row r="812" spans="1:18" x14ac:dyDescent="0.25">
      <c r="A812">
        <v>1607</v>
      </c>
      <c r="B812" s="14">
        <v>44158</v>
      </c>
      <c r="C812" t="s">
        <v>42</v>
      </c>
      <c r="D812">
        <v>102430</v>
      </c>
      <c r="E812" s="2">
        <v>44158</v>
      </c>
      <c r="F812">
        <v>2140</v>
      </c>
      <c r="G812">
        <v>1.07</v>
      </c>
      <c r="H812">
        <v>3</v>
      </c>
      <c r="I812" t="s">
        <v>162</v>
      </c>
      <c r="J812" t="s">
        <v>163</v>
      </c>
      <c r="K812">
        <v>11</v>
      </c>
      <c r="L812" t="s">
        <v>165</v>
      </c>
      <c r="M812" t="str">
        <f>VLOOKUP(Table_Fact_Inbound_Reporting[[#This Row],[supplier_dim_supplier_id]],Table_supplier_dim1[[supplier_id]:[supplier_name]],5,FALSE)</f>
        <v>Waste Management</v>
      </c>
      <c r="N812">
        <f>SUMIF(B:B,Table_Fact_Inbound_Reporting[[#This Row],[single_stream_incoming_date]],G:G)</f>
        <v>16.23</v>
      </c>
      <c r="O812">
        <f>IFERROR(VLOOKUP(Table_Fact_Inbound_Reporting[[#This Row],[single_stream_incoming_date]],Fact_Trashout_Reporting!C:F,4,FALSE),0)</f>
        <v>5.41</v>
      </c>
      <c r="P812">
        <f>IFERROR(VLOOKUP(Table_Fact_Inbound_Reporting[[#This Row],[single_stream_incoming_date]],Fact_Production_Reporting!E:G,3,FALSE),0)</f>
        <v>6.56</v>
      </c>
      <c r="Q812" s="30">
        <f>Table_Fact_Inbound_Reporting[[#This Row],[Group_Trash_Weight_Tons]]/Table_Fact_Inbound_Reporting[[#This Row],[Group_Inbound_Weight_Tons]]</f>
        <v>0.33333333333333331</v>
      </c>
      <c r="R812" s="10">
        <f t="shared" si="12"/>
        <v>0.27575424703049778</v>
      </c>
    </row>
    <row r="813" spans="1:18" x14ac:dyDescent="0.25">
      <c r="A813">
        <v>1609</v>
      </c>
      <c r="B813" s="14">
        <v>44158</v>
      </c>
      <c r="C813" t="s">
        <v>42</v>
      </c>
      <c r="D813">
        <v>102420</v>
      </c>
      <c r="E813" s="2">
        <v>44158</v>
      </c>
      <c r="F813">
        <v>5640</v>
      </c>
      <c r="G813">
        <v>2.82</v>
      </c>
      <c r="H813">
        <v>3</v>
      </c>
      <c r="I813" t="s">
        <v>162</v>
      </c>
      <c r="J813" t="s">
        <v>163</v>
      </c>
      <c r="K813">
        <v>11</v>
      </c>
      <c r="L813" t="s">
        <v>165</v>
      </c>
      <c r="M813" t="str">
        <f>VLOOKUP(Table_Fact_Inbound_Reporting[[#This Row],[supplier_dim_supplier_id]],Table_supplier_dim1[[supplier_id]:[supplier_name]],5,FALSE)</f>
        <v>Waste Management</v>
      </c>
      <c r="N813">
        <f>SUMIF(B:B,Table_Fact_Inbound_Reporting[[#This Row],[single_stream_incoming_date]],G:G)</f>
        <v>16.23</v>
      </c>
      <c r="O813">
        <f>IFERROR(VLOOKUP(Table_Fact_Inbound_Reporting[[#This Row],[single_stream_incoming_date]],Fact_Trashout_Reporting!C:F,4,FALSE),0)</f>
        <v>5.41</v>
      </c>
      <c r="P813">
        <f>IFERROR(VLOOKUP(Table_Fact_Inbound_Reporting[[#This Row],[single_stream_incoming_date]],Fact_Production_Reporting!E:G,3,FALSE),0)</f>
        <v>6.56</v>
      </c>
      <c r="Q813" s="30">
        <f>Table_Fact_Inbound_Reporting[[#This Row],[Group_Trash_Weight_Tons]]/Table_Fact_Inbound_Reporting[[#This Row],[Group_Inbound_Weight_Tons]]</f>
        <v>0.33333333333333331</v>
      </c>
      <c r="R813" s="10">
        <f t="shared" si="12"/>
        <v>0.27575424703049778</v>
      </c>
    </row>
    <row r="814" spans="1:18" x14ac:dyDescent="0.25">
      <c r="A814">
        <v>967</v>
      </c>
      <c r="B814" s="14">
        <v>44155</v>
      </c>
      <c r="C814" t="s">
        <v>42</v>
      </c>
      <c r="D814">
        <v>102323</v>
      </c>
      <c r="E814" s="2">
        <v>44155</v>
      </c>
      <c r="F814">
        <v>4280</v>
      </c>
      <c r="G814">
        <v>2.14</v>
      </c>
      <c r="H814">
        <v>2</v>
      </c>
      <c r="I814" t="s">
        <v>162</v>
      </c>
      <c r="J814" t="s">
        <v>163</v>
      </c>
      <c r="K814">
        <v>11</v>
      </c>
      <c r="L814" t="s">
        <v>165</v>
      </c>
      <c r="M814" t="str">
        <f>VLOOKUP(Table_Fact_Inbound_Reporting[[#This Row],[supplier_dim_supplier_id]],Table_supplier_dim1[[supplier_id]:[supplier_name]],5,FALSE)</f>
        <v>Twin Enviro</v>
      </c>
      <c r="N814">
        <f>SUMIF(B:B,Table_Fact_Inbound_Reporting[[#This Row],[single_stream_incoming_date]],G:G)</f>
        <v>11.459999999999999</v>
      </c>
      <c r="O814">
        <f>IFERROR(VLOOKUP(Table_Fact_Inbound_Reporting[[#This Row],[single_stream_incoming_date]],Fact_Trashout_Reporting!C:F,4,FALSE),0)</f>
        <v>3.02</v>
      </c>
      <c r="P814">
        <f>IFERROR(VLOOKUP(Table_Fact_Inbound_Reporting[[#This Row],[single_stream_incoming_date]],Fact_Production_Reporting!E:G,3,FALSE),0)</f>
        <v>8.2499999999999982</v>
      </c>
      <c r="Q814" s="30">
        <f>Table_Fact_Inbound_Reporting[[#This Row],[Group_Trash_Weight_Tons]]/Table_Fact_Inbound_Reporting[[#This Row],[Group_Inbound_Weight_Tons]]</f>
        <v>0.2635253054101222</v>
      </c>
      <c r="R814" s="10">
        <f t="shared" si="12"/>
        <v>0.27575424703049778</v>
      </c>
    </row>
    <row r="815" spans="1:18" x14ac:dyDescent="0.25">
      <c r="A815">
        <v>1611</v>
      </c>
      <c r="B815" s="14">
        <v>44155</v>
      </c>
      <c r="C815" t="s">
        <v>42</v>
      </c>
      <c r="D815">
        <v>102307</v>
      </c>
      <c r="E815" s="2">
        <v>44155</v>
      </c>
      <c r="F815">
        <v>6640</v>
      </c>
      <c r="G815">
        <v>3.32</v>
      </c>
      <c r="H815">
        <v>3</v>
      </c>
      <c r="I815" t="s">
        <v>162</v>
      </c>
      <c r="J815" t="s">
        <v>163</v>
      </c>
      <c r="K815">
        <v>11</v>
      </c>
      <c r="L815" t="s">
        <v>165</v>
      </c>
      <c r="M815" t="str">
        <f>VLOOKUP(Table_Fact_Inbound_Reporting[[#This Row],[supplier_dim_supplier_id]],Table_supplier_dim1[[supplier_id]:[supplier_name]],5,FALSE)</f>
        <v>Waste Management</v>
      </c>
      <c r="N815">
        <f>SUMIF(B:B,Table_Fact_Inbound_Reporting[[#This Row],[single_stream_incoming_date]],G:G)</f>
        <v>11.459999999999999</v>
      </c>
      <c r="O815">
        <f>IFERROR(VLOOKUP(Table_Fact_Inbound_Reporting[[#This Row],[single_stream_incoming_date]],Fact_Trashout_Reporting!C:F,4,FALSE),0)</f>
        <v>3.02</v>
      </c>
      <c r="P815">
        <f>IFERROR(VLOOKUP(Table_Fact_Inbound_Reporting[[#This Row],[single_stream_incoming_date]],Fact_Production_Reporting!E:G,3,FALSE),0)</f>
        <v>8.2499999999999982</v>
      </c>
      <c r="Q815" s="30">
        <f>Table_Fact_Inbound_Reporting[[#This Row],[Group_Trash_Weight_Tons]]/Table_Fact_Inbound_Reporting[[#This Row],[Group_Inbound_Weight_Tons]]</f>
        <v>0.2635253054101222</v>
      </c>
      <c r="R815" s="10">
        <f t="shared" si="12"/>
        <v>0.27575424703049778</v>
      </c>
    </row>
    <row r="816" spans="1:18" x14ac:dyDescent="0.25">
      <c r="A816">
        <v>1612</v>
      </c>
      <c r="B816" s="14">
        <v>44155</v>
      </c>
      <c r="C816" t="s">
        <v>42</v>
      </c>
      <c r="D816">
        <v>102336</v>
      </c>
      <c r="E816" s="2">
        <v>44155</v>
      </c>
      <c r="F816">
        <v>9240</v>
      </c>
      <c r="G816">
        <v>4.62</v>
      </c>
      <c r="H816">
        <v>3</v>
      </c>
      <c r="I816" t="s">
        <v>162</v>
      </c>
      <c r="J816" t="s">
        <v>163</v>
      </c>
      <c r="K816">
        <v>11</v>
      </c>
      <c r="L816" t="s">
        <v>165</v>
      </c>
      <c r="M816" t="str">
        <f>VLOOKUP(Table_Fact_Inbound_Reporting[[#This Row],[supplier_dim_supplier_id]],Table_supplier_dim1[[supplier_id]:[supplier_name]],5,FALSE)</f>
        <v>Waste Management</v>
      </c>
      <c r="N816">
        <f>SUMIF(B:B,Table_Fact_Inbound_Reporting[[#This Row],[single_stream_incoming_date]],G:G)</f>
        <v>11.459999999999999</v>
      </c>
      <c r="O816">
        <f>IFERROR(VLOOKUP(Table_Fact_Inbound_Reporting[[#This Row],[single_stream_incoming_date]],Fact_Trashout_Reporting!C:F,4,FALSE),0)</f>
        <v>3.02</v>
      </c>
      <c r="P816">
        <f>IFERROR(VLOOKUP(Table_Fact_Inbound_Reporting[[#This Row],[single_stream_incoming_date]],Fact_Production_Reporting!E:G,3,FALSE),0)</f>
        <v>8.2499999999999982</v>
      </c>
      <c r="Q816" s="30">
        <f>Table_Fact_Inbound_Reporting[[#This Row],[Group_Trash_Weight_Tons]]/Table_Fact_Inbound_Reporting[[#This Row],[Group_Inbound_Weight_Tons]]</f>
        <v>0.2635253054101222</v>
      </c>
      <c r="R816" s="10">
        <f t="shared" si="12"/>
        <v>0.27575424703049778</v>
      </c>
    </row>
    <row r="817" spans="1:18" x14ac:dyDescent="0.25">
      <c r="A817">
        <v>969</v>
      </c>
      <c r="B817" s="14">
        <v>44155</v>
      </c>
      <c r="C817" t="s">
        <v>42</v>
      </c>
      <c r="D817">
        <v>102349</v>
      </c>
      <c r="E817" s="2">
        <v>44155</v>
      </c>
      <c r="F817">
        <v>1400</v>
      </c>
      <c r="G817">
        <v>0.7</v>
      </c>
      <c r="H817">
        <v>2</v>
      </c>
      <c r="I817" t="s">
        <v>162</v>
      </c>
      <c r="J817" t="s">
        <v>163</v>
      </c>
      <c r="K817">
        <v>11</v>
      </c>
      <c r="L817" t="s">
        <v>165</v>
      </c>
      <c r="M817" t="str">
        <f>VLOOKUP(Table_Fact_Inbound_Reporting[[#This Row],[supplier_dim_supplier_id]],Table_supplier_dim1[[supplier_id]:[supplier_name]],5,FALSE)</f>
        <v>Twin Enviro</v>
      </c>
      <c r="N817">
        <f>SUMIF(B:B,Table_Fact_Inbound_Reporting[[#This Row],[single_stream_incoming_date]],G:G)</f>
        <v>11.459999999999999</v>
      </c>
      <c r="O817">
        <f>IFERROR(VLOOKUP(Table_Fact_Inbound_Reporting[[#This Row],[single_stream_incoming_date]],Fact_Trashout_Reporting!C:F,4,FALSE),0)</f>
        <v>3.02</v>
      </c>
      <c r="P817">
        <f>IFERROR(VLOOKUP(Table_Fact_Inbound_Reporting[[#This Row],[single_stream_incoming_date]],Fact_Production_Reporting!E:G,3,FALSE),0)</f>
        <v>8.2499999999999982</v>
      </c>
      <c r="Q817" s="30">
        <f>Table_Fact_Inbound_Reporting[[#This Row],[Group_Trash_Weight_Tons]]/Table_Fact_Inbound_Reporting[[#This Row],[Group_Inbound_Weight_Tons]]</f>
        <v>0.2635253054101222</v>
      </c>
      <c r="R817" s="10">
        <f t="shared" si="12"/>
        <v>0.27575424703049778</v>
      </c>
    </row>
    <row r="818" spans="1:18" x14ac:dyDescent="0.25">
      <c r="A818">
        <v>968</v>
      </c>
      <c r="B818" s="14">
        <v>44155</v>
      </c>
      <c r="C818" t="s">
        <v>42</v>
      </c>
      <c r="D818">
        <v>102330</v>
      </c>
      <c r="E818" s="2">
        <v>44155</v>
      </c>
      <c r="F818">
        <v>1360</v>
      </c>
      <c r="G818">
        <v>0.68</v>
      </c>
      <c r="H818">
        <v>2</v>
      </c>
      <c r="I818" t="s">
        <v>162</v>
      </c>
      <c r="J818" t="s">
        <v>163</v>
      </c>
      <c r="K818">
        <v>11</v>
      </c>
      <c r="L818" t="s">
        <v>165</v>
      </c>
      <c r="M818" t="str">
        <f>VLOOKUP(Table_Fact_Inbound_Reporting[[#This Row],[supplier_dim_supplier_id]],Table_supplier_dim1[[supplier_id]:[supplier_name]],5,FALSE)</f>
        <v>Twin Enviro</v>
      </c>
      <c r="N818">
        <f>SUMIF(B:B,Table_Fact_Inbound_Reporting[[#This Row],[single_stream_incoming_date]],G:G)</f>
        <v>11.459999999999999</v>
      </c>
      <c r="O818">
        <f>IFERROR(VLOOKUP(Table_Fact_Inbound_Reporting[[#This Row],[single_stream_incoming_date]],Fact_Trashout_Reporting!C:F,4,FALSE),0)</f>
        <v>3.02</v>
      </c>
      <c r="P818">
        <f>IFERROR(VLOOKUP(Table_Fact_Inbound_Reporting[[#This Row],[single_stream_incoming_date]],Fact_Production_Reporting!E:G,3,FALSE),0)</f>
        <v>8.2499999999999982</v>
      </c>
      <c r="Q818" s="30">
        <f>Table_Fact_Inbound_Reporting[[#This Row],[Group_Trash_Weight_Tons]]/Table_Fact_Inbound_Reporting[[#This Row],[Group_Inbound_Weight_Tons]]</f>
        <v>0.2635253054101222</v>
      </c>
      <c r="R818" s="10">
        <f t="shared" si="12"/>
        <v>0.27575424703049778</v>
      </c>
    </row>
    <row r="819" spans="1:18" x14ac:dyDescent="0.25">
      <c r="A819">
        <v>971</v>
      </c>
      <c r="B819" s="14">
        <v>44154</v>
      </c>
      <c r="C819" t="s">
        <v>42</v>
      </c>
      <c r="D819">
        <v>102255</v>
      </c>
      <c r="E819" s="2">
        <v>44154</v>
      </c>
      <c r="F819">
        <v>4620</v>
      </c>
      <c r="G819">
        <v>2.31</v>
      </c>
      <c r="H819">
        <v>2</v>
      </c>
      <c r="I819" t="s">
        <v>162</v>
      </c>
      <c r="J819" t="s">
        <v>163</v>
      </c>
      <c r="K819">
        <v>11</v>
      </c>
      <c r="L819" t="s">
        <v>165</v>
      </c>
      <c r="M819" t="str">
        <f>VLOOKUP(Table_Fact_Inbound_Reporting[[#This Row],[supplier_dim_supplier_id]],Table_supplier_dim1[[supplier_id]:[supplier_name]],5,FALSE)</f>
        <v>Twin Enviro</v>
      </c>
      <c r="N819">
        <f>SUMIF(B:B,Table_Fact_Inbound_Reporting[[#This Row],[single_stream_incoming_date]],G:G)</f>
        <v>12.26</v>
      </c>
      <c r="O819">
        <f>IFERROR(VLOOKUP(Table_Fact_Inbound_Reporting[[#This Row],[single_stream_incoming_date]],Fact_Trashout_Reporting!C:F,4,FALSE),0)</f>
        <v>3.48</v>
      </c>
      <c r="P819">
        <f>IFERROR(VLOOKUP(Table_Fact_Inbound_Reporting[[#This Row],[single_stream_incoming_date]],Fact_Production_Reporting!E:G,3,FALSE),0)</f>
        <v>6.8099999999999987</v>
      </c>
      <c r="Q819" s="30">
        <f>Table_Fact_Inbound_Reporting[[#This Row],[Group_Trash_Weight_Tons]]/Table_Fact_Inbound_Reporting[[#This Row],[Group_Inbound_Weight_Tons]]</f>
        <v>0.28384991843393148</v>
      </c>
      <c r="R819" s="10">
        <f t="shared" si="12"/>
        <v>0.27575424703049778</v>
      </c>
    </row>
    <row r="820" spans="1:18" x14ac:dyDescent="0.25">
      <c r="A820">
        <v>972</v>
      </c>
      <c r="B820" s="14">
        <v>44154</v>
      </c>
      <c r="C820" t="s">
        <v>42</v>
      </c>
      <c r="D820">
        <v>102207</v>
      </c>
      <c r="E820" s="2">
        <v>44154</v>
      </c>
      <c r="F820">
        <v>3480</v>
      </c>
      <c r="G820">
        <v>1.74</v>
      </c>
      <c r="H820">
        <v>2</v>
      </c>
      <c r="I820" t="s">
        <v>162</v>
      </c>
      <c r="J820" t="s">
        <v>163</v>
      </c>
      <c r="K820">
        <v>11</v>
      </c>
      <c r="L820" t="s">
        <v>165</v>
      </c>
      <c r="M820" t="str">
        <f>VLOOKUP(Table_Fact_Inbound_Reporting[[#This Row],[supplier_dim_supplier_id]],Table_supplier_dim1[[supplier_id]:[supplier_name]],5,FALSE)</f>
        <v>Twin Enviro</v>
      </c>
      <c r="N820">
        <f>SUMIF(B:B,Table_Fact_Inbound_Reporting[[#This Row],[single_stream_incoming_date]],G:G)</f>
        <v>12.26</v>
      </c>
      <c r="O820">
        <f>IFERROR(VLOOKUP(Table_Fact_Inbound_Reporting[[#This Row],[single_stream_incoming_date]],Fact_Trashout_Reporting!C:F,4,FALSE),0)</f>
        <v>3.48</v>
      </c>
      <c r="P820">
        <f>IFERROR(VLOOKUP(Table_Fact_Inbound_Reporting[[#This Row],[single_stream_incoming_date]],Fact_Production_Reporting!E:G,3,FALSE),0)</f>
        <v>6.8099999999999987</v>
      </c>
      <c r="Q820" s="30">
        <f>Table_Fact_Inbound_Reporting[[#This Row],[Group_Trash_Weight_Tons]]/Table_Fact_Inbound_Reporting[[#This Row],[Group_Inbound_Weight_Tons]]</f>
        <v>0.28384991843393148</v>
      </c>
      <c r="R820" s="10">
        <f t="shared" si="12"/>
        <v>0.27575424703049778</v>
      </c>
    </row>
    <row r="821" spans="1:18" x14ac:dyDescent="0.25">
      <c r="A821">
        <v>1613</v>
      </c>
      <c r="B821" s="14">
        <v>44154</v>
      </c>
      <c r="C821" t="s">
        <v>42</v>
      </c>
      <c r="D821">
        <v>102249</v>
      </c>
      <c r="E821" s="2">
        <v>44154</v>
      </c>
      <c r="F821">
        <v>10600</v>
      </c>
      <c r="G821">
        <v>5.3</v>
      </c>
      <c r="H821">
        <v>3</v>
      </c>
      <c r="I821" t="s">
        <v>162</v>
      </c>
      <c r="J821" t="s">
        <v>163</v>
      </c>
      <c r="K821">
        <v>11</v>
      </c>
      <c r="L821" t="s">
        <v>165</v>
      </c>
      <c r="M821" t="str">
        <f>VLOOKUP(Table_Fact_Inbound_Reporting[[#This Row],[supplier_dim_supplier_id]],Table_supplier_dim1[[supplier_id]:[supplier_name]],5,FALSE)</f>
        <v>Waste Management</v>
      </c>
      <c r="N821">
        <f>SUMIF(B:B,Table_Fact_Inbound_Reporting[[#This Row],[single_stream_incoming_date]],G:G)</f>
        <v>12.26</v>
      </c>
      <c r="O821">
        <f>IFERROR(VLOOKUP(Table_Fact_Inbound_Reporting[[#This Row],[single_stream_incoming_date]],Fact_Trashout_Reporting!C:F,4,FALSE),0)</f>
        <v>3.48</v>
      </c>
      <c r="P821">
        <f>IFERROR(VLOOKUP(Table_Fact_Inbound_Reporting[[#This Row],[single_stream_incoming_date]],Fact_Production_Reporting!E:G,3,FALSE),0)</f>
        <v>6.8099999999999987</v>
      </c>
      <c r="Q821" s="30">
        <f>Table_Fact_Inbound_Reporting[[#This Row],[Group_Trash_Weight_Tons]]/Table_Fact_Inbound_Reporting[[#This Row],[Group_Inbound_Weight_Tons]]</f>
        <v>0.28384991843393148</v>
      </c>
      <c r="R821" s="10">
        <f t="shared" si="12"/>
        <v>0.27575424703049778</v>
      </c>
    </row>
    <row r="822" spans="1:18" x14ac:dyDescent="0.25">
      <c r="A822">
        <v>1614</v>
      </c>
      <c r="B822" s="14">
        <v>44154</v>
      </c>
      <c r="C822" t="s">
        <v>42</v>
      </c>
      <c r="D822">
        <v>102240</v>
      </c>
      <c r="E822" s="2">
        <v>44154</v>
      </c>
      <c r="F822">
        <v>2540</v>
      </c>
      <c r="G822">
        <v>1.27</v>
      </c>
      <c r="H822">
        <v>3</v>
      </c>
      <c r="I822" t="s">
        <v>162</v>
      </c>
      <c r="J822" t="s">
        <v>163</v>
      </c>
      <c r="K822">
        <v>11</v>
      </c>
      <c r="L822" t="s">
        <v>165</v>
      </c>
      <c r="M822" t="str">
        <f>VLOOKUP(Table_Fact_Inbound_Reporting[[#This Row],[supplier_dim_supplier_id]],Table_supplier_dim1[[supplier_id]:[supplier_name]],5,FALSE)</f>
        <v>Waste Management</v>
      </c>
      <c r="N822">
        <f>SUMIF(B:B,Table_Fact_Inbound_Reporting[[#This Row],[single_stream_incoming_date]],G:G)</f>
        <v>12.26</v>
      </c>
      <c r="O822">
        <f>IFERROR(VLOOKUP(Table_Fact_Inbound_Reporting[[#This Row],[single_stream_incoming_date]],Fact_Trashout_Reporting!C:F,4,FALSE),0)</f>
        <v>3.48</v>
      </c>
      <c r="P822">
        <f>IFERROR(VLOOKUP(Table_Fact_Inbound_Reporting[[#This Row],[single_stream_incoming_date]],Fact_Production_Reporting!E:G,3,FALSE),0)</f>
        <v>6.8099999999999987</v>
      </c>
      <c r="Q822" s="30">
        <f>Table_Fact_Inbound_Reporting[[#This Row],[Group_Trash_Weight_Tons]]/Table_Fact_Inbound_Reporting[[#This Row],[Group_Inbound_Weight_Tons]]</f>
        <v>0.28384991843393148</v>
      </c>
      <c r="R822" s="10">
        <f t="shared" si="12"/>
        <v>0.27575424703049778</v>
      </c>
    </row>
    <row r="823" spans="1:18" x14ac:dyDescent="0.25">
      <c r="A823">
        <v>970</v>
      </c>
      <c r="B823" s="14">
        <v>44154</v>
      </c>
      <c r="C823" t="s">
        <v>42</v>
      </c>
      <c r="D823">
        <v>102233</v>
      </c>
      <c r="E823" s="2">
        <v>44154</v>
      </c>
      <c r="F823">
        <v>3280</v>
      </c>
      <c r="G823">
        <v>1.64</v>
      </c>
      <c r="H823">
        <v>2</v>
      </c>
      <c r="I823" t="s">
        <v>162</v>
      </c>
      <c r="J823" t="s">
        <v>163</v>
      </c>
      <c r="K823">
        <v>11</v>
      </c>
      <c r="L823" t="s">
        <v>165</v>
      </c>
      <c r="M823" t="str">
        <f>VLOOKUP(Table_Fact_Inbound_Reporting[[#This Row],[supplier_dim_supplier_id]],Table_supplier_dim1[[supplier_id]:[supplier_name]],5,FALSE)</f>
        <v>Twin Enviro</v>
      </c>
      <c r="N823">
        <f>SUMIF(B:B,Table_Fact_Inbound_Reporting[[#This Row],[single_stream_incoming_date]],G:G)</f>
        <v>12.26</v>
      </c>
      <c r="O823">
        <f>IFERROR(VLOOKUP(Table_Fact_Inbound_Reporting[[#This Row],[single_stream_incoming_date]],Fact_Trashout_Reporting!C:F,4,FALSE),0)</f>
        <v>3.48</v>
      </c>
      <c r="P823">
        <f>IFERROR(VLOOKUP(Table_Fact_Inbound_Reporting[[#This Row],[single_stream_incoming_date]],Fact_Production_Reporting!E:G,3,FALSE),0)</f>
        <v>6.8099999999999987</v>
      </c>
      <c r="Q823" s="30">
        <f>Table_Fact_Inbound_Reporting[[#This Row],[Group_Trash_Weight_Tons]]/Table_Fact_Inbound_Reporting[[#This Row],[Group_Inbound_Weight_Tons]]</f>
        <v>0.28384991843393148</v>
      </c>
      <c r="R823" s="10">
        <f t="shared" si="12"/>
        <v>0.27575424703049778</v>
      </c>
    </row>
    <row r="824" spans="1:18" x14ac:dyDescent="0.25">
      <c r="A824">
        <v>974</v>
      </c>
      <c r="B824" s="14">
        <v>44153</v>
      </c>
      <c r="C824" t="s">
        <v>42</v>
      </c>
      <c r="D824">
        <v>102142</v>
      </c>
      <c r="E824" s="2">
        <v>44153</v>
      </c>
      <c r="F824">
        <v>860</v>
      </c>
      <c r="G824">
        <v>0.43</v>
      </c>
      <c r="H824">
        <v>2</v>
      </c>
      <c r="I824" t="s">
        <v>162</v>
      </c>
      <c r="J824" t="s">
        <v>163</v>
      </c>
      <c r="K824">
        <v>11</v>
      </c>
      <c r="L824" t="s">
        <v>165</v>
      </c>
      <c r="M824" t="str">
        <f>VLOOKUP(Table_Fact_Inbound_Reporting[[#This Row],[supplier_dim_supplier_id]],Table_supplier_dim1[[supplier_id]:[supplier_name]],5,FALSE)</f>
        <v>Twin Enviro</v>
      </c>
      <c r="N824">
        <f>SUMIF(B:B,Table_Fact_Inbound_Reporting[[#This Row],[single_stream_incoming_date]],G:G)</f>
        <v>8.76</v>
      </c>
      <c r="O824">
        <f>IFERROR(VLOOKUP(Table_Fact_Inbound_Reporting[[#This Row],[single_stream_incoming_date]],Fact_Trashout_Reporting!C:F,4,FALSE),0)</f>
        <v>4.72</v>
      </c>
      <c r="P824">
        <f>IFERROR(VLOOKUP(Table_Fact_Inbound_Reporting[[#This Row],[single_stream_incoming_date]],Fact_Production_Reporting!E:G,3,FALSE),0)</f>
        <v>8.9300000000000015</v>
      </c>
      <c r="Q824" s="30">
        <f>Table_Fact_Inbound_Reporting[[#This Row],[Group_Trash_Weight_Tons]]/Table_Fact_Inbound_Reporting[[#This Row],[Group_Inbound_Weight_Tons]]</f>
        <v>0.53881278538812782</v>
      </c>
      <c r="R824" s="10">
        <f t="shared" si="12"/>
        <v>0.27575424703049778</v>
      </c>
    </row>
    <row r="825" spans="1:18" x14ac:dyDescent="0.25">
      <c r="A825">
        <v>1615</v>
      </c>
      <c r="B825" s="14">
        <v>44153</v>
      </c>
      <c r="C825" t="s">
        <v>42</v>
      </c>
      <c r="D825">
        <v>102147</v>
      </c>
      <c r="E825" s="2">
        <v>44153</v>
      </c>
      <c r="F825">
        <v>6060</v>
      </c>
      <c r="G825">
        <v>3.03</v>
      </c>
      <c r="H825">
        <v>3</v>
      </c>
      <c r="I825" t="s">
        <v>162</v>
      </c>
      <c r="J825" t="s">
        <v>163</v>
      </c>
      <c r="K825">
        <v>11</v>
      </c>
      <c r="L825" t="s">
        <v>165</v>
      </c>
      <c r="M825" t="str">
        <f>VLOOKUP(Table_Fact_Inbound_Reporting[[#This Row],[supplier_dim_supplier_id]],Table_supplier_dim1[[supplier_id]:[supplier_name]],5,FALSE)</f>
        <v>Waste Management</v>
      </c>
      <c r="N825">
        <f>SUMIF(B:B,Table_Fact_Inbound_Reporting[[#This Row],[single_stream_incoming_date]],G:G)</f>
        <v>8.76</v>
      </c>
      <c r="O825">
        <f>IFERROR(VLOOKUP(Table_Fact_Inbound_Reporting[[#This Row],[single_stream_incoming_date]],Fact_Trashout_Reporting!C:F,4,FALSE),0)</f>
        <v>4.72</v>
      </c>
      <c r="P825">
        <f>IFERROR(VLOOKUP(Table_Fact_Inbound_Reporting[[#This Row],[single_stream_incoming_date]],Fact_Production_Reporting!E:G,3,FALSE),0)</f>
        <v>8.9300000000000015</v>
      </c>
      <c r="Q825" s="30">
        <f>Table_Fact_Inbound_Reporting[[#This Row],[Group_Trash_Weight_Tons]]/Table_Fact_Inbound_Reporting[[#This Row],[Group_Inbound_Weight_Tons]]</f>
        <v>0.53881278538812782</v>
      </c>
      <c r="R825" s="10">
        <f t="shared" si="12"/>
        <v>0.27575424703049778</v>
      </c>
    </row>
    <row r="826" spans="1:18" x14ac:dyDescent="0.25">
      <c r="A826">
        <v>975</v>
      </c>
      <c r="B826" s="14">
        <v>44153</v>
      </c>
      <c r="C826" t="s">
        <v>42</v>
      </c>
      <c r="D826">
        <v>102132</v>
      </c>
      <c r="E826" s="2">
        <v>44153</v>
      </c>
      <c r="F826">
        <v>3180</v>
      </c>
      <c r="G826">
        <v>1.59</v>
      </c>
      <c r="H826">
        <v>2</v>
      </c>
      <c r="I826" t="s">
        <v>162</v>
      </c>
      <c r="J826" t="s">
        <v>163</v>
      </c>
      <c r="K826">
        <v>11</v>
      </c>
      <c r="L826" t="s">
        <v>165</v>
      </c>
      <c r="M826" t="str">
        <f>VLOOKUP(Table_Fact_Inbound_Reporting[[#This Row],[supplier_dim_supplier_id]],Table_supplier_dim1[[supplier_id]:[supplier_name]],5,FALSE)</f>
        <v>Twin Enviro</v>
      </c>
      <c r="N826">
        <f>SUMIF(B:B,Table_Fact_Inbound_Reporting[[#This Row],[single_stream_incoming_date]],G:G)</f>
        <v>8.76</v>
      </c>
      <c r="O826">
        <f>IFERROR(VLOOKUP(Table_Fact_Inbound_Reporting[[#This Row],[single_stream_incoming_date]],Fact_Trashout_Reporting!C:F,4,FALSE),0)</f>
        <v>4.72</v>
      </c>
      <c r="P826">
        <f>IFERROR(VLOOKUP(Table_Fact_Inbound_Reporting[[#This Row],[single_stream_incoming_date]],Fact_Production_Reporting!E:G,3,FALSE),0)</f>
        <v>8.9300000000000015</v>
      </c>
      <c r="Q826" s="30">
        <f>Table_Fact_Inbound_Reporting[[#This Row],[Group_Trash_Weight_Tons]]/Table_Fact_Inbound_Reporting[[#This Row],[Group_Inbound_Weight_Tons]]</f>
        <v>0.53881278538812782</v>
      </c>
      <c r="R826" s="10">
        <f t="shared" si="12"/>
        <v>0.27575424703049778</v>
      </c>
    </row>
    <row r="827" spans="1:18" x14ac:dyDescent="0.25">
      <c r="A827">
        <v>973</v>
      </c>
      <c r="B827" s="14">
        <v>44153</v>
      </c>
      <c r="C827" t="s">
        <v>42</v>
      </c>
      <c r="D827">
        <v>102178</v>
      </c>
      <c r="E827" s="2">
        <v>44153</v>
      </c>
      <c r="F827">
        <v>7420</v>
      </c>
      <c r="G827">
        <v>3.71</v>
      </c>
      <c r="H827">
        <v>2</v>
      </c>
      <c r="I827" t="s">
        <v>162</v>
      </c>
      <c r="J827" t="s">
        <v>163</v>
      </c>
      <c r="K827">
        <v>11</v>
      </c>
      <c r="L827" t="s">
        <v>165</v>
      </c>
      <c r="M827" t="str">
        <f>VLOOKUP(Table_Fact_Inbound_Reporting[[#This Row],[supplier_dim_supplier_id]],Table_supplier_dim1[[supplier_id]:[supplier_name]],5,FALSE)</f>
        <v>Twin Enviro</v>
      </c>
      <c r="N827">
        <f>SUMIF(B:B,Table_Fact_Inbound_Reporting[[#This Row],[single_stream_incoming_date]],G:G)</f>
        <v>8.76</v>
      </c>
      <c r="O827">
        <f>IFERROR(VLOOKUP(Table_Fact_Inbound_Reporting[[#This Row],[single_stream_incoming_date]],Fact_Trashout_Reporting!C:F,4,FALSE),0)</f>
        <v>4.72</v>
      </c>
      <c r="P827">
        <f>IFERROR(VLOOKUP(Table_Fact_Inbound_Reporting[[#This Row],[single_stream_incoming_date]],Fact_Production_Reporting!E:G,3,FALSE),0)</f>
        <v>8.9300000000000015</v>
      </c>
      <c r="Q827" s="30">
        <f>Table_Fact_Inbound_Reporting[[#This Row],[Group_Trash_Weight_Tons]]/Table_Fact_Inbound_Reporting[[#This Row],[Group_Inbound_Weight_Tons]]</f>
        <v>0.53881278538812782</v>
      </c>
      <c r="R827" s="10">
        <f t="shared" si="12"/>
        <v>0.27575424703049778</v>
      </c>
    </row>
    <row r="828" spans="1:18" x14ac:dyDescent="0.25">
      <c r="A828">
        <v>977</v>
      </c>
      <c r="B828" s="14">
        <v>44152</v>
      </c>
      <c r="C828" t="s">
        <v>42</v>
      </c>
      <c r="D828">
        <v>102058</v>
      </c>
      <c r="E828" s="2">
        <v>44152</v>
      </c>
      <c r="F828">
        <v>3680</v>
      </c>
      <c r="G828">
        <v>1.84</v>
      </c>
      <c r="H828">
        <v>2</v>
      </c>
      <c r="I828" t="s">
        <v>162</v>
      </c>
      <c r="J828" t="s">
        <v>163</v>
      </c>
      <c r="K828">
        <v>11</v>
      </c>
      <c r="L828" t="s">
        <v>165</v>
      </c>
      <c r="M828" t="str">
        <f>VLOOKUP(Table_Fact_Inbound_Reporting[[#This Row],[supplier_dim_supplier_id]],Table_supplier_dim1[[supplier_id]:[supplier_name]],5,FALSE)</f>
        <v>Twin Enviro</v>
      </c>
      <c r="N828">
        <f>SUMIF(B:B,Table_Fact_Inbound_Reporting[[#This Row],[single_stream_incoming_date]],G:G)</f>
        <v>14.4</v>
      </c>
      <c r="O828">
        <f>IFERROR(VLOOKUP(Table_Fact_Inbound_Reporting[[#This Row],[single_stream_incoming_date]],Fact_Trashout_Reporting!C:F,4,FALSE),0)</f>
        <v>4.7699999999999996</v>
      </c>
      <c r="P828">
        <f>IFERROR(VLOOKUP(Table_Fact_Inbound_Reporting[[#This Row],[single_stream_incoming_date]],Fact_Production_Reporting!E:G,3,FALSE),0)</f>
        <v>13.519999999999998</v>
      </c>
      <c r="Q828" s="30">
        <f>Table_Fact_Inbound_Reporting[[#This Row],[Group_Trash_Weight_Tons]]/Table_Fact_Inbound_Reporting[[#This Row],[Group_Inbound_Weight_Tons]]</f>
        <v>0.33124999999999999</v>
      </c>
      <c r="R828" s="10">
        <f t="shared" si="12"/>
        <v>0.27575424703049778</v>
      </c>
    </row>
    <row r="829" spans="1:18" x14ac:dyDescent="0.25">
      <c r="A829">
        <v>976</v>
      </c>
      <c r="B829" s="14">
        <v>44152</v>
      </c>
      <c r="C829" t="s">
        <v>42</v>
      </c>
      <c r="D829">
        <v>102126</v>
      </c>
      <c r="E829" s="2">
        <v>44152</v>
      </c>
      <c r="F829">
        <v>4720</v>
      </c>
      <c r="G829">
        <v>2.36</v>
      </c>
      <c r="H829">
        <v>2</v>
      </c>
      <c r="I829" t="s">
        <v>162</v>
      </c>
      <c r="J829" t="s">
        <v>163</v>
      </c>
      <c r="K829">
        <v>11</v>
      </c>
      <c r="L829" t="s">
        <v>165</v>
      </c>
      <c r="M829" t="str">
        <f>VLOOKUP(Table_Fact_Inbound_Reporting[[#This Row],[supplier_dim_supplier_id]],Table_supplier_dim1[[supplier_id]:[supplier_name]],5,FALSE)</f>
        <v>Twin Enviro</v>
      </c>
      <c r="N829">
        <f>SUMIF(B:B,Table_Fact_Inbound_Reporting[[#This Row],[single_stream_incoming_date]],G:G)</f>
        <v>14.4</v>
      </c>
      <c r="O829">
        <f>IFERROR(VLOOKUP(Table_Fact_Inbound_Reporting[[#This Row],[single_stream_incoming_date]],Fact_Trashout_Reporting!C:F,4,FALSE),0)</f>
        <v>4.7699999999999996</v>
      </c>
      <c r="P829">
        <f>IFERROR(VLOOKUP(Table_Fact_Inbound_Reporting[[#This Row],[single_stream_incoming_date]],Fact_Production_Reporting!E:G,3,FALSE),0)</f>
        <v>13.519999999999998</v>
      </c>
      <c r="Q829" s="30">
        <f>Table_Fact_Inbound_Reporting[[#This Row],[Group_Trash_Weight_Tons]]/Table_Fact_Inbound_Reporting[[#This Row],[Group_Inbound_Weight_Tons]]</f>
        <v>0.33124999999999999</v>
      </c>
      <c r="R829" s="10">
        <f t="shared" si="12"/>
        <v>0.27575424703049778</v>
      </c>
    </row>
    <row r="830" spans="1:18" x14ac:dyDescent="0.25">
      <c r="A830">
        <v>1617</v>
      </c>
      <c r="B830" s="14">
        <v>44152</v>
      </c>
      <c r="C830" t="s">
        <v>42</v>
      </c>
      <c r="D830">
        <v>102128</v>
      </c>
      <c r="E830" s="2">
        <v>44152</v>
      </c>
      <c r="F830">
        <v>2180</v>
      </c>
      <c r="G830">
        <v>1.0900000000000001</v>
      </c>
      <c r="H830">
        <v>3</v>
      </c>
      <c r="I830" t="s">
        <v>162</v>
      </c>
      <c r="J830" t="s">
        <v>163</v>
      </c>
      <c r="K830">
        <v>11</v>
      </c>
      <c r="L830" t="s">
        <v>165</v>
      </c>
      <c r="M830" t="str">
        <f>VLOOKUP(Table_Fact_Inbound_Reporting[[#This Row],[supplier_dim_supplier_id]],Table_supplier_dim1[[supplier_id]:[supplier_name]],5,FALSE)</f>
        <v>Waste Management</v>
      </c>
      <c r="N830">
        <f>SUMIF(B:B,Table_Fact_Inbound_Reporting[[#This Row],[single_stream_incoming_date]],G:G)</f>
        <v>14.4</v>
      </c>
      <c r="O830">
        <f>IFERROR(VLOOKUP(Table_Fact_Inbound_Reporting[[#This Row],[single_stream_incoming_date]],Fact_Trashout_Reporting!C:F,4,FALSE),0)</f>
        <v>4.7699999999999996</v>
      </c>
      <c r="P830">
        <f>IFERROR(VLOOKUP(Table_Fact_Inbound_Reporting[[#This Row],[single_stream_incoming_date]],Fact_Production_Reporting!E:G,3,FALSE),0)</f>
        <v>13.519999999999998</v>
      </c>
      <c r="Q830" s="30">
        <f>Table_Fact_Inbound_Reporting[[#This Row],[Group_Trash_Weight_Tons]]/Table_Fact_Inbound_Reporting[[#This Row],[Group_Inbound_Weight_Tons]]</f>
        <v>0.33124999999999999</v>
      </c>
      <c r="R830" s="10">
        <f t="shared" si="12"/>
        <v>0.27575424703049778</v>
      </c>
    </row>
    <row r="831" spans="1:18" x14ac:dyDescent="0.25">
      <c r="A831">
        <v>1618</v>
      </c>
      <c r="B831" s="14">
        <v>44152</v>
      </c>
      <c r="C831" t="s">
        <v>42</v>
      </c>
      <c r="D831">
        <v>102130</v>
      </c>
      <c r="E831" s="2">
        <v>44152</v>
      </c>
      <c r="F831">
        <v>6900</v>
      </c>
      <c r="G831">
        <v>3.45</v>
      </c>
      <c r="H831">
        <v>3</v>
      </c>
      <c r="I831" t="s">
        <v>162</v>
      </c>
      <c r="J831" t="s">
        <v>163</v>
      </c>
      <c r="K831">
        <v>11</v>
      </c>
      <c r="L831" t="s">
        <v>165</v>
      </c>
      <c r="M831" t="str">
        <f>VLOOKUP(Table_Fact_Inbound_Reporting[[#This Row],[supplier_dim_supplier_id]],Table_supplier_dim1[[supplier_id]:[supplier_name]],5,FALSE)</f>
        <v>Waste Management</v>
      </c>
      <c r="N831">
        <f>SUMIF(B:B,Table_Fact_Inbound_Reporting[[#This Row],[single_stream_incoming_date]],G:G)</f>
        <v>14.4</v>
      </c>
      <c r="O831">
        <f>IFERROR(VLOOKUP(Table_Fact_Inbound_Reporting[[#This Row],[single_stream_incoming_date]],Fact_Trashout_Reporting!C:F,4,FALSE),0)</f>
        <v>4.7699999999999996</v>
      </c>
      <c r="P831">
        <f>IFERROR(VLOOKUP(Table_Fact_Inbound_Reporting[[#This Row],[single_stream_incoming_date]],Fact_Production_Reporting!E:G,3,FALSE),0)</f>
        <v>13.519999999999998</v>
      </c>
      <c r="Q831" s="30">
        <f>Table_Fact_Inbound_Reporting[[#This Row],[Group_Trash_Weight_Tons]]/Table_Fact_Inbound_Reporting[[#This Row],[Group_Inbound_Weight_Tons]]</f>
        <v>0.33124999999999999</v>
      </c>
      <c r="R831" s="10">
        <f t="shared" si="12"/>
        <v>0.27575424703049778</v>
      </c>
    </row>
    <row r="832" spans="1:18" x14ac:dyDescent="0.25">
      <c r="A832">
        <v>1619</v>
      </c>
      <c r="B832" s="14">
        <v>44152</v>
      </c>
      <c r="C832" t="s">
        <v>42</v>
      </c>
      <c r="D832">
        <v>102113</v>
      </c>
      <c r="E832" s="2">
        <v>44152</v>
      </c>
      <c r="F832">
        <v>9320</v>
      </c>
      <c r="G832">
        <v>4.66</v>
      </c>
      <c r="H832">
        <v>3</v>
      </c>
      <c r="I832" t="s">
        <v>162</v>
      </c>
      <c r="J832" t="s">
        <v>163</v>
      </c>
      <c r="K832">
        <v>11</v>
      </c>
      <c r="L832" t="s">
        <v>165</v>
      </c>
      <c r="M832" t="str">
        <f>VLOOKUP(Table_Fact_Inbound_Reporting[[#This Row],[supplier_dim_supplier_id]],Table_supplier_dim1[[supplier_id]:[supplier_name]],5,FALSE)</f>
        <v>Waste Management</v>
      </c>
      <c r="N832">
        <f>SUMIF(B:B,Table_Fact_Inbound_Reporting[[#This Row],[single_stream_incoming_date]],G:G)</f>
        <v>14.4</v>
      </c>
      <c r="O832">
        <f>IFERROR(VLOOKUP(Table_Fact_Inbound_Reporting[[#This Row],[single_stream_incoming_date]],Fact_Trashout_Reporting!C:F,4,FALSE),0)</f>
        <v>4.7699999999999996</v>
      </c>
      <c r="P832">
        <f>IFERROR(VLOOKUP(Table_Fact_Inbound_Reporting[[#This Row],[single_stream_incoming_date]],Fact_Production_Reporting!E:G,3,FALSE),0)</f>
        <v>13.519999999999998</v>
      </c>
      <c r="Q832" s="30">
        <f>Table_Fact_Inbound_Reporting[[#This Row],[Group_Trash_Weight_Tons]]/Table_Fact_Inbound_Reporting[[#This Row],[Group_Inbound_Weight_Tons]]</f>
        <v>0.33124999999999999</v>
      </c>
      <c r="R832" s="10">
        <f t="shared" si="12"/>
        <v>0.27575424703049778</v>
      </c>
    </row>
    <row r="833" spans="1:18" x14ac:dyDescent="0.25">
      <c r="A833">
        <v>1616</v>
      </c>
      <c r="B833" s="14">
        <v>44152</v>
      </c>
      <c r="C833" t="s">
        <v>42</v>
      </c>
      <c r="D833">
        <v>102125</v>
      </c>
      <c r="E833" s="2">
        <v>44152</v>
      </c>
      <c r="F833">
        <v>2000</v>
      </c>
      <c r="G833">
        <v>1</v>
      </c>
      <c r="H833">
        <v>3</v>
      </c>
      <c r="I833" t="s">
        <v>162</v>
      </c>
      <c r="J833" t="s">
        <v>163</v>
      </c>
      <c r="K833">
        <v>11</v>
      </c>
      <c r="L833" t="s">
        <v>165</v>
      </c>
      <c r="M833" t="str">
        <f>VLOOKUP(Table_Fact_Inbound_Reporting[[#This Row],[supplier_dim_supplier_id]],Table_supplier_dim1[[supplier_id]:[supplier_name]],5,FALSE)</f>
        <v>Waste Management</v>
      </c>
      <c r="N833">
        <f>SUMIF(B:B,Table_Fact_Inbound_Reporting[[#This Row],[single_stream_incoming_date]],G:G)</f>
        <v>14.4</v>
      </c>
      <c r="O833">
        <f>IFERROR(VLOOKUP(Table_Fact_Inbound_Reporting[[#This Row],[single_stream_incoming_date]],Fact_Trashout_Reporting!C:F,4,FALSE),0)</f>
        <v>4.7699999999999996</v>
      </c>
      <c r="P833">
        <f>IFERROR(VLOOKUP(Table_Fact_Inbound_Reporting[[#This Row],[single_stream_incoming_date]],Fact_Production_Reporting!E:G,3,FALSE),0)</f>
        <v>13.519999999999998</v>
      </c>
      <c r="Q833" s="30">
        <f>Table_Fact_Inbound_Reporting[[#This Row],[Group_Trash_Weight_Tons]]/Table_Fact_Inbound_Reporting[[#This Row],[Group_Inbound_Weight_Tons]]</f>
        <v>0.33124999999999999</v>
      </c>
      <c r="R833" s="10">
        <f t="shared" si="12"/>
        <v>0.27575424703049778</v>
      </c>
    </row>
    <row r="834" spans="1:18" x14ac:dyDescent="0.25">
      <c r="A834">
        <v>978</v>
      </c>
      <c r="B834" s="14">
        <v>44151</v>
      </c>
      <c r="C834" t="s">
        <v>42</v>
      </c>
      <c r="D834">
        <v>102002</v>
      </c>
      <c r="E834" s="2">
        <v>44151</v>
      </c>
      <c r="F834">
        <v>10600</v>
      </c>
      <c r="G834">
        <v>5.3</v>
      </c>
      <c r="H834">
        <v>2</v>
      </c>
      <c r="I834" t="s">
        <v>162</v>
      </c>
      <c r="J834" t="s">
        <v>163</v>
      </c>
      <c r="K834">
        <v>11</v>
      </c>
      <c r="L834" t="s">
        <v>165</v>
      </c>
      <c r="M834" t="str">
        <f>VLOOKUP(Table_Fact_Inbound_Reporting[[#This Row],[supplier_dim_supplier_id]],Table_supplier_dim1[[supplier_id]:[supplier_name]],5,FALSE)</f>
        <v>Twin Enviro</v>
      </c>
      <c r="N834">
        <f>SUMIF(B:B,Table_Fact_Inbound_Reporting[[#This Row],[single_stream_incoming_date]],G:G)</f>
        <v>17.32</v>
      </c>
      <c r="O834">
        <f>IFERROR(VLOOKUP(Table_Fact_Inbound_Reporting[[#This Row],[single_stream_incoming_date]],Fact_Trashout_Reporting!C:F,4,FALSE),0)</f>
        <v>2.1800000000000002</v>
      </c>
      <c r="P834">
        <f>IFERROR(VLOOKUP(Table_Fact_Inbound_Reporting[[#This Row],[single_stream_incoming_date]],Fact_Production_Reporting!E:G,3,FALSE),0)</f>
        <v>7.2200000000000006</v>
      </c>
      <c r="Q834" s="30">
        <f>Table_Fact_Inbound_Reporting[[#This Row],[Group_Trash_Weight_Tons]]/Table_Fact_Inbound_Reporting[[#This Row],[Group_Inbound_Weight_Tons]]</f>
        <v>0.12586605080831409</v>
      </c>
      <c r="R834" s="10">
        <f t="shared" ref="R834:R897" si="13">AVERAGE(Q:Q)</f>
        <v>0.27575424703049778</v>
      </c>
    </row>
    <row r="835" spans="1:18" x14ac:dyDescent="0.25">
      <c r="A835">
        <v>980</v>
      </c>
      <c r="B835" s="14">
        <v>44151</v>
      </c>
      <c r="C835" t="s">
        <v>42</v>
      </c>
      <c r="D835">
        <v>102036</v>
      </c>
      <c r="E835" s="2">
        <v>44151</v>
      </c>
      <c r="F835">
        <v>8440</v>
      </c>
      <c r="G835">
        <v>4.22</v>
      </c>
      <c r="H835">
        <v>2</v>
      </c>
      <c r="I835" t="s">
        <v>162</v>
      </c>
      <c r="J835" t="s">
        <v>163</v>
      </c>
      <c r="K835">
        <v>11</v>
      </c>
      <c r="L835" t="s">
        <v>165</v>
      </c>
      <c r="M835" t="str">
        <f>VLOOKUP(Table_Fact_Inbound_Reporting[[#This Row],[supplier_dim_supplier_id]],Table_supplier_dim1[[supplier_id]:[supplier_name]],5,FALSE)</f>
        <v>Twin Enviro</v>
      </c>
      <c r="N835">
        <f>SUMIF(B:B,Table_Fact_Inbound_Reporting[[#This Row],[single_stream_incoming_date]],G:G)</f>
        <v>17.32</v>
      </c>
      <c r="O835">
        <f>IFERROR(VLOOKUP(Table_Fact_Inbound_Reporting[[#This Row],[single_stream_incoming_date]],Fact_Trashout_Reporting!C:F,4,FALSE),0)</f>
        <v>2.1800000000000002</v>
      </c>
      <c r="P835">
        <f>IFERROR(VLOOKUP(Table_Fact_Inbound_Reporting[[#This Row],[single_stream_incoming_date]],Fact_Production_Reporting!E:G,3,FALSE),0)</f>
        <v>7.2200000000000006</v>
      </c>
      <c r="Q835" s="30">
        <f>Table_Fact_Inbound_Reporting[[#This Row],[Group_Trash_Weight_Tons]]/Table_Fact_Inbound_Reporting[[#This Row],[Group_Inbound_Weight_Tons]]</f>
        <v>0.12586605080831409</v>
      </c>
      <c r="R835" s="10">
        <f t="shared" si="13"/>
        <v>0.27575424703049778</v>
      </c>
    </row>
    <row r="836" spans="1:18" x14ac:dyDescent="0.25">
      <c r="A836">
        <v>1622</v>
      </c>
      <c r="B836" s="14">
        <v>44151</v>
      </c>
      <c r="C836" t="s">
        <v>42</v>
      </c>
      <c r="D836">
        <v>102053</v>
      </c>
      <c r="E836" s="2">
        <v>44151</v>
      </c>
      <c r="F836">
        <v>1740</v>
      </c>
      <c r="G836">
        <v>0.87</v>
      </c>
      <c r="H836">
        <v>3</v>
      </c>
      <c r="I836" t="s">
        <v>162</v>
      </c>
      <c r="J836" t="s">
        <v>163</v>
      </c>
      <c r="K836">
        <v>11</v>
      </c>
      <c r="L836" t="s">
        <v>165</v>
      </c>
      <c r="M836" t="str">
        <f>VLOOKUP(Table_Fact_Inbound_Reporting[[#This Row],[supplier_dim_supplier_id]],Table_supplier_dim1[[supplier_id]:[supplier_name]],5,FALSE)</f>
        <v>Waste Management</v>
      </c>
      <c r="N836">
        <f>SUMIF(B:B,Table_Fact_Inbound_Reporting[[#This Row],[single_stream_incoming_date]],G:G)</f>
        <v>17.32</v>
      </c>
      <c r="O836">
        <f>IFERROR(VLOOKUP(Table_Fact_Inbound_Reporting[[#This Row],[single_stream_incoming_date]],Fact_Trashout_Reporting!C:F,4,FALSE),0)</f>
        <v>2.1800000000000002</v>
      </c>
      <c r="P836">
        <f>IFERROR(VLOOKUP(Table_Fact_Inbound_Reporting[[#This Row],[single_stream_incoming_date]],Fact_Production_Reporting!E:G,3,FALSE),0)</f>
        <v>7.2200000000000006</v>
      </c>
      <c r="Q836" s="30">
        <f>Table_Fact_Inbound_Reporting[[#This Row],[Group_Trash_Weight_Tons]]/Table_Fact_Inbound_Reporting[[#This Row],[Group_Inbound_Weight_Tons]]</f>
        <v>0.12586605080831409</v>
      </c>
      <c r="R836" s="10">
        <f t="shared" si="13"/>
        <v>0.27575424703049778</v>
      </c>
    </row>
    <row r="837" spans="1:18" x14ac:dyDescent="0.25">
      <c r="A837">
        <v>1620</v>
      </c>
      <c r="B837" s="14">
        <v>44151</v>
      </c>
      <c r="C837" t="s">
        <v>42</v>
      </c>
      <c r="D837">
        <v>102017</v>
      </c>
      <c r="E837" s="2">
        <v>44151</v>
      </c>
      <c r="F837">
        <v>6100</v>
      </c>
      <c r="G837">
        <v>3.05</v>
      </c>
      <c r="H837">
        <v>3</v>
      </c>
      <c r="I837" t="s">
        <v>162</v>
      </c>
      <c r="J837" t="s">
        <v>163</v>
      </c>
      <c r="K837">
        <v>11</v>
      </c>
      <c r="L837" t="s">
        <v>165</v>
      </c>
      <c r="M837" t="str">
        <f>VLOOKUP(Table_Fact_Inbound_Reporting[[#This Row],[supplier_dim_supplier_id]],Table_supplier_dim1[[supplier_id]:[supplier_name]],5,FALSE)</f>
        <v>Waste Management</v>
      </c>
      <c r="N837">
        <f>SUMIF(B:B,Table_Fact_Inbound_Reporting[[#This Row],[single_stream_incoming_date]],G:G)</f>
        <v>17.32</v>
      </c>
      <c r="O837">
        <f>IFERROR(VLOOKUP(Table_Fact_Inbound_Reporting[[#This Row],[single_stream_incoming_date]],Fact_Trashout_Reporting!C:F,4,FALSE),0)</f>
        <v>2.1800000000000002</v>
      </c>
      <c r="P837">
        <f>IFERROR(VLOOKUP(Table_Fact_Inbound_Reporting[[#This Row],[single_stream_incoming_date]],Fact_Production_Reporting!E:G,3,FALSE),0)</f>
        <v>7.2200000000000006</v>
      </c>
      <c r="Q837" s="30">
        <f>Table_Fact_Inbound_Reporting[[#This Row],[Group_Trash_Weight_Tons]]/Table_Fact_Inbound_Reporting[[#This Row],[Group_Inbound_Weight_Tons]]</f>
        <v>0.12586605080831409</v>
      </c>
      <c r="R837" s="10">
        <f t="shared" si="13"/>
        <v>0.27575424703049778</v>
      </c>
    </row>
    <row r="838" spans="1:18" x14ac:dyDescent="0.25">
      <c r="A838">
        <v>1621</v>
      </c>
      <c r="B838" s="14">
        <v>44151</v>
      </c>
      <c r="C838" t="s">
        <v>42</v>
      </c>
      <c r="D838">
        <v>102045</v>
      </c>
      <c r="E838" s="2">
        <v>44151</v>
      </c>
      <c r="F838">
        <v>6420</v>
      </c>
      <c r="G838">
        <v>3.21</v>
      </c>
      <c r="H838">
        <v>3</v>
      </c>
      <c r="I838" t="s">
        <v>162</v>
      </c>
      <c r="J838" t="s">
        <v>163</v>
      </c>
      <c r="K838">
        <v>11</v>
      </c>
      <c r="L838" t="s">
        <v>165</v>
      </c>
      <c r="M838" t="str">
        <f>VLOOKUP(Table_Fact_Inbound_Reporting[[#This Row],[supplier_dim_supplier_id]],Table_supplier_dim1[[supplier_id]:[supplier_name]],5,FALSE)</f>
        <v>Waste Management</v>
      </c>
      <c r="N838">
        <f>SUMIF(B:B,Table_Fact_Inbound_Reporting[[#This Row],[single_stream_incoming_date]],G:G)</f>
        <v>17.32</v>
      </c>
      <c r="O838">
        <f>IFERROR(VLOOKUP(Table_Fact_Inbound_Reporting[[#This Row],[single_stream_incoming_date]],Fact_Trashout_Reporting!C:F,4,FALSE),0)</f>
        <v>2.1800000000000002</v>
      </c>
      <c r="P838">
        <f>IFERROR(VLOOKUP(Table_Fact_Inbound_Reporting[[#This Row],[single_stream_incoming_date]],Fact_Production_Reporting!E:G,3,FALSE),0)</f>
        <v>7.2200000000000006</v>
      </c>
      <c r="Q838" s="30">
        <f>Table_Fact_Inbound_Reporting[[#This Row],[Group_Trash_Weight_Tons]]/Table_Fact_Inbound_Reporting[[#This Row],[Group_Inbound_Weight_Tons]]</f>
        <v>0.12586605080831409</v>
      </c>
      <c r="R838" s="10">
        <f t="shared" si="13"/>
        <v>0.27575424703049778</v>
      </c>
    </row>
    <row r="839" spans="1:18" x14ac:dyDescent="0.25">
      <c r="A839">
        <v>979</v>
      </c>
      <c r="B839" s="14">
        <v>44151</v>
      </c>
      <c r="C839" t="s">
        <v>42</v>
      </c>
      <c r="D839">
        <v>101996</v>
      </c>
      <c r="E839" s="2">
        <v>44151</v>
      </c>
      <c r="F839">
        <v>1340</v>
      </c>
      <c r="G839">
        <v>0.67</v>
      </c>
      <c r="H839">
        <v>2</v>
      </c>
      <c r="I839" t="s">
        <v>162</v>
      </c>
      <c r="J839" t="s">
        <v>163</v>
      </c>
      <c r="K839">
        <v>11</v>
      </c>
      <c r="L839" t="s">
        <v>165</v>
      </c>
      <c r="M839" t="str">
        <f>VLOOKUP(Table_Fact_Inbound_Reporting[[#This Row],[supplier_dim_supplier_id]],Table_supplier_dim1[[supplier_id]:[supplier_name]],5,FALSE)</f>
        <v>Twin Enviro</v>
      </c>
      <c r="N839">
        <f>SUMIF(B:B,Table_Fact_Inbound_Reporting[[#This Row],[single_stream_incoming_date]],G:G)</f>
        <v>17.32</v>
      </c>
      <c r="O839">
        <f>IFERROR(VLOOKUP(Table_Fact_Inbound_Reporting[[#This Row],[single_stream_incoming_date]],Fact_Trashout_Reporting!C:F,4,FALSE),0)</f>
        <v>2.1800000000000002</v>
      </c>
      <c r="P839">
        <f>IFERROR(VLOOKUP(Table_Fact_Inbound_Reporting[[#This Row],[single_stream_incoming_date]],Fact_Production_Reporting!E:G,3,FALSE),0)</f>
        <v>7.2200000000000006</v>
      </c>
      <c r="Q839" s="30">
        <f>Table_Fact_Inbound_Reporting[[#This Row],[Group_Trash_Weight_Tons]]/Table_Fact_Inbound_Reporting[[#This Row],[Group_Inbound_Weight_Tons]]</f>
        <v>0.12586605080831409</v>
      </c>
      <c r="R839" s="10">
        <f t="shared" si="13"/>
        <v>0.27575424703049778</v>
      </c>
    </row>
    <row r="840" spans="1:18" x14ac:dyDescent="0.25">
      <c r="A840">
        <v>1623</v>
      </c>
      <c r="B840" s="14">
        <v>44148</v>
      </c>
      <c r="C840" t="s">
        <v>42</v>
      </c>
      <c r="D840">
        <v>101965</v>
      </c>
      <c r="E840" s="2">
        <v>44148</v>
      </c>
      <c r="F840">
        <v>6060</v>
      </c>
      <c r="G840">
        <v>3.03</v>
      </c>
      <c r="H840">
        <v>3</v>
      </c>
      <c r="I840" t="s">
        <v>162</v>
      </c>
      <c r="J840" t="s">
        <v>163</v>
      </c>
      <c r="K840">
        <v>11</v>
      </c>
      <c r="L840" t="s">
        <v>165</v>
      </c>
      <c r="M840" t="str">
        <f>VLOOKUP(Table_Fact_Inbound_Reporting[[#This Row],[supplier_dim_supplier_id]],Table_supplier_dim1[[supplier_id]:[supplier_name]],5,FALSE)</f>
        <v>Waste Management</v>
      </c>
      <c r="N840">
        <f>SUMIF(B:B,Table_Fact_Inbound_Reporting[[#This Row],[single_stream_incoming_date]],G:G)</f>
        <v>9.5399999999999991</v>
      </c>
      <c r="O840">
        <f>IFERROR(VLOOKUP(Table_Fact_Inbound_Reporting[[#This Row],[single_stream_incoming_date]],Fact_Trashout_Reporting!C:F,4,FALSE),0)</f>
        <v>1.79</v>
      </c>
      <c r="P840">
        <f>IFERROR(VLOOKUP(Table_Fact_Inbound_Reporting[[#This Row],[single_stream_incoming_date]],Fact_Production_Reporting!E:G,3,FALSE),0)</f>
        <v>1.8699999999999999</v>
      </c>
      <c r="Q840" s="30">
        <f>Table_Fact_Inbound_Reporting[[#This Row],[Group_Trash_Weight_Tons]]/Table_Fact_Inbound_Reporting[[#This Row],[Group_Inbound_Weight_Tons]]</f>
        <v>0.18763102725366879</v>
      </c>
      <c r="R840" s="10">
        <f t="shared" si="13"/>
        <v>0.27575424703049778</v>
      </c>
    </row>
    <row r="841" spans="1:18" x14ac:dyDescent="0.25">
      <c r="A841">
        <v>982</v>
      </c>
      <c r="B841" s="14">
        <v>44148</v>
      </c>
      <c r="C841" t="s">
        <v>42</v>
      </c>
      <c r="D841">
        <v>101973</v>
      </c>
      <c r="E841" s="2">
        <v>44148</v>
      </c>
      <c r="F841">
        <v>10680</v>
      </c>
      <c r="G841">
        <v>5.34</v>
      </c>
      <c r="H841">
        <v>2</v>
      </c>
      <c r="I841" t="s">
        <v>162</v>
      </c>
      <c r="J841" t="s">
        <v>163</v>
      </c>
      <c r="K841">
        <v>11</v>
      </c>
      <c r="L841" t="s">
        <v>165</v>
      </c>
      <c r="M841" t="str">
        <f>VLOOKUP(Table_Fact_Inbound_Reporting[[#This Row],[supplier_dim_supplier_id]],Table_supplier_dim1[[supplier_id]:[supplier_name]],5,FALSE)</f>
        <v>Twin Enviro</v>
      </c>
      <c r="N841">
        <f>SUMIF(B:B,Table_Fact_Inbound_Reporting[[#This Row],[single_stream_incoming_date]],G:G)</f>
        <v>9.5399999999999991</v>
      </c>
      <c r="O841">
        <f>IFERROR(VLOOKUP(Table_Fact_Inbound_Reporting[[#This Row],[single_stream_incoming_date]],Fact_Trashout_Reporting!C:F,4,FALSE),0)</f>
        <v>1.79</v>
      </c>
      <c r="P841">
        <f>IFERROR(VLOOKUP(Table_Fact_Inbound_Reporting[[#This Row],[single_stream_incoming_date]],Fact_Production_Reporting!E:G,3,FALSE),0)</f>
        <v>1.8699999999999999</v>
      </c>
      <c r="Q841" s="30">
        <f>Table_Fact_Inbound_Reporting[[#This Row],[Group_Trash_Weight_Tons]]/Table_Fact_Inbound_Reporting[[#This Row],[Group_Inbound_Weight_Tons]]</f>
        <v>0.18763102725366879</v>
      </c>
      <c r="R841" s="10">
        <f t="shared" si="13"/>
        <v>0.27575424703049778</v>
      </c>
    </row>
    <row r="842" spans="1:18" x14ac:dyDescent="0.25">
      <c r="A842">
        <v>981</v>
      </c>
      <c r="B842" s="14">
        <v>44148</v>
      </c>
      <c r="C842" t="s">
        <v>42</v>
      </c>
      <c r="D842">
        <v>101989</v>
      </c>
      <c r="E842" s="2">
        <v>44148</v>
      </c>
      <c r="F842">
        <v>2340</v>
      </c>
      <c r="G842">
        <v>1.17</v>
      </c>
      <c r="H842">
        <v>2</v>
      </c>
      <c r="I842" t="s">
        <v>162</v>
      </c>
      <c r="J842" t="s">
        <v>163</v>
      </c>
      <c r="K842">
        <v>11</v>
      </c>
      <c r="L842" t="s">
        <v>165</v>
      </c>
      <c r="M842" t="str">
        <f>VLOOKUP(Table_Fact_Inbound_Reporting[[#This Row],[supplier_dim_supplier_id]],Table_supplier_dim1[[supplier_id]:[supplier_name]],5,FALSE)</f>
        <v>Twin Enviro</v>
      </c>
      <c r="N842">
        <f>SUMIF(B:B,Table_Fact_Inbound_Reporting[[#This Row],[single_stream_incoming_date]],G:G)</f>
        <v>9.5399999999999991</v>
      </c>
      <c r="O842">
        <f>IFERROR(VLOOKUP(Table_Fact_Inbound_Reporting[[#This Row],[single_stream_incoming_date]],Fact_Trashout_Reporting!C:F,4,FALSE),0)</f>
        <v>1.79</v>
      </c>
      <c r="P842">
        <f>IFERROR(VLOOKUP(Table_Fact_Inbound_Reporting[[#This Row],[single_stream_incoming_date]],Fact_Production_Reporting!E:G,3,FALSE),0)</f>
        <v>1.8699999999999999</v>
      </c>
      <c r="Q842" s="30">
        <f>Table_Fact_Inbound_Reporting[[#This Row],[Group_Trash_Weight_Tons]]/Table_Fact_Inbound_Reporting[[#This Row],[Group_Inbound_Weight_Tons]]</f>
        <v>0.18763102725366879</v>
      </c>
      <c r="R842" s="10">
        <f t="shared" si="13"/>
        <v>0.27575424703049778</v>
      </c>
    </row>
    <row r="843" spans="1:18" x14ac:dyDescent="0.25">
      <c r="A843">
        <v>985</v>
      </c>
      <c r="B843" s="14">
        <v>44147</v>
      </c>
      <c r="C843" t="s">
        <v>42</v>
      </c>
      <c r="D843">
        <v>101930</v>
      </c>
      <c r="E843" s="2">
        <v>44147</v>
      </c>
      <c r="F843">
        <v>3680</v>
      </c>
      <c r="G843">
        <v>1.84</v>
      </c>
      <c r="H843">
        <v>2</v>
      </c>
      <c r="I843" t="s">
        <v>162</v>
      </c>
      <c r="J843" t="s">
        <v>163</v>
      </c>
      <c r="K843">
        <v>11</v>
      </c>
      <c r="L843" t="s">
        <v>165</v>
      </c>
      <c r="M843" t="str">
        <f>VLOOKUP(Table_Fact_Inbound_Reporting[[#This Row],[supplier_dim_supplier_id]],Table_supplier_dim1[[supplier_id]:[supplier_name]],5,FALSE)</f>
        <v>Twin Enviro</v>
      </c>
      <c r="N843">
        <f>SUMIF(B:B,Table_Fact_Inbound_Reporting[[#This Row],[single_stream_incoming_date]],G:G)</f>
        <v>7.79</v>
      </c>
      <c r="O843">
        <f>IFERROR(VLOOKUP(Table_Fact_Inbound_Reporting[[#This Row],[single_stream_incoming_date]],Fact_Trashout_Reporting!C:F,4,FALSE),0)</f>
        <v>1.3</v>
      </c>
      <c r="P843">
        <f>IFERROR(VLOOKUP(Table_Fact_Inbound_Reporting[[#This Row],[single_stream_incoming_date]],Fact_Production_Reporting!E:G,3,FALSE),0)</f>
        <v>5.5900000000000007</v>
      </c>
      <c r="Q843" s="30">
        <f>Table_Fact_Inbound_Reporting[[#This Row],[Group_Trash_Weight_Tons]]/Table_Fact_Inbound_Reporting[[#This Row],[Group_Inbound_Weight_Tons]]</f>
        <v>0.1668806161745828</v>
      </c>
      <c r="R843" s="10">
        <f t="shared" si="13"/>
        <v>0.27575424703049778</v>
      </c>
    </row>
    <row r="844" spans="1:18" x14ac:dyDescent="0.25">
      <c r="A844">
        <v>984</v>
      </c>
      <c r="B844" s="14">
        <v>44147</v>
      </c>
      <c r="C844" t="s">
        <v>42</v>
      </c>
      <c r="D844">
        <v>101886</v>
      </c>
      <c r="E844" s="2">
        <v>44147</v>
      </c>
      <c r="F844">
        <v>7200</v>
      </c>
      <c r="G844">
        <v>3.6</v>
      </c>
      <c r="H844">
        <v>2</v>
      </c>
      <c r="I844" t="s">
        <v>162</v>
      </c>
      <c r="J844" t="s">
        <v>163</v>
      </c>
      <c r="K844">
        <v>11</v>
      </c>
      <c r="L844" t="s">
        <v>165</v>
      </c>
      <c r="M844" t="str">
        <f>VLOOKUP(Table_Fact_Inbound_Reporting[[#This Row],[supplier_dim_supplier_id]],Table_supplier_dim1[[supplier_id]:[supplier_name]],5,FALSE)</f>
        <v>Twin Enviro</v>
      </c>
      <c r="N844">
        <f>SUMIF(B:B,Table_Fact_Inbound_Reporting[[#This Row],[single_stream_incoming_date]],G:G)</f>
        <v>7.79</v>
      </c>
      <c r="O844">
        <f>IFERROR(VLOOKUP(Table_Fact_Inbound_Reporting[[#This Row],[single_stream_incoming_date]],Fact_Trashout_Reporting!C:F,4,FALSE),0)</f>
        <v>1.3</v>
      </c>
      <c r="P844">
        <f>IFERROR(VLOOKUP(Table_Fact_Inbound_Reporting[[#This Row],[single_stream_incoming_date]],Fact_Production_Reporting!E:G,3,FALSE),0)</f>
        <v>5.5900000000000007</v>
      </c>
      <c r="Q844" s="30">
        <f>Table_Fact_Inbound_Reporting[[#This Row],[Group_Trash_Weight_Tons]]/Table_Fact_Inbound_Reporting[[#This Row],[Group_Inbound_Weight_Tons]]</f>
        <v>0.1668806161745828</v>
      </c>
      <c r="R844" s="10">
        <f t="shared" si="13"/>
        <v>0.27575424703049778</v>
      </c>
    </row>
    <row r="845" spans="1:18" x14ac:dyDescent="0.25">
      <c r="A845">
        <v>986</v>
      </c>
      <c r="B845" s="14">
        <v>44147</v>
      </c>
      <c r="C845" t="s">
        <v>42</v>
      </c>
      <c r="D845">
        <v>101885</v>
      </c>
      <c r="E845" s="2">
        <v>44147</v>
      </c>
      <c r="F845">
        <v>2340</v>
      </c>
      <c r="G845">
        <v>1.17</v>
      </c>
      <c r="H845">
        <v>2</v>
      </c>
      <c r="I845" t="s">
        <v>162</v>
      </c>
      <c r="J845" t="s">
        <v>163</v>
      </c>
      <c r="K845">
        <v>11</v>
      </c>
      <c r="L845" t="s">
        <v>165</v>
      </c>
      <c r="M845" t="str">
        <f>VLOOKUP(Table_Fact_Inbound_Reporting[[#This Row],[supplier_dim_supplier_id]],Table_supplier_dim1[[supplier_id]:[supplier_name]],5,FALSE)</f>
        <v>Twin Enviro</v>
      </c>
      <c r="N845">
        <f>SUMIF(B:B,Table_Fact_Inbound_Reporting[[#This Row],[single_stream_incoming_date]],G:G)</f>
        <v>7.79</v>
      </c>
      <c r="O845">
        <f>IFERROR(VLOOKUP(Table_Fact_Inbound_Reporting[[#This Row],[single_stream_incoming_date]],Fact_Trashout_Reporting!C:F,4,FALSE),0)</f>
        <v>1.3</v>
      </c>
      <c r="P845">
        <f>IFERROR(VLOOKUP(Table_Fact_Inbound_Reporting[[#This Row],[single_stream_incoming_date]],Fact_Production_Reporting!E:G,3,FALSE),0)</f>
        <v>5.5900000000000007</v>
      </c>
      <c r="Q845" s="30">
        <f>Table_Fact_Inbound_Reporting[[#This Row],[Group_Trash_Weight_Tons]]/Table_Fact_Inbound_Reporting[[#This Row],[Group_Inbound_Weight_Tons]]</f>
        <v>0.1668806161745828</v>
      </c>
      <c r="R845" s="10">
        <f t="shared" si="13"/>
        <v>0.27575424703049778</v>
      </c>
    </row>
    <row r="846" spans="1:18" x14ac:dyDescent="0.25">
      <c r="A846">
        <v>983</v>
      </c>
      <c r="B846" s="14">
        <v>44147</v>
      </c>
      <c r="C846" t="s">
        <v>42</v>
      </c>
      <c r="D846">
        <v>101899</v>
      </c>
      <c r="E846" s="2">
        <v>44147</v>
      </c>
      <c r="F846">
        <v>2360</v>
      </c>
      <c r="G846">
        <v>1.18</v>
      </c>
      <c r="H846">
        <v>2</v>
      </c>
      <c r="I846" t="s">
        <v>162</v>
      </c>
      <c r="J846" t="s">
        <v>163</v>
      </c>
      <c r="K846">
        <v>11</v>
      </c>
      <c r="L846" t="s">
        <v>165</v>
      </c>
      <c r="M846" t="str">
        <f>VLOOKUP(Table_Fact_Inbound_Reporting[[#This Row],[supplier_dim_supplier_id]],Table_supplier_dim1[[supplier_id]:[supplier_name]],5,FALSE)</f>
        <v>Twin Enviro</v>
      </c>
      <c r="N846">
        <f>SUMIF(B:B,Table_Fact_Inbound_Reporting[[#This Row],[single_stream_incoming_date]],G:G)</f>
        <v>7.79</v>
      </c>
      <c r="O846">
        <f>IFERROR(VLOOKUP(Table_Fact_Inbound_Reporting[[#This Row],[single_stream_incoming_date]],Fact_Trashout_Reporting!C:F,4,FALSE),0)</f>
        <v>1.3</v>
      </c>
      <c r="P846">
        <f>IFERROR(VLOOKUP(Table_Fact_Inbound_Reporting[[#This Row],[single_stream_incoming_date]],Fact_Production_Reporting!E:G,3,FALSE),0)</f>
        <v>5.5900000000000007</v>
      </c>
      <c r="Q846" s="30">
        <f>Table_Fact_Inbound_Reporting[[#This Row],[Group_Trash_Weight_Tons]]/Table_Fact_Inbound_Reporting[[#This Row],[Group_Inbound_Weight_Tons]]</f>
        <v>0.1668806161745828</v>
      </c>
      <c r="R846" s="10">
        <f t="shared" si="13"/>
        <v>0.27575424703049778</v>
      </c>
    </row>
    <row r="847" spans="1:18" x14ac:dyDescent="0.25">
      <c r="A847">
        <v>1624</v>
      </c>
      <c r="B847" s="14">
        <v>44146</v>
      </c>
      <c r="C847" t="s">
        <v>42</v>
      </c>
      <c r="D847">
        <v>101861</v>
      </c>
      <c r="E847" s="2">
        <v>44146</v>
      </c>
      <c r="F847">
        <v>5800</v>
      </c>
      <c r="G847">
        <v>2.9</v>
      </c>
      <c r="H847">
        <v>3</v>
      </c>
      <c r="I847" t="s">
        <v>162</v>
      </c>
      <c r="J847" t="s">
        <v>163</v>
      </c>
      <c r="K847">
        <v>11</v>
      </c>
      <c r="L847" t="s">
        <v>165</v>
      </c>
      <c r="M847" t="str">
        <f>VLOOKUP(Table_Fact_Inbound_Reporting[[#This Row],[supplier_dim_supplier_id]],Table_supplier_dim1[[supplier_id]:[supplier_name]],5,FALSE)</f>
        <v>Waste Management</v>
      </c>
      <c r="N847">
        <f>SUMIF(B:B,Table_Fact_Inbound_Reporting[[#This Row],[single_stream_incoming_date]],G:G)</f>
        <v>14.73</v>
      </c>
      <c r="O847">
        <f>IFERROR(VLOOKUP(Table_Fact_Inbound_Reporting[[#This Row],[single_stream_incoming_date]],Fact_Trashout_Reporting!C:F,4,FALSE),0)</f>
        <v>2.0699999999999998</v>
      </c>
      <c r="P847">
        <f>IFERROR(VLOOKUP(Table_Fact_Inbound_Reporting[[#This Row],[single_stream_incoming_date]],Fact_Production_Reporting!E:G,3,FALSE),0)</f>
        <v>7.3599999999999994</v>
      </c>
      <c r="Q847" s="30">
        <f>Table_Fact_Inbound_Reporting[[#This Row],[Group_Trash_Weight_Tons]]/Table_Fact_Inbound_Reporting[[#This Row],[Group_Inbound_Weight_Tons]]</f>
        <v>0.14052953156822809</v>
      </c>
      <c r="R847" s="10">
        <f t="shared" si="13"/>
        <v>0.27575424703049778</v>
      </c>
    </row>
    <row r="848" spans="1:18" x14ac:dyDescent="0.25">
      <c r="A848">
        <v>987</v>
      </c>
      <c r="B848" s="14">
        <v>44146</v>
      </c>
      <c r="C848" t="s">
        <v>42</v>
      </c>
      <c r="D848">
        <v>101809</v>
      </c>
      <c r="E848" s="2">
        <v>44146</v>
      </c>
      <c r="F848">
        <v>6940</v>
      </c>
      <c r="G848">
        <v>3.47</v>
      </c>
      <c r="H848">
        <v>2</v>
      </c>
      <c r="I848" t="s">
        <v>162</v>
      </c>
      <c r="J848" t="s">
        <v>163</v>
      </c>
      <c r="K848">
        <v>11</v>
      </c>
      <c r="L848" t="s">
        <v>165</v>
      </c>
      <c r="M848" t="str">
        <f>VLOOKUP(Table_Fact_Inbound_Reporting[[#This Row],[supplier_dim_supplier_id]],Table_supplier_dim1[[supplier_id]:[supplier_name]],5,FALSE)</f>
        <v>Twin Enviro</v>
      </c>
      <c r="N848">
        <f>SUMIF(B:B,Table_Fact_Inbound_Reporting[[#This Row],[single_stream_incoming_date]],G:G)</f>
        <v>14.73</v>
      </c>
      <c r="O848">
        <f>IFERROR(VLOOKUP(Table_Fact_Inbound_Reporting[[#This Row],[single_stream_incoming_date]],Fact_Trashout_Reporting!C:F,4,FALSE),0)</f>
        <v>2.0699999999999998</v>
      </c>
      <c r="P848">
        <f>IFERROR(VLOOKUP(Table_Fact_Inbound_Reporting[[#This Row],[single_stream_incoming_date]],Fact_Production_Reporting!E:G,3,FALSE),0)</f>
        <v>7.3599999999999994</v>
      </c>
      <c r="Q848" s="30">
        <f>Table_Fact_Inbound_Reporting[[#This Row],[Group_Trash_Weight_Tons]]/Table_Fact_Inbound_Reporting[[#This Row],[Group_Inbound_Weight_Tons]]</f>
        <v>0.14052953156822809</v>
      </c>
      <c r="R848" s="10">
        <f t="shared" si="13"/>
        <v>0.27575424703049778</v>
      </c>
    </row>
    <row r="849" spans="1:18" x14ac:dyDescent="0.25">
      <c r="A849">
        <v>988</v>
      </c>
      <c r="B849" s="14">
        <v>44146</v>
      </c>
      <c r="C849" t="s">
        <v>42</v>
      </c>
      <c r="D849">
        <v>101817</v>
      </c>
      <c r="E849" s="2">
        <v>44146</v>
      </c>
      <c r="F849">
        <v>600</v>
      </c>
      <c r="G849">
        <v>0.3</v>
      </c>
      <c r="H849">
        <v>2</v>
      </c>
      <c r="I849" t="s">
        <v>162</v>
      </c>
      <c r="J849" t="s">
        <v>163</v>
      </c>
      <c r="K849">
        <v>11</v>
      </c>
      <c r="L849" t="s">
        <v>165</v>
      </c>
      <c r="M849" t="str">
        <f>VLOOKUP(Table_Fact_Inbound_Reporting[[#This Row],[supplier_dim_supplier_id]],Table_supplier_dim1[[supplier_id]:[supplier_name]],5,FALSE)</f>
        <v>Twin Enviro</v>
      </c>
      <c r="N849">
        <f>SUMIF(B:B,Table_Fact_Inbound_Reporting[[#This Row],[single_stream_incoming_date]],G:G)</f>
        <v>14.73</v>
      </c>
      <c r="O849">
        <f>IFERROR(VLOOKUP(Table_Fact_Inbound_Reporting[[#This Row],[single_stream_incoming_date]],Fact_Trashout_Reporting!C:F,4,FALSE),0)</f>
        <v>2.0699999999999998</v>
      </c>
      <c r="P849">
        <f>IFERROR(VLOOKUP(Table_Fact_Inbound_Reporting[[#This Row],[single_stream_incoming_date]],Fact_Production_Reporting!E:G,3,FALSE),0)</f>
        <v>7.3599999999999994</v>
      </c>
      <c r="Q849" s="30">
        <f>Table_Fact_Inbound_Reporting[[#This Row],[Group_Trash_Weight_Tons]]/Table_Fact_Inbound_Reporting[[#This Row],[Group_Inbound_Weight_Tons]]</f>
        <v>0.14052953156822809</v>
      </c>
      <c r="R849" s="10">
        <f t="shared" si="13"/>
        <v>0.27575424703049778</v>
      </c>
    </row>
    <row r="850" spans="1:18" x14ac:dyDescent="0.25">
      <c r="A850">
        <v>989</v>
      </c>
      <c r="B850" s="14">
        <v>44146</v>
      </c>
      <c r="C850" t="s">
        <v>42</v>
      </c>
      <c r="D850">
        <v>101816</v>
      </c>
      <c r="E850" s="2">
        <v>44146</v>
      </c>
      <c r="F850">
        <v>7240</v>
      </c>
      <c r="G850">
        <v>3.62</v>
      </c>
      <c r="H850">
        <v>2</v>
      </c>
      <c r="I850" t="s">
        <v>162</v>
      </c>
      <c r="J850" t="s">
        <v>163</v>
      </c>
      <c r="K850">
        <v>11</v>
      </c>
      <c r="L850" t="s">
        <v>165</v>
      </c>
      <c r="M850" t="str">
        <f>VLOOKUP(Table_Fact_Inbound_Reporting[[#This Row],[supplier_dim_supplier_id]],Table_supplier_dim1[[supplier_id]:[supplier_name]],5,FALSE)</f>
        <v>Twin Enviro</v>
      </c>
      <c r="N850">
        <f>SUMIF(B:B,Table_Fact_Inbound_Reporting[[#This Row],[single_stream_incoming_date]],G:G)</f>
        <v>14.73</v>
      </c>
      <c r="O850">
        <f>IFERROR(VLOOKUP(Table_Fact_Inbound_Reporting[[#This Row],[single_stream_incoming_date]],Fact_Trashout_Reporting!C:F,4,FALSE),0)</f>
        <v>2.0699999999999998</v>
      </c>
      <c r="P850">
        <f>IFERROR(VLOOKUP(Table_Fact_Inbound_Reporting[[#This Row],[single_stream_incoming_date]],Fact_Production_Reporting!E:G,3,FALSE),0)</f>
        <v>7.3599999999999994</v>
      </c>
      <c r="Q850" s="30">
        <f>Table_Fact_Inbound_Reporting[[#This Row],[Group_Trash_Weight_Tons]]/Table_Fact_Inbound_Reporting[[#This Row],[Group_Inbound_Weight_Tons]]</f>
        <v>0.14052953156822809</v>
      </c>
      <c r="R850" s="10">
        <f t="shared" si="13"/>
        <v>0.27575424703049778</v>
      </c>
    </row>
    <row r="851" spans="1:18" x14ac:dyDescent="0.25">
      <c r="A851">
        <v>1625</v>
      </c>
      <c r="B851" s="14">
        <v>44146</v>
      </c>
      <c r="C851" t="s">
        <v>42</v>
      </c>
      <c r="D851">
        <v>101821</v>
      </c>
      <c r="E851" s="2">
        <v>44146</v>
      </c>
      <c r="F851">
        <v>8880</v>
      </c>
      <c r="G851">
        <v>4.4400000000000004</v>
      </c>
      <c r="H851">
        <v>3</v>
      </c>
      <c r="I851" t="s">
        <v>162</v>
      </c>
      <c r="J851" t="s">
        <v>163</v>
      </c>
      <c r="K851">
        <v>11</v>
      </c>
      <c r="L851" t="s">
        <v>165</v>
      </c>
      <c r="M851" t="str">
        <f>VLOOKUP(Table_Fact_Inbound_Reporting[[#This Row],[supplier_dim_supplier_id]],Table_supplier_dim1[[supplier_id]:[supplier_name]],5,FALSE)</f>
        <v>Waste Management</v>
      </c>
      <c r="N851">
        <f>SUMIF(B:B,Table_Fact_Inbound_Reporting[[#This Row],[single_stream_incoming_date]],G:G)</f>
        <v>14.73</v>
      </c>
      <c r="O851">
        <f>IFERROR(VLOOKUP(Table_Fact_Inbound_Reporting[[#This Row],[single_stream_incoming_date]],Fact_Trashout_Reporting!C:F,4,FALSE),0)</f>
        <v>2.0699999999999998</v>
      </c>
      <c r="P851">
        <f>IFERROR(VLOOKUP(Table_Fact_Inbound_Reporting[[#This Row],[single_stream_incoming_date]],Fact_Production_Reporting!E:G,3,FALSE),0)</f>
        <v>7.3599999999999994</v>
      </c>
      <c r="Q851" s="30">
        <f>Table_Fact_Inbound_Reporting[[#This Row],[Group_Trash_Weight_Tons]]/Table_Fact_Inbound_Reporting[[#This Row],[Group_Inbound_Weight_Tons]]</f>
        <v>0.14052953156822809</v>
      </c>
      <c r="R851" s="10">
        <f t="shared" si="13"/>
        <v>0.27575424703049778</v>
      </c>
    </row>
    <row r="852" spans="1:18" x14ac:dyDescent="0.25">
      <c r="A852">
        <v>1626</v>
      </c>
      <c r="B852" s="14">
        <v>44145</v>
      </c>
      <c r="C852" t="s">
        <v>42</v>
      </c>
      <c r="D852">
        <v>101800</v>
      </c>
      <c r="E852" s="2">
        <v>44145</v>
      </c>
      <c r="F852">
        <v>2040</v>
      </c>
      <c r="G852">
        <v>1.02</v>
      </c>
      <c r="H852">
        <v>3</v>
      </c>
      <c r="I852" t="s">
        <v>162</v>
      </c>
      <c r="J852" t="s">
        <v>163</v>
      </c>
      <c r="K852">
        <v>11</v>
      </c>
      <c r="L852" t="s">
        <v>165</v>
      </c>
      <c r="M852" t="str">
        <f>VLOOKUP(Table_Fact_Inbound_Reporting[[#This Row],[supplier_dim_supplier_id]],Table_supplier_dim1[[supplier_id]:[supplier_name]],5,FALSE)</f>
        <v>Waste Management</v>
      </c>
      <c r="N852">
        <f>SUMIF(B:B,Table_Fact_Inbound_Reporting[[#This Row],[single_stream_incoming_date]],G:G)</f>
        <v>2.75</v>
      </c>
      <c r="O852">
        <f>IFERROR(VLOOKUP(Table_Fact_Inbound_Reporting[[#This Row],[single_stream_incoming_date]],Fact_Trashout_Reporting!C:F,4,FALSE),0)</f>
        <v>2.7</v>
      </c>
      <c r="P852">
        <f>IFERROR(VLOOKUP(Table_Fact_Inbound_Reporting[[#This Row],[single_stream_incoming_date]],Fact_Production_Reporting!E:G,3,FALSE),0)</f>
        <v>6.45</v>
      </c>
      <c r="Q852" s="30">
        <f>Table_Fact_Inbound_Reporting[[#This Row],[Group_Trash_Weight_Tons]]/Table_Fact_Inbound_Reporting[[#This Row],[Group_Inbound_Weight_Tons]]</f>
        <v>0.98181818181818192</v>
      </c>
      <c r="R852" s="10">
        <f t="shared" si="13"/>
        <v>0.27575424703049778</v>
      </c>
    </row>
    <row r="853" spans="1:18" x14ac:dyDescent="0.25">
      <c r="A853">
        <v>990</v>
      </c>
      <c r="B853" s="14">
        <v>44145</v>
      </c>
      <c r="C853" t="s">
        <v>42</v>
      </c>
      <c r="D853">
        <v>101755</v>
      </c>
      <c r="E853" s="2">
        <v>44145</v>
      </c>
      <c r="F853">
        <v>3460</v>
      </c>
      <c r="G853">
        <v>1.73</v>
      </c>
      <c r="H853">
        <v>2</v>
      </c>
      <c r="I853" t="s">
        <v>162</v>
      </c>
      <c r="J853" t="s">
        <v>163</v>
      </c>
      <c r="K853">
        <v>11</v>
      </c>
      <c r="L853" t="s">
        <v>165</v>
      </c>
      <c r="M853" t="str">
        <f>VLOOKUP(Table_Fact_Inbound_Reporting[[#This Row],[supplier_dim_supplier_id]],Table_supplier_dim1[[supplier_id]:[supplier_name]],5,FALSE)</f>
        <v>Twin Enviro</v>
      </c>
      <c r="N853">
        <f>SUMIF(B:B,Table_Fact_Inbound_Reporting[[#This Row],[single_stream_incoming_date]],G:G)</f>
        <v>2.75</v>
      </c>
      <c r="O853">
        <f>IFERROR(VLOOKUP(Table_Fact_Inbound_Reporting[[#This Row],[single_stream_incoming_date]],Fact_Trashout_Reporting!C:F,4,FALSE),0)</f>
        <v>2.7</v>
      </c>
      <c r="P853">
        <f>IFERROR(VLOOKUP(Table_Fact_Inbound_Reporting[[#This Row],[single_stream_incoming_date]],Fact_Production_Reporting!E:G,3,FALSE),0)</f>
        <v>6.45</v>
      </c>
      <c r="Q853" s="30">
        <f>Table_Fact_Inbound_Reporting[[#This Row],[Group_Trash_Weight_Tons]]/Table_Fact_Inbound_Reporting[[#This Row],[Group_Inbound_Weight_Tons]]</f>
        <v>0.98181818181818192</v>
      </c>
      <c r="R853" s="10">
        <f t="shared" si="13"/>
        <v>0.27575424703049778</v>
      </c>
    </row>
    <row r="854" spans="1:18" x14ac:dyDescent="0.25">
      <c r="A854">
        <v>1628</v>
      </c>
      <c r="B854" s="14">
        <v>44144</v>
      </c>
      <c r="C854" t="s">
        <v>42</v>
      </c>
      <c r="D854">
        <v>101668</v>
      </c>
      <c r="E854" s="2">
        <v>44144</v>
      </c>
      <c r="F854">
        <v>7100</v>
      </c>
      <c r="G854">
        <v>3.55</v>
      </c>
      <c r="H854">
        <v>3</v>
      </c>
      <c r="I854" t="s">
        <v>162</v>
      </c>
      <c r="J854" t="s">
        <v>163</v>
      </c>
      <c r="K854">
        <v>11</v>
      </c>
      <c r="L854" t="s">
        <v>165</v>
      </c>
      <c r="M854" t="str">
        <f>VLOOKUP(Table_Fact_Inbound_Reporting[[#This Row],[supplier_dim_supplier_id]],Table_supplier_dim1[[supplier_id]:[supplier_name]],5,FALSE)</f>
        <v>Waste Management</v>
      </c>
      <c r="N854">
        <f>SUMIF(B:B,Table_Fact_Inbound_Reporting[[#This Row],[single_stream_incoming_date]],G:G)</f>
        <v>16.93</v>
      </c>
      <c r="O854">
        <f>IFERROR(VLOOKUP(Table_Fact_Inbound_Reporting[[#This Row],[single_stream_incoming_date]],Fact_Trashout_Reporting!C:F,4,FALSE),0)</f>
        <v>2.09</v>
      </c>
      <c r="P854">
        <f>IFERROR(VLOOKUP(Table_Fact_Inbound_Reporting[[#This Row],[single_stream_incoming_date]],Fact_Production_Reporting!E:G,3,FALSE),0)</f>
        <v>6.91</v>
      </c>
      <c r="Q854" s="30">
        <f>Table_Fact_Inbound_Reporting[[#This Row],[Group_Trash_Weight_Tons]]/Table_Fact_Inbound_Reporting[[#This Row],[Group_Inbound_Weight_Tons]]</f>
        <v>0.12344949793266391</v>
      </c>
      <c r="R854" s="10">
        <f t="shared" si="13"/>
        <v>0.27575424703049778</v>
      </c>
    </row>
    <row r="855" spans="1:18" x14ac:dyDescent="0.25">
      <c r="A855">
        <v>992</v>
      </c>
      <c r="B855" s="14">
        <v>44144</v>
      </c>
      <c r="C855" t="s">
        <v>42</v>
      </c>
      <c r="D855">
        <v>101667</v>
      </c>
      <c r="E855" s="2">
        <v>44144</v>
      </c>
      <c r="F855">
        <v>6660</v>
      </c>
      <c r="G855">
        <v>3.33</v>
      </c>
      <c r="H855">
        <v>2</v>
      </c>
      <c r="I855" t="s">
        <v>162</v>
      </c>
      <c r="J855" t="s">
        <v>163</v>
      </c>
      <c r="K855">
        <v>11</v>
      </c>
      <c r="L855" t="s">
        <v>165</v>
      </c>
      <c r="M855" t="str">
        <f>VLOOKUP(Table_Fact_Inbound_Reporting[[#This Row],[supplier_dim_supplier_id]],Table_supplier_dim1[[supplier_id]:[supplier_name]],5,FALSE)</f>
        <v>Twin Enviro</v>
      </c>
      <c r="N855">
        <f>SUMIF(B:B,Table_Fact_Inbound_Reporting[[#This Row],[single_stream_incoming_date]],G:G)</f>
        <v>16.93</v>
      </c>
      <c r="O855">
        <f>IFERROR(VLOOKUP(Table_Fact_Inbound_Reporting[[#This Row],[single_stream_incoming_date]],Fact_Trashout_Reporting!C:F,4,FALSE),0)</f>
        <v>2.09</v>
      </c>
      <c r="P855">
        <f>IFERROR(VLOOKUP(Table_Fact_Inbound_Reporting[[#This Row],[single_stream_incoming_date]],Fact_Production_Reporting!E:G,3,FALSE),0)</f>
        <v>6.91</v>
      </c>
      <c r="Q855" s="30">
        <f>Table_Fact_Inbound_Reporting[[#This Row],[Group_Trash_Weight_Tons]]/Table_Fact_Inbound_Reporting[[#This Row],[Group_Inbound_Weight_Tons]]</f>
        <v>0.12344949793266391</v>
      </c>
      <c r="R855" s="10">
        <f t="shared" si="13"/>
        <v>0.27575424703049778</v>
      </c>
    </row>
    <row r="856" spans="1:18" x14ac:dyDescent="0.25">
      <c r="A856">
        <v>994</v>
      </c>
      <c r="B856" s="14">
        <v>44144</v>
      </c>
      <c r="C856" t="s">
        <v>42</v>
      </c>
      <c r="D856">
        <v>101725</v>
      </c>
      <c r="E856" s="2">
        <v>44144</v>
      </c>
      <c r="F856">
        <v>4860</v>
      </c>
      <c r="G856">
        <v>2.4300000000000002</v>
      </c>
      <c r="H856">
        <v>2</v>
      </c>
      <c r="I856" t="s">
        <v>162</v>
      </c>
      <c r="J856" t="s">
        <v>163</v>
      </c>
      <c r="K856">
        <v>11</v>
      </c>
      <c r="L856" t="s">
        <v>165</v>
      </c>
      <c r="M856" t="str">
        <f>VLOOKUP(Table_Fact_Inbound_Reporting[[#This Row],[supplier_dim_supplier_id]],Table_supplier_dim1[[supplier_id]:[supplier_name]],5,FALSE)</f>
        <v>Twin Enviro</v>
      </c>
      <c r="N856">
        <f>SUMIF(B:B,Table_Fact_Inbound_Reporting[[#This Row],[single_stream_incoming_date]],G:G)</f>
        <v>16.93</v>
      </c>
      <c r="O856">
        <f>IFERROR(VLOOKUP(Table_Fact_Inbound_Reporting[[#This Row],[single_stream_incoming_date]],Fact_Trashout_Reporting!C:F,4,FALSE),0)</f>
        <v>2.09</v>
      </c>
      <c r="P856">
        <f>IFERROR(VLOOKUP(Table_Fact_Inbound_Reporting[[#This Row],[single_stream_incoming_date]],Fact_Production_Reporting!E:G,3,FALSE),0)</f>
        <v>6.91</v>
      </c>
      <c r="Q856" s="30">
        <f>Table_Fact_Inbound_Reporting[[#This Row],[Group_Trash_Weight_Tons]]/Table_Fact_Inbound_Reporting[[#This Row],[Group_Inbound_Weight_Tons]]</f>
        <v>0.12344949793266391</v>
      </c>
      <c r="R856" s="10">
        <f t="shared" si="13"/>
        <v>0.27575424703049778</v>
      </c>
    </row>
    <row r="857" spans="1:18" x14ac:dyDescent="0.25">
      <c r="A857">
        <v>1627</v>
      </c>
      <c r="B857" s="14">
        <v>44144</v>
      </c>
      <c r="C857" t="s">
        <v>42</v>
      </c>
      <c r="D857">
        <v>101693</v>
      </c>
      <c r="E857" s="2">
        <v>44144</v>
      </c>
      <c r="F857">
        <v>10540</v>
      </c>
      <c r="G857">
        <v>5.27</v>
      </c>
      <c r="H857">
        <v>3</v>
      </c>
      <c r="I857" t="s">
        <v>162</v>
      </c>
      <c r="J857" t="s">
        <v>163</v>
      </c>
      <c r="K857">
        <v>11</v>
      </c>
      <c r="L857" t="s">
        <v>165</v>
      </c>
      <c r="M857" t="str">
        <f>VLOOKUP(Table_Fact_Inbound_Reporting[[#This Row],[supplier_dim_supplier_id]],Table_supplier_dim1[[supplier_id]:[supplier_name]],5,FALSE)</f>
        <v>Waste Management</v>
      </c>
      <c r="N857">
        <f>SUMIF(B:B,Table_Fact_Inbound_Reporting[[#This Row],[single_stream_incoming_date]],G:G)</f>
        <v>16.93</v>
      </c>
      <c r="O857">
        <f>IFERROR(VLOOKUP(Table_Fact_Inbound_Reporting[[#This Row],[single_stream_incoming_date]],Fact_Trashout_Reporting!C:F,4,FALSE),0)</f>
        <v>2.09</v>
      </c>
      <c r="P857">
        <f>IFERROR(VLOOKUP(Table_Fact_Inbound_Reporting[[#This Row],[single_stream_incoming_date]],Fact_Production_Reporting!E:G,3,FALSE),0)</f>
        <v>6.91</v>
      </c>
      <c r="Q857" s="30">
        <f>Table_Fact_Inbound_Reporting[[#This Row],[Group_Trash_Weight_Tons]]/Table_Fact_Inbound_Reporting[[#This Row],[Group_Inbound_Weight_Tons]]</f>
        <v>0.12344949793266391</v>
      </c>
      <c r="R857" s="10">
        <f t="shared" si="13"/>
        <v>0.27575424703049778</v>
      </c>
    </row>
    <row r="858" spans="1:18" x14ac:dyDescent="0.25">
      <c r="A858">
        <v>991</v>
      </c>
      <c r="B858" s="14">
        <v>44144</v>
      </c>
      <c r="C858" t="s">
        <v>42</v>
      </c>
      <c r="D858">
        <v>101666</v>
      </c>
      <c r="E858" s="2">
        <v>44144</v>
      </c>
      <c r="F858">
        <v>940</v>
      </c>
      <c r="G858">
        <v>0.47</v>
      </c>
      <c r="H858">
        <v>2</v>
      </c>
      <c r="I858" t="s">
        <v>162</v>
      </c>
      <c r="J858" t="s">
        <v>163</v>
      </c>
      <c r="K858">
        <v>11</v>
      </c>
      <c r="L858" t="s">
        <v>165</v>
      </c>
      <c r="M858" t="str">
        <f>VLOOKUP(Table_Fact_Inbound_Reporting[[#This Row],[supplier_dim_supplier_id]],Table_supplier_dim1[[supplier_id]:[supplier_name]],5,FALSE)</f>
        <v>Twin Enviro</v>
      </c>
      <c r="N858">
        <f>SUMIF(B:B,Table_Fact_Inbound_Reporting[[#This Row],[single_stream_incoming_date]],G:G)</f>
        <v>16.93</v>
      </c>
      <c r="O858">
        <f>IFERROR(VLOOKUP(Table_Fact_Inbound_Reporting[[#This Row],[single_stream_incoming_date]],Fact_Trashout_Reporting!C:F,4,FALSE),0)</f>
        <v>2.09</v>
      </c>
      <c r="P858">
        <f>IFERROR(VLOOKUP(Table_Fact_Inbound_Reporting[[#This Row],[single_stream_incoming_date]],Fact_Production_Reporting!E:G,3,FALSE),0)</f>
        <v>6.91</v>
      </c>
      <c r="Q858" s="30">
        <f>Table_Fact_Inbound_Reporting[[#This Row],[Group_Trash_Weight_Tons]]/Table_Fact_Inbound_Reporting[[#This Row],[Group_Inbound_Weight_Tons]]</f>
        <v>0.12344949793266391</v>
      </c>
      <c r="R858" s="10">
        <f t="shared" si="13"/>
        <v>0.27575424703049778</v>
      </c>
    </row>
    <row r="859" spans="1:18" x14ac:dyDescent="0.25">
      <c r="A859">
        <v>993</v>
      </c>
      <c r="B859" s="14">
        <v>44144</v>
      </c>
      <c r="C859" t="s">
        <v>42</v>
      </c>
      <c r="D859">
        <v>101712</v>
      </c>
      <c r="E859" s="2">
        <v>44144</v>
      </c>
      <c r="F859">
        <v>3760</v>
      </c>
      <c r="G859">
        <v>1.88</v>
      </c>
      <c r="H859">
        <v>2</v>
      </c>
      <c r="I859" t="s">
        <v>162</v>
      </c>
      <c r="J859" t="s">
        <v>163</v>
      </c>
      <c r="K859">
        <v>11</v>
      </c>
      <c r="L859" t="s">
        <v>165</v>
      </c>
      <c r="M859" t="str">
        <f>VLOOKUP(Table_Fact_Inbound_Reporting[[#This Row],[supplier_dim_supplier_id]],Table_supplier_dim1[[supplier_id]:[supplier_name]],5,FALSE)</f>
        <v>Twin Enviro</v>
      </c>
      <c r="N859">
        <f>SUMIF(B:B,Table_Fact_Inbound_Reporting[[#This Row],[single_stream_incoming_date]],G:G)</f>
        <v>16.93</v>
      </c>
      <c r="O859">
        <f>IFERROR(VLOOKUP(Table_Fact_Inbound_Reporting[[#This Row],[single_stream_incoming_date]],Fact_Trashout_Reporting!C:F,4,FALSE),0)</f>
        <v>2.09</v>
      </c>
      <c r="P859">
        <f>IFERROR(VLOOKUP(Table_Fact_Inbound_Reporting[[#This Row],[single_stream_incoming_date]],Fact_Production_Reporting!E:G,3,FALSE),0)</f>
        <v>6.91</v>
      </c>
      <c r="Q859" s="30">
        <f>Table_Fact_Inbound_Reporting[[#This Row],[Group_Trash_Weight_Tons]]/Table_Fact_Inbound_Reporting[[#This Row],[Group_Inbound_Weight_Tons]]</f>
        <v>0.12344949793266391</v>
      </c>
      <c r="R859" s="10">
        <f t="shared" si="13"/>
        <v>0.27575424703049778</v>
      </c>
    </row>
    <row r="860" spans="1:18" x14ac:dyDescent="0.25">
      <c r="A860">
        <v>1629</v>
      </c>
      <c r="B860" s="14">
        <v>44141</v>
      </c>
      <c r="C860" t="s">
        <v>42</v>
      </c>
      <c r="D860">
        <v>101637</v>
      </c>
      <c r="E860" s="2">
        <v>44141</v>
      </c>
      <c r="F860">
        <v>7980</v>
      </c>
      <c r="G860">
        <v>3.99</v>
      </c>
      <c r="H860">
        <v>3</v>
      </c>
      <c r="I860" t="s">
        <v>162</v>
      </c>
      <c r="J860" t="s">
        <v>163</v>
      </c>
      <c r="K860">
        <v>11</v>
      </c>
      <c r="L860" t="s">
        <v>165</v>
      </c>
      <c r="M860" t="str">
        <f>VLOOKUP(Table_Fact_Inbound_Reporting[[#This Row],[supplier_dim_supplier_id]],Table_supplier_dim1[[supplier_id]:[supplier_name]],5,FALSE)</f>
        <v>Waste Management</v>
      </c>
      <c r="N860">
        <f>SUMIF(B:B,Table_Fact_Inbound_Reporting[[#This Row],[single_stream_incoming_date]],G:G)</f>
        <v>5.6400000000000006</v>
      </c>
      <c r="O860">
        <f>IFERROR(VLOOKUP(Table_Fact_Inbound_Reporting[[#This Row],[single_stream_incoming_date]],Fact_Trashout_Reporting!C:F,4,FALSE),0)</f>
        <v>1.97</v>
      </c>
      <c r="P860">
        <f>IFERROR(VLOOKUP(Table_Fact_Inbound_Reporting[[#This Row],[single_stream_incoming_date]],Fact_Production_Reporting!E:G,3,FALSE),0)</f>
        <v>6.19</v>
      </c>
      <c r="Q860" s="30">
        <f>Table_Fact_Inbound_Reporting[[#This Row],[Group_Trash_Weight_Tons]]/Table_Fact_Inbound_Reporting[[#This Row],[Group_Inbound_Weight_Tons]]</f>
        <v>0.34929078014184395</v>
      </c>
      <c r="R860" s="10">
        <f t="shared" si="13"/>
        <v>0.27575424703049778</v>
      </c>
    </row>
    <row r="861" spans="1:18" x14ac:dyDescent="0.25">
      <c r="A861">
        <v>995</v>
      </c>
      <c r="B861" s="14">
        <v>44141</v>
      </c>
      <c r="C861" t="s">
        <v>42</v>
      </c>
      <c r="D861">
        <v>101659</v>
      </c>
      <c r="E861" s="2">
        <v>44141</v>
      </c>
      <c r="F861">
        <v>1500</v>
      </c>
      <c r="G861">
        <v>0.75</v>
      </c>
      <c r="H861">
        <v>2</v>
      </c>
      <c r="I861" t="s">
        <v>162</v>
      </c>
      <c r="J861" t="s">
        <v>163</v>
      </c>
      <c r="K861">
        <v>11</v>
      </c>
      <c r="L861" t="s">
        <v>165</v>
      </c>
      <c r="M861" t="str">
        <f>VLOOKUP(Table_Fact_Inbound_Reporting[[#This Row],[supplier_dim_supplier_id]],Table_supplier_dim1[[supplier_id]:[supplier_name]],5,FALSE)</f>
        <v>Twin Enviro</v>
      </c>
      <c r="N861">
        <f>SUMIF(B:B,Table_Fact_Inbound_Reporting[[#This Row],[single_stream_incoming_date]],G:G)</f>
        <v>5.6400000000000006</v>
      </c>
      <c r="O861">
        <f>IFERROR(VLOOKUP(Table_Fact_Inbound_Reporting[[#This Row],[single_stream_incoming_date]],Fact_Trashout_Reporting!C:F,4,FALSE),0)</f>
        <v>1.97</v>
      </c>
      <c r="P861">
        <f>IFERROR(VLOOKUP(Table_Fact_Inbound_Reporting[[#This Row],[single_stream_incoming_date]],Fact_Production_Reporting!E:G,3,FALSE),0)</f>
        <v>6.19</v>
      </c>
      <c r="Q861" s="30">
        <f>Table_Fact_Inbound_Reporting[[#This Row],[Group_Trash_Weight_Tons]]/Table_Fact_Inbound_Reporting[[#This Row],[Group_Inbound_Weight_Tons]]</f>
        <v>0.34929078014184395</v>
      </c>
      <c r="R861" s="10">
        <f t="shared" si="13"/>
        <v>0.27575424703049778</v>
      </c>
    </row>
    <row r="862" spans="1:18" x14ac:dyDescent="0.25">
      <c r="A862">
        <v>996</v>
      </c>
      <c r="B862" s="14">
        <v>44141</v>
      </c>
      <c r="C862" t="s">
        <v>42</v>
      </c>
      <c r="D862">
        <v>101640</v>
      </c>
      <c r="E862" s="2">
        <v>44141</v>
      </c>
      <c r="F862">
        <v>1800</v>
      </c>
      <c r="G862">
        <v>0.9</v>
      </c>
      <c r="H862">
        <v>2</v>
      </c>
      <c r="I862" t="s">
        <v>162</v>
      </c>
      <c r="J862" t="s">
        <v>163</v>
      </c>
      <c r="K862">
        <v>11</v>
      </c>
      <c r="L862" t="s">
        <v>165</v>
      </c>
      <c r="M862" t="str">
        <f>VLOOKUP(Table_Fact_Inbound_Reporting[[#This Row],[supplier_dim_supplier_id]],Table_supplier_dim1[[supplier_id]:[supplier_name]],5,FALSE)</f>
        <v>Twin Enviro</v>
      </c>
      <c r="N862">
        <f>SUMIF(B:B,Table_Fact_Inbound_Reporting[[#This Row],[single_stream_incoming_date]],G:G)</f>
        <v>5.6400000000000006</v>
      </c>
      <c r="O862">
        <f>IFERROR(VLOOKUP(Table_Fact_Inbound_Reporting[[#This Row],[single_stream_incoming_date]],Fact_Trashout_Reporting!C:F,4,FALSE),0)</f>
        <v>1.97</v>
      </c>
      <c r="P862">
        <f>IFERROR(VLOOKUP(Table_Fact_Inbound_Reporting[[#This Row],[single_stream_incoming_date]],Fact_Production_Reporting!E:G,3,FALSE),0)</f>
        <v>6.19</v>
      </c>
      <c r="Q862" s="30">
        <f>Table_Fact_Inbound_Reporting[[#This Row],[Group_Trash_Weight_Tons]]/Table_Fact_Inbound_Reporting[[#This Row],[Group_Inbound_Weight_Tons]]</f>
        <v>0.34929078014184395</v>
      </c>
      <c r="R862" s="10">
        <f t="shared" si="13"/>
        <v>0.27575424703049778</v>
      </c>
    </row>
    <row r="863" spans="1:18" x14ac:dyDescent="0.25">
      <c r="A863">
        <v>998</v>
      </c>
      <c r="B863" s="14">
        <v>44140</v>
      </c>
      <c r="C863" t="s">
        <v>42</v>
      </c>
      <c r="D863">
        <v>101489</v>
      </c>
      <c r="E863" s="2">
        <v>44140</v>
      </c>
      <c r="F863">
        <v>4200</v>
      </c>
      <c r="G863">
        <v>2.1</v>
      </c>
      <c r="H863">
        <v>2</v>
      </c>
      <c r="I863" t="s">
        <v>162</v>
      </c>
      <c r="J863" t="s">
        <v>163</v>
      </c>
      <c r="K863">
        <v>11</v>
      </c>
      <c r="L863" t="s">
        <v>165</v>
      </c>
      <c r="M863" t="str">
        <f>VLOOKUP(Table_Fact_Inbound_Reporting[[#This Row],[supplier_dim_supplier_id]],Table_supplier_dim1[[supplier_id]:[supplier_name]],5,FALSE)</f>
        <v>Twin Enviro</v>
      </c>
      <c r="N863">
        <f>SUMIF(B:B,Table_Fact_Inbound_Reporting[[#This Row],[single_stream_incoming_date]],G:G)</f>
        <v>5.99</v>
      </c>
      <c r="O863">
        <f>IFERROR(VLOOKUP(Table_Fact_Inbound_Reporting[[#This Row],[single_stream_incoming_date]],Fact_Trashout_Reporting!C:F,4,FALSE),0)</f>
        <v>3.07</v>
      </c>
      <c r="P863">
        <f>IFERROR(VLOOKUP(Table_Fact_Inbound_Reporting[[#This Row],[single_stream_incoming_date]],Fact_Production_Reporting!E:G,3,FALSE),0)</f>
        <v>4.8999999999999995</v>
      </c>
      <c r="Q863" s="30">
        <f>Table_Fact_Inbound_Reporting[[#This Row],[Group_Trash_Weight_Tons]]/Table_Fact_Inbound_Reporting[[#This Row],[Group_Inbound_Weight_Tons]]</f>
        <v>0.51252086811352249</v>
      </c>
      <c r="R863" s="10">
        <f t="shared" si="13"/>
        <v>0.27575424703049778</v>
      </c>
    </row>
    <row r="864" spans="1:18" x14ac:dyDescent="0.25">
      <c r="A864">
        <v>999</v>
      </c>
      <c r="B864" s="14">
        <v>44140</v>
      </c>
      <c r="C864" t="s">
        <v>42</v>
      </c>
      <c r="D864">
        <v>101539</v>
      </c>
      <c r="E864" s="2">
        <v>44140</v>
      </c>
      <c r="F864">
        <v>2940</v>
      </c>
      <c r="G864">
        <v>1.47</v>
      </c>
      <c r="H864">
        <v>2</v>
      </c>
      <c r="I864" t="s">
        <v>162</v>
      </c>
      <c r="J864" t="s">
        <v>163</v>
      </c>
      <c r="K864">
        <v>11</v>
      </c>
      <c r="L864" t="s">
        <v>165</v>
      </c>
      <c r="M864" t="str">
        <f>VLOOKUP(Table_Fact_Inbound_Reporting[[#This Row],[supplier_dim_supplier_id]],Table_supplier_dim1[[supplier_id]:[supplier_name]],5,FALSE)</f>
        <v>Twin Enviro</v>
      </c>
      <c r="N864">
        <f>SUMIF(B:B,Table_Fact_Inbound_Reporting[[#This Row],[single_stream_incoming_date]],G:G)</f>
        <v>5.99</v>
      </c>
      <c r="O864">
        <f>IFERROR(VLOOKUP(Table_Fact_Inbound_Reporting[[#This Row],[single_stream_incoming_date]],Fact_Trashout_Reporting!C:F,4,FALSE),0)</f>
        <v>3.07</v>
      </c>
      <c r="P864">
        <f>IFERROR(VLOOKUP(Table_Fact_Inbound_Reporting[[#This Row],[single_stream_incoming_date]],Fact_Production_Reporting!E:G,3,FALSE),0)</f>
        <v>4.8999999999999995</v>
      </c>
      <c r="Q864" s="30">
        <f>Table_Fact_Inbound_Reporting[[#This Row],[Group_Trash_Weight_Tons]]/Table_Fact_Inbound_Reporting[[#This Row],[Group_Inbound_Weight_Tons]]</f>
        <v>0.51252086811352249</v>
      </c>
      <c r="R864" s="10">
        <f t="shared" si="13"/>
        <v>0.27575424703049778</v>
      </c>
    </row>
    <row r="865" spans="1:18" x14ac:dyDescent="0.25">
      <c r="A865">
        <v>997</v>
      </c>
      <c r="B865" s="14">
        <v>44140</v>
      </c>
      <c r="C865" t="s">
        <v>42</v>
      </c>
      <c r="D865">
        <v>101550</v>
      </c>
      <c r="E865" s="2">
        <v>44140</v>
      </c>
      <c r="F865">
        <v>4840</v>
      </c>
      <c r="G865">
        <v>2.42</v>
      </c>
      <c r="H865">
        <v>2</v>
      </c>
      <c r="I865" t="s">
        <v>162</v>
      </c>
      <c r="J865" t="s">
        <v>163</v>
      </c>
      <c r="K865">
        <v>11</v>
      </c>
      <c r="L865" t="s">
        <v>165</v>
      </c>
      <c r="M865" t="str">
        <f>VLOOKUP(Table_Fact_Inbound_Reporting[[#This Row],[supplier_dim_supplier_id]],Table_supplier_dim1[[supplier_id]:[supplier_name]],5,FALSE)</f>
        <v>Twin Enviro</v>
      </c>
      <c r="N865">
        <f>SUMIF(B:B,Table_Fact_Inbound_Reporting[[#This Row],[single_stream_incoming_date]],G:G)</f>
        <v>5.99</v>
      </c>
      <c r="O865">
        <f>IFERROR(VLOOKUP(Table_Fact_Inbound_Reporting[[#This Row],[single_stream_incoming_date]],Fact_Trashout_Reporting!C:F,4,FALSE),0)</f>
        <v>3.07</v>
      </c>
      <c r="P865">
        <f>IFERROR(VLOOKUP(Table_Fact_Inbound_Reporting[[#This Row],[single_stream_incoming_date]],Fact_Production_Reporting!E:G,3,FALSE),0)</f>
        <v>4.8999999999999995</v>
      </c>
      <c r="Q865" s="30">
        <f>Table_Fact_Inbound_Reporting[[#This Row],[Group_Trash_Weight_Tons]]/Table_Fact_Inbound_Reporting[[#This Row],[Group_Inbound_Weight_Tons]]</f>
        <v>0.51252086811352249</v>
      </c>
      <c r="R865" s="10">
        <f t="shared" si="13"/>
        <v>0.27575424703049778</v>
      </c>
    </row>
    <row r="866" spans="1:18" x14ac:dyDescent="0.25">
      <c r="A866">
        <v>1002</v>
      </c>
      <c r="B866" s="14">
        <v>44139</v>
      </c>
      <c r="C866" t="s">
        <v>42</v>
      </c>
      <c r="D866">
        <v>101453</v>
      </c>
      <c r="E866" s="2">
        <v>44139</v>
      </c>
      <c r="F866">
        <v>7180</v>
      </c>
      <c r="G866">
        <v>3.59</v>
      </c>
      <c r="H866">
        <v>2</v>
      </c>
      <c r="I866" t="s">
        <v>162</v>
      </c>
      <c r="J866" t="s">
        <v>163</v>
      </c>
      <c r="K866">
        <v>11</v>
      </c>
      <c r="L866" t="s">
        <v>165</v>
      </c>
      <c r="M866" t="str">
        <f>VLOOKUP(Table_Fact_Inbound_Reporting[[#This Row],[supplier_dim_supplier_id]],Table_supplier_dim1[[supplier_id]:[supplier_name]],5,FALSE)</f>
        <v>Twin Enviro</v>
      </c>
      <c r="N866">
        <f>SUMIF(B:B,Table_Fact_Inbound_Reporting[[#This Row],[single_stream_incoming_date]],G:G)</f>
        <v>10.209999999999999</v>
      </c>
      <c r="O866">
        <f>IFERROR(VLOOKUP(Table_Fact_Inbound_Reporting[[#This Row],[single_stream_incoming_date]],Fact_Trashout_Reporting!C:F,4,FALSE),0)</f>
        <v>2.6</v>
      </c>
      <c r="P866">
        <f>IFERROR(VLOOKUP(Table_Fact_Inbound_Reporting[[#This Row],[single_stream_incoming_date]],Fact_Production_Reporting!E:G,3,FALSE),0)</f>
        <v>6.23</v>
      </c>
      <c r="Q866" s="30">
        <f>Table_Fact_Inbound_Reporting[[#This Row],[Group_Trash_Weight_Tons]]/Table_Fact_Inbound_Reporting[[#This Row],[Group_Inbound_Weight_Tons]]</f>
        <v>0.25465230166503433</v>
      </c>
      <c r="R866" s="10">
        <f t="shared" si="13"/>
        <v>0.27575424703049778</v>
      </c>
    </row>
    <row r="867" spans="1:18" x14ac:dyDescent="0.25">
      <c r="A867">
        <v>1000</v>
      </c>
      <c r="B867" s="14">
        <v>44139</v>
      </c>
      <c r="C867" t="s">
        <v>42</v>
      </c>
      <c r="D867">
        <v>101383</v>
      </c>
      <c r="E867" s="2">
        <v>44139</v>
      </c>
      <c r="F867">
        <v>5000</v>
      </c>
      <c r="G867">
        <v>2.5</v>
      </c>
      <c r="H867">
        <v>2</v>
      </c>
      <c r="I867" t="s">
        <v>162</v>
      </c>
      <c r="J867" t="s">
        <v>163</v>
      </c>
      <c r="K867">
        <v>11</v>
      </c>
      <c r="L867" t="s">
        <v>165</v>
      </c>
      <c r="M867" t="str">
        <f>VLOOKUP(Table_Fact_Inbound_Reporting[[#This Row],[supplier_dim_supplier_id]],Table_supplier_dim1[[supplier_id]:[supplier_name]],5,FALSE)</f>
        <v>Twin Enviro</v>
      </c>
      <c r="N867">
        <f>SUMIF(B:B,Table_Fact_Inbound_Reporting[[#This Row],[single_stream_incoming_date]],G:G)</f>
        <v>10.209999999999999</v>
      </c>
      <c r="O867">
        <f>IFERROR(VLOOKUP(Table_Fact_Inbound_Reporting[[#This Row],[single_stream_incoming_date]],Fact_Trashout_Reporting!C:F,4,FALSE),0)</f>
        <v>2.6</v>
      </c>
      <c r="P867">
        <f>IFERROR(VLOOKUP(Table_Fact_Inbound_Reporting[[#This Row],[single_stream_incoming_date]],Fact_Production_Reporting!E:G,3,FALSE),0)</f>
        <v>6.23</v>
      </c>
      <c r="Q867" s="30">
        <f>Table_Fact_Inbound_Reporting[[#This Row],[Group_Trash_Weight_Tons]]/Table_Fact_Inbound_Reporting[[#This Row],[Group_Inbound_Weight_Tons]]</f>
        <v>0.25465230166503433</v>
      </c>
      <c r="R867" s="10">
        <f t="shared" si="13"/>
        <v>0.27575424703049778</v>
      </c>
    </row>
    <row r="868" spans="1:18" x14ac:dyDescent="0.25">
      <c r="A868">
        <v>1630</v>
      </c>
      <c r="B868" s="14">
        <v>44139</v>
      </c>
      <c r="C868" t="s">
        <v>42</v>
      </c>
      <c r="D868">
        <v>101456</v>
      </c>
      <c r="E868" s="2">
        <v>44139</v>
      </c>
      <c r="F868">
        <v>7220</v>
      </c>
      <c r="G868">
        <v>3.61</v>
      </c>
      <c r="H868">
        <v>3</v>
      </c>
      <c r="I868" t="s">
        <v>162</v>
      </c>
      <c r="J868" t="s">
        <v>163</v>
      </c>
      <c r="K868">
        <v>11</v>
      </c>
      <c r="L868" t="s">
        <v>165</v>
      </c>
      <c r="M868" t="str">
        <f>VLOOKUP(Table_Fact_Inbound_Reporting[[#This Row],[supplier_dim_supplier_id]],Table_supplier_dim1[[supplier_id]:[supplier_name]],5,FALSE)</f>
        <v>Waste Management</v>
      </c>
      <c r="N868">
        <f>SUMIF(B:B,Table_Fact_Inbound_Reporting[[#This Row],[single_stream_incoming_date]],G:G)</f>
        <v>10.209999999999999</v>
      </c>
      <c r="O868">
        <f>IFERROR(VLOOKUP(Table_Fact_Inbound_Reporting[[#This Row],[single_stream_incoming_date]],Fact_Trashout_Reporting!C:F,4,FALSE),0)</f>
        <v>2.6</v>
      </c>
      <c r="P868">
        <f>IFERROR(VLOOKUP(Table_Fact_Inbound_Reporting[[#This Row],[single_stream_incoming_date]],Fact_Production_Reporting!E:G,3,FALSE),0)</f>
        <v>6.23</v>
      </c>
      <c r="Q868" s="30">
        <f>Table_Fact_Inbound_Reporting[[#This Row],[Group_Trash_Weight_Tons]]/Table_Fact_Inbound_Reporting[[#This Row],[Group_Inbound_Weight_Tons]]</f>
        <v>0.25465230166503433</v>
      </c>
      <c r="R868" s="10">
        <f t="shared" si="13"/>
        <v>0.27575424703049778</v>
      </c>
    </row>
    <row r="869" spans="1:18" x14ac:dyDescent="0.25">
      <c r="A869">
        <v>1001</v>
      </c>
      <c r="B869" s="14">
        <v>44139</v>
      </c>
      <c r="C869" t="s">
        <v>42</v>
      </c>
      <c r="D869">
        <v>101407</v>
      </c>
      <c r="E869" s="2">
        <v>44139</v>
      </c>
      <c r="F869">
        <v>1020</v>
      </c>
      <c r="G869">
        <v>0.51</v>
      </c>
      <c r="H869">
        <v>2</v>
      </c>
      <c r="I869" t="s">
        <v>162</v>
      </c>
      <c r="J869" t="s">
        <v>163</v>
      </c>
      <c r="K869">
        <v>11</v>
      </c>
      <c r="L869" t="s">
        <v>165</v>
      </c>
      <c r="M869" t="str">
        <f>VLOOKUP(Table_Fact_Inbound_Reporting[[#This Row],[supplier_dim_supplier_id]],Table_supplier_dim1[[supplier_id]:[supplier_name]],5,FALSE)</f>
        <v>Twin Enviro</v>
      </c>
      <c r="N869">
        <f>SUMIF(B:B,Table_Fact_Inbound_Reporting[[#This Row],[single_stream_incoming_date]],G:G)</f>
        <v>10.209999999999999</v>
      </c>
      <c r="O869">
        <f>IFERROR(VLOOKUP(Table_Fact_Inbound_Reporting[[#This Row],[single_stream_incoming_date]],Fact_Trashout_Reporting!C:F,4,FALSE),0)</f>
        <v>2.6</v>
      </c>
      <c r="P869">
        <f>IFERROR(VLOOKUP(Table_Fact_Inbound_Reporting[[#This Row],[single_stream_incoming_date]],Fact_Production_Reporting!E:G,3,FALSE),0)</f>
        <v>6.23</v>
      </c>
      <c r="Q869" s="30">
        <f>Table_Fact_Inbound_Reporting[[#This Row],[Group_Trash_Weight_Tons]]/Table_Fact_Inbound_Reporting[[#This Row],[Group_Inbound_Weight_Tons]]</f>
        <v>0.25465230166503433</v>
      </c>
      <c r="R869" s="10">
        <f t="shared" si="13"/>
        <v>0.27575424703049778</v>
      </c>
    </row>
    <row r="870" spans="1:18" x14ac:dyDescent="0.25">
      <c r="A870">
        <v>1631</v>
      </c>
      <c r="B870" s="14">
        <v>44138</v>
      </c>
      <c r="C870" t="s">
        <v>42</v>
      </c>
      <c r="D870">
        <v>101362</v>
      </c>
      <c r="E870" s="2">
        <v>44138</v>
      </c>
      <c r="F870">
        <v>9880</v>
      </c>
      <c r="G870">
        <v>4.9400000000000004</v>
      </c>
      <c r="H870">
        <v>3</v>
      </c>
      <c r="I870" t="s">
        <v>162</v>
      </c>
      <c r="J870" t="s">
        <v>163</v>
      </c>
      <c r="K870">
        <v>11</v>
      </c>
      <c r="L870" t="s">
        <v>165</v>
      </c>
      <c r="M870" t="str">
        <f>VLOOKUP(Table_Fact_Inbound_Reporting[[#This Row],[supplier_dim_supplier_id]],Table_supplier_dim1[[supplier_id]:[supplier_name]],5,FALSE)</f>
        <v>Waste Management</v>
      </c>
      <c r="N870">
        <f>SUMIF(B:B,Table_Fact_Inbound_Reporting[[#This Row],[single_stream_incoming_date]],G:G)</f>
        <v>10.66</v>
      </c>
      <c r="O870">
        <f>IFERROR(VLOOKUP(Table_Fact_Inbound_Reporting[[#This Row],[single_stream_incoming_date]],Fact_Trashout_Reporting!C:F,4,FALSE),0)</f>
        <v>1.77</v>
      </c>
      <c r="P870">
        <f>IFERROR(VLOOKUP(Table_Fact_Inbound_Reporting[[#This Row],[single_stream_incoming_date]],Fact_Production_Reporting!E:G,3,FALSE),0)</f>
        <v>8.2000000000000011</v>
      </c>
      <c r="Q870" s="30">
        <f>Table_Fact_Inbound_Reporting[[#This Row],[Group_Trash_Weight_Tons]]/Table_Fact_Inbound_Reporting[[#This Row],[Group_Inbound_Weight_Tons]]</f>
        <v>0.16604127579737335</v>
      </c>
      <c r="R870" s="10">
        <f t="shared" si="13"/>
        <v>0.27575424703049778</v>
      </c>
    </row>
    <row r="871" spans="1:18" x14ac:dyDescent="0.25">
      <c r="A871">
        <v>1806</v>
      </c>
      <c r="B871" s="14">
        <v>44138</v>
      </c>
      <c r="C871" t="s">
        <v>121</v>
      </c>
      <c r="D871">
        <v>101344</v>
      </c>
      <c r="E871" s="2">
        <v>44138</v>
      </c>
      <c r="F871">
        <v>0</v>
      </c>
      <c r="G871">
        <v>4.24</v>
      </c>
      <c r="H871">
        <v>5</v>
      </c>
      <c r="I871" t="s">
        <v>162</v>
      </c>
      <c r="J871" t="s">
        <v>163</v>
      </c>
      <c r="K871">
        <v>11</v>
      </c>
      <c r="L871" t="s">
        <v>165</v>
      </c>
      <c r="M871" t="str">
        <f>VLOOKUP(Table_Fact_Inbound_Reporting[[#This Row],[supplier_dim_supplier_id]],Table_supplier_dim1[[supplier_id]:[supplier_name]],5,FALSE)</f>
        <v>Overton</v>
      </c>
      <c r="N871">
        <f>SUMIF(B:B,Table_Fact_Inbound_Reporting[[#This Row],[single_stream_incoming_date]],G:G)</f>
        <v>10.66</v>
      </c>
      <c r="O871">
        <f>IFERROR(VLOOKUP(Table_Fact_Inbound_Reporting[[#This Row],[single_stream_incoming_date]],Fact_Trashout_Reporting!C:F,4,FALSE),0)</f>
        <v>1.77</v>
      </c>
      <c r="P871">
        <f>IFERROR(VLOOKUP(Table_Fact_Inbound_Reporting[[#This Row],[single_stream_incoming_date]],Fact_Production_Reporting!E:G,3,FALSE),0)</f>
        <v>8.2000000000000011</v>
      </c>
      <c r="Q871" s="30">
        <f>Table_Fact_Inbound_Reporting[[#This Row],[Group_Trash_Weight_Tons]]/Table_Fact_Inbound_Reporting[[#This Row],[Group_Inbound_Weight_Tons]]</f>
        <v>0.16604127579737335</v>
      </c>
      <c r="R871" s="10">
        <f t="shared" si="13"/>
        <v>0.27575424703049778</v>
      </c>
    </row>
    <row r="872" spans="1:18" x14ac:dyDescent="0.25">
      <c r="A872">
        <v>1003</v>
      </c>
      <c r="B872" s="14">
        <v>44138</v>
      </c>
      <c r="C872" t="s">
        <v>42</v>
      </c>
      <c r="D872">
        <v>101317</v>
      </c>
      <c r="E872" s="2">
        <v>44138</v>
      </c>
      <c r="F872">
        <v>2960</v>
      </c>
      <c r="G872">
        <v>1.48</v>
      </c>
      <c r="H872">
        <v>2</v>
      </c>
      <c r="I872" t="s">
        <v>162</v>
      </c>
      <c r="J872" t="s">
        <v>163</v>
      </c>
      <c r="K872">
        <v>11</v>
      </c>
      <c r="L872" t="s">
        <v>165</v>
      </c>
      <c r="M872" t="str">
        <f>VLOOKUP(Table_Fact_Inbound_Reporting[[#This Row],[supplier_dim_supplier_id]],Table_supplier_dim1[[supplier_id]:[supplier_name]],5,FALSE)</f>
        <v>Twin Enviro</v>
      </c>
      <c r="N872">
        <f>SUMIF(B:B,Table_Fact_Inbound_Reporting[[#This Row],[single_stream_incoming_date]],G:G)</f>
        <v>10.66</v>
      </c>
      <c r="O872">
        <f>IFERROR(VLOOKUP(Table_Fact_Inbound_Reporting[[#This Row],[single_stream_incoming_date]],Fact_Trashout_Reporting!C:F,4,FALSE),0)</f>
        <v>1.77</v>
      </c>
      <c r="P872">
        <f>IFERROR(VLOOKUP(Table_Fact_Inbound_Reporting[[#This Row],[single_stream_incoming_date]],Fact_Production_Reporting!E:G,3,FALSE),0)</f>
        <v>8.2000000000000011</v>
      </c>
      <c r="Q872" s="30">
        <f>Table_Fact_Inbound_Reporting[[#This Row],[Group_Trash_Weight_Tons]]/Table_Fact_Inbound_Reporting[[#This Row],[Group_Inbound_Weight_Tons]]</f>
        <v>0.16604127579737335</v>
      </c>
      <c r="R872" s="10">
        <f t="shared" si="13"/>
        <v>0.27575424703049778</v>
      </c>
    </row>
    <row r="873" spans="1:18" x14ac:dyDescent="0.25">
      <c r="A873">
        <v>1005</v>
      </c>
      <c r="B873" s="14">
        <v>44137</v>
      </c>
      <c r="C873" t="s">
        <v>42</v>
      </c>
      <c r="D873">
        <v>101295</v>
      </c>
      <c r="E873" s="2">
        <v>44137</v>
      </c>
      <c r="F873">
        <v>2760</v>
      </c>
      <c r="G873">
        <v>1.38</v>
      </c>
      <c r="H873">
        <v>2</v>
      </c>
      <c r="I873" t="s">
        <v>162</v>
      </c>
      <c r="J873" t="s">
        <v>163</v>
      </c>
      <c r="K873">
        <v>11</v>
      </c>
      <c r="L873" t="s">
        <v>165</v>
      </c>
      <c r="M873" t="str">
        <f>VLOOKUP(Table_Fact_Inbound_Reporting[[#This Row],[supplier_dim_supplier_id]],Table_supplier_dim1[[supplier_id]:[supplier_name]],5,FALSE)</f>
        <v>Twin Enviro</v>
      </c>
      <c r="N873">
        <f>SUMIF(B:B,Table_Fact_Inbound_Reporting[[#This Row],[single_stream_incoming_date]],G:G)</f>
        <v>9.92</v>
      </c>
      <c r="O873">
        <f>IFERROR(VLOOKUP(Table_Fact_Inbound_Reporting[[#This Row],[single_stream_incoming_date]],Fact_Trashout_Reporting!C:F,4,FALSE),0)</f>
        <v>6.68</v>
      </c>
      <c r="P873">
        <f>IFERROR(VLOOKUP(Table_Fact_Inbound_Reporting[[#This Row],[single_stream_incoming_date]],Fact_Production_Reporting!E:G,3,FALSE),0)</f>
        <v>3.15</v>
      </c>
      <c r="Q873" s="30">
        <f>Table_Fact_Inbound_Reporting[[#This Row],[Group_Trash_Weight_Tons]]/Table_Fact_Inbound_Reporting[[#This Row],[Group_Inbound_Weight_Tons]]</f>
        <v>0.67338709677419351</v>
      </c>
      <c r="R873" s="10">
        <f t="shared" si="13"/>
        <v>0.27575424703049778</v>
      </c>
    </row>
    <row r="874" spans="1:18" x14ac:dyDescent="0.25">
      <c r="A874">
        <v>1802</v>
      </c>
      <c r="B874" s="14">
        <v>44137</v>
      </c>
      <c r="C874" t="s">
        <v>42</v>
      </c>
      <c r="D874">
        <v>101256</v>
      </c>
      <c r="E874" s="2">
        <v>44137</v>
      </c>
      <c r="F874">
        <v>2500</v>
      </c>
      <c r="G874">
        <v>1.25</v>
      </c>
      <c r="H874">
        <v>5</v>
      </c>
      <c r="I874" t="s">
        <v>162</v>
      </c>
      <c r="J874" t="s">
        <v>163</v>
      </c>
      <c r="K874">
        <v>11</v>
      </c>
      <c r="L874" t="s">
        <v>165</v>
      </c>
      <c r="M874" t="str">
        <f>VLOOKUP(Table_Fact_Inbound_Reporting[[#This Row],[supplier_dim_supplier_id]],Table_supplier_dim1[[supplier_id]:[supplier_name]],5,FALSE)</f>
        <v>Overton</v>
      </c>
      <c r="N874">
        <f>SUMIF(B:B,Table_Fact_Inbound_Reporting[[#This Row],[single_stream_incoming_date]],G:G)</f>
        <v>9.92</v>
      </c>
      <c r="O874">
        <f>IFERROR(VLOOKUP(Table_Fact_Inbound_Reporting[[#This Row],[single_stream_incoming_date]],Fact_Trashout_Reporting!C:F,4,FALSE),0)</f>
        <v>6.68</v>
      </c>
      <c r="P874">
        <f>IFERROR(VLOOKUP(Table_Fact_Inbound_Reporting[[#This Row],[single_stream_incoming_date]],Fact_Production_Reporting!E:G,3,FALSE),0)</f>
        <v>3.15</v>
      </c>
      <c r="Q874" s="30">
        <f>Table_Fact_Inbound_Reporting[[#This Row],[Group_Trash_Weight_Tons]]/Table_Fact_Inbound_Reporting[[#This Row],[Group_Inbound_Weight_Tons]]</f>
        <v>0.67338709677419351</v>
      </c>
      <c r="R874" s="10">
        <f t="shared" si="13"/>
        <v>0.27575424703049778</v>
      </c>
    </row>
    <row r="875" spans="1:18" x14ac:dyDescent="0.25">
      <c r="A875">
        <v>1632</v>
      </c>
      <c r="B875" s="14">
        <v>44137</v>
      </c>
      <c r="C875" t="s">
        <v>42</v>
      </c>
      <c r="D875">
        <v>101275</v>
      </c>
      <c r="E875" s="2">
        <v>44137</v>
      </c>
      <c r="F875">
        <v>7060</v>
      </c>
      <c r="G875">
        <v>3.53</v>
      </c>
      <c r="H875">
        <v>3</v>
      </c>
      <c r="I875" t="s">
        <v>162</v>
      </c>
      <c r="J875" t="s">
        <v>163</v>
      </c>
      <c r="K875">
        <v>11</v>
      </c>
      <c r="L875" t="s">
        <v>165</v>
      </c>
      <c r="M875" t="str">
        <f>VLOOKUP(Table_Fact_Inbound_Reporting[[#This Row],[supplier_dim_supplier_id]],Table_supplier_dim1[[supplier_id]:[supplier_name]],5,FALSE)</f>
        <v>Waste Management</v>
      </c>
      <c r="N875">
        <f>SUMIF(B:B,Table_Fact_Inbound_Reporting[[#This Row],[single_stream_incoming_date]],G:G)</f>
        <v>9.92</v>
      </c>
      <c r="O875">
        <f>IFERROR(VLOOKUP(Table_Fact_Inbound_Reporting[[#This Row],[single_stream_incoming_date]],Fact_Trashout_Reporting!C:F,4,FALSE),0)</f>
        <v>6.68</v>
      </c>
      <c r="P875">
        <f>IFERROR(VLOOKUP(Table_Fact_Inbound_Reporting[[#This Row],[single_stream_incoming_date]],Fact_Production_Reporting!E:G,3,FALSE),0)</f>
        <v>3.15</v>
      </c>
      <c r="Q875" s="30">
        <f>Table_Fact_Inbound_Reporting[[#This Row],[Group_Trash_Weight_Tons]]/Table_Fact_Inbound_Reporting[[#This Row],[Group_Inbound_Weight_Tons]]</f>
        <v>0.67338709677419351</v>
      </c>
      <c r="R875" s="10">
        <f t="shared" si="13"/>
        <v>0.27575424703049778</v>
      </c>
    </row>
    <row r="876" spans="1:18" x14ac:dyDescent="0.25">
      <c r="A876">
        <v>1004</v>
      </c>
      <c r="B876" s="14">
        <v>44137</v>
      </c>
      <c r="C876" t="s">
        <v>42</v>
      </c>
      <c r="D876">
        <v>101286</v>
      </c>
      <c r="E876" s="2">
        <v>44137</v>
      </c>
      <c r="F876">
        <v>7520</v>
      </c>
      <c r="G876">
        <v>3.76</v>
      </c>
      <c r="H876">
        <v>2</v>
      </c>
      <c r="I876" t="s">
        <v>162</v>
      </c>
      <c r="J876" t="s">
        <v>163</v>
      </c>
      <c r="K876">
        <v>11</v>
      </c>
      <c r="L876" t="s">
        <v>165</v>
      </c>
      <c r="M876" t="str">
        <f>VLOOKUP(Table_Fact_Inbound_Reporting[[#This Row],[supplier_dim_supplier_id]],Table_supplier_dim1[[supplier_id]:[supplier_name]],5,FALSE)</f>
        <v>Twin Enviro</v>
      </c>
      <c r="N876">
        <f>SUMIF(B:B,Table_Fact_Inbound_Reporting[[#This Row],[single_stream_incoming_date]],G:G)</f>
        <v>9.92</v>
      </c>
      <c r="O876">
        <f>IFERROR(VLOOKUP(Table_Fact_Inbound_Reporting[[#This Row],[single_stream_incoming_date]],Fact_Trashout_Reporting!C:F,4,FALSE),0)</f>
        <v>6.68</v>
      </c>
      <c r="P876">
        <f>IFERROR(VLOOKUP(Table_Fact_Inbound_Reporting[[#This Row],[single_stream_incoming_date]],Fact_Production_Reporting!E:G,3,FALSE),0)</f>
        <v>3.15</v>
      </c>
      <c r="Q876" s="30">
        <f>Table_Fact_Inbound_Reporting[[#This Row],[Group_Trash_Weight_Tons]]/Table_Fact_Inbound_Reporting[[#This Row],[Group_Inbound_Weight_Tons]]</f>
        <v>0.67338709677419351</v>
      </c>
      <c r="R876" s="10">
        <f t="shared" si="13"/>
        <v>0.27575424703049778</v>
      </c>
    </row>
    <row r="877" spans="1:18" x14ac:dyDescent="0.25">
      <c r="A877">
        <v>1008</v>
      </c>
      <c r="B877" s="14">
        <v>44134</v>
      </c>
      <c r="C877" t="s">
        <v>42</v>
      </c>
      <c r="D877">
        <v>101211</v>
      </c>
      <c r="E877" s="2">
        <v>44134</v>
      </c>
      <c r="F877">
        <v>2080</v>
      </c>
      <c r="G877">
        <v>1.04</v>
      </c>
      <c r="H877">
        <v>2</v>
      </c>
      <c r="I877" t="s">
        <v>162</v>
      </c>
      <c r="J877" t="s">
        <v>163</v>
      </c>
      <c r="K877">
        <v>10</v>
      </c>
      <c r="L877" t="s">
        <v>166</v>
      </c>
      <c r="M877" t="str">
        <f>VLOOKUP(Table_Fact_Inbound_Reporting[[#This Row],[supplier_dim_supplier_id]],Table_supplier_dim1[[supplier_id]:[supplier_name]],5,FALSE)</f>
        <v>Twin Enviro</v>
      </c>
      <c r="N877">
        <f>SUMIF(B:B,Table_Fact_Inbound_Reporting[[#This Row],[single_stream_incoming_date]],G:G)</f>
        <v>11.010000000000002</v>
      </c>
      <c r="O877">
        <f>IFERROR(VLOOKUP(Table_Fact_Inbound_Reporting[[#This Row],[single_stream_incoming_date]],Fact_Trashout_Reporting!C:F,4,FALSE),0)</f>
        <v>1.2</v>
      </c>
      <c r="P877">
        <f>IFERROR(VLOOKUP(Table_Fact_Inbound_Reporting[[#This Row],[single_stream_incoming_date]],Fact_Production_Reporting!E:G,3,FALSE),0)</f>
        <v>4.42</v>
      </c>
      <c r="Q877" s="30">
        <f>Table_Fact_Inbound_Reporting[[#This Row],[Group_Trash_Weight_Tons]]/Table_Fact_Inbound_Reporting[[#This Row],[Group_Inbound_Weight_Tons]]</f>
        <v>0.108991825613079</v>
      </c>
      <c r="R877" s="10">
        <f t="shared" si="13"/>
        <v>0.27575424703049778</v>
      </c>
    </row>
    <row r="878" spans="1:18" x14ac:dyDescent="0.25">
      <c r="A878">
        <v>1634</v>
      </c>
      <c r="B878" s="14">
        <v>44134</v>
      </c>
      <c r="C878" t="s">
        <v>42</v>
      </c>
      <c r="D878">
        <v>101177</v>
      </c>
      <c r="E878" s="2">
        <v>44134</v>
      </c>
      <c r="F878">
        <v>6540</v>
      </c>
      <c r="G878">
        <v>3.27</v>
      </c>
      <c r="H878">
        <v>3</v>
      </c>
      <c r="I878" t="s">
        <v>162</v>
      </c>
      <c r="J878" t="s">
        <v>163</v>
      </c>
      <c r="K878">
        <v>10</v>
      </c>
      <c r="L878" t="s">
        <v>166</v>
      </c>
      <c r="M878" t="str">
        <f>VLOOKUP(Table_Fact_Inbound_Reporting[[#This Row],[supplier_dim_supplier_id]],Table_supplier_dim1[[supplier_id]:[supplier_name]],5,FALSE)</f>
        <v>Waste Management</v>
      </c>
      <c r="N878">
        <f>SUMIF(B:B,Table_Fact_Inbound_Reporting[[#This Row],[single_stream_incoming_date]],G:G)</f>
        <v>11.010000000000002</v>
      </c>
      <c r="O878">
        <f>IFERROR(VLOOKUP(Table_Fact_Inbound_Reporting[[#This Row],[single_stream_incoming_date]],Fact_Trashout_Reporting!C:F,4,FALSE),0)</f>
        <v>1.2</v>
      </c>
      <c r="P878">
        <f>IFERROR(VLOOKUP(Table_Fact_Inbound_Reporting[[#This Row],[single_stream_incoming_date]],Fact_Production_Reporting!E:G,3,FALSE),0)</f>
        <v>4.42</v>
      </c>
      <c r="Q878" s="30">
        <f>Table_Fact_Inbound_Reporting[[#This Row],[Group_Trash_Weight_Tons]]/Table_Fact_Inbound_Reporting[[#This Row],[Group_Inbound_Weight_Tons]]</f>
        <v>0.108991825613079</v>
      </c>
      <c r="R878" s="10">
        <f t="shared" si="13"/>
        <v>0.27575424703049778</v>
      </c>
    </row>
    <row r="879" spans="1:18" x14ac:dyDescent="0.25">
      <c r="A879">
        <v>1006</v>
      </c>
      <c r="B879" s="14">
        <v>44134</v>
      </c>
      <c r="C879" t="s">
        <v>42</v>
      </c>
      <c r="D879">
        <v>101157</v>
      </c>
      <c r="E879" s="2">
        <v>44134</v>
      </c>
      <c r="F879">
        <v>3620</v>
      </c>
      <c r="G879">
        <v>1.81</v>
      </c>
      <c r="H879">
        <v>2</v>
      </c>
      <c r="I879" t="s">
        <v>162</v>
      </c>
      <c r="J879" t="s">
        <v>163</v>
      </c>
      <c r="K879">
        <v>10</v>
      </c>
      <c r="L879" t="s">
        <v>166</v>
      </c>
      <c r="M879" t="str">
        <f>VLOOKUP(Table_Fact_Inbound_Reporting[[#This Row],[supplier_dim_supplier_id]],Table_supplier_dim1[[supplier_id]:[supplier_name]],5,FALSE)</f>
        <v>Twin Enviro</v>
      </c>
      <c r="N879">
        <f>SUMIF(B:B,Table_Fact_Inbound_Reporting[[#This Row],[single_stream_incoming_date]],G:G)</f>
        <v>11.010000000000002</v>
      </c>
      <c r="O879">
        <f>IFERROR(VLOOKUP(Table_Fact_Inbound_Reporting[[#This Row],[single_stream_incoming_date]],Fact_Trashout_Reporting!C:F,4,FALSE),0)</f>
        <v>1.2</v>
      </c>
      <c r="P879">
        <f>IFERROR(VLOOKUP(Table_Fact_Inbound_Reporting[[#This Row],[single_stream_incoming_date]],Fact_Production_Reporting!E:G,3,FALSE),0)</f>
        <v>4.42</v>
      </c>
      <c r="Q879" s="30">
        <f>Table_Fact_Inbound_Reporting[[#This Row],[Group_Trash_Weight_Tons]]/Table_Fact_Inbound_Reporting[[#This Row],[Group_Inbound_Weight_Tons]]</f>
        <v>0.108991825613079</v>
      </c>
      <c r="R879" s="10">
        <f t="shared" si="13"/>
        <v>0.27575424703049778</v>
      </c>
    </row>
    <row r="880" spans="1:18" x14ac:dyDescent="0.25">
      <c r="A880">
        <v>1633</v>
      </c>
      <c r="B880" s="14">
        <v>44134</v>
      </c>
      <c r="C880" t="s">
        <v>42</v>
      </c>
      <c r="D880">
        <v>101193</v>
      </c>
      <c r="E880" s="2">
        <v>44134</v>
      </c>
      <c r="F880">
        <v>6700</v>
      </c>
      <c r="G880">
        <v>3.35</v>
      </c>
      <c r="H880">
        <v>3</v>
      </c>
      <c r="I880" t="s">
        <v>162</v>
      </c>
      <c r="J880" t="s">
        <v>163</v>
      </c>
      <c r="K880">
        <v>10</v>
      </c>
      <c r="L880" t="s">
        <v>166</v>
      </c>
      <c r="M880" t="str">
        <f>VLOOKUP(Table_Fact_Inbound_Reporting[[#This Row],[supplier_dim_supplier_id]],Table_supplier_dim1[[supplier_id]:[supplier_name]],5,FALSE)</f>
        <v>Waste Management</v>
      </c>
      <c r="N880">
        <f>SUMIF(B:B,Table_Fact_Inbound_Reporting[[#This Row],[single_stream_incoming_date]],G:G)</f>
        <v>11.010000000000002</v>
      </c>
      <c r="O880">
        <f>IFERROR(VLOOKUP(Table_Fact_Inbound_Reporting[[#This Row],[single_stream_incoming_date]],Fact_Trashout_Reporting!C:F,4,FALSE),0)</f>
        <v>1.2</v>
      </c>
      <c r="P880">
        <f>IFERROR(VLOOKUP(Table_Fact_Inbound_Reporting[[#This Row],[single_stream_incoming_date]],Fact_Production_Reporting!E:G,3,FALSE),0)</f>
        <v>4.42</v>
      </c>
      <c r="Q880" s="30">
        <f>Table_Fact_Inbound_Reporting[[#This Row],[Group_Trash_Weight_Tons]]/Table_Fact_Inbound_Reporting[[#This Row],[Group_Inbound_Weight_Tons]]</f>
        <v>0.108991825613079</v>
      </c>
      <c r="R880" s="10">
        <f t="shared" si="13"/>
        <v>0.27575424703049778</v>
      </c>
    </row>
    <row r="881" spans="1:18" x14ac:dyDescent="0.25">
      <c r="A881">
        <v>1007</v>
      </c>
      <c r="B881" s="14">
        <v>44134</v>
      </c>
      <c r="C881" t="s">
        <v>42</v>
      </c>
      <c r="D881">
        <v>101219</v>
      </c>
      <c r="E881" s="2">
        <v>44134</v>
      </c>
      <c r="F881">
        <v>3080</v>
      </c>
      <c r="G881">
        <v>1.54</v>
      </c>
      <c r="H881">
        <v>2</v>
      </c>
      <c r="I881" t="s">
        <v>162</v>
      </c>
      <c r="J881" t="s">
        <v>163</v>
      </c>
      <c r="K881">
        <v>10</v>
      </c>
      <c r="L881" t="s">
        <v>166</v>
      </c>
      <c r="M881" t="str">
        <f>VLOOKUP(Table_Fact_Inbound_Reporting[[#This Row],[supplier_dim_supplier_id]],Table_supplier_dim1[[supplier_id]:[supplier_name]],5,FALSE)</f>
        <v>Twin Enviro</v>
      </c>
      <c r="N881">
        <f>SUMIF(B:B,Table_Fact_Inbound_Reporting[[#This Row],[single_stream_incoming_date]],G:G)</f>
        <v>11.010000000000002</v>
      </c>
      <c r="O881">
        <f>IFERROR(VLOOKUP(Table_Fact_Inbound_Reporting[[#This Row],[single_stream_incoming_date]],Fact_Trashout_Reporting!C:F,4,FALSE),0)</f>
        <v>1.2</v>
      </c>
      <c r="P881">
        <f>IFERROR(VLOOKUP(Table_Fact_Inbound_Reporting[[#This Row],[single_stream_incoming_date]],Fact_Production_Reporting!E:G,3,FALSE),0)</f>
        <v>4.42</v>
      </c>
      <c r="Q881" s="30">
        <f>Table_Fact_Inbound_Reporting[[#This Row],[Group_Trash_Weight_Tons]]/Table_Fact_Inbound_Reporting[[#This Row],[Group_Inbound_Weight_Tons]]</f>
        <v>0.108991825613079</v>
      </c>
      <c r="R881" s="10">
        <f t="shared" si="13"/>
        <v>0.27575424703049778</v>
      </c>
    </row>
    <row r="882" spans="1:18" x14ac:dyDescent="0.25">
      <c r="A882">
        <v>1010</v>
      </c>
      <c r="B882" s="14">
        <v>44133</v>
      </c>
      <c r="C882" t="s">
        <v>42</v>
      </c>
      <c r="D882">
        <v>101136</v>
      </c>
      <c r="E882" s="2">
        <v>44133</v>
      </c>
      <c r="F882">
        <v>4600</v>
      </c>
      <c r="G882">
        <v>2.2999999999999998</v>
      </c>
      <c r="H882">
        <v>2</v>
      </c>
      <c r="I882" t="s">
        <v>162</v>
      </c>
      <c r="J882" t="s">
        <v>163</v>
      </c>
      <c r="K882">
        <v>10</v>
      </c>
      <c r="L882" t="s">
        <v>166</v>
      </c>
      <c r="M882" t="str">
        <f>VLOOKUP(Table_Fact_Inbound_Reporting[[#This Row],[supplier_dim_supplier_id]],Table_supplier_dim1[[supplier_id]:[supplier_name]],5,FALSE)</f>
        <v>Twin Enviro</v>
      </c>
      <c r="N882">
        <f>SUMIF(B:B,Table_Fact_Inbound_Reporting[[#This Row],[single_stream_incoming_date]],G:G)</f>
        <v>8.18</v>
      </c>
      <c r="O882">
        <f>IFERROR(VLOOKUP(Table_Fact_Inbound_Reporting[[#This Row],[single_stream_incoming_date]],Fact_Trashout_Reporting!C:F,4,FALSE),0)</f>
        <v>4.26</v>
      </c>
      <c r="P882">
        <f>IFERROR(VLOOKUP(Table_Fact_Inbound_Reporting[[#This Row],[single_stream_incoming_date]],Fact_Production_Reporting!E:G,3,FALSE),0)</f>
        <v>5.1800000000000006</v>
      </c>
      <c r="Q882" s="30">
        <f>Table_Fact_Inbound_Reporting[[#This Row],[Group_Trash_Weight_Tons]]/Table_Fact_Inbound_Reporting[[#This Row],[Group_Inbound_Weight_Tons]]</f>
        <v>0.52078239608801957</v>
      </c>
      <c r="R882" s="10">
        <f t="shared" si="13"/>
        <v>0.27575424703049778</v>
      </c>
    </row>
    <row r="883" spans="1:18" x14ac:dyDescent="0.25">
      <c r="A883">
        <v>1011</v>
      </c>
      <c r="B883" s="14">
        <v>44133</v>
      </c>
      <c r="C883" t="s">
        <v>42</v>
      </c>
      <c r="D883">
        <v>101096</v>
      </c>
      <c r="E883" s="2">
        <v>44133</v>
      </c>
      <c r="F883">
        <v>7960</v>
      </c>
      <c r="G883">
        <v>3.98</v>
      </c>
      <c r="H883">
        <v>2</v>
      </c>
      <c r="I883" t="s">
        <v>162</v>
      </c>
      <c r="J883" t="s">
        <v>163</v>
      </c>
      <c r="K883">
        <v>10</v>
      </c>
      <c r="L883" t="s">
        <v>166</v>
      </c>
      <c r="M883" t="str">
        <f>VLOOKUP(Table_Fact_Inbound_Reporting[[#This Row],[supplier_dim_supplier_id]],Table_supplier_dim1[[supplier_id]:[supplier_name]],5,FALSE)</f>
        <v>Twin Enviro</v>
      </c>
      <c r="N883">
        <f>SUMIF(B:B,Table_Fact_Inbound_Reporting[[#This Row],[single_stream_incoming_date]],G:G)</f>
        <v>8.18</v>
      </c>
      <c r="O883">
        <f>IFERROR(VLOOKUP(Table_Fact_Inbound_Reporting[[#This Row],[single_stream_incoming_date]],Fact_Trashout_Reporting!C:F,4,FALSE),0)</f>
        <v>4.26</v>
      </c>
      <c r="P883">
        <f>IFERROR(VLOOKUP(Table_Fact_Inbound_Reporting[[#This Row],[single_stream_incoming_date]],Fact_Production_Reporting!E:G,3,FALSE),0)</f>
        <v>5.1800000000000006</v>
      </c>
      <c r="Q883" s="30">
        <f>Table_Fact_Inbound_Reporting[[#This Row],[Group_Trash_Weight_Tons]]/Table_Fact_Inbound_Reporting[[#This Row],[Group_Inbound_Weight_Tons]]</f>
        <v>0.52078239608801957</v>
      </c>
      <c r="R883" s="10">
        <f t="shared" si="13"/>
        <v>0.27575424703049778</v>
      </c>
    </row>
    <row r="884" spans="1:18" x14ac:dyDescent="0.25">
      <c r="A884">
        <v>1009</v>
      </c>
      <c r="B884" s="14">
        <v>44133</v>
      </c>
      <c r="C884" t="s">
        <v>42</v>
      </c>
      <c r="D884">
        <v>101124</v>
      </c>
      <c r="E884" s="2">
        <v>44133</v>
      </c>
      <c r="F884">
        <v>3800</v>
      </c>
      <c r="G884">
        <v>1.9</v>
      </c>
      <c r="H884">
        <v>2</v>
      </c>
      <c r="I884" t="s">
        <v>162</v>
      </c>
      <c r="J884" t="s">
        <v>163</v>
      </c>
      <c r="K884">
        <v>10</v>
      </c>
      <c r="L884" t="s">
        <v>166</v>
      </c>
      <c r="M884" t="str">
        <f>VLOOKUP(Table_Fact_Inbound_Reporting[[#This Row],[supplier_dim_supplier_id]],Table_supplier_dim1[[supplier_id]:[supplier_name]],5,FALSE)</f>
        <v>Twin Enviro</v>
      </c>
      <c r="N884">
        <f>SUMIF(B:B,Table_Fact_Inbound_Reporting[[#This Row],[single_stream_incoming_date]],G:G)</f>
        <v>8.18</v>
      </c>
      <c r="O884">
        <f>IFERROR(VLOOKUP(Table_Fact_Inbound_Reporting[[#This Row],[single_stream_incoming_date]],Fact_Trashout_Reporting!C:F,4,FALSE),0)</f>
        <v>4.26</v>
      </c>
      <c r="P884">
        <f>IFERROR(VLOOKUP(Table_Fact_Inbound_Reporting[[#This Row],[single_stream_incoming_date]],Fact_Production_Reporting!E:G,3,FALSE),0)</f>
        <v>5.1800000000000006</v>
      </c>
      <c r="Q884" s="30">
        <f>Table_Fact_Inbound_Reporting[[#This Row],[Group_Trash_Weight_Tons]]/Table_Fact_Inbound_Reporting[[#This Row],[Group_Inbound_Weight_Tons]]</f>
        <v>0.52078239608801957</v>
      </c>
      <c r="R884" s="10">
        <f t="shared" si="13"/>
        <v>0.27575424703049778</v>
      </c>
    </row>
    <row r="885" spans="1:18" x14ac:dyDescent="0.25">
      <c r="A885">
        <v>1635</v>
      </c>
      <c r="B885" s="14">
        <v>44132</v>
      </c>
      <c r="C885" t="s">
        <v>42</v>
      </c>
      <c r="D885">
        <v>101068</v>
      </c>
      <c r="E885" s="2">
        <v>44132</v>
      </c>
      <c r="F885">
        <v>6280</v>
      </c>
      <c r="G885">
        <v>3.14</v>
      </c>
      <c r="H885">
        <v>3</v>
      </c>
      <c r="I885" t="s">
        <v>162</v>
      </c>
      <c r="J885" t="s">
        <v>163</v>
      </c>
      <c r="K885">
        <v>10</v>
      </c>
      <c r="L885" t="s">
        <v>166</v>
      </c>
      <c r="M885" t="str">
        <f>VLOOKUP(Table_Fact_Inbound_Reporting[[#This Row],[supplier_dim_supplier_id]],Table_supplier_dim1[[supplier_id]:[supplier_name]],5,FALSE)</f>
        <v>Waste Management</v>
      </c>
      <c r="N885">
        <f>SUMIF(B:B,Table_Fact_Inbound_Reporting[[#This Row],[single_stream_incoming_date]],G:G)</f>
        <v>3.4000000000000004</v>
      </c>
      <c r="O885">
        <f>IFERROR(VLOOKUP(Table_Fact_Inbound_Reporting[[#This Row],[single_stream_incoming_date]],Fact_Trashout_Reporting!C:F,4,FALSE),0)</f>
        <v>0</v>
      </c>
      <c r="P885">
        <f>IFERROR(VLOOKUP(Table_Fact_Inbound_Reporting[[#This Row],[single_stream_incoming_date]],Fact_Production_Reporting!E:G,3,FALSE),0)</f>
        <v>4.3699999999999992</v>
      </c>
      <c r="Q885" s="30">
        <f>Table_Fact_Inbound_Reporting[[#This Row],[Group_Trash_Weight_Tons]]/Table_Fact_Inbound_Reporting[[#This Row],[Group_Inbound_Weight_Tons]]</f>
        <v>0</v>
      </c>
      <c r="R885" s="10">
        <f t="shared" si="13"/>
        <v>0.27575424703049778</v>
      </c>
    </row>
    <row r="886" spans="1:18" x14ac:dyDescent="0.25">
      <c r="A886">
        <v>1012</v>
      </c>
      <c r="B886" s="14">
        <v>44132</v>
      </c>
      <c r="C886" t="s">
        <v>42</v>
      </c>
      <c r="D886">
        <v>101036</v>
      </c>
      <c r="E886" s="2">
        <v>44132</v>
      </c>
      <c r="F886">
        <v>520</v>
      </c>
      <c r="G886">
        <v>0.26</v>
      </c>
      <c r="H886">
        <v>2</v>
      </c>
      <c r="I886" t="s">
        <v>162</v>
      </c>
      <c r="J886" t="s">
        <v>163</v>
      </c>
      <c r="K886">
        <v>10</v>
      </c>
      <c r="L886" t="s">
        <v>166</v>
      </c>
      <c r="M886" t="str">
        <f>VLOOKUP(Table_Fact_Inbound_Reporting[[#This Row],[supplier_dim_supplier_id]],Table_supplier_dim1[[supplier_id]:[supplier_name]],5,FALSE)</f>
        <v>Twin Enviro</v>
      </c>
      <c r="N886">
        <f>SUMIF(B:B,Table_Fact_Inbound_Reporting[[#This Row],[single_stream_incoming_date]],G:G)</f>
        <v>3.4000000000000004</v>
      </c>
      <c r="O886">
        <f>IFERROR(VLOOKUP(Table_Fact_Inbound_Reporting[[#This Row],[single_stream_incoming_date]],Fact_Trashout_Reporting!C:F,4,FALSE),0)</f>
        <v>0</v>
      </c>
      <c r="P886">
        <f>IFERROR(VLOOKUP(Table_Fact_Inbound_Reporting[[#This Row],[single_stream_incoming_date]],Fact_Production_Reporting!E:G,3,FALSE),0)</f>
        <v>4.3699999999999992</v>
      </c>
      <c r="Q886" s="30">
        <f>Table_Fact_Inbound_Reporting[[#This Row],[Group_Trash_Weight_Tons]]/Table_Fact_Inbound_Reporting[[#This Row],[Group_Inbound_Weight_Tons]]</f>
        <v>0</v>
      </c>
      <c r="R886" s="10">
        <f t="shared" si="13"/>
        <v>0.27575424703049778</v>
      </c>
    </row>
    <row r="887" spans="1:18" x14ac:dyDescent="0.25">
      <c r="A887">
        <v>1015</v>
      </c>
      <c r="B887" s="14">
        <v>44131</v>
      </c>
      <c r="C887" t="s">
        <v>42</v>
      </c>
      <c r="D887">
        <v>101014</v>
      </c>
      <c r="E887" s="2">
        <v>44131</v>
      </c>
      <c r="F887">
        <v>6380</v>
      </c>
      <c r="G887">
        <v>3.19</v>
      </c>
      <c r="H887">
        <v>2</v>
      </c>
      <c r="I887" t="s">
        <v>162</v>
      </c>
      <c r="J887" t="s">
        <v>163</v>
      </c>
      <c r="K887">
        <v>10</v>
      </c>
      <c r="L887" t="s">
        <v>166</v>
      </c>
      <c r="M887" t="str">
        <f>VLOOKUP(Table_Fact_Inbound_Reporting[[#This Row],[supplier_dim_supplier_id]],Table_supplier_dim1[[supplier_id]:[supplier_name]],5,FALSE)</f>
        <v>Twin Enviro</v>
      </c>
      <c r="N887">
        <f>SUMIF(B:B,Table_Fact_Inbound_Reporting[[#This Row],[single_stream_incoming_date]],G:G)</f>
        <v>9.57</v>
      </c>
      <c r="O887">
        <f>IFERROR(VLOOKUP(Table_Fact_Inbound_Reporting[[#This Row],[single_stream_incoming_date]],Fact_Trashout_Reporting!C:F,4,FALSE),0)</f>
        <v>3.5</v>
      </c>
      <c r="P887">
        <f>IFERROR(VLOOKUP(Table_Fact_Inbound_Reporting[[#This Row],[single_stream_incoming_date]],Fact_Production_Reporting!E:G,3,FALSE),0)</f>
        <v>3.41</v>
      </c>
      <c r="Q887" s="30">
        <f>Table_Fact_Inbound_Reporting[[#This Row],[Group_Trash_Weight_Tons]]/Table_Fact_Inbound_Reporting[[#This Row],[Group_Inbound_Weight_Tons]]</f>
        <v>0.36572622779519331</v>
      </c>
      <c r="R887" s="10">
        <f t="shared" si="13"/>
        <v>0.27575424703049778</v>
      </c>
    </row>
    <row r="888" spans="1:18" x14ac:dyDescent="0.25">
      <c r="A888">
        <v>1014</v>
      </c>
      <c r="B888" s="14">
        <v>44131</v>
      </c>
      <c r="C888" t="s">
        <v>42</v>
      </c>
      <c r="D888">
        <v>100984</v>
      </c>
      <c r="E888" s="2">
        <v>44131</v>
      </c>
      <c r="F888">
        <v>1940</v>
      </c>
      <c r="G888">
        <v>0.97</v>
      </c>
      <c r="H888">
        <v>2</v>
      </c>
      <c r="I888" t="s">
        <v>162</v>
      </c>
      <c r="J888" t="s">
        <v>163</v>
      </c>
      <c r="K888">
        <v>10</v>
      </c>
      <c r="L888" t="s">
        <v>166</v>
      </c>
      <c r="M888" t="str">
        <f>VLOOKUP(Table_Fact_Inbound_Reporting[[#This Row],[supplier_dim_supplier_id]],Table_supplier_dim1[[supplier_id]:[supplier_name]],5,FALSE)</f>
        <v>Twin Enviro</v>
      </c>
      <c r="N888">
        <f>SUMIF(B:B,Table_Fact_Inbound_Reporting[[#This Row],[single_stream_incoming_date]],G:G)</f>
        <v>9.57</v>
      </c>
      <c r="O888">
        <f>IFERROR(VLOOKUP(Table_Fact_Inbound_Reporting[[#This Row],[single_stream_incoming_date]],Fact_Trashout_Reporting!C:F,4,FALSE),0)</f>
        <v>3.5</v>
      </c>
      <c r="P888">
        <f>IFERROR(VLOOKUP(Table_Fact_Inbound_Reporting[[#This Row],[single_stream_incoming_date]],Fact_Production_Reporting!E:G,3,FALSE),0)</f>
        <v>3.41</v>
      </c>
      <c r="Q888" s="30">
        <f>Table_Fact_Inbound_Reporting[[#This Row],[Group_Trash_Weight_Tons]]/Table_Fact_Inbound_Reporting[[#This Row],[Group_Inbound_Weight_Tons]]</f>
        <v>0.36572622779519331</v>
      </c>
      <c r="R888" s="10">
        <f t="shared" si="13"/>
        <v>0.27575424703049778</v>
      </c>
    </row>
    <row r="889" spans="1:18" x14ac:dyDescent="0.25">
      <c r="A889">
        <v>1636</v>
      </c>
      <c r="B889" s="14">
        <v>44131</v>
      </c>
      <c r="C889" t="s">
        <v>42</v>
      </c>
      <c r="D889">
        <v>100983</v>
      </c>
      <c r="E889" s="2">
        <v>44131</v>
      </c>
      <c r="F889">
        <v>6200</v>
      </c>
      <c r="G889">
        <v>3.1</v>
      </c>
      <c r="H889">
        <v>3</v>
      </c>
      <c r="I889" t="s">
        <v>162</v>
      </c>
      <c r="J889" t="s">
        <v>163</v>
      </c>
      <c r="K889">
        <v>10</v>
      </c>
      <c r="L889" t="s">
        <v>166</v>
      </c>
      <c r="M889" t="str">
        <f>VLOOKUP(Table_Fact_Inbound_Reporting[[#This Row],[supplier_dim_supplier_id]],Table_supplier_dim1[[supplier_id]:[supplier_name]],5,FALSE)</f>
        <v>Waste Management</v>
      </c>
      <c r="N889">
        <f>SUMIF(B:B,Table_Fact_Inbound_Reporting[[#This Row],[single_stream_incoming_date]],G:G)</f>
        <v>9.57</v>
      </c>
      <c r="O889">
        <f>IFERROR(VLOOKUP(Table_Fact_Inbound_Reporting[[#This Row],[single_stream_incoming_date]],Fact_Trashout_Reporting!C:F,4,FALSE),0)</f>
        <v>3.5</v>
      </c>
      <c r="P889">
        <f>IFERROR(VLOOKUP(Table_Fact_Inbound_Reporting[[#This Row],[single_stream_incoming_date]],Fact_Production_Reporting!E:G,3,FALSE),0)</f>
        <v>3.41</v>
      </c>
      <c r="Q889" s="30">
        <f>Table_Fact_Inbound_Reporting[[#This Row],[Group_Trash_Weight_Tons]]/Table_Fact_Inbound_Reporting[[#This Row],[Group_Inbound_Weight_Tons]]</f>
        <v>0.36572622779519331</v>
      </c>
      <c r="R889" s="10">
        <f t="shared" si="13"/>
        <v>0.27575424703049778</v>
      </c>
    </row>
    <row r="890" spans="1:18" x14ac:dyDescent="0.25">
      <c r="A890">
        <v>1013</v>
      </c>
      <c r="B890" s="14">
        <v>44131</v>
      </c>
      <c r="C890" t="s">
        <v>42</v>
      </c>
      <c r="D890">
        <v>100979</v>
      </c>
      <c r="E890" s="2">
        <v>44131</v>
      </c>
      <c r="F890">
        <v>3860</v>
      </c>
      <c r="G890">
        <v>1.93</v>
      </c>
      <c r="H890">
        <v>2</v>
      </c>
      <c r="I890" t="s">
        <v>162</v>
      </c>
      <c r="J890" t="s">
        <v>163</v>
      </c>
      <c r="K890">
        <v>10</v>
      </c>
      <c r="L890" t="s">
        <v>166</v>
      </c>
      <c r="M890" t="str">
        <f>VLOOKUP(Table_Fact_Inbound_Reporting[[#This Row],[supplier_dim_supplier_id]],Table_supplier_dim1[[supplier_id]:[supplier_name]],5,FALSE)</f>
        <v>Twin Enviro</v>
      </c>
      <c r="N890">
        <f>SUMIF(B:B,Table_Fact_Inbound_Reporting[[#This Row],[single_stream_incoming_date]],G:G)</f>
        <v>9.57</v>
      </c>
      <c r="O890">
        <f>IFERROR(VLOOKUP(Table_Fact_Inbound_Reporting[[#This Row],[single_stream_incoming_date]],Fact_Trashout_Reporting!C:F,4,FALSE),0)</f>
        <v>3.5</v>
      </c>
      <c r="P890">
        <f>IFERROR(VLOOKUP(Table_Fact_Inbound_Reporting[[#This Row],[single_stream_incoming_date]],Fact_Production_Reporting!E:G,3,FALSE),0)</f>
        <v>3.41</v>
      </c>
      <c r="Q890" s="30">
        <f>Table_Fact_Inbound_Reporting[[#This Row],[Group_Trash_Weight_Tons]]/Table_Fact_Inbound_Reporting[[#This Row],[Group_Inbound_Weight_Tons]]</f>
        <v>0.36572622779519331</v>
      </c>
      <c r="R890" s="10">
        <f t="shared" si="13"/>
        <v>0.27575424703049778</v>
      </c>
    </row>
    <row r="891" spans="1:18" x14ac:dyDescent="0.25">
      <c r="A891">
        <v>1016</v>
      </c>
      <c r="B891" s="14">
        <v>44131</v>
      </c>
      <c r="C891" t="s">
        <v>42</v>
      </c>
      <c r="D891">
        <v>100980</v>
      </c>
      <c r="E891" s="2">
        <v>44131</v>
      </c>
      <c r="F891">
        <v>760</v>
      </c>
      <c r="G891">
        <v>0.38</v>
      </c>
      <c r="H891">
        <v>2</v>
      </c>
      <c r="I891" t="s">
        <v>162</v>
      </c>
      <c r="J891" t="s">
        <v>163</v>
      </c>
      <c r="K891">
        <v>10</v>
      </c>
      <c r="L891" t="s">
        <v>166</v>
      </c>
      <c r="M891" t="str">
        <f>VLOOKUP(Table_Fact_Inbound_Reporting[[#This Row],[supplier_dim_supplier_id]],Table_supplier_dim1[[supplier_id]:[supplier_name]],5,FALSE)</f>
        <v>Twin Enviro</v>
      </c>
      <c r="N891">
        <f>SUMIF(B:B,Table_Fact_Inbound_Reporting[[#This Row],[single_stream_incoming_date]],G:G)</f>
        <v>9.57</v>
      </c>
      <c r="O891">
        <f>IFERROR(VLOOKUP(Table_Fact_Inbound_Reporting[[#This Row],[single_stream_incoming_date]],Fact_Trashout_Reporting!C:F,4,FALSE),0)</f>
        <v>3.5</v>
      </c>
      <c r="P891">
        <f>IFERROR(VLOOKUP(Table_Fact_Inbound_Reporting[[#This Row],[single_stream_incoming_date]],Fact_Production_Reporting!E:G,3,FALSE),0)</f>
        <v>3.41</v>
      </c>
      <c r="Q891" s="30">
        <f>Table_Fact_Inbound_Reporting[[#This Row],[Group_Trash_Weight_Tons]]/Table_Fact_Inbound_Reporting[[#This Row],[Group_Inbound_Weight_Tons]]</f>
        <v>0.36572622779519331</v>
      </c>
      <c r="R891" s="10">
        <f t="shared" si="13"/>
        <v>0.27575424703049778</v>
      </c>
    </row>
    <row r="892" spans="1:18" x14ac:dyDescent="0.25">
      <c r="A892">
        <v>1017</v>
      </c>
      <c r="B892" s="14">
        <v>44130</v>
      </c>
      <c r="C892" t="s">
        <v>42</v>
      </c>
      <c r="D892">
        <v>100942</v>
      </c>
      <c r="E892" s="2">
        <v>44130</v>
      </c>
      <c r="F892">
        <v>1700</v>
      </c>
      <c r="G892">
        <v>0.85</v>
      </c>
      <c r="H892">
        <v>2</v>
      </c>
      <c r="I892" t="s">
        <v>162</v>
      </c>
      <c r="J892" t="s">
        <v>163</v>
      </c>
      <c r="K892">
        <v>10</v>
      </c>
      <c r="L892" t="s">
        <v>166</v>
      </c>
      <c r="M892" t="str">
        <f>VLOOKUP(Table_Fact_Inbound_Reporting[[#This Row],[supplier_dim_supplier_id]],Table_supplier_dim1[[supplier_id]:[supplier_name]],5,FALSE)</f>
        <v>Twin Enviro</v>
      </c>
      <c r="N892">
        <f>SUMIF(B:B,Table_Fact_Inbound_Reporting[[#This Row],[single_stream_incoming_date]],G:G)</f>
        <v>0.85</v>
      </c>
      <c r="O892">
        <f>IFERROR(VLOOKUP(Table_Fact_Inbound_Reporting[[#This Row],[single_stream_incoming_date]],Fact_Trashout_Reporting!C:F,4,FALSE),0)</f>
        <v>2.35</v>
      </c>
      <c r="P892">
        <f>IFERROR(VLOOKUP(Table_Fact_Inbound_Reporting[[#This Row],[single_stream_incoming_date]],Fact_Production_Reporting!E:G,3,FALSE),0)</f>
        <v>5.8199999999999994</v>
      </c>
      <c r="Q892" s="30">
        <f>Table_Fact_Inbound_Reporting[[#This Row],[Group_Trash_Weight_Tons]]/Table_Fact_Inbound_Reporting[[#This Row],[Group_Inbound_Weight_Tons]]</f>
        <v>2.7647058823529416</v>
      </c>
      <c r="R892" s="10">
        <f t="shared" si="13"/>
        <v>0.27575424703049778</v>
      </c>
    </row>
    <row r="893" spans="1:18" x14ac:dyDescent="0.25">
      <c r="A893">
        <v>1020</v>
      </c>
      <c r="B893" s="14">
        <v>44127</v>
      </c>
      <c r="C893" t="s">
        <v>42</v>
      </c>
      <c r="D893">
        <v>100852</v>
      </c>
      <c r="E893" s="2">
        <v>44127</v>
      </c>
      <c r="F893">
        <v>4600</v>
      </c>
      <c r="G893">
        <v>2.2999999999999998</v>
      </c>
      <c r="H893">
        <v>2</v>
      </c>
      <c r="I893" t="s">
        <v>162</v>
      </c>
      <c r="J893" t="s">
        <v>163</v>
      </c>
      <c r="K893">
        <v>10</v>
      </c>
      <c r="L893" t="s">
        <v>166</v>
      </c>
      <c r="M893" t="str">
        <f>VLOOKUP(Table_Fact_Inbound_Reporting[[#This Row],[supplier_dim_supplier_id]],Table_supplier_dim1[[supplier_id]:[supplier_name]],5,FALSE)</f>
        <v>Twin Enviro</v>
      </c>
      <c r="N893">
        <f>SUMIF(B:B,Table_Fact_Inbound_Reporting[[#This Row],[single_stream_incoming_date]],G:G)</f>
        <v>18.739999999999998</v>
      </c>
      <c r="O893">
        <f>IFERROR(VLOOKUP(Table_Fact_Inbound_Reporting[[#This Row],[single_stream_incoming_date]],Fact_Trashout_Reporting!C:F,4,FALSE),0)</f>
        <v>0.1</v>
      </c>
      <c r="P893">
        <f>IFERROR(VLOOKUP(Table_Fact_Inbound_Reporting[[#This Row],[single_stream_incoming_date]],Fact_Production_Reporting!E:G,3,FALSE),0)</f>
        <v>4.8000000000000007</v>
      </c>
      <c r="Q893" s="30">
        <f>Table_Fact_Inbound_Reporting[[#This Row],[Group_Trash_Weight_Tons]]/Table_Fact_Inbound_Reporting[[#This Row],[Group_Inbound_Weight_Tons]]</f>
        <v>5.336179295624334E-3</v>
      </c>
      <c r="R893" s="10">
        <f t="shared" si="13"/>
        <v>0.27575424703049778</v>
      </c>
    </row>
    <row r="894" spans="1:18" x14ac:dyDescent="0.25">
      <c r="A894">
        <v>1019</v>
      </c>
      <c r="B894" s="14">
        <v>44127</v>
      </c>
      <c r="C894" t="s">
        <v>42</v>
      </c>
      <c r="D894">
        <v>100856</v>
      </c>
      <c r="E894" s="2">
        <v>44127</v>
      </c>
      <c r="F894">
        <v>3760</v>
      </c>
      <c r="G894">
        <v>1.88</v>
      </c>
      <c r="H894">
        <v>2</v>
      </c>
      <c r="I894" t="s">
        <v>162</v>
      </c>
      <c r="J894" t="s">
        <v>163</v>
      </c>
      <c r="K894">
        <v>10</v>
      </c>
      <c r="L894" t="s">
        <v>166</v>
      </c>
      <c r="M894" t="str">
        <f>VLOOKUP(Table_Fact_Inbound_Reporting[[#This Row],[supplier_dim_supplier_id]],Table_supplier_dim1[[supplier_id]:[supplier_name]],5,FALSE)</f>
        <v>Twin Enviro</v>
      </c>
      <c r="N894">
        <f>SUMIF(B:B,Table_Fact_Inbound_Reporting[[#This Row],[single_stream_incoming_date]],G:G)</f>
        <v>18.739999999999998</v>
      </c>
      <c r="O894">
        <f>IFERROR(VLOOKUP(Table_Fact_Inbound_Reporting[[#This Row],[single_stream_incoming_date]],Fact_Trashout_Reporting!C:F,4,FALSE),0)</f>
        <v>0.1</v>
      </c>
      <c r="P894">
        <f>IFERROR(VLOOKUP(Table_Fact_Inbound_Reporting[[#This Row],[single_stream_incoming_date]],Fact_Production_Reporting!E:G,3,FALSE),0)</f>
        <v>4.8000000000000007</v>
      </c>
      <c r="Q894" s="30">
        <f>Table_Fact_Inbound_Reporting[[#This Row],[Group_Trash_Weight_Tons]]/Table_Fact_Inbound_Reporting[[#This Row],[Group_Inbound_Weight_Tons]]</f>
        <v>5.336179295624334E-3</v>
      </c>
      <c r="R894" s="10">
        <f t="shared" si="13"/>
        <v>0.27575424703049778</v>
      </c>
    </row>
    <row r="895" spans="1:18" x14ac:dyDescent="0.25">
      <c r="A895">
        <v>1018</v>
      </c>
      <c r="B895" s="14">
        <v>44127</v>
      </c>
      <c r="C895" t="s">
        <v>42</v>
      </c>
      <c r="D895">
        <v>100835</v>
      </c>
      <c r="E895" s="2">
        <v>44127</v>
      </c>
      <c r="F895">
        <v>4500</v>
      </c>
      <c r="G895">
        <v>2.25</v>
      </c>
      <c r="H895">
        <v>2</v>
      </c>
      <c r="I895" t="s">
        <v>162</v>
      </c>
      <c r="J895" t="s">
        <v>163</v>
      </c>
      <c r="K895">
        <v>10</v>
      </c>
      <c r="L895" t="s">
        <v>166</v>
      </c>
      <c r="M895" t="str">
        <f>VLOOKUP(Table_Fact_Inbound_Reporting[[#This Row],[supplier_dim_supplier_id]],Table_supplier_dim1[[supplier_id]:[supplier_name]],5,FALSE)</f>
        <v>Twin Enviro</v>
      </c>
      <c r="N895">
        <f>SUMIF(B:B,Table_Fact_Inbound_Reporting[[#This Row],[single_stream_incoming_date]],G:G)</f>
        <v>18.739999999999998</v>
      </c>
      <c r="O895">
        <f>IFERROR(VLOOKUP(Table_Fact_Inbound_Reporting[[#This Row],[single_stream_incoming_date]],Fact_Trashout_Reporting!C:F,4,FALSE),0)</f>
        <v>0.1</v>
      </c>
      <c r="P895">
        <f>IFERROR(VLOOKUP(Table_Fact_Inbound_Reporting[[#This Row],[single_stream_incoming_date]],Fact_Production_Reporting!E:G,3,FALSE),0)</f>
        <v>4.8000000000000007</v>
      </c>
      <c r="Q895" s="30">
        <f>Table_Fact_Inbound_Reporting[[#This Row],[Group_Trash_Weight_Tons]]/Table_Fact_Inbound_Reporting[[#This Row],[Group_Inbound_Weight_Tons]]</f>
        <v>5.336179295624334E-3</v>
      </c>
      <c r="R895" s="10">
        <f t="shared" si="13"/>
        <v>0.27575424703049778</v>
      </c>
    </row>
    <row r="896" spans="1:18" x14ac:dyDescent="0.25">
      <c r="A896">
        <v>1021</v>
      </c>
      <c r="B896" s="14">
        <v>44127</v>
      </c>
      <c r="C896" t="s">
        <v>42</v>
      </c>
      <c r="D896">
        <v>100905</v>
      </c>
      <c r="E896" s="2">
        <v>44127</v>
      </c>
      <c r="F896">
        <v>6020</v>
      </c>
      <c r="G896">
        <v>3.01</v>
      </c>
      <c r="H896">
        <v>2</v>
      </c>
      <c r="I896" t="s">
        <v>162</v>
      </c>
      <c r="J896" t="s">
        <v>163</v>
      </c>
      <c r="K896">
        <v>10</v>
      </c>
      <c r="L896" t="s">
        <v>166</v>
      </c>
      <c r="M896" t="str">
        <f>VLOOKUP(Table_Fact_Inbound_Reporting[[#This Row],[supplier_dim_supplier_id]],Table_supplier_dim1[[supplier_id]:[supplier_name]],5,FALSE)</f>
        <v>Twin Enviro</v>
      </c>
      <c r="N896">
        <f>SUMIF(B:B,Table_Fact_Inbound_Reporting[[#This Row],[single_stream_incoming_date]],G:G)</f>
        <v>18.739999999999998</v>
      </c>
      <c r="O896">
        <f>IFERROR(VLOOKUP(Table_Fact_Inbound_Reporting[[#This Row],[single_stream_incoming_date]],Fact_Trashout_Reporting!C:F,4,FALSE),0)</f>
        <v>0.1</v>
      </c>
      <c r="P896">
        <f>IFERROR(VLOOKUP(Table_Fact_Inbound_Reporting[[#This Row],[single_stream_incoming_date]],Fact_Production_Reporting!E:G,3,FALSE),0)</f>
        <v>4.8000000000000007</v>
      </c>
      <c r="Q896" s="30">
        <f>Table_Fact_Inbound_Reporting[[#This Row],[Group_Trash_Weight_Tons]]/Table_Fact_Inbound_Reporting[[#This Row],[Group_Inbound_Weight_Tons]]</f>
        <v>5.336179295624334E-3</v>
      </c>
      <c r="R896" s="10">
        <f t="shared" si="13"/>
        <v>0.27575424703049778</v>
      </c>
    </row>
    <row r="897" spans="1:18" x14ac:dyDescent="0.25">
      <c r="A897">
        <v>1637</v>
      </c>
      <c r="B897" s="14">
        <v>44127</v>
      </c>
      <c r="C897" t="s">
        <v>42</v>
      </c>
      <c r="D897">
        <v>100906</v>
      </c>
      <c r="E897" s="2">
        <v>44127</v>
      </c>
      <c r="F897">
        <v>12500</v>
      </c>
      <c r="G897">
        <v>6.25</v>
      </c>
      <c r="H897">
        <v>3</v>
      </c>
      <c r="I897" t="s">
        <v>162</v>
      </c>
      <c r="J897" t="s">
        <v>163</v>
      </c>
      <c r="K897">
        <v>10</v>
      </c>
      <c r="L897" t="s">
        <v>166</v>
      </c>
      <c r="M897" t="str">
        <f>VLOOKUP(Table_Fact_Inbound_Reporting[[#This Row],[supplier_dim_supplier_id]],Table_supplier_dim1[[supplier_id]:[supplier_name]],5,FALSE)</f>
        <v>Waste Management</v>
      </c>
      <c r="N897">
        <f>SUMIF(B:B,Table_Fact_Inbound_Reporting[[#This Row],[single_stream_incoming_date]],G:G)</f>
        <v>18.739999999999998</v>
      </c>
      <c r="O897">
        <f>IFERROR(VLOOKUP(Table_Fact_Inbound_Reporting[[#This Row],[single_stream_incoming_date]],Fact_Trashout_Reporting!C:F,4,FALSE),0)</f>
        <v>0.1</v>
      </c>
      <c r="P897">
        <f>IFERROR(VLOOKUP(Table_Fact_Inbound_Reporting[[#This Row],[single_stream_incoming_date]],Fact_Production_Reporting!E:G,3,FALSE),0)</f>
        <v>4.8000000000000007</v>
      </c>
      <c r="Q897" s="30">
        <f>Table_Fact_Inbound_Reporting[[#This Row],[Group_Trash_Weight_Tons]]/Table_Fact_Inbound_Reporting[[#This Row],[Group_Inbound_Weight_Tons]]</f>
        <v>5.336179295624334E-3</v>
      </c>
      <c r="R897" s="10">
        <f t="shared" si="13"/>
        <v>0.27575424703049778</v>
      </c>
    </row>
    <row r="898" spans="1:18" x14ac:dyDescent="0.25">
      <c r="A898">
        <v>1022</v>
      </c>
      <c r="B898" s="14">
        <v>44127</v>
      </c>
      <c r="C898" t="s">
        <v>42</v>
      </c>
      <c r="D898">
        <v>100888</v>
      </c>
      <c r="E898" s="2">
        <v>44127</v>
      </c>
      <c r="F898">
        <v>4500</v>
      </c>
      <c r="G898">
        <v>2.25</v>
      </c>
      <c r="H898">
        <v>2</v>
      </c>
      <c r="I898" t="s">
        <v>162</v>
      </c>
      <c r="J898" t="s">
        <v>163</v>
      </c>
      <c r="K898">
        <v>10</v>
      </c>
      <c r="L898" t="s">
        <v>166</v>
      </c>
      <c r="M898" t="str">
        <f>VLOOKUP(Table_Fact_Inbound_Reporting[[#This Row],[supplier_dim_supplier_id]],Table_supplier_dim1[[supplier_id]:[supplier_name]],5,FALSE)</f>
        <v>Twin Enviro</v>
      </c>
      <c r="N898">
        <f>SUMIF(B:B,Table_Fact_Inbound_Reporting[[#This Row],[single_stream_incoming_date]],G:G)</f>
        <v>18.739999999999998</v>
      </c>
      <c r="O898">
        <f>IFERROR(VLOOKUP(Table_Fact_Inbound_Reporting[[#This Row],[single_stream_incoming_date]],Fact_Trashout_Reporting!C:F,4,FALSE),0)</f>
        <v>0.1</v>
      </c>
      <c r="P898">
        <f>IFERROR(VLOOKUP(Table_Fact_Inbound_Reporting[[#This Row],[single_stream_incoming_date]],Fact_Production_Reporting!E:G,3,FALSE),0)</f>
        <v>4.8000000000000007</v>
      </c>
      <c r="Q898" s="30">
        <f>Table_Fact_Inbound_Reporting[[#This Row],[Group_Trash_Weight_Tons]]/Table_Fact_Inbound_Reporting[[#This Row],[Group_Inbound_Weight_Tons]]</f>
        <v>5.336179295624334E-3</v>
      </c>
      <c r="R898" s="10">
        <f t="shared" ref="R898:R961" si="14">AVERAGE(Q:Q)</f>
        <v>0.27575424703049778</v>
      </c>
    </row>
    <row r="899" spans="1:18" x14ac:dyDescent="0.25">
      <c r="A899">
        <v>1023</v>
      </c>
      <c r="B899" s="14">
        <v>44127</v>
      </c>
      <c r="C899" t="s">
        <v>42</v>
      </c>
      <c r="D899">
        <v>100891</v>
      </c>
      <c r="E899" s="2">
        <v>44127</v>
      </c>
      <c r="F899">
        <v>1600</v>
      </c>
      <c r="G899">
        <v>0.8</v>
      </c>
      <c r="H899">
        <v>2</v>
      </c>
      <c r="I899" t="s">
        <v>162</v>
      </c>
      <c r="J899" t="s">
        <v>163</v>
      </c>
      <c r="K899">
        <v>10</v>
      </c>
      <c r="L899" t="s">
        <v>166</v>
      </c>
      <c r="M899" t="str">
        <f>VLOOKUP(Table_Fact_Inbound_Reporting[[#This Row],[supplier_dim_supplier_id]],Table_supplier_dim1[[supplier_id]:[supplier_name]],5,FALSE)</f>
        <v>Twin Enviro</v>
      </c>
      <c r="N899">
        <f>SUMIF(B:B,Table_Fact_Inbound_Reporting[[#This Row],[single_stream_incoming_date]],G:G)</f>
        <v>18.739999999999998</v>
      </c>
      <c r="O899">
        <f>IFERROR(VLOOKUP(Table_Fact_Inbound_Reporting[[#This Row],[single_stream_incoming_date]],Fact_Trashout_Reporting!C:F,4,FALSE),0)</f>
        <v>0.1</v>
      </c>
      <c r="P899">
        <f>IFERROR(VLOOKUP(Table_Fact_Inbound_Reporting[[#This Row],[single_stream_incoming_date]],Fact_Production_Reporting!E:G,3,FALSE),0)</f>
        <v>4.8000000000000007</v>
      </c>
      <c r="Q899" s="30">
        <f>Table_Fact_Inbound_Reporting[[#This Row],[Group_Trash_Weight_Tons]]/Table_Fact_Inbound_Reporting[[#This Row],[Group_Inbound_Weight_Tons]]</f>
        <v>5.336179295624334E-3</v>
      </c>
      <c r="R899" s="10">
        <f t="shared" si="14"/>
        <v>0.27575424703049778</v>
      </c>
    </row>
    <row r="900" spans="1:18" x14ac:dyDescent="0.25">
      <c r="A900">
        <v>1025</v>
      </c>
      <c r="B900" s="14">
        <v>44126</v>
      </c>
      <c r="C900" t="s">
        <v>42</v>
      </c>
      <c r="D900">
        <v>100761</v>
      </c>
      <c r="E900" s="2">
        <v>44126</v>
      </c>
      <c r="F900">
        <v>4620</v>
      </c>
      <c r="G900">
        <v>2.31</v>
      </c>
      <c r="H900">
        <v>2</v>
      </c>
      <c r="I900" t="s">
        <v>162</v>
      </c>
      <c r="J900" t="s">
        <v>163</v>
      </c>
      <c r="K900">
        <v>10</v>
      </c>
      <c r="L900" t="s">
        <v>166</v>
      </c>
      <c r="M900" t="str">
        <f>VLOOKUP(Table_Fact_Inbound_Reporting[[#This Row],[supplier_dim_supplier_id]],Table_supplier_dim1[[supplier_id]:[supplier_name]],5,FALSE)</f>
        <v>Twin Enviro</v>
      </c>
      <c r="N900">
        <f>SUMIF(B:B,Table_Fact_Inbound_Reporting[[#This Row],[single_stream_incoming_date]],G:G)</f>
        <v>5.8000000000000007</v>
      </c>
      <c r="O900">
        <f>IFERROR(VLOOKUP(Table_Fact_Inbound_Reporting[[#This Row],[single_stream_incoming_date]],Fact_Trashout_Reporting!C:F,4,FALSE),0)</f>
        <v>2.4700000000000002</v>
      </c>
      <c r="P900">
        <f>IFERROR(VLOOKUP(Table_Fact_Inbound_Reporting[[#This Row],[single_stream_incoming_date]],Fact_Production_Reporting!E:G,3,FALSE),0)</f>
        <v>4.9400000000000004</v>
      </c>
      <c r="Q900" s="30">
        <f>Table_Fact_Inbound_Reporting[[#This Row],[Group_Trash_Weight_Tons]]/Table_Fact_Inbound_Reporting[[#This Row],[Group_Inbound_Weight_Tons]]</f>
        <v>0.4258620689655172</v>
      </c>
      <c r="R900" s="10">
        <f t="shared" si="14"/>
        <v>0.27575424703049778</v>
      </c>
    </row>
    <row r="901" spans="1:18" x14ac:dyDescent="0.25">
      <c r="A901">
        <v>1024</v>
      </c>
      <c r="B901" s="14">
        <v>44126</v>
      </c>
      <c r="C901" t="s">
        <v>42</v>
      </c>
      <c r="D901">
        <v>100754</v>
      </c>
      <c r="E901" s="2">
        <v>44126</v>
      </c>
      <c r="F901">
        <v>6980</v>
      </c>
      <c r="G901">
        <v>3.49</v>
      </c>
      <c r="H901">
        <v>2</v>
      </c>
      <c r="I901" t="s">
        <v>162</v>
      </c>
      <c r="J901" t="s">
        <v>163</v>
      </c>
      <c r="K901">
        <v>10</v>
      </c>
      <c r="L901" t="s">
        <v>166</v>
      </c>
      <c r="M901" t="str">
        <f>VLOOKUP(Table_Fact_Inbound_Reporting[[#This Row],[supplier_dim_supplier_id]],Table_supplier_dim1[[supplier_id]:[supplier_name]],5,FALSE)</f>
        <v>Twin Enviro</v>
      </c>
      <c r="N901">
        <f>SUMIF(B:B,Table_Fact_Inbound_Reporting[[#This Row],[single_stream_incoming_date]],G:G)</f>
        <v>5.8000000000000007</v>
      </c>
      <c r="O901">
        <f>IFERROR(VLOOKUP(Table_Fact_Inbound_Reporting[[#This Row],[single_stream_incoming_date]],Fact_Trashout_Reporting!C:F,4,FALSE),0)</f>
        <v>2.4700000000000002</v>
      </c>
      <c r="P901">
        <f>IFERROR(VLOOKUP(Table_Fact_Inbound_Reporting[[#This Row],[single_stream_incoming_date]],Fact_Production_Reporting!E:G,3,FALSE),0)</f>
        <v>4.9400000000000004</v>
      </c>
      <c r="Q901" s="30">
        <f>Table_Fact_Inbound_Reporting[[#This Row],[Group_Trash_Weight_Tons]]/Table_Fact_Inbound_Reporting[[#This Row],[Group_Inbound_Weight_Tons]]</f>
        <v>0.4258620689655172</v>
      </c>
      <c r="R901" s="10">
        <f t="shared" si="14"/>
        <v>0.27575424703049778</v>
      </c>
    </row>
    <row r="902" spans="1:18" x14ac:dyDescent="0.25">
      <c r="A902">
        <v>1638</v>
      </c>
      <c r="B902" s="14">
        <v>44125</v>
      </c>
      <c r="C902" t="s">
        <v>42</v>
      </c>
      <c r="D902">
        <v>100728</v>
      </c>
      <c r="E902" s="2">
        <v>44125</v>
      </c>
      <c r="F902">
        <v>7400</v>
      </c>
      <c r="G902">
        <v>3.7</v>
      </c>
      <c r="H902">
        <v>3</v>
      </c>
      <c r="I902" t="s">
        <v>162</v>
      </c>
      <c r="J902" t="s">
        <v>163</v>
      </c>
      <c r="K902">
        <v>10</v>
      </c>
      <c r="L902" t="s">
        <v>166</v>
      </c>
      <c r="M902" t="str">
        <f>VLOOKUP(Table_Fact_Inbound_Reporting[[#This Row],[supplier_dim_supplier_id]],Table_supplier_dim1[[supplier_id]:[supplier_name]],5,FALSE)</f>
        <v>Waste Management</v>
      </c>
      <c r="N902">
        <f>SUMIF(B:B,Table_Fact_Inbound_Reporting[[#This Row],[single_stream_incoming_date]],G:G)</f>
        <v>4.21</v>
      </c>
      <c r="O902">
        <f>IFERROR(VLOOKUP(Table_Fact_Inbound_Reporting[[#This Row],[single_stream_incoming_date]],Fact_Trashout_Reporting!C:F,4,FALSE),0)</f>
        <v>2.54</v>
      </c>
      <c r="P902">
        <f>IFERROR(VLOOKUP(Table_Fact_Inbound_Reporting[[#This Row],[single_stream_incoming_date]],Fact_Production_Reporting!E:G,3,FALSE),0)</f>
        <v>4.53</v>
      </c>
      <c r="Q902" s="30">
        <f>Table_Fact_Inbound_Reporting[[#This Row],[Group_Trash_Weight_Tons]]/Table_Fact_Inbound_Reporting[[#This Row],[Group_Inbound_Weight_Tons]]</f>
        <v>0.60332541567695963</v>
      </c>
      <c r="R902" s="10">
        <f t="shared" si="14"/>
        <v>0.27575424703049778</v>
      </c>
    </row>
    <row r="903" spans="1:18" x14ac:dyDescent="0.25">
      <c r="A903">
        <v>1026</v>
      </c>
      <c r="B903" s="14">
        <v>44125</v>
      </c>
      <c r="C903" t="s">
        <v>42</v>
      </c>
      <c r="D903">
        <v>100684</v>
      </c>
      <c r="E903" s="2">
        <v>44125</v>
      </c>
      <c r="F903">
        <v>1020</v>
      </c>
      <c r="G903">
        <v>0.51</v>
      </c>
      <c r="H903">
        <v>2</v>
      </c>
      <c r="I903" t="s">
        <v>162</v>
      </c>
      <c r="J903" t="s">
        <v>163</v>
      </c>
      <c r="K903">
        <v>10</v>
      </c>
      <c r="L903" t="s">
        <v>166</v>
      </c>
      <c r="M903" t="str">
        <f>VLOOKUP(Table_Fact_Inbound_Reporting[[#This Row],[supplier_dim_supplier_id]],Table_supplier_dim1[[supplier_id]:[supplier_name]],5,FALSE)</f>
        <v>Twin Enviro</v>
      </c>
      <c r="N903">
        <f>SUMIF(B:B,Table_Fact_Inbound_Reporting[[#This Row],[single_stream_incoming_date]],G:G)</f>
        <v>4.21</v>
      </c>
      <c r="O903">
        <f>IFERROR(VLOOKUP(Table_Fact_Inbound_Reporting[[#This Row],[single_stream_incoming_date]],Fact_Trashout_Reporting!C:F,4,FALSE),0)</f>
        <v>2.54</v>
      </c>
      <c r="P903">
        <f>IFERROR(VLOOKUP(Table_Fact_Inbound_Reporting[[#This Row],[single_stream_incoming_date]],Fact_Production_Reporting!E:G,3,FALSE),0)</f>
        <v>4.53</v>
      </c>
      <c r="Q903" s="30">
        <f>Table_Fact_Inbound_Reporting[[#This Row],[Group_Trash_Weight_Tons]]/Table_Fact_Inbound_Reporting[[#This Row],[Group_Inbound_Weight_Tons]]</f>
        <v>0.60332541567695963</v>
      </c>
      <c r="R903" s="10">
        <f t="shared" si="14"/>
        <v>0.27575424703049778</v>
      </c>
    </row>
    <row r="904" spans="1:18" x14ac:dyDescent="0.25">
      <c r="A904">
        <v>1028</v>
      </c>
      <c r="B904" s="14">
        <v>44124</v>
      </c>
      <c r="C904" t="s">
        <v>42</v>
      </c>
      <c r="D904">
        <v>100654</v>
      </c>
      <c r="E904" s="2">
        <v>44124</v>
      </c>
      <c r="F904">
        <v>4940</v>
      </c>
      <c r="G904">
        <v>2.4700000000000002</v>
      </c>
      <c r="H904">
        <v>2</v>
      </c>
      <c r="I904" t="s">
        <v>162</v>
      </c>
      <c r="J904" t="s">
        <v>163</v>
      </c>
      <c r="K904">
        <v>10</v>
      </c>
      <c r="L904" t="s">
        <v>166</v>
      </c>
      <c r="M904" t="str">
        <f>VLOOKUP(Table_Fact_Inbound_Reporting[[#This Row],[supplier_dim_supplier_id]],Table_supplier_dim1[[supplier_id]:[supplier_name]],5,FALSE)</f>
        <v>Twin Enviro</v>
      </c>
      <c r="N904">
        <f>SUMIF(B:B,Table_Fact_Inbound_Reporting[[#This Row],[single_stream_incoming_date]],G:G)</f>
        <v>9.8099999999999987</v>
      </c>
      <c r="O904">
        <f>IFERROR(VLOOKUP(Table_Fact_Inbound_Reporting[[#This Row],[single_stream_incoming_date]],Fact_Trashout_Reporting!C:F,4,FALSE),0)</f>
        <v>1.51</v>
      </c>
      <c r="P904">
        <f>IFERROR(VLOOKUP(Table_Fact_Inbound_Reporting[[#This Row],[single_stream_incoming_date]],Fact_Production_Reporting!E:G,3,FALSE),0)</f>
        <v>4.76</v>
      </c>
      <c r="Q904" s="30">
        <f>Table_Fact_Inbound_Reporting[[#This Row],[Group_Trash_Weight_Tons]]/Table_Fact_Inbound_Reporting[[#This Row],[Group_Inbound_Weight_Tons]]</f>
        <v>0.1539245667686035</v>
      </c>
      <c r="R904" s="10">
        <f t="shared" si="14"/>
        <v>0.27575424703049778</v>
      </c>
    </row>
    <row r="905" spans="1:18" x14ac:dyDescent="0.25">
      <c r="A905">
        <v>1027</v>
      </c>
      <c r="B905" s="14">
        <v>44124</v>
      </c>
      <c r="C905" t="s">
        <v>42</v>
      </c>
      <c r="D905">
        <v>100593</v>
      </c>
      <c r="E905" s="2">
        <v>44124</v>
      </c>
      <c r="F905">
        <v>3580</v>
      </c>
      <c r="G905">
        <v>1.79</v>
      </c>
      <c r="H905">
        <v>2</v>
      </c>
      <c r="I905" t="s">
        <v>162</v>
      </c>
      <c r="J905" t="s">
        <v>163</v>
      </c>
      <c r="K905">
        <v>10</v>
      </c>
      <c r="L905" t="s">
        <v>166</v>
      </c>
      <c r="M905" t="str">
        <f>VLOOKUP(Table_Fact_Inbound_Reporting[[#This Row],[supplier_dim_supplier_id]],Table_supplier_dim1[[supplier_id]:[supplier_name]],5,FALSE)</f>
        <v>Twin Enviro</v>
      </c>
      <c r="N905">
        <f>SUMIF(B:B,Table_Fact_Inbound_Reporting[[#This Row],[single_stream_incoming_date]],G:G)</f>
        <v>9.8099999999999987</v>
      </c>
      <c r="O905">
        <f>IFERROR(VLOOKUP(Table_Fact_Inbound_Reporting[[#This Row],[single_stream_incoming_date]],Fact_Trashout_Reporting!C:F,4,FALSE),0)</f>
        <v>1.51</v>
      </c>
      <c r="P905">
        <f>IFERROR(VLOOKUP(Table_Fact_Inbound_Reporting[[#This Row],[single_stream_incoming_date]],Fact_Production_Reporting!E:G,3,FALSE),0)</f>
        <v>4.76</v>
      </c>
      <c r="Q905" s="30">
        <f>Table_Fact_Inbound_Reporting[[#This Row],[Group_Trash_Weight_Tons]]/Table_Fact_Inbound_Reporting[[#This Row],[Group_Inbound_Weight_Tons]]</f>
        <v>0.1539245667686035</v>
      </c>
      <c r="R905" s="10">
        <f t="shared" si="14"/>
        <v>0.27575424703049778</v>
      </c>
    </row>
    <row r="906" spans="1:18" x14ac:dyDescent="0.25">
      <c r="A906">
        <v>1639</v>
      </c>
      <c r="B906" s="14">
        <v>44124</v>
      </c>
      <c r="C906" t="s">
        <v>42</v>
      </c>
      <c r="D906">
        <v>100646</v>
      </c>
      <c r="E906" s="2">
        <v>44124</v>
      </c>
      <c r="F906">
        <v>11100</v>
      </c>
      <c r="G906">
        <v>5.55</v>
      </c>
      <c r="H906">
        <v>3</v>
      </c>
      <c r="I906" t="s">
        <v>162</v>
      </c>
      <c r="J906" t="s">
        <v>163</v>
      </c>
      <c r="K906">
        <v>10</v>
      </c>
      <c r="L906" t="s">
        <v>166</v>
      </c>
      <c r="M906" t="str">
        <f>VLOOKUP(Table_Fact_Inbound_Reporting[[#This Row],[supplier_dim_supplier_id]],Table_supplier_dim1[[supplier_id]:[supplier_name]],5,FALSE)</f>
        <v>Waste Management</v>
      </c>
      <c r="N906">
        <f>SUMIF(B:B,Table_Fact_Inbound_Reporting[[#This Row],[single_stream_incoming_date]],G:G)</f>
        <v>9.8099999999999987</v>
      </c>
      <c r="O906">
        <f>IFERROR(VLOOKUP(Table_Fact_Inbound_Reporting[[#This Row],[single_stream_incoming_date]],Fact_Trashout_Reporting!C:F,4,FALSE),0)</f>
        <v>1.51</v>
      </c>
      <c r="P906">
        <f>IFERROR(VLOOKUP(Table_Fact_Inbound_Reporting[[#This Row],[single_stream_incoming_date]],Fact_Production_Reporting!E:G,3,FALSE),0)</f>
        <v>4.76</v>
      </c>
      <c r="Q906" s="30">
        <f>Table_Fact_Inbound_Reporting[[#This Row],[Group_Trash_Weight_Tons]]/Table_Fact_Inbound_Reporting[[#This Row],[Group_Inbound_Weight_Tons]]</f>
        <v>0.1539245667686035</v>
      </c>
      <c r="R906" s="10">
        <f t="shared" si="14"/>
        <v>0.27575424703049778</v>
      </c>
    </row>
    <row r="907" spans="1:18" x14ac:dyDescent="0.25">
      <c r="A907">
        <v>1029</v>
      </c>
      <c r="B907" s="14">
        <v>44123</v>
      </c>
      <c r="C907" t="s">
        <v>42</v>
      </c>
      <c r="D907">
        <v>100571</v>
      </c>
      <c r="E907" s="2">
        <v>44123</v>
      </c>
      <c r="F907">
        <v>5960</v>
      </c>
      <c r="G907">
        <v>2.98</v>
      </c>
      <c r="H907">
        <v>2</v>
      </c>
      <c r="I907" t="s">
        <v>162</v>
      </c>
      <c r="J907" t="s">
        <v>163</v>
      </c>
      <c r="K907">
        <v>10</v>
      </c>
      <c r="L907" t="s">
        <v>166</v>
      </c>
      <c r="M907" t="str">
        <f>VLOOKUP(Table_Fact_Inbound_Reporting[[#This Row],[supplier_dim_supplier_id]],Table_supplier_dim1[[supplier_id]:[supplier_name]],5,FALSE)</f>
        <v>Twin Enviro</v>
      </c>
      <c r="N907">
        <f>SUMIF(B:B,Table_Fact_Inbound_Reporting[[#This Row],[single_stream_incoming_date]],G:G)</f>
        <v>5.77</v>
      </c>
      <c r="O907">
        <f>IFERROR(VLOOKUP(Table_Fact_Inbound_Reporting[[#This Row],[single_stream_incoming_date]],Fact_Trashout_Reporting!C:F,4,FALSE),0)</f>
        <v>2.4700000000000002</v>
      </c>
      <c r="P907">
        <f>IFERROR(VLOOKUP(Table_Fact_Inbound_Reporting[[#This Row],[single_stream_incoming_date]],Fact_Production_Reporting!E:G,3,FALSE),0)</f>
        <v>2.7199999999999998</v>
      </c>
      <c r="Q907" s="30">
        <f>Table_Fact_Inbound_Reporting[[#This Row],[Group_Trash_Weight_Tons]]/Table_Fact_Inbound_Reporting[[#This Row],[Group_Inbound_Weight_Tons]]</f>
        <v>0.4280762564991335</v>
      </c>
      <c r="R907" s="10">
        <f t="shared" si="14"/>
        <v>0.27575424703049778</v>
      </c>
    </row>
    <row r="908" spans="1:18" x14ac:dyDescent="0.25">
      <c r="A908">
        <v>1031</v>
      </c>
      <c r="B908" s="14">
        <v>44123</v>
      </c>
      <c r="C908" t="s">
        <v>42</v>
      </c>
      <c r="D908">
        <v>100507</v>
      </c>
      <c r="E908" s="2">
        <v>44123</v>
      </c>
      <c r="F908">
        <v>2080</v>
      </c>
      <c r="G908">
        <v>1.04</v>
      </c>
      <c r="H908">
        <v>2</v>
      </c>
      <c r="I908" t="s">
        <v>162</v>
      </c>
      <c r="J908" t="s">
        <v>163</v>
      </c>
      <c r="K908">
        <v>10</v>
      </c>
      <c r="L908" t="s">
        <v>166</v>
      </c>
      <c r="M908" t="str">
        <f>VLOOKUP(Table_Fact_Inbound_Reporting[[#This Row],[supplier_dim_supplier_id]],Table_supplier_dim1[[supplier_id]:[supplier_name]],5,FALSE)</f>
        <v>Twin Enviro</v>
      </c>
      <c r="N908">
        <f>SUMIF(B:B,Table_Fact_Inbound_Reporting[[#This Row],[single_stream_incoming_date]],G:G)</f>
        <v>5.77</v>
      </c>
      <c r="O908">
        <f>IFERROR(VLOOKUP(Table_Fact_Inbound_Reporting[[#This Row],[single_stream_incoming_date]],Fact_Trashout_Reporting!C:F,4,FALSE),0)</f>
        <v>2.4700000000000002</v>
      </c>
      <c r="P908">
        <f>IFERROR(VLOOKUP(Table_Fact_Inbound_Reporting[[#This Row],[single_stream_incoming_date]],Fact_Production_Reporting!E:G,3,FALSE),0)</f>
        <v>2.7199999999999998</v>
      </c>
      <c r="Q908" s="30">
        <f>Table_Fact_Inbound_Reporting[[#This Row],[Group_Trash_Weight_Tons]]/Table_Fact_Inbound_Reporting[[#This Row],[Group_Inbound_Weight_Tons]]</f>
        <v>0.4280762564991335</v>
      </c>
      <c r="R908" s="10">
        <f t="shared" si="14"/>
        <v>0.27575424703049778</v>
      </c>
    </row>
    <row r="909" spans="1:18" x14ac:dyDescent="0.25">
      <c r="A909">
        <v>1030</v>
      </c>
      <c r="B909" s="14">
        <v>44123</v>
      </c>
      <c r="C909" t="s">
        <v>42</v>
      </c>
      <c r="D909">
        <v>100480</v>
      </c>
      <c r="E909" s="2">
        <v>44123</v>
      </c>
      <c r="F909">
        <v>3500</v>
      </c>
      <c r="G909">
        <v>1.75</v>
      </c>
      <c r="H909">
        <v>2</v>
      </c>
      <c r="I909" t="s">
        <v>162</v>
      </c>
      <c r="J909" t="s">
        <v>163</v>
      </c>
      <c r="K909">
        <v>10</v>
      </c>
      <c r="L909" t="s">
        <v>166</v>
      </c>
      <c r="M909" t="str">
        <f>VLOOKUP(Table_Fact_Inbound_Reporting[[#This Row],[supplier_dim_supplier_id]],Table_supplier_dim1[[supplier_id]:[supplier_name]],5,FALSE)</f>
        <v>Twin Enviro</v>
      </c>
      <c r="N909">
        <f>SUMIF(B:B,Table_Fact_Inbound_Reporting[[#This Row],[single_stream_incoming_date]],G:G)</f>
        <v>5.77</v>
      </c>
      <c r="O909">
        <f>IFERROR(VLOOKUP(Table_Fact_Inbound_Reporting[[#This Row],[single_stream_incoming_date]],Fact_Trashout_Reporting!C:F,4,FALSE),0)</f>
        <v>2.4700000000000002</v>
      </c>
      <c r="P909">
        <f>IFERROR(VLOOKUP(Table_Fact_Inbound_Reporting[[#This Row],[single_stream_incoming_date]],Fact_Production_Reporting!E:G,3,FALSE),0)</f>
        <v>2.7199999999999998</v>
      </c>
      <c r="Q909" s="30">
        <f>Table_Fact_Inbound_Reporting[[#This Row],[Group_Trash_Weight_Tons]]/Table_Fact_Inbound_Reporting[[#This Row],[Group_Inbound_Weight_Tons]]</f>
        <v>0.4280762564991335</v>
      </c>
      <c r="R909" s="10">
        <f t="shared" si="14"/>
        <v>0.27575424703049778</v>
      </c>
    </row>
    <row r="910" spans="1:18" x14ac:dyDescent="0.25">
      <c r="A910">
        <v>1034</v>
      </c>
      <c r="B910" s="14">
        <v>44120</v>
      </c>
      <c r="C910" t="s">
        <v>42</v>
      </c>
      <c r="D910">
        <v>100439</v>
      </c>
      <c r="E910" s="2">
        <v>44120</v>
      </c>
      <c r="F910">
        <v>4400</v>
      </c>
      <c r="G910">
        <v>2.2000000000000002</v>
      </c>
      <c r="H910">
        <v>2</v>
      </c>
      <c r="I910" t="s">
        <v>162</v>
      </c>
      <c r="J910" t="s">
        <v>163</v>
      </c>
      <c r="K910">
        <v>10</v>
      </c>
      <c r="L910" t="s">
        <v>166</v>
      </c>
      <c r="M910" t="str">
        <f>VLOOKUP(Table_Fact_Inbound_Reporting[[#This Row],[supplier_dim_supplier_id]],Table_supplier_dim1[[supplier_id]:[supplier_name]],5,FALSE)</f>
        <v>Twin Enviro</v>
      </c>
      <c r="N910">
        <f>SUMIF(B:B,Table_Fact_Inbound_Reporting[[#This Row],[single_stream_incoming_date]],G:G)</f>
        <v>8.19</v>
      </c>
      <c r="O910">
        <f>IFERROR(VLOOKUP(Table_Fact_Inbound_Reporting[[#This Row],[single_stream_incoming_date]],Fact_Trashout_Reporting!C:F,4,FALSE),0)</f>
        <v>0.25</v>
      </c>
      <c r="P910">
        <f>IFERROR(VLOOKUP(Table_Fact_Inbound_Reporting[[#This Row],[single_stream_incoming_date]],Fact_Production_Reporting!E:G,3,FALSE),0)</f>
        <v>4.82</v>
      </c>
      <c r="Q910" s="30">
        <f>Table_Fact_Inbound_Reporting[[#This Row],[Group_Trash_Weight_Tons]]/Table_Fact_Inbound_Reporting[[#This Row],[Group_Inbound_Weight_Tons]]</f>
        <v>3.0525030525030528E-2</v>
      </c>
      <c r="R910" s="10">
        <f t="shared" si="14"/>
        <v>0.27575424703049778</v>
      </c>
    </row>
    <row r="911" spans="1:18" x14ac:dyDescent="0.25">
      <c r="A911">
        <v>1032</v>
      </c>
      <c r="B911" s="14">
        <v>44120</v>
      </c>
      <c r="C911" t="s">
        <v>42</v>
      </c>
      <c r="D911">
        <v>100435</v>
      </c>
      <c r="E911" s="2">
        <v>44120</v>
      </c>
      <c r="F911">
        <v>7620</v>
      </c>
      <c r="G911">
        <v>3.81</v>
      </c>
      <c r="H911">
        <v>2</v>
      </c>
      <c r="I911" t="s">
        <v>162</v>
      </c>
      <c r="J911" t="s">
        <v>163</v>
      </c>
      <c r="K911">
        <v>10</v>
      </c>
      <c r="L911" t="s">
        <v>166</v>
      </c>
      <c r="M911" t="str">
        <f>VLOOKUP(Table_Fact_Inbound_Reporting[[#This Row],[supplier_dim_supplier_id]],Table_supplier_dim1[[supplier_id]:[supplier_name]],5,FALSE)</f>
        <v>Twin Enviro</v>
      </c>
      <c r="N911">
        <f>SUMIF(B:B,Table_Fact_Inbound_Reporting[[#This Row],[single_stream_incoming_date]],G:G)</f>
        <v>8.19</v>
      </c>
      <c r="O911">
        <f>IFERROR(VLOOKUP(Table_Fact_Inbound_Reporting[[#This Row],[single_stream_incoming_date]],Fact_Trashout_Reporting!C:F,4,FALSE),0)</f>
        <v>0.25</v>
      </c>
      <c r="P911">
        <f>IFERROR(VLOOKUP(Table_Fact_Inbound_Reporting[[#This Row],[single_stream_incoming_date]],Fact_Production_Reporting!E:G,3,FALSE),0)</f>
        <v>4.82</v>
      </c>
      <c r="Q911" s="30">
        <f>Table_Fact_Inbound_Reporting[[#This Row],[Group_Trash_Weight_Tons]]/Table_Fact_Inbound_Reporting[[#This Row],[Group_Inbound_Weight_Tons]]</f>
        <v>3.0525030525030528E-2</v>
      </c>
      <c r="R911" s="10">
        <f t="shared" si="14"/>
        <v>0.27575424703049778</v>
      </c>
    </row>
    <row r="912" spans="1:18" x14ac:dyDescent="0.25">
      <c r="A912">
        <v>1035</v>
      </c>
      <c r="B912" s="14">
        <v>44120</v>
      </c>
      <c r="C912" t="s">
        <v>42</v>
      </c>
      <c r="D912">
        <v>100489</v>
      </c>
      <c r="E912" s="2">
        <v>44120</v>
      </c>
      <c r="F912">
        <v>2640</v>
      </c>
      <c r="G912">
        <v>1.32</v>
      </c>
      <c r="H912">
        <v>2</v>
      </c>
      <c r="I912" t="s">
        <v>162</v>
      </c>
      <c r="J912" t="s">
        <v>163</v>
      </c>
      <c r="K912">
        <v>10</v>
      </c>
      <c r="L912" t="s">
        <v>166</v>
      </c>
      <c r="M912" t="str">
        <f>VLOOKUP(Table_Fact_Inbound_Reporting[[#This Row],[supplier_dim_supplier_id]],Table_supplier_dim1[[supplier_id]:[supplier_name]],5,FALSE)</f>
        <v>Twin Enviro</v>
      </c>
      <c r="N912">
        <f>SUMIF(B:B,Table_Fact_Inbound_Reporting[[#This Row],[single_stream_incoming_date]],G:G)</f>
        <v>8.19</v>
      </c>
      <c r="O912">
        <f>IFERROR(VLOOKUP(Table_Fact_Inbound_Reporting[[#This Row],[single_stream_incoming_date]],Fact_Trashout_Reporting!C:F,4,FALSE),0)</f>
        <v>0.25</v>
      </c>
      <c r="P912">
        <f>IFERROR(VLOOKUP(Table_Fact_Inbound_Reporting[[#This Row],[single_stream_incoming_date]],Fact_Production_Reporting!E:G,3,FALSE),0)</f>
        <v>4.82</v>
      </c>
      <c r="Q912" s="30">
        <f>Table_Fact_Inbound_Reporting[[#This Row],[Group_Trash_Weight_Tons]]/Table_Fact_Inbound_Reporting[[#This Row],[Group_Inbound_Weight_Tons]]</f>
        <v>3.0525030525030528E-2</v>
      </c>
      <c r="R912" s="10">
        <f t="shared" si="14"/>
        <v>0.27575424703049778</v>
      </c>
    </row>
    <row r="913" spans="1:18" x14ac:dyDescent="0.25">
      <c r="A913">
        <v>1033</v>
      </c>
      <c r="B913" s="14">
        <v>44120</v>
      </c>
      <c r="C913" t="s">
        <v>42</v>
      </c>
      <c r="D913">
        <v>100442</v>
      </c>
      <c r="E913" s="2">
        <v>44120</v>
      </c>
      <c r="F913">
        <v>1720</v>
      </c>
      <c r="G913">
        <v>0.86</v>
      </c>
      <c r="H913">
        <v>2</v>
      </c>
      <c r="I913" t="s">
        <v>162</v>
      </c>
      <c r="J913" t="s">
        <v>163</v>
      </c>
      <c r="K913">
        <v>10</v>
      </c>
      <c r="L913" t="s">
        <v>166</v>
      </c>
      <c r="M913" t="str">
        <f>VLOOKUP(Table_Fact_Inbound_Reporting[[#This Row],[supplier_dim_supplier_id]],Table_supplier_dim1[[supplier_id]:[supplier_name]],5,FALSE)</f>
        <v>Twin Enviro</v>
      </c>
      <c r="N913">
        <f>SUMIF(B:B,Table_Fact_Inbound_Reporting[[#This Row],[single_stream_incoming_date]],G:G)</f>
        <v>8.19</v>
      </c>
      <c r="O913">
        <f>IFERROR(VLOOKUP(Table_Fact_Inbound_Reporting[[#This Row],[single_stream_incoming_date]],Fact_Trashout_Reporting!C:F,4,FALSE),0)</f>
        <v>0.25</v>
      </c>
      <c r="P913">
        <f>IFERROR(VLOOKUP(Table_Fact_Inbound_Reporting[[#This Row],[single_stream_incoming_date]],Fact_Production_Reporting!E:G,3,FALSE),0)</f>
        <v>4.82</v>
      </c>
      <c r="Q913" s="30">
        <f>Table_Fact_Inbound_Reporting[[#This Row],[Group_Trash_Weight_Tons]]/Table_Fact_Inbound_Reporting[[#This Row],[Group_Inbound_Weight_Tons]]</f>
        <v>3.0525030525030528E-2</v>
      </c>
      <c r="R913" s="10">
        <f t="shared" si="14"/>
        <v>0.27575424703049778</v>
      </c>
    </row>
    <row r="914" spans="1:18" x14ac:dyDescent="0.25">
      <c r="A914">
        <v>1036</v>
      </c>
      <c r="B914" s="14">
        <v>44119</v>
      </c>
      <c r="C914" t="s">
        <v>42</v>
      </c>
      <c r="D914">
        <v>100341</v>
      </c>
      <c r="E914" s="2">
        <v>44119</v>
      </c>
      <c r="F914">
        <v>8420</v>
      </c>
      <c r="G914">
        <v>4.21</v>
      </c>
      <c r="H914">
        <v>2</v>
      </c>
      <c r="I914" t="s">
        <v>162</v>
      </c>
      <c r="J914" t="s">
        <v>163</v>
      </c>
      <c r="K914">
        <v>10</v>
      </c>
      <c r="L914" t="s">
        <v>166</v>
      </c>
      <c r="M914" t="str">
        <f>VLOOKUP(Table_Fact_Inbound_Reporting[[#This Row],[supplier_dim_supplier_id]],Table_supplier_dim1[[supplier_id]:[supplier_name]],5,FALSE)</f>
        <v>Twin Enviro</v>
      </c>
      <c r="N914">
        <f>SUMIF(B:B,Table_Fact_Inbound_Reporting[[#This Row],[single_stream_incoming_date]],G:G)</f>
        <v>4.21</v>
      </c>
      <c r="O914">
        <f>IFERROR(VLOOKUP(Table_Fact_Inbound_Reporting[[#This Row],[single_stream_incoming_date]],Fact_Trashout_Reporting!C:F,4,FALSE),0)</f>
        <v>2.27</v>
      </c>
      <c r="P914">
        <f>IFERROR(VLOOKUP(Table_Fact_Inbound_Reporting[[#This Row],[single_stream_incoming_date]],Fact_Production_Reporting!E:G,3,FALSE),0)</f>
        <v>4.7299999999999995</v>
      </c>
      <c r="Q914" s="30">
        <f>Table_Fact_Inbound_Reporting[[#This Row],[Group_Trash_Weight_Tons]]/Table_Fact_Inbound_Reporting[[#This Row],[Group_Inbound_Weight_Tons]]</f>
        <v>0.53919239904988125</v>
      </c>
      <c r="R914" s="10">
        <f t="shared" si="14"/>
        <v>0.27575424703049778</v>
      </c>
    </row>
    <row r="915" spans="1:18" x14ac:dyDescent="0.25">
      <c r="A915">
        <v>1640</v>
      </c>
      <c r="B915" s="14">
        <v>44118</v>
      </c>
      <c r="C915" t="s">
        <v>42</v>
      </c>
      <c r="D915">
        <v>100330</v>
      </c>
      <c r="E915" s="2">
        <v>44118</v>
      </c>
      <c r="F915">
        <v>6640</v>
      </c>
      <c r="G915">
        <v>3.32</v>
      </c>
      <c r="H915">
        <v>3</v>
      </c>
      <c r="I915" t="s">
        <v>162</v>
      </c>
      <c r="J915" t="s">
        <v>163</v>
      </c>
      <c r="K915">
        <v>10</v>
      </c>
      <c r="L915" t="s">
        <v>166</v>
      </c>
      <c r="M915" t="str">
        <f>VLOOKUP(Table_Fact_Inbound_Reporting[[#This Row],[supplier_dim_supplier_id]],Table_supplier_dim1[[supplier_id]:[supplier_name]],5,FALSE)</f>
        <v>Waste Management</v>
      </c>
      <c r="N915">
        <f>SUMIF(B:B,Table_Fact_Inbound_Reporting[[#This Row],[single_stream_incoming_date]],G:G)</f>
        <v>7.18</v>
      </c>
      <c r="O915">
        <f>IFERROR(VLOOKUP(Table_Fact_Inbound_Reporting[[#This Row],[single_stream_incoming_date]],Fact_Trashout_Reporting!C:F,4,FALSE),0)</f>
        <v>1.68</v>
      </c>
      <c r="P915">
        <f>IFERROR(VLOOKUP(Table_Fact_Inbound_Reporting[[#This Row],[single_stream_incoming_date]],Fact_Production_Reporting!E:G,3,FALSE),0)</f>
        <v>3.27</v>
      </c>
      <c r="Q915" s="30">
        <f>Table_Fact_Inbound_Reporting[[#This Row],[Group_Trash_Weight_Tons]]/Table_Fact_Inbound_Reporting[[#This Row],[Group_Inbound_Weight_Tons]]</f>
        <v>0.23398328690807799</v>
      </c>
      <c r="R915" s="10">
        <f t="shared" si="14"/>
        <v>0.27575424703049778</v>
      </c>
    </row>
    <row r="916" spans="1:18" x14ac:dyDescent="0.25">
      <c r="A916">
        <v>1038</v>
      </c>
      <c r="B916" s="14">
        <v>44118</v>
      </c>
      <c r="C916" t="s">
        <v>42</v>
      </c>
      <c r="D916">
        <v>100298</v>
      </c>
      <c r="E916" s="2">
        <v>44118</v>
      </c>
      <c r="F916">
        <v>1000</v>
      </c>
      <c r="G916">
        <v>0.5</v>
      </c>
      <c r="H916">
        <v>2</v>
      </c>
      <c r="I916" t="s">
        <v>162</v>
      </c>
      <c r="J916" t="s">
        <v>163</v>
      </c>
      <c r="K916">
        <v>10</v>
      </c>
      <c r="L916" t="s">
        <v>166</v>
      </c>
      <c r="M916" t="str">
        <f>VLOOKUP(Table_Fact_Inbound_Reporting[[#This Row],[supplier_dim_supplier_id]],Table_supplier_dim1[[supplier_id]:[supplier_name]],5,FALSE)</f>
        <v>Twin Enviro</v>
      </c>
      <c r="N916">
        <f>SUMIF(B:B,Table_Fact_Inbound_Reporting[[#This Row],[single_stream_incoming_date]],G:G)</f>
        <v>7.18</v>
      </c>
      <c r="O916">
        <f>IFERROR(VLOOKUP(Table_Fact_Inbound_Reporting[[#This Row],[single_stream_incoming_date]],Fact_Trashout_Reporting!C:F,4,FALSE),0)</f>
        <v>1.68</v>
      </c>
      <c r="P916">
        <f>IFERROR(VLOOKUP(Table_Fact_Inbound_Reporting[[#This Row],[single_stream_incoming_date]],Fact_Production_Reporting!E:G,3,FALSE),0)</f>
        <v>3.27</v>
      </c>
      <c r="Q916" s="30">
        <f>Table_Fact_Inbound_Reporting[[#This Row],[Group_Trash_Weight_Tons]]/Table_Fact_Inbound_Reporting[[#This Row],[Group_Inbound_Weight_Tons]]</f>
        <v>0.23398328690807799</v>
      </c>
      <c r="R916" s="10">
        <f t="shared" si="14"/>
        <v>0.27575424703049778</v>
      </c>
    </row>
    <row r="917" spans="1:18" x14ac:dyDescent="0.25">
      <c r="A917">
        <v>1037</v>
      </c>
      <c r="B917" s="14">
        <v>44118</v>
      </c>
      <c r="C917" t="s">
        <v>42</v>
      </c>
      <c r="D917">
        <v>100297</v>
      </c>
      <c r="E917" s="2">
        <v>44118</v>
      </c>
      <c r="F917">
        <v>6720</v>
      </c>
      <c r="G917">
        <v>3.36</v>
      </c>
      <c r="H917">
        <v>2</v>
      </c>
      <c r="I917" t="s">
        <v>162</v>
      </c>
      <c r="J917" t="s">
        <v>163</v>
      </c>
      <c r="K917">
        <v>10</v>
      </c>
      <c r="L917" t="s">
        <v>166</v>
      </c>
      <c r="M917" t="str">
        <f>VLOOKUP(Table_Fact_Inbound_Reporting[[#This Row],[supplier_dim_supplier_id]],Table_supplier_dim1[[supplier_id]:[supplier_name]],5,FALSE)</f>
        <v>Twin Enviro</v>
      </c>
      <c r="N917">
        <f>SUMIF(B:B,Table_Fact_Inbound_Reporting[[#This Row],[single_stream_incoming_date]],G:G)</f>
        <v>7.18</v>
      </c>
      <c r="O917">
        <f>IFERROR(VLOOKUP(Table_Fact_Inbound_Reporting[[#This Row],[single_stream_incoming_date]],Fact_Trashout_Reporting!C:F,4,FALSE),0)</f>
        <v>1.68</v>
      </c>
      <c r="P917">
        <f>IFERROR(VLOOKUP(Table_Fact_Inbound_Reporting[[#This Row],[single_stream_incoming_date]],Fact_Production_Reporting!E:G,3,FALSE),0)</f>
        <v>3.27</v>
      </c>
      <c r="Q917" s="30">
        <f>Table_Fact_Inbound_Reporting[[#This Row],[Group_Trash_Weight_Tons]]/Table_Fact_Inbound_Reporting[[#This Row],[Group_Inbound_Weight_Tons]]</f>
        <v>0.23398328690807799</v>
      </c>
      <c r="R917" s="10">
        <f t="shared" si="14"/>
        <v>0.27575424703049778</v>
      </c>
    </row>
    <row r="918" spans="1:18" x14ac:dyDescent="0.25">
      <c r="A918">
        <v>1039</v>
      </c>
      <c r="B918" s="14">
        <v>44116</v>
      </c>
      <c r="C918" t="s">
        <v>42</v>
      </c>
      <c r="D918">
        <v>100200</v>
      </c>
      <c r="E918" s="2">
        <v>44116</v>
      </c>
      <c r="F918">
        <v>4960</v>
      </c>
      <c r="G918">
        <v>2.48</v>
      </c>
      <c r="H918">
        <v>2</v>
      </c>
      <c r="I918" t="s">
        <v>162</v>
      </c>
      <c r="J918" t="s">
        <v>163</v>
      </c>
      <c r="K918">
        <v>10</v>
      </c>
      <c r="L918" t="s">
        <v>166</v>
      </c>
      <c r="M918" t="str">
        <f>VLOOKUP(Table_Fact_Inbound_Reporting[[#This Row],[supplier_dim_supplier_id]],Table_supplier_dim1[[supplier_id]:[supplier_name]],5,FALSE)</f>
        <v>Twin Enviro</v>
      </c>
      <c r="N918">
        <f>SUMIF(B:B,Table_Fact_Inbound_Reporting[[#This Row],[single_stream_incoming_date]],G:G)</f>
        <v>5.58</v>
      </c>
      <c r="O918">
        <f>IFERROR(VLOOKUP(Table_Fact_Inbound_Reporting[[#This Row],[single_stream_incoming_date]],Fact_Trashout_Reporting!C:F,4,FALSE),0)</f>
        <v>1.47</v>
      </c>
      <c r="P918">
        <f>IFERROR(VLOOKUP(Table_Fact_Inbound_Reporting[[#This Row],[single_stream_incoming_date]],Fact_Production_Reporting!E:G,3,FALSE),0)</f>
        <v>0</v>
      </c>
      <c r="Q918" s="30">
        <f>Table_Fact_Inbound_Reporting[[#This Row],[Group_Trash_Weight_Tons]]/Table_Fact_Inbound_Reporting[[#This Row],[Group_Inbound_Weight_Tons]]</f>
        <v>0.26344086021505375</v>
      </c>
      <c r="R918" s="10">
        <f t="shared" si="14"/>
        <v>0.27575424703049778</v>
      </c>
    </row>
    <row r="919" spans="1:18" x14ac:dyDescent="0.25">
      <c r="A919">
        <v>1641</v>
      </c>
      <c r="B919" s="14">
        <v>44116</v>
      </c>
      <c r="C919" t="s">
        <v>42</v>
      </c>
      <c r="D919">
        <v>100195</v>
      </c>
      <c r="E919" s="2">
        <v>44116</v>
      </c>
      <c r="F919">
        <v>6200</v>
      </c>
      <c r="G919">
        <v>3.1</v>
      </c>
      <c r="H919">
        <v>3</v>
      </c>
      <c r="I919" t="s">
        <v>162</v>
      </c>
      <c r="J919" t="s">
        <v>163</v>
      </c>
      <c r="K919">
        <v>10</v>
      </c>
      <c r="L919" t="s">
        <v>166</v>
      </c>
      <c r="M919" t="str">
        <f>VLOOKUP(Table_Fact_Inbound_Reporting[[#This Row],[supplier_dim_supplier_id]],Table_supplier_dim1[[supplier_id]:[supplier_name]],5,FALSE)</f>
        <v>Waste Management</v>
      </c>
      <c r="N919">
        <f>SUMIF(B:B,Table_Fact_Inbound_Reporting[[#This Row],[single_stream_incoming_date]],G:G)</f>
        <v>5.58</v>
      </c>
      <c r="O919">
        <f>IFERROR(VLOOKUP(Table_Fact_Inbound_Reporting[[#This Row],[single_stream_incoming_date]],Fact_Trashout_Reporting!C:F,4,FALSE),0)</f>
        <v>1.47</v>
      </c>
      <c r="P919">
        <f>IFERROR(VLOOKUP(Table_Fact_Inbound_Reporting[[#This Row],[single_stream_incoming_date]],Fact_Production_Reporting!E:G,3,FALSE),0)</f>
        <v>0</v>
      </c>
      <c r="Q919" s="30">
        <f>Table_Fact_Inbound_Reporting[[#This Row],[Group_Trash_Weight_Tons]]/Table_Fact_Inbound_Reporting[[#This Row],[Group_Inbound_Weight_Tons]]</f>
        <v>0.26344086021505375</v>
      </c>
      <c r="R919" s="10">
        <f t="shared" si="14"/>
        <v>0.27575424703049778</v>
      </c>
    </row>
    <row r="920" spans="1:18" x14ac:dyDescent="0.25">
      <c r="A920">
        <v>1040</v>
      </c>
      <c r="B920" s="14">
        <v>44113</v>
      </c>
      <c r="C920" t="s">
        <v>42</v>
      </c>
      <c r="D920">
        <v>100055</v>
      </c>
      <c r="E920" s="2">
        <v>44113</v>
      </c>
      <c r="F920">
        <v>4460</v>
      </c>
      <c r="G920">
        <v>2.23</v>
      </c>
      <c r="H920">
        <v>2</v>
      </c>
      <c r="I920" t="s">
        <v>162</v>
      </c>
      <c r="J920" t="s">
        <v>163</v>
      </c>
      <c r="K920">
        <v>10</v>
      </c>
      <c r="L920" t="s">
        <v>166</v>
      </c>
      <c r="M920" t="str">
        <f>VLOOKUP(Table_Fact_Inbound_Reporting[[#This Row],[supplier_dim_supplier_id]],Table_supplier_dim1[[supplier_id]:[supplier_name]],5,FALSE)</f>
        <v>Twin Enviro</v>
      </c>
      <c r="N920">
        <f>SUMIF(B:B,Table_Fact_Inbound_Reporting[[#This Row],[single_stream_incoming_date]],G:G)</f>
        <v>9.9400000000000013</v>
      </c>
      <c r="O920">
        <f>IFERROR(VLOOKUP(Table_Fact_Inbound_Reporting[[#This Row],[single_stream_incoming_date]],Fact_Trashout_Reporting!C:F,4,FALSE),0)</f>
        <v>0</v>
      </c>
      <c r="P920">
        <f>IFERROR(VLOOKUP(Table_Fact_Inbound_Reporting[[#This Row],[single_stream_incoming_date]],Fact_Production_Reporting!E:G,3,FALSE),0)</f>
        <v>3.78</v>
      </c>
      <c r="Q920" s="30">
        <f>Table_Fact_Inbound_Reporting[[#This Row],[Group_Trash_Weight_Tons]]/Table_Fact_Inbound_Reporting[[#This Row],[Group_Inbound_Weight_Tons]]</f>
        <v>0</v>
      </c>
      <c r="R920" s="10">
        <f t="shared" si="14"/>
        <v>0.27575424703049778</v>
      </c>
    </row>
    <row r="921" spans="1:18" x14ac:dyDescent="0.25">
      <c r="A921">
        <v>1041</v>
      </c>
      <c r="B921" s="14">
        <v>44113</v>
      </c>
      <c r="C921" t="s">
        <v>42</v>
      </c>
      <c r="D921">
        <v>100112</v>
      </c>
      <c r="E921" s="2">
        <v>44113</v>
      </c>
      <c r="F921">
        <v>1720</v>
      </c>
      <c r="G921">
        <v>0.86</v>
      </c>
      <c r="H921">
        <v>2</v>
      </c>
      <c r="I921" t="s">
        <v>162</v>
      </c>
      <c r="J921" t="s">
        <v>163</v>
      </c>
      <c r="K921">
        <v>10</v>
      </c>
      <c r="L921" t="s">
        <v>166</v>
      </c>
      <c r="M921" t="str">
        <f>VLOOKUP(Table_Fact_Inbound_Reporting[[#This Row],[supplier_dim_supplier_id]],Table_supplier_dim1[[supplier_id]:[supplier_name]],5,FALSE)</f>
        <v>Twin Enviro</v>
      </c>
      <c r="N921">
        <f>SUMIF(B:B,Table_Fact_Inbound_Reporting[[#This Row],[single_stream_incoming_date]],G:G)</f>
        <v>9.9400000000000013</v>
      </c>
      <c r="O921">
        <f>IFERROR(VLOOKUP(Table_Fact_Inbound_Reporting[[#This Row],[single_stream_incoming_date]],Fact_Trashout_Reporting!C:F,4,FALSE),0)</f>
        <v>0</v>
      </c>
      <c r="P921">
        <f>IFERROR(VLOOKUP(Table_Fact_Inbound_Reporting[[#This Row],[single_stream_incoming_date]],Fact_Production_Reporting!E:G,3,FALSE),0)</f>
        <v>3.78</v>
      </c>
      <c r="Q921" s="30">
        <f>Table_Fact_Inbound_Reporting[[#This Row],[Group_Trash_Weight_Tons]]/Table_Fact_Inbound_Reporting[[#This Row],[Group_Inbound_Weight_Tons]]</f>
        <v>0</v>
      </c>
      <c r="R921" s="10">
        <f t="shared" si="14"/>
        <v>0.27575424703049778</v>
      </c>
    </row>
    <row r="922" spans="1:18" x14ac:dyDescent="0.25">
      <c r="A922">
        <v>1042</v>
      </c>
      <c r="B922" s="14">
        <v>44113</v>
      </c>
      <c r="C922" t="s">
        <v>42</v>
      </c>
      <c r="D922">
        <v>100111</v>
      </c>
      <c r="E922" s="2">
        <v>44113</v>
      </c>
      <c r="F922">
        <v>4980</v>
      </c>
      <c r="G922">
        <v>2.4900000000000002</v>
      </c>
      <c r="H922">
        <v>2</v>
      </c>
      <c r="I922" t="s">
        <v>162</v>
      </c>
      <c r="J922" t="s">
        <v>163</v>
      </c>
      <c r="K922">
        <v>10</v>
      </c>
      <c r="L922" t="s">
        <v>166</v>
      </c>
      <c r="M922" t="str">
        <f>VLOOKUP(Table_Fact_Inbound_Reporting[[#This Row],[supplier_dim_supplier_id]],Table_supplier_dim1[[supplier_id]:[supplier_name]],5,FALSE)</f>
        <v>Twin Enviro</v>
      </c>
      <c r="N922">
        <f>SUMIF(B:B,Table_Fact_Inbound_Reporting[[#This Row],[single_stream_incoming_date]],G:G)</f>
        <v>9.9400000000000013</v>
      </c>
      <c r="O922">
        <f>IFERROR(VLOOKUP(Table_Fact_Inbound_Reporting[[#This Row],[single_stream_incoming_date]],Fact_Trashout_Reporting!C:F,4,FALSE),0)</f>
        <v>0</v>
      </c>
      <c r="P922">
        <f>IFERROR(VLOOKUP(Table_Fact_Inbound_Reporting[[#This Row],[single_stream_incoming_date]],Fact_Production_Reporting!E:G,3,FALSE),0)</f>
        <v>3.78</v>
      </c>
      <c r="Q922" s="30">
        <f>Table_Fact_Inbound_Reporting[[#This Row],[Group_Trash_Weight_Tons]]/Table_Fact_Inbound_Reporting[[#This Row],[Group_Inbound_Weight_Tons]]</f>
        <v>0</v>
      </c>
      <c r="R922" s="10">
        <f t="shared" si="14"/>
        <v>0.27575424703049778</v>
      </c>
    </row>
    <row r="923" spans="1:18" x14ac:dyDescent="0.25">
      <c r="A923">
        <v>1044</v>
      </c>
      <c r="B923" s="14">
        <v>44113</v>
      </c>
      <c r="C923" t="s">
        <v>42</v>
      </c>
      <c r="D923">
        <v>100118</v>
      </c>
      <c r="E923" s="2">
        <v>44113</v>
      </c>
      <c r="F923">
        <v>6640</v>
      </c>
      <c r="G923">
        <v>3.32</v>
      </c>
      <c r="H923">
        <v>2</v>
      </c>
      <c r="I923" t="s">
        <v>162</v>
      </c>
      <c r="J923" t="s">
        <v>163</v>
      </c>
      <c r="K923">
        <v>10</v>
      </c>
      <c r="L923" t="s">
        <v>166</v>
      </c>
      <c r="M923" t="str">
        <f>VLOOKUP(Table_Fact_Inbound_Reporting[[#This Row],[supplier_dim_supplier_id]],Table_supplier_dim1[[supplier_id]:[supplier_name]],5,FALSE)</f>
        <v>Twin Enviro</v>
      </c>
      <c r="N923">
        <f>SUMIF(B:B,Table_Fact_Inbound_Reporting[[#This Row],[single_stream_incoming_date]],G:G)</f>
        <v>9.9400000000000013</v>
      </c>
      <c r="O923">
        <f>IFERROR(VLOOKUP(Table_Fact_Inbound_Reporting[[#This Row],[single_stream_incoming_date]],Fact_Trashout_Reporting!C:F,4,FALSE),0)</f>
        <v>0</v>
      </c>
      <c r="P923">
        <f>IFERROR(VLOOKUP(Table_Fact_Inbound_Reporting[[#This Row],[single_stream_incoming_date]],Fact_Production_Reporting!E:G,3,FALSE),0)</f>
        <v>3.78</v>
      </c>
      <c r="Q923" s="30">
        <f>Table_Fact_Inbound_Reporting[[#This Row],[Group_Trash_Weight_Tons]]/Table_Fact_Inbound_Reporting[[#This Row],[Group_Inbound_Weight_Tons]]</f>
        <v>0</v>
      </c>
      <c r="R923" s="10">
        <f t="shared" si="14"/>
        <v>0.27575424703049778</v>
      </c>
    </row>
    <row r="924" spans="1:18" x14ac:dyDescent="0.25">
      <c r="A924">
        <v>1043</v>
      </c>
      <c r="B924" s="14">
        <v>44113</v>
      </c>
      <c r="C924" t="s">
        <v>42</v>
      </c>
      <c r="D924">
        <v>100064</v>
      </c>
      <c r="E924" s="2">
        <v>44113</v>
      </c>
      <c r="F924">
        <v>2080</v>
      </c>
      <c r="G924">
        <v>1.04</v>
      </c>
      <c r="H924">
        <v>2</v>
      </c>
      <c r="I924" t="s">
        <v>162</v>
      </c>
      <c r="J924" t="s">
        <v>163</v>
      </c>
      <c r="K924">
        <v>10</v>
      </c>
      <c r="L924" t="s">
        <v>166</v>
      </c>
      <c r="M924" t="str">
        <f>VLOOKUP(Table_Fact_Inbound_Reporting[[#This Row],[supplier_dim_supplier_id]],Table_supplier_dim1[[supplier_id]:[supplier_name]],5,FALSE)</f>
        <v>Twin Enviro</v>
      </c>
      <c r="N924">
        <f>SUMIF(B:B,Table_Fact_Inbound_Reporting[[#This Row],[single_stream_incoming_date]],G:G)</f>
        <v>9.9400000000000013</v>
      </c>
      <c r="O924">
        <f>IFERROR(VLOOKUP(Table_Fact_Inbound_Reporting[[#This Row],[single_stream_incoming_date]],Fact_Trashout_Reporting!C:F,4,FALSE),0)</f>
        <v>0</v>
      </c>
      <c r="P924">
        <f>IFERROR(VLOOKUP(Table_Fact_Inbound_Reporting[[#This Row],[single_stream_incoming_date]],Fact_Production_Reporting!E:G,3,FALSE),0)</f>
        <v>3.78</v>
      </c>
      <c r="Q924" s="30">
        <f>Table_Fact_Inbound_Reporting[[#This Row],[Group_Trash_Weight_Tons]]/Table_Fact_Inbound_Reporting[[#This Row],[Group_Inbound_Weight_Tons]]</f>
        <v>0</v>
      </c>
      <c r="R924" s="10">
        <f t="shared" si="14"/>
        <v>0.27575424703049778</v>
      </c>
    </row>
    <row r="925" spans="1:18" x14ac:dyDescent="0.25">
      <c r="A925">
        <v>1046</v>
      </c>
      <c r="B925" s="14">
        <v>44112</v>
      </c>
      <c r="C925" t="s">
        <v>42</v>
      </c>
      <c r="D925">
        <v>99961</v>
      </c>
      <c r="E925" s="2">
        <v>44112</v>
      </c>
      <c r="F925">
        <v>6840</v>
      </c>
      <c r="G925">
        <v>3.42</v>
      </c>
      <c r="H925">
        <v>2</v>
      </c>
      <c r="I925" t="s">
        <v>162</v>
      </c>
      <c r="J925" t="s">
        <v>163</v>
      </c>
      <c r="K925">
        <v>10</v>
      </c>
      <c r="L925" t="s">
        <v>166</v>
      </c>
      <c r="M925" t="str">
        <f>VLOOKUP(Table_Fact_Inbound_Reporting[[#This Row],[supplier_dim_supplier_id]],Table_supplier_dim1[[supplier_id]:[supplier_name]],5,FALSE)</f>
        <v>Twin Enviro</v>
      </c>
      <c r="N925">
        <f>SUMIF(B:B,Table_Fact_Inbound_Reporting[[#This Row],[single_stream_incoming_date]],G:G)</f>
        <v>5.33</v>
      </c>
      <c r="O925">
        <f>IFERROR(VLOOKUP(Table_Fact_Inbound_Reporting[[#This Row],[single_stream_incoming_date]],Fact_Trashout_Reporting!C:F,4,FALSE),0)</f>
        <v>0</v>
      </c>
      <c r="P925">
        <f>IFERROR(VLOOKUP(Table_Fact_Inbound_Reporting[[#This Row],[single_stream_incoming_date]],Fact_Production_Reporting!E:G,3,FALSE),0)</f>
        <v>8.57</v>
      </c>
      <c r="Q925" s="30">
        <f>Table_Fact_Inbound_Reporting[[#This Row],[Group_Trash_Weight_Tons]]/Table_Fact_Inbound_Reporting[[#This Row],[Group_Inbound_Weight_Tons]]</f>
        <v>0</v>
      </c>
      <c r="R925" s="10">
        <f t="shared" si="14"/>
        <v>0.27575424703049778</v>
      </c>
    </row>
    <row r="926" spans="1:18" x14ac:dyDescent="0.25">
      <c r="A926">
        <v>1045</v>
      </c>
      <c r="B926" s="14">
        <v>44112</v>
      </c>
      <c r="C926" t="s">
        <v>42</v>
      </c>
      <c r="D926">
        <v>99955</v>
      </c>
      <c r="E926" s="2">
        <v>44112</v>
      </c>
      <c r="F926">
        <v>3820</v>
      </c>
      <c r="G926">
        <v>1.91</v>
      </c>
      <c r="H926">
        <v>2</v>
      </c>
      <c r="I926" t="s">
        <v>162</v>
      </c>
      <c r="J926" t="s">
        <v>163</v>
      </c>
      <c r="K926">
        <v>10</v>
      </c>
      <c r="L926" t="s">
        <v>166</v>
      </c>
      <c r="M926" t="str">
        <f>VLOOKUP(Table_Fact_Inbound_Reporting[[#This Row],[supplier_dim_supplier_id]],Table_supplier_dim1[[supplier_id]:[supplier_name]],5,FALSE)</f>
        <v>Twin Enviro</v>
      </c>
      <c r="N926">
        <f>SUMIF(B:B,Table_Fact_Inbound_Reporting[[#This Row],[single_stream_incoming_date]],G:G)</f>
        <v>5.33</v>
      </c>
      <c r="O926">
        <f>IFERROR(VLOOKUP(Table_Fact_Inbound_Reporting[[#This Row],[single_stream_incoming_date]],Fact_Trashout_Reporting!C:F,4,FALSE),0)</f>
        <v>0</v>
      </c>
      <c r="P926">
        <f>IFERROR(VLOOKUP(Table_Fact_Inbound_Reporting[[#This Row],[single_stream_incoming_date]],Fact_Production_Reporting!E:G,3,FALSE),0)</f>
        <v>8.57</v>
      </c>
      <c r="Q926" s="30">
        <f>Table_Fact_Inbound_Reporting[[#This Row],[Group_Trash_Weight_Tons]]/Table_Fact_Inbound_Reporting[[#This Row],[Group_Inbound_Weight_Tons]]</f>
        <v>0</v>
      </c>
      <c r="R926" s="10">
        <f t="shared" si="14"/>
        <v>0.27575424703049778</v>
      </c>
    </row>
    <row r="927" spans="1:18" x14ac:dyDescent="0.25">
      <c r="A927">
        <v>1047</v>
      </c>
      <c r="B927" s="14">
        <v>44111</v>
      </c>
      <c r="C927" t="s">
        <v>42</v>
      </c>
      <c r="D927">
        <v>99892</v>
      </c>
      <c r="E927" s="2">
        <v>44111</v>
      </c>
      <c r="F927">
        <v>1220</v>
      </c>
      <c r="G927">
        <v>0.61</v>
      </c>
      <c r="H927">
        <v>2</v>
      </c>
      <c r="I927" t="s">
        <v>162</v>
      </c>
      <c r="J927" t="s">
        <v>163</v>
      </c>
      <c r="K927">
        <v>10</v>
      </c>
      <c r="L927" t="s">
        <v>166</v>
      </c>
      <c r="M927" t="str">
        <f>VLOOKUP(Table_Fact_Inbound_Reporting[[#This Row],[supplier_dim_supplier_id]],Table_supplier_dim1[[supplier_id]:[supplier_name]],5,FALSE)</f>
        <v>Twin Enviro</v>
      </c>
      <c r="N927">
        <f>SUMIF(B:B,Table_Fact_Inbound_Reporting[[#This Row],[single_stream_incoming_date]],G:G)</f>
        <v>3.23</v>
      </c>
      <c r="O927">
        <f>IFERROR(VLOOKUP(Table_Fact_Inbound_Reporting[[#This Row],[single_stream_incoming_date]],Fact_Trashout_Reporting!C:F,4,FALSE),0)</f>
        <v>0</v>
      </c>
      <c r="P927">
        <f>IFERROR(VLOOKUP(Table_Fact_Inbound_Reporting[[#This Row],[single_stream_incoming_date]],Fact_Production_Reporting!E:G,3,FALSE),0)</f>
        <v>5.6000000000000005</v>
      </c>
      <c r="Q927" s="30">
        <f>Table_Fact_Inbound_Reporting[[#This Row],[Group_Trash_Weight_Tons]]/Table_Fact_Inbound_Reporting[[#This Row],[Group_Inbound_Weight_Tons]]</f>
        <v>0</v>
      </c>
      <c r="R927" s="10">
        <f t="shared" si="14"/>
        <v>0.27575424703049778</v>
      </c>
    </row>
    <row r="928" spans="1:18" x14ac:dyDescent="0.25">
      <c r="A928">
        <v>1048</v>
      </c>
      <c r="B928" s="14">
        <v>44111</v>
      </c>
      <c r="C928" t="s">
        <v>42</v>
      </c>
      <c r="D928">
        <v>99880</v>
      </c>
      <c r="E928" s="2">
        <v>44111</v>
      </c>
      <c r="F928">
        <v>5240</v>
      </c>
      <c r="G928">
        <v>2.62</v>
      </c>
      <c r="H928">
        <v>2</v>
      </c>
      <c r="I928" t="s">
        <v>162</v>
      </c>
      <c r="J928" t="s">
        <v>163</v>
      </c>
      <c r="K928">
        <v>10</v>
      </c>
      <c r="L928" t="s">
        <v>166</v>
      </c>
      <c r="M928" t="str">
        <f>VLOOKUP(Table_Fact_Inbound_Reporting[[#This Row],[supplier_dim_supplier_id]],Table_supplier_dim1[[supplier_id]:[supplier_name]],5,FALSE)</f>
        <v>Twin Enviro</v>
      </c>
      <c r="N928">
        <f>SUMIF(B:B,Table_Fact_Inbound_Reporting[[#This Row],[single_stream_incoming_date]],G:G)</f>
        <v>3.23</v>
      </c>
      <c r="O928">
        <f>IFERROR(VLOOKUP(Table_Fact_Inbound_Reporting[[#This Row],[single_stream_incoming_date]],Fact_Trashout_Reporting!C:F,4,FALSE),0)</f>
        <v>0</v>
      </c>
      <c r="P928">
        <f>IFERROR(VLOOKUP(Table_Fact_Inbound_Reporting[[#This Row],[single_stream_incoming_date]],Fact_Production_Reporting!E:G,3,FALSE),0)</f>
        <v>5.6000000000000005</v>
      </c>
      <c r="Q928" s="30">
        <f>Table_Fact_Inbound_Reporting[[#This Row],[Group_Trash_Weight_Tons]]/Table_Fact_Inbound_Reporting[[#This Row],[Group_Inbound_Weight_Tons]]</f>
        <v>0</v>
      </c>
      <c r="R928" s="10">
        <f t="shared" si="14"/>
        <v>0.27575424703049778</v>
      </c>
    </row>
    <row r="929" spans="1:18" x14ac:dyDescent="0.25">
      <c r="A929">
        <v>1642</v>
      </c>
      <c r="B929" s="14">
        <v>44110</v>
      </c>
      <c r="C929" t="s">
        <v>42</v>
      </c>
      <c r="D929">
        <v>99858</v>
      </c>
      <c r="E929" s="2">
        <v>44110</v>
      </c>
      <c r="F929">
        <v>6440</v>
      </c>
      <c r="G929">
        <v>3.22</v>
      </c>
      <c r="H929">
        <v>3</v>
      </c>
      <c r="I929" t="s">
        <v>162</v>
      </c>
      <c r="J929" t="s">
        <v>163</v>
      </c>
      <c r="K929">
        <v>10</v>
      </c>
      <c r="L929" t="s">
        <v>166</v>
      </c>
      <c r="M929" t="str">
        <f>VLOOKUP(Table_Fact_Inbound_Reporting[[#This Row],[supplier_dim_supplier_id]],Table_supplier_dim1[[supplier_id]:[supplier_name]],5,FALSE)</f>
        <v>Waste Management</v>
      </c>
      <c r="N929">
        <f>SUMIF(B:B,Table_Fact_Inbound_Reporting[[#This Row],[single_stream_incoming_date]],G:G)</f>
        <v>5.26</v>
      </c>
      <c r="O929">
        <f>IFERROR(VLOOKUP(Table_Fact_Inbound_Reporting[[#This Row],[single_stream_incoming_date]],Fact_Trashout_Reporting!C:F,4,FALSE),0)</f>
        <v>0</v>
      </c>
      <c r="P929">
        <f>IFERROR(VLOOKUP(Table_Fact_Inbound_Reporting[[#This Row],[single_stream_incoming_date]],Fact_Production_Reporting!E:G,3,FALSE),0)</f>
        <v>6.0799999999999992</v>
      </c>
      <c r="Q929" s="30">
        <f>Table_Fact_Inbound_Reporting[[#This Row],[Group_Trash_Weight_Tons]]/Table_Fact_Inbound_Reporting[[#This Row],[Group_Inbound_Weight_Tons]]</f>
        <v>0</v>
      </c>
      <c r="R929" s="10">
        <f t="shared" si="14"/>
        <v>0.27575424703049778</v>
      </c>
    </row>
    <row r="930" spans="1:18" x14ac:dyDescent="0.25">
      <c r="A930">
        <v>1049</v>
      </c>
      <c r="B930" s="14">
        <v>44110</v>
      </c>
      <c r="C930" t="s">
        <v>42</v>
      </c>
      <c r="D930">
        <v>99800</v>
      </c>
      <c r="E930" s="2">
        <v>44110</v>
      </c>
      <c r="F930">
        <v>4080</v>
      </c>
      <c r="G930">
        <v>2.04</v>
      </c>
      <c r="H930">
        <v>2</v>
      </c>
      <c r="I930" t="s">
        <v>162</v>
      </c>
      <c r="J930" t="s">
        <v>163</v>
      </c>
      <c r="K930">
        <v>10</v>
      </c>
      <c r="L930" t="s">
        <v>166</v>
      </c>
      <c r="M930" t="str">
        <f>VLOOKUP(Table_Fact_Inbound_Reporting[[#This Row],[supplier_dim_supplier_id]],Table_supplier_dim1[[supplier_id]:[supplier_name]],5,FALSE)</f>
        <v>Twin Enviro</v>
      </c>
      <c r="N930">
        <f>SUMIF(B:B,Table_Fact_Inbound_Reporting[[#This Row],[single_stream_incoming_date]],G:G)</f>
        <v>5.26</v>
      </c>
      <c r="O930">
        <f>IFERROR(VLOOKUP(Table_Fact_Inbound_Reporting[[#This Row],[single_stream_incoming_date]],Fact_Trashout_Reporting!C:F,4,FALSE),0)</f>
        <v>0</v>
      </c>
      <c r="P930">
        <f>IFERROR(VLOOKUP(Table_Fact_Inbound_Reporting[[#This Row],[single_stream_incoming_date]],Fact_Production_Reporting!E:G,3,FALSE),0)</f>
        <v>6.0799999999999992</v>
      </c>
      <c r="Q930" s="30">
        <f>Table_Fact_Inbound_Reporting[[#This Row],[Group_Trash_Weight_Tons]]/Table_Fact_Inbound_Reporting[[#This Row],[Group_Inbound_Weight_Tons]]</f>
        <v>0</v>
      </c>
      <c r="R930" s="10">
        <f t="shared" si="14"/>
        <v>0.27575424703049778</v>
      </c>
    </row>
    <row r="931" spans="1:18" x14ac:dyDescent="0.25">
      <c r="A931">
        <v>1050</v>
      </c>
      <c r="B931" s="14">
        <v>44109</v>
      </c>
      <c r="C931" t="s">
        <v>42</v>
      </c>
      <c r="D931">
        <v>99706</v>
      </c>
      <c r="E931" s="2">
        <v>44109</v>
      </c>
      <c r="F931">
        <v>3620</v>
      </c>
      <c r="G931">
        <v>1.81</v>
      </c>
      <c r="H931">
        <v>2</v>
      </c>
      <c r="I931" t="s">
        <v>162</v>
      </c>
      <c r="J931" t="s">
        <v>163</v>
      </c>
      <c r="K931">
        <v>10</v>
      </c>
      <c r="L931" t="s">
        <v>166</v>
      </c>
      <c r="M931" t="str">
        <f>VLOOKUP(Table_Fact_Inbound_Reporting[[#This Row],[supplier_dim_supplier_id]],Table_supplier_dim1[[supplier_id]:[supplier_name]],5,FALSE)</f>
        <v>Twin Enviro</v>
      </c>
      <c r="N931">
        <f>SUMIF(B:B,Table_Fact_Inbound_Reporting[[#This Row],[single_stream_incoming_date]],G:G)</f>
        <v>1.81</v>
      </c>
      <c r="O931">
        <f>IFERROR(VLOOKUP(Table_Fact_Inbound_Reporting[[#This Row],[single_stream_incoming_date]],Fact_Trashout_Reporting!C:F,4,FALSE),0)</f>
        <v>0</v>
      </c>
      <c r="P931">
        <f>IFERROR(VLOOKUP(Table_Fact_Inbound_Reporting[[#This Row],[single_stream_incoming_date]],Fact_Production_Reporting!E:G,3,FALSE),0)</f>
        <v>4.22</v>
      </c>
      <c r="Q931" s="30">
        <f>Table_Fact_Inbound_Reporting[[#This Row],[Group_Trash_Weight_Tons]]/Table_Fact_Inbound_Reporting[[#This Row],[Group_Inbound_Weight_Tons]]</f>
        <v>0</v>
      </c>
      <c r="R931" s="10">
        <f t="shared" si="14"/>
        <v>0.27575424703049778</v>
      </c>
    </row>
    <row r="932" spans="1:18" x14ac:dyDescent="0.25">
      <c r="A932">
        <v>1053</v>
      </c>
      <c r="B932" s="14">
        <v>44106</v>
      </c>
      <c r="C932" t="s">
        <v>42</v>
      </c>
      <c r="D932">
        <v>99679</v>
      </c>
      <c r="E932" s="2">
        <v>44106</v>
      </c>
      <c r="F932">
        <v>2240</v>
      </c>
      <c r="G932">
        <v>1.1200000000000001</v>
      </c>
      <c r="H932">
        <v>2</v>
      </c>
      <c r="I932" t="s">
        <v>162</v>
      </c>
      <c r="J932" t="s">
        <v>163</v>
      </c>
      <c r="K932">
        <v>10</v>
      </c>
      <c r="L932" t="s">
        <v>166</v>
      </c>
      <c r="M932" t="str">
        <f>VLOOKUP(Table_Fact_Inbound_Reporting[[#This Row],[supplier_dim_supplier_id]],Table_supplier_dim1[[supplier_id]:[supplier_name]],5,FALSE)</f>
        <v>Twin Enviro</v>
      </c>
      <c r="N932">
        <f>SUMIF(B:B,Table_Fact_Inbound_Reporting[[#This Row],[single_stream_incoming_date]],G:G)</f>
        <v>6.41</v>
      </c>
      <c r="O932">
        <f>IFERROR(VLOOKUP(Table_Fact_Inbound_Reporting[[#This Row],[single_stream_incoming_date]],Fact_Trashout_Reporting!C:F,4,FALSE),0)</f>
        <v>0.64</v>
      </c>
      <c r="P932">
        <f>IFERROR(VLOOKUP(Table_Fact_Inbound_Reporting[[#This Row],[single_stream_incoming_date]],Fact_Production_Reporting!E:G,3,FALSE),0)</f>
        <v>2.68</v>
      </c>
      <c r="Q932" s="30">
        <f>Table_Fact_Inbound_Reporting[[#This Row],[Group_Trash_Weight_Tons]]/Table_Fact_Inbound_Reporting[[#This Row],[Group_Inbound_Weight_Tons]]</f>
        <v>9.9843993759750393E-2</v>
      </c>
      <c r="R932" s="10">
        <f t="shared" si="14"/>
        <v>0.27575424703049778</v>
      </c>
    </row>
    <row r="933" spans="1:18" x14ac:dyDescent="0.25">
      <c r="A933">
        <v>1643</v>
      </c>
      <c r="B933" s="14">
        <v>44106</v>
      </c>
      <c r="C933" t="s">
        <v>42</v>
      </c>
      <c r="D933">
        <v>99645</v>
      </c>
      <c r="E933" s="2">
        <v>44106</v>
      </c>
      <c r="F933">
        <v>5640</v>
      </c>
      <c r="G933">
        <v>2.82</v>
      </c>
      <c r="H933">
        <v>3</v>
      </c>
      <c r="I933" t="s">
        <v>162</v>
      </c>
      <c r="J933" t="s">
        <v>163</v>
      </c>
      <c r="K933">
        <v>10</v>
      </c>
      <c r="L933" t="s">
        <v>166</v>
      </c>
      <c r="M933" t="str">
        <f>VLOOKUP(Table_Fact_Inbound_Reporting[[#This Row],[supplier_dim_supplier_id]],Table_supplier_dim1[[supplier_id]:[supplier_name]],5,FALSE)</f>
        <v>Waste Management</v>
      </c>
      <c r="N933">
        <f>SUMIF(B:B,Table_Fact_Inbound_Reporting[[#This Row],[single_stream_incoming_date]],G:G)</f>
        <v>6.41</v>
      </c>
      <c r="O933">
        <f>IFERROR(VLOOKUP(Table_Fact_Inbound_Reporting[[#This Row],[single_stream_incoming_date]],Fact_Trashout_Reporting!C:F,4,FALSE),0)</f>
        <v>0.64</v>
      </c>
      <c r="P933">
        <f>IFERROR(VLOOKUP(Table_Fact_Inbound_Reporting[[#This Row],[single_stream_incoming_date]],Fact_Production_Reporting!E:G,3,FALSE),0)</f>
        <v>2.68</v>
      </c>
      <c r="Q933" s="30">
        <f>Table_Fact_Inbound_Reporting[[#This Row],[Group_Trash_Weight_Tons]]/Table_Fact_Inbound_Reporting[[#This Row],[Group_Inbound_Weight_Tons]]</f>
        <v>9.9843993759750393E-2</v>
      </c>
      <c r="R933" s="10">
        <f t="shared" si="14"/>
        <v>0.27575424703049778</v>
      </c>
    </row>
    <row r="934" spans="1:18" x14ac:dyDescent="0.25">
      <c r="A934">
        <v>1052</v>
      </c>
      <c r="B934" s="14">
        <v>44106</v>
      </c>
      <c r="C934" t="s">
        <v>42</v>
      </c>
      <c r="D934">
        <v>99698</v>
      </c>
      <c r="E934" s="2">
        <v>44106</v>
      </c>
      <c r="F934">
        <v>2280</v>
      </c>
      <c r="G934">
        <v>1.1399999999999999</v>
      </c>
      <c r="H934">
        <v>2</v>
      </c>
      <c r="I934" t="s">
        <v>162</v>
      </c>
      <c r="J934" t="s">
        <v>163</v>
      </c>
      <c r="K934">
        <v>10</v>
      </c>
      <c r="L934" t="s">
        <v>166</v>
      </c>
      <c r="M934" t="str">
        <f>VLOOKUP(Table_Fact_Inbound_Reporting[[#This Row],[supplier_dim_supplier_id]],Table_supplier_dim1[[supplier_id]:[supplier_name]],5,FALSE)</f>
        <v>Twin Enviro</v>
      </c>
      <c r="N934">
        <f>SUMIF(B:B,Table_Fact_Inbound_Reporting[[#This Row],[single_stream_incoming_date]],G:G)</f>
        <v>6.41</v>
      </c>
      <c r="O934">
        <f>IFERROR(VLOOKUP(Table_Fact_Inbound_Reporting[[#This Row],[single_stream_incoming_date]],Fact_Trashout_Reporting!C:F,4,FALSE),0)</f>
        <v>0.64</v>
      </c>
      <c r="P934">
        <f>IFERROR(VLOOKUP(Table_Fact_Inbound_Reporting[[#This Row],[single_stream_incoming_date]],Fact_Production_Reporting!E:G,3,FALSE),0)</f>
        <v>2.68</v>
      </c>
      <c r="Q934" s="30">
        <f>Table_Fact_Inbound_Reporting[[#This Row],[Group_Trash_Weight_Tons]]/Table_Fact_Inbound_Reporting[[#This Row],[Group_Inbound_Weight_Tons]]</f>
        <v>9.9843993759750393E-2</v>
      </c>
      <c r="R934" s="10">
        <f t="shared" si="14"/>
        <v>0.27575424703049778</v>
      </c>
    </row>
    <row r="935" spans="1:18" x14ac:dyDescent="0.25">
      <c r="A935">
        <v>1051</v>
      </c>
      <c r="B935" s="14">
        <v>44106</v>
      </c>
      <c r="C935" t="s">
        <v>42</v>
      </c>
      <c r="D935">
        <v>99619</v>
      </c>
      <c r="E935" s="2">
        <v>44106</v>
      </c>
      <c r="F935">
        <v>2660</v>
      </c>
      <c r="G935">
        <v>1.33</v>
      </c>
      <c r="H935">
        <v>2</v>
      </c>
      <c r="I935" t="s">
        <v>162</v>
      </c>
      <c r="J935" t="s">
        <v>163</v>
      </c>
      <c r="K935">
        <v>10</v>
      </c>
      <c r="L935" t="s">
        <v>166</v>
      </c>
      <c r="M935" t="str">
        <f>VLOOKUP(Table_Fact_Inbound_Reporting[[#This Row],[supplier_dim_supplier_id]],Table_supplier_dim1[[supplier_id]:[supplier_name]],5,FALSE)</f>
        <v>Twin Enviro</v>
      </c>
      <c r="N935">
        <f>SUMIF(B:B,Table_Fact_Inbound_Reporting[[#This Row],[single_stream_incoming_date]],G:G)</f>
        <v>6.41</v>
      </c>
      <c r="O935">
        <f>IFERROR(VLOOKUP(Table_Fact_Inbound_Reporting[[#This Row],[single_stream_incoming_date]],Fact_Trashout_Reporting!C:F,4,FALSE),0)</f>
        <v>0.64</v>
      </c>
      <c r="P935">
        <f>IFERROR(VLOOKUP(Table_Fact_Inbound_Reporting[[#This Row],[single_stream_incoming_date]],Fact_Production_Reporting!E:G,3,FALSE),0)</f>
        <v>2.68</v>
      </c>
      <c r="Q935" s="30">
        <f>Table_Fact_Inbound_Reporting[[#This Row],[Group_Trash_Weight_Tons]]/Table_Fact_Inbound_Reporting[[#This Row],[Group_Inbound_Weight_Tons]]</f>
        <v>9.9843993759750393E-2</v>
      </c>
      <c r="R935" s="10">
        <f t="shared" si="14"/>
        <v>0.27575424703049778</v>
      </c>
    </row>
    <row r="936" spans="1:18" x14ac:dyDescent="0.25">
      <c r="A936">
        <v>1055</v>
      </c>
      <c r="B936" s="14">
        <v>44105</v>
      </c>
      <c r="C936" t="s">
        <v>42</v>
      </c>
      <c r="D936">
        <v>99579</v>
      </c>
      <c r="E936" s="2">
        <v>44105</v>
      </c>
      <c r="F936">
        <v>3600</v>
      </c>
      <c r="G936">
        <v>1.8</v>
      </c>
      <c r="H936">
        <v>2</v>
      </c>
      <c r="I936" t="s">
        <v>162</v>
      </c>
      <c r="J936" t="s">
        <v>163</v>
      </c>
      <c r="K936">
        <v>10</v>
      </c>
      <c r="L936" t="s">
        <v>166</v>
      </c>
      <c r="M936" t="str">
        <f>VLOOKUP(Table_Fact_Inbound_Reporting[[#This Row],[supplier_dim_supplier_id]],Table_supplier_dim1[[supplier_id]:[supplier_name]],5,FALSE)</f>
        <v>Twin Enviro</v>
      </c>
      <c r="N936">
        <f>SUMIF(B:B,Table_Fact_Inbound_Reporting[[#This Row],[single_stream_incoming_date]],G:G)</f>
        <v>4.1900000000000004</v>
      </c>
      <c r="O936">
        <f>IFERROR(VLOOKUP(Table_Fact_Inbound_Reporting[[#This Row],[single_stream_incoming_date]],Fact_Trashout_Reporting!C:F,4,FALSE),0)</f>
        <v>2.66</v>
      </c>
      <c r="P936">
        <f>IFERROR(VLOOKUP(Table_Fact_Inbound_Reporting[[#This Row],[single_stream_incoming_date]],Fact_Production_Reporting!E:G,3,FALSE),0)</f>
        <v>5.3900000000000006</v>
      </c>
      <c r="Q936" s="30">
        <f>Table_Fact_Inbound_Reporting[[#This Row],[Group_Trash_Weight_Tons]]/Table_Fact_Inbound_Reporting[[#This Row],[Group_Inbound_Weight_Tons]]</f>
        <v>0.6348448687350835</v>
      </c>
      <c r="R936" s="10">
        <f t="shared" si="14"/>
        <v>0.27575424703049778</v>
      </c>
    </row>
    <row r="937" spans="1:18" x14ac:dyDescent="0.25">
      <c r="A937">
        <v>1054</v>
      </c>
      <c r="B937" s="14">
        <v>44105</v>
      </c>
      <c r="C937" t="s">
        <v>42</v>
      </c>
      <c r="D937">
        <v>99594</v>
      </c>
      <c r="E937" s="2">
        <v>44105</v>
      </c>
      <c r="F937">
        <v>4780</v>
      </c>
      <c r="G937">
        <v>2.39</v>
      </c>
      <c r="H937">
        <v>2</v>
      </c>
      <c r="I937" t="s">
        <v>162</v>
      </c>
      <c r="J937" t="s">
        <v>163</v>
      </c>
      <c r="K937">
        <v>10</v>
      </c>
      <c r="L937" t="s">
        <v>166</v>
      </c>
      <c r="M937" t="str">
        <f>VLOOKUP(Table_Fact_Inbound_Reporting[[#This Row],[supplier_dim_supplier_id]],Table_supplier_dim1[[supplier_id]:[supplier_name]],5,FALSE)</f>
        <v>Twin Enviro</v>
      </c>
      <c r="N937">
        <f>SUMIF(B:B,Table_Fact_Inbound_Reporting[[#This Row],[single_stream_incoming_date]],G:G)</f>
        <v>4.1900000000000004</v>
      </c>
      <c r="O937">
        <f>IFERROR(VLOOKUP(Table_Fact_Inbound_Reporting[[#This Row],[single_stream_incoming_date]],Fact_Trashout_Reporting!C:F,4,FALSE),0)</f>
        <v>2.66</v>
      </c>
      <c r="P937">
        <f>IFERROR(VLOOKUP(Table_Fact_Inbound_Reporting[[#This Row],[single_stream_incoming_date]],Fact_Production_Reporting!E:G,3,FALSE),0)</f>
        <v>5.3900000000000006</v>
      </c>
      <c r="Q937" s="30">
        <f>Table_Fact_Inbound_Reporting[[#This Row],[Group_Trash_Weight_Tons]]/Table_Fact_Inbound_Reporting[[#This Row],[Group_Inbound_Weight_Tons]]</f>
        <v>0.6348448687350835</v>
      </c>
      <c r="R937" s="10">
        <f t="shared" si="14"/>
        <v>0.27575424703049778</v>
      </c>
    </row>
    <row r="938" spans="1:18" x14ac:dyDescent="0.25">
      <c r="A938">
        <v>1644</v>
      </c>
      <c r="B938" s="14">
        <v>44104</v>
      </c>
      <c r="C938" t="s">
        <v>42</v>
      </c>
      <c r="D938">
        <v>99522</v>
      </c>
      <c r="E938" s="2">
        <v>44104</v>
      </c>
      <c r="F938">
        <v>4140</v>
      </c>
      <c r="G938">
        <v>2.0699999999999998</v>
      </c>
      <c r="H938">
        <v>3</v>
      </c>
      <c r="I938" t="s">
        <v>162</v>
      </c>
      <c r="J938" t="s">
        <v>167</v>
      </c>
      <c r="K938">
        <v>9</v>
      </c>
      <c r="L938" t="s">
        <v>168</v>
      </c>
      <c r="M938" t="str">
        <f>VLOOKUP(Table_Fact_Inbound_Reporting[[#This Row],[supplier_dim_supplier_id]],Table_supplier_dim1[[supplier_id]:[supplier_name]],5,FALSE)</f>
        <v>Waste Management</v>
      </c>
      <c r="N938">
        <f>SUMIF(B:B,Table_Fact_Inbound_Reporting[[#This Row],[single_stream_incoming_date]],G:G)</f>
        <v>10.36</v>
      </c>
      <c r="O938">
        <f>IFERROR(VLOOKUP(Table_Fact_Inbound_Reporting[[#This Row],[single_stream_incoming_date]],Fact_Trashout_Reporting!C:F,4,FALSE),0)</f>
        <v>4.9800000000000004</v>
      </c>
      <c r="P938">
        <f>IFERROR(VLOOKUP(Table_Fact_Inbound_Reporting[[#This Row],[single_stream_incoming_date]],Fact_Production_Reporting!E:G,3,FALSE),0)</f>
        <v>5.3900000000000006</v>
      </c>
      <c r="Q938" s="30">
        <f>Table_Fact_Inbound_Reporting[[#This Row],[Group_Trash_Weight_Tons]]/Table_Fact_Inbound_Reporting[[#This Row],[Group_Inbound_Weight_Tons]]</f>
        <v>0.48069498069498079</v>
      </c>
      <c r="R938" s="10">
        <f t="shared" si="14"/>
        <v>0.27575424703049778</v>
      </c>
    </row>
    <row r="939" spans="1:18" x14ac:dyDescent="0.25">
      <c r="A939">
        <v>1056</v>
      </c>
      <c r="B939" s="14">
        <v>44104</v>
      </c>
      <c r="C939" t="s">
        <v>42</v>
      </c>
      <c r="D939">
        <v>99526</v>
      </c>
      <c r="E939" s="2">
        <v>44104</v>
      </c>
      <c r="F939">
        <v>1720</v>
      </c>
      <c r="G939">
        <v>0.86</v>
      </c>
      <c r="H939">
        <v>2</v>
      </c>
      <c r="I939" t="s">
        <v>162</v>
      </c>
      <c r="J939" t="s">
        <v>167</v>
      </c>
      <c r="K939">
        <v>9</v>
      </c>
      <c r="L939" t="s">
        <v>168</v>
      </c>
      <c r="M939" t="str">
        <f>VLOOKUP(Table_Fact_Inbound_Reporting[[#This Row],[supplier_dim_supplier_id]],Table_supplier_dim1[[supplier_id]:[supplier_name]],5,FALSE)</f>
        <v>Twin Enviro</v>
      </c>
      <c r="N939">
        <f>SUMIF(B:B,Table_Fact_Inbound_Reporting[[#This Row],[single_stream_incoming_date]],G:G)</f>
        <v>10.36</v>
      </c>
      <c r="O939">
        <f>IFERROR(VLOOKUP(Table_Fact_Inbound_Reporting[[#This Row],[single_stream_incoming_date]],Fact_Trashout_Reporting!C:F,4,FALSE),0)</f>
        <v>4.9800000000000004</v>
      </c>
      <c r="P939">
        <f>IFERROR(VLOOKUP(Table_Fact_Inbound_Reporting[[#This Row],[single_stream_incoming_date]],Fact_Production_Reporting!E:G,3,FALSE),0)</f>
        <v>5.3900000000000006</v>
      </c>
      <c r="Q939" s="30">
        <f>Table_Fact_Inbound_Reporting[[#This Row],[Group_Trash_Weight_Tons]]/Table_Fact_Inbound_Reporting[[#This Row],[Group_Inbound_Weight_Tons]]</f>
        <v>0.48069498069498079</v>
      </c>
      <c r="R939" s="10">
        <f t="shared" si="14"/>
        <v>0.27575424703049778</v>
      </c>
    </row>
    <row r="940" spans="1:18" x14ac:dyDescent="0.25">
      <c r="A940">
        <v>1057</v>
      </c>
      <c r="B940" s="14">
        <v>44104</v>
      </c>
      <c r="C940" t="s">
        <v>42</v>
      </c>
      <c r="D940">
        <v>99473</v>
      </c>
      <c r="E940" s="2">
        <v>44104</v>
      </c>
      <c r="F940">
        <v>940</v>
      </c>
      <c r="G940">
        <v>0.47</v>
      </c>
      <c r="H940">
        <v>2</v>
      </c>
      <c r="I940" t="s">
        <v>162</v>
      </c>
      <c r="J940" t="s">
        <v>167</v>
      </c>
      <c r="K940">
        <v>9</v>
      </c>
      <c r="L940" t="s">
        <v>168</v>
      </c>
      <c r="M940" t="str">
        <f>VLOOKUP(Table_Fact_Inbound_Reporting[[#This Row],[supplier_dim_supplier_id]],Table_supplier_dim1[[supplier_id]:[supplier_name]],5,FALSE)</f>
        <v>Twin Enviro</v>
      </c>
      <c r="N940">
        <f>SUMIF(B:B,Table_Fact_Inbound_Reporting[[#This Row],[single_stream_incoming_date]],G:G)</f>
        <v>10.36</v>
      </c>
      <c r="O940">
        <f>IFERROR(VLOOKUP(Table_Fact_Inbound_Reporting[[#This Row],[single_stream_incoming_date]],Fact_Trashout_Reporting!C:F,4,FALSE),0)</f>
        <v>4.9800000000000004</v>
      </c>
      <c r="P940">
        <f>IFERROR(VLOOKUP(Table_Fact_Inbound_Reporting[[#This Row],[single_stream_incoming_date]],Fact_Production_Reporting!E:G,3,FALSE),0)</f>
        <v>5.3900000000000006</v>
      </c>
      <c r="Q940" s="30">
        <f>Table_Fact_Inbound_Reporting[[#This Row],[Group_Trash_Weight_Tons]]/Table_Fact_Inbound_Reporting[[#This Row],[Group_Inbound_Weight_Tons]]</f>
        <v>0.48069498069498079</v>
      </c>
      <c r="R940" s="10">
        <f t="shared" si="14"/>
        <v>0.27575424703049778</v>
      </c>
    </row>
    <row r="941" spans="1:18" x14ac:dyDescent="0.25">
      <c r="A941">
        <v>1058</v>
      </c>
      <c r="B941" s="14">
        <v>44104</v>
      </c>
      <c r="C941" t="s">
        <v>42</v>
      </c>
      <c r="D941">
        <v>99467</v>
      </c>
      <c r="E941" s="2">
        <v>44104</v>
      </c>
      <c r="F941">
        <v>6640</v>
      </c>
      <c r="G941">
        <v>3.32</v>
      </c>
      <c r="H941">
        <v>2</v>
      </c>
      <c r="I941" t="s">
        <v>162</v>
      </c>
      <c r="J941" t="s">
        <v>167</v>
      </c>
      <c r="K941">
        <v>9</v>
      </c>
      <c r="L941" t="s">
        <v>168</v>
      </c>
      <c r="M941" t="str">
        <f>VLOOKUP(Table_Fact_Inbound_Reporting[[#This Row],[supplier_dim_supplier_id]],Table_supplier_dim1[[supplier_id]:[supplier_name]],5,FALSE)</f>
        <v>Twin Enviro</v>
      </c>
      <c r="N941">
        <f>SUMIF(B:B,Table_Fact_Inbound_Reporting[[#This Row],[single_stream_incoming_date]],G:G)</f>
        <v>10.36</v>
      </c>
      <c r="O941">
        <f>IFERROR(VLOOKUP(Table_Fact_Inbound_Reporting[[#This Row],[single_stream_incoming_date]],Fact_Trashout_Reporting!C:F,4,FALSE),0)</f>
        <v>4.9800000000000004</v>
      </c>
      <c r="P941">
        <f>IFERROR(VLOOKUP(Table_Fact_Inbound_Reporting[[#This Row],[single_stream_incoming_date]],Fact_Production_Reporting!E:G,3,FALSE),0)</f>
        <v>5.3900000000000006</v>
      </c>
      <c r="Q941" s="30">
        <f>Table_Fact_Inbound_Reporting[[#This Row],[Group_Trash_Weight_Tons]]/Table_Fact_Inbound_Reporting[[#This Row],[Group_Inbound_Weight_Tons]]</f>
        <v>0.48069498069498079</v>
      </c>
      <c r="R941" s="10">
        <f t="shared" si="14"/>
        <v>0.27575424703049778</v>
      </c>
    </row>
    <row r="942" spans="1:18" x14ac:dyDescent="0.25">
      <c r="A942">
        <v>1059</v>
      </c>
      <c r="B942" s="14">
        <v>44104</v>
      </c>
      <c r="C942" t="s">
        <v>42</v>
      </c>
      <c r="D942">
        <v>99532</v>
      </c>
      <c r="E942" s="2">
        <v>44104</v>
      </c>
      <c r="F942">
        <v>7280</v>
      </c>
      <c r="G942">
        <v>3.64</v>
      </c>
      <c r="H942">
        <v>2</v>
      </c>
      <c r="I942" t="s">
        <v>162</v>
      </c>
      <c r="J942" t="s">
        <v>167</v>
      </c>
      <c r="K942">
        <v>9</v>
      </c>
      <c r="L942" t="s">
        <v>168</v>
      </c>
      <c r="M942" t="str">
        <f>VLOOKUP(Table_Fact_Inbound_Reporting[[#This Row],[supplier_dim_supplier_id]],Table_supplier_dim1[[supplier_id]:[supplier_name]],5,FALSE)</f>
        <v>Twin Enviro</v>
      </c>
      <c r="N942">
        <f>SUMIF(B:B,Table_Fact_Inbound_Reporting[[#This Row],[single_stream_incoming_date]],G:G)</f>
        <v>10.36</v>
      </c>
      <c r="O942">
        <f>IFERROR(VLOOKUP(Table_Fact_Inbound_Reporting[[#This Row],[single_stream_incoming_date]],Fact_Trashout_Reporting!C:F,4,FALSE),0)</f>
        <v>4.9800000000000004</v>
      </c>
      <c r="P942">
        <f>IFERROR(VLOOKUP(Table_Fact_Inbound_Reporting[[#This Row],[single_stream_incoming_date]],Fact_Production_Reporting!E:G,3,FALSE),0)</f>
        <v>5.3900000000000006</v>
      </c>
      <c r="Q942" s="30">
        <f>Table_Fact_Inbound_Reporting[[#This Row],[Group_Trash_Weight_Tons]]/Table_Fact_Inbound_Reporting[[#This Row],[Group_Inbound_Weight_Tons]]</f>
        <v>0.48069498069498079</v>
      </c>
      <c r="R942" s="10">
        <f t="shared" si="14"/>
        <v>0.27575424703049778</v>
      </c>
    </row>
    <row r="943" spans="1:18" x14ac:dyDescent="0.25">
      <c r="A943">
        <v>1061</v>
      </c>
      <c r="B943" s="14">
        <v>44103</v>
      </c>
      <c r="C943" t="s">
        <v>42</v>
      </c>
      <c r="D943">
        <v>99367</v>
      </c>
      <c r="E943" s="2">
        <v>44103</v>
      </c>
      <c r="F943">
        <v>4740</v>
      </c>
      <c r="G943">
        <v>2.37</v>
      </c>
      <c r="H943">
        <v>2</v>
      </c>
      <c r="I943" t="s">
        <v>162</v>
      </c>
      <c r="J943" t="s">
        <v>167</v>
      </c>
      <c r="K943">
        <v>9</v>
      </c>
      <c r="L943" t="s">
        <v>168</v>
      </c>
      <c r="M943" t="str">
        <f>VLOOKUP(Table_Fact_Inbound_Reporting[[#This Row],[supplier_dim_supplier_id]],Table_supplier_dim1[[supplier_id]:[supplier_name]],5,FALSE)</f>
        <v>Twin Enviro</v>
      </c>
      <c r="N943">
        <f>SUMIF(B:B,Table_Fact_Inbound_Reporting[[#This Row],[single_stream_incoming_date]],G:G)</f>
        <v>3.72</v>
      </c>
      <c r="O943">
        <f>IFERROR(VLOOKUP(Table_Fact_Inbound_Reporting[[#This Row],[single_stream_incoming_date]],Fact_Trashout_Reporting!C:F,4,FALSE),0)</f>
        <v>0</v>
      </c>
      <c r="P943">
        <f>IFERROR(VLOOKUP(Table_Fact_Inbound_Reporting[[#This Row],[single_stream_incoming_date]],Fact_Production_Reporting!E:G,3,FALSE),0)</f>
        <v>5.26</v>
      </c>
      <c r="Q943" s="30">
        <f>Table_Fact_Inbound_Reporting[[#This Row],[Group_Trash_Weight_Tons]]/Table_Fact_Inbound_Reporting[[#This Row],[Group_Inbound_Weight_Tons]]</f>
        <v>0</v>
      </c>
      <c r="R943" s="10">
        <f t="shared" si="14"/>
        <v>0.27575424703049778</v>
      </c>
    </row>
    <row r="944" spans="1:18" x14ac:dyDescent="0.25">
      <c r="A944">
        <v>1060</v>
      </c>
      <c r="B944" s="14">
        <v>44103</v>
      </c>
      <c r="C944" t="s">
        <v>42</v>
      </c>
      <c r="D944">
        <v>99368</v>
      </c>
      <c r="E944" s="2">
        <v>44103</v>
      </c>
      <c r="F944">
        <v>2700</v>
      </c>
      <c r="G944">
        <v>1.35</v>
      </c>
      <c r="H944">
        <v>2</v>
      </c>
      <c r="I944" t="s">
        <v>162</v>
      </c>
      <c r="J944" t="s">
        <v>167</v>
      </c>
      <c r="K944">
        <v>9</v>
      </c>
      <c r="L944" t="s">
        <v>168</v>
      </c>
      <c r="M944" t="str">
        <f>VLOOKUP(Table_Fact_Inbound_Reporting[[#This Row],[supplier_dim_supplier_id]],Table_supplier_dim1[[supplier_id]:[supplier_name]],5,FALSE)</f>
        <v>Twin Enviro</v>
      </c>
      <c r="N944">
        <f>SUMIF(B:B,Table_Fact_Inbound_Reporting[[#This Row],[single_stream_incoming_date]],G:G)</f>
        <v>3.72</v>
      </c>
      <c r="O944">
        <f>IFERROR(VLOOKUP(Table_Fact_Inbound_Reporting[[#This Row],[single_stream_incoming_date]],Fact_Trashout_Reporting!C:F,4,FALSE),0)</f>
        <v>0</v>
      </c>
      <c r="P944">
        <f>IFERROR(VLOOKUP(Table_Fact_Inbound_Reporting[[#This Row],[single_stream_incoming_date]],Fact_Production_Reporting!E:G,3,FALSE),0)</f>
        <v>5.26</v>
      </c>
      <c r="Q944" s="30">
        <f>Table_Fact_Inbound_Reporting[[#This Row],[Group_Trash_Weight_Tons]]/Table_Fact_Inbound_Reporting[[#This Row],[Group_Inbound_Weight_Tons]]</f>
        <v>0</v>
      </c>
      <c r="R944" s="10">
        <f t="shared" si="14"/>
        <v>0.27575424703049778</v>
      </c>
    </row>
    <row r="945" spans="1:18" x14ac:dyDescent="0.25">
      <c r="A945">
        <v>1063</v>
      </c>
      <c r="B945" s="14">
        <v>44102</v>
      </c>
      <c r="C945" t="s">
        <v>42</v>
      </c>
      <c r="D945">
        <v>99287</v>
      </c>
      <c r="E945" s="2">
        <v>44102</v>
      </c>
      <c r="F945">
        <v>2200</v>
      </c>
      <c r="G945">
        <v>1.1000000000000001</v>
      </c>
      <c r="H945">
        <v>2</v>
      </c>
      <c r="I945" t="s">
        <v>162</v>
      </c>
      <c r="J945" t="s">
        <v>167</v>
      </c>
      <c r="K945">
        <v>9</v>
      </c>
      <c r="L945" t="s">
        <v>168</v>
      </c>
      <c r="M945" t="str">
        <f>VLOOKUP(Table_Fact_Inbound_Reporting[[#This Row],[supplier_dim_supplier_id]],Table_supplier_dim1[[supplier_id]:[supplier_name]],5,FALSE)</f>
        <v>Twin Enviro</v>
      </c>
      <c r="N945">
        <f>SUMIF(B:B,Table_Fact_Inbound_Reporting[[#This Row],[single_stream_incoming_date]],G:G)</f>
        <v>2.06</v>
      </c>
      <c r="O945">
        <f>IFERROR(VLOOKUP(Table_Fact_Inbound_Reporting[[#This Row],[single_stream_incoming_date]],Fact_Trashout_Reporting!C:F,4,FALSE),0)</f>
        <v>8.34</v>
      </c>
      <c r="P945">
        <f>IFERROR(VLOOKUP(Table_Fact_Inbound_Reporting[[#This Row],[single_stream_incoming_date]],Fact_Production_Reporting!E:G,3,FALSE),0)</f>
        <v>4.22</v>
      </c>
      <c r="Q945" s="30">
        <f>Table_Fact_Inbound_Reporting[[#This Row],[Group_Trash_Weight_Tons]]/Table_Fact_Inbound_Reporting[[#This Row],[Group_Inbound_Weight_Tons]]</f>
        <v>4.0485436893203879</v>
      </c>
      <c r="R945" s="10">
        <f t="shared" si="14"/>
        <v>0.27575424703049778</v>
      </c>
    </row>
    <row r="946" spans="1:18" x14ac:dyDescent="0.25">
      <c r="A946">
        <v>1062</v>
      </c>
      <c r="B946" s="14">
        <v>44102</v>
      </c>
      <c r="C946" t="s">
        <v>42</v>
      </c>
      <c r="D946">
        <v>99305</v>
      </c>
      <c r="E946" s="2">
        <v>44102</v>
      </c>
      <c r="F946">
        <v>1920</v>
      </c>
      <c r="G946">
        <v>0.96</v>
      </c>
      <c r="H946">
        <v>2</v>
      </c>
      <c r="I946" t="s">
        <v>162</v>
      </c>
      <c r="J946" t="s">
        <v>167</v>
      </c>
      <c r="K946">
        <v>9</v>
      </c>
      <c r="L946" t="s">
        <v>168</v>
      </c>
      <c r="M946" t="str">
        <f>VLOOKUP(Table_Fact_Inbound_Reporting[[#This Row],[supplier_dim_supplier_id]],Table_supplier_dim1[[supplier_id]:[supplier_name]],5,FALSE)</f>
        <v>Twin Enviro</v>
      </c>
      <c r="N946">
        <f>SUMIF(B:B,Table_Fact_Inbound_Reporting[[#This Row],[single_stream_incoming_date]],G:G)</f>
        <v>2.06</v>
      </c>
      <c r="O946">
        <f>IFERROR(VLOOKUP(Table_Fact_Inbound_Reporting[[#This Row],[single_stream_incoming_date]],Fact_Trashout_Reporting!C:F,4,FALSE),0)</f>
        <v>8.34</v>
      </c>
      <c r="P946">
        <f>IFERROR(VLOOKUP(Table_Fact_Inbound_Reporting[[#This Row],[single_stream_incoming_date]],Fact_Production_Reporting!E:G,3,FALSE),0)</f>
        <v>4.22</v>
      </c>
      <c r="Q946" s="30">
        <f>Table_Fact_Inbound_Reporting[[#This Row],[Group_Trash_Weight_Tons]]/Table_Fact_Inbound_Reporting[[#This Row],[Group_Inbound_Weight_Tons]]</f>
        <v>4.0485436893203879</v>
      </c>
      <c r="R946" s="10">
        <f t="shared" si="14"/>
        <v>0.27575424703049778</v>
      </c>
    </row>
    <row r="947" spans="1:18" x14ac:dyDescent="0.25">
      <c r="A947">
        <v>1064</v>
      </c>
      <c r="B947" s="14">
        <v>44099</v>
      </c>
      <c r="C947" t="s">
        <v>42</v>
      </c>
      <c r="D947">
        <v>99209</v>
      </c>
      <c r="E947" s="2">
        <v>44099</v>
      </c>
      <c r="F947">
        <v>4720</v>
      </c>
      <c r="G947">
        <v>2.36</v>
      </c>
      <c r="H947">
        <v>2</v>
      </c>
      <c r="I947" t="s">
        <v>162</v>
      </c>
      <c r="J947" t="s">
        <v>167</v>
      </c>
      <c r="K947">
        <v>9</v>
      </c>
      <c r="L947" t="s">
        <v>168</v>
      </c>
      <c r="M947" t="str">
        <f>VLOOKUP(Table_Fact_Inbound_Reporting[[#This Row],[supplier_dim_supplier_id]],Table_supplier_dim1[[supplier_id]:[supplier_name]],5,FALSE)</f>
        <v>Twin Enviro</v>
      </c>
      <c r="N947">
        <f>SUMIF(B:B,Table_Fact_Inbound_Reporting[[#This Row],[single_stream_incoming_date]],G:G)</f>
        <v>11.48</v>
      </c>
      <c r="O947">
        <f>IFERROR(VLOOKUP(Table_Fact_Inbound_Reporting[[#This Row],[single_stream_incoming_date]],Fact_Trashout_Reporting!C:F,4,FALSE),0)</f>
        <v>2.9</v>
      </c>
      <c r="P947">
        <f>IFERROR(VLOOKUP(Table_Fact_Inbound_Reporting[[#This Row],[single_stream_incoming_date]],Fact_Production_Reporting!E:G,3,FALSE),0)</f>
        <v>2.5900000000000003</v>
      </c>
      <c r="Q947" s="30">
        <f>Table_Fact_Inbound_Reporting[[#This Row],[Group_Trash_Weight_Tons]]/Table_Fact_Inbound_Reporting[[#This Row],[Group_Inbound_Weight_Tons]]</f>
        <v>0.25261324041811845</v>
      </c>
      <c r="R947" s="10">
        <f t="shared" si="14"/>
        <v>0.27575424703049778</v>
      </c>
    </row>
    <row r="948" spans="1:18" x14ac:dyDescent="0.25">
      <c r="A948">
        <v>1066</v>
      </c>
      <c r="B948" s="14">
        <v>44099</v>
      </c>
      <c r="C948" t="s">
        <v>42</v>
      </c>
      <c r="D948">
        <v>99265</v>
      </c>
      <c r="E948" s="2">
        <v>44099</v>
      </c>
      <c r="F948">
        <v>5420</v>
      </c>
      <c r="G948">
        <v>2.71</v>
      </c>
      <c r="H948">
        <v>2</v>
      </c>
      <c r="I948" t="s">
        <v>162</v>
      </c>
      <c r="J948" t="s">
        <v>167</v>
      </c>
      <c r="K948">
        <v>9</v>
      </c>
      <c r="L948" t="s">
        <v>168</v>
      </c>
      <c r="M948" t="str">
        <f>VLOOKUP(Table_Fact_Inbound_Reporting[[#This Row],[supplier_dim_supplier_id]],Table_supplier_dim1[[supplier_id]:[supplier_name]],5,FALSE)</f>
        <v>Twin Enviro</v>
      </c>
      <c r="N948">
        <f>SUMIF(B:B,Table_Fact_Inbound_Reporting[[#This Row],[single_stream_incoming_date]],G:G)</f>
        <v>11.48</v>
      </c>
      <c r="O948">
        <f>IFERROR(VLOOKUP(Table_Fact_Inbound_Reporting[[#This Row],[single_stream_incoming_date]],Fact_Trashout_Reporting!C:F,4,FALSE),0)</f>
        <v>2.9</v>
      </c>
      <c r="P948">
        <f>IFERROR(VLOOKUP(Table_Fact_Inbound_Reporting[[#This Row],[single_stream_incoming_date]],Fact_Production_Reporting!E:G,3,FALSE),0)</f>
        <v>2.5900000000000003</v>
      </c>
      <c r="Q948" s="30">
        <f>Table_Fact_Inbound_Reporting[[#This Row],[Group_Trash_Weight_Tons]]/Table_Fact_Inbound_Reporting[[#This Row],[Group_Inbound_Weight_Tons]]</f>
        <v>0.25261324041811845</v>
      </c>
      <c r="R948" s="10">
        <f t="shared" si="14"/>
        <v>0.27575424703049778</v>
      </c>
    </row>
    <row r="949" spans="1:18" x14ac:dyDescent="0.25">
      <c r="A949">
        <v>1065</v>
      </c>
      <c r="B949" s="14">
        <v>44099</v>
      </c>
      <c r="C949" t="s">
        <v>42</v>
      </c>
      <c r="D949">
        <v>99279</v>
      </c>
      <c r="E949" s="2">
        <v>44099</v>
      </c>
      <c r="F949">
        <v>5720</v>
      </c>
      <c r="G949">
        <v>2.86</v>
      </c>
      <c r="H949">
        <v>2</v>
      </c>
      <c r="I949" t="s">
        <v>162</v>
      </c>
      <c r="J949" t="s">
        <v>167</v>
      </c>
      <c r="K949">
        <v>9</v>
      </c>
      <c r="L949" t="s">
        <v>168</v>
      </c>
      <c r="M949" t="str">
        <f>VLOOKUP(Table_Fact_Inbound_Reporting[[#This Row],[supplier_dim_supplier_id]],Table_supplier_dim1[[supplier_id]:[supplier_name]],5,FALSE)</f>
        <v>Twin Enviro</v>
      </c>
      <c r="N949">
        <f>SUMIF(B:B,Table_Fact_Inbound_Reporting[[#This Row],[single_stream_incoming_date]],G:G)</f>
        <v>11.48</v>
      </c>
      <c r="O949">
        <f>IFERROR(VLOOKUP(Table_Fact_Inbound_Reporting[[#This Row],[single_stream_incoming_date]],Fact_Trashout_Reporting!C:F,4,FALSE),0)</f>
        <v>2.9</v>
      </c>
      <c r="P949">
        <f>IFERROR(VLOOKUP(Table_Fact_Inbound_Reporting[[#This Row],[single_stream_incoming_date]],Fact_Production_Reporting!E:G,3,FALSE),0)</f>
        <v>2.5900000000000003</v>
      </c>
      <c r="Q949" s="30">
        <f>Table_Fact_Inbound_Reporting[[#This Row],[Group_Trash_Weight_Tons]]/Table_Fact_Inbound_Reporting[[#This Row],[Group_Inbound_Weight_Tons]]</f>
        <v>0.25261324041811845</v>
      </c>
      <c r="R949" s="10">
        <f t="shared" si="14"/>
        <v>0.27575424703049778</v>
      </c>
    </row>
    <row r="950" spans="1:18" x14ac:dyDescent="0.25">
      <c r="A950">
        <v>1645</v>
      </c>
      <c r="B950" s="14">
        <v>44099</v>
      </c>
      <c r="C950" t="s">
        <v>42</v>
      </c>
      <c r="D950">
        <v>99264</v>
      </c>
      <c r="E950" s="2">
        <v>44099</v>
      </c>
      <c r="F950">
        <v>7100</v>
      </c>
      <c r="G950">
        <v>3.55</v>
      </c>
      <c r="H950">
        <v>3</v>
      </c>
      <c r="I950" t="s">
        <v>162</v>
      </c>
      <c r="J950" t="s">
        <v>167</v>
      </c>
      <c r="K950">
        <v>9</v>
      </c>
      <c r="L950" t="s">
        <v>168</v>
      </c>
      <c r="M950" t="str">
        <f>VLOOKUP(Table_Fact_Inbound_Reporting[[#This Row],[supplier_dim_supplier_id]],Table_supplier_dim1[[supplier_id]:[supplier_name]],5,FALSE)</f>
        <v>Waste Management</v>
      </c>
      <c r="N950">
        <f>SUMIF(B:B,Table_Fact_Inbound_Reporting[[#This Row],[single_stream_incoming_date]],G:G)</f>
        <v>11.48</v>
      </c>
      <c r="O950">
        <f>IFERROR(VLOOKUP(Table_Fact_Inbound_Reporting[[#This Row],[single_stream_incoming_date]],Fact_Trashout_Reporting!C:F,4,FALSE),0)</f>
        <v>2.9</v>
      </c>
      <c r="P950">
        <f>IFERROR(VLOOKUP(Table_Fact_Inbound_Reporting[[#This Row],[single_stream_incoming_date]],Fact_Production_Reporting!E:G,3,FALSE),0)</f>
        <v>2.5900000000000003</v>
      </c>
      <c r="Q950" s="30">
        <f>Table_Fact_Inbound_Reporting[[#This Row],[Group_Trash_Weight_Tons]]/Table_Fact_Inbound_Reporting[[#This Row],[Group_Inbound_Weight_Tons]]</f>
        <v>0.25261324041811845</v>
      </c>
      <c r="R950" s="10">
        <f t="shared" si="14"/>
        <v>0.27575424703049778</v>
      </c>
    </row>
    <row r="951" spans="1:18" x14ac:dyDescent="0.25">
      <c r="A951">
        <v>1068</v>
      </c>
      <c r="B951" s="14">
        <v>44098</v>
      </c>
      <c r="C951" t="s">
        <v>42</v>
      </c>
      <c r="D951">
        <v>99165</v>
      </c>
      <c r="E951" s="2">
        <v>44098</v>
      </c>
      <c r="F951">
        <v>3460</v>
      </c>
      <c r="G951">
        <v>1.73</v>
      </c>
      <c r="H951">
        <v>2</v>
      </c>
      <c r="I951" t="s">
        <v>162</v>
      </c>
      <c r="J951" t="s">
        <v>167</v>
      </c>
      <c r="K951">
        <v>9</v>
      </c>
      <c r="L951" t="s">
        <v>168</v>
      </c>
      <c r="M951" t="str">
        <f>VLOOKUP(Table_Fact_Inbound_Reporting[[#This Row],[supplier_dim_supplier_id]],Table_supplier_dim1[[supplier_id]:[supplier_name]],5,FALSE)</f>
        <v>Twin Enviro</v>
      </c>
      <c r="N951">
        <f>SUMIF(B:B,Table_Fact_Inbound_Reporting[[#This Row],[single_stream_incoming_date]],G:G)</f>
        <v>9.5299999999999994</v>
      </c>
      <c r="O951">
        <f>IFERROR(VLOOKUP(Table_Fact_Inbound_Reporting[[#This Row],[single_stream_incoming_date]],Fact_Trashout_Reporting!C:F,4,FALSE),0)</f>
        <v>0.63</v>
      </c>
      <c r="P951">
        <f>IFERROR(VLOOKUP(Table_Fact_Inbound_Reporting[[#This Row],[single_stream_incoming_date]],Fact_Production_Reporting!E:G,3,FALSE),0)</f>
        <v>3.68</v>
      </c>
      <c r="Q951" s="30">
        <f>Table_Fact_Inbound_Reporting[[#This Row],[Group_Trash_Weight_Tons]]/Table_Fact_Inbound_Reporting[[#This Row],[Group_Inbound_Weight_Tons]]</f>
        <v>6.6107030430220357E-2</v>
      </c>
      <c r="R951" s="10">
        <f t="shared" si="14"/>
        <v>0.27575424703049778</v>
      </c>
    </row>
    <row r="952" spans="1:18" x14ac:dyDescent="0.25">
      <c r="A952">
        <v>1646</v>
      </c>
      <c r="B952" s="14">
        <v>44098</v>
      </c>
      <c r="C952" t="s">
        <v>42</v>
      </c>
      <c r="D952">
        <v>99190</v>
      </c>
      <c r="E952" s="2">
        <v>44098</v>
      </c>
      <c r="F952">
        <v>6100</v>
      </c>
      <c r="G952">
        <v>3.05</v>
      </c>
      <c r="H952">
        <v>3</v>
      </c>
      <c r="I952" t="s">
        <v>162</v>
      </c>
      <c r="J952" t="s">
        <v>167</v>
      </c>
      <c r="K952">
        <v>9</v>
      </c>
      <c r="L952" t="s">
        <v>168</v>
      </c>
      <c r="M952" t="str">
        <f>VLOOKUP(Table_Fact_Inbound_Reporting[[#This Row],[supplier_dim_supplier_id]],Table_supplier_dim1[[supplier_id]:[supplier_name]],5,FALSE)</f>
        <v>Waste Management</v>
      </c>
      <c r="N952">
        <f>SUMIF(B:B,Table_Fact_Inbound_Reporting[[#This Row],[single_stream_incoming_date]],G:G)</f>
        <v>9.5299999999999994</v>
      </c>
      <c r="O952">
        <f>IFERROR(VLOOKUP(Table_Fact_Inbound_Reporting[[#This Row],[single_stream_incoming_date]],Fact_Trashout_Reporting!C:F,4,FALSE),0)</f>
        <v>0.63</v>
      </c>
      <c r="P952">
        <f>IFERROR(VLOOKUP(Table_Fact_Inbound_Reporting[[#This Row],[single_stream_incoming_date]],Fact_Production_Reporting!E:G,3,FALSE),0)</f>
        <v>3.68</v>
      </c>
      <c r="Q952" s="30">
        <f>Table_Fact_Inbound_Reporting[[#This Row],[Group_Trash_Weight_Tons]]/Table_Fact_Inbound_Reporting[[#This Row],[Group_Inbound_Weight_Tons]]</f>
        <v>6.6107030430220357E-2</v>
      </c>
      <c r="R952" s="10">
        <f t="shared" si="14"/>
        <v>0.27575424703049778</v>
      </c>
    </row>
    <row r="953" spans="1:18" x14ac:dyDescent="0.25">
      <c r="A953">
        <v>1067</v>
      </c>
      <c r="B953" s="14">
        <v>44098</v>
      </c>
      <c r="C953" t="s">
        <v>42</v>
      </c>
      <c r="D953">
        <v>99126</v>
      </c>
      <c r="E953" s="2">
        <v>44098</v>
      </c>
      <c r="F953">
        <v>2860</v>
      </c>
      <c r="G953">
        <v>1.43</v>
      </c>
      <c r="H953">
        <v>2</v>
      </c>
      <c r="I953" t="s">
        <v>162</v>
      </c>
      <c r="J953" t="s">
        <v>167</v>
      </c>
      <c r="K953">
        <v>9</v>
      </c>
      <c r="L953" t="s">
        <v>168</v>
      </c>
      <c r="M953" t="str">
        <f>VLOOKUP(Table_Fact_Inbound_Reporting[[#This Row],[supplier_dim_supplier_id]],Table_supplier_dim1[[supplier_id]:[supplier_name]],5,FALSE)</f>
        <v>Twin Enviro</v>
      </c>
      <c r="N953">
        <f>SUMIF(B:B,Table_Fact_Inbound_Reporting[[#This Row],[single_stream_incoming_date]],G:G)</f>
        <v>9.5299999999999994</v>
      </c>
      <c r="O953">
        <f>IFERROR(VLOOKUP(Table_Fact_Inbound_Reporting[[#This Row],[single_stream_incoming_date]],Fact_Trashout_Reporting!C:F,4,FALSE),0)</f>
        <v>0.63</v>
      </c>
      <c r="P953">
        <f>IFERROR(VLOOKUP(Table_Fact_Inbound_Reporting[[#This Row],[single_stream_incoming_date]],Fact_Production_Reporting!E:G,3,FALSE),0)</f>
        <v>3.68</v>
      </c>
      <c r="Q953" s="30">
        <f>Table_Fact_Inbound_Reporting[[#This Row],[Group_Trash_Weight_Tons]]/Table_Fact_Inbound_Reporting[[#This Row],[Group_Inbound_Weight_Tons]]</f>
        <v>6.6107030430220357E-2</v>
      </c>
      <c r="R953" s="10">
        <f t="shared" si="14"/>
        <v>0.27575424703049778</v>
      </c>
    </row>
    <row r="954" spans="1:18" x14ac:dyDescent="0.25">
      <c r="A954">
        <v>1069</v>
      </c>
      <c r="B954" s="14">
        <v>44098</v>
      </c>
      <c r="C954" t="s">
        <v>42</v>
      </c>
      <c r="D954">
        <v>99128</v>
      </c>
      <c r="E954" s="2">
        <v>44098</v>
      </c>
      <c r="F954">
        <v>6640</v>
      </c>
      <c r="G954">
        <v>3.32</v>
      </c>
      <c r="H954">
        <v>2</v>
      </c>
      <c r="I954" t="s">
        <v>162</v>
      </c>
      <c r="J954" t="s">
        <v>167</v>
      </c>
      <c r="K954">
        <v>9</v>
      </c>
      <c r="L954" t="s">
        <v>168</v>
      </c>
      <c r="M954" t="str">
        <f>VLOOKUP(Table_Fact_Inbound_Reporting[[#This Row],[supplier_dim_supplier_id]],Table_supplier_dim1[[supplier_id]:[supplier_name]],5,FALSE)</f>
        <v>Twin Enviro</v>
      </c>
      <c r="N954">
        <f>SUMIF(B:B,Table_Fact_Inbound_Reporting[[#This Row],[single_stream_incoming_date]],G:G)</f>
        <v>9.5299999999999994</v>
      </c>
      <c r="O954">
        <f>IFERROR(VLOOKUP(Table_Fact_Inbound_Reporting[[#This Row],[single_stream_incoming_date]],Fact_Trashout_Reporting!C:F,4,FALSE),0)</f>
        <v>0.63</v>
      </c>
      <c r="P954">
        <f>IFERROR(VLOOKUP(Table_Fact_Inbound_Reporting[[#This Row],[single_stream_incoming_date]],Fact_Production_Reporting!E:G,3,FALSE),0)</f>
        <v>3.68</v>
      </c>
      <c r="Q954" s="30">
        <f>Table_Fact_Inbound_Reporting[[#This Row],[Group_Trash_Weight_Tons]]/Table_Fact_Inbound_Reporting[[#This Row],[Group_Inbound_Weight_Tons]]</f>
        <v>6.6107030430220357E-2</v>
      </c>
      <c r="R954" s="10">
        <f t="shared" si="14"/>
        <v>0.27575424703049778</v>
      </c>
    </row>
    <row r="955" spans="1:18" x14ac:dyDescent="0.25">
      <c r="A955">
        <v>1071</v>
      </c>
      <c r="B955" s="14">
        <v>44097</v>
      </c>
      <c r="C955" t="s">
        <v>42</v>
      </c>
      <c r="D955">
        <v>99060</v>
      </c>
      <c r="E955" s="2">
        <v>44097</v>
      </c>
      <c r="F955">
        <v>1440</v>
      </c>
      <c r="G955">
        <v>0.72</v>
      </c>
      <c r="H955">
        <v>2</v>
      </c>
      <c r="I955" t="s">
        <v>162</v>
      </c>
      <c r="J955" t="s">
        <v>167</v>
      </c>
      <c r="K955">
        <v>9</v>
      </c>
      <c r="L955" t="s">
        <v>168</v>
      </c>
      <c r="M955" t="str">
        <f>VLOOKUP(Table_Fact_Inbound_Reporting[[#This Row],[supplier_dim_supplier_id]],Table_supplier_dim1[[supplier_id]:[supplier_name]],5,FALSE)</f>
        <v>Twin Enviro</v>
      </c>
      <c r="N955">
        <f>SUMIF(B:B,Table_Fact_Inbound_Reporting[[#This Row],[single_stream_incoming_date]],G:G)</f>
        <v>7.4599999999999991</v>
      </c>
      <c r="O955">
        <f>IFERROR(VLOOKUP(Table_Fact_Inbound_Reporting[[#This Row],[single_stream_incoming_date]],Fact_Trashout_Reporting!C:F,4,FALSE),0)</f>
        <v>1.08</v>
      </c>
      <c r="P955">
        <f>IFERROR(VLOOKUP(Table_Fact_Inbound_Reporting[[#This Row],[single_stream_incoming_date]],Fact_Production_Reporting!E:G,3,FALSE),0)</f>
        <v>0</v>
      </c>
      <c r="Q955" s="30">
        <f>Table_Fact_Inbound_Reporting[[#This Row],[Group_Trash_Weight_Tons]]/Table_Fact_Inbound_Reporting[[#This Row],[Group_Inbound_Weight_Tons]]</f>
        <v>0.14477211796246653</v>
      </c>
      <c r="R955" s="10">
        <f t="shared" si="14"/>
        <v>0.27575424703049778</v>
      </c>
    </row>
    <row r="956" spans="1:18" x14ac:dyDescent="0.25">
      <c r="A956">
        <v>1647</v>
      </c>
      <c r="B956" s="14">
        <v>44097</v>
      </c>
      <c r="C956" t="s">
        <v>42</v>
      </c>
      <c r="D956">
        <v>99102</v>
      </c>
      <c r="E956" s="2">
        <v>44097</v>
      </c>
      <c r="F956">
        <v>8200</v>
      </c>
      <c r="G956">
        <v>4.0999999999999996</v>
      </c>
      <c r="H956">
        <v>3</v>
      </c>
      <c r="I956" t="s">
        <v>162</v>
      </c>
      <c r="J956" t="s">
        <v>167</v>
      </c>
      <c r="K956">
        <v>9</v>
      </c>
      <c r="L956" t="s">
        <v>168</v>
      </c>
      <c r="M956" t="str">
        <f>VLOOKUP(Table_Fact_Inbound_Reporting[[#This Row],[supplier_dim_supplier_id]],Table_supplier_dim1[[supplier_id]:[supplier_name]],5,FALSE)</f>
        <v>Waste Management</v>
      </c>
      <c r="N956">
        <f>SUMIF(B:B,Table_Fact_Inbound_Reporting[[#This Row],[single_stream_incoming_date]],G:G)</f>
        <v>7.4599999999999991</v>
      </c>
      <c r="O956">
        <f>IFERROR(VLOOKUP(Table_Fact_Inbound_Reporting[[#This Row],[single_stream_incoming_date]],Fact_Trashout_Reporting!C:F,4,FALSE),0)</f>
        <v>1.08</v>
      </c>
      <c r="P956">
        <f>IFERROR(VLOOKUP(Table_Fact_Inbound_Reporting[[#This Row],[single_stream_incoming_date]],Fact_Production_Reporting!E:G,3,FALSE),0)</f>
        <v>0</v>
      </c>
      <c r="Q956" s="30">
        <f>Table_Fact_Inbound_Reporting[[#This Row],[Group_Trash_Weight_Tons]]/Table_Fact_Inbound_Reporting[[#This Row],[Group_Inbound_Weight_Tons]]</f>
        <v>0.14477211796246653</v>
      </c>
      <c r="R956" s="10">
        <f t="shared" si="14"/>
        <v>0.27575424703049778</v>
      </c>
    </row>
    <row r="957" spans="1:18" x14ac:dyDescent="0.25">
      <c r="A957">
        <v>1070</v>
      </c>
      <c r="B957" s="14">
        <v>44097</v>
      </c>
      <c r="C957" t="s">
        <v>42</v>
      </c>
      <c r="D957">
        <v>99046</v>
      </c>
      <c r="E957" s="2">
        <v>44097</v>
      </c>
      <c r="F957">
        <v>5280</v>
      </c>
      <c r="G957">
        <v>2.64</v>
      </c>
      <c r="H957">
        <v>2</v>
      </c>
      <c r="I957" t="s">
        <v>162</v>
      </c>
      <c r="J957" t="s">
        <v>167</v>
      </c>
      <c r="K957">
        <v>9</v>
      </c>
      <c r="L957" t="s">
        <v>168</v>
      </c>
      <c r="M957" t="str">
        <f>VLOOKUP(Table_Fact_Inbound_Reporting[[#This Row],[supplier_dim_supplier_id]],Table_supplier_dim1[[supplier_id]:[supplier_name]],5,FALSE)</f>
        <v>Twin Enviro</v>
      </c>
      <c r="N957">
        <f>SUMIF(B:B,Table_Fact_Inbound_Reporting[[#This Row],[single_stream_incoming_date]],G:G)</f>
        <v>7.4599999999999991</v>
      </c>
      <c r="O957">
        <f>IFERROR(VLOOKUP(Table_Fact_Inbound_Reporting[[#This Row],[single_stream_incoming_date]],Fact_Trashout_Reporting!C:F,4,FALSE),0)</f>
        <v>1.08</v>
      </c>
      <c r="P957">
        <f>IFERROR(VLOOKUP(Table_Fact_Inbound_Reporting[[#This Row],[single_stream_incoming_date]],Fact_Production_Reporting!E:G,3,FALSE),0)</f>
        <v>0</v>
      </c>
      <c r="Q957" s="30">
        <f>Table_Fact_Inbound_Reporting[[#This Row],[Group_Trash_Weight_Tons]]/Table_Fact_Inbound_Reporting[[#This Row],[Group_Inbound_Weight_Tons]]</f>
        <v>0.14477211796246653</v>
      </c>
      <c r="R957" s="10">
        <f t="shared" si="14"/>
        <v>0.27575424703049778</v>
      </c>
    </row>
    <row r="958" spans="1:18" x14ac:dyDescent="0.25">
      <c r="A958">
        <v>1072</v>
      </c>
      <c r="B958" s="14">
        <v>44096</v>
      </c>
      <c r="C958" t="s">
        <v>42</v>
      </c>
      <c r="D958">
        <v>98969</v>
      </c>
      <c r="E958" s="2">
        <v>44096</v>
      </c>
      <c r="F958">
        <v>8760</v>
      </c>
      <c r="G958">
        <v>4.38</v>
      </c>
      <c r="H958">
        <v>2</v>
      </c>
      <c r="I958" t="s">
        <v>162</v>
      </c>
      <c r="J958" t="s">
        <v>167</v>
      </c>
      <c r="K958">
        <v>9</v>
      </c>
      <c r="L958" t="s">
        <v>168</v>
      </c>
      <c r="M958" t="str">
        <f>VLOOKUP(Table_Fact_Inbound_Reporting[[#This Row],[supplier_dim_supplier_id]],Table_supplier_dim1[[supplier_id]:[supplier_name]],5,FALSE)</f>
        <v>Twin Enviro</v>
      </c>
      <c r="N958">
        <f>SUMIF(B:B,Table_Fact_Inbound_Reporting[[#This Row],[single_stream_incoming_date]],G:G)</f>
        <v>11.5</v>
      </c>
      <c r="O958">
        <f>IFERROR(VLOOKUP(Table_Fact_Inbound_Reporting[[#This Row],[single_stream_incoming_date]],Fact_Trashout_Reporting!C:F,4,FALSE),0)</f>
        <v>0</v>
      </c>
      <c r="P958">
        <f>IFERROR(VLOOKUP(Table_Fact_Inbound_Reporting[[#This Row],[single_stream_incoming_date]],Fact_Production_Reporting!E:G,3,FALSE),0)</f>
        <v>2.89</v>
      </c>
      <c r="Q958" s="30">
        <f>Table_Fact_Inbound_Reporting[[#This Row],[Group_Trash_Weight_Tons]]/Table_Fact_Inbound_Reporting[[#This Row],[Group_Inbound_Weight_Tons]]</f>
        <v>0</v>
      </c>
      <c r="R958" s="10">
        <f t="shared" si="14"/>
        <v>0.27575424703049778</v>
      </c>
    </row>
    <row r="959" spans="1:18" x14ac:dyDescent="0.25">
      <c r="A959">
        <v>1073</v>
      </c>
      <c r="B959" s="14">
        <v>44096</v>
      </c>
      <c r="C959" t="s">
        <v>42</v>
      </c>
      <c r="D959">
        <v>98967</v>
      </c>
      <c r="E959" s="2">
        <v>44096</v>
      </c>
      <c r="F959">
        <v>4580</v>
      </c>
      <c r="G959">
        <v>2.29</v>
      </c>
      <c r="H959">
        <v>2</v>
      </c>
      <c r="I959" t="s">
        <v>162</v>
      </c>
      <c r="J959" t="s">
        <v>167</v>
      </c>
      <c r="K959">
        <v>9</v>
      </c>
      <c r="L959" t="s">
        <v>168</v>
      </c>
      <c r="M959" t="str">
        <f>VLOOKUP(Table_Fact_Inbound_Reporting[[#This Row],[supplier_dim_supplier_id]],Table_supplier_dim1[[supplier_id]:[supplier_name]],5,FALSE)</f>
        <v>Twin Enviro</v>
      </c>
      <c r="N959">
        <f>SUMIF(B:B,Table_Fact_Inbound_Reporting[[#This Row],[single_stream_incoming_date]],G:G)</f>
        <v>11.5</v>
      </c>
      <c r="O959">
        <f>IFERROR(VLOOKUP(Table_Fact_Inbound_Reporting[[#This Row],[single_stream_incoming_date]],Fact_Trashout_Reporting!C:F,4,FALSE),0)</f>
        <v>0</v>
      </c>
      <c r="P959">
        <f>IFERROR(VLOOKUP(Table_Fact_Inbound_Reporting[[#This Row],[single_stream_incoming_date]],Fact_Production_Reporting!E:G,3,FALSE),0)</f>
        <v>2.89</v>
      </c>
      <c r="Q959" s="30">
        <f>Table_Fact_Inbound_Reporting[[#This Row],[Group_Trash_Weight_Tons]]/Table_Fact_Inbound_Reporting[[#This Row],[Group_Inbound_Weight_Tons]]</f>
        <v>0</v>
      </c>
      <c r="R959" s="10">
        <f t="shared" si="14"/>
        <v>0.27575424703049778</v>
      </c>
    </row>
    <row r="960" spans="1:18" x14ac:dyDescent="0.25">
      <c r="A960">
        <v>1648</v>
      </c>
      <c r="B960" s="14">
        <v>44096</v>
      </c>
      <c r="C960" t="s">
        <v>42</v>
      </c>
      <c r="D960">
        <v>99023</v>
      </c>
      <c r="E960" s="2">
        <v>44096</v>
      </c>
      <c r="F960">
        <v>9660</v>
      </c>
      <c r="G960">
        <v>4.83</v>
      </c>
      <c r="H960">
        <v>3</v>
      </c>
      <c r="I960" t="s">
        <v>162</v>
      </c>
      <c r="J960" t="s">
        <v>167</v>
      </c>
      <c r="K960">
        <v>9</v>
      </c>
      <c r="L960" t="s">
        <v>168</v>
      </c>
      <c r="M960" t="str">
        <f>VLOOKUP(Table_Fact_Inbound_Reporting[[#This Row],[supplier_dim_supplier_id]],Table_supplier_dim1[[supplier_id]:[supplier_name]],5,FALSE)</f>
        <v>Waste Management</v>
      </c>
      <c r="N960">
        <f>SUMIF(B:B,Table_Fact_Inbound_Reporting[[#This Row],[single_stream_incoming_date]],G:G)</f>
        <v>11.5</v>
      </c>
      <c r="O960">
        <f>IFERROR(VLOOKUP(Table_Fact_Inbound_Reporting[[#This Row],[single_stream_incoming_date]],Fact_Trashout_Reporting!C:F,4,FALSE),0)</f>
        <v>0</v>
      </c>
      <c r="P960">
        <f>IFERROR(VLOOKUP(Table_Fact_Inbound_Reporting[[#This Row],[single_stream_incoming_date]],Fact_Production_Reporting!E:G,3,FALSE),0)</f>
        <v>2.89</v>
      </c>
      <c r="Q960" s="30">
        <f>Table_Fact_Inbound_Reporting[[#This Row],[Group_Trash_Weight_Tons]]/Table_Fact_Inbound_Reporting[[#This Row],[Group_Inbound_Weight_Tons]]</f>
        <v>0</v>
      </c>
      <c r="R960" s="10">
        <f t="shared" si="14"/>
        <v>0.27575424703049778</v>
      </c>
    </row>
    <row r="961" spans="1:18" x14ac:dyDescent="0.25">
      <c r="A961">
        <v>1074</v>
      </c>
      <c r="B961" s="14">
        <v>44095</v>
      </c>
      <c r="C961" t="s">
        <v>42</v>
      </c>
      <c r="D961">
        <v>98868</v>
      </c>
      <c r="E961" s="2">
        <v>44095</v>
      </c>
      <c r="F961">
        <v>3400</v>
      </c>
      <c r="G961">
        <v>1.7</v>
      </c>
      <c r="H961">
        <v>2</v>
      </c>
      <c r="I961" t="s">
        <v>162</v>
      </c>
      <c r="J961" t="s">
        <v>167</v>
      </c>
      <c r="K961">
        <v>9</v>
      </c>
      <c r="L961" t="s">
        <v>168</v>
      </c>
      <c r="M961" t="str">
        <f>VLOOKUP(Table_Fact_Inbound_Reporting[[#This Row],[supplier_dim_supplier_id]],Table_supplier_dim1[[supplier_id]:[supplier_name]],5,FALSE)</f>
        <v>Twin Enviro</v>
      </c>
      <c r="N961">
        <f>SUMIF(B:B,Table_Fact_Inbound_Reporting[[#This Row],[single_stream_incoming_date]],G:G)</f>
        <v>9.8299999999999983</v>
      </c>
      <c r="O961">
        <f>IFERROR(VLOOKUP(Table_Fact_Inbound_Reporting[[#This Row],[single_stream_incoming_date]],Fact_Trashout_Reporting!C:F,4,FALSE),0)</f>
        <v>0</v>
      </c>
      <c r="P961">
        <f>IFERROR(VLOOKUP(Table_Fact_Inbound_Reporting[[#This Row],[single_stream_incoming_date]],Fact_Production_Reporting!E:G,3,FALSE),0)</f>
        <v>3.64</v>
      </c>
      <c r="Q961" s="30">
        <f>Table_Fact_Inbound_Reporting[[#This Row],[Group_Trash_Weight_Tons]]/Table_Fact_Inbound_Reporting[[#This Row],[Group_Inbound_Weight_Tons]]</f>
        <v>0</v>
      </c>
      <c r="R961" s="10">
        <f t="shared" si="14"/>
        <v>0.27575424703049778</v>
      </c>
    </row>
    <row r="962" spans="1:18" x14ac:dyDescent="0.25">
      <c r="A962">
        <v>1649</v>
      </c>
      <c r="B962" s="14">
        <v>44095</v>
      </c>
      <c r="C962" t="s">
        <v>42</v>
      </c>
      <c r="D962">
        <v>98939</v>
      </c>
      <c r="E962" s="2">
        <v>44095</v>
      </c>
      <c r="F962">
        <v>13020</v>
      </c>
      <c r="G962">
        <v>6.51</v>
      </c>
      <c r="H962">
        <v>3</v>
      </c>
      <c r="I962" t="s">
        <v>162</v>
      </c>
      <c r="J962" t="s">
        <v>167</v>
      </c>
      <c r="K962">
        <v>9</v>
      </c>
      <c r="L962" t="s">
        <v>168</v>
      </c>
      <c r="M962" t="str">
        <f>VLOOKUP(Table_Fact_Inbound_Reporting[[#This Row],[supplier_dim_supplier_id]],Table_supplier_dim1[[supplier_id]:[supplier_name]],5,FALSE)</f>
        <v>Waste Management</v>
      </c>
      <c r="N962">
        <f>SUMIF(B:B,Table_Fact_Inbound_Reporting[[#This Row],[single_stream_incoming_date]],G:G)</f>
        <v>9.8299999999999983</v>
      </c>
      <c r="O962">
        <f>IFERROR(VLOOKUP(Table_Fact_Inbound_Reporting[[#This Row],[single_stream_incoming_date]],Fact_Trashout_Reporting!C:F,4,FALSE),0)</f>
        <v>0</v>
      </c>
      <c r="P962">
        <f>IFERROR(VLOOKUP(Table_Fact_Inbound_Reporting[[#This Row],[single_stream_incoming_date]],Fact_Production_Reporting!E:G,3,FALSE),0)</f>
        <v>3.64</v>
      </c>
      <c r="Q962" s="30">
        <f>Table_Fact_Inbound_Reporting[[#This Row],[Group_Trash_Weight_Tons]]/Table_Fact_Inbound_Reporting[[#This Row],[Group_Inbound_Weight_Tons]]</f>
        <v>0</v>
      </c>
      <c r="R962" s="10">
        <f t="shared" ref="R962:R1025" si="15">AVERAGE(Q:Q)</f>
        <v>0.27575424703049778</v>
      </c>
    </row>
    <row r="963" spans="1:18" x14ac:dyDescent="0.25">
      <c r="A963">
        <v>1075</v>
      </c>
      <c r="B963" s="14">
        <v>44095</v>
      </c>
      <c r="C963" t="s">
        <v>42</v>
      </c>
      <c r="D963">
        <v>98857</v>
      </c>
      <c r="E963" s="2">
        <v>44095</v>
      </c>
      <c r="F963">
        <v>3240</v>
      </c>
      <c r="G963">
        <v>1.62</v>
      </c>
      <c r="H963">
        <v>2</v>
      </c>
      <c r="I963" t="s">
        <v>162</v>
      </c>
      <c r="J963" t="s">
        <v>167</v>
      </c>
      <c r="K963">
        <v>9</v>
      </c>
      <c r="L963" t="s">
        <v>168</v>
      </c>
      <c r="M963" t="str">
        <f>VLOOKUP(Table_Fact_Inbound_Reporting[[#This Row],[supplier_dim_supplier_id]],Table_supplier_dim1[[supplier_id]:[supplier_name]],5,FALSE)</f>
        <v>Twin Enviro</v>
      </c>
      <c r="N963">
        <f>SUMIF(B:B,Table_Fact_Inbound_Reporting[[#This Row],[single_stream_incoming_date]],G:G)</f>
        <v>9.8299999999999983</v>
      </c>
      <c r="O963">
        <f>IFERROR(VLOOKUP(Table_Fact_Inbound_Reporting[[#This Row],[single_stream_incoming_date]],Fact_Trashout_Reporting!C:F,4,FALSE),0)</f>
        <v>0</v>
      </c>
      <c r="P963">
        <f>IFERROR(VLOOKUP(Table_Fact_Inbound_Reporting[[#This Row],[single_stream_incoming_date]],Fact_Production_Reporting!E:G,3,FALSE),0)</f>
        <v>3.64</v>
      </c>
      <c r="Q963" s="30">
        <f>Table_Fact_Inbound_Reporting[[#This Row],[Group_Trash_Weight_Tons]]/Table_Fact_Inbound_Reporting[[#This Row],[Group_Inbound_Weight_Tons]]</f>
        <v>0</v>
      </c>
      <c r="R963" s="10">
        <f t="shared" si="15"/>
        <v>0.27575424703049778</v>
      </c>
    </row>
    <row r="964" spans="1:18" x14ac:dyDescent="0.25">
      <c r="A964">
        <v>1077</v>
      </c>
      <c r="B964" s="14">
        <v>44092</v>
      </c>
      <c r="C964" t="s">
        <v>42</v>
      </c>
      <c r="D964">
        <v>98779</v>
      </c>
      <c r="E964" s="2">
        <v>44092</v>
      </c>
      <c r="F964">
        <v>4360</v>
      </c>
      <c r="G964">
        <v>2.1800000000000002</v>
      </c>
      <c r="H964">
        <v>2</v>
      </c>
      <c r="I964" t="s">
        <v>162</v>
      </c>
      <c r="J964" t="s">
        <v>167</v>
      </c>
      <c r="K964">
        <v>9</v>
      </c>
      <c r="L964" t="s">
        <v>168</v>
      </c>
      <c r="M964" t="str">
        <f>VLOOKUP(Table_Fact_Inbound_Reporting[[#This Row],[supplier_dim_supplier_id]],Table_supplier_dim1[[supplier_id]:[supplier_name]],5,FALSE)</f>
        <v>Twin Enviro</v>
      </c>
      <c r="N964">
        <f>SUMIF(B:B,Table_Fact_Inbound_Reporting[[#This Row],[single_stream_incoming_date]],G:G)</f>
        <v>3.3600000000000003</v>
      </c>
      <c r="O964">
        <f>IFERROR(VLOOKUP(Table_Fact_Inbound_Reporting[[#This Row],[single_stream_incoming_date]],Fact_Trashout_Reporting!C:F,4,FALSE),0)</f>
        <v>0</v>
      </c>
      <c r="P964">
        <f>IFERROR(VLOOKUP(Table_Fact_Inbound_Reporting[[#This Row],[single_stream_incoming_date]],Fact_Production_Reporting!E:G,3,FALSE),0)</f>
        <v>3.79</v>
      </c>
      <c r="Q964" s="30">
        <f>Table_Fact_Inbound_Reporting[[#This Row],[Group_Trash_Weight_Tons]]/Table_Fact_Inbound_Reporting[[#This Row],[Group_Inbound_Weight_Tons]]</f>
        <v>0</v>
      </c>
      <c r="R964" s="10">
        <f t="shared" si="15"/>
        <v>0.27575424703049778</v>
      </c>
    </row>
    <row r="965" spans="1:18" x14ac:dyDescent="0.25">
      <c r="A965">
        <v>1076</v>
      </c>
      <c r="B965" s="14">
        <v>44092</v>
      </c>
      <c r="C965" t="s">
        <v>42</v>
      </c>
      <c r="D965">
        <v>98837</v>
      </c>
      <c r="E965" s="2">
        <v>44092</v>
      </c>
      <c r="F965">
        <v>2360</v>
      </c>
      <c r="G965">
        <v>1.18</v>
      </c>
      <c r="H965">
        <v>2</v>
      </c>
      <c r="I965" t="s">
        <v>162</v>
      </c>
      <c r="J965" t="s">
        <v>167</v>
      </c>
      <c r="K965">
        <v>9</v>
      </c>
      <c r="L965" t="s">
        <v>168</v>
      </c>
      <c r="M965" t="str">
        <f>VLOOKUP(Table_Fact_Inbound_Reporting[[#This Row],[supplier_dim_supplier_id]],Table_supplier_dim1[[supplier_id]:[supplier_name]],5,FALSE)</f>
        <v>Twin Enviro</v>
      </c>
      <c r="N965">
        <f>SUMIF(B:B,Table_Fact_Inbound_Reporting[[#This Row],[single_stream_incoming_date]],G:G)</f>
        <v>3.3600000000000003</v>
      </c>
      <c r="O965">
        <f>IFERROR(VLOOKUP(Table_Fact_Inbound_Reporting[[#This Row],[single_stream_incoming_date]],Fact_Trashout_Reporting!C:F,4,FALSE),0)</f>
        <v>0</v>
      </c>
      <c r="P965">
        <f>IFERROR(VLOOKUP(Table_Fact_Inbound_Reporting[[#This Row],[single_stream_incoming_date]],Fact_Production_Reporting!E:G,3,FALSE),0)</f>
        <v>3.79</v>
      </c>
      <c r="Q965" s="30">
        <f>Table_Fact_Inbound_Reporting[[#This Row],[Group_Trash_Weight_Tons]]/Table_Fact_Inbound_Reporting[[#This Row],[Group_Inbound_Weight_Tons]]</f>
        <v>0</v>
      </c>
      <c r="R965" s="10">
        <f t="shared" si="15"/>
        <v>0.27575424703049778</v>
      </c>
    </row>
    <row r="966" spans="1:18" x14ac:dyDescent="0.25">
      <c r="A966">
        <v>1079</v>
      </c>
      <c r="B966" s="14">
        <v>44091</v>
      </c>
      <c r="C966" t="s">
        <v>42</v>
      </c>
      <c r="D966">
        <v>98686</v>
      </c>
      <c r="E966" s="2">
        <v>44091</v>
      </c>
      <c r="F966">
        <v>1720</v>
      </c>
      <c r="G966">
        <v>0.86</v>
      </c>
      <c r="H966">
        <v>2</v>
      </c>
      <c r="I966" t="s">
        <v>162</v>
      </c>
      <c r="J966" t="s">
        <v>167</v>
      </c>
      <c r="K966">
        <v>9</v>
      </c>
      <c r="L966" t="s">
        <v>168</v>
      </c>
      <c r="M966" t="str">
        <f>VLOOKUP(Table_Fact_Inbound_Reporting[[#This Row],[supplier_dim_supplier_id]],Table_supplier_dim1[[supplier_id]:[supplier_name]],5,FALSE)</f>
        <v>Twin Enviro</v>
      </c>
      <c r="N966">
        <f>SUMIF(B:B,Table_Fact_Inbound_Reporting[[#This Row],[single_stream_incoming_date]],G:G)</f>
        <v>12.15</v>
      </c>
      <c r="O966">
        <f>IFERROR(VLOOKUP(Table_Fact_Inbound_Reporting[[#This Row],[single_stream_incoming_date]],Fact_Trashout_Reporting!C:F,4,FALSE),0)</f>
        <v>3.2</v>
      </c>
      <c r="P966">
        <f>IFERROR(VLOOKUP(Table_Fact_Inbound_Reporting[[#This Row],[single_stream_incoming_date]],Fact_Production_Reporting!E:G,3,FALSE),0)</f>
        <v>2.1</v>
      </c>
      <c r="Q966" s="30">
        <f>Table_Fact_Inbound_Reporting[[#This Row],[Group_Trash_Weight_Tons]]/Table_Fact_Inbound_Reporting[[#This Row],[Group_Inbound_Weight_Tons]]</f>
        <v>0.26337448559670784</v>
      </c>
      <c r="R966" s="10">
        <f t="shared" si="15"/>
        <v>0.27575424703049778</v>
      </c>
    </row>
    <row r="967" spans="1:18" x14ac:dyDescent="0.25">
      <c r="A967">
        <v>1650</v>
      </c>
      <c r="B967" s="14">
        <v>44091</v>
      </c>
      <c r="C967" t="s">
        <v>42</v>
      </c>
      <c r="D967">
        <v>98745</v>
      </c>
      <c r="E967" s="2">
        <v>44091</v>
      </c>
      <c r="F967">
        <v>6440</v>
      </c>
      <c r="G967">
        <v>3.22</v>
      </c>
      <c r="H967">
        <v>3</v>
      </c>
      <c r="I967" t="s">
        <v>162</v>
      </c>
      <c r="J967" t="s">
        <v>167</v>
      </c>
      <c r="K967">
        <v>9</v>
      </c>
      <c r="L967" t="s">
        <v>168</v>
      </c>
      <c r="M967" t="str">
        <f>VLOOKUP(Table_Fact_Inbound_Reporting[[#This Row],[supplier_dim_supplier_id]],Table_supplier_dim1[[supplier_id]:[supplier_name]],5,FALSE)</f>
        <v>Waste Management</v>
      </c>
      <c r="N967">
        <f>SUMIF(B:B,Table_Fact_Inbound_Reporting[[#This Row],[single_stream_incoming_date]],G:G)</f>
        <v>12.15</v>
      </c>
      <c r="O967">
        <f>IFERROR(VLOOKUP(Table_Fact_Inbound_Reporting[[#This Row],[single_stream_incoming_date]],Fact_Trashout_Reporting!C:F,4,FALSE),0)</f>
        <v>3.2</v>
      </c>
      <c r="P967">
        <f>IFERROR(VLOOKUP(Table_Fact_Inbound_Reporting[[#This Row],[single_stream_incoming_date]],Fact_Production_Reporting!E:G,3,FALSE),0)</f>
        <v>2.1</v>
      </c>
      <c r="Q967" s="30">
        <f>Table_Fact_Inbound_Reporting[[#This Row],[Group_Trash_Weight_Tons]]/Table_Fact_Inbound_Reporting[[#This Row],[Group_Inbound_Weight_Tons]]</f>
        <v>0.26337448559670784</v>
      </c>
      <c r="R967" s="10">
        <f t="shared" si="15"/>
        <v>0.27575424703049778</v>
      </c>
    </row>
    <row r="968" spans="1:18" x14ac:dyDescent="0.25">
      <c r="A968">
        <v>1081</v>
      </c>
      <c r="B968" s="14">
        <v>44091</v>
      </c>
      <c r="C968" t="s">
        <v>42</v>
      </c>
      <c r="D968">
        <v>98751</v>
      </c>
      <c r="E968" s="2">
        <v>44091</v>
      </c>
      <c r="F968">
        <v>7480</v>
      </c>
      <c r="G968">
        <v>3.74</v>
      </c>
      <c r="H968">
        <v>2</v>
      </c>
      <c r="I968" t="s">
        <v>162</v>
      </c>
      <c r="J968" t="s">
        <v>167</v>
      </c>
      <c r="K968">
        <v>9</v>
      </c>
      <c r="L968" t="s">
        <v>168</v>
      </c>
      <c r="M968" t="str">
        <f>VLOOKUP(Table_Fact_Inbound_Reporting[[#This Row],[supplier_dim_supplier_id]],Table_supplier_dim1[[supplier_id]:[supplier_name]],5,FALSE)</f>
        <v>Twin Enviro</v>
      </c>
      <c r="N968">
        <f>SUMIF(B:B,Table_Fact_Inbound_Reporting[[#This Row],[single_stream_incoming_date]],G:G)</f>
        <v>12.15</v>
      </c>
      <c r="O968">
        <f>IFERROR(VLOOKUP(Table_Fact_Inbound_Reporting[[#This Row],[single_stream_incoming_date]],Fact_Trashout_Reporting!C:F,4,FALSE),0)</f>
        <v>3.2</v>
      </c>
      <c r="P968">
        <f>IFERROR(VLOOKUP(Table_Fact_Inbound_Reporting[[#This Row],[single_stream_incoming_date]],Fact_Production_Reporting!E:G,3,FALSE),0)</f>
        <v>2.1</v>
      </c>
      <c r="Q968" s="30">
        <f>Table_Fact_Inbound_Reporting[[#This Row],[Group_Trash_Weight_Tons]]/Table_Fact_Inbound_Reporting[[#This Row],[Group_Inbound_Weight_Tons]]</f>
        <v>0.26337448559670784</v>
      </c>
      <c r="R968" s="10">
        <f t="shared" si="15"/>
        <v>0.27575424703049778</v>
      </c>
    </row>
    <row r="969" spans="1:18" x14ac:dyDescent="0.25">
      <c r="A969">
        <v>1078</v>
      </c>
      <c r="B969" s="14">
        <v>44091</v>
      </c>
      <c r="C969" t="s">
        <v>42</v>
      </c>
      <c r="D969">
        <v>98682</v>
      </c>
      <c r="E969" s="2">
        <v>44091</v>
      </c>
      <c r="F969">
        <v>7320</v>
      </c>
      <c r="G969">
        <v>3.66</v>
      </c>
      <c r="H969">
        <v>2</v>
      </c>
      <c r="I969" t="s">
        <v>162</v>
      </c>
      <c r="J969" t="s">
        <v>167</v>
      </c>
      <c r="K969">
        <v>9</v>
      </c>
      <c r="L969" t="s">
        <v>168</v>
      </c>
      <c r="M969" t="str">
        <f>VLOOKUP(Table_Fact_Inbound_Reporting[[#This Row],[supplier_dim_supplier_id]],Table_supplier_dim1[[supplier_id]:[supplier_name]],5,FALSE)</f>
        <v>Twin Enviro</v>
      </c>
      <c r="N969">
        <f>SUMIF(B:B,Table_Fact_Inbound_Reporting[[#This Row],[single_stream_incoming_date]],G:G)</f>
        <v>12.15</v>
      </c>
      <c r="O969">
        <f>IFERROR(VLOOKUP(Table_Fact_Inbound_Reporting[[#This Row],[single_stream_incoming_date]],Fact_Trashout_Reporting!C:F,4,FALSE),0)</f>
        <v>3.2</v>
      </c>
      <c r="P969">
        <f>IFERROR(VLOOKUP(Table_Fact_Inbound_Reporting[[#This Row],[single_stream_incoming_date]],Fact_Production_Reporting!E:G,3,FALSE),0)</f>
        <v>2.1</v>
      </c>
      <c r="Q969" s="30">
        <f>Table_Fact_Inbound_Reporting[[#This Row],[Group_Trash_Weight_Tons]]/Table_Fact_Inbound_Reporting[[#This Row],[Group_Inbound_Weight_Tons]]</f>
        <v>0.26337448559670784</v>
      </c>
      <c r="R969" s="10">
        <f t="shared" si="15"/>
        <v>0.27575424703049778</v>
      </c>
    </row>
    <row r="970" spans="1:18" x14ac:dyDescent="0.25">
      <c r="A970">
        <v>1080</v>
      </c>
      <c r="B970" s="14">
        <v>44091</v>
      </c>
      <c r="C970" t="s">
        <v>42</v>
      </c>
      <c r="D970">
        <v>98762</v>
      </c>
      <c r="E970" s="2">
        <v>44091</v>
      </c>
      <c r="F970">
        <v>1340</v>
      </c>
      <c r="G970">
        <v>0.67</v>
      </c>
      <c r="H970">
        <v>2</v>
      </c>
      <c r="I970" t="s">
        <v>162</v>
      </c>
      <c r="J970" t="s">
        <v>167</v>
      </c>
      <c r="K970">
        <v>9</v>
      </c>
      <c r="L970" t="s">
        <v>168</v>
      </c>
      <c r="M970" t="str">
        <f>VLOOKUP(Table_Fact_Inbound_Reporting[[#This Row],[supplier_dim_supplier_id]],Table_supplier_dim1[[supplier_id]:[supplier_name]],5,FALSE)</f>
        <v>Twin Enviro</v>
      </c>
      <c r="N970">
        <f>SUMIF(B:B,Table_Fact_Inbound_Reporting[[#This Row],[single_stream_incoming_date]],G:G)</f>
        <v>12.15</v>
      </c>
      <c r="O970">
        <f>IFERROR(VLOOKUP(Table_Fact_Inbound_Reporting[[#This Row],[single_stream_incoming_date]],Fact_Trashout_Reporting!C:F,4,FALSE),0)</f>
        <v>3.2</v>
      </c>
      <c r="P970">
        <f>IFERROR(VLOOKUP(Table_Fact_Inbound_Reporting[[#This Row],[single_stream_incoming_date]],Fact_Production_Reporting!E:G,3,FALSE),0)</f>
        <v>2.1</v>
      </c>
      <c r="Q970" s="30">
        <f>Table_Fact_Inbound_Reporting[[#This Row],[Group_Trash_Weight_Tons]]/Table_Fact_Inbound_Reporting[[#This Row],[Group_Inbound_Weight_Tons]]</f>
        <v>0.26337448559670784</v>
      </c>
      <c r="R970" s="10">
        <f t="shared" si="15"/>
        <v>0.27575424703049778</v>
      </c>
    </row>
    <row r="971" spans="1:18" x14ac:dyDescent="0.25">
      <c r="A971">
        <v>1082</v>
      </c>
      <c r="B971" s="14">
        <v>44090</v>
      </c>
      <c r="C971" t="s">
        <v>42</v>
      </c>
      <c r="D971">
        <v>98620</v>
      </c>
      <c r="E971" s="2">
        <v>44090</v>
      </c>
      <c r="F971">
        <v>640</v>
      </c>
      <c r="G971">
        <v>0.32</v>
      </c>
      <c r="H971">
        <v>2</v>
      </c>
      <c r="I971" t="s">
        <v>162</v>
      </c>
      <c r="J971" t="s">
        <v>167</v>
      </c>
      <c r="K971">
        <v>9</v>
      </c>
      <c r="L971" t="s">
        <v>168</v>
      </c>
      <c r="M971" t="str">
        <f>VLOOKUP(Table_Fact_Inbound_Reporting[[#This Row],[supplier_dim_supplier_id]],Table_supplier_dim1[[supplier_id]:[supplier_name]],5,FALSE)</f>
        <v>Twin Enviro</v>
      </c>
      <c r="N971">
        <f>SUMIF(B:B,Table_Fact_Inbound_Reporting[[#This Row],[single_stream_incoming_date]],G:G)</f>
        <v>6.17</v>
      </c>
      <c r="O971">
        <f>IFERROR(VLOOKUP(Table_Fact_Inbound_Reporting[[#This Row],[single_stream_incoming_date]],Fact_Trashout_Reporting!C:F,4,FALSE),0)</f>
        <v>4.0999999999999996</v>
      </c>
      <c r="P971">
        <f>IFERROR(VLOOKUP(Table_Fact_Inbound_Reporting[[#This Row],[single_stream_incoming_date]],Fact_Production_Reporting!E:G,3,FALSE),0)</f>
        <v>4.5600000000000005</v>
      </c>
      <c r="Q971" s="30">
        <f>Table_Fact_Inbound_Reporting[[#This Row],[Group_Trash_Weight_Tons]]/Table_Fact_Inbound_Reporting[[#This Row],[Group_Inbound_Weight_Tons]]</f>
        <v>0.6645056726094003</v>
      </c>
      <c r="R971" s="10">
        <f t="shared" si="15"/>
        <v>0.27575424703049778</v>
      </c>
    </row>
    <row r="972" spans="1:18" x14ac:dyDescent="0.25">
      <c r="A972">
        <v>1083</v>
      </c>
      <c r="B972" s="14">
        <v>44090</v>
      </c>
      <c r="C972" t="s">
        <v>42</v>
      </c>
      <c r="D972">
        <v>98606</v>
      </c>
      <c r="E972" s="2">
        <v>44090</v>
      </c>
      <c r="F972">
        <v>6580</v>
      </c>
      <c r="G972">
        <v>3.29</v>
      </c>
      <c r="H972">
        <v>2</v>
      </c>
      <c r="I972" t="s">
        <v>162</v>
      </c>
      <c r="J972" t="s">
        <v>167</v>
      </c>
      <c r="K972">
        <v>9</v>
      </c>
      <c r="L972" t="s">
        <v>168</v>
      </c>
      <c r="M972" t="str">
        <f>VLOOKUP(Table_Fact_Inbound_Reporting[[#This Row],[supplier_dim_supplier_id]],Table_supplier_dim1[[supplier_id]:[supplier_name]],5,FALSE)</f>
        <v>Twin Enviro</v>
      </c>
      <c r="N972">
        <f>SUMIF(B:B,Table_Fact_Inbound_Reporting[[#This Row],[single_stream_incoming_date]],G:G)</f>
        <v>6.17</v>
      </c>
      <c r="O972">
        <f>IFERROR(VLOOKUP(Table_Fact_Inbound_Reporting[[#This Row],[single_stream_incoming_date]],Fact_Trashout_Reporting!C:F,4,FALSE),0)</f>
        <v>4.0999999999999996</v>
      </c>
      <c r="P972">
        <f>IFERROR(VLOOKUP(Table_Fact_Inbound_Reporting[[#This Row],[single_stream_incoming_date]],Fact_Production_Reporting!E:G,3,FALSE),0)</f>
        <v>4.5600000000000005</v>
      </c>
      <c r="Q972" s="30">
        <f>Table_Fact_Inbound_Reporting[[#This Row],[Group_Trash_Weight_Tons]]/Table_Fact_Inbound_Reporting[[#This Row],[Group_Inbound_Weight_Tons]]</f>
        <v>0.6645056726094003</v>
      </c>
      <c r="R972" s="10">
        <f t="shared" si="15"/>
        <v>0.27575424703049778</v>
      </c>
    </row>
    <row r="973" spans="1:18" x14ac:dyDescent="0.25">
      <c r="A973">
        <v>1651</v>
      </c>
      <c r="B973" s="14">
        <v>44090</v>
      </c>
      <c r="C973" t="s">
        <v>42</v>
      </c>
      <c r="D973">
        <v>98653</v>
      </c>
      <c r="E973" s="2">
        <v>44090</v>
      </c>
      <c r="F973">
        <v>5120</v>
      </c>
      <c r="G973">
        <v>2.56</v>
      </c>
      <c r="H973">
        <v>3</v>
      </c>
      <c r="I973" t="s">
        <v>162</v>
      </c>
      <c r="J973" t="s">
        <v>167</v>
      </c>
      <c r="K973">
        <v>9</v>
      </c>
      <c r="L973" t="s">
        <v>168</v>
      </c>
      <c r="M973" t="str">
        <f>VLOOKUP(Table_Fact_Inbound_Reporting[[#This Row],[supplier_dim_supplier_id]],Table_supplier_dim1[[supplier_id]:[supplier_name]],5,FALSE)</f>
        <v>Waste Management</v>
      </c>
      <c r="N973">
        <f>SUMIF(B:B,Table_Fact_Inbound_Reporting[[#This Row],[single_stream_incoming_date]],G:G)</f>
        <v>6.17</v>
      </c>
      <c r="O973">
        <f>IFERROR(VLOOKUP(Table_Fact_Inbound_Reporting[[#This Row],[single_stream_incoming_date]],Fact_Trashout_Reporting!C:F,4,FALSE),0)</f>
        <v>4.0999999999999996</v>
      </c>
      <c r="P973">
        <f>IFERROR(VLOOKUP(Table_Fact_Inbound_Reporting[[#This Row],[single_stream_incoming_date]],Fact_Production_Reporting!E:G,3,FALSE),0)</f>
        <v>4.5600000000000005</v>
      </c>
      <c r="Q973" s="30">
        <f>Table_Fact_Inbound_Reporting[[#This Row],[Group_Trash_Weight_Tons]]/Table_Fact_Inbound_Reporting[[#This Row],[Group_Inbound_Weight_Tons]]</f>
        <v>0.6645056726094003</v>
      </c>
      <c r="R973" s="10">
        <f t="shared" si="15"/>
        <v>0.27575424703049778</v>
      </c>
    </row>
    <row r="974" spans="1:18" x14ac:dyDescent="0.25">
      <c r="A974">
        <v>1084</v>
      </c>
      <c r="B974" s="14">
        <v>44089</v>
      </c>
      <c r="C974" t="s">
        <v>42</v>
      </c>
      <c r="D974">
        <v>98511</v>
      </c>
      <c r="E974" s="2">
        <v>44089</v>
      </c>
      <c r="F974">
        <v>1720</v>
      </c>
      <c r="G974">
        <v>0.86</v>
      </c>
      <c r="H974">
        <v>2</v>
      </c>
      <c r="I974" t="s">
        <v>162</v>
      </c>
      <c r="J974" t="s">
        <v>167</v>
      </c>
      <c r="K974">
        <v>9</v>
      </c>
      <c r="L974" t="s">
        <v>168</v>
      </c>
      <c r="M974" t="str">
        <f>VLOOKUP(Table_Fact_Inbound_Reporting[[#This Row],[supplier_dim_supplier_id]],Table_supplier_dim1[[supplier_id]:[supplier_name]],5,FALSE)</f>
        <v>Twin Enviro</v>
      </c>
      <c r="N974">
        <f>SUMIF(B:B,Table_Fact_Inbound_Reporting[[#This Row],[single_stream_incoming_date]],G:G)</f>
        <v>0.86</v>
      </c>
      <c r="O974">
        <f>IFERROR(VLOOKUP(Table_Fact_Inbound_Reporting[[#This Row],[single_stream_incoming_date]],Fact_Trashout_Reporting!C:F,4,FALSE),0)</f>
        <v>4.4000000000000004</v>
      </c>
      <c r="P974">
        <f>IFERROR(VLOOKUP(Table_Fact_Inbound_Reporting[[#This Row],[single_stream_incoming_date]],Fact_Production_Reporting!E:G,3,FALSE),0)</f>
        <v>4.5199999999999996</v>
      </c>
      <c r="Q974" s="30">
        <f>Table_Fact_Inbound_Reporting[[#This Row],[Group_Trash_Weight_Tons]]/Table_Fact_Inbound_Reporting[[#This Row],[Group_Inbound_Weight_Tons]]</f>
        <v>5.1162790697674421</v>
      </c>
      <c r="R974" s="10">
        <f t="shared" si="15"/>
        <v>0.27575424703049778</v>
      </c>
    </row>
    <row r="975" spans="1:18" x14ac:dyDescent="0.25">
      <c r="A975">
        <v>1653</v>
      </c>
      <c r="B975" s="14">
        <v>44088</v>
      </c>
      <c r="C975" t="s">
        <v>42</v>
      </c>
      <c r="D975">
        <v>98484</v>
      </c>
      <c r="E975" s="2">
        <v>44088</v>
      </c>
      <c r="F975">
        <v>3720</v>
      </c>
      <c r="G975">
        <v>1.86</v>
      </c>
      <c r="H975">
        <v>3</v>
      </c>
      <c r="I975" t="s">
        <v>162</v>
      </c>
      <c r="J975" t="s">
        <v>167</v>
      </c>
      <c r="K975">
        <v>9</v>
      </c>
      <c r="L975" t="s">
        <v>168</v>
      </c>
      <c r="M975" t="str">
        <f>VLOOKUP(Table_Fact_Inbound_Reporting[[#This Row],[supplier_dim_supplier_id]],Table_supplier_dim1[[supplier_id]:[supplier_name]],5,FALSE)</f>
        <v>Waste Management</v>
      </c>
      <c r="N975">
        <f>SUMIF(B:B,Table_Fact_Inbound_Reporting[[#This Row],[single_stream_incoming_date]],G:G)</f>
        <v>18.009999999999998</v>
      </c>
      <c r="O975">
        <f>IFERROR(VLOOKUP(Table_Fact_Inbound_Reporting[[#This Row],[single_stream_incoming_date]],Fact_Trashout_Reporting!C:F,4,FALSE),0)</f>
        <v>0</v>
      </c>
      <c r="P975">
        <f>IFERROR(VLOOKUP(Table_Fact_Inbound_Reporting[[#This Row],[single_stream_incoming_date]],Fact_Production_Reporting!E:G,3,FALSE),0)</f>
        <v>5.05</v>
      </c>
      <c r="Q975" s="30">
        <f>Table_Fact_Inbound_Reporting[[#This Row],[Group_Trash_Weight_Tons]]/Table_Fact_Inbound_Reporting[[#This Row],[Group_Inbound_Weight_Tons]]</f>
        <v>0</v>
      </c>
      <c r="R975" s="10">
        <f t="shared" si="15"/>
        <v>0.27575424703049778</v>
      </c>
    </row>
    <row r="976" spans="1:18" x14ac:dyDescent="0.25">
      <c r="A976">
        <v>1652</v>
      </c>
      <c r="B976" s="14">
        <v>44088</v>
      </c>
      <c r="C976" t="s">
        <v>42</v>
      </c>
      <c r="D976">
        <v>98431</v>
      </c>
      <c r="E976" s="2">
        <v>44088</v>
      </c>
      <c r="F976">
        <v>10040</v>
      </c>
      <c r="G976">
        <v>5.0199999999999996</v>
      </c>
      <c r="H976">
        <v>3</v>
      </c>
      <c r="I976" t="s">
        <v>162</v>
      </c>
      <c r="J976" t="s">
        <v>167</v>
      </c>
      <c r="K976">
        <v>9</v>
      </c>
      <c r="L976" t="s">
        <v>168</v>
      </c>
      <c r="M976" t="str">
        <f>VLOOKUP(Table_Fact_Inbound_Reporting[[#This Row],[supplier_dim_supplier_id]],Table_supplier_dim1[[supplier_id]:[supplier_name]],5,FALSE)</f>
        <v>Waste Management</v>
      </c>
      <c r="N976">
        <f>SUMIF(B:B,Table_Fact_Inbound_Reporting[[#This Row],[single_stream_incoming_date]],G:G)</f>
        <v>18.009999999999998</v>
      </c>
      <c r="O976">
        <f>IFERROR(VLOOKUP(Table_Fact_Inbound_Reporting[[#This Row],[single_stream_incoming_date]],Fact_Trashout_Reporting!C:F,4,FALSE),0)</f>
        <v>0</v>
      </c>
      <c r="P976">
        <f>IFERROR(VLOOKUP(Table_Fact_Inbound_Reporting[[#This Row],[single_stream_incoming_date]],Fact_Production_Reporting!E:G,3,FALSE),0)</f>
        <v>5.05</v>
      </c>
      <c r="Q976" s="30">
        <f>Table_Fact_Inbound_Reporting[[#This Row],[Group_Trash_Weight_Tons]]/Table_Fact_Inbound_Reporting[[#This Row],[Group_Inbound_Weight_Tons]]</f>
        <v>0</v>
      </c>
      <c r="R976" s="10">
        <f t="shared" si="15"/>
        <v>0.27575424703049778</v>
      </c>
    </row>
    <row r="977" spans="1:18" x14ac:dyDescent="0.25">
      <c r="A977">
        <v>1087</v>
      </c>
      <c r="B977" s="14">
        <v>44088</v>
      </c>
      <c r="C977" t="s">
        <v>42</v>
      </c>
      <c r="D977">
        <v>98399</v>
      </c>
      <c r="E977" s="2">
        <v>44088</v>
      </c>
      <c r="F977">
        <v>6720</v>
      </c>
      <c r="G977">
        <v>3.36</v>
      </c>
      <c r="H977">
        <v>2</v>
      </c>
      <c r="I977" t="s">
        <v>162</v>
      </c>
      <c r="J977" t="s">
        <v>167</v>
      </c>
      <c r="K977">
        <v>9</v>
      </c>
      <c r="L977" t="s">
        <v>168</v>
      </c>
      <c r="M977" t="str">
        <f>VLOOKUP(Table_Fact_Inbound_Reporting[[#This Row],[supplier_dim_supplier_id]],Table_supplier_dim1[[supplier_id]:[supplier_name]],5,FALSE)</f>
        <v>Twin Enviro</v>
      </c>
      <c r="N977">
        <f>SUMIF(B:B,Table_Fact_Inbound_Reporting[[#This Row],[single_stream_incoming_date]],G:G)</f>
        <v>18.009999999999998</v>
      </c>
      <c r="O977">
        <f>IFERROR(VLOOKUP(Table_Fact_Inbound_Reporting[[#This Row],[single_stream_incoming_date]],Fact_Trashout_Reporting!C:F,4,FALSE),0)</f>
        <v>0</v>
      </c>
      <c r="P977">
        <f>IFERROR(VLOOKUP(Table_Fact_Inbound_Reporting[[#This Row],[single_stream_incoming_date]],Fact_Production_Reporting!E:G,3,FALSE),0)</f>
        <v>5.05</v>
      </c>
      <c r="Q977" s="30">
        <f>Table_Fact_Inbound_Reporting[[#This Row],[Group_Trash_Weight_Tons]]/Table_Fact_Inbound_Reporting[[#This Row],[Group_Inbound_Weight_Tons]]</f>
        <v>0</v>
      </c>
      <c r="R977" s="10">
        <f t="shared" si="15"/>
        <v>0.27575424703049778</v>
      </c>
    </row>
    <row r="978" spans="1:18" x14ac:dyDescent="0.25">
      <c r="A978">
        <v>1085</v>
      </c>
      <c r="B978" s="14">
        <v>44088</v>
      </c>
      <c r="C978" t="s">
        <v>42</v>
      </c>
      <c r="D978">
        <v>98398</v>
      </c>
      <c r="E978" s="2">
        <v>44088</v>
      </c>
      <c r="F978">
        <v>6420</v>
      </c>
      <c r="G978">
        <v>3.21</v>
      </c>
      <c r="H978">
        <v>2</v>
      </c>
      <c r="I978" t="s">
        <v>162</v>
      </c>
      <c r="J978" t="s">
        <v>167</v>
      </c>
      <c r="K978">
        <v>9</v>
      </c>
      <c r="L978" t="s">
        <v>168</v>
      </c>
      <c r="M978" t="str">
        <f>VLOOKUP(Table_Fact_Inbound_Reporting[[#This Row],[supplier_dim_supplier_id]],Table_supplier_dim1[[supplier_id]:[supplier_name]],5,FALSE)</f>
        <v>Twin Enviro</v>
      </c>
      <c r="N978">
        <f>SUMIF(B:B,Table_Fact_Inbound_Reporting[[#This Row],[single_stream_incoming_date]],G:G)</f>
        <v>18.009999999999998</v>
      </c>
      <c r="O978">
        <f>IFERROR(VLOOKUP(Table_Fact_Inbound_Reporting[[#This Row],[single_stream_incoming_date]],Fact_Trashout_Reporting!C:F,4,FALSE),0)</f>
        <v>0</v>
      </c>
      <c r="P978">
        <f>IFERROR(VLOOKUP(Table_Fact_Inbound_Reporting[[#This Row],[single_stream_incoming_date]],Fact_Production_Reporting!E:G,3,FALSE),0)</f>
        <v>5.05</v>
      </c>
      <c r="Q978" s="30">
        <f>Table_Fact_Inbound_Reporting[[#This Row],[Group_Trash_Weight_Tons]]/Table_Fact_Inbound_Reporting[[#This Row],[Group_Inbound_Weight_Tons]]</f>
        <v>0</v>
      </c>
      <c r="R978" s="10">
        <f t="shared" si="15"/>
        <v>0.27575424703049778</v>
      </c>
    </row>
    <row r="979" spans="1:18" x14ac:dyDescent="0.25">
      <c r="A979">
        <v>1088</v>
      </c>
      <c r="B979" s="14">
        <v>44088</v>
      </c>
      <c r="C979" t="s">
        <v>42</v>
      </c>
      <c r="D979">
        <v>98447</v>
      </c>
      <c r="E979" s="2">
        <v>44088</v>
      </c>
      <c r="F979">
        <v>4720</v>
      </c>
      <c r="G979">
        <v>2.36</v>
      </c>
      <c r="H979">
        <v>2</v>
      </c>
      <c r="I979" t="s">
        <v>162</v>
      </c>
      <c r="J979" t="s">
        <v>167</v>
      </c>
      <c r="K979">
        <v>9</v>
      </c>
      <c r="L979" t="s">
        <v>168</v>
      </c>
      <c r="M979" t="str">
        <f>VLOOKUP(Table_Fact_Inbound_Reporting[[#This Row],[supplier_dim_supplier_id]],Table_supplier_dim1[[supplier_id]:[supplier_name]],5,FALSE)</f>
        <v>Twin Enviro</v>
      </c>
      <c r="N979">
        <f>SUMIF(B:B,Table_Fact_Inbound_Reporting[[#This Row],[single_stream_incoming_date]],G:G)</f>
        <v>18.009999999999998</v>
      </c>
      <c r="O979">
        <f>IFERROR(VLOOKUP(Table_Fact_Inbound_Reporting[[#This Row],[single_stream_incoming_date]],Fact_Trashout_Reporting!C:F,4,FALSE),0)</f>
        <v>0</v>
      </c>
      <c r="P979">
        <f>IFERROR(VLOOKUP(Table_Fact_Inbound_Reporting[[#This Row],[single_stream_incoming_date]],Fact_Production_Reporting!E:G,3,FALSE),0)</f>
        <v>5.05</v>
      </c>
      <c r="Q979" s="30">
        <f>Table_Fact_Inbound_Reporting[[#This Row],[Group_Trash_Weight_Tons]]/Table_Fact_Inbound_Reporting[[#This Row],[Group_Inbound_Weight_Tons]]</f>
        <v>0</v>
      </c>
      <c r="R979" s="10">
        <f t="shared" si="15"/>
        <v>0.27575424703049778</v>
      </c>
    </row>
    <row r="980" spans="1:18" x14ac:dyDescent="0.25">
      <c r="A980">
        <v>1086</v>
      </c>
      <c r="B980" s="14">
        <v>44088</v>
      </c>
      <c r="C980" t="s">
        <v>42</v>
      </c>
      <c r="D980">
        <v>98444</v>
      </c>
      <c r="E980" s="2">
        <v>44088</v>
      </c>
      <c r="F980">
        <v>4400</v>
      </c>
      <c r="G980">
        <v>2.2000000000000002</v>
      </c>
      <c r="H980">
        <v>2</v>
      </c>
      <c r="I980" t="s">
        <v>162</v>
      </c>
      <c r="J980" t="s">
        <v>167</v>
      </c>
      <c r="K980">
        <v>9</v>
      </c>
      <c r="L980" t="s">
        <v>168</v>
      </c>
      <c r="M980" t="str">
        <f>VLOOKUP(Table_Fact_Inbound_Reporting[[#This Row],[supplier_dim_supplier_id]],Table_supplier_dim1[[supplier_id]:[supplier_name]],5,FALSE)</f>
        <v>Twin Enviro</v>
      </c>
      <c r="N980">
        <f>SUMIF(B:B,Table_Fact_Inbound_Reporting[[#This Row],[single_stream_incoming_date]],G:G)</f>
        <v>18.009999999999998</v>
      </c>
      <c r="O980">
        <f>IFERROR(VLOOKUP(Table_Fact_Inbound_Reporting[[#This Row],[single_stream_incoming_date]],Fact_Trashout_Reporting!C:F,4,FALSE),0)</f>
        <v>0</v>
      </c>
      <c r="P980">
        <f>IFERROR(VLOOKUP(Table_Fact_Inbound_Reporting[[#This Row],[single_stream_incoming_date]],Fact_Production_Reporting!E:G,3,FALSE),0)</f>
        <v>5.05</v>
      </c>
      <c r="Q980" s="30">
        <f>Table_Fact_Inbound_Reporting[[#This Row],[Group_Trash_Weight_Tons]]/Table_Fact_Inbound_Reporting[[#This Row],[Group_Inbound_Weight_Tons]]</f>
        <v>0</v>
      </c>
      <c r="R980" s="10">
        <f t="shared" si="15"/>
        <v>0.27575424703049778</v>
      </c>
    </row>
    <row r="981" spans="1:18" x14ac:dyDescent="0.25">
      <c r="A981">
        <v>1089</v>
      </c>
      <c r="B981" s="14">
        <v>44085</v>
      </c>
      <c r="C981" t="s">
        <v>42</v>
      </c>
      <c r="D981">
        <v>98383</v>
      </c>
      <c r="E981" s="2">
        <v>44085</v>
      </c>
      <c r="F981">
        <v>6000</v>
      </c>
      <c r="G981">
        <v>3</v>
      </c>
      <c r="H981">
        <v>2</v>
      </c>
      <c r="I981" t="s">
        <v>162</v>
      </c>
      <c r="J981" t="s">
        <v>167</v>
      </c>
      <c r="K981">
        <v>9</v>
      </c>
      <c r="L981" t="s">
        <v>168</v>
      </c>
      <c r="M981" t="str">
        <f>VLOOKUP(Table_Fact_Inbound_Reporting[[#This Row],[supplier_dim_supplier_id]],Table_supplier_dim1[[supplier_id]:[supplier_name]],5,FALSE)</f>
        <v>Twin Enviro</v>
      </c>
      <c r="N981">
        <f>SUMIF(B:B,Table_Fact_Inbound_Reporting[[#This Row],[single_stream_incoming_date]],G:G)</f>
        <v>3</v>
      </c>
      <c r="O981">
        <f>IFERROR(VLOOKUP(Table_Fact_Inbound_Reporting[[#This Row],[single_stream_incoming_date]],Fact_Trashout_Reporting!C:F,4,FALSE),0)</f>
        <v>0.37</v>
      </c>
      <c r="P981">
        <f>IFERROR(VLOOKUP(Table_Fact_Inbound_Reporting[[#This Row],[single_stream_incoming_date]],Fact_Production_Reporting!E:G,3,FALSE),0)</f>
        <v>5.09</v>
      </c>
      <c r="Q981" s="30">
        <f>Table_Fact_Inbound_Reporting[[#This Row],[Group_Trash_Weight_Tons]]/Table_Fact_Inbound_Reporting[[#This Row],[Group_Inbound_Weight_Tons]]</f>
        <v>0.12333333333333334</v>
      </c>
      <c r="R981" s="10">
        <f t="shared" si="15"/>
        <v>0.27575424703049778</v>
      </c>
    </row>
    <row r="982" spans="1:18" x14ac:dyDescent="0.25">
      <c r="A982">
        <v>1654</v>
      </c>
      <c r="B982" s="14">
        <v>44084</v>
      </c>
      <c r="C982" t="s">
        <v>42</v>
      </c>
      <c r="D982">
        <v>98246</v>
      </c>
      <c r="E982" s="2">
        <v>44084</v>
      </c>
      <c r="F982">
        <v>6980</v>
      </c>
      <c r="G982">
        <v>3.49</v>
      </c>
      <c r="H982">
        <v>3</v>
      </c>
      <c r="I982" t="s">
        <v>162</v>
      </c>
      <c r="J982" t="s">
        <v>167</v>
      </c>
      <c r="K982">
        <v>9</v>
      </c>
      <c r="L982" t="s">
        <v>168</v>
      </c>
      <c r="M982" t="str">
        <f>VLOOKUP(Table_Fact_Inbound_Reporting[[#This Row],[supplier_dim_supplier_id]],Table_supplier_dim1[[supplier_id]:[supplier_name]],5,FALSE)</f>
        <v>Waste Management</v>
      </c>
      <c r="N982">
        <f>SUMIF(B:B,Table_Fact_Inbound_Reporting[[#This Row],[single_stream_incoming_date]],G:G)</f>
        <v>10.620000000000001</v>
      </c>
      <c r="O982">
        <f>IFERROR(VLOOKUP(Table_Fact_Inbound_Reporting[[#This Row],[single_stream_incoming_date]],Fact_Trashout_Reporting!C:F,4,FALSE),0)</f>
        <v>0</v>
      </c>
      <c r="P982">
        <f>IFERROR(VLOOKUP(Table_Fact_Inbound_Reporting[[#This Row],[single_stream_incoming_date]],Fact_Production_Reporting!E:G,3,FALSE),0)</f>
        <v>4.9400000000000004</v>
      </c>
      <c r="Q982" s="30">
        <f>Table_Fact_Inbound_Reporting[[#This Row],[Group_Trash_Weight_Tons]]/Table_Fact_Inbound_Reporting[[#This Row],[Group_Inbound_Weight_Tons]]</f>
        <v>0</v>
      </c>
      <c r="R982" s="10">
        <f t="shared" si="15"/>
        <v>0.27575424703049778</v>
      </c>
    </row>
    <row r="983" spans="1:18" x14ac:dyDescent="0.25">
      <c r="A983">
        <v>1091</v>
      </c>
      <c r="B983" s="14">
        <v>44084</v>
      </c>
      <c r="C983" t="s">
        <v>42</v>
      </c>
      <c r="D983">
        <v>98219</v>
      </c>
      <c r="E983" s="2">
        <v>44084</v>
      </c>
      <c r="F983">
        <v>3860</v>
      </c>
      <c r="G983">
        <v>1.93</v>
      </c>
      <c r="H983">
        <v>2</v>
      </c>
      <c r="I983" t="s">
        <v>162</v>
      </c>
      <c r="J983" t="s">
        <v>167</v>
      </c>
      <c r="K983">
        <v>9</v>
      </c>
      <c r="L983" t="s">
        <v>168</v>
      </c>
      <c r="M983" t="str">
        <f>VLOOKUP(Table_Fact_Inbound_Reporting[[#This Row],[supplier_dim_supplier_id]],Table_supplier_dim1[[supplier_id]:[supplier_name]],5,FALSE)</f>
        <v>Twin Enviro</v>
      </c>
      <c r="N983">
        <f>SUMIF(B:B,Table_Fact_Inbound_Reporting[[#This Row],[single_stream_incoming_date]],G:G)</f>
        <v>10.620000000000001</v>
      </c>
      <c r="O983">
        <f>IFERROR(VLOOKUP(Table_Fact_Inbound_Reporting[[#This Row],[single_stream_incoming_date]],Fact_Trashout_Reporting!C:F,4,FALSE),0)</f>
        <v>0</v>
      </c>
      <c r="P983">
        <f>IFERROR(VLOOKUP(Table_Fact_Inbound_Reporting[[#This Row],[single_stream_incoming_date]],Fact_Production_Reporting!E:G,3,FALSE),0)</f>
        <v>4.9400000000000004</v>
      </c>
      <c r="Q983" s="30">
        <f>Table_Fact_Inbound_Reporting[[#This Row],[Group_Trash_Weight_Tons]]/Table_Fact_Inbound_Reporting[[#This Row],[Group_Inbound_Weight_Tons]]</f>
        <v>0</v>
      </c>
      <c r="R983" s="10">
        <f t="shared" si="15"/>
        <v>0.27575424703049778</v>
      </c>
    </row>
    <row r="984" spans="1:18" x14ac:dyDescent="0.25">
      <c r="A984">
        <v>1092</v>
      </c>
      <c r="B984" s="14">
        <v>44084</v>
      </c>
      <c r="C984" t="s">
        <v>42</v>
      </c>
      <c r="D984">
        <v>98160</v>
      </c>
      <c r="E984" s="2">
        <v>44084</v>
      </c>
      <c r="F984">
        <v>3220</v>
      </c>
      <c r="G984">
        <v>1.61</v>
      </c>
      <c r="H984">
        <v>2</v>
      </c>
      <c r="I984" t="s">
        <v>162</v>
      </c>
      <c r="J984" t="s">
        <v>167</v>
      </c>
      <c r="K984">
        <v>9</v>
      </c>
      <c r="L984" t="s">
        <v>168</v>
      </c>
      <c r="M984" t="str">
        <f>VLOOKUP(Table_Fact_Inbound_Reporting[[#This Row],[supplier_dim_supplier_id]],Table_supplier_dim1[[supplier_id]:[supplier_name]],5,FALSE)</f>
        <v>Twin Enviro</v>
      </c>
      <c r="N984">
        <f>SUMIF(B:B,Table_Fact_Inbound_Reporting[[#This Row],[single_stream_incoming_date]],G:G)</f>
        <v>10.620000000000001</v>
      </c>
      <c r="O984">
        <f>IFERROR(VLOOKUP(Table_Fact_Inbound_Reporting[[#This Row],[single_stream_incoming_date]],Fact_Trashout_Reporting!C:F,4,FALSE),0)</f>
        <v>0</v>
      </c>
      <c r="P984">
        <f>IFERROR(VLOOKUP(Table_Fact_Inbound_Reporting[[#This Row],[single_stream_incoming_date]],Fact_Production_Reporting!E:G,3,FALSE),0)</f>
        <v>4.9400000000000004</v>
      </c>
      <c r="Q984" s="30">
        <f>Table_Fact_Inbound_Reporting[[#This Row],[Group_Trash_Weight_Tons]]/Table_Fact_Inbound_Reporting[[#This Row],[Group_Inbound_Weight_Tons]]</f>
        <v>0</v>
      </c>
      <c r="R984" s="10">
        <f t="shared" si="15"/>
        <v>0.27575424703049778</v>
      </c>
    </row>
    <row r="985" spans="1:18" x14ac:dyDescent="0.25">
      <c r="A985">
        <v>1090</v>
      </c>
      <c r="B985" s="14">
        <v>44084</v>
      </c>
      <c r="C985" t="s">
        <v>42</v>
      </c>
      <c r="D985">
        <v>98165</v>
      </c>
      <c r="E985" s="2">
        <v>44084</v>
      </c>
      <c r="F985">
        <v>7180</v>
      </c>
      <c r="G985">
        <v>3.59</v>
      </c>
      <c r="H985">
        <v>2</v>
      </c>
      <c r="I985" t="s">
        <v>162</v>
      </c>
      <c r="J985" t="s">
        <v>167</v>
      </c>
      <c r="K985">
        <v>9</v>
      </c>
      <c r="L985" t="s">
        <v>168</v>
      </c>
      <c r="M985" t="str">
        <f>VLOOKUP(Table_Fact_Inbound_Reporting[[#This Row],[supplier_dim_supplier_id]],Table_supplier_dim1[[supplier_id]:[supplier_name]],5,FALSE)</f>
        <v>Twin Enviro</v>
      </c>
      <c r="N985">
        <f>SUMIF(B:B,Table_Fact_Inbound_Reporting[[#This Row],[single_stream_incoming_date]],G:G)</f>
        <v>10.620000000000001</v>
      </c>
      <c r="O985">
        <f>IFERROR(VLOOKUP(Table_Fact_Inbound_Reporting[[#This Row],[single_stream_incoming_date]],Fact_Trashout_Reporting!C:F,4,FALSE),0)</f>
        <v>0</v>
      </c>
      <c r="P985">
        <f>IFERROR(VLOOKUP(Table_Fact_Inbound_Reporting[[#This Row],[single_stream_incoming_date]],Fact_Production_Reporting!E:G,3,FALSE),0)</f>
        <v>4.9400000000000004</v>
      </c>
      <c r="Q985" s="30">
        <f>Table_Fact_Inbound_Reporting[[#This Row],[Group_Trash_Weight_Tons]]/Table_Fact_Inbound_Reporting[[#This Row],[Group_Inbound_Weight_Tons]]</f>
        <v>0</v>
      </c>
      <c r="R985" s="10">
        <f t="shared" si="15"/>
        <v>0.27575424703049778</v>
      </c>
    </row>
    <row r="986" spans="1:18" x14ac:dyDescent="0.25">
      <c r="A986">
        <v>1655</v>
      </c>
      <c r="B986" s="14">
        <v>44083</v>
      </c>
      <c r="C986" t="s">
        <v>42</v>
      </c>
      <c r="D986">
        <v>98032</v>
      </c>
      <c r="E986" s="2">
        <v>44083</v>
      </c>
      <c r="F986">
        <v>9960</v>
      </c>
      <c r="G986">
        <v>4.9800000000000004</v>
      </c>
      <c r="H986">
        <v>3</v>
      </c>
      <c r="I986" t="s">
        <v>162</v>
      </c>
      <c r="J986" t="s">
        <v>167</v>
      </c>
      <c r="K986">
        <v>9</v>
      </c>
      <c r="L986" t="s">
        <v>168</v>
      </c>
      <c r="M986" t="str">
        <f>VLOOKUP(Table_Fact_Inbound_Reporting[[#This Row],[supplier_dim_supplier_id]],Table_supplier_dim1[[supplier_id]:[supplier_name]],5,FALSE)</f>
        <v>Waste Management</v>
      </c>
      <c r="N986">
        <f>SUMIF(B:B,Table_Fact_Inbound_Reporting[[#This Row],[single_stream_incoming_date]],G:G)</f>
        <v>14.28</v>
      </c>
      <c r="O986">
        <f>IFERROR(VLOOKUP(Table_Fact_Inbound_Reporting[[#This Row],[single_stream_incoming_date]],Fact_Trashout_Reporting!C:F,4,FALSE),0)</f>
        <v>1.83</v>
      </c>
      <c r="P986">
        <f>IFERROR(VLOOKUP(Table_Fact_Inbound_Reporting[[#This Row],[single_stream_incoming_date]],Fact_Production_Reporting!E:G,3,FALSE),0)</f>
        <v>4.4300000000000006</v>
      </c>
      <c r="Q986" s="30">
        <f>Table_Fact_Inbound_Reporting[[#This Row],[Group_Trash_Weight_Tons]]/Table_Fact_Inbound_Reporting[[#This Row],[Group_Inbound_Weight_Tons]]</f>
        <v>0.1281512605042017</v>
      </c>
      <c r="R986" s="10">
        <f t="shared" si="15"/>
        <v>0.27575424703049778</v>
      </c>
    </row>
    <row r="987" spans="1:18" x14ac:dyDescent="0.25">
      <c r="A987">
        <v>1656</v>
      </c>
      <c r="B987" s="14">
        <v>44083</v>
      </c>
      <c r="C987" t="s">
        <v>42</v>
      </c>
      <c r="D987">
        <v>98112</v>
      </c>
      <c r="E987" s="2">
        <v>44083</v>
      </c>
      <c r="F987">
        <v>5160</v>
      </c>
      <c r="G987">
        <v>2.58</v>
      </c>
      <c r="H987">
        <v>3</v>
      </c>
      <c r="I987" t="s">
        <v>162</v>
      </c>
      <c r="J987" t="s">
        <v>167</v>
      </c>
      <c r="K987">
        <v>9</v>
      </c>
      <c r="L987" t="s">
        <v>168</v>
      </c>
      <c r="M987" t="str">
        <f>VLOOKUP(Table_Fact_Inbound_Reporting[[#This Row],[supplier_dim_supplier_id]],Table_supplier_dim1[[supplier_id]:[supplier_name]],5,FALSE)</f>
        <v>Waste Management</v>
      </c>
      <c r="N987">
        <f>SUMIF(B:B,Table_Fact_Inbound_Reporting[[#This Row],[single_stream_incoming_date]],G:G)</f>
        <v>14.28</v>
      </c>
      <c r="O987">
        <f>IFERROR(VLOOKUP(Table_Fact_Inbound_Reporting[[#This Row],[single_stream_incoming_date]],Fact_Trashout_Reporting!C:F,4,FALSE),0)</f>
        <v>1.83</v>
      </c>
      <c r="P987">
        <f>IFERROR(VLOOKUP(Table_Fact_Inbound_Reporting[[#This Row],[single_stream_incoming_date]],Fact_Production_Reporting!E:G,3,FALSE),0)</f>
        <v>4.4300000000000006</v>
      </c>
      <c r="Q987" s="30">
        <f>Table_Fact_Inbound_Reporting[[#This Row],[Group_Trash_Weight_Tons]]/Table_Fact_Inbound_Reporting[[#This Row],[Group_Inbound_Weight_Tons]]</f>
        <v>0.1281512605042017</v>
      </c>
      <c r="R987" s="10">
        <f t="shared" si="15"/>
        <v>0.27575424703049778</v>
      </c>
    </row>
    <row r="988" spans="1:18" x14ac:dyDescent="0.25">
      <c r="A988">
        <v>1094</v>
      </c>
      <c r="B988" s="14">
        <v>44083</v>
      </c>
      <c r="C988" t="s">
        <v>42</v>
      </c>
      <c r="D988">
        <v>98036</v>
      </c>
      <c r="E988" s="2">
        <v>44083</v>
      </c>
      <c r="F988">
        <v>4560</v>
      </c>
      <c r="G988">
        <v>2.2799999999999998</v>
      </c>
      <c r="H988">
        <v>2</v>
      </c>
      <c r="I988" t="s">
        <v>162</v>
      </c>
      <c r="J988" t="s">
        <v>167</v>
      </c>
      <c r="K988">
        <v>9</v>
      </c>
      <c r="L988" t="s">
        <v>168</v>
      </c>
      <c r="M988" t="str">
        <f>VLOOKUP(Table_Fact_Inbound_Reporting[[#This Row],[supplier_dim_supplier_id]],Table_supplier_dim1[[supplier_id]:[supplier_name]],5,FALSE)</f>
        <v>Twin Enviro</v>
      </c>
      <c r="N988">
        <f>SUMIF(B:B,Table_Fact_Inbound_Reporting[[#This Row],[single_stream_incoming_date]],G:G)</f>
        <v>14.28</v>
      </c>
      <c r="O988">
        <f>IFERROR(VLOOKUP(Table_Fact_Inbound_Reporting[[#This Row],[single_stream_incoming_date]],Fact_Trashout_Reporting!C:F,4,FALSE),0)</f>
        <v>1.83</v>
      </c>
      <c r="P988">
        <f>IFERROR(VLOOKUP(Table_Fact_Inbound_Reporting[[#This Row],[single_stream_incoming_date]],Fact_Production_Reporting!E:G,3,FALSE),0)</f>
        <v>4.4300000000000006</v>
      </c>
      <c r="Q988" s="30">
        <f>Table_Fact_Inbound_Reporting[[#This Row],[Group_Trash_Weight_Tons]]/Table_Fact_Inbound_Reporting[[#This Row],[Group_Inbound_Weight_Tons]]</f>
        <v>0.1281512605042017</v>
      </c>
      <c r="R988" s="10">
        <f t="shared" si="15"/>
        <v>0.27575424703049778</v>
      </c>
    </row>
    <row r="989" spans="1:18" x14ac:dyDescent="0.25">
      <c r="A989">
        <v>1095</v>
      </c>
      <c r="B989" s="14">
        <v>44083</v>
      </c>
      <c r="C989" t="s">
        <v>42</v>
      </c>
      <c r="D989">
        <v>98033</v>
      </c>
      <c r="E989" s="2">
        <v>44083</v>
      </c>
      <c r="F989">
        <v>7900</v>
      </c>
      <c r="G989">
        <v>3.95</v>
      </c>
      <c r="H989">
        <v>2</v>
      </c>
      <c r="I989" t="s">
        <v>162</v>
      </c>
      <c r="J989" t="s">
        <v>167</v>
      </c>
      <c r="K989">
        <v>9</v>
      </c>
      <c r="L989" t="s">
        <v>168</v>
      </c>
      <c r="M989" t="str">
        <f>VLOOKUP(Table_Fact_Inbound_Reporting[[#This Row],[supplier_dim_supplier_id]],Table_supplier_dim1[[supplier_id]:[supplier_name]],5,FALSE)</f>
        <v>Twin Enviro</v>
      </c>
      <c r="N989">
        <f>SUMIF(B:B,Table_Fact_Inbound_Reporting[[#This Row],[single_stream_incoming_date]],G:G)</f>
        <v>14.28</v>
      </c>
      <c r="O989">
        <f>IFERROR(VLOOKUP(Table_Fact_Inbound_Reporting[[#This Row],[single_stream_incoming_date]],Fact_Trashout_Reporting!C:F,4,FALSE),0)</f>
        <v>1.83</v>
      </c>
      <c r="P989">
        <f>IFERROR(VLOOKUP(Table_Fact_Inbound_Reporting[[#This Row],[single_stream_incoming_date]],Fact_Production_Reporting!E:G,3,FALSE),0)</f>
        <v>4.4300000000000006</v>
      </c>
      <c r="Q989" s="30">
        <f>Table_Fact_Inbound_Reporting[[#This Row],[Group_Trash_Weight_Tons]]/Table_Fact_Inbound_Reporting[[#This Row],[Group_Inbound_Weight_Tons]]</f>
        <v>0.1281512605042017</v>
      </c>
      <c r="R989" s="10">
        <f t="shared" si="15"/>
        <v>0.27575424703049778</v>
      </c>
    </row>
    <row r="990" spans="1:18" x14ac:dyDescent="0.25">
      <c r="A990">
        <v>1093</v>
      </c>
      <c r="B990" s="14">
        <v>44083</v>
      </c>
      <c r="C990" t="s">
        <v>42</v>
      </c>
      <c r="D990">
        <v>98058</v>
      </c>
      <c r="E990" s="2">
        <v>44083</v>
      </c>
      <c r="F990">
        <v>980</v>
      </c>
      <c r="G990">
        <v>0.49</v>
      </c>
      <c r="H990">
        <v>2</v>
      </c>
      <c r="I990" t="s">
        <v>162</v>
      </c>
      <c r="J990" t="s">
        <v>167</v>
      </c>
      <c r="K990">
        <v>9</v>
      </c>
      <c r="L990" t="s">
        <v>168</v>
      </c>
      <c r="M990" t="str">
        <f>VLOOKUP(Table_Fact_Inbound_Reporting[[#This Row],[supplier_dim_supplier_id]],Table_supplier_dim1[[supplier_id]:[supplier_name]],5,FALSE)</f>
        <v>Twin Enviro</v>
      </c>
      <c r="N990">
        <f>SUMIF(B:B,Table_Fact_Inbound_Reporting[[#This Row],[single_stream_incoming_date]],G:G)</f>
        <v>14.28</v>
      </c>
      <c r="O990">
        <f>IFERROR(VLOOKUP(Table_Fact_Inbound_Reporting[[#This Row],[single_stream_incoming_date]],Fact_Trashout_Reporting!C:F,4,FALSE),0)</f>
        <v>1.83</v>
      </c>
      <c r="P990">
        <f>IFERROR(VLOOKUP(Table_Fact_Inbound_Reporting[[#This Row],[single_stream_incoming_date]],Fact_Production_Reporting!E:G,3,FALSE),0)</f>
        <v>4.4300000000000006</v>
      </c>
      <c r="Q990" s="30">
        <f>Table_Fact_Inbound_Reporting[[#This Row],[Group_Trash_Weight_Tons]]/Table_Fact_Inbound_Reporting[[#This Row],[Group_Inbound_Weight_Tons]]</f>
        <v>0.1281512605042017</v>
      </c>
      <c r="R990" s="10">
        <f t="shared" si="15"/>
        <v>0.27575424703049778</v>
      </c>
    </row>
    <row r="991" spans="1:18" x14ac:dyDescent="0.25">
      <c r="A991">
        <v>1096</v>
      </c>
      <c r="B991" s="14">
        <v>44081</v>
      </c>
      <c r="C991" t="s">
        <v>42</v>
      </c>
      <c r="D991">
        <v>97981</v>
      </c>
      <c r="E991" s="2">
        <v>44081</v>
      </c>
      <c r="F991">
        <v>4320</v>
      </c>
      <c r="G991">
        <v>2.16</v>
      </c>
      <c r="H991">
        <v>2</v>
      </c>
      <c r="I991" t="s">
        <v>162</v>
      </c>
      <c r="J991" t="s">
        <v>167</v>
      </c>
      <c r="K991">
        <v>9</v>
      </c>
      <c r="L991" t="s">
        <v>168</v>
      </c>
      <c r="M991" t="str">
        <f>VLOOKUP(Table_Fact_Inbound_Reporting[[#This Row],[supplier_dim_supplier_id]],Table_supplier_dim1[[supplier_id]:[supplier_name]],5,FALSE)</f>
        <v>Twin Enviro</v>
      </c>
      <c r="N991">
        <f>SUMIF(B:B,Table_Fact_Inbound_Reporting[[#This Row],[single_stream_incoming_date]],G:G)</f>
        <v>3.1500000000000004</v>
      </c>
      <c r="O991">
        <f>IFERROR(VLOOKUP(Table_Fact_Inbound_Reporting[[#This Row],[single_stream_incoming_date]],Fact_Trashout_Reporting!C:F,4,FALSE),0)</f>
        <v>0</v>
      </c>
      <c r="P991">
        <f>IFERROR(VLOOKUP(Table_Fact_Inbound_Reporting[[#This Row],[single_stream_incoming_date]],Fact_Production_Reporting!E:G,3,FALSE),0)</f>
        <v>0</v>
      </c>
      <c r="Q991" s="30">
        <f>Table_Fact_Inbound_Reporting[[#This Row],[Group_Trash_Weight_Tons]]/Table_Fact_Inbound_Reporting[[#This Row],[Group_Inbound_Weight_Tons]]</f>
        <v>0</v>
      </c>
      <c r="R991" s="10">
        <f t="shared" si="15"/>
        <v>0.27575424703049778</v>
      </c>
    </row>
    <row r="992" spans="1:18" x14ac:dyDescent="0.25">
      <c r="A992">
        <v>1097</v>
      </c>
      <c r="B992" s="14">
        <v>44081</v>
      </c>
      <c r="C992" t="s">
        <v>42</v>
      </c>
      <c r="D992">
        <v>97955</v>
      </c>
      <c r="E992" s="2">
        <v>44081</v>
      </c>
      <c r="F992">
        <v>1980</v>
      </c>
      <c r="G992">
        <v>0.99</v>
      </c>
      <c r="H992">
        <v>2</v>
      </c>
      <c r="I992" t="s">
        <v>162</v>
      </c>
      <c r="J992" t="s">
        <v>167</v>
      </c>
      <c r="K992">
        <v>9</v>
      </c>
      <c r="L992" t="s">
        <v>168</v>
      </c>
      <c r="M992" t="str">
        <f>VLOOKUP(Table_Fact_Inbound_Reporting[[#This Row],[supplier_dim_supplier_id]],Table_supplier_dim1[[supplier_id]:[supplier_name]],5,FALSE)</f>
        <v>Twin Enviro</v>
      </c>
      <c r="N992">
        <f>SUMIF(B:B,Table_Fact_Inbound_Reporting[[#This Row],[single_stream_incoming_date]],G:G)</f>
        <v>3.1500000000000004</v>
      </c>
      <c r="O992">
        <f>IFERROR(VLOOKUP(Table_Fact_Inbound_Reporting[[#This Row],[single_stream_incoming_date]],Fact_Trashout_Reporting!C:F,4,FALSE),0)</f>
        <v>0</v>
      </c>
      <c r="P992">
        <f>IFERROR(VLOOKUP(Table_Fact_Inbound_Reporting[[#This Row],[single_stream_incoming_date]],Fact_Production_Reporting!E:G,3,FALSE),0)</f>
        <v>0</v>
      </c>
      <c r="Q992" s="30">
        <f>Table_Fact_Inbound_Reporting[[#This Row],[Group_Trash_Weight_Tons]]/Table_Fact_Inbound_Reporting[[#This Row],[Group_Inbound_Weight_Tons]]</f>
        <v>0</v>
      </c>
      <c r="R992" s="10">
        <f t="shared" si="15"/>
        <v>0.27575424703049778</v>
      </c>
    </row>
    <row r="993" spans="1:18" x14ac:dyDescent="0.25">
      <c r="A993">
        <v>1657</v>
      </c>
      <c r="B993" s="14">
        <v>44078</v>
      </c>
      <c r="C993" t="s">
        <v>42</v>
      </c>
      <c r="D993">
        <v>97905</v>
      </c>
      <c r="E993" s="2">
        <v>44078</v>
      </c>
      <c r="F993">
        <v>5920</v>
      </c>
      <c r="G993">
        <v>2.96</v>
      </c>
      <c r="H993">
        <v>3</v>
      </c>
      <c r="I993" t="s">
        <v>162</v>
      </c>
      <c r="J993" t="s">
        <v>167</v>
      </c>
      <c r="K993">
        <v>9</v>
      </c>
      <c r="L993" t="s">
        <v>168</v>
      </c>
      <c r="M993" t="str">
        <f>VLOOKUP(Table_Fact_Inbound_Reporting[[#This Row],[supplier_dim_supplier_id]],Table_supplier_dim1[[supplier_id]:[supplier_name]],5,FALSE)</f>
        <v>Waste Management</v>
      </c>
      <c r="N993">
        <f>SUMIF(B:B,Table_Fact_Inbound_Reporting[[#This Row],[single_stream_incoming_date]],G:G)</f>
        <v>9.6999999999999993</v>
      </c>
      <c r="O993">
        <f>IFERROR(VLOOKUP(Table_Fact_Inbound_Reporting[[#This Row],[single_stream_incoming_date]],Fact_Trashout_Reporting!C:F,4,FALSE),0)</f>
        <v>2.5</v>
      </c>
      <c r="P993">
        <f>IFERROR(VLOOKUP(Table_Fact_Inbound_Reporting[[#This Row],[single_stream_incoming_date]],Fact_Production_Reporting!E:G,3,FALSE),0)</f>
        <v>3.7</v>
      </c>
      <c r="Q993" s="30">
        <f>Table_Fact_Inbound_Reporting[[#This Row],[Group_Trash_Weight_Tons]]/Table_Fact_Inbound_Reporting[[#This Row],[Group_Inbound_Weight_Tons]]</f>
        <v>0.25773195876288663</v>
      </c>
      <c r="R993" s="10">
        <f t="shared" si="15"/>
        <v>0.27575424703049778</v>
      </c>
    </row>
    <row r="994" spans="1:18" x14ac:dyDescent="0.25">
      <c r="A994">
        <v>1658</v>
      </c>
      <c r="B994" s="14">
        <v>44078</v>
      </c>
      <c r="C994" t="s">
        <v>42</v>
      </c>
      <c r="D994">
        <v>97908</v>
      </c>
      <c r="E994" s="2">
        <v>44078</v>
      </c>
      <c r="F994">
        <v>11060</v>
      </c>
      <c r="G994">
        <v>5.53</v>
      </c>
      <c r="H994">
        <v>3</v>
      </c>
      <c r="I994" t="s">
        <v>162</v>
      </c>
      <c r="J994" t="s">
        <v>167</v>
      </c>
      <c r="K994">
        <v>9</v>
      </c>
      <c r="L994" t="s">
        <v>168</v>
      </c>
      <c r="M994" t="str">
        <f>VLOOKUP(Table_Fact_Inbound_Reporting[[#This Row],[supplier_dim_supplier_id]],Table_supplier_dim1[[supplier_id]:[supplier_name]],5,FALSE)</f>
        <v>Waste Management</v>
      </c>
      <c r="N994">
        <f>SUMIF(B:B,Table_Fact_Inbound_Reporting[[#This Row],[single_stream_incoming_date]],G:G)</f>
        <v>9.6999999999999993</v>
      </c>
      <c r="O994">
        <f>IFERROR(VLOOKUP(Table_Fact_Inbound_Reporting[[#This Row],[single_stream_incoming_date]],Fact_Trashout_Reporting!C:F,4,FALSE),0)</f>
        <v>2.5</v>
      </c>
      <c r="P994">
        <f>IFERROR(VLOOKUP(Table_Fact_Inbound_Reporting[[#This Row],[single_stream_incoming_date]],Fact_Production_Reporting!E:G,3,FALSE),0)</f>
        <v>3.7</v>
      </c>
      <c r="Q994" s="30">
        <f>Table_Fact_Inbound_Reporting[[#This Row],[Group_Trash_Weight_Tons]]/Table_Fact_Inbound_Reporting[[#This Row],[Group_Inbound_Weight_Tons]]</f>
        <v>0.25773195876288663</v>
      </c>
      <c r="R994" s="10">
        <f t="shared" si="15"/>
        <v>0.27575424703049778</v>
      </c>
    </row>
    <row r="995" spans="1:18" x14ac:dyDescent="0.25">
      <c r="A995">
        <v>1098</v>
      </c>
      <c r="B995" s="14">
        <v>44078</v>
      </c>
      <c r="C995" t="s">
        <v>42</v>
      </c>
      <c r="D995">
        <v>97941</v>
      </c>
      <c r="E995" s="2">
        <v>44078</v>
      </c>
      <c r="F995">
        <v>2420</v>
      </c>
      <c r="G995">
        <v>1.21</v>
      </c>
      <c r="H995">
        <v>2</v>
      </c>
      <c r="I995" t="s">
        <v>162</v>
      </c>
      <c r="J995" t="s">
        <v>167</v>
      </c>
      <c r="K995">
        <v>9</v>
      </c>
      <c r="L995" t="s">
        <v>168</v>
      </c>
      <c r="M995" t="str">
        <f>VLOOKUP(Table_Fact_Inbound_Reporting[[#This Row],[supplier_dim_supplier_id]],Table_supplier_dim1[[supplier_id]:[supplier_name]],5,FALSE)</f>
        <v>Twin Enviro</v>
      </c>
      <c r="N995">
        <f>SUMIF(B:B,Table_Fact_Inbound_Reporting[[#This Row],[single_stream_incoming_date]],G:G)</f>
        <v>9.6999999999999993</v>
      </c>
      <c r="O995">
        <f>IFERROR(VLOOKUP(Table_Fact_Inbound_Reporting[[#This Row],[single_stream_incoming_date]],Fact_Trashout_Reporting!C:F,4,FALSE),0)</f>
        <v>2.5</v>
      </c>
      <c r="P995">
        <f>IFERROR(VLOOKUP(Table_Fact_Inbound_Reporting[[#This Row],[single_stream_incoming_date]],Fact_Production_Reporting!E:G,3,FALSE),0)</f>
        <v>3.7</v>
      </c>
      <c r="Q995" s="30">
        <f>Table_Fact_Inbound_Reporting[[#This Row],[Group_Trash_Weight_Tons]]/Table_Fact_Inbound_Reporting[[#This Row],[Group_Inbound_Weight_Tons]]</f>
        <v>0.25773195876288663</v>
      </c>
      <c r="R995" s="10">
        <f t="shared" si="15"/>
        <v>0.27575424703049778</v>
      </c>
    </row>
    <row r="996" spans="1:18" x14ac:dyDescent="0.25">
      <c r="A996">
        <v>1099</v>
      </c>
      <c r="B996" s="14">
        <v>44077</v>
      </c>
      <c r="C996" t="s">
        <v>42</v>
      </c>
      <c r="D996">
        <v>97777</v>
      </c>
      <c r="E996" s="2">
        <v>44077</v>
      </c>
      <c r="F996">
        <v>7220</v>
      </c>
      <c r="G996">
        <v>3.61</v>
      </c>
      <c r="H996">
        <v>2</v>
      </c>
      <c r="I996" t="s">
        <v>162</v>
      </c>
      <c r="J996" t="s">
        <v>167</v>
      </c>
      <c r="K996">
        <v>9</v>
      </c>
      <c r="L996" t="s">
        <v>168</v>
      </c>
      <c r="M996" t="str">
        <f>VLOOKUP(Table_Fact_Inbound_Reporting[[#This Row],[supplier_dim_supplier_id]],Table_supplier_dim1[[supplier_id]:[supplier_name]],5,FALSE)</f>
        <v>Twin Enviro</v>
      </c>
      <c r="N996">
        <f>SUMIF(B:B,Table_Fact_Inbound_Reporting[[#This Row],[single_stream_incoming_date]],G:G)</f>
        <v>9.93</v>
      </c>
      <c r="O996">
        <f>IFERROR(VLOOKUP(Table_Fact_Inbound_Reporting[[#This Row],[single_stream_incoming_date]],Fact_Trashout_Reporting!C:F,4,FALSE),0)</f>
        <v>2.42</v>
      </c>
      <c r="P996">
        <f>IFERROR(VLOOKUP(Table_Fact_Inbound_Reporting[[#This Row],[single_stream_incoming_date]],Fact_Production_Reporting!E:G,3,FALSE),0)</f>
        <v>3.34</v>
      </c>
      <c r="Q996" s="30">
        <f>Table_Fact_Inbound_Reporting[[#This Row],[Group_Trash_Weight_Tons]]/Table_Fact_Inbound_Reporting[[#This Row],[Group_Inbound_Weight_Tons]]</f>
        <v>0.24370594159113795</v>
      </c>
      <c r="R996" s="10">
        <f t="shared" si="15"/>
        <v>0.27575424703049778</v>
      </c>
    </row>
    <row r="997" spans="1:18" x14ac:dyDescent="0.25">
      <c r="A997">
        <v>1102</v>
      </c>
      <c r="B997" s="14">
        <v>44077</v>
      </c>
      <c r="C997" t="s">
        <v>42</v>
      </c>
      <c r="D997">
        <v>97775</v>
      </c>
      <c r="E997" s="2">
        <v>44077</v>
      </c>
      <c r="F997">
        <v>2160</v>
      </c>
      <c r="G997">
        <v>1.08</v>
      </c>
      <c r="H997">
        <v>2</v>
      </c>
      <c r="I997" t="s">
        <v>162</v>
      </c>
      <c r="J997" t="s">
        <v>167</v>
      </c>
      <c r="K997">
        <v>9</v>
      </c>
      <c r="L997" t="s">
        <v>168</v>
      </c>
      <c r="M997" t="str">
        <f>VLOOKUP(Table_Fact_Inbound_Reporting[[#This Row],[supplier_dim_supplier_id]],Table_supplier_dim1[[supplier_id]:[supplier_name]],5,FALSE)</f>
        <v>Twin Enviro</v>
      </c>
      <c r="N997">
        <f>SUMIF(B:B,Table_Fact_Inbound_Reporting[[#This Row],[single_stream_incoming_date]],G:G)</f>
        <v>9.93</v>
      </c>
      <c r="O997">
        <f>IFERROR(VLOOKUP(Table_Fact_Inbound_Reporting[[#This Row],[single_stream_incoming_date]],Fact_Trashout_Reporting!C:F,4,FALSE),0)</f>
        <v>2.42</v>
      </c>
      <c r="P997">
        <f>IFERROR(VLOOKUP(Table_Fact_Inbound_Reporting[[#This Row],[single_stream_incoming_date]],Fact_Production_Reporting!E:G,3,FALSE),0)</f>
        <v>3.34</v>
      </c>
      <c r="Q997" s="30">
        <f>Table_Fact_Inbound_Reporting[[#This Row],[Group_Trash_Weight_Tons]]/Table_Fact_Inbound_Reporting[[#This Row],[Group_Inbound_Weight_Tons]]</f>
        <v>0.24370594159113795</v>
      </c>
      <c r="R997" s="10">
        <f t="shared" si="15"/>
        <v>0.27575424703049778</v>
      </c>
    </row>
    <row r="998" spans="1:18" x14ac:dyDescent="0.25">
      <c r="A998">
        <v>1101</v>
      </c>
      <c r="B998" s="14">
        <v>44077</v>
      </c>
      <c r="C998" t="s">
        <v>42</v>
      </c>
      <c r="D998">
        <v>97849</v>
      </c>
      <c r="E998" s="2">
        <v>44077</v>
      </c>
      <c r="F998">
        <v>5400</v>
      </c>
      <c r="G998">
        <v>2.7</v>
      </c>
      <c r="H998">
        <v>2</v>
      </c>
      <c r="I998" t="s">
        <v>162</v>
      </c>
      <c r="J998" t="s">
        <v>167</v>
      </c>
      <c r="K998">
        <v>9</v>
      </c>
      <c r="L998" t="s">
        <v>168</v>
      </c>
      <c r="M998" t="str">
        <f>VLOOKUP(Table_Fact_Inbound_Reporting[[#This Row],[supplier_dim_supplier_id]],Table_supplier_dim1[[supplier_id]:[supplier_name]],5,FALSE)</f>
        <v>Twin Enviro</v>
      </c>
      <c r="N998">
        <f>SUMIF(B:B,Table_Fact_Inbound_Reporting[[#This Row],[single_stream_incoming_date]],G:G)</f>
        <v>9.93</v>
      </c>
      <c r="O998">
        <f>IFERROR(VLOOKUP(Table_Fact_Inbound_Reporting[[#This Row],[single_stream_incoming_date]],Fact_Trashout_Reporting!C:F,4,FALSE),0)</f>
        <v>2.42</v>
      </c>
      <c r="P998">
        <f>IFERROR(VLOOKUP(Table_Fact_Inbound_Reporting[[#This Row],[single_stream_incoming_date]],Fact_Production_Reporting!E:G,3,FALSE),0)</f>
        <v>3.34</v>
      </c>
      <c r="Q998" s="30">
        <f>Table_Fact_Inbound_Reporting[[#This Row],[Group_Trash_Weight_Tons]]/Table_Fact_Inbound_Reporting[[#This Row],[Group_Inbound_Weight_Tons]]</f>
        <v>0.24370594159113795</v>
      </c>
      <c r="R998" s="10">
        <f t="shared" si="15"/>
        <v>0.27575424703049778</v>
      </c>
    </row>
    <row r="999" spans="1:18" x14ac:dyDescent="0.25">
      <c r="A999">
        <v>1100</v>
      </c>
      <c r="B999" s="14">
        <v>44077</v>
      </c>
      <c r="C999" t="s">
        <v>42</v>
      </c>
      <c r="D999">
        <v>97859</v>
      </c>
      <c r="E999" s="2">
        <v>44077</v>
      </c>
      <c r="F999">
        <v>1680</v>
      </c>
      <c r="G999">
        <v>0.84</v>
      </c>
      <c r="H999">
        <v>2</v>
      </c>
      <c r="I999" t="s">
        <v>162</v>
      </c>
      <c r="J999" t="s">
        <v>167</v>
      </c>
      <c r="K999">
        <v>9</v>
      </c>
      <c r="L999" t="s">
        <v>168</v>
      </c>
      <c r="M999" t="str">
        <f>VLOOKUP(Table_Fact_Inbound_Reporting[[#This Row],[supplier_dim_supplier_id]],Table_supplier_dim1[[supplier_id]:[supplier_name]],5,FALSE)</f>
        <v>Twin Enviro</v>
      </c>
      <c r="N999">
        <f>SUMIF(B:B,Table_Fact_Inbound_Reporting[[#This Row],[single_stream_incoming_date]],G:G)</f>
        <v>9.93</v>
      </c>
      <c r="O999">
        <f>IFERROR(VLOOKUP(Table_Fact_Inbound_Reporting[[#This Row],[single_stream_incoming_date]],Fact_Trashout_Reporting!C:F,4,FALSE),0)</f>
        <v>2.42</v>
      </c>
      <c r="P999">
        <f>IFERROR(VLOOKUP(Table_Fact_Inbound_Reporting[[#This Row],[single_stream_incoming_date]],Fact_Production_Reporting!E:G,3,FALSE),0)</f>
        <v>3.34</v>
      </c>
      <c r="Q999" s="30">
        <f>Table_Fact_Inbound_Reporting[[#This Row],[Group_Trash_Weight_Tons]]/Table_Fact_Inbound_Reporting[[#This Row],[Group_Inbound_Weight_Tons]]</f>
        <v>0.24370594159113795</v>
      </c>
      <c r="R999" s="10">
        <f t="shared" si="15"/>
        <v>0.27575424703049778</v>
      </c>
    </row>
    <row r="1000" spans="1:18" x14ac:dyDescent="0.25">
      <c r="A1000">
        <v>1103</v>
      </c>
      <c r="B1000" s="14">
        <v>44077</v>
      </c>
      <c r="C1000" t="s">
        <v>42</v>
      </c>
      <c r="D1000">
        <v>97858</v>
      </c>
      <c r="E1000" s="2">
        <v>44077</v>
      </c>
      <c r="F1000">
        <v>3400</v>
      </c>
      <c r="G1000">
        <v>1.7</v>
      </c>
      <c r="H1000">
        <v>2</v>
      </c>
      <c r="I1000" t="s">
        <v>162</v>
      </c>
      <c r="J1000" t="s">
        <v>167</v>
      </c>
      <c r="K1000">
        <v>9</v>
      </c>
      <c r="L1000" t="s">
        <v>168</v>
      </c>
      <c r="M1000" t="str">
        <f>VLOOKUP(Table_Fact_Inbound_Reporting[[#This Row],[supplier_dim_supplier_id]],Table_supplier_dim1[[supplier_id]:[supplier_name]],5,FALSE)</f>
        <v>Twin Enviro</v>
      </c>
      <c r="N1000">
        <f>SUMIF(B:B,Table_Fact_Inbound_Reporting[[#This Row],[single_stream_incoming_date]],G:G)</f>
        <v>9.93</v>
      </c>
      <c r="O1000">
        <f>IFERROR(VLOOKUP(Table_Fact_Inbound_Reporting[[#This Row],[single_stream_incoming_date]],Fact_Trashout_Reporting!C:F,4,FALSE),0)</f>
        <v>2.42</v>
      </c>
      <c r="P1000">
        <f>IFERROR(VLOOKUP(Table_Fact_Inbound_Reporting[[#This Row],[single_stream_incoming_date]],Fact_Production_Reporting!E:G,3,FALSE),0)</f>
        <v>3.34</v>
      </c>
      <c r="Q1000" s="30">
        <f>Table_Fact_Inbound_Reporting[[#This Row],[Group_Trash_Weight_Tons]]/Table_Fact_Inbound_Reporting[[#This Row],[Group_Inbound_Weight_Tons]]</f>
        <v>0.24370594159113795</v>
      </c>
      <c r="R1000" s="10">
        <f t="shared" si="15"/>
        <v>0.27575424703049778</v>
      </c>
    </row>
    <row r="1001" spans="1:18" x14ac:dyDescent="0.25">
      <c r="A1001">
        <v>1105</v>
      </c>
      <c r="B1001" s="14">
        <v>44076</v>
      </c>
      <c r="C1001" t="s">
        <v>42</v>
      </c>
      <c r="D1001">
        <v>97752</v>
      </c>
      <c r="E1001" s="2">
        <v>44076</v>
      </c>
      <c r="F1001">
        <v>6660</v>
      </c>
      <c r="G1001">
        <v>3.33</v>
      </c>
      <c r="H1001">
        <v>2</v>
      </c>
      <c r="I1001" t="s">
        <v>162</v>
      </c>
      <c r="J1001" t="s">
        <v>167</v>
      </c>
      <c r="K1001">
        <v>9</v>
      </c>
      <c r="L1001" t="s">
        <v>168</v>
      </c>
      <c r="M1001" t="str">
        <f>VLOOKUP(Table_Fact_Inbound_Reporting[[#This Row],[supplier_dim_supplier_id]],Table_supplier_dim1[[supplier_id]:[supplier_name]],5,FALSE)</f>
        <v>Twin Enviro</v>
      </c>
      <c r="N1001">
        <f>SUMIF(B:B,Table_Fact_Inbound_Reporting[[#This Row],[single_stream_incoming_date]],G:G)</f>
        <v>6.93</v>
      </c>
      <c r="O1001">
        <f>IFERROR(VLOOKUP(Table_Fact_Inbound_Reporting[[#This Row],[single_stream_incoming_date]],Fact_Trashout_Reporting!C:F,4,FALSE),0)</f>
        <v>3.6</v>
      </c>
      <c r="P1001">
        <f>IFERROR(VLOOKUP(Table_Fact_Inbound_Reporting[[#This Row],[single_stream_incoming_date]],Fact_Production_Reporting!E:G,3,FALSE),0)</f>
        <v>2.5100000000000002</v>
      </c>
      <c r="Q1001" s="30">
        <f>Table_Fact_Inbound_Reporting[[#This Row],[Group_Trash_Weight_Tons]]/Table_Fact_Inbound_Reporting[[#This Row],[Group_Inbound_Weight_Tons]]</f>
        <v>0.51948051948051954</v>
      </c>
      <c r="R1001" s="10">
        <f t="shared" si="15"/>
        <v>0.27575424703049778</v>
      </c>
    </row>
    <row r="1002" spans="1:18" x14ac:dyDescent="0.25">
      <c r="A1002">
        <v>1106</v>
      </c>
      <c r="B1002" s="14">
        <v>44076</v>
      </c>
      <c r="C1002" t="s">
        <v>42</v>
      </c>
      <c r="D1002">
        <v>97678</v>
      </c>
      <c r="E1002" s="2">
        <v>44076</v>
      </c>
      <c r="F1002">
        <v>6500</v>
      </c>
      <c r="G1002">
        <v>3.25</v>
      </c>
      <c r="H1002">
        <v>2</v>
      </c>
      <c r="I1002" t="s">
        <v>162</v>
      </c>
      <c r="J1002" t="s">
        <v>167</v>
      </c>
      <c r="K1002">
        <v>9</v>
      </c>
      <c r="L1002" t="s">
        <v>168</v>
      </c>
      <c r="M1002" t="str">
        <f>VLOOKUP(Table_Fact_Inbound_Reporting[[#This Row],[supplier_dim_supplier_id]],Table_supplier_dim1[[supplier_id]:[supplier_name]],5,FALSE)</f>
        <v>Twin Enviro</v>
      </c>
      <c r="N1002">
        <f>SUMIF(B:B,Table_Fact_Inbound_Reporting[[#This Row],[single_stream_incoming_date]],G:G)</f>
        <v>6.93</v>
      </c>
      <c r="O1002">
        <f>IFERROR(VLOOKUP(Table_Fact_Inbound_Reporting[[#This Row],[single_stream_incoming_date]],Fact_Trashout_Reporting!C:F,4,FALSE),0)</f>
        <v>3.6</v>
      </c>
      <c r="P1002">
        <f>IFERROR(VLOOKUP(Table_Fact_Inbound_Reporting[[#This Row],[single_stream_incoming_date]],Fact_Production_Reporting!E:G,3,FALSE),0)</f>
        <v>2.5100000000000002</v>
      </c>
      <c r="Q1002" s="30">
        <f>Table_Fact_Inbound_Reporting[[#This Row],[Group_Trash_Weight_Tons]]/Table_Fact_Inbound_Reporting[[#This Row],[Group_Inbound_Weight_Tons]]</f>
        <v>0.51948051948051954</v>
      </c>
      <c r="R1002" s="10">
        <f t="shared" si="15"/>
        <v>0.27575424703049778</v>
      </c>
    </row>
    <row r="1003" spans="1:18" x14ac:dyDescent="0.25">
      <c r="A1003">
        <v>1104</v>
      </c>
      <c r="B1003" s="14">
        <v>44076</v>
      </c>
      <c r="C1003" t="s">
        <v>42</v>
      </c>
      <c r="D1003">
        <v>97696</v>
      </c>
      <c r="E1003" s="2">
        <v>44076</v>
      </c>
      <c r="F1003">
        <v>700</v>
      </c>
      <c r="G1003">
        <v>0.35</v>
      </c>
      <c r="H1003">
        <v>2</v>
      </c>
      <c r="I1003" t="s">
        <v>162</v>
      </c>
      <c r="J1003" t="s">
        <v>167</v>
      </c>
      <c r="K1003">
        <v>9</v>
      </c>
      <c r="L1003" t="s">
        <v>168</v>
      </c>
      <c r="M1003" t="str">
        <f>VLOOKUP(Table_Fact_Inbound_Reporting[[#This Row],[supplier_dim_supplier_id]],Table_supplier_dim1[[supplier_id]:[supplier_name]],5,FALSE)</f>
        <v>Twin Enviro</v>
      </c>
      <c r="N1003">
        <f>SUMIF(B:B,Table_Fact_Inbound_Reporting[[#This Row],[single_stream_incoming_date]],G:G)</f>
        <v>6.93</v>
      </c>
      <c r="O1003">
        <f>IFERROR(VLOOKUP(Table_Fact_Inbound_Reporting[[#This Row],[single_stream_incoming_date]],Fact_Trashout_Reporting!C:F,4,FALSE),0)</f>
        <v>3.6</v>
      </c>
      <c r="P1003">
        <f>IFERROR(VLOOKUP(Table_Fact_Inbound_Reporting[[#This Row],[single_stream_incoming_date]],Fact_Production_Reporting!E:G,3,FALSE),0)</f>
        <v>2.5100000000000002</v>
      </c>
      <c r="Q1003" s="30">
        <f>Table_Fact_Inbound_Reporting[[#This Row],[Group_Trash_Weight_Tons]]/Table_Fact_Inbound_Reporting[[#This Row],[Group_Inbound_Weight_Tons]]</f>
        <v>0.51948051948051954</v>
      </c>
      <c r="R1003" s="10">
        <f t="shared" si="15"/>
        <v>0.27575424703049778</v>
      </c>
    </row>
    <row r="1004" spans="1:18" x14ac:dyDescent="0.25">
      <c r="A1004">
        <v>1109</v>
      </c>
      <c r="B1004" s="14">
        <v>44074</v>
      </c>
      <c r="C1004" t="s">
        <v>42</v>
      </c>
      <c r="D1004">
        <v>97529</v>
      </c>
      <c r="E1004" s="2">
        <v>44074</v>
      </c>
      <c r="F1004">
        <v>6680</v>
      </c>
      <c r="G1004">
        <v>3.34</v>
      </c>
      <c r="H1004">
        <v>2</v>
      </c>
      <c r="I1004" t="s">
        <v>162</v>
      </c>
      <c r="J1004" t="s">
        <v>167</v>
      </c>
      <c r="K1004">
        <v>8</v>
      </c>
      <c r="L1004" t="s">
        <v>169</v>
      </c>
      <c r="M1004" t="str">
        <f>VLOOKUP(Table_Fact_Inbound_Reporting[[#This Row],[supplier_dim_supplier_id]],Table_supplier_dim1[[supplier_id]:[supplier_name]],5,FALSE)</f>
        <v>Twin Enviro</v>
      </c>
      <c r="N1004">
        <f>SUMIF(B:B,Table_Fact_Inbound_Reporting[[#This Row],[single_stream_incoming_date]],G:G)</f>
        <v>12.329999999999998</v>
      </c>
      <c r="O1004">
        <f>IFERROR(VLOOKUP(Table_Fact_Inbound_Reporting[[#This Row],[single_stream_incoming_date]],Fact_Trashout_Reporting!C:F,4,FALSE),0)</f>
        <v>0.98</v>
      </c>
      <c r="P1004">
        <f>IFERROR(VLOOKUP(Table_Fact_Inbound_Reporting[[#This Row],[single_stream_incoming_date]],Fact_Production_Reporting!E:G,3,FALSE),0)</f>
        <v>5.0200000000000005</v>
      </c>
      <c r="Q1004" s="30">
        <f>Table_Fact_Inbound_Reporting[[#This Row],[Group_Trash_Weight_Tons]]/Table_Fact_Inbound_Reporting[[#This Row],[Group_Inbound_Weight_Tons]]</f>
        <v>7.9480940794809413E-2</v>
      </c>
      <c r="R1004" s="10">
        <f t="shared" si="15"/>
        <v>0.27575424703049778</v>
      </c>
    </row>
    <row r="1005" spans="1:18" x14ac:dyDescent="0.25">
      <c r="A1005">
        <v>1108</v>
      </c>
      <c r="B1005" s="14">
        <v>44074</v>
      </c>
      <c r="C1005" t="s">
        <v>42</v>
      </c>
      <c r="D1005">
        <v>97602</v>
      </c>
      <c r="E1005" s="2">
        <v>44074</v>
      </c>
      <c r="F1005">
        <v>4760</v>
      </c>
      <c r="G1005">
        <v>2.38</v>
      </c>
      <c r="H1005">
        <v>2</v>
      </c>
      <c r="I1005" t="s">
        <v>162</v>
      </c>
      <c r="J1005" t="s">
        <v>167</v>
      </c>
      <c r="K1005">
        <v>8</v>
      </c>
      <c r="L1005" t="s">
        <v>169</v>
      </c>
      <c r="M1005" t="str">
        <f>VLOOKUP(Table_Fact_Inbound_Reporting[[#This Row],[supplier_dim_supplier_id]],Table_supplier_dim1[[supplier_id]:[supplier_name]],5,FALSE)</f>
        <v>Twin Enviro</v>
      </c>
      <c r="N1005">
        <f>SUMIF(B:B,Table_Fact_Inbound_Reporting[[#This Row],[single_stream_incoming_date]],G:G)</f>
        <v>12.329999999999998</v>
      </c>
      <c r="O1005">
        <f>IFERROR(VLOOKUP(Table_Fact_Inbound_Reporting[[#This Row],[single_stream_incoming_date]],Fact_Trashout_Reporting!C:F,4,FALSE),0)</f>
        <v>0.98</v>
      </c>
      <c r="P1005">
        <f>IFERROR(VLOOKUP(Table_Fact_Inbound_Reporting[[#This Row],[single_stream_incoming_date]],Fact_Production_Reporting!E:G,3,FALSE),0)</f>
        <v>5.0200000000000005</v>
      </c>
      <c r="Q1005" s="30">
        <f>Table_Fact_Inbound_Reporting[[#This Row],[Group_Trash_Weight_Tons]]/Table_Fact_Inbound_Reporting[[#This Row],[Group_Inbound_Weight_Tons]]</f>
        <v>7.9480940794809413E-2</v>
      </c>
      <c r="R1005" s="10">
        <f t="shared" si="15"/>
        <v>0.27575424703049778</v>
      </c>
    </row>
    <row r="1006" spans="1:18" x14ac:dyDescent="0.25">
      <c r="A1006">
        <v>1107</v>
      </c>
      <c r="B1006" s="14">
        <v>44074</v>
      </c>
      <c r="C1006" t="s">
        <v>42</v>
      </c>
      <c r="D1006">
        <v>97530</v>
      </c>
      <c r="E1006" s="2">
        <v>44074</v>
      </c>
      <c r="F1006">
        <v>2460</v>
      </c>
      <c r="G1006">
        <v>1.23</v>
      </c>
      <c r="H1006">
        <v>2</v>
      </c>
      <c r="I1006" t="s">
        <v>162</v>
      </c>
      <c r="J1006" t="s">
        <v>167</v>
      </c>
      <c r="K1006">
        <v>8</v>
      </c>
      <c r="L1006" t="s">
        <v>169</v>
      </c>
      <c r="M1006" t="str">
        <f>VLOOKUP(Table_Fact_Inbound_Reporting[[#This Row],[supplier_dim_supplier_id]],Table_supplier_dim1[[supplier_id]:[supplier_name]],5,FALSE)</f>
        <v>Twin Enviro</v>
      </c>
      <c r="N1006">
        <f>SUMIF(B:B,Table_Fact_Inbound_Reporting[[#This Row],[single_stream_incoming_date]],G:G)</f>
        <v>12.329999999999998</v>
      </c>
      <c r="O1006">
        <f>IFERROR(VLOOKUP(Table_Fact_Inbound_Reporting[[#This Row],[single_stream_incoming_date]],Fact_Trashout_Reporting!C:F,4,FALSE),0)</f>
        <v>0.98</v>
      </c>
      <c r="P1006">
        <f>IFERROR(VLOOKUP(Table_Fact_Inbound_Reporting[[#This Row],[single_stream_incoming_date]],Fact_Production_Reporting!E:G,3,FALSE),0)</f>
        <v>5.0200000000000005</v>
      </c>
      <c r="Q1006" s="30">
        <f>Table_Fact_Inbound_Reporting[[#This Row],[Group_Trash_Weight_Tons]]/Table_Fact_Inbound_Reporting[[#This Row],[Group_Inbound_Weight_Tons]]</f>
        <v>7.9480940794809413E-2</v>
      </c>
      <c r="R1006" s="10">
        <f t="shared" si="15"/>
        <v>0.27575424703049778</v>
      </c>
    </row>
    <row r="1007" spans="1:18" x14ac:dyDescent="0.25">
      <c r="A1007">
        <v>1659</v>
      </c>
      <c r="B1007" s="14">
        <v>44074</v>
      </c>
      <c r="C1007" t="s">
        <v>42</v>
      </c>
      <c r="D1007">
        <v>97578</v>
      </c>
      <c r="E1007" s="2">
        <v>44074</v>
      </c>
      <c r="F1007">
        <v>8540</v>
      </c>
      <c r="G1007">
        <v>4.2699999999999996</v>
      </c>
      <c r="H1007">
        <v>3</v>
      </c>
      <c r="I1007" t="s">
        <v>162</v>
      </c>
      <c r="J1007" t="s">
        <v>167</v>
      </c>
      <c r="K1007">
        <v>8</v>
      </c>
      <c r="L1007" t="s">
        <v>169</v>
      </c>
      <c r="M1007" t="str">
        <f>VLOOKUP(Table_Fact_Inbound_Reporting[[#This Row],[supplier_dim_supplier_id]],Table_supplier_dim1[[supplier_id]:[supplier_name]],5,FALSE)</f>
        <v>Waste Management</v>
      </c>
      <c r="N1007">
        <f>SUMIF(B:B,Table_Fact_Inbound_Reporting[[#This Row],[single_stream_incoming_date]],G:G)</f>
        <v>12.329999999999998</v>
      </c>
      <c r="O1007">
        <f>IFERROR(VLOOKUP(Table_Fact_Inbound_Reporting[[#This Row],[single_stream_incoming_date]],Fact_Trashout_Reporting!C:F,4,FALSE),0)</f>
        <v>0.98</v>
      </c>
      <c r="P1007">
        <f>IFERROR(VLOOKUP(Table_Fact_Inbound_Reporting[[#This Row],[single_stream_incoming_date]],Fact_Production_Reporting!E:G,3,FALSE),0)</f>
        <v>5.0200000000000005</v>
      </c>
      <c r="Q1007" s="30">
        <f>Table_Fact_Inbound_Reporting[[#This Row],[Group_Trash_Weight_Tons]]/Table_Fact_Inbound_Reporting[[#This Row],[Group_Inbound_Weight_Tons]]</f>
        <v>7.9480940794809413E-2</v>
      </c>
      <c r="R1007" s="10">
        <f t="shared" si="15"/>
        <v>0.27575424703049778</v>
      </c>
    </row>
    <row r="1008" spans="1:18" x14ac:dyDescent="0.25">
      <c r="A1008">
        <v>1110</v>
      </c>
      <c r="B1008" s="14">
        <v>44074</v>
      </c>
      <c r="C1008" t="s">
        <v>42</v>
      </c>
      <c r="D1008">
        <v>97563</v>
      </c>
      <c r="E1008" s="2">
        <v>44074</v>
      </c>
      <c r="F1008">
        <v>2220</v>
      </c>
      <c r="G1008">
        <v>1.1100000000000001</v>
      </c>
      <c r="H1008">
        <v>2</v>
      </c>
      <c r="I1008" t="s">
        <v>162</v>
      </c>
      <c r="J1008" t="s">
        <v>167</v>
      </c>
      <c r="K1008">
        <v>8</v>
      </c>
      <c r="L1008" t="s">
        <v>169</v>
      </c>
      <c r="M1008" t="str">
        <f>VLOOKUP(Table_Fact_Inbound_Reporting[[#This Row],[supplier_dim_supplier_id]],Table_supplier_dim1[[supplier_id]:[supplier_name]],5,FALSE)</f>
        <v>Twin Enviro</v>
      </c>
      <c r="N1008">
        <f>SUMIF(B:B,Table_Fact_Inbound_Reporting[[#This Row],[single_stream_incoming_date]],G:G)</f>
        <v>12.329999999999998</v>
      </c>
      <c r="O1008">
        <f>IFERROR(VLOOKUP(Table_Fact_Inbound_Reporting[[#This Row],[single_stream_incoming_date]],Fact_Trashout_Reporting!C:F,4,FALSE),0)</f>
        <v>0.98</v>
      </c>
      <c r="P1008">
        <f>IFERROR(VLOOKUP(Table_Fact_Inbound_Reporting[[#This Row],[single_stream_incoming_date]],Fact_Production_Reporting!E:G,3,FALSE),0)</f>
        <v>5.0200000000000005</v>
      </c>
      <c r="Q1008" s="30">
        <f>Table_Fact_Inbound_Reporting[[#This Row],[Group_Trash_Weight_Tons]]/Table_Fact_Inbound_Reporting[[#This Row],[Group_Inbound_Weight_Tons]]</f>
        <v>7.9480940794809413E-2</v>
      </c>
      <c r="R1008" s="10">
        <f t="shared" si="15"/>
        <v>0.27575424703049778</v>
      </c>
    </row>
    <row r="1009" spans="1:18" x14ac:dyDescent="0.25">
      <c r="A1009">
        <v>1111</v>
      </c>
      <c r="B1009" s="14">
        <v>44071</v>
      </c>
      <c r="C1009" t="s">
        <v>42</v>
      </c>
      <c r="D1009">
        <v>97512</v>
      </c>
      <c r="E1009" s="2">
        <v>44071</v>
      </c>
      <c r="F1009">
        <v>1440</v>
      </c>
      <c r="G1009">
        <v>0.72</v>
      </c>
      <c r="H1009">
        <v>2</v>
      </c>
      <c r="I1009" t="s">
        <v>162</v>
      </c>
      <c r="J1009" t="s">
        <v>167</v>
      </c>
      <c r="K1009">
        <v>8</v>
      </c>
      <c r="L1009" t="s">
        <v>169</v>
      </c>
      <c r="M1009" t="str">
        <f>VLOOKUP(Table_Fact_Inbound_Reporting[[#This Row],[supplier_dim_supplier_id]],Table_supplier_dim1[[supplier_id]:[supplier_name]],5,FALSE)</f>
        <v>Twin Enviro</v>
      </c>
      <c r="N1009">
        <f>SUMIF(B:B,Table_Fact_Inbound_Reporting[[#This Row],[single_stream_incoming_date]],G:G)</f>
        <v>3.9299999999999997</v>
      </c>
      <c r="O1009">
        <f>IFERROR(VLOOKUP(Table_Fact_Inbound_Reporting[[#This Row],[single_stream_incoming_date]],Fact_Trashout_Reporting!C:F,4,FALSE),0)</f>
        <v>3.29</v>
      </c>
      <c r="P1009">
        <f>IFERROR(VLOOKUP(Table_Fact_Inbound_Reporting[[#This Row],[single_stream_incoming_date]],Fact_Production_Reporting!E:G,3,FALSE),0)</f>
        <v>0.66</v>
      </c>
      <c r="Q1009" s="30">
        <f>Table_Fact_Inbound_Reporting[[#This Row],[Group_Trash_Weight_Tons]]/Table_Fact_Inbound_Reporting[[#This Row],[Group_Inbound_Weight_Tons]]</f>
        <v>0.8371501272264632</v>
      </c>
      <c r="R1009" s="10">
        <f t="shared" si="15"/>
        <v>0.27575424703049778</v>
      </c>
    </row>
    <row r="1010" spans="1:18" x14ac:dyDescent="0.25">
      <c r="A1010">
        <v>1113</v>
      </c>
      <c r="B1010" s="14">
        <v>44071</v>
      </c>
      <c r="C1010" t="s">
        <v>42</v>
      </c>
      <c r="D1010">
        <v>97498</v>
      </c>
      <c r="E1010" s="2">
        <v>44071</v>
      </c>
      <c r="F1010">
        <v>5500</v>
      </c>
      <c r="G1010">
        <v>2.75</v>
      </c>
      <c r="H1010">
        <v>2</v>
      </c>
      <c r="I1010" t="s">
        <v>162</v>
      </c>
      <c r="J1010" t="s">
        <v>167</v>
      </c>
      <c r="K1010">
        <v>8</v>
      </c>
      <c r="L1010" t="s">
        <v>169</v>
      </c>
      <c r="M1010" t="str">
        <f>VLOOKUP(Table_Fact_Inbound_Reporting[[#This Row],[supplier_dim_supplier_id]],Table_supplier_dim1[[supplier_id]:[supplier_name]],5,FALSE)</f>
        <v>Twin Enviro</v>
      </c>
      <c r="N1010">
        <f>SUMIF(B:B,Table_Fact_Inbound_Reporting[[#This Row],[single_stream_incoming_date]],G:G)</f>
        <v>3.9299999999999997</v>
      </c>
      <c r="O1010">
        <f>IFERROR(VLOOKUP(Table_Fact_Inbound_Reporting[[#This Row],[single_stream_incoming_date]],Fact_Trashout_Reporting!C:F,4,FALSE),0)</f>
        <v>3.29</v>
      </c>
      <c r="P1010">
        <f>IFERROR(VLOOKUP(Table_Fact_Inbound_Reporting[[#This Row],[single_stream_incoming_date]],Fact_Production_Reporting!E:G,3,FALSE),0)</f>
        <v>0.66</v>
      </c>
      <c r="Q1010" s="30">
        <f>Table_Fact_Inbound_Reporting[[#This Row],[Group_Trash_Weight_Tons]]/Table_Fact_Inbound_Reporting[[#This Row],[Group_Inbound_Weight_Tons]]</f>
        <v>0.8371501272264632</v>
      </c>
      <c r="R1010" s="10">
        <f t="shared" si="15"/>
        <v>0.27575424703049778</v>
      </c>
    </row>
    <row r="1011" spans="1:18" x14ac:dyDescent="0.25">
      <c r="A1011">
        <v>1112</v>
      </c>
      <c r="B1011" s="14">
        <v>44071</v>
      </c>
      <c r="C1011" t="s">
        <v>42</v>
      </c>
      <c r="D1011">
        <v>97513</v>
      </c>
      <c r="E1011" s="2">
        <v>44071</v>
      </c>
      <c r="F1011">
        <v>920</v>
      </c>
      <c r="G1011">
        <v>0.46</v>
      </c>
      <c r="H1011">
        <v>2</v>
      </c>
      <c r="I1011" t="s">
        <v>162</v>
      </c>
      <c r="J1011" t="s">
        <v>167</v>
      </c>
      <c r="K1011">
        <v>8</v>
      </c>
      <c r="L1011" t="s">
        <v>169</v>
      </c>
      <c r="M1011" t="str">
        <f>VLOOKUP(Table_Fact_Inbound_Reporting[[#This Row],[supplier_dim_supplier_id]],Table_supplier_dim1[[supplier_id]:[supplier_name]],5,FALSE)</f>
        <v>Twin Enviro</v>
      </c>
      <c r="N1011">
        <f>SUMIF(B:B,Table_Fact_Inbound_Reporting[[#This Row],[single_stream_incoming_date]],G:G)</f>
        <v>3.9299999999999997</v>
      </c>
      <c r="O1011">
        <f>IFERROR(VLOOKUP(Table_Fact_Inbound_Reporting[[#This Row],[single_stream_incoming_date]],Fact_Trashout_Reporting!C:F,4,FALSE),0)</f>
        <v>3.29</v>
      </c>
      <c r="P1011">
        <f>IFERROR(VLOOKUP(Table_Fact_Inbound_Reporting[[#This Row],[single_stream_incoming_date]],Fact_Production_Reporting!E:G,3,FALSE),0)</f>
        <v>0.66</v>
      </c>
      <c r="Q1011" s="30">
        <f>Table_Fact_Inbound_Reporting[[#This Row],[Group_Trash_Weight_Tons]]/Table_Fact_Inbound_Reporting[[#This Row],[Group_Inbound_Weight_Tons]]</f>
        <v>0.8371501272264632</v>
      </c>
      <c r="R1011" s="10">
        <f t="shared" si="15"/>
        <v>0.27575424703049778</v>
      </c>
    </row>
    <row r="1012" spans="1:18" x14ac:dyDescent="0.25">
      <c r="A1012">
        <v>1116</v>
      </c>
      <c r="B1012" s="14">
        <v>44070</v>
      </c>
      <c r="C1012" t="s">
        <v>42</v>
      </c>
      <c r="D1012">
        <v>97386</v>
      </c>
      <c r="E1012" s="2">
        <v>44070</v>
      </c>
      <c r="F1012">
        <v>7060</v>
      </c>
      <c r="G1012">
        <v>3.53</v>
      </c>
      <c r="H1012">
        <v>2</v>
      </c>
      <c r="I1012" t="s">
        <v>162</v>
      </c>
      <c r="J1012" t="s">
        <v>167</v>
      </c>
      <c r="K1012">
        <v>8</v>
      </c>
      <c r="L1012" t="s">
        <v>169</v>
      </c>
      <c r="M1012" t="str">
        <f>VLOOKUP(Table_Fact_Inbound_Reporting[[#This Row],[supplier_dim_supplier_id]],Table_supplier_dim1[[supplier_id]:[supplier_name]],5,FALSE)</f>
        <v>Twin Enviro</v>
      </c>
      <c r="N1012">
        <f>SUMIF(B:B,Table_Fact_Inbound_Reporting[[#This Row],[single_stream_incoming_date]],G:G)</f>
        <v>9.6</v>
      </c>
      <c r="O1012">
        <f>IFERROR(VLOOKUP(Table_Fact_Inbound_Reporting[[#This Row],[single_stream_incoming_date]],Fact_Trashout_Reporting!C:F,4,FALSE),0)</f>
        <v>2.1800000000000002</v>
      </c>
      <c r="P1012">
        <f>IFERROR(VLOOKUP(Table_Fact_Inbound_Reporting[[#This Row],[single_stream_incoming_date]],Fact_Production_Reporting!E:G,3,FALSE),0)</f>
        <v>4.3900000000000006</v>
      </c>
      <c r="Q1012" s="30">
        <f>Table_Fact_Inbound_Reporting[[#This Row],[Group_Trash_Weight_Tons]]/Table_Fact_Inbound_Reporting[[#This Row],[Group_Inbound_Weight_Tons]]</f>
        <v>0.22708333333333336</v>
      </c>
      <c r="R1012" s="10">
        <f t="shared" si="15"/>
        <v>0.27575424703049778</v>
      </c>
    </row>
    <row r="1013" spans="1:18" x14ac:dyDescent="0.25">
      <c r="A1013">
        <v>1115</v>
      </c>
      <c r="B1013" s="14">
        <v>44070</v>
      </c>
      <c r="C1013" t="s">
        <v>42</v>
      </c>
      <c r="D1013">
        <v>97433</v>
      </c>
      <c r="E1013" s="2">
        <v>44070</v>
      </c>
      <c r="F1013">
        <v>4480</v>
      </c>
      <c r="G1013">
        <v>2.2400000000000002</v>
      </c>
      <c r="H1013">
        <v>2</v>
      </c>
      <c r="I1013" t="s">
        <v>162</v>
      </c>
      <c r="J1013" t="s">
        <v>167</v>
      </c>
      <c r="K1013">
        <v>8</v>
      </c>
      <c r="L1013" t="s">
        <v>169</v>
      </c>
      <c r="M1013" t="str">
        <f>VLOOKUP(Table_Fact_Inbound_Reporting[[#This Row],[supplier_dim_supplier_id]],Table_supplier_dim1[[supplier_id]:[supplier_name]],5,FALSE)</f>
        <v>Twin Enviro</v>
      </c>
      <c r="N1013">
        <f>SUMIF(B:B,Table_Fact_Inbound_Reporting[[#This Row],[single_stream_incoming_date]],G:G)</f>
        <v>9.6</v>
      </c>
      <c r="O1013">
        <f>IFERROR(VLOOKUP(Table_Fact_Inbound_Reporting[[#This Row],[single_stream_incoming_date]],Fact_Trashout_Reporting!C:F,4,FALSE),0)</f>
        <v>2.1800000000000002</v>
      </c>
      <c r="P1013">
        <f>IFERROR(VLOOKUP(Table_Fact_Inbound_Reporting[[#This Row],[single_stream_incoming_date]],Fact_Production_Reporting!E:G,3,FALSE),0)</f>
        <v>4.3900000000000006</v>
      </c>
      <c r="Q1013" s="30">
        <f>Table_Fact_Inbound_Reporting[[#This Row],[Group_Trash_Weight_Tons]]/Table_Fact_Inbound_Reporting[[#This Row],[Group_Inbound_Weight_Tons]]</f>
        <v>0.22708333333333336</v>
      </c>
      <c r="R1013" s="10">
        <f t="shared" si="15"/>
        <v>0.27575424703049778</v>
      </c>
    </row>
    <row r="1014" spans="1:18" x14ac:dyDescent="0.25">
      <c r="A1014">
        <v>1114</v>
      </c>
      <c r="B1014" s="14">
        <v>44070</v>
      </c>
      <c r="C1014" t="s">
        <v>42</v>
      </c>
      <c r="D1014">
        <v>97390</v>
      </c>
      <c r="E1014" s="2">
        <v>44070</v>
      </c>
      <c r="F1014">
        <v>3880</v>
      </c>
      <c r="G1014">
        <v>1.94</v>
      </c>
      <c r="H1014">
        <v>2</v>
      </c>
      <c r="I1014" t="s">
        <v>162</v>
      </c>
      <c r="J1014" t="s">
        <v>167</v>
      </c>
      <c r="K1014">
        <v>8</v>
      </c>
      <c r="L1014" t="s">
        <v>169</v>
      </c>
      <c r="M1014" t="str">
        <f>VLOOKUP(Table_Fact_Inbound_Reporting[[#This Row],[supplier_dim_supplier_id]],Table_supplier_dim1[[supplier_id]:[supplier_name]],5,FALSE)</f>
        <v>Twin Enviro</v>
      </c>
      <c r="N1014">
        <f>SUMIF(B:B,Table_Fact_Inbound_Reporting[[#This Row],[single_stream_incoming_date]],G:G)</f>
        <v>9.6</v>
      </c>
      <c r="O1014">
        <f>IFERROR(VLOOKUP(Table_Fact_Inbound_Reporting[[#This Row],[single_stream_incoming_date]],Fact_Trashout_Reporting!C:F,4,FALSE),0)</f>
        <v>2.1800000000000002</v>
      </c>
      <c r="P1014">
        <f>IFERROR(VLOOKUP(Table_Fact_Inbound_Reporting[[#This Row],[single_stream_incoming_date]],Fact_Production_Reporting!E:G,3,FALSE),0)</f>
        <v>4.3900000000000006</v>
      </c>
      <c r="Q1014" s="30">
        <f>Table_Fact_Inbound_Reporting[[#This Row],[Group_Trash_Weight_Tons]]/Table_Fact_Inbound_Reporting[[#This Row],[Group_Inbound_Weight_Tons]]</f>
        <v>0.22708333333333336</v>
      </c>
      <c r="R1014" s="10">
        <f t="shared" si="15"/>
        <v>0.27575424703049778</v>
      </c>
    </row>
    <row r="1015" spans="1:18" x14ac:dyDescent="0.25">
      <c r="A1015">
        <v>1117</v>
      </c>
      <c r="B1015" s="14">
        <v>44070</v>
      </c>
      <c r="C1015" t="s">
        <v>42</v>
      </c>
      <c r="D1015">
        <v>97435</v>
      </c>
      <c r="E1015" s="2">
        <v>44070</v>
      </c>
      <c r="F1015">
        <v>3780</v>
      </c>
      <c r="G1015">
        <v>1.89</v>
      </c>
      <c r="H1015">
        <v>2</v>
      </c>
      <c r="I1015" t="s">
        <v>162</v>
      </c>
      <c r="J1015" t="s">
        <v>167</v>
      </c>
      <c r="K1015">
        <v>8</v>
      </c>
      <c r="L1015" t="s">
        <v>169</v>
      </c>
      <c r="M1015" t="str">
        <f>VLOOKUP(Table_Fact_Inbound_Reporting[[#This Row],[supplier_dim_supplier_id]],Table_supplier_dim1[[supplier_id]:[supplier_name]],5,FALSE)</f>
        <v>Twin Enviro</v>
      </c>
      <c r="N1015">
        <f>SUMIF(B:B,Table_Fact_Inbound_Reporting[[#This Row],[single_stream_incoming_date]],G:G)</f>
        <v>9.6</v>
      </c>
      <c r="O1015">
        <f>IFERROR(VLOOKUP(Table_Fact_Inbound_Reporting[[#This Row],[single_stream_incoming_date]],Fact_Trashout_Reporting!C:F,4,FALSE),0)</f>
        <v>2.1800000000000002</v>
      </c>
      <c r="P1015">
        <f>IFERROR(VLOOKUP(Table_Fact_Inbound_Reporting[[#This Row],[single_stream_incoming_date]],Fact_Production_Reporting!E:G,3,FALSE),0)</f>
        <v>4.3900000000000006</v>
      </c>
      <c r="Q1015" s="30">
        <f>Table_Fact_Inbound_Reporting[[#This Row],[Group_Trash_Weight_Tons]]/Table_Fact_Inbound_Reporting[[#This Row],[Group_Inbound_Weight_Tons]]</f>
        <v>0.22708333333333336</v>
      </c>
      <c r="R1015" s="10">
        <f t="shared" si="15"/>
        <v>0.27575424703049778</v>
      </c>
    </row>
    <row r="1016" spans="1:18" x14ac:dyDescent="0.25">
      <c r="A1016">
        <v>1660</v>
      </c>
      <c r="B1016" s="14">
        <v>44069</v>
      </c>
      <c r="C1016" t="s">
        <v>42</v>
      </c>
      <c r="D1016">
        <v>97362</v>
      </c>
      <c r="E1016" s="2">
        <v>44069</v>
      </c>
      <c r="F1016">
        <v>8980</v>
      </c>
      <c r="G1016">
        <v>4.49</v>
      </c>
      <c r="H1016">
        <v>3</v>
      </c>
      <c r="I1016" t="s">
        <v>162</v>
      </c>
      <c r="J1016" t="s">
        <v>167</v>
      </c>
      <c r="K1016">
        <v>8</v>
      </c>
      <c r="L1016" t="s">
        <v>169</v>
      </c>
      <c r="M1016" t="str">
        <f>VLOOKUP(Table_Fact_Inbound_Reporting[[#This Row],[supplier_dim_supplier_id]],Table_supplier_dim1[[supplier_id]:[supplier_name]],5,FALSE)</f>
        <v>Waste Management</v>
      </c>
      <c r="N1016">
        <f>SUMIF(B:B,Table_Fact_Inbound_Reporting[[#This Row],[single_stream_incoming_date]],G:G)</f>
        <v>8.99</v>
      </c>
      <c r="O1016">
        <f>IFERROR(VLOOKUP(Table_Fact_Inbound_Reporting[[#This Row],[single_stream_incoming_date]],Fact_Trashout_Reporting!C:F,4,FALSE),0)</f>
        <v>2.79</v>
      </c>
      <c r="P1016">
        <f>IFERROR(VLOOKUP(Table_Fact_Inbound_Reporting[[#This Row],[single_stream_incoming_date]],Fact_Production_Reporting!E:G,3,FALSE),0)</f>
        <v>4.6100000000000003</v>
      </c>
      <c r="Q1016" s="30">
        <f>Table_Fact_Inbound_Reporting[[#This Row],[Group_Trash_Weight_Tons]]/Table_Fact_Inbound_Reporting[[#This Row],[Group_Inbound_Weight_Tons]]</f>
        <v>0.31034482758620691</v>
      </c>
      <c r="R1016" s="10">
        <f t="shared" si="15"/>
        <v>0.27575424703049778</v>
      </c>
    </row>
    <row r="1017" spans="1:18" x14ac:dyDescent="0.25">
      <c r="A1017">
        <v>1119</v>
      </c>
      <c r="B1017" s="14">
        <v>44069</v>
      </c>
      <c r="C1017" t="s">
        <v>42</v>
      </c>
      <c r="D1017">
        <v>97323</v>
      </c>
      <c r="E1017" s="2">
        <v>44069</v>
      </c>
      <c r="F1017">
        <v>680</v>
      </c>
      <c r="G1017">
        <v>0.34</v>
      </c>
      <c r="H1017">
        <v>2</v>
      </c>
      <c r="I1017" t="s">
        <v>162</v>
      </c>
      <c r="J1017" t="s">
        <v>167</v>
      </c>
      <c r="K1017">
        <v>8</v>
      </c>
      <c r="L1017" t="s">
        <v>169</v>
      </c>
      <c r="M1017" t="str">
        <f>VLOOKUP(Table_Fact_Inbound_Reporting[[#This Row],[supplier_dim_supplier_id]],Table_supplier_dim1[[supplier_id]:[supplier_name]],5,FALSE)</f>
        <v>Twin Enviro</v>
      </c>
      <c r="N1017">
        <f>SUMIF(B:B,Table_Fact_Inbound_Reporting[[#This Row],[single_stream_incoming_date]],G:G)</f>
        <v>8.99</v>
      </c>
      <c r="O1017">
        <f>IFERROR(VLOOKUP(Table_Fact_Inbound_Reporting[[#This Row],[single_stream_incoming_date]],Fact_Trashout_Reporting!C:F,4,FALSE),0)</f>
        <v>2.79</v>
      </c>
      <c r="P1017">
        <f>IFERROR(VLOOKUP(Table_Fact_Inbound_Reporting[[#This Row],[single_stream_incoming_date]],Fact_Production_Reporting!E:G,3,FALSE),0)</f>
        <v>4.6100000000000003</v>
      </c>
      <c r="Q1017" s="30">
        <f>Table_Fact_Inbound_Reporting[[#This Row],[Group_Trash_Weight_Tons]]/Table_Fact_Inbound_Reporting[[#This Row],[Group_Inbound_Weight_Tons]]</f>
        <v>0.31034482758620691</v>
      </c>
      <c r="R1017" s="10">
        <f t="shared" si="15"/>
        <v>0.27575424703049778</v>
      </c>
    </row>
    <row r="1018" spans="1:18" x14ac:dyDescent="0.25">
      <c r="A1018">
        <v>1118</v>
      </c>
      <c r="B1018" s="14">
        <v>44069</v>
      </c>
      <c r="C1018" t="s">
        <v>42</v>
      </c>
      <c r="D1018">
        <v>97317</v>
      </c>
      <c r="E1018" s="2">
        <v>44069</v>
      </c>
      <c r="F1018">
        <v>8320</v>
      </c>
      <c r="G1018">
        <v>4.16</v>
      </c>
      <c r="H1018">
        <v>2</v>
      </c>
      <c r="I1018" t="s">
        <v>162</v>
      </c>
      <c r="J1018" t="s">
        <v>167</v>
      </c>
      <c r="K1018">
        <v>8</v>
      </c>
      <c r="L1018" t="s">
        <v>169</v>
      </c>
      <c r="M1018" t="str">
        <f>VLOOKUP(Table_Fact_Inbound_Reporting[[#This Row],[supplier_dim_supplier_id]],Table_supplier_dim1[[supplier_id]:[supplier_name]],5,FALSE)</f>
        <v>Twin Enviro</v>
      </c>
      <c r="N1018">
        <f>SUMIF(B:B,Table_Fact_Inbound_Reporting[[#This Row],[single_stream_incoming_date]],G:G)</f>
        <v>8.99</v>
      </c>
      <c r="O1018">
        <f>IFERROR(VLOOKUP(Table_Fact_Inbound_Reporting[[#This Row],[single_stream_incoming_date]],Fact_Trashout_Reporting!C:F,4,FALSE),0)</f>
        <v>2.79</v>
      </c>
      <c r="P1018">
        <f>IFERROR(VLOOKUP(Table_Fact_Inbound_Reporting[[#This Row],[single_stream_incoming_date]],Fact_Production_Reporting!E:G,3,FALSE),0)</f>
        <v>4.6100000000000003</v>
      </c>
      <c r="Q1018" s="30">
        <f>Table_Fact_Inbound_Reporting[[#This Row],[Group_Trash_Weight_Tons]]/Table_Fact_Inbound_Reporting[[#This Row],[Group_Inbound_Weight_Tons]]</f>
        <v>0.31034482758620691</v>
      </c>
      <c r="R1018" s="10">
        <f t="shared" si="15"/>
        <v>0.27575424703049778</v>
      </c>
    </row>
    <row r="1019" spans="1:18" x14ac:dyDescent="0.25">
      <c r="A1019">
        <v>1122</v>
      </c>
      <c r="B1019" s="14">
        <v>44068</v>
      </c>
      <c r="C1019" t="s">
        <v>42</v>
      </c>
      <c r="D1019">
        <v>97299</v>
      </c>
      <c r="E1019" s="2">
        <v>44068</v>
      </c>
      <c r="F1019">
        <v>8220</v>
      </c>
      <c r="G1019">
        <v>4.1100000000000003</v>
      </c>
      <c r="H1019">
        <v>2</v>
      </c>
      <c r="I1019" t="s">
        <v>162</v>
      </c>
      <c r="J1019" t="s">
        <v>167</v>
      </c>
      <c r="K1019">
        <v>8</v>
      </c>
      <c r="L1019" t="s">
        <v>169</v>
      </c>
      <c r="M1019" t="str">
        <f>VLOOKUP(Table_Fact_Inbound_Reporting[[#This Row],[supplier_dim_supplier_id]],Table_supplier_dim1[[supplier_id]:[supplier_name]],5,FALSE)</f>
        <v>Twin Enviro</v>
      </c>
      <c r="N1019">
        <f>SUMIF(B:B,Table_Fact_Inbound_Reporting[[#This Row],[single_stream_incoming_date]],G:G)</f>
        <v>8.86</v>
      </c>
      <c r="O1019">
        <f>IFERROR(VLOOKUP(Table_Fact_Inbound_Reporting[[#This Row],[single_stream_incoming_date]],Fact_Trashout_Reporting!C:F,4,FALSE),0)</f>
        <v>2.79</v>
      </c>
      <c r="P1019">
        <f>IFERROR(VLOOKUP(Table_Fact_Inbound_Reporting[[#This Row],[single_stream_incoming_date]],Fact_Production_Reporting!E:G,3,FALSE),0)</f>
        <v>5.2200000000000006</v>
      </c>
      <c r="Q1019" s="30">
        <f>Table_Fact_Inbound_Reporting[[#This Row],[Group_Trash_Weight_Tons]]/Table_Fact_Inbound_Reporting[[#This Row],[Group_Inbound_Weight_Tons]]</f>
        <v>0.31489841986455985</v>
      </c>
      <c r="R1019" s="10">
        <f t="shared" si="15"/>
        <v>0.27575424703049778</v>
      </c>
    </row>
    <row r="1020" spans="1:18" x14ac:dyDescent="0.25">
      <c r="A1020">
        <v>1120</v>
      </c>
      <c r="B1020" s="14">
        <v>44068</v>
      </c>
      <c r="C1020" t="s">
        <v>42</v>
      </c>
      <c r="D1020">
        <v>97310</v>
      </c>
      <c r="E1020" s="2">
        <v>44068</v>
      </c>
      <c r="F1020">
        <v>5180</v>
      </c>
      <c r="G1020">
        <v>2.59</v>
      </c>
      <c r="H1020">
        <v>2</v>
      </c>
      <c r="I1020" t="s">
        <v>162</v>
      </c>
      <c r="J1020" t="s">
        <v>167</v>
      </c>
      <c r="K1020">
        <v>8</v>
      </c>
      <c r="L1020" t="s">
        <v>169</v>
      </c>
      <c r="M1020" t="str">
        <f>VLOOKUP(Table_Fact_Inbound_Reporting[[#This Row],[supplier_dim_supplier_id]],Table_supplier_dim1[[supplier_id]:[supplier_name]],5,FALSE)</f>
        <v>Twin Enviro</v>
      </c>
      <c r="N1020">
        <f>SUMIF(B:B,Table_Fact_Inbound_Reporting[[#This Row],[single_stream_incoming_date]],G:G)</f>
        <v>8.86</v>
      </c>
      <c r="O1020">
        <f>IFERROR(VLOOKUP(Table_Fact_Inbound_Reporting[[#This Row],[single_stream_incoming_date]],Fact_Trashout_Reporting!C:F,4,FALSE),0)</f>
        <v>2.79</v>
      </c>
      <c r="P1020">
        <f>IFERROR(VLOOKUP(Table_Fact_Inbound_Reporting[[#This Row],[single_stream_incoming_date]],Fact_Production_Reporting!E:G,3,FALSE),0)</f>
        <v>5.2200000000000006</v>
      </c>
      <c r="Q1020" s="30">
        <f>Table_Fact_Inbound_Reporting[[#This Row],[Group_Trash_Weight_Tons]]/Table_Fact_Inbound_Reporting[[#This Row],[Group_Inbound_Weight_Tons]]</f>
        <v>0.31489841986455985</v>
      </c>
      <c r="R1020" s="10">
        <f t="shared" si="15"/>
        <v>0.27575424703049778</v>
      </c>
    </row>
    <row r="1021" spans="1:18" x14ac:dyDescent="0.25">
      <c r="A1021">
        <v>1121</v>
      </c>
      <c r="B1021" s="14">
        <v>44068</v>
      </c>
      <c r="C1021" t="s">
        <v>42</v>
      </c>
      <c r="D1021">
        <v>97253</v>
      </c>
      <c r="E1021" s="2">
        <v>44068</v>
      </c>
      <c r="F1021">
        <v>4320</v>
      </c>
      <c r="G1021">
        <v>2.16</v>
      </c>
      <c r="H1021">
        <v>2</v>
      </c>
      <c r="I1021" t="s">
        <v>162</v>
      </c>
      <c r="J1021" t="s">
        <v>167</v>
      </c>
      <c r="K1021">
        <v>8</v>
      </c>
      <c r="L1021" t="s">
        <v>169</v>
      </c>
      <c r="M1021" t="str">
        <f>VLOOKUP(Table_Fact_Inbound_Reporting[[#This Row],[supplier_dim_supplier_id]],Table_supplier_dim1[[supplier_id]:[supplier_name]],5,FALSE)</f>
        <v>Twin Enviro</v>
      </c>
      <c r="N1021">
        <f>SUMIF(B:B,Table_Fact_Inbound_Reporting[[#This Row],[single_stream_incoming_date]],G:G)</f>
        <v>8.86</v>
      </c>
      <c r="O1021">
        <f>IFERROR(VLOOKUP(Table_Fact_Inbound_Reporting[[#This Row],[single_stream_incoming_date]],Fact_Trashout_Reporting!C:F,4,FALSE),0)</f>
        <v>2.79</v>
      </c>
      <c r="P1021">
        <f>IFERROR(VLOOKUP(Table_Fact_Inbound_Reporting[[#This Row],[single_stream_incoming_date]],Fact_Production_Reporting!E:G,3,FALSE),0)</f>
        <v>5.2200000000000006</v>
      </c>
      <c r="Q1021" s="30">
        <f>Table_Fact_Inbound_Reporting[[#This Row],[Group_Trash_Weight_Tons]]/Table_Fact_Inbound_Reporting[[#This Row],[Group_Inbound_Weight_Tons]]</f>
        <v>0.31489841986455985</v>
      </c>
      <c r="R1021" s="10">
        <f t="shared" si="15"/>
        <v>0.27575424703049778</v>
      </c>
    </row>
    <row r="1022" spans="1:18" x14ac:dyDescent="0.25">
      <c r="A1022">
        <v>1123</v>
      </c>
      <c r="B1022" s="14">
        <v>44067</v>
      </c>
      <c r="C1022" t="s">
        <v>42</v>
      </c>
      <c r="D1022">
        <v>97209</v>
      </c>
      <c r="E1022" s="2">
        <v>44067</v>
      </c>
      <c r="F1022">
        <v>2080</v>
      </c>
      <c r="G1022">
        <v>1.04</v>
      </c>
      <c r="H1022">
        <v>2</v>
      </c>
      <c r="I1022" t="s">
        <v>162</v>
      </c>
      <c r="J1022" t="s">
        <v>167</v>
      </c>
      <c r="K1022">
        <v>8</v>
      </c>
      <c r="L1022" t="s">
        <v>169</v>
      </c>
      <c r="M1022" t="str">
        <f>VLOOKUP(Table_Fact_Inbound_Reporting[[#This Row],[supplier_dim_supplier_id]],Table_supplier_dim1[[supplier_id]:[supplier_name]],5,FALSE)</f>
        <v>Twin Enviro</v>
      </c>
      <c r="N1022">
        <f>SUMIF(B:B,Table_Fact_Inbound_Reporting[[#This Row],[single_stream_incoming_date]],G:G)</f>
        <v>1.04</v>
      </c>
      <c r="O1022">
        <f>IFERROR(VLOOKUP(Table_Fact_Inbound_Reporting[[#This Row],[single_stream_incoming_date]],Fact_Trashout_Reporting!C:F,4,FALSE),0)</f>
        <v>0</v>
      </c>
      <c r="P1022">
        <f>IFERROR(VLOOKUP(Table_Fact_Inbound_Reporting[[#This Row],[single_stream_incoming_date]],Fact_Production_Reporting!E:G,3,FALSE),0)</f>
        <v>5.7799999999999985</v>
      </c>
      <c r="Q1022" s="30">
        <f>Table_Fact_Inbound_Reporting[[#This Row],[Group_Trash_Weight_Tons]]/Table_Fact_Inbound_Reporting[[#This Row],[Group_Inbound_Weight_Tons]]</f>
        <v>0</v>
      </c>
      <c r="R1022" s="10">
        <f t="shared" si="15"/>
        <v>0.27575424703049778</v>
      </c>
    </row>
    <row r="1023" spans="1:18" x14ac:dyDescent="0.25">
      <c r="A1023">
        <v>1126</v>
      </c>
      <c r="B1023" s="14">
        <v>44064</v>
      </c>
      <c r="C1023" t="s">
        <v>42</v>
      </c>
      <c r="D1023">
        <v>97168</v>
      </c>
      <c r="E1023" s="2">
        <v>44064</v>
      </c>
      <c r="F1023">
        <v>3460</v>
      </c>
      <c r="G1023">
        <v>1.73</v>
      </c>
      <c r="H1023">
        <v>2</v>
      </c>
      <c r="I1023" t="s">
        <v>162</v>
      </c>
      <c r="J1023" t="s">
        <v>167</v>
      </c>
      <c r="K1023">
        <v>8</v>
      </c>
      <c r="L1023" t="s">
        <v>169</v>
      </c>
      <c r="M1023" t="str">
        <f>VLOOKUP(Table_Fact_Inbound_Reporting[[#This Row],[supplier_dim_supplier_id]],Table_supplier_dim1[[supplier_id]:[supplier_name]],5,FALSE)</f>
        <v>Twin Enviro</v>
      </c>
      <c r="N1023">
        <f>SUMIF(B:B,Table_Fact_Inbound_Reporting[[#This Row],[single_stream_incoming_date]],G:G)</f>
        <v>13.84</v>
      </c>
      <c r="O1023">
        <f>IFERROR(VLOOKUP(Table_Fact_Inbound_Reporting[[#This Row],[single_stream_incoming_date]],Fact_Trashout_Reporting!C:F,4,FALSE),0)</f>
        <v>1.52</v>
      </c>
      <c r="P1023">
        <f>IFERROR(VLOOKUP(Table_Fact_Inbound_Reporting[[#This Row],[single_stream_incoming_date]],Fact_Production_Reporting!E:G,3,FALSE),0)</f>
        <v>0</v>
      </c>
      <c r="Q1023" s="30">
        <f>Table_Fact_Inbound_Reporting[[#This Row],[Group_Trash_Weight_Tons]]/Table_Fact_Inbound_Reporting[[#This Row],[Group_Inbound_Weight_Tons]]</f>
        <v>0.10982658959537572</v>
      </c>
      <c r="R1023" s="10">
        <f t="shared" si="15"/>
        <v>0.27575424703049778</v>
      </c>
    </row>
    <row r="1024" spans="1:18" x14ac:dyDescent="0.25">
      <c r="A1024">
        <v>1661</v>
      </c>
      <c r="B1024" s="14">
        <v>44064</v>
      </c>
      <c r="C1024" t="s">
        <v>42</v>
      </c>
      <c r="D1024">
        <v>97154</v>
      </c>
      <c r="E1024" s="2">
        <v>44064</v>
      </c>
      <c r="F1024">
        <v>5140</v>
      </c>
      <c r="G1024">
        <v>2.57</v>
      </c>
      <c r="H1024">
        <v>3</v>
      </c>
      <c r="I1024" t="s">
        <v>162</v>
      </c>
      <c r="J1024" t="s">
        <v>167</v>
      </c>
      <c r="K1024">
        <v>8</v>
      </c>
      <c r="L1024" t="s">
        <v>169</v>
      </c>
      <c r="M1024" t="str">
        <f>VLOOKUP(Table_Fact_Inbound_Reporting[[#This Row],[supplier_dim_supplier_id]],Table_supplier_dim1[[supplier_id]:[supplier_name]],5,FALSE)</f>
        <v>Waste Management</v>
      </c>
      <c r="N1024">
        <f>SUMIF(B:B,Table_Fact_Inbound_Reporting[[#This Row],[single_stream_incoming_date]],G:G)</f>
        <v>13.84</v>
      </c>
      <c r="O1024">
        <f>IFERROR(VLOOKUP(Table_Fact_Inbound_Reporting[[#This Row],[single_stream_incoming_date]],Fact_Trashout_Reporting!C:F,4,FALSE),0)</f>
        <v>1.52</v>
      </c>
      <c r="P1024">
        <f>IFERROR(VLOOKUP(Table_Fact_Inbound_Reporting[[#This Row],[single_stream_incoming_date]],Fact_Production_Reporting!E:G,3,FALSE),0)</f>
        <v>0</v>
      </c>
      <c r="Q1024" s="30">
        <f>Table_Fact_Inbound_Reporting[[#This Row],[Group_Trash_Weight_Tons]]/Table_Fact_Inbound_Reporting[[#This Row],[Group_Inbound_Weight_Tons]]</f>
        <v>0.10982658959537572</v>
      </c>
      <c r="R1024" s="10">
        <f t="shared" si="15"/>
        <v>0.27575424703049778</v>
      </c>
    </row>
    <row r="1025" spans="1:18" x14ac:dyDescent="0.25">
      <c r="A1025">
        <v>1125</v>
      </c>
      <c r="B1025" s="14">
        <v>44064</v>
      </c>
      <c r="C1025" t="s">
        <v>42</v>
      </c>
      <c r="D1025">
        <v>97163</v>
      </c>
      <c r="E1025" s="2">
        <v>44064</v>
      </c>
      <c r="F1025">
        <v>2460</v>
      </c>
      <c r="G1025">
        <v>1.23</v>
      </c>
      <c r="H1025">
        <v>2</v>
      </c>
      <c r="I1025" t="s">
        <v>162</v>
      </c>
      <c r="J1025" t="s">
        <v>167</v>
      </c>
      <c r="K1025">
        <v>8</v>
      </c>
      <c r="L1025" t="s">
        <v>169</v>
      </c>
      <c r="M1025" t="str">
        <f>VLOOKUP(Table_Fact_Inbound_Reporting[[#This Row],[supplier_dim_supplier_id]],Table_supplier_dim1[[supplier_id]:[supplier_name]],5,FALSE)</f>
        <v>Twin Enviro</v>
      </c>
      <c r="N1025">
        <f>SUMIF(B:B,Table_Fact_Inbound_Reporting[[#This Row],[single_stream_incoming_date]],G:G)</f>
        <v>13.84</v>
      </c>
      <c r="O1025">
        <f>IFERROR(VLOOKUP(Table_Fact_Inbound_Reporting[[#This Row],[single_stream_incoming_date]],Fact_Trashout_Reporting!C:F,4,FALSE),0)</f>
        <v>1.52</v>
      </c>
      <c r="P1025">
        <f>IFERROR(VLOOKUP(Table_Fact_Inbound_Reporting[[#This Row],[single_stream_incoming_date]],Fact_Production_Reporting!E:G,3,FALSE),0)</f>
        <v>0</v>
      </c>
      <c r="Q1025" s="30">
        <f>Table_Fact_Inbound_Reporting[[#This Row],[Group_Trash_Weight_Tons]]/Table_Fact_Inbound_Reporting[[#This Row],[Group_Inbound_Weight_Tons]]</f>
        <v>0.10982658959537572</v>
      </c>
      <c r="R1025" s="10">
        <f t="shared" si="15"/>
        <v>0.27575424703049778</v>
      </c>
    </row>
    <row r="1026" spans="1:18" x14ac:dyDescent="0.25">
      <c r="A1026">
        <v>1124</v>
      </c>
      <c r="B1026" s="14">
        <v>44064</v>
      </c>
      <c r="C1026" t="s">
        <v>42</v>
      </c>
      <c r="D1026">
        <v>97124</v>
      </c>
      <c r="E1026" s="2">
        <v>44064</v>
      </c>
      <c r="F1026">
        <v>5760</v>
      </c>
      <c r="G1026">
        <v>2.88</v>
      </c>
      <c r="H1026">
        <v>2</v>
      </c>
      <c r="I1026" t="s">
        <v>162</v>
      </c>
      <c r="J1026" t="s">
        <v>167</v>
      </c>
      <c r="K1026">
        <v>8</v>
      </c>
      <c r="L1026" t="s">
        <v>169</v>
      </c>
      <c r="M1026" t="str">
        <f>VLOOKUP(Table_Fact_Inbound_Reporting[[#This Row],[supplier_dim_supplier_id]],Table_supplier_dim1[[supplier_id]:[supplier_name]],5,FALSE)</f>
        <v>Twin Enviro</v>
      </c>
      <c r="N1026">
        <f>SUMIF(B:B,Table_Fact_Inbound_Reporting[[#This Row],[single_stream_incoming_date]],G:G)</f>
        <v>13.84</v>
      </c>
      <c r="O1026">
        <f>IFERROR(VLOOKUP(Table_Fact_Inbound_Reporting[[#This Row],[single_stream_incoming_date]],Fact_Trashout_Reporting!C:F,4,FALSE),0)</f>
        <v>1.52</v>
      </c>
      <c r="P1026">
        <f>IFERROR(VLOOKUP(Table_Fact_Inbound_Reporting[[#This Row],[single_stream_incoming_date]],Fact_Production_Reporting!E:G,3,FALSE),0)</f>
        <v>0</v>
      </c>
      <c r="Q1026" s="30">
        <f>Table_Fact_Inbound_Reporting[[#This Row],[Group_Trash_Weight_Tons]]/Table_Fact_Inbound_Reporting[[#This Row],[Group_Inbound_Weight_Tons]]</f>
        <v>0.10982658959537572</v>
      </c>
      <c r="R1026" s="10">
        <f t="shared" ref="R1026:R1089" si="16">AVERAGE(Q:Q)</f>
        <v>0.27575424703049778</v>
      </c>
    </row>
    <row r="1027" spans="1:18" x14ac:dyDescent="0.25">
      <c r="A1027">
        <v>1127</v>
      </c>
      <c r="B1027" s="14">
        <v>44064</v>
      </c>
      <c r="C1027" t="s">
        <v>42</v>
      </c>
      <c r="D1027">
        <v>97193</v>
      </c>
      <c r="E1027" s="2">
        <v>44064</v>
      </c>
      <c r="F1027">
        <v>2740</v>
      </c>
      <c r="G1027">
        <v>1.37</v>
      </c>
      <c r="H1027">
        <v>2</v>
      </c>
      <c r="I1027" t="s">
        <v>162</v>
      </c>
      <c r="J1027" t="s">
        <v>167</v>
      </c>
      <c r="K1027">
        <v>8</v>
      </c>
      <c r="L1027" t="s">
        <v>169</v>
      </c>
      <c r="M1027" t="str">
        <f>VLOOKUP(Table_Fact_Inbound_Reporting[[#This Row],[supplier_dim_supplier_id]],Table_supplier_dim1[[supplier_id]:[supplier_name]],5,FALSE)</f>
        <v>Twin Enviro</v>
      </c>
      <c r="N1027">
        <f>SUMIF(B:B,Table_Fact_Inbound_Reporting[[#This Row],[single_stream_incoming_date]],G:G)</f>
        <v>13.84</v>
      </c>
      <c r="O1027">
        <f>IFERROR(VLOOKUP(Table_Fact_Inbound_Reporting[[#This Row],[single_stream_incoming_date]],Fact_Trashout_Reporting!C:F,4,FALSE),0)</f>
        <v>1.52</v>
      </c>
      <c r="P1027">
        <f>IFERROR(VLOOKUP(Table_Fact_Inbound_Reporting[[#This Row],[single_stream_incoming_date]],Fact_Production_Reporting!E:G,3,FALSE),0)</f>
        <v>0</v>
      </c>
      <c r="Q1027" s="30">
        <f>Table_Fact_Inbound_Reporting[[#This Row],[Group_Trash_Weight_Tons]]/Table_Fact_Inbound_Reporting[[#This Row],[Group_Inbound_Weight_Tons]]</f>
        <v>0.10982658959537572</v>
      </c>
      <c r="R1027" s="10">
        <f t="shared" si="16"/>
        <v>0.27575424703049778</v>
      </c>
    </row>
    <row r="1028" spans="1:18" x14ac:dyDescent="0.25">
      <c r="A1028">
        <v>1662</v>
      </c>
      <c r="B1028" s="14">
        <v>44064</v>
      </c>
      <c r="C1028" t="s">
        <v>42</v>
      </c>
      <c r="D1028">
        <v>97160</v>
      </c>
      <c r="E1028" s="2">
        <v>44064</v>
      </c>
      <c r="F1028">
        <v>8120</v>
      </c>
      <c r="G1028">
        <v>4.0599999999999996</v>
      </c>
      <c r="H1028">
        <v>3</v>
      </c>
      <c r="I1028" t="s">
        <v>162</v>
      </c>
      <c r="J1028" t="s">
        <v>167</v>
      </c>
      <c r="K1028">
        <v>8</v>
      </c>
      <c r="L1028" t="s">
        <v>169</v>
      </c>
      <c r="M1028" t="str">
        <f>VLOOKUP(Table_Fact_Inbound_Reporting[[#This Row],[supplier_dim_supplier_id]],Table_supplier_dim1[[supplier_id]:[supplier_name]],5,FALSE)</f>
        <v>Waste Management</v>
      </c>
      <c r="N1028">
        <f>SUMIF(B:B,Table_Fact_Inbound_Reporting[[#This Row],[single_stream_incoming_date]],G:G)</f>
        <v>13.84</v>
      </c>
      <c r="O1028">
        <f>IFERROR(VLOOKUP(Table_Fact_Inbound_Reporting[[#This Row],[single_stream_incoming_date]],Fact_Trashout_Reporting!C:F,4,FALSE),0)</f>
        <v>1.52</v>
      </c>
      <c r="P1028">
        <f>IFERROR(VLOOKUP(Table_Fact_Inbound_Reporting[[#This Row],[single_stream_incoming_date]],Fact_Production_Reporting!E:G,3,FALSE),0)</f>
        <v>0</v>
      </c>
      <c r="Q1028" s="30">
        <f>Table_Fact_Inbound_Reporting[[#This Row],[Group_Trash_Weight_Tons]]/Table_Fact_Inbound_Reporting[[#This Row],[Group_Inbound_Weight_Tons]]</f>
        <v>0.10982658959537572</v>
      </c>
      <c r="R1028" s="10">
        <f t="shared" si="16"/>
        <v>0.27575424703049778</v>
      </c>
    </row>
    <row r="1029" spans="1:18" x14ac:dyDescent="0.25">
      <c r="A1029">
        <v>1129</v>
      </c>
      <c r="B1029" s="14">
        <v>44063</v>
      </c>
      <c r="C1029" t="s">
        <v>42</v>
      </c>
      <c r="D1029">
        <v>97072</v>
      </c>
      <c r="E1029" s="2">
        <v>44063</v>
      </c>
      <c r="F1029">
        <v>5120</v>
      </c>
      <c r="G1029">
        <v>2.56</v>
      </c>
      <c r="H1029">
        <v>2</v>
      </c>
      <c r="I1029" t="s">
        <v>162</v>
      </c>
      <c r="J1029" t="s">
        <v>167</v>
      </c>
      <c r="K1029">
        <v>8</v>
      </c>
      <c r="L1029" t="s">
        <v>169</v>
      </c>
      <c r="M1029" t="str">
        <f>VLOOKUP(Table_Fact_Inbound_Reporting[[#This Row],[supplier_dim_supplier_id]],Table_supplier_dim1[[supplier_id]:[supplier_name]],5,FALSE)</f>
        <v>Twin Enviro</v>
      </c>
      <c r="N1029">
        <f>SUMIF(B:B,Table_Fact_Inbound_Reporting[[#This Row],[single_stream_incoming_date]],G:G)</f>
        <v>3.0100000000000002</v>
      </c>
      <c r="O1029">
        <f>IFERROR(VLOOKUP(Table_Fact_Inbound_Reporting[[#This Row],[single_stream_incoming_date]],Fact_Trashout_Reporting!C:F,4,FALSE),0)</f>
        <v>0</v>
      </c>
      <c r="P1029">
        <f>IFERROR(VLOOKUP(Table_Fact_Inbound_Reporting[[#This Row],[single_stream_incoming_date]],Fact_Production_Reporting!E:G,3,FALSE),0)</f>
        <v>1.17</v>
      </c>
      <c r="Q1029" s="30">
        <f>Table_Fact_Inbound_Reporting[[#This Row],[Group_Trash_Weight_Tons]]/Table_Fact_Inbound_Reporting[[#This Row],[Group_Inbound_Weight_Tons]]</f>
        <v>0</v>
      </c>
      <c r="R1029" s="10">
        <f t="shared" si="16"/>
        <v>0.27575424703049778</v>
      </c>
    </row>
    <row r="1030" spans="1:18" x14ac:dyDescent="0.25">
      <c r="A1030">
        <v>1128</v>
      </c>
      <c r="B1030" s="14">
        <v>44063</v>
      </c>
      <c r="C1030" t="s">
        <v>42</v>
      </c>
      <c r="D1030">
        <v>97074</v>
      </c>
      <c r="E1030" s="2">
        <v>44063</v>
      </c>
      <c r="F1030">
        <v>900</v>
      </c>
      <c r="G1030">
        <v>0.45</v>
      </c>
      <c r="H1030">
        <v>2</v>
      </c>
      <c r="I1030" t="s">
        <v>162</v>
      </c>
      <c r="J1030" t="s">
        <v>167</v>
      </c>
      <c r="K1030">
        <v>8</v>
      </c>
      <c r="L1030" t="s">
        <v>169</v>
      </c>
      <c r="M1030" t="str">
        <f>VLOOKUP(Table_Fact_Inbound_Reporting[[#This Row],[supplier_dim_supplier_id]],Table_supplier_dim1[[supplier_id]:[supplier_name]],5,FALSE)</f>
        <v>Twin Enviro</v>
      </c>
      <c r="N1030">
        <f>SUMIF(B:B,Table_Fact_Inbound_Reporting[[#This Row],[single_stream_incoming_date]],G:G)</f>
        <v>3.0100000000000002</v>
      </c>
      <c r="O1030">
        <f>IFERROR(VLOOKUP(Table_Fact_Inbound_Reporting[[#This Row],[single_stream_incoming_date]],Fact_Trashout_Reporting!C:F,4,FALSE),0)</f>
        <v>0</v>
      </c>
      <c r="P1030">
        <f>IFERROR(VLOOKUP(Table_Fact_Inbound_Reporting[[#This Row],[single_stream_incoming_date]],Fact_Production_Reporting!E:G,3,FALSE),0)</f>
        <v>1.17</v>
      </c>
      <c r="Q1030" s="30">
        <f>Table_Fact_Inbound_Reporting[[#This Row],[Group_Trash_Weight_Tons]]/Table_Fact_Inbound_Reporting[[#This Row],[Group_Inbound_Weight_Tons]]</f>
        <v>0</v>
      </c>
      <c r="R1030" s="10">
        <f t="shared" si="16"/>
        <v>0.27575424703049778</v>
      </c>
    </row>
    <row r="1031" spans="1:18" x14ac:dyDescent="0.25">
      <c r="A1031">
        <v>1131</v>
      </c>
      <c r="B1031" s="14">
        <v>44062</v>
      </c>
      <c r="C1031" t="s">
        <v>42</v>
      </c>
      <c r="D1031">
        <v>97010</v>
      </c>
      <c r="E1031" s="2">
        <v>44062</v>
      </c>
      <c r="F1031">
        <v>4320</v>
      </c>
      <c r="G1031">
        <v>2.16</v>
      </c>
      <c r="H1031">
        <v>2</v>
      </c>
      <c r="I1031" t="s">
        <v>162</v>
      </c>
      <c r="J1031" t="s">
        <v>167</v>
      </c>
      <c r="K1031">
        <v>8</v>
      </c>
      <c r="L1031" t="s">
        <v>169</v>
      </c>
      <c r="M1031" t="str">
        <f>VLOOKUP(Table_Fact_Inbound_Reporting[[#This Row],[supplier_dim_supplier_id]],Table_supplier_dim1[[supplier_id]:[supplier_name]],5,FALSE)</f>
        <v>Twin Enviro</v>
      </c>
      <c r="N1031">
        <f>SUMIF(B:B,Table_Fact_Inbound_Reporting[[#This Row],[single_stream_incoming_date]],G:G)</f>
        <v>4.46</v>
      </c>
      <c r="O1031">
        <f>IFERROR(VLOOKUP(Table_Fact_Inbound_Reporting[[#This Row],[single_stream_incoming_date]],Fact_Trashout_Reporting!C:F,4,FALSE),0)</f>
        <v>1.54</v>
      </c>
      <c r="P1031">
        <f>IFERROR(VLOOKUP(Table_Fact_Inbound_Reporting[[#This Row],[single_stream_incoming_date]],Fact_Production_Reporting!E:G,3,FALSE),0)</f>
        <v>3.8899999999999997</v>
      </c>
      <c r="Q1031" s="30">
        <f>Table_Fact_Inbound_Reporting[[#This Row],[Group_Trash_Weight_Tons]]/Table_Fact_Inbound_Reporting[[#This Row],[Group_Inbound_Weight_Tons]]</f>
        <v>0.3452914798206278</v>
      </c>
      <c r="R1031" s="10">
        <f t="shared" si="16"/>
        <v>0.27575424703049778</v>
      </c>
    </row>
    <row r="1032" spans="1:18" x14ac:dyDescent="0.25">
      <c r="A1032">
        <v>1130</v>
      </c>
      <c r="B1032" s="14">
        <v>44062</v>
      </c>
      <c r="C1032" t="s">
        <v>42</v>
      </c>
      <c r="D1032">
        <v>97017</v>
      </c>
      <c r="E1032" s="2">
        <v>44062</v>
      </c>
      <c r="F1032">
        <v>540</v>
      </c>
      <c r="G1032">
        <v>0.27</v>
      </c>
      <c r="H1032">
        <v>2</v>
      </c>
      <c r="I1032" t="s">
        <v>162</v>
      </c>
      <c r="J1032" t="s">
        <v>167</v>
      </c>
      <c r="K1032">
        <v>8</v>
      </c>
      <c r="L1032" t="s">
        <v>169</v>
      </c>
      <c r="M1032" t="str">
        <f>VLOOKUP(Table_Fact_Inbound_Reporting[[#This Row],[supplier_dim_supplier_id]],Table_supplier_dim1[[supplier_id]:[supplier_name]],5,FALSE)</f>
        <v>Twin Enviro</v>
      </c>
      <c r="N1032">
        <f>SUMIF(B:B,Table_Fact_Inbound_Reporting[[#This Row],[single_stream_incoming_date]],G:G)</f>
        <v>4.46</v>
      </c>
      <c r="O1032">
        <f>IFERROR(VLOOKUP(Table_Fact_Inbound_Reporting[[#This Row],[single_stream_incoming_date]],Fact_Trashout_Reporting!C:F,4,FALSE),0)</f>
        <v>1.54</v>
      </c>
      <c r="P1032">
        <f>IFERROR(VLOOKUP(Table_Fact_Inbound_Reporting[[#This Row],[single_stream_incoming_date]],Fact_Production_Reporting!E:G,3,FALSE),0)</f>
        <v>3.8899999999999997</v>
      </c>
      <c r="Q1032" s="30">
        <f>Table_Fact_Inbound_Reporting[[#This Row],[Group_Trash_Weight_Tons]]/Table_Fact_Inbound_Reporting[[#This Row],[Group_Inbound_Weight_Tons]]</f>
        <v>0.3452914798206278</v>
      </c>
      <c r="R1032" s="10">
        <f t="shared" si="16"/>
        <v>0.27575424703049778</v>
      </c>
    </row>
    <row r="1033" spans="1:18" x14ac:dyDescent="0.25">
      <c r="A1033">
        <v>1663</v>
      </c>
      <c r="B1033" s="14">
        <v>44062</v>
      </c>
      <c r="C1033" t="s">
        <v>42</v>
      </c>
      <c r="D1033">
        <v>97048</v>
      </c>
      <c r="E1033" s="2">
        <v>44062</v>
      </c>
      <c r="F1033">
        <v>4060</v>
      </c>
      <c r="G1033">
        <v>2.0299999999999998</v>
      </c>
      <c r="H1033">
        <v>3</v>
      </c>
      <c r="I1033" t="s">
        <v>162</v>
      </c>
      <c r="J1033" t="s">
        <v>167</v>
      </c>
      <c r="K1033">
        <v>8</v>
      </c>
      <c r="L1033" t="s">
        <v>169</v>
      </c>
      <c r="M1033" t="str">
        <f>VLOOKUP(Table_Fact_Inbound_Reporting[[#This Row],[supplier_dim_supplier_id]],Table_supplier_dim1[[supplier_id]:[supplier_name]],5,FALSE)</f>
        <v>Waste Management</v>
      </c>
      <c r="N1033">
        <f>SUMIF(B:B,Table_Fact_Inbound_Reporting[[#This Row],[single_stream_incoming_date]],G:G)</f>
        <v>4.46</v>
      </c>
      <c r="O1033">
        <f>IFERROR(VLOOKUP(Table_Fact_Inbound_Reporting[[#This Row],[single_stream_incoming_date]],Fact_Trashout_Reporting!C:F,4,FALSE),0)</f>
        <v>1.54</v>
      </c>
      <c r="P1033">
        <f>IFERROR(VLOOKUP(Table_Fact_Inbound_Reporting[[#This Row],[single_stream_incoming_date]],Fact_Production_Reporting!E:G,3,FALSE),0)</f>
        <v>3.8899999999999997</v>
      </c>
      <c r="Q1033" s="30">
        <f>Table_Fact_Inbound_Reporting[[#This Row],[Group_Trash_Weight_Tons]]/Table_Fact_Inbound_Reporting[[#This Row],[Group_Inbound_Weight_Tons]]</f>
        <v>0.3452914798206278</v>
      </c>
      <c r="R1033" s="10">
        <f t="shared" si="16"/>
        <v>0.27575424703049778</v>
      </c>
    </row>
    <row r="1034" spans="1:18" x14ac:dyDescent="0.25">
      <c r="A1034">
        <v>1133</v>
      </c>
      <c r="B1034" s="14">
        <v>44061</v>
      </c>
      <c r="C1034" t="s">
        <v>42</v>
      </c>
      <c r="D1034">
        <v>96935</v>
      </c>
      <c r="E1034" s="2">
        <v>44061</v>
      </c>
      <c r="F1034">
        <v>1880</v>
      </c>
      <c r="G1034">
        <v>0.94</v>
      </c>
      <c r="H1034">
        <v>2</v>
      </c>
      <c r="I1034" t="s">
        <v>162</v>
      </c>
      <c r="J1034" t="s">
        <v>167</v>
      </c>
      <c r="K1034">
        <v>8</v>
      </c>
      <c r="L1034" t="s">
        <v>169</v>
      </c>
      <c r="M1034" t="str">
        <f>VLOOKUP(Table_Fact_Inbound_Reporting[[#This Row],[supplier_dim_supplier_id]],Table_supplier_dim1[[supplier_id]:[supplier_name]],5,FALSE)</f>
        <v>Twin Enviro</v>
      </c>
      <c r="N1034">
        <f>SUMIF(B:B,Table_Fact_Inbound_Reporting[[#This Row],[single_stream_incoming_date]],G:G)</f>
        <v>2.5999999999999996</v>
      </c>
      <c r="O1034">
        <f>IFERROR(VLOOKUP(Table_Fact_Inbound_Reporting[[#This Row],[single_stream_incoming_date]],Fact_Trashout_Reporting!C:F,4,FALSE),0)</f>
        <v>1.07</v>
      </c>
      <c r="P1034">
        <f>IFERROR(VLOOKUP(Table_Fact_Inbound_Reporting[[#This Row],[single_stream_incoming_date]],Fact_Production_Reporting!E:G,3,FALSE),0)</f>
        <v>3.7399999999999998</v>
      </c>
      <c r="Q1034" s="30">
        <f>Table_Fact_Inbound_Reporting[[#This Row],[Group_Trash_Weight_Tons]]/Table_Fact_Inbound_Reporting[[#This Row],[Group_Inbound_Weight_Tons]]</f>
        <v>0.41153846153846163</v>
      </c>
      <c r="R1034" s="10">
        <f t="shared" si="16"/>
        <v>0.27575424703049778</v>
      </c>
    </row>
    <row r="1035" spans="1:18" x14ac:dyDescent="0.25">
      <c r="A1035">
        <v>1132</v>
      </c>
      <c r="B1035" s="14">
        <v>44061</v>
      </c>
      <c r="C1035" t="s">
        <v>42</v>
      </c>
      <c r="D1035">
        <v>96939</v>
      </c>
      <c r="E1035" s="2">
        <v>44061</v>
      </c>
      <c r="F1035">
        <v>3320</v>
      </c>
      <c r="G1035">
        <v>1.66</v>
      </c>
      <c r="H1035">
        <v>2</v>
      </c>
      <c r="I1035" t="s">
        <v>162</v>
      </c>
      <c r="J1035" t="s">
        <v>167</v>
      </c>
      <c r="K1035">
        <v>8</v>
      </c>
      <c r="L1035" t="s">
        <v>169</v>
      </c>
      <c r="M1035" t="str">
        <f>VLOOKUP(Table_Fact_Inbound_Reporting[[#This Row],[supplier_dim_supplier_id]],Table_supplier_dim1[[supplier_id]:[supplier_name]],5,FALSE)</f>
        <v>Twin Enviro</v>
      </c>
      <c r="N1035">
        <f>SUMIF(B:B,Table_Fact_Inbound_Reporting[[#This Row],[single_stream_incoming_date]],G:G)</f>
        <v>2.5999999999999996</v>
      </c>
      <c r="O1035">
        <f>IFERROR(VLOOKUP(Table_Fact_Inbound_Reporting[[#This Row],[single_stream_incoming_date]],Fact_Trashout_Reporting!C:F,4,FALSE),0)</f>
        <v>1.07</v>
      </c>
      <c r="P1035">
        <f>IFERROR(VLOOKUP(Table_Fact_Inbound_Reporting[[#This Row],[single_stream_incoming_date]],Fact_Production_Reporting!E:G,3,FALSE),0)</f>
        <v>3.7399999999999998</v>
      </c>
      <c r="Q1035" s="30">
        <f>Table_Fact_Inbound_Reporting[[#This Row],[Group_Trash_Weight_Tons]]/Table_Fact_Inbound_Reporting[[#This Row],[Group_Inbound_Weight_Tons]]</f>
        <v>0.41153846153846163</v>
      </c>
      <c r="R1035" s="10">
        <f t="shared" si="16"/>
        <v>0.27575424703049778</v>
      </c>
    </row>
    <row r="1036" spans="1:18" x14ac:dyDescent="0.25">
      <c r="A1036">
        <v>1134</v>
      </c>
      <c r="B1036" s="14">
        <v>44060</v>
      </c>
      <c r="C1036" t="s">
        <v>42</v>
      </c>
      <c r="D1036">
        <v>96863</v>
      </c>
      <c r="E1036" s="2">
        <v>44060</v>
      </c>
      <c r="F1036">
        <v>4640</v>
      </c>
      <c r="G1036">
        <v>2.3199999999999998</v>
      </c>
      <c r="H1036">
        <v>2</v>
      </c>
      <c r="I1036" t="s">
        <v>162</v>
      </c>
      <c r="J1036" t="s">
        <v>167</v>
      </c>
      <c r="K1036">
        <v>8</v>
      </c>
      <c r="L1036" t="s">
        <v>169</v>
      </c>
      <c r="M1036" t="str">
        <f>VLOOKUP(Table_Fact_Inbound_Reporting[[#This Row],[supplier_dim_supplier_id]],Table_supplier_dim1[[supplier_id]:[supplier_name]],5,FALSE)</f>
        <v>Twin Enviro</v>
      </c>
      <c r="N1036">
        <f>SUMIF(B:B,Table_Fact_Inbound_Reporting[[#This Row],[single_stream_incoming_date]],G:G)</f>
        <v>6.97</v>
      </c>
      <c r="O1036">
        <f>IFERROR(VLOOKUP(Table_Fact_Inbound_Reporting[[#This Row],[single_stream_incoming_date]],Fact_Trashout_Reporting!C:F,4,FALSE),0)</f>
        <v>1.01</v>
      </c>
      <c r="P1036">
        <f>IFERROR(VLOOKUP(Table_Fact_Inbound_Reporting[[#This Row],[single_stream_incoming_date]],Fact_Production_Reporting!E:G,3,FALSE),0)</f>
        <v>4.3100000000000005</v>
      </c>
      <c r="Q1036" s="30">
        <f>Table_Fact_Inbound_Reporting[[#This Row],[Group_Trash_Weight_Tons]]/Table_Fact_Inbound_Reporting[[#This Row],[Group_Inbound_Weight_Tons]]</f>
        <v>0.14490674318507893</v>
      </c>
      <c r="R1036" s="10">
        <f t="shared" si="16"/>
        <v>0.27575424703049778</v>
      </c>
    </row>
    <row r="1037" spans="1:18" x14ac:dyDescent="0.25">
      <c r="A1037">
        <v>1135</v>
      </c>
      <c r="B1037" s="14">
        <v>44060</v>
      </c>
      <c r="C1037" t="s">
        <v>42</v>
      </c>
      <c r="D1037">
        <v>96896</v>
      </c>
      <c r="E1037" s="2">
        <v>44060</v>
      </c>
      <c r="F1037">
        <v>3460</v>
      </c>
      <c r="G1037">
        <v>1.73</v>
      </c>
      <c r="H1037">
        <v>2</v>
      </c>
      <c r="I1037" t="s">
        <v>162</v>
      </c>
      <c r="J1037" t="s">
        <v>167</v>
      </c>
      <c r="K1037">
        <v>8</v>
      </c>
      <c r="L1037" t="s">
        <v>169</v>
      </c>
      <c r="M1037" t="str">
        <f>VLOOKUP(Table_Fact_Inbound_Reporting[[#This Row],[supplier_dim_supplier_id]],Table_supplier_dim1[[supplier_id]:[supplier_name]],5,FALSE)</f>
        <v>Twin Enviro</v>
      </c>
      <c r="N1037">
        <f>SUMIF(B:B,Table_Fact_Inbound_Reporting[[#This Row],[single_stream_incoming_date]],G:G)</f>
        <v>6.97</v>
      </c>
      <c r="O1037">
        <f>IFERROR(VLOOKUP(Table_Fact_Inbound_Reporting[[#This Row],[single_stream_incoming_date]],Fact_Trashout_Reporting!C:F,4,FALSE),0)</f>
        <v>1.01</v>
      </c>
      <c r="P1037">
        <f>IFERROR(VLOOKUP(Table_Fact_Inbound_Reporting[[#This Row],[single_stream_incoming_date]],Fact_Production_Reporting!E:G,3,FALSE),0)</f>
        <v>4.3100000000000005</v>
      </c>
      <c r="Q1037" s="30">
        <f>Table_Fact_Inbound_Reporting[[#This Row],[Group_Trash_Weight_Tons]]/Table_Fact_Inbound_Reporting[[#This Row],[Group_Inbound_Weight_Tons]]</f>
        <v>0.14490674318507893</v>
      </c>
      <c r="R1037" s="10">
        <f t="shared" si="16"/>
        <v>0.27575424703049778</v>
      </c>
    </row>
    <row r="1038" spans="1:18" x14ac:dyDescent="0.25">
      <c r="A1038">
        <v>1664</v>
      </c>
      <c r="B1038" s="14">
        <v>44060</v>
      </c>
      <c r="C1038" t="s">
        <v>42</v>
      </c>
      <c r="D1038">
        <v>96920</v>
      </c>
      <c r="E1038" s="2">
        <v>44060</v>
      </c>
      <c r="F1038">
        <v>5840</v>
      </c>
      <c r="G1038">
        <v>2.92</v>
      </c>
      <c r="H1038">
        <v>3</v>
      </c>
      <c r="I1038" t="s">
        <v>162</v>
      </c>
      <c r="J1038" t="s">
        <v>167</v>
      </c>
      <c r="K1038">
        <v>8</v>
      </c>
      <c r="L1038" t="s">
        <v>169</v>
      </c>
      <c r="M1038" t="str">
        <f>VLOOKUP(Table_Fact_Inbound_Reporting[[#This Row],[supplier_dim_supplier_id]],Table_supplier_dim1[[supplier_id]:[supplier_name]],5,FALSE)</f>
        <v>Waste Management</v>
      </c>
      <c r="N1038">
        <f>SUMIF(B:B,Table_Fact_Inbound_Reporting[[#This Row],[single_stream_incoming_date]],G:G)</f>
        <v>6.97</v>
      </c>
      <c r="O1038">
        <f>IFERROR(VLOOKUP(Table_Fact_Inbound_Reporting[[#This Row],[single_stream_incoming_date]],Fact_Trashout_Reporting!C:F,4,FALSE),0)</f>
        <v>1.01</v>
      </c>
      <c r="P1038">
        <f>IFERROR(VLOOKUP(Table_Fact_Inbound_Reporting[[#This Row],[single_stream_incoming_date]],Fact_Production_Reporting!E:G,3,FALSE),0)</f>
        <v>4.3100000000000005</v>
      </c>
      <c r="Q1038" s="30">
        <f>Table_Fact_Inbound_Reporting[[#This Row],[Group_Trash_Weight_Tons]]/Table_Fact_Inbound_Reporting[[#This Row],[Group_Inbound_Weight_Tons]]</f>
        <v>0.14490674318507893</v>
      </c>
      <c r="R1038" s="10">
        <f t="shared" si="16"/>
        <v>0.27575424703049778</v>
      </c>
    </row>
    <row r="1039" spans="1:18" x14ac:dyDescent="0.25">
      <c r="A1039">
        <v>1665</v>
      </c>
      <c r="B1039" s="14">
        <v>44057</v>
      </c>
      <c r="C1039" t="s">
        <v>42</v>
      </c>
      <c r="D1039">
        <v>96842</v>
      </c>
      <c r="E1039" s="2">
        <v>44057</v>
      </c>
      <c r="F1039">
        <v>4420</v>
      </c>
      <c r="G1039">
        <v>2.21</v>
      </c>
      <c r="H1039">
        <v>3</v>
      </c>
      <c r="I1039" t="s">
        <v>162</v>
      </c>
      <c r="J1039" t="s">
        <v>167</v>
      </c>
      <c r="K1039">
        <v>8</v>
      </c>
      <c r="L1039" t="s">
        <v>169</v>
      </c>
      <c r="M1039" t="str">
        <f>VLOOKUP(Table_Fact_Inbound_Reporting[[#This Row],[supplier_dim_supplier_id]],Table_supplier_dim1[[supplier_id]:[supplier_name]],5,FALSE)</f>
        <v>Waste Management</v>
      </c>
      <c r="N1039">
        <f>SUMIF(B:B,Table_Fact_Inbound_Reporting[[#This Row],[single_stream_incoming_date]],G:G)</f>
        <v>5.18</v>
      </c>
      <c r="O1039">
        <f>IFERROR(VLOOKUP(Table_Fact_Inbound_Reporting[[#This Row],[single_stream_incoming_date]],Fact_Trashout_Reporting!C:F,4,FALSE),0)</f>
        <v>1.51</v>
      </c>
      <c r="P1039">
        <f>IFERROR(VLOOKUP(Table_Fact_Inbound_Reporting[[#This Row],[single_stream_incoming_date]],Fact_Production_Reporting!E:G,3,FALSE),0)</f>
        <v>4.5600000000000005</v>
      </c>
      <c r="Q1039" s="30">
        <f>Table_Fact_Inbound_Reporting[[#This Row],[Group_Trash_Weight_Tons]]/Table_Fact_Inbound_Reporting[[#This Row],[Group_Inbound_Weight_Tons]]</f>
        <v>0.29150579150579153</v>
      </c>
      <c r="R1039" s="10">
        <f t="shared" si="16"/>
        <v>0.27575424703049778</v>
      </c>
    </row>
    <row r="1040" spans="1:18" x14ac:dyDescent="0.25">
      <c r="A1040">
        <v>1137</v>
      </c>
      <c r="B1040" s="14">
        <v>44057</v>
      </c>
      <c r="C1040" t="s">
        <v>42</v>
      </c>
      <c r="D1040">
        <v>96853</v>
      </c>
      <c r="E1040" s="2">
        <v>44057</v>
      </c>
      <c r="F1040">
        <v>400</v>
      </c>
      <c r="G1040">
        <v>0.2</v>
      </c>
      <c r="H1040">
        <v>2</v>
      </c>
      <c r="I1040" t="s">
        <v>162</v>
      </c>
      <c r="J1040" t="s">
        <v>167</v>
      </c>
      <c r="K1040">
        <v>8</v>
      </c>
      <c r="L1040" t="s">
        <v>169</v>
      </c>
      <c r="M1040" t="str">
        <f>VLOOKUP(Table_Fact_Inbound_Reporting[[#This Row],[supplier_dim_supplier_id]],Table_supplier_dim1[[supplier_id]:[supplier_name]],5,FALSE)</f>
        <v>Twin Enviro</v>
      </c>
      <c r="N1040">
        <f>SUMIF(B:B,Table_Fact_Inbound_Reporting[[#This Row],[single_stream_incoming_date]],G:G)</f>
        <v>5.18</v>
      </c>
      <c r="O1040">
        <f>IFERROR(VLOOKUP(Table_Fact_Inbound_Reporting[[#This Row],[single_stream_incoming_date]],Fact_Trashout_Reporting!C:F,4,FALSE),0)</f>
        <v>1.51</v>
      </c>
      <c r="P1040">
        <f>IFERROR(VLOOKUP(Table_Fact_Inbound_Reporting[[#This Row],[single_stream_incoming_date]],Fact_Production_Reporting!E:G,3,FALSE),0)</f>
        <v>4.5600000000000005</v>
      </c>
      <c r="Q1040" s="30">
        <f>Table_Fact_Inbound_Reporting[[#This Row],[Group_Trash_Weight_Tons]]/Table_Fact_Inbound_Reporting[[#This Row],[Group_Inbound_Weight_Tons]]</f>
        <v>0.29150579150579153</v>
      </c>
      <c r="R1040" s="10">
        <f t="shared" si="16"/>
        <v>0.27575424703049778</v>
      </c>
    </row>
    <row r="1041" spans="1:18" x14ac:dyDescent="0.25">
      <c r="A1041">
        <v>1136</v>
      </c>
      <c r="B1041" s="14">
        <v>44057</v>
      </c>
      <c r="C1041" t="s">
        <v>42</v>
      </c>
      <c r="D1041">
        <v>96823</v>
      </c>
      <c r="E1041" s="2">
        <v>44057</v>
      </c>
      <c r="F1041">
        <v>1520</v>
      </c>
      <c r="G1041">
        <v>0.76</v>
      </c>
      <c r="H1041">
        <v>2</v>
      </c>
      <c r="I1041" t="s">
        <v>162</v>
      </c>
      <c r="J1041" t="s">
        <v>167</v>
      </c>
      <c r="K1041">
        <v>8</v>
      </c>
      <c r="L1041" t="s">
        <v>169</v>
      </c>
      <c r="M1041" t="str">
        <f>VLOOKUP(Table_Fact_Inbound_Reporting[[#This Row],[supplier_dim_supplier_id]],Table_supplier_dim1[[supplier_id]:[supplier_name]],5,FALSE)</f>
        <v>Twin Enviro</v>
      </c>
      <c r="N1041">
        <f>SUMIF(B:B,Table_Fact_Inbound_Reporting[[#This Row],[single_stream_incoming_date]],G:G)</f>
        <v>5.18</v>
      </c>
      <c r="O1041">
        <f>IFERROR(VLOOKUP(Table_Fact_Inbound_Reporting[[#This Row],[single_stream_incoming_date]],Fact_Trashout_Reporting!C:F,4,FALSE),0)</f>
        <v>1.51</v>
      </c>
      <c r="P1041">
        <f>IFERROR(VLOOKUP(Table_Fact_Inbound_Reporting[[#This Row],[single_stream_incoming_date]],Fact_Production_Reporting!E:G,3,FALSE),0)</f>
        <v>4.5600000000000005</v>
      </c>
      <c r="Q1041" s="30">
        <f>Table_Fact_Inbound_Reporting[[#This Row],[Group_Trash_Weight_Tons]]/Table_Fact_Inbound_Reporting[[#This Row],[Group_Inbound_Weight_Tons]]</f>
        <v>0.29150579150579153</v>
      </c>
      <c r="R1041" s="10">
        <f t="shared" si="16"/>
        <v>0.27575424703049778</v>
      </c>
    </row>
    <row r="1042" spans="1:18" x14ac:dyDescent="0.25">
      <c r="A1042">
        <v>1138</v>
      </c>
      <c r="B1042" s="14">
        <v>44057</v>
      </c>
      <c r="C1042" t="s">
        <v>42</v>
      </c>
      <c r="D1042">
        <v>96828</v>
      </c>
      <c r="E1042" s="2">
        <v>44057</v>
      </c>
      <c r="F1042">
        <v>4020</v>
      </c>
      <c r="G1042">
        <v>2.0099999999999998</v>
      </c>
      <c r="H1042">
        <v>2</v>
      </c>
      <c r="I1042" t="s">
        <v>162</v>
      </c>
      <c r="J1042" t="s">
        <v>167</v>
      </c>
      <c r="K1042">
        <v>8</v>
      </c>
      <c r="L1042" t="s">
        <v>169</v>
      </c>
      <c r="M1042" t="str">
        <f>VLOOKUP(Table_Fact_Inbound_Reporting[[#This Row],[supplier_dim_supplier_id]],Table_supplier_dim1[[supplier_id]:[supplier_name]],5,FALSE)</f>
        <v>Twin Enviro</v>
      </c>
      <c r="N1042">
        <f>SUMIF(B:B,Table_Fact_Inbound_Reporting[[#This Row],[single_stream_incoming_date]],G:G)</f>
        <v>5.18</v>
      </c>
      <c r="O1042">
        <f>IFERROR(VLOOKUP(Table_Fact_Inbound_Reporting[[#This Row],[single_stream_incoming_date]],Fact_Trashout_Reporting!C:F,4,FALSE),0)</f>
        <v>1.51</v>
      </c>
      <c r="P1042">
        <f>IFERROR(VLOOKUP(Table_Fact_Inbound_Reporting[[#This Row],[single_stream_incoming_date]],Fact_Production_Reporting!E:G,3,FALSE),0)</f>
        <v>4.5600000000000005</v>
      </c>
      <c r="Q1042" s="30">
        <f>Table_Fact_Inbound_Reporting[[#This Row],[Group_Trash_Weight_Tons]]/Table_Fact_Inbound_Reporting[[#This Row],[Group_Inbound_Weight_Tons]]</f>
        <v>0.29150579150579153</v>
      </c>
      <c r="R1042" s="10">
        <f t="shared" si="16"/>
        <v>0.27575424703049778</v>
      </c>
    </row>
    <row r="1043" spans="1:18" x14ac:dyDescent="0.25">
      <c r="A1043">
        <v>1139</v>
      </c>
      <c r="B1043" s="14">
        <v>44056</v>
      </c>
      <c r="C1043" t="s">
        <v>42</v>
      </c>
      <c r="D1043">
        <v>96781</v>
      </c>
      <c r="E1043" s="2">
        <v>44056</v>
      </c>
      <c r="F1043">
        <v>2460</v>
      </c>
      <c r="G1043">
        <v>1.23</v>
      </c>
      <c r="H1043">
        <v>2</v>
      </c>
      <c r="I1043" t="s">
        <v>162</v>
      </c>
      <c r="J1043" t="s">
        <v>167</v>
      </c>
      <c r="K1043">
        <v>8</v>
      </c>
      <c r="L1043" t="s">
        <v>169</v>
      </c>
      <c r="M1043" t="str">
        <f>VLOOKUP(Table_Fact_Inbound_Reporting[[#This Row],[supplier_dim_supplier_id]],Table_supplier_dim1[[supplier_id]:[supplier_name]],5,FALSE)</f>
        <v>Twin Enviro</v>
      </c>
      <c r="N1043">
        <f>SUMIF(B:B,Table_Fact_Inbound_Reporting[[#This Row],[single_stream_incoming_date]],G:G)</f>
        <v>2.84</v>
      </c>
      <c r="O1043">
        <f>IFERROR(VLOOKUP(Table_Fact_Inbound_Reporting[[#This Row],[single_stream_incoming_date]],Fact_Trashout_Reporting!C:F,4,FALSE),0)</f>
        <v>1.68</v>
      </c>
      <c r="P1043">
        <f>IFERROR(VLOOKUP(Table_Fact_Inbound_Reporting[[#This Row],[single_stream_incoming_date]],Fact_Production_Reporting!E:G,3,FALSE),0)</f>
        <v>3.86</v>
      </c>
      <c r="Q1043" s="30">
        <f>Table_Fact_Inbound_Reporting[[#This Row],[Group_Trash_Weight_Tons]]/Table_Fact_Inbound_Reporting[[#This Row],[Group_Inbound_Weight_Tons]]</f>
        <v>0.59154929577464788</v>
      </c>
      <c r="R1043" s="10">
        <f t="shared" si="16"/>
        <v>0.27575424703049778</v>
      </c>
    </row>
    <row r="1044" spans="1:18" x14ac:dyDescent="0.25">
      <c r="A1044">
        <v>1140</v>
      </c>
      <c r="B1044" s="14">
        <v>44056</v>
      </c>
      <c r="C1044" t="s">
        <v>42</v>
      </c>
      <c r="D1044">
        <v>96727</v>
      </c>
      <c r="E1044" s="2">
        <v>44056</v>
      </c>
      <c r="F1044">
        <v>3220</v>
      </c>
      <c r="G1044">
        <v>1.61</v>
      </c>
      <c r="H1044">
        <v>2</v>
      </c>
      <c r="I1044" t="s">
        <v>162</v>
      </c>
      <c r="J1044" t="s">
        <v>167</v>
      </c>
      <c r="K1044">
        <v>8</v>
      </c>
      <c r="L1044" t="s">
        <v>169</v>
      </c>
      <c r="M1044" t="str">
        <f>VLOOKUP(Table_Fact_Inbound_Reporting[[#This Row],[supplier_dim_supplier_id]],Table_supplier_dim1[[supplier_id]:[supplier_name]],5,FALSE)</f>
        <v>Twin Enviro</v>
      </c>
      <c r="N1044">
        <f>SUMIF(B:B,Table_Fact_Inbound_Reporting[[#This Row],[single_stream_incoming_date]],G:G)</f>
        <v>2.84</v>
      </c>
      <c r="O1044">
        <f>IFERROR(VLOOKUP(Table_Fact_Inbound_Reporting[[#This Row],[single_stream_incoming_date]],Fact_Trashout_Reporting!C:F,4,FALSE),0)</f>
        <v>1.68</v>
      </c>
      <c r="P1044">
        <f>IFERROR(VLOOKUP(Table_Fact_Inbound_Reporting[[#This Row],[single_stream_incoming_date]],Fact_Production_Reporting!E:G,3,FALSE),0)</f>
        <v>3.86</v>
      </c>
      <c r="Q1044" s="30">
        <f>Table_Fact_Inbound_Reporting[[#This Row],[Group_Trash_Weight_Tons]]/Table_Fact_Inbound_Reporting[[#This Row],[Group_Inbound_Weight_Tons]]</f>
        <v>0.59154929577464788</v>
      </c>
      <c r="R1044" s="10">
        <f t="shared" si="16"/>
        <v>0.27575424703049778</v>
      </c>
    </row>
    <row r="1045" spans="1:18" x14ac:dyDescent="0.25">
      <c r="A1045">
        <v>1666</v>
      </c>
      <c r="B1045" s="14">
        <v>44055</v>
      </c>
      <c r="C1045" t="s">
        <v>42</v>
      </c>
      <c r="D1045">
        <v>96702</v>
      </c>
      <c r="E1045" s="2">
        <v>44055</v>
      </c>
      <c r="F1045">
        <v>6040</v>
      </c>
      <c r="G1045">
        <v>3.02</v>
      </c>
      <c r="H1045">
        <v>3</v>
      </c>
      <c r="I1045" t="s">
        <v>162</v>
      </c>
      <c r="J1045" t="s">
        <v>167</v>
      </c>
      <c r="K1045">
        <v>8</v>
      </c>
      <c r="L1045" t="s">
        <v>169</v>
      </c>
      <c r="M1045" t="str">
        <f>VLOOKUP(Table_Fact_Inbound_Reporting[[#This Row],[supplier_dim_supplier_id]],Table_supplier_dim1[[supplier_id]:[supplier_name]],5,FALSE)</f>
        <v>Waste Management</v>
      </c>
      <c r="N1045">
        <f>SUMIF(B:B,Table_Fact_Inbound_Reporting[[#This Row],[single_stream_incoming_date]],G:G)</f>
        <v>7.99</v>
      </c>
      <c r="O1045">
        <f>IFERROR(VLOOKUP(Table_Fact_Inbound_Reporting[[#This Row],[single_stream_incoming_date]],Fact_Trashout_Reporting!C:F,4,FALSE),0)</f>
        <v>1.83</v>
      </c>
      <c r="P1045">
        <f>IFERROR(VLOOKUP(Table_Fact_Inbound_Reporting[[#This Row],[single_stream_incoming_date]],Fact_Production_Reporting!E:G,3,FALSE),0)</f>
        <v>5.48</v>
      </c>
      <c r="Q1045" s="30">
        <f>Table_Fact_Inbound_Reporting[[#This Row],[Group_Trash_Weight_Tons]]/Table_Fact_Inbound_Reporting[[#This Row],[Group_Inbound_Weight_Tons]]</f>
        <v>0.22903629536921152</v>
      </c>
      <c r="R1045" s="10">
        <f t="shared" si="16"/>
        <v>0.27575424703049778</v>
      </c>
    </row>
    <row r="1046" spans="1:18" x14ac:dyDescent="0.25">
      <c r="A1046">
        <v>1143</v>
      </c>
      <c r="B1046" s="14">
        <v>44055</v>
      </c>
      <c r="C1046" t="s">
        <v>42</v>
      </c>
      <c r="D1046">
        <v>96653</v>
      </c>
      <c r="E1046" s="2">
        <v>44055</v>
      </c>
      <c r="F1046">
        <v>4100</v>
      </c>
      <c r="G1046">
        <v>2.0499999999999998</v>
      </c>
      <c r="H1046">
        <v>2</v>
      </c>
      <c r="I1046" t="s">
        <v>162</v>
      </c>
      <c r="J1046" t="s">
        <v>167</v>
      </c>
      <c r="K1046">
        <v>8</v>
      </c>
      <c r="L1046" t="s">
        <v>169</v>
      </c>
      <c r="M1046" t="str">
        <f>VLOOKUP(Table_Fact_Inbound_Reporting[[#This Row],[supplier_dim_supplier_id]],Table_supplier_dim1[[supplier_id]:[supplier_name]],5,FALSE)</f>
        <v>Twin Enviro</v>
      </c>
      <c r="N1046">
        <f>SUMIF(B:B,Table_Fact_Inbound_Reporting[[#This Row],[single_stream_incoming_date]],G:G)</f>
        <v>7.99</v>
      </c>
      <c r="O1046">
        <f>IFERROR(VLOOKUP(Table_Fact_Inbound_Reporting[[#This Row],[single_stream_incoming_date]],Fact_Trashout_Reporting!C:F,4,FALSE),0)</f>
        <v>1.83</v>
      </c>
      <c r="P1046">
        <f>IFERROR(VLOOKUP(Table_Fact_Inbound_Reporting[[#This Row],[single_stream_incoming_date]],Fact_Production_Reporting!E:G,3,FALSE),0)</f>
        <v>5.48</v>
      </c>
      <c r="Q1046" s="30">
        <f>Table_Fact_Inbound_Reporting[[#This Row],[Group_Trash_Weight_Tons]]/Table_Fact_Inbound_Reporting[[#This Row],[Group_Inbound_Weight_Tons]]</f>
        <v>0.22903629536921152</v>
      </c>
      <c r="R1046" s="10">
        <f t="shared" si="16"/>
        <v>0.27575424703049778</v>
      </c>
    </row>
    <row r="1047" spans="1:18" x14ac:dyDescent="0.25">
      <c r="A1047">
        <v>1142</v>
      </c>
      <c r="B1047" s="14">
        <v>44055</v>
      </c>
      <c r="C1047" t="s">
        <v>42</v>
      </c>
      <c r="D1047">
        <v>96698</v>
      </c>
      <c r="E1047" s="2">
        <v>44055</v>
      </c>
      <c r="F1047">
        <v>4740</v>
      </c>
      <c r="G1047">
        <v>2.37</v>
      </c>
      <c r="H1047">
        <v>2</v>
      </c>
      <c r="I1047" t="s">
        <v>162</v>
      </c>
      <c r="J1047" t="s">
        <v>167</v>
      </c>
      <c r="K1047">
        <v>8</v>
      </c>
      <c r="L1047" t="s">
        <v>169</v>
      </c>
      <c r="M1047" t="str">
        <f>VLOOKUP(Table_Fact_Inbound_Reporting[[#This Row],[supplier_dim_supplier_id]],Table_supplier_dim1[[supplier_id]:[supplier_name]],5,FALSE)</f>
        <v>Twin Enviro</v>
      </c>
      <c r="N1047">
        <f>SUMIF(B:B,Table_Fact_Inbound_Reporting[[#This Row],[single_stream_incoming_date]],G:G)</f>
        <v>7.99</v>
      </c>
      <c r="O1047">
        <f>IFERROR(VLOOKUP(Table_Fact_Inbound_Reporting[[#This Row],[single_stream_incoming_date]],Fact_Trashout_Reporting!C:F,4,FALSE),0)</f>
        <v>1.83</v>
      </c>
      <c r="P1047">
        <f>IFERROR(VLOOKUP(Table_Fact_Inbound_Reporting[[#This Row],[single_stream_incoming_date]],Fact_Production_Reporting!E:G,3,FALSE),0)</f>
        <v>5.48</v>
      </c>
      <c r="Q1047" s="30">
        <f>Table_Fact_Inbound_Reporting[[#This Row],[Group_Trash_Weight_Tons]]/Table_Fact_Inbound_Reporting[[#This Row],[Group_Inbound_Weight_Tons]]</f>
        <v>0.22903629536921152</v>
      </c>
      <c r="R1047" s="10">
        <f t="shared" si="16"/>
        <v>0.27575424703049778</v>
      </c>
    </row>
    <row r="1048" spans="1:18" x14ac:dyDescent="0.25">
      <c r="A1048">
        <v>1141</v>
      </c>
      <c r="B1048" s="14">
        <v>44055</v>
      </c>
      <c r="C1048" t="s">
        <v>42</v>
      </c>
      <c r="D1048">
        <v>96662</v>
      </c>
      <c r="E1048" s="2">
        <v>44055</v>
      </c>
      <c r="F1048">
        <v>1100</v>
      </c>
      <c r="G1048">
        <v>0.55000000000000004</v>
      </c>
      <c r="H1048">
        <v>2</v>
      </c>
      <c r="I1048" t="s">
        <v>162</v>
      </c>
      <c r="J1048" t="s">
        <v>167</v>
      </c>
      <c r="K1048">
        <v>8</v>
      </c>
      <c r="L1048" t="s">
        <v>169</v>
      </c>
      <c r="M1048" t="str">
        <f>VLOOKUP(Table_Fact_Inbound_Reporting[[#This Row],[supplier_dim_supplier_id]],Table_supplier_dim1[[supplier_id]:[supplier_name]],5,FALSE)</f>
        <v>Twin Enviro</v>
      </c>
      <c r="N1048">
        <f>SUMIF(B:B,Table_Fact_Inbound_Reporting[[#This Row],[single_stream_incoming_date]],G:G)</f>
        <v>7.99</v>
      </c>
      <c r="O1048">
        <f>IFERROR(VLOOKUP(Table_Fact_Inbound_Reporting[[#This Row],[single_stream_incoming_date]],Fact_Trashout_Reporting!C:F,4,FALSE),0)</f>
        <v>1.83</v>
      </c>
      <c r="P1048">
        <f>IFERROR(VLOOKUP(Table_Fact_Inbound_Reporting[[#This Row],[single_stream_incoming_date]],Fact_Production_Reporting!E:G,3,FALSE),0)</f>
        <v>5.48</v>
      </c>
      <c r="Q1048" s="30">
        <f>Table_Fact_Inbound_Reporting[[#This Row],[Group_Trash_Weight_Tons]]/Table_Fact_Inbound_Reporting[[#This Row],[Group_Inbound_Weight_Tons]]</f>
        <v>0.22903629536921152</v>
      </c>
      <c r="R1048" s="10">
        <f t="shared" si="16"/>
        <v>0.27575424703049778</v>
      </c>
    </row>
    <row r="1049" spans="1:18" x14ac:dyDescent="0.25">
      <c r="A1049">
        <v>1145</v>
      </c>
      <c r="B1049" s="14">
        <v>44054</v>
      </c>
      <c r="C1049" t="s">
        <v>42</v>
      </c>
      <c r="D1049">
        <v>96579</v>
      </c>
      <c r="E1049" s="2">
        <v>44054</v>
      </c>
      <c r="F1049">
        <v>2720</v>
      </c>
      <c r="G1049">
        <v>1.36</v>
      </c>
      <c r="H1049">
        <v>2</v>
      </c>
      <c r="I1049" t="s">
        <v>162</v>
      </c>
      <c r="J1049" t="s">
        <v>167</v>
      </c>
      <c r="K1049">
        <v>8</v>
      </c>
      <c r="L1049" t="s">
        <v>169</v>
      </c>
      <c r="M1049" t="str">
        <f>VLOOKUP(Table_Fact_Inbound_Reporting[[#This Row],[supplier_dim_supplier_id]],Table_supplier_dim1[[supplier_id]:[supplier_name]],5,FALSE)</f>
        <v>Twin Enviro</v>
      </c>
      <c r="N1049">
        <f>SUMIF(B:B,Table_Fact_Inbound_Reporting[[#This Row],[single_stream_incoming_date]],G:G)</f>
        <v>8.93</v>
      </c>
      <c r="O1049">
        <f>IFERROR(VLOOKUP(Table_Fact_Inbound_Reporting[[#This Row],[single_stream_incoming_date]],Fact_Trashout_Reporting!C:F,4,FALSE),0)</f>
        <v>1.65</v>
      </c>
      <c r="P1049">
        <f>IFERROR(VLOOKUP(Table_Fact_Inbound_Reporting[[#This Row],[single_stream_incoming_date]],Fact_Production_Reporting!E:G,3,FALSE),0)</f>
        <v>3.26</v>
      </c>
      <c r="Q1049" s="30">
        <f>Table_Fact_Inbound_Reporting[[#This Row],[Group_Trash_Weight_Tons]]/Table_Fact_Inbound_Reporting[[#This Row],[Group_Inbound_Weight_Tons]]</f>
        <v>0.18477043673012317</v>
      </c>
      <c r="R1049" s="10">
        <f t="shared" si="16"/>
        <v>0.27575424703049778</v>
      </c>
    </row>
    <row r="1050" spans="1:18" x14ac:dyDescent="0.25">
      <c r="A1050">
        <v>1667</v>
      </c>
      <c r="B1050" s="14">
        <v>44054</v>
      </c>
      <c r="C1050" t="s">
        <v>42</v>
      </c>
      <c r="D1050">
        <v>96631</v>
      </c>
      <c r="E1050" s="2">
        <v>44054</v>
      </c>
      <c r="F1050">
        <v>8740</v>
      </c>
      <c r="G1050">
        <v>4.37</v>
      </c>
      <c r="H1050">
        <v>3</v>
      </c>
      <c r="I1050" t="s">
        <v>162</v>
      </c>
      <c r="J1050" t="s">
        <v>167</v>
      </c>
      <c r="K1050">
        <v>8</v>
      </c>
      <c r="L1050" t="s">
        <v>169</v>
      </c>
      <c r="M1050" t="str">
        <f>VLOOKUP(Table_Fact_Inbound_Reporting[[#This Row],[supplier_dim_supplier_id]],Table_supplier_dim1[[supplier_id]:[supplier_name]],5,FALSE)</f>
        <v>Waste Management</v>
      </c>
      <c r="N1050">
        <f>SUMIF(B:B,Table_Fact_Inbound_Reporting[[#This Row],[single_stream_incoming_date]],G:G)</f>
        <v>8.93</v>
      </c>
      <c r="O1050">
        <f>IFERROR(VLOOKUP(Table_Fact_Inbound_Reporting[[#This Row],[single_stream_incoming_date]],Fact_Trashout_Reporting!C:F,4,FALSE),0)</f>
        <v>1.65</v>
      </c>
      <c r="P1050">
        <f>IFERROR(VLOOKUP(Table_Fact_Inbound_Reporting[[#This Row],[single_stream_incoming_date]],Fact_Production_Reporting!E:G,3,FALSE),0)</f>
        <v>3.26</v>
      </c>
      <c r="Q1050" s="30">
        <f>Table_Fact_Inbound_Reporting[[#This Row],[Group_Trash_Weight_Tons]]/Table_Fact_Inbound_Reporting[[#This Row],[Group_Inbound_Weight_Tons]]</f>
        <v>0.18477043673012317</v>
      </c>
      <c r="R1050" s="10">
        <f t="shared" si="16"/>
        <v>0.27575424703049778</v>
      </c>
    </row>
    <row r="1051" spans="1:18" x14ac:dyDescent="0.25">
      <c r="A1051">
        <v>1144</v>
      </c>
      <c r="B1051" s="14">
        <v>44054</v>
      </c>
      <c r="C1051" t="s">
        <v>42</v>
      </c>
      <c r="D1051">
        <v>96574</v>
      </c>
      <c r="E1051" s="2">
        <v>44054</v>
      </c>
      <c r="F1051">
        <v>6400</v>
      </c>
      <c r="G1051">
        <v>3.2</v>
      </c>
      <c r="H1051">
        <v>2</v>
      </c>
      <c r="I1051" t="s">
        <v>162</v>
      </c>
      <c r="J1051" t="s">
        <v>167</v>
      </c>
      <c r="K1051">
        <v>8</v>
      </c>
      <c r="L1051" t="s">
        <v>169</v>
      </c>
      <c r="M1051" t="str">
        <f>VLOOKUP(Table_Fact_Inbound_Reporting[[#This Row],[supplier_dim_supplier_id]],Table_supplier_dim1[[supplier_id]:[supplier_name]],5,FALSE)</f>
        <v>Twin Enviro</v>
      </c>
      <c r="N1051">
        <f>SUMIF(B:B,Table_Fact_Inbound_Reporting[[#This Row],[single_stream_incoming_date]],G:G)</f>
        <v>8.93</v>
      </c>
      <c r="O1051">
        <f>IFERROR(VLOOKUP(Table_Fact_Inbound_Reporting[[#This Row],[single_stream_incoming_date]],Fact_Trashout_Reporting!C:F,4,FALSE),0)</f>
        <v>1.65</v>
      </c>
      <c r="P1051">
        <f>IFERROR(VLOOKUP(Table_Fact_Inbound_Reporting[[#This Row],[single_stream_incoming_date]],Fact_Production_Reporting!E:G,3,FALSE),0)</f>
        <v>3.26</v>
      </c>
      <c r="Q1051" s="30">
        <f>Table_Fact_Inbound_Reporting[[#This Row],[Group_Trash_Weight_Tons]]/Table_Fact_Inbound_Reporting[[#This Row],[Group_Inbound_Weight_Tons]]</f>
        <v>0.18477043673012317</v>
      </c>
      <c r="R1051" s="10">
        <f t="shared" si="16"/>
        <v>0.27575424703049778</v>
      </c>
    </row>
    <row r="1052" spans="1:18" x14ac:dyDescent="0.25">
      <c r="A1052">
        <v>1147</v>
      </c>
      <c r="B1052" s="14">
        <v>44053</v>
      </c>
      <c r="C1052" t="s">
        <v>42</v>
      </c>
      <c r="D1052">
        <v>96501</v>
      </c>
      <c r="E1052" s="2">
        <v>44053</v>
      </c>
      <c r="F1052">
        <v>760</v>
      </c>
      <c r="G1052">
        <v>0.38</v>
      </c>
      <c r="H1052">
        <v>2</v>
      </c>
      <c r="I1052" t="s">
        <v>162</v>
      </c>
      <c r="J1052" t="s">
        <v>167</v>
      </c>
      <c r="K1052">
        <v>8</v>
      </c>
      <c r="L1052" t="s">
        <v>169</v>
      </c>
      <c r="M1052" t="str">
        <f>VLOOKUP(Table_Fact_Inbound_Reporting[[#This Row],[supplier_dim_supplier_id]],Table_supplier_dim1[[supplier_id]:[supplier_name]],5,FALSE)</f>
        <v>Twin Enviro</v>
      </c>
      <c r="N1052">
        <f>SUMIF(B:B,Table_Fact_Inbound_Reporting[[#This Row],[single_stream_incoming_date]],G:G)</f>
        <v>4.66</v>
      </c>
      <c r="O1052">
        <f>IFERROR(VLOOKUP(Table_Fact_Inbound_Reporting[[#This Row],[single_stream_incoming_date]],Fact_Trashout_Reporting!C:F,4,FALSE),0)</f>
        <v>1.49</v>
      </c>
      <c r="P1052">
        <f>IFERROR(VLOOKUP(Table_Fact_Inbound_Reporting[[#This Row],[single_stream_incoming_date]],Fact_Production_Reporting!E:G,3,FALSE),0)</f>
        <v>3.54</v>
      </c>
      <c r="Q1052" s="30">
        <f>Table_Fact_Inbound_Reporting[[#This Row],[Group_Trash_Weight_Tons]]/Table_Fact_Inbound_Reporting[[#This Row],[Group_Inbound_Weight_Tons]]</f>
        <v>0.31974248927038623</v>
      </c>
      <c r="R1052" s="10">
        <f t="shared" si="16"/>
        <v>0.27575424703049778</v>
      </c>
    </row>
    <row r="1053" spans="1:18" x14ac:dyDescent="0.25">
      <c r="A1053">
        <v>1146</v>
      </c>
      <c r="B1053" s="14">
        <v>44053</v>
      </c>
      <c r="C1053" t="s">
        <v>42</v>
      </c>
      <c r="D1053">
        <v>96494</v>
      </c>
      <c r="E1053" s="2">
        <v>44053</v>
      </c>
      <c r="F1053">
        <v>2260</v>
      </c>
      <c r="G1053">
        <v>1.1299999999999999</v>
      </c>
      <c r="H1053">
        <v>2</v>
      </c>
      <c r="I1053" t="s">
        <v>162</v>
      </c>
      <c r="J1053" t="s">
        <v>167</v>
      </c>
      <c r="K1053">
        <v>8</v>
      </c>
      <c r="L1053" t="s">
        <v>169</v>
      </c>
      <c r="M1053" t="str">
        <f>VLOOKUP(Table_Fact_Inbound_Reporting[[#This Row],[supplier_dim_supplier_id]],Table_supplier_dim1[[supplier_id]:[supplier_name]],5,FALSE)</f>
        <v>Twin Enviro</v>
      </c>
      <c r="N1053">
        <f>SUMIF(B:B,Table_Fact_Inbound_Reporting[[#This Row],[single_stream_incoming_date]],G:G)</f>
        <v>4.66</v>
      </c>
      <c r="O1053">
        <f>IFERROR(VLOOKUP(Table_Fact_Inbound_Reporting[[#This Row],[single_stream_incoming_date]],Fact_Trashout_Reporting!C:F,4,FALSE),0)</f>
        <v>1.49</v>
      </c>
      <c r="P1053">
        <f>IFERROR(VLOOKUP(Table_Fact_Inbound_Reporting[[#This Row],[single_stream_incoming_date]],Fact_Production_Reporting!E:G,3,FALSE),0)</f>
        <v>3.54</v>
      </c>
      <c r="Q1053" s="30">
        <f>Table_Fact_Inbound_Reporting[[#This Row],[Group_Trash_Weight_Tons]]/Table_Fact_Inbound_Reporting[[#This Row],[Group_Inbound_Weight_Tons]]</f>
        <v>0.31974248927038623</v>
      </c>
      <c r="R1053" s="10">
        <f t="shared" si="16"/>
        <v>0.27575424703049778</v>
      </c>
    </row>
    <row r="1054" spans="1:18" x14ac:dyDescent="0.25">
      <c r="A1054">
        <v>1668</v>
      </c>
      <c r="B1054" s="14">
        <v>44053</v>
      </c>
      <c r="C1054" t="s">
        <v>42</v>
      </c>
      <c r="D1054">
        <v>96552</v>
      </c>
      <c r="E1054" s="2">
        <v>44053</v>
      </c>
      <c r="F1054">
        <v>6300</v>
      </c>
      <c r="G1054">
        <v>3.15</v>
      </c>
      <c r="H1054">
        <v>3</v>
      </c>
      <c r="I1054" t="s">
        <v>162</v>
      </c>
      <c r="J1054" t="s">
        <v>167</v>
      </c>
      <c r="K1054">
        <v>8</v>
      </c>
      <c r="L1054" t="s">
        <v>169</v>
      </c>
      <c r="M1054" t="str">
        <f>VLOOKUP(Table_Fact_Inbound_Reporting[[#This Row],[supplier_dim_supplier_id]],Table_supplier_dim1[[supplier_id]:[supplier_name]],5,FALSE)</f>
        <v>Waste Management</v>
      </c>
      <c r="N1054">
        <f>SUMIF(B:B,Table_Fact_Inbound_Reporting[[#This Row],[single_stream_incoming_date]],G:G)</f>
        <v>4.66</v>
      </c>
      <c r="O1054">
        <f>IFERROR(VLOOKUP(Table_Fact_Inbound_Reporting[[#This Row],[single_stream_incoming_date]],Fact_Trashout_Reporting!C:F,4,FALSE),0)</f>
        <v>1.49</v>
      </c>
      <c r="P1054">
        <f>IFERROR(VLOOKUP(Table_Fact_Inbound_Reporting[[#This Row],[single_stream_incoming_date]],Fact_Production_Reporting!E:G,3,FALSE),0)</f>
        <v>3.54</v>
      </c>
      <c r="Q1054" s="30">
        <f>Table_Fact_Inbound_Reporting[[#This Row],[Group_Trash_Weight_Tons]]/Table_Fact_Inbound_Reporting[[#This Row],[Group_Inbound_Weight_Tons]]</f>
        <v>0.31974248927038623</v>
      </c>
      <c r="R1054" s="10">
        <f t="shared" si="16"/>
        <v>0.27575424703049778</v>
      </c>
    </row>
    <row r="1055" spans="1:18" x14ac:dyDescent="0.25">
      <c r="A1055">
        <v>1148</v>
      </c>
      <c r="B1055" s="14">
        <v>44050</v>
      </c>
      <c r="C1055" t="s">
        <v>42</v>
      </c>
      <c r="D1055">
        <v>96484</v>
      </c>
      <c r="E1055" s="2">
        <v>44050</v>
      </c>
      <c r="F1055">
        <v>2220</v>
      </c>
      <c r="G1055">
        <v>1.1100000000000001</v>
      </c>
      <c r="H1055">
        <v>2</v>
      </c>
      <c r="I1055" t="s">
        <v>162</v>
      </c>
      <c r="J1055" t="s">
        <v>167</v>
      </c>
      <c r="K1055">
        <v>8</v>
      </c>
      <c r="L1055" t="s">
        <v>169</v>
      </c>
      <c r="M1055" t="str">
        <f>VLOOKUP(Table_Fact_Inbound_Reporting[[#This Row],[supplier_dim_supplier_id]],Table_supplier_dim1[[supplier_id]:[supplier_name]],5,FALSE)</f>
        <v>Twin Enviro</v>
      </c>
      <c r="N1055">
        <f>SUMIF(B:B,Table_Fact_Inbound_Reporting[[#This Row],[single_stream_incoming_date]],G:G)</f>
        <v>3.7300000000000004</v>
      </c>
      <c r="O1055">
        <f>IFERROR(VLOOKUP(Table_Fact_Inbound_Reporting[[#This Row],[single_stream_incoming_date]],Fact_Trashout_Reporting!C:F,4,FALSE),0)</f>
        <v>2.52</v>
      </c>
      <c r="P1055">
        <f>IFERROR(VLOOKUP(Table_Fact_Inbound_Reporting[[#This Row],[single_stream_incoming_date]],Fact_Production_Reporting!E:G,3,FALSE),0)</f>
        <v>3.63</v>
      </c>
      <c r="Q1055" s="30">
        <f>Table_Fact_Inbound_Reporting[[#This Row],[Group_Trash_Weight_Tons]]/Table_Fact_Inbound_Reporting[[#This Row],[Group_Inbound_Weight_Tons]]</f>
        <v>0.67560321715817684</v>
      </c>
      <c r="R1055" s="10">
        <f t="shared" si="16"/>
        <v>0.27575424703049778</v>
      </c>
    </row>
    <row r="1056" spans="1:18" x14ac:dyDescent="0.25">
      <c r="A1056">
        <v>1149</v>
      </c>
      <c r="B1056" s="14">
        <v>44050</v>
      </c>
      <c r="C1056" t="s">
        <v>42</v>
      </c>
      <c r="D1056">
        <v>96429</v>
      </c>
      <c r="E1056" s="2">
        <v>44050</v>
      </c>
      <c r="F1056">
        <v>5240</v>
      </c>
      <c r="G1056">
        <v>2.62</v>
      </c>
      <c r="H1056">
        <v>2</v>
      </c>
      <c r="I1056" t="s">
        <v>162</v>
      </c>
      <c r="J1056" t="s">
        <v>167</v>
      </c>
      <c r="K1056">
        <v>8</v>
      </c>
      <c r="L1056" t="s">
        <v>169</v>
      </c>
      <c r="M1056" t="str">
        <f>VLOOKUP(Table_Fact_Inbound_Reporting[[#This Row],[supplier_dim_supplier_id]],Table_supplier_dim1[[supplier_id]:[supplier_name]],5,FALSE)</f>
        <v>Twin Enviro</v>
      </c>
      <c r="N1056">
        <f>SUMIF(B:B,Table_Fact_Inbound_Reporting[[#This Row],[single_stream_incoming_date]],G:G)</f>
        <v>3.7300000000000004</v>
      </c>
      <c r="O1056">
        <f>IFERROR(VLOOKUP(Table_Fact_Inbound_Reporting[[#This Row],[single_stream_incoming_date]],Fact_Trashout_Reporting!C:F,4,FALSE),0)</f>
        <v>2.52</v>
      </c>
      <c r="P1056">
        <f>IFERROR(VLOOKUP(Table_Fact_Inbound_Reporting[[#This Row],[single_stream_incoming_date]],Fact_Production_Reporting!E:G,3,FALSE),0)</f>
        <v>3.63</v>
      </c>
      <c r="Q1056" s="30">
        <f>Table_Fact_Inbound_Reporting[[#This Row],[Group_Trash_Weight_Tons]]/Table_Fact_Inbound_Reporting[[#This Row],[Group_Inbound_Weight_Tons]]</f>
        <v>0.67560321715817684</v>
      </c>
      <c r="R1056" s="10">
        <f t="shared" si="16"/>
        <v>0.27575424703049778</v>
      </c>
    </row>
    <row r="1057" spans="1:18" x14ac:dyDescent="0.25">
      <c r="A1057">
        <v>1669</v>
      </c>
      <c r="B1057" s="14">
        <v>44049</v>
      </c>
      <c r="C1057" t="s">
        <v>42</v>
      </c>
      <c r="D1057">
        <v>96406</v>
      </c>
      <c r="E1057" s="2">
        <v>44049</v>
      </c>
      <c r="F1057">
        <v>5280</v>
      </c>
      <c r="G1057">
        <v>2.64</v>
      </c>
      <c r="H1057">
        <v>3</v>
      </c>
      <c r="I1057" t="s">
        <v>162</v>
      </c>
      <c r="J1057" t="s">
        <v>167</v>
      </c>
      <c r="K1057">
        <v>8</v>
      </c>
      <c r="L1057" t="s">
        <v>169</v>
      </c>
      <c r="M1057" t="str">
        <f>VLOOKUP(Table_Fact_Inbound_Reporting[[#This Row],[supplier_dim_supplier_id]],Table_supplier_dim1[[supplier_id]:[supplier_name]],5,FALSE)</f>
        <v>Waste Management</v>
      </c>
      <c r="N1057">
        <f>SUMIF(B:B,Table_Fact_Inbound_Reporting[[#This Row],[single_stream_incoming_date]],G:G)</f>
        <v>9.23</v>
      </c>
      <c r="O1057">
        <f>IFERROR(VLOOKUP(Table_Fact_Inbound_Reporting[[#This Row],[single_stream_incoming_date]],Fact_Trashout_Reporting!C:F,4,FALSE),0)</f>
        <v>2.8</v>
      </c>
      <c r="P1057">
        <f>IFERROR(VLOOKUP(Table_Fact_Inbound_Reporting[[#This Row],[single_stream_incoming_date]],Fact_Production_Reporting!E:G,3,FALSE),0)</f>
        <v>5.4499999999999993</v>
      </c>
      <c r="Q1057" s="30">
        <f>Table_Fact_Inbound_Reporting[[#This Row],[Group_Trash_Weight_Tons]]/Table_Fact_Inbound_Reporting[[#This Row],[Group_Inbound_Weight_Tons]]</f>
        <v>0.30335861321776814</v>
      </c>
      <c r="R1057" s="10">
        <f t="shared" si="16"/>
        <v>0.27575424703049778</v>
      </c>
    </row>
    <row r="1058" spans="1:18" x14ac:dyDescent="0.25">
      <c r="A1058">
        <v>1153</v>
      </c>
      <c r="B1058" s="14">
        <v>44049</v>
      </c>
      <c r="C1058" t="s">
        <v>42</v>
      </c>
      <c r="D1058">
        <v>96354</v>
      </c>
      <c r="E1058" s="2">
        <v>44049</v>
      </c>
      <c r="F1058">
        <v>1840</v>
      </c>
      <c r="G1058">
        <v>0.92</v>
      </c>
      <c r="H1058">
        <v>2</v>
      </c>
      <c r="I1058" t="s">
        <v>162</v>
      </c>
      <c r="J1058" t="s">
        <v>167</v>
      </c>
      <c r="K1058">
        <v>8</v>
      </c>
      <c r="L1058" t="s">
        <v>169</v>
      </c>
      <c r="M1058" t="str">
        <f>VLOOKUP(Table_Fact_Inbound_Reporting[[#This Row],[supplier_dim_supplier_id]],Table_supplier_dim1[[supplier_id]:[supplier_name]],5,FALSE)</f>
        <v>Twin Enviro</v>
      </c>
      <c r="N1058">
        <f>SUMIF(B:B,Table_Fact_Inbound_Reporting[[#This Row],[single_stream_incoming_date]],G:G)</f>
        <v>9.23</v>
      </c>
      <c r="O1058">
        <f>IFERROR(VLOOKUP(Table_Fact_Inbound_Reporting[[#This Row],[single_stream_incoming_date]],Fact_Trashout_Reporting!C:F,4,FALSE),0)</f>
        <v>2.8</v>
      </c>
      <c r="P1058">
        <f>IFERROR(VLOOKUP(Table_Fact_Inbound_Reporting[[#This Row],[single_stream_incoming_date]],Fact_Production_Reporting!E:G,3,FALSE),0)</f>
        <v>5.4499999999999993</v>
      </c>
      <c r="Q1058" s="30">
        <f>Table_Fact_Inbound_Reporting[[#This Row],[Group_Trash_Weight_Tons]]/Table_Fact_Inbound_Reporting[[#This Row],[Group_Inbound_Weight_Tons]]</f>
        <v>0.30335861321776814</v>
      </c>
      <c r="R1058" s="10">
        <f t="shared" si="16"/>
        <v>0.27575424703049778</v>
      </c>
    </row>
    <row r="1059" spans="1:18" x14ac:dyDescent="0.25">
      <c r="A1059">
        <v>1150</v>
      </c>
      <c r="B1059" s="14">
        <v>44049</v>
      </c>
      <c r="C1059" t="s">
        <v>42</v>
      </c>
      <c r="D1059">
        <v>96352</v>
      </c>
      <c r="E1059" s="2">
        <v>44049</v>
      </c>
      <c r="F1059">
        <v>6200</v>
      </c>
      <c r="G1059">
        <v>3.1</v>
      </c>
      <c r="H1059">
        <v>2</v>
      </c>
      <c r="I1059" t="s">
        <v>162</v>
      </c>
      <c r="J1059" t="s">
        <v>167</v>
      </c>
      <c r="K1059">
        <v>8</v>
      </c>
      <c r="L1059" t="s">
        <v>169</v>
      </c>
      <c r="M1059" t="str">
        <f>VLOOKUP(Table_Fact_Inbound_Reporting[[#This Row],[supplier_dim_supplier_id]],Table_supplier_dim1[[supplier_id]:[supplier_name]],5,FALSE)</f>
        <v>Twin Enviro</v>
      </c>
      <c r="N1059">
        <f>SUMIF(B:B,Table_Fact_Inbound_Reporting[[#This Row],[single_stream_incoming_date]],G:G)</f>
        <v>9.23</v>
      </c>
      <c r="O1059">
        <f>IFERROR(VLOOKUP(Table_Fact_Inbound_Reporting[[#This Row],[single_stream_incoming_date]],Fact_Trashout_Reporting!C:F,4,FALSE),0)</f>
        <v>2.8</v>
      </c>
      <c r="P1059">
        <f>IFERROR(VLOOKUP(Table_Fact_Inbound_Reporting[[#This Row],[single_stream_incoming_date]],Fact_Production_Reporting!E:G,3,FALSE),0)</f>
        <v>5.4499999999999993</v>
      </c>
      <c r="Q1059" s="30">
        <f>Table_Fact_Inbound_Reporting[[#This Row],[Group_Trash_Weight_Tons]]/Table_Fact_Inbound_Reporting[[#This Row],[Group_Inbound_Weight_Tons]]</f>
        <v>0.30335861321776814</v>
      </c>
      <c r="R1059" s="10">
        <f t="shared" si="16"/>
        <v>0.27575424703049778</v>
      </c>
    </row>
    <row r="1060" spans="1:18" x14ac:dyDescent="0.25">
      <c r="A1060">
        <v>1151</v>
      </c>
      <c r="B1060" s="14">
        <v>44049</v>
      </c>
      <c r="C1060" t="s">
        <v>42</v>
      </c>
      <c r="D1060">
        <v>96358</v>
      </c>
      <c r="E1060" s="2">
        <v>44049</v>
      </c>
      <c r="F1060">
        <v>1220</v>
      </c>
      <c r="G1060">
        <v>0.61</v>
      </c>
      <c r="H1060">
        <v>2</v>
      </c>
      <c r="I1060" t="s">
        <v>162</v>
      </c>
      <c r="J1060" t="s">
        <v>167</v>
      </c>
      <c r="K1060">
        <v>8</v>
      </c>
      <c r="L1060" t="s">
        <v>169</v>
      </c>
      <c r="M1060" t="str">
        <f>VLOOKUP(Table_Fact_Inbound_Reporting[[#This Row],[supplier_dim_supplier_id]],Table_supplier_dim1[[supplier_id]:[supplier_name]],5,FALSE)</f>
        <v>Twin Enviro</v>
      </c>
      <c r="N1060">
        <f>SUMIF(B:B,Table_Fact_Inbound_Reporting[[#This Row],[single_stream_incoming_date]],G:G)</f>
        <v>9.23</v>
      </c>
      <c r="O1060">
        <f>IFERROR(VLOOKUP(Table_Fact_Inbound_Reporting[[#This Row],[single_stream_incoming_date]],Fact_Trashout_Reporting!C:F,4,FALSE),0)</f>
        <v>2.8</v>
      </c>
      <c r="P1060">
        <f>IFERROR(VLOOKUP(Table_Fact_Inbound_Reporting[[#This Row],[single_stream_incoming_date]],Fact_Production_Reporting!E:G,3,FALSE),0)</f>
        <v>5.4499999999999993</v>
      </c>
      <c r="Q1060" s="30">
        <f>Table_Fact_Inbound_Reporting[[#This Row],[Group_Trash_Weight_Tons]]/Table_Fact_Inbound_Reporting[[#This Row],[Group_Inbound_Weight_Tons]]</f>
        <v>0.30335861321776814</v>
      </c>
      <c r="R1060" s="10">
        <f t="shared" si="16"/>
        <v>0.27575424703049778</v>
      </c>
    </row>
    <row r="1061" spans="1:18" x14ac:dyDescent="0.25">
      <c r="A1061">
        <v>1152</v>
      </c>
      <c r="B1061" s="14">
        <v>44049</v>
      </c>
      <c r="C1061" t="s">
        <v>42</v>
      </c>
      <c r="D1061">
        <v>96388</v>
      </c>
      <c r="E1061" s="2">
        <v>44049</v>
      </c>
      <c r="F1061">
        <v>3920</v>
      </c>
      <c r="G1061">
        <v>1.96</v>
      </c>
      <c r="H1061">
        <v>2</v>
      </c>
      <c r="I1061" t="s">
        <v>162</v>
      </c>
      <c r="J1061" t="s">
        <v>167</v>
      </c>
      <c r="K1061">
        <v>8</v>
      </c>
      <c r="L1061" t="s">
        <v>169</v>
      </c>
      <c r="M1061" t="str">
        <f>VLOOKUP(Table_Fact_Inbound_Reporting[[#This Row],[supplier_dim_supplier_id]],Table_supplier_dim1[[supplier_id]:[supplier_name]],5,FALSE)</f>
        <v>Twin Enviro</v>
      </c>
      <c r="N1061">
        <f>SUMIF(B:B,Table_Fact_Inbound_Reporting[[#This Row],[single_stream_incoming_date]],G:G)</f>
        <v>9.23</v>
      </c>
      <c r="O1061">
        <f>IFERROR(VLOOKUP(Table_Fact_Inbound_Reporting[[#This Row],[single_stream_incoming_date]],Fact_Trashout_Reporting!C:F,4,FALSE),0)</f>
        <v>2.8</v>
      </c>
      <c r="P1061">
        <f>IFERROR(VLOOKUP(Table_Fact_Inbound_Reporting[[#This Row],[single_stream_incoming_date]],Fact_Production_Reporting!E:G,3,FALSE),0)</f>
        <v>5.4499999999999993</v>
      </c>
      <c r="Q1061" s="30">
        <f>Table_Fact_Inbound_Reporting[[#This Row],[Group_Trash_Weight_Tons]]/Table_Fact_Inbound_Reporting[[#This Row],[Group_Inbound_Weight_Tons]]</f>
        <v>0.30335861321776814</v>
      </c>
      <c r="R1061" s="10">
        <f t="shared" si="16"/>
        <v>0.27575424703049778</v>
      </c>
    </row>
    <row r="1062" spans="1:18" x14ac:dyDescent="0.25">
      <c r="A1062">
        <v>1154</v>
      </c>
      <c r="B1062" s="14">
        <v>44048</v>
      </c>
      <c r="C1062" t="s">
        <v>42</v>
      </c>
      <c r="D1062">
        <v>96284</v>
      </c>
      <c r="E1062" s="2">
        <v>44048</v>
      </c>
      <c r="F1062">
        <v>5040</v>
      </c>
      <c r="G1062">
        <v>2.52</v>
      </c>
      <c r="H1062">
        <v>2</v>
      </c>
      <c r="I1062" t="s">
        <v>162</v>
      </c>
      <c r="J1062" t="s">
        <v>167</v>
      </c>
      <c r="K1062">
        <v>8</v>
      </c>
      <c r="L1062" t="s">
        <v>169</v>
      </c>
      <c r="M1062" t="str">
        <f>VLOOKUP(Table_Fact_Inbound_Reporting[[#This Row],[supplier_dim_supplier_id]],Table_supplier_dim1[[supplier_id]:[supplier_name]],5,FALSE)</f>
        <v>Twin Enviro</v>
      </c>
      <c r="N1062">
        <f>SUMIF(B:B,Table_Fact_Inbound_Reporting[[#This Row],[single_stream_incoming_date]],G:G)</f>
        <v>4.83</v>
      </c>
      <c r="O1062">
        <f>IFERROR(VLOOKUP(Table_Fact_Inbound_Reporting[[#This Row],[single_stream_incoming_date]],Fact_Trashout_Reporting!C:F,4,FALSE),0)</f>
        <v>2.7</v>
      </c>
      <c r="P1062">
        <f>IFERROR(VLOOKUP(Table_Fact_Inbound_Reporting[[#This Row],[single_stream_incoming_date]],Fact_Production_Reporting!E:G,3,FALSE),0)</f>
        <v>4.2699999999999996</v>
      </c>
      <c r="Q1062" s="30">
        <f>Table_Fact_Inbound_Reporting[[#This Row],[Group_Trash_Weight_Tons]]/Table_Fact_Inbound_Reporting[[#This Row],[Group_Inbound_Weight_Tons]]</f>
        <v>0.55900621118012428</v>
      </c>
      <c r="R1062" s="10">
        <f t="shared" si="16"/>
        <v>0.27575424703049778</v>
      </c>
    </row>
    <row r="1063" spans="1:18" x14ac:dyDescent="0.25">
      <c r="A1063">
        <v>1670</v>
      </c>
      <c r="B1063" s="14">
        <v>44048</v>
      </c>
      <c r="C1063" t="s">
        <v>42</v>
      </c>
      <c r="D1063">
        <v>96329</v>
      </c>
      <c r="E1063" s="2">
        <v>44048</v>
      </c>
      <c r="F1063">
        <v>3820</v>
      </c>
      <c r="G1063">
        <v>1.91</v>
      </c>
      <c r="H1063">
        <v>3</v>
      </c>
      <c r="I1063" t="s">
        <v>162</v>
      </c>
      <c r="J1063" t="s">
        <v>167</v>
      </c>
      <c r="K1063">
        <v>8</v>
      </c>
      <c r="L1063" t="s">
        <v>169</v>
      </c>
      <c r="M1063" t="str">
        <f>VLOOKUP(Table_Fact_Inbound_Reporting[[#This Row],[supplier_dim_supplier_id]],Table_supplier_dim1[[supplier_id]:[supplier_name]],5,FALSE)</f>
        <v>Waste Management</v>
      </c>
      <c r="N1063">
        <f>SUMIF(B:B,Table_Fact_Inbound_Reporting[[#This Row],[single_stream_incoming_date]],G:G)</f>
        <v>4.83</v>
      </c>
      <c r="O1063">
        <f>IFERROR(VLOOKUP(Table_Fact_Inbound_Reporting[[#This Row],[single_stream_incoming_date]],Fact_Trashout_Reporting!C:F,4,FALSE),0)</f>
        <v>2.7</v>
      </c>
      <c r="P1063">
        <f>IFERROR(VLOOKUP(Table_Fact_Inbound_Reporting[[#This Row],[single_stream_incoming_date]],Fact_Production_Reporting!E:G,3,FALSE),0)</f>
        <v>4.2699999999999996</v>
      </c>
      <c r="Q1063" s="30">
        <f>Table_Fact_Inbound_Reporting[[#This Row],[Group_Trash_Weight_Tons]]/Table_Fact_Inbound_Reporting[[#This Row],[Group_Inbound_Weight_Tons]]</f>
        <v>0.55900621118012428</v>
      </c>
      <c r="R1063" s="10">
        <f t="shared" si="16"/>
        <v>0.27575424703049778</v>
      </c>
    </row>
    <row r="1064" spans="1:18" x14ac:dyDescent="0.25">
      <c r="A1064">
        <v>1155</v>
      </c>
      <c r="B1064" s="14">
        <v>44048</v>
      </c>
      <c r="C1064" t="s">
        <v>42</v>
      </c>
      <c r="D1064">
        <v>96335</v>
      </c>
      <c r="E1064" s="2">
        <v>44048</v>
      </c>
      <c r="F1064">
        <v>800</v>
      </c>
      <c r="G1064">
        <v>0.4</v>
      </c>
      <c r="H1064">
        <v>2</v>
      </c>
      <c r="I1064" t="s">
        <v>162</v>
      </c>
      <c r="J1064" t="s">
        <v>167</v>
      </c>
      <c r="K1064">
        <v>8</v>
      </c>
      <c r="L1064" t="s">
        <v>169</v>
      </c>
      <c r="M1064" t="str">
        <f>VLOOKUP(Table_Fact_Inbound_Reporting[[#This Row],[supplier_dim_supplier_id]],Table_supplier_dim1[[supplier_id]:[supplier_name]],5,FALSE)</f>
        <v>Twin Enviro</v>
      </c>
      <c r="N1064">
        <f>SUMIF(B:B,Table_Fact_Inbound_Reporting[[#This Row],[single_stream_incoming_date]],G:G)</f>
        <v>4.83</v>
      </c>
      <c r="O1064">
        <f>IFERROR(VLOOKUP(Table_Fact_Inbound_Reporting[[#This Row],[single_stream_incoming_date]],Fact_Trashout_Reporting!C:F,4,FALSE),0)</f>
        <v>2.7</v>
      </c>
      <c r="P1064">
        <f>IFERROR(VLOOKUP(Table_Fact_Inbound_Reporting[[#This Row],[single_stream_incoming_date]],Fact_Production_Reporting!E:G,3,FALSE),0)</f>
        <v>4.2699999999999996</v>
      </c>
      <c r="Q1064" s="30">
        <f>Table_Fact_Inbound_Reporting[[#This Row],[Group_Trash_Weight_Tons]]/Table_Fact_Inbound_Reporting[[#This Row],[Group_Inbound_Weight_Tons]]</f>
        <v>0.55900621118012428</v>
      </c>
      <c r="R1064" s="10">
        <f t="shared" si="16"/>
        <v>0.27575424703049778</v>
      </c>
    </row>
    <row r="1065" spans="1:18" x14ac:dyDescent="0.25">
      <c r="A1065">
        <v>1157</v>
      </c>
      <c r="B1065" s="14">
        <v>44047</v>
      </c>
      <c r="C1065" t="s">
        <v>42</v>
      </c>
      <c r="D1065">
        <v>96203</v>
      </c>
      <c r="E1065" s="2">
        <v>44047</v>
      </c>
      <c r="F1065">
        <v>4540</v>
      </c>
      <c r="G1065">
        <v>2.27</v>
      </c>
      <c r="H1065">
        <v>2</v>
      </c>
      <c r="I1065" t="s">
        <v>162</v>
      </c>
      <c r="J1065" t="s">
        <v>167</v>
      </c>
      <c r="K1065">
        <v>8</v>
      </c>
      <c r="L1065" t="s">
        <v>169</v>
      </c>
      <c r="M1065" t="str">
        <f>VLOOKUP(Table_Fact_Inbound_Reporting[[#This Row],[supplier_dim_supplier_id]],Table_supplier_dim1[[supplier_id]:[supplier_name]],5,FALSE)</f>
        <v>Twin Enviro</v>
      </c>
      <c r="N1065">
        <f>SUMIF(B:B,Table_Fact_Inbound_Reporting[[#This Row],[single_stream_incoming_date]],G:G)</f>
        <v>6.87</v>
      </c>
      <c r="O1065">
        <f>IFERROR(VLOOKUP(Table_Fact_Inbound_Reporting[[#This Row],[single_stream_incoming_date]],Fact_Trashout_Reporting!C:F,4,FALSE),0)</f>
        <v>0</v>
      </c>
      <c r="P1065">
        <f>IFERROR(VLOOKUP(Table_Fact_Inbound_Reporting[[#This Row],[single_stream_incoming_date]],Fact_Production_Reporting!E:G,3,FALSE),0)</f>
        <v>5.63</v>
      </c>
      <c r="Q1065" s="30">
        <f>Table_Fact_Inbound_Reporting[[#This Row],[Group_Trash_Weight_Tons]]/Table_Fact_Inbound_Reporting[[#This Row],[Group_Inbound_Weight_Tons]]</f>
        <v>0</v>
      </c>
      <c r="R1065" s="10">
        <f t="shared" si="16"/>
        <v>0.27575424703049778</v>
      </c>
    </row>
    <row r="1066" spans="1:18" x14ac:dyDescent="0.25">
      <c r="A1066">
        <v>1671</v>
      </c>
      <c r="B1066" s="14">
        <v>44047</v>
      </c>
      <c r="C1066" t="s">
        <v>42</v>
      </c>
      <c r="D1066">
        <v>96202</v>
      </c>
      <c r="E1066" s="2">
        <v>44047</v>
      </c>
      <c r="F1066">
        <v>6940</v>
      </c>
      <c r="G1066">
        <v>3.47</v>
      </c>
      <c r="H1066">
        <v>3</v>
      </c>
      <c r="I1066" t="s">
        <v>162</v>
      </c>
      <c r="J1066" t="s">
        <v>167</v>
      </c>
      <c r="K1066">
        <v>8</v>
      </c>
      <c r="L1066" t="s">
        <v>169</v>
      </c>
      <c r="M1066" t="str">
        <f>VLOOKUP(Table_Fact_Inbound_Reporting[[#This Row],[supplier_dim_supplier_id]],Table_supplier_dim1[[supplier_id]:[supplier_name]],5,FALSE)</f>
        <v>Waste Management</v>
      </c>
      <c r="N1066">
        <f>SUMIF(B:B,Table_Fact_Inbound_Reporting[[#This Row],[single_stream_incoming_date]],G:G)</f>
        <v>6.87</v>
      </c>
      <c r="O1066">
        <f>IFERROR(VLOOKUP(Table_Fact_Inbound_Reporting[[#This Row],[single_stream_incoming_date]],Fact_Trashout_Reporting!C:F,4,FALSE),0)</f>
        <v>0</v>
      </c>
      <c r="P1066">
        <f>IFERROR(VLOOKUP(Table_Fact_Inbound_Reporting[[#This Row],[single_stream_incoming_date]],Fact_Production_Reporting!E:G,3,FALSE),0)</f>
        <v>5.63</v>
      </c>
      <c r="Q1066" s="30">
        <f>Table_Fact_Inbound_Reporting[[#This Row],[Group_Trash_Weight_Tons]]/Table_Fact_Inbound_Reporting[[#This Row],[Group_Inbound_Weight_Tons]]</f>
        <v>0</v>
      </c>
      <c r="R1066" s="10">
        <f t="shared" si="16"/>
        <v>0.27575424703049778</v>
      </c>
    </row>
    <row r="1067" spans="1:18" x14ac:dyDescent="0.25">
      <c r="A1067">
        <v>1156</v>
      </c>
      <c r="B1067" s="14">
        <v>44047</v>
      </c>
      <c r="C1067" t="s">
        <v>42</v>
      </c>
      <c r="D1067">
        <v>96211</v>
      </c>
      <c r="E1067" s="2">
        <v>44047</v>
      </c>
      <c r="F1067">
        <v>2260</v>
      </c>
      <c r="G1067">
        <v>1.1299999999999999</v>
      </c>
      <c r="H1067">
        <v>2</v>
      </c>
      <c r="I1067" t="s">
        <v>162</v>
      </c>
      <c r="J1067" t="s">
        <v>167</v>
      </c>
      <c r="K1067">
        <v>8</v>
      </c>
      <c r="L1067" t="s">
        <v>169</v>
      </c>
      <c r="M1067" t="str">
        <f>VLOOKUP(Table_Fact_Inbound_Reporting[[#This Row],[supplier_dim_supplier_id]],Table_supplier_dim1[[supplier_id]:[supplier_name]],5,FALSE)</f>
        <v>Twin Enviro</v>
      </c>
      <c r="N1067">
        <f>SUMIF(B:B,Table_Fact_Inbound_Reporting[[#This Row],[single_stream_incoming_date]],G:G)</f>
        <v>6.87</v>
      </c>
      <c r="O1067">
        <f>IFERROR(VLOOKUP(Table_Fact_Inbound_Reporting[[#This Row],[single_stream_incoming_date]],Fact_Trashout_Reporting!C:F,4,FALSE),0)</f>
        <v>0</v>
      </c>
      <c r="P1067">
        <f>IFERROR(VLOOKUP(Table_Fact_Inbound_Reporting[[#This Row],[single_stream_incoming_date]],Fact_Production_Reporting!E:G,3,FALSE),0)</f>
        <v>5.63</v>
      </c>
      <c r="Q1067" s="30">
        <f>Table_Fact_Inbound_Reporting[[#This Row],[Group_Trash_Weight_Tons]]/Table_Fact_Inbound_Reporting[[#This Row],[Group_Inbound_Weight_Tons]]</f>
        <v>0</v>
      </c>
      <c r="R1067" s="10">
        <f t="shared" si="16"/>
        <v>0.27575424703049778</v>
      </c>
    </row>
    <row r="1068" spans="1:18" x14ac:dyDescent="0.25">
      <c r="A1068">
        <v>1158</v>
      </c>
      <c r="B1068" s="14">
        <v>44046</v>
      </c>
      <c r="C1068" t="s">
        <v>42</v>
      </c>
      <c r="D1068">
        <v>96133</v>
      </c>
      <c r="E1068" s="2">
        <v>44046</v>
      </c>
      <c r="F1068">
        <v>4160</v>
      </c>
      <c r="G1068">
        <v>2.08</v>
      </c>
      <c r="H1068">
        <v>2</v>
      </c>
      <c r="I1068" t="s">
        <v>162</v>
      </c>
      <c r="J1068" t="s">
        <v>167</v>
      </c>
      <c r="K1068">
        <v>8</v>
      </c>
      <c r="L1068" t="s">
        <v>169</v>
      </c>
      <c r="M1068" t="str">
        <f>VLOOKUP(Table_Fact_Inbound_Reporting[[#This Row],[supplier_dim_supplier_id]],Table_supplier_dim1[[supplier_id]:[supplier_name]],5,FALSE)</f>
        <v>Twin Enviro</v>
      </c>
      <c r="N1068">
        <f>SUMIF(B:B,Table_Fact_Inbound_Reporting[[#This Row],[single_stream_incoming_date]],G:G)</f>
        <v>4.3900000000000006</v>
      </c>
      <c r="O1068">
        <f>IFERROR(VLOOKUP(Table_Fact_Inbound_Reporting[[#This Row],[single_stream_incoming_date]],Fact_Trashout_Reporting!C:F,4,FALSE),0)</f>
        <v>2.35</v>
      </c>
      <c r="P1068">
        <f>IFERROR(VLOOKUP(Table_Fact_Inbound_Reporting[[#This Row],[single_stream_incoming_date]],Fact_Production_Reporting!E:G,3,FALSE),0)</f>
        <v>0</v>
      </c>
      <c r="Q1068" s="30">
        <f>Table_Fact_Inbound_Reporting[[#This Row],[Group_Trash_Weight_Tons]]/Table_Fact_Inbound_Reporting[[#This Row],[Group_Inbound_Weight_Tons]]</f>
        <v>0.53530751708428237</v>
      </c>
      <c r="R1068" s="10">
        <f t="shared" si="16"/>
        <v>0.27575424703049778</v>
      </c>
    </row>
    <row r="1069" spans="1:18" x14ac:dyDescent="0.25">
      <c r="A1069">
        <v>1159</v>
      </c>
      <c r="B1069" s="14">
        <v>44046</v>
      </c>
      <c r="C1069" t="s">
        <v>42</v>
      </c>
      <c r="D1069">
        <v>86132</v>
      </c>
      <c r="E1069" s="2">
        <v>44046</v>
      </c>
      <c r="F1069">
        <v>4620</v>
      </c>
      <c r="G1069">
        <v>2.31</v>
      </c>
      <c r="H1069">
        <v>2</v>
      </c>
      <c r="I1069" t="s">
        <v>162</v>
      </c>
      <c r="J1069" t="s">
        <v>167</v>
      </c>
      <c r="K1069">
        <v>8</v>
      </c>
      <c r="L1069" t="s">
        <v>169</v>
      </c>
      <c r="M1069" t="str">
        <f>VLOOKUP(Table_Fact_Inbound_Reporting[[#This Row],[supplier_dim_supplier_id]],Table_supplier_dim1[[supplier_id]:[supplier_name]],5,FALSE)</f>
        <v>Twin Enviro</v>
      </c>
      <c r="N1069">
        <f>SUMIF(B:B,Table_Fact_Inbound_Reporting[[#This Row],[single_stream_incoming_date]],G:G)</f>
        <v>4.3900000000000006</v>
      </c>
      <c r="O1069">
        <f>IFERROR(VLOOKUP(Table_Fact_Inbound_Reporting[[#This Row],[single_stream_incoming_date]],Fact_Trashout_Reporting!C:F,4,FALSE),0)</f>
        <v>2.35</v>
      </c>
      <c r="P1069">
        <f>IFERROR(VLOOKUP(Table_Fact_Inbound_Reporting[[#This Row],[single_stream_incoming_date]],Fact_Production_Reporting!E:G,3,FALSE),0)</f>
        <v>0</v>
      </c>
      <c r="Q1069" s="30">
        <f>Table_Fact_Inbound_Reporting[[#This Row],[Group_Trash_Weight_Tons]]/Table_Fact_Inbound_Reporting[[#This Row],[Group_Inbound_Weight_Tons]]</f>
        <v>0.53530751708428237</v>
      </c>
      <c r="R1069" s="10">
        <f t="shared" si="16"/>
        <v>0.27575424703049778</v>
      </c>
    </row>
    <row r="1070" spans="1:18" x14ac:dyDescent="0.25">
      <c r="A1070">
        <v>1672</v>
      </c>
      <c r="B1070" s="14">
        <v>44043</v>
      </c>
      <c r="C1070" t="s">
        <v>42</v>
      </c>
      <c r="D1070">
        <v>96083</v>
      </c>
      <c r="E1070" s="2">
        <v>44043</v>
      </c>
      <c r="F1070">
        <v>5940</v>
      </c>
      <c r="G1070">
        <v>2.97</v>
      </c>
      <c r="H1070">
        <v>3</v>
      </c>
      <c r="I1070" t="s">
        <v>162</v>
      </c>
      <c r="J1070" t="s">
        <v>167</v>
      </c>
      <c r="K1070">
        <v>7</v>
      </c>
      <c r="L1070" t="s">
        <v>170</v>
      </c>
      <c r="M1070" t="str">
        <f>VLOOKUP(Table_Fact_Inbound_Reporting[[#This Row],[supplier_dim_supplier_id]],Table_supplier_dim1[[supplier_id]:[supplier_name]],5,FALSE)</f>
        <v>Waste Management</v>
      </c>
      <c r="N1070">
        <f>SUMIF(B:B,Table_Fact_Inbound_Reporting[[#This Row],[single_stream_incoming_date]],G:G)</f>
        <v>10</v>
      </c>
      <c r="O1070">
        <f>IFERROR(VLOOKUP(Table_Fact_Inbound_Reporting[[#This Row],[single_stream_incoming_date]],Fact_Trashout_Reporting!C:F,4,FALSE),0)</f>
        <v>0</v>
      </c>
      <c r="P1070">
        <f>IFERROR(VLOOKUP(Table_Fact_Inbound_Reporting[[#This Row],[single_stream_incoming_date]],Fact_Production_Reporting!E:G,3,FALSE),0)</f>
        <v>3.91</v>
      </c>
      <c r="Q1070" s="30">
        <f>Table_Fact_Inbound_Reporting[[#This Row],[Group_Trash_Weight_Tons]]/Table_Fact_Inbound_Reporting[[#This Row],[Group_Inbound_Weight_Tons]]</f>
        <v>0</v>
      </c>
      <c r="R1070" s="10">
        <f t="shared" si="16"/>
        <v>0.27575424703049778</v>
      </c>
    </row>
    <row r="1071" spans="1:18" x14ac:dyDescent="0.25">
      <c r="A1071">
        <v>1673</v>
      </c>
      <c r="B1071" s="14">
        <v>44043</v>
      </c>
      <c r="C1071" t="s">
        <v>42</v>
      </c>
      <c r="D1071">
        <v>96111</v>
      </c>
      <c r="E1071" s="2">
        <v>44043</v>
      </c>
      <c r="F1071">
        <v>6480</v>
      </c>
      <c r="G1071">
        <v>3.24</v>
      </c>
      <c r="H1071">
        <v>3</v>
      </c>
      <c r="I1071" t="s">
        <v>162</v>
      </c>
      <c r="J1071" t="s">
        <v>167</v>
      </c>
      <c r="K1071">
        <v>7</v>
      </c>
      <c r="L1071" t="s">
        <v>170</v>
      </c>
      <c r="M1071" t="str">
        <f>VLOOKUP(Table_Fact_Inbound_Reporting[[#This Row],[supplier_dim_supplier_id]],Table_supplier_dim1[[supplier_id]:[supplier_name]],5,FALSE)</f>
        <v>Waste Management</v>
      </c>
      <c r="N1071">
        <f>SUMIF(B:B,Table_Fact_Inbound_Reporting[[#This Row],[single_stream_incoming_date]],G:G)</f>
        <v>10</v>
      </c>
      <c r="O1071">
        <f>IFERROR(VLOOKUP(Table_Fact_Inbound_Reporting[[#This Row],[single_stream_incoming_date]],Fact_Trashout_Reporting!C:F,4,FALSE),0)</f>
        <v>0</v>
      </c>
      <c r="P1071">
        <f>IFERROR(VLOOKUP(Table_Fact_Inbound_Reporting[[#This Row],[single_stream_incoming_date]],Fact_Production_Reporting!E:G,3,FALSE),0)</f>
        <v>3.91</v>
      </c>
      <c r="Q1071" s="30">
        <f>Table_Fact_Inbound_Reporting[[#This Row],[Group_Trash_Weight_Tons]]/Table_Fact_Inbound_Reporting[[#This Row],[Group_Inbound_Weight_Tons]]</f>
        <v>0</v>
      </c>
      <c r="R1071" s="10">
        <f t="shared" si="16"/>
        <v>0.27575424703049778</v>
      </c>
    </row>
    <row r="1072" spans="1:18" x14ac:dyDescent="0.25">
      <c r="A1072">
        <v>1160</v>
      </c>
      <c r="B1072" s="14">
        <v>44043</v>
      </c>
      <c r="C1072" t="s">
        <v>42</v>
      </c>
      <c r="D1072">
        <v>96105</v>
      </c>
      <c r="E1072" s="2">
        <v>44043</v>
      </c>
      <c r="F1072">
        <v>5880</v>
      </c>
      <c r="G1072">
        <v>2.94</v>
      </c>
      <c r="H1072">
        <v>2</v>
      </c>
      <c r="I1072" t="s">
        <v>162</v>
      </c>
      <c r="J1072" t="s">
        <v>167</v>
      </c>
      <c r="K1072">
        <v>7</v>
      </c>
      <c r="L1072" t="s">
        <v>170</v>
      </c>
      <c r="M1072" t="str">
        <f>VLOOKUP(Table_Fact_Inbound_Reporting[[#This Row],[supplier_dim_supplier_id]],Table_supplier_dim1[[supplier_id]:[supplier_name]],5,FALSE)</f>
        <v>Twin Enviro</v>
      </c>
      <c r="N1072">
        <f>SUMIF(B:B,Table_Fact_Inbound_Reporting[[#This Row],[single_stream_incoming_date]],G:G)</f>
        <v>10</v>
      </c>
      <c r="O1072">
        <f>IFERROR(VLOOKUP(Table_Fact_Inbound_Reporting[[#This Row],[single_stream_incoming_date]],Fact_Trashout_Reporting!C:F,4,FALSE),0)</f>
        <v>0</v>
      </c>
      <c r="P1072">
        <f>IFERROR(VLOOKUP(Table_Fact_Inbound_Reporting[[#This Row],[single_stream_incoming_date]],Fact_Production_Reporting!E:G,3,FALSE),0)</f>
        <v>3.91</v>
      </c>
      <c r="Q1072" s="30">
        <f>Table_Fact_Inbound_Reporting[[#This Row],[Group_Trash_Weight_Tons]]/Table_Fact_Inbound_Reporting[[#This Row],[Group_Inbound_Weight_Tons]]</f>
        <v>0</v>
      </c>
      <c r="R1072" s="10">
        <f t="shared" si="16"/>
        <v>0.27575424703049778</v>
      </c>
    </row>
    <row r="1073" spans="1:18" x14ac:dyDescent="0.25">
      <c r="A1073">
        <v>1161</v>
      </c>
      <c r="B1073" s="14">
        <v>44043</v>
      </c>
      <c r="C1073" t="s">
        <v>42</v>
      </c>
      <c r="D1073">
        <v>96076</v>
      </c>
      <c r="E1073" s="2">
        <v>44043</v>
      </c>
      <c r="F1073">
        <v>1700</v>
      </c>
      <c r="G1073">
        <v>0.85</v>
      </c>
      <c r="H1073">
        <v>2</v>
      </c>
      <c r="I1073" t="s">
        <v>162</v>
      </c>
      <c r="J1073" t="s">
        <v>167</v>
      </c>
      <c r="K1073">
        <v>7</v>
      </c>
      <c r="L1073" t="s">
        <v>170</v>
      </c>
      <c r="M1073" t="str">
        <f>VLOOKUP(Table_Fact_Inbound_Reporting[[#This Row],[supplier_dim_supplier_id]],Table_supplier_dim1[[supplier_id]:[supplier_name]],5,FALSE)</f>
        <v>Twin Enviro</v>
      </c>
      <c r="N1073">
        <f>SUMIF(B:B,Table_Fact_Inbound_Reporting[[#This Row],[single_stream_incoming_date]],G:G)</f>
        <v>10</v>
      </c>
      <c r="O1073">
        <f>IFERROR(VLOOKUP(Table_Fact_Inbound_Reporting[[#This Row],[single_stream_incoming_date]],Fact_Trashout_Reporting!C:F,4,FALSE),0)</f>
        <v>0</v>
      </c>
      <c r="P1073">
        <f>IFERROR(VLOOKUP(Table_Fact_Inbound_Reporting[[#This Row],[single_stream_incoming_date]],Fact_Production_Reporting!E:G,3,FALSE),0)</f>
        <v>3.91</v>
      </c>
      <c r="Q1073" s="30">
        <f>Table_Fact_Inbound_Reporting[[#This Row],[Group_Trash_Weight_Tons]]/Table_Fact_Inbound_Reporting[[#This Row],[Group_Inbound_Weight_Tons]]</f>
        <v>0</v>
      </c>
      <c r="R1073" s="10">
        <f t="shared" si="16"/>
        <v>0.27575424703049778</v>
      </c>
    </row>
    <row r="1074" spans="1:18" x14ac:dyDescent="0.25">
      <c r="A1074">
        <v>1162</v>
      </c>
      <c r="B1074" s="14">
        <v>44042</v>
      </c>
      <c r="C1074" t="s">
        <v>42</v>
      </c>
      <c r="D1074">
        <v>95988</v>
      </c>
      <c r="E1074" s="2">
        <v>44042</v>
      </c>
      <c r="F1074">
        <v>3160</v>
      </c>
      <c r="G1074">
        <v>1.58</v>
      </c>
      <c r="H1074">
        <v>2</v>
      </c>
      <c r="I1074" t="s">
        <v>162</v>
      </c>
      <c r="J1074" t="s">
        <v>167</v>
      </c>
      <c r="K1074">
        <v>7</v>
      </c>
      <c r="L1074" t="s">
        <v>170</v>
      </c>
      <c r="M1074" t="str">
        <f>VLOOKUP(Table_Fact_Inbound_Reporting[[#This Row],[supplier_dim_supplier_id]],Table_supplier_dim1[[supplier_id]:[supplier_name]],5,FALSE)</f>
        <v>Twin Enviro</v>
      </c>
      <c r="N1074">
        <f>SUMIF(B:B,Table_Fact_Inbound_Reporting[[#This Row],[single_stream_incoming_date]],G:G)</f>
        <v>3.1500000000000004</v>
      </c>
      <c r="O1074">
        <f>IFERROR(VLOOKUP(Table_Fact_Inbound_Reporting[[#This Row],[single_stream_incoming_date]],Fact_Trashout_Reporting!C:F,4,FALSE),0)</f>
        <v>2.33</v>
      </c>
      <c r="P1074">
        <f>IFERROR(VLOOKUP(Table_Fact_Inbound_Reporting[[#This Row],[single_stream_incoming_date]],Fact_Production_Reporting!E:G,3,FALSE),0)</f>
        <v>2.9899999999999998</v>
      </c>
      <c r="Q1074" s="30">
        <f>Table_Fact_Inbound_Reporting[[#This Row],[Group_Trash_Weight_Tons]]/Table_Fact_Inbound_Reporting[[#This Row],[Group_Inbound_Weight_Tons]]</f>
        <v>0.73968253968253961</v>
      </c>
      <c r="R1074" s="10">
        <f t="shared" si="16"/>
        <v>0.27575424703049778</v>
      </c>
    </row>
    <row r="1075" spans="1:18" x14ac:dyDescent="0.25">
      <c r="A1075">
        <v>1163</v>
      </c>
      <c r="B1075" s="14">
        <v>44042</v>
      </c>
      <c r="C1075" t="s">
        <v>42</v>
      </c>
      <c r="D1075">
        <v>96059</v>
      </c>
      <c r="E1075" s="2">
        <v>44042</v>
      </c>
      <c r="F1075">
        <v>3140</v>
      </c>
      <c r="G1075">
        <v>1.57</v>
      </c>
      <c r="H1075">
        <v>2</v>
      </c>
      <c r="I1075" t="s">
        <v>162</v>
      </c>
      <c r="J1075" t="s">
        <v>167</v>
      </c>
      <c r="K1075">
        <v>7</v>
      </c>
      <c r="L1075" t="s">
        <v>170</v>
      </c>
      <c r="M1075" t="str">
        <f>VLOOKUP(Table_Fact_Inbound_Reporting[[#This Row],[supplier_dim_supplier_id]],Table_supplier_dim1[[supplier_id]:[supplier_name]],5,FALSE)</f>
        <v>Twin Enviro</v>
      </c>
      <c r="N1075">
        <f>SUMIF(B:B,Table_Fact_Inbound_Reporting[[#This Row],[single_stream_incoming_date]],G:G)</f>
        <v>3.1500000000000004</v>
      </c>
      <c r="O1075">
        <f>IFERROR(VLOOKUP(Table_Fact_Inbound_Reporting[[#This Row],[single_stream_incoming_date]],Fact_Trashout_Reporting!C:F,4,FALSE),0)</f>
        <v>2.33</v>
      </c>
      <c r="P1075">
        <f>IFERROR(VLOOKUP(Table_Fact_Inbound_Reporting[[#This Row],[single_stream_incoming_date]],Fact_Production_Reporting!E:G,3,FALSE),0)</f>
        <v>2.9899999999999998</v>
      </c>
      <c r="Q1075" s="30">
        <f>Table_Fact_Inbound_Reporting[[#This Row],[Group_Trash_Weight_Tons]]/Table_Fact_Inbound_Reporting[[#This Row],[Group_Inbound_Weight_Tons]]</f>
        <v>0.73968253968253961</v>
      </c>
      <c r="R1075" s="10">
        <f t="shared" si="16"/>
        <v>0.27575424703049778</v>
      </c>
    </row>
    <row r="1076" spans="1:18" x14ac:dyDescent="0.25">
      <c r="A1076">
        <v>1165</v>
      </c>
      <c r="B1076" s="14">
        <v>44041</v>
      </c>
      <c r="C1076" t="s">
        <v>42</v>
      </c>
      <c r="D1076">
        <v>95904</v>
      </c>
      <c r="E1076" s="2">
        <v>44041</v>
      </c>
      <c r="F1076">
        <v>4420</v>
      </c>
      <c r="G1076">
        <v>2.21</v>
      </c>
      <c r="H1076">
        <v>2</v>
      </c>
      <c r="I1076" t="s">
        <v>162</v>
      </c>
      <c r="J1076" t="s">
        <v>167</v>
      </c>
      <c r="K1076">
        <v>7</v>
      </c>
      <c r="L1076" t="s">
        <v>170</v>
      </c>
      <c r="M1076" t="str">
        <f>VLOOKUP(Table_Fact_Inbound_Reporting[[#This Row],[supplier_dim_supplier_id]],Table_supplier_dim1[[supplier_id]:[supplier_name]],5,FALSE)</f>
        <v>Twin Enviro</v>
      </c>
      <c r="N1076">
        <f>SUMIF(B:B,Table_Fact_Inbound_Reporting[[#This Row],[single_stream_incoming_date]],G:G)</f>
        <v>10.06</v>
      </c>
      <c r="O1076">
        <f>IFERROR(VLOOKUP(Table_Fact_Inbound_Reporting[[#This Row],[single_stream_incoming_date]],Fact_Trashout_Reporting!C:F,4,FALSE),0)</f>
        <v>2.0499999999999998</v>
      </c>
      <c r="P1076">
        <f>IFERROR(VLOOKUP(Table_Fact_Inbound_Reporting[[#This Row],[single_stream_incoming_date]],Fact_Production_Reporting!E:G,3,FALSE),0)</f>
        <v>4.66</v>
      </c>
      <c r="Q1076" s="30">
        <f>Table_Fact_Inbound_Reporting[[#This Row],[Group_Trash_Weight_Tons]]/Table_Fact_Inbound_Reporting[[#This Row],[Group_Inbound_Weight_Tons]]</f>
        <v>0.20377733598409539</v>
      </c>
      <c r="R1076" s="10">
        <f t="shared" si="16"/>
        <v>0.27575424703049778</v>
      </c>
    </row>
    <row r="1077" spans="1:18" x14ac:dyDescent="0.25">
      <c r="A1077">
        <v>1166</v>
      </c>
      <c r="B1077" s="14">
        <v>44041</v>
      </c>
      <c r="C1077" t="s">
        <v>42</v>
      </c>
      <c r="D1077">
        <v>95920</v>
      </c>
      <c r="E1077" s="2">
        <v>44041</v>
      </c>
      <c r="F1077">
        <v>1180</v>
      </c>
      <c r="G1077">
        <v>0.59</v>
      </c>
      <c r="H1077">
        <v>2</v>
      </c>
      <c r="I1077" t="s">
        <v>162</v>
      </c>
      <c r="J1077" t="s">
        <v>167</v>
      </c>
      <c r="K1077">
        <v>7</v>
      </c>
      <c r="L1077" t="s">
        <v>170</v>
      </c>
      <c r="M1077" t="str">
        <f>VLOOKUP(Table_Fact_Inbound_Reporting[[#This Row],[supplier_dim_supplier_id]],Table_supplier_dim1[[supplier_id]:[supplier_name]],5,FALSE)</f>
        <v>Twin Enviro</v>
      </c>
      <c r="N1077">
        <f>SUMIF(B:B,Table_Fact_Inbound_Reporting[[#This Row],[single_stream_incoming_date]],G:G)</f>
        <v>10.06</v>
      </c>
      <c r="O1077">
        <f>IFERROR(VLOOKUP(Table_Fact_Inbound_Reporting[[#This Row],[single_stream_incoming_date]],Fact_Trashout_Reporting!C:F,4,FALSE),0)</f>
        <v>2.0499999999999998</v>
      </c>
      <c r="P1077">
        <f>IFERROR(VLOOKUP(Table_Fact_Inbound_Reporting[[#This Row],[single_stream_incoming_date]],Fact_Production_Reporting!E:G,3,FALSE),0)</f>
        <v>4.66</v>
      </c>
      <c r="Q1077" s="30">
        <f>Table_Fact_Inbound_Reporting[[#This Row],[Group_Trash_Weight_Tons]]/Table_Fact_Inbound_Reporting[[#This Row],[Group_Inbound_Weight_Tons]]</f>
        <v>0.20377733598409539</v>
      </c>
      <c r="R1077" s="10">
        <f t="shared" si="16"/>
        <v>0.27575424703049778</v>
      </c>
    </row>
    <row r="1078" spans="1:18" x14ac:dyDescent="0.25">
      <c r="A1078">
        <v>1674</v>
      </c>
      <c r="B1078" s="14">
        <v>44041</v>
      </c>
      <c r="C1078" t="s">
        <v>42</v>
      </c>
      <c r="D1078">
        <v>95966</v>
      </c>
      <c r="E1078" s="2">
        <v>44041</v>
      </c>
      <c r="F1078">
        <v>7880</v>
      </c>
      <c r="G1078">
        <v>3.94</v>
      </c>
      <c r="H1078">
        <v>3</v>
      </c>
      <c r="I1078" t="s">
        <v>162</v>
      </c>
      <c r="J1078" t="s">
        <v>167</v>
      </c>
      <c r="K1078">
        <v>7</v>
      </c>
      <c r="L1078" t="s">
        <v>170</v>
      </c>
      <c r="M1078" t="str">
        <f>VLOOKUP(Table_Fact_Inbound_Reporting[[#This Row],[supplier_dim_supplier_id]],Table_supplier_dim1[[supplier_id]:[supplier_name]],5,FALSE)</f>
        <v>Waste Management</v>
      </c>
      <c r="N1078">
        <f>SUMIF(B:B,Table_Fact_Inbound_Reporting[[#This Row],[single_stream_incoming_date]],G:G)</f>
        <v>10.06</v>
      </c>
      <c r="O1078">
        <f>IFERROR(VLOOKUP(Table_Fact_Inbound_Reporting[[#This Row],[single_stream_incoming_date]],Fact_Trashout_Reporting!C:F,4,FALSE),0)</f>
        <v>2.0499999999999998</v>
      </c>
      <c r="P1078">
        <f>IFERROR(VLOOKUP(Table_Fact_Inbound_Reporting[[#This Row],[single_stream_incoming_date]],Fact_Production_Reporting!E:G,3,FALSE),0)</f>
        <v>4.66</v>
      </c>
      <c r="Q1078" s="30">
        <f>Table_Fact_Inbound_Reporting[[#This Row],[Group_Trash_Weight_Tons]]/Table_Fact_Inbound_Reporting[[#This Row],[Group_Inbound_Weight_Tons]]</f>
        <v>0.20377733598409539</v>
      </c>
      <c r="R1078" s="10">
        <f t="shared" si="16"/>
        <v>0.27575424703049778</v>
      </c>
    </row>
    <row r="1079" spans="1:18" x14ac:dyDescent="0.25">
      <c r="A1079">
        <v>1164</v>
      </c>
      <c r="B1079" s="14">
        <v>44041</v>
      </c>
      <c r="C1079" t="s">
        <v>42</v>
      </c>
      <c r="D1079">
        <v>95960</v>
      </c>
      <c r="E1079" s="2">
        <v>44041</v>
      </c>
      <c r="F1079">
        <v>6640</v>
      </c>
      <c r="G1079">
        <v>3.32</v>
      </c>
      <c r="H1079">
        <v>2</v>
      </c>
      <c r="I1079" t="s">
        <v>162</v>
      </c>
      <c r="J1079" t="s">
        <v>167</v>
      </c>
      <c r="K1079">
        <v>7</v>
      </c>
      <c r="L1079" t="s">
        <v>170</v>
      </c>
      <c r="M1079" t="str">
        <f>VLOOKUP(Table_Fact_Inbound_Reporting[[#This Row],[supplier_dim_supplier_id]],Table_supplier_dim1[[supplier_id]:[supplier_name]],5,FALSE)</f>
        <v>Twin Enviro</v>
      </c>
      <c r="N1079">
        <f>SUMIF(B:B,Table_Fact_Inbound_Reporting[[#This Row],[single_stream_incoming_date]],G:G)</f>
        <v>10.06</v>
      </c>
      <c r="O1079">
        <f>IFERROR(VLOOKUP(Table_Fact_Inbound_Reporting[[#This Row],[single_stream_incoming_date]],Fact_Trashout_Reporting!C:F,4,FALSE),0)</f>
        <v>2.0499999999999998</v>
      </c>
      <c r="P1079">
        <f>IFERROR(VLOOKUP(Table_Fact_Inbound_Reporting[[#This Row],[single_stream_incoming_date]],Fact_Production_Reporting!E:G,3,FALSE),0)</f>
        <v>4.66</v>
      </c>
      <c r="Q1079" s="30">
        <f>Table_Fact_Inbound_Reporting[[#This Row],[Group_Trash_Weight_Tons]]/Table_Fact_Inbound_Reporting[[#This Row],[Group_Inbound_Weight_Tons]]</f>
        <v>0.20377733598409539</v>
      </c>
      <c r="R1079" s="10">
        <f t="shared" si="16"/>
        <v>0.27575424703049778</v>
      </c>
    </row>
    <row r="1080" spans="1:18" x14ac:dyDescent="0.25">
      <c r="A1080">
        <v>1168</v>
      </c>
      <c r="B1080" s="14">
        <v>44040</v>
      </c>
      <c r="C1080" t="s">
        <v>42</v>
      </c>
      <c r="D1080">
        <v>95859</v>
      </c>
      <c r="E1080" s="2">
        <v>44040</v>
      </c>
      <c r="F1080">
        <v>7160</v>
      </c>
      <c r="G1080">
        <v>3.58</v>
      </c>
      <c r="H1080">
        <v>2</v>
      </c>
      <c r="I1080" t="s">
        <v>162</v>
      </c>
      <c r="J1080" t="s">
        <v>167</v>
      </c>
      <c r="K1080">
        <v>7</v>
      </c>
      <c r="L1080" t="s">
        <v>170</v>
      </c>
      <c r="M1080" t="str">
        <f>VLOOKUP(Table_Fact_Inbound_Reporting[[#This Row],[supplier_dim_supplier_id]],Table_supplier_dim1[[supplier_id]:[supplier_name]],5,FALSE)</f>
        <v>Twin Enviro</v>
      </c>
      <c r="N1080">
        <f>SUMIF(B:B,Table_Fact_Inbound_Reporting[[#This Row],[single_stream_incoming_date]],G:G)</f>
        <v>9.2100000000000009</v>
      </c>
      <c r="O1080">
        <f>IFERROR(VLOOKUP(Table_Fact_Inbound_Reporting[[#This Row],[single_stream_incoming_date]],Fact_Trashout_Reporting!C:F,4,FALSE),0)</f>
        <v>1.17</v>
      </c>
      <c r="P1080">
        <f>IFERROR(VLOOKUP(Table_Fact_Inbound_Reporting[[#This Row],[single_stream_incoming_date]],Fact_Production_Reporting!E:G,3,FALSE),0)</f>
        <v>3.5900000000000003</v>
      </c>
      <c r="Q1080" s="30">
        <f>Table_Fact_Inbound_Reporting[[#This Row],[Group_Trash_Weight_Tons]]/Table_Fact_Inbound_Reporting[[#This Row],[Group_Inbound_Weight_Tons]]</f>
        <v>0.12703583061889248</v>
      </c>
      <c r="R1080" s="10">
        <f t="shared" si="16"/>
        <v>0.27575424703049778</v>
      </c>
    </row>
    <row r="1081" spans="1:18" x14ac:dyDescent="0.25">
      <c r="A1081">
        <v>1169</v>
      </c>
      <c r="B1081" s="14">
        <v>44040</v>
      </c>
      <c r="C1081" t="s">
        <v>42</v>
      </c>
      <c r="D1081">
        <v>95862</v>
      </c>
      <c r="E1081" s="2">
        <v>44040</v>
      </c>
      <c r="F1081">
        <v>3820</v>
      </c>
      <c r="G1081">
        <v>1.91</v>
      </c>
      <c r="H1081">
        <v>2</v>
      </c>
      <c r="I1081" t="s">
        <v>162</v>
      </c>
      <c r="J1081" t="s">
        <v>167</v>
      </c>
      <c r="K1081">
        <v>7</v>
      </c>
      <c r="L1081" t="s">
        <v>170</v>
      </c>
      <c r="M1081" t="str">
        <f>VLOOKUP(Table_Fact_Inbound_Reporting[[#This Row],[supplier_dim_supplier_id]],Table_supplier_dim1[[supplier_id]:[supplier_name]],5,FALSE)</f>
        <v>Twin Enviro</v>
      </c>
      <c r="N1081">
        <f>SUMIF(B:B,Table_Fact_Inbound_Reporting[[#This Row],[single_stream_incoming_date]],G:G)</f>
        <v>9.2100000000000009</v>
      </c>
      <c r="O1081">
        <f>IFERROR(VLOOKUP(Table_Fact_Inbound_Reporting[[#This Row],[single_stream_incoming_date]],Fact_Trashout_Reporting!C:F,4,FALSE),0)</f>
        <v>1.17</v>
      </c>
      <c r="P1081">
        <f>IFERROR(VLOOKUP(Table_Fact_Inbound_Reporting[[#This Row],[single_stream_incoming_date]],Fact_Production_Reporting!E:G,3,FALSE),0)</f>
        <v>3.5900000000000003</v>
      </c>
      <c r="Q1081" s="30">
        <f>Table_Fact_Inbound_Reporting[[#This Row],[Group_Trash_Weight_Tons]]/Table_Fact_Inbound_Reporting[[#This Row],[Group_Inbound_Weight_Tons]]</f>
        <v>0.12703583061889248</v>
      </c>
      <c r="R1081" s="10">
        <f t="shared" si="16"/>
        <v>0.27575424703049778</v>
      </c>
    </row>
    <row r="1082" spans="1:18" x14ac:dyDescent="0.25">
      <c r="A1082">
        <v>1675</v>
      </c>
      <c r="B1082" s="14">
        <v>44040</v>
      </c>
      <c r="C1082" t="s">
        <v>42</v>
      </c>
      <c r="D1082">
        <v>95891</v>
      </c>
      <c r="E1082" s="2">
        <v>44040</v>
      </c>
      <c r="F1082">
        <v>7440</v>
      </c>
      <c r="G1082">
        <v>3.72</v>
      </c>
      <c r="H1082">
        <v>3</v>
      </c>
      <c r="I1082" t="s">
        <v>162</v>
      </c>
      <c r="J1082" t="s">
        <v>167</v>
      </c>
      <c r="K1082">
        <v>7</v>
      </c>
      <c r="L1082" t="s">
        <v>170</v>
      </c>
      <c r="M1082" t="str">
        <f>VLOOKUP(Table_Fact_Inbound_Reporting[[#This Row],[supplier_dim_supplier_id]],Table_supplier_dim1[[supplier_id]:[supplier_name]],5,FALSE)</f>
        <v>Waste Management</v>
      </c>
      <c r="N1082">
        <f>SUMIF(B:B,Table_Fact_Inbound_Reporting[[#This Row],[single_stream_incoming_date]],G:G)</f>
        <v>9.2100000000000009</v>
      </c>
      <c r="O1082">
        <f>IFERROR(VLOOKUP(Table_Fact_Inbound_Reporting[[#This Row],[single_stream_incoming_date]],Fact_Trashout_Reporting!C:F,4,FALSE),0)</f>
        <v>1.17</v>
      </c>
      <c r="P1082">
        <f>IFERROR(VLOOKUP(Table_Fact_Inbound_Reporting[[#This Row],[single_stream_incoming_date]],Fact_Production_Reporting!E:G,3,FALSE),0)</f>
        <v>3.5900000000000003</v>
      </c>
      <c r="Q1082" s="30">
        <f>Table_Fact_Inbound_Reporting[[#This Row],[Group_Trash_Weight_Tons]]/Table_Fact_Inbound_Reporting[[#This Row],[Group_Inbound_Weight_Tons]]</f>
        <v>0.12703583061889248</v>
      </c>
      <c r="R1082" s="10">
        <f t="shared" si="16"/>
        <v>0.27575424703049778</v>
      </c>
    </row>
    <row r="1083" spans="1:18" x14ac:dyDescent="0.25">
      <c r="A1083">
        <v>1170</v>
      </c>
      <c r="B1083" s="14">
        <v>44039</v>
      </c>
      <c r="C1083" t="s">
        <v>42</v>
      </c>
      <c r="D1083">
        <v>95790</v>
      </c>
      <c r="E1083" s="2">
        <v>44039</v>
      </c>
      <c r="F1083">
        <v>3140</v>
      </c>
      <c r="G1083">
        <v>1.57</v>
      </c>
      <c r="H1083">
        <v>2</v>
      </c>
      <c r="I1083" t="s">
        <v>162</v>
      </c>
      <c r="J1083" t="s">
        <v>167</v>
      </c>
      <c r="K1083">
        <v>7</v>
      </c>
      <c r="L1083" t="s">
        <v>170</v>
      </c>
      <c r="M1083" t="str">
        <f>VLOOKUP(Table_Fact_Inbound_Reporting[[#This Row],[supplier_dim_supplier_id]],Table_supplier_dim1[[supplier_id]:[supplier_name]],5,FALSE)</f>
        <v>Twin Enviro</v>
      </c>
      <c r="N1083">
        <f>SUMIF(B:B,Table_Fact_Inbound_Reporting[[#This Row],[single_stream_incoming_date]],G:G)</f>
        <v>6.6400000000000006</v>
      </c>
      <c r="O1083">
        <f>IFERROR(VLOOKUP(Table_Fact_Inbound_Reporting[[#This Row],[single_stream_incoming_date]],Fact_Trashout_Reporting!C:F,4,FALSE),0)</f>
        <v>1.42</v>
      </c>
      <c r="P1083">
        <f>IFERROR(VLOOKUP(Table_Fact_Inbound_Reporting[[#This Row],[single_stream_incoming_date]],Fact_Production_Reporting!E:G,3,FALSE),0)</f>
        <v>3.02</v>
      </c>
      <c r="Q1083" s="30">
        <f>Table_Fact_Inbound_Reporting[[#This Row],[Group_Trash_Weight_Tons]]/Table_Fact_Inbound_Reporting[[#This Row],[Group_Inbound_Weight_Tons]]</f>
        <v>0.21385542168674695</v>
      </c>
      <c r="R1083" s="10">
        <f t="shared" si="16"/>
        <v>0.27575424703049778</v>
      </c>
    </row>
    <row r="1084" spans="1:18" x14ac:dyDescent="0.25">
      <c r="A1084">
        <v>1171</v>
      </c>
      <c r="B1084" s="14">
        <v>44039</v>
      </c>
      <c r="C1084" t="s">
        <v>42</v>
      </c>
      <c r="D1084">
        <v>95793</v>
      </c>
      <c r="E1084" s="2">
        <v>44039</v>
      </c>
      <c r="F1084">
        <v>2940</v>
      </c>
      <c r="G1084">
        <v>1.47</v>
      </c>
      <c r="H1084">
        <v>2</v>
      </c>
      <c r="I1084" t="s">
        <v>162</v>
      </c>
      <c r="J1084" t="s">
        <v>167</v>
      </c>
      <c r="K1084">
        <v>7</v>
      </c>
      <c r="L1084" t="s">
        <v>170</v>
      </c>
      <c r="M1084" t="str">
        <f>VLOOKUP(Table_Fact_Inbound_Reporting[[#This Row],[supplier_dim_supplier_id]],Table_supplier_dim1[[supplier_id]:[supplier_name]],5,FALSE)</f>
        <v>Twin Enviro</v>
      </c>
      <c r="N1084">
        <f>SUMIF(B:B,Table_Fact_Inbound_Reporting[[#This Row],[single_stream_incoming_date]],G:G)</f>
        <v>6.6400000000000006</v>
      </c>
      <c r="O1084">
        <f>IFERROR(VLOOKUP(Table_Fact_Inbound_Reporting[[#This Row],[single_stream_incoming_date]],Fact_Trashout_Reporting!C:F,4,FALSE),0)</f>
        <v>1.42</v>
      </c>
      <c r="P1084">
        <f>IFERROR(VLOOKUP(Table_Fact_Inbound_Reporting[[#This Row],[single_stream_incoming_date]],Fact_Production_Reporting!E:G,3,FALSE),0)</f>
        <v>3.02</v>
      </c>
      <c r="Q1084" s="30">
        <f>Table_Fact_Inbound_Reporting[[#This Row],[Group_Trash_Weight_Tons]]/Table_Fact_Inbound_Reporting[[#This Row],[Group_Inbound_Weight_Tons]]</f>
        <v>0.21385542168674695</v>
      </c>
      <c r="R1084" s="10">
        <f t="shared" si="16"/>
        <v>0.27575424703049778</v>
      </c>
    </row>
    <row r="1085" spans="1:18" x14ac:dyDescent="0.25">
      <c r="A1085">
        <v>1676</v>
      </c>
      <c r="B1085" s="14">
        <v>44039</v>
      </c>
      <c r="C1085" t="s">
        <v>42</v>
      </c>
      <c r="D1085">
        <v>95839</v>
      </c>
      <c r="E1085" s="2">
        <v>44039</v>
      </c>
      <c r="F1085">
        <v>7200</v>
      </c>
      <c r="G1085">
        <v>3.6</v>
      </c>
      <c r="H1085">
        <v>3</v>
      </c>
      <c r="I1085" t="s">
        <v>162</v>
      </c>
      <c r="J1085" t="s">
        <v>167</v>
      </c>
      <c r="K1085">
        <v>7</v>
      </c>
      <c r="L1085" t="s">
        <v>170</v>
      </c>
      <c r="M1085" t="str">
        <f>VLOOKUP(Table_Fact_Inbound_Reporting[[#This Row],[supplier_dim_supplier_id]],Table_supplier_dim1[[supplier_id]:[supplier_name]],5,FALSE)</f>
        <v>Waste Management</v>
      </c>
      <c r="N1085">
        <f>SUMIF(B:B,Table_Fact_Inbound_Reporting[[#This Row],[single_stream_incoming_date]],G:G)</f>
        <v>6.6400000000000006</v>
      </c>
      <c r="O1085">
        <f>IFERROR(VLOOKUP(Table_Fact_Inbound_Reporting[[#This Row],[single_stream_incoming_date]],Fact_Trashout_Reporting!C:F,4,FALSE),0)</f>
        <v>1.42</v>
      </c>
      <c r="P1085">
        <f>IFERROR(VLOOKUP(Table_Fact_Inbound_Reporting[[#This Row],[single_stream_incoming_date]],Fact_Production_Reporting!E:G,3,FALSE),0)</f>
        <v>3.02</v>
      </c>
      <c r="Q1085" s="30">
        <f>Table_Fact_Inbound_Reporting[[#This Row],[Group_Trash_Weight_Tons]]/Table_Fact_Inbound_Reporting[[#This Row],[Group_Inbound_Weight_Tons]]</f>
        <v>0.21385542168674695</v>
      </c>
      <c r="R1085" s="10">
        <f t="shared" si="16"/>
        <v>0.27575424703049778</v>
      </c>
    </row>
    <row r="1086" spans="1:18" x14ac:dyDescent="0.25">
      <c r="A1086">
        <v>1172</v>
      </c>
      <c r="B1086" s="14">
        <v>44036</v>
      </c>
      <c r="C1086" t="s">
        <v>42</v>
      </c>
      <c r="D1086">
        <v>95783</v>
      </c>
      <c r="E1086" s="2">
        <v>44036</v>
      </c>
      <c r="F1086">
        <v>2360</v>
      </c>
      <c r="G1086">
        <v>1.18</v>
      </c>
      <c r="H1086">
        <v>2</v>
      </c>
      <c r="I1086" t="s">
        <v>162</v>
      </c>
      <c r="J1086" t="s">
        <v>167</v>
      </c>
      <c r="K1086">
        <v>7</v>
      </c>
      <c r="L1086" t="s">
        <v>170</v>
      </c>
      <c r="M1086" t="str">
        <f>VLOOKUP(Table_Fact_Inbound_Reporting[[#This Row],[supplier_dim_supplier_id]],Table_supplier_dim1[[supplier_id]:[supplier_name]],5,FALSE)</f>
        <v>Twin Enviro</v>
      </c>
      <c r="N1086">
        <f>SUMIF(B:B,Table_Fact_Inbound_Reporting[[#This Row],[single_stream_incoming_date]],G:G)</f>
        <v>7.1399999999999988</v>
      </c>
      <c r="O1086">
        <f>IFERROR(VLOOKUP(Table_Fact_Inbound_Reporting[[#This Row],[single_stream_incoming_date]],Fact_Trashout_Reporting!C:F,4,FALSE),0)</f>
        <v>1.46</v>
      </c>
      <c r="P1086">
        <f>IFERROR(VLOOKUP(Table_Fact_Inbound_Reporting[[#This Row],[single_stream_incoming_date]],Fact_Production_Reporting!E:G,3,FALSE),0)</f>
        <v>5.3100000000000005</v>
      </c>
      <c r="Q1086" s="30">
        <f>Table_Fact_Inbound_Reporting[[#This Row],[Group_Trash_Weight_Tons]]/Table_Fact_Inbound_Reporting[[#This Row],[Group_Inbound_Weight_Tons]]</f>
        <v>0.20448179271708686</v>
      </c>
      <c r="R1086" s="10">
        <f t="shared" si="16"/>
        <v>0.27575424703049778</v>
      </c>
    </row>
    <row r="1087" spans="1:18" x14ac:dyDescent="0.25">
      <c r="A1087">
        <v>1677</v>
      </c>
      <c r="B1087" s="14">
        <v>44036</v>
      </c>
      <c r="C1087" t="s">
        <v>42</v>
      </c>
      <c r="D1087">
        <v>95753</v>
      </c>
      <c r="E1087" s="2">
        <v>44036</v>
      </c>
      <c r="F1087">
        <v>8120</v>
      </c>
      <c r="G1087">
        <v>4.0599999999999996</v>
      </c>
      <c r="H1087">
        <v>3</v>
      </c>
      <c r="I1087" t="s">
        <v>162</v>
      </c>
      <c r="J1087" t="s">
        <v>167</v>
      </c>
      <c r="K1087">
        <v>7</v>
      </c>
      <c r="L1087" t="s">
        <v>170</v>
      </c>
      <c r="M1087" t="str">
        <f>VLOOKUP(Table_Fact_Inbound_Reporting[[#This Row],[supplier_dim_supplier_id]],Table_supplier_dim1[[supplier_id]:[supplier_name]],5,FALSE)</f>
        <v>Waste Management</v>
      </c>
      <c r="N1087">
        <f>SUMIF(B:B,Table_Fact_Inbound_Reporting[[#This Row],[single_stream_incoming_date]],G:G)</f>
        <v>7.1399999999999988</v>
      </c>
      <c r="O1087">
        <f>IFERROR(VLOOKUP(Table_Fact_Inbound_Reporting[[#This Row],[single_stream_incoming_date]],Fact_Trashout_Reporting!C:F,4,FALSE),0)</f>
        <v>1.46</v>
      </c>
      <c r="P1087">
        <f>IFERROR(VLOOKUP(Table_Fact_Inbound_Reporting[[#This Row],[single_stream_incoming_date]],Fact_Production_Reporting!E:G,3,FALSE),0)</f>
        <v>5.3100000000000005</v>
      </c>
      <c r="Q1087" s="30">
        <f>Table_Fact_Inbound_Reporting[[#This Row],[Group_Trash_Weight_Tons]]/Table_Fact_Inbound_Reporting[[#This Row],[Group_Inbound_Weight_Tons]]</f>
        <v>0.20448179271708686</v>
      </c>
      <c r="R1087" s="10">
        <f t="shared" si="16"/>
        <v>0.27575424703049778</v>
      </c>
    </row>
    <row r="1088" spans="1:18" x14ac:dyDescent="0.25">
      <c r="A1088">
        <v>1173</v>
      </c>
      <c r="B1088" s="14">
        <v>44036</v>
      </c>
      <c r="C1088" t="s">
        <v>42</v>
      </c>
      <c r="D1088">
        <v>95741</v>
      </c>
      <c r="E1088" s="2">
        <v>44036</v>
      </c>
      <c r="F1088">
        <v>3800</v>
      </c>
      <c r="G1088">
        <v>1.9</v>
      </c>
      <c r="H1088">
        <v>2</v>
      </c>
      <c r="I1088" t="s">
        <v>162</v>
      </c>
      <c r="J1088" t="s">
        <v>167</v>
      </c>
      <c r="K1088">
        <v>7</v>
      </c>
      <c r="L1088" t="s">
        <v>170</v>
      </c>
      <c r="M1088" t="str">
        <f>VLOOKUP(Table_Fact_Inbound_Reporting[[#This Row],[supplier_dim_supplier_id]],Table_supplier_dim1[[supplier_id]:[supplier_name]],5,FALSE)</f>
        <v>Twin Enviro</v>
      </c>
      <c r="N1088">
        <f>SUMIF(B:B,Table_Fact_Inbound_Reporting[[#This Row],[single_stream_incoming_date]],G:G)</f>
        <v>7.1399999999999988</v>
      </c>
      <c r="O1088">
        <f>IFERROR(VLOOKUP(Table_Fact_Inbound_Reporting[[#This Row],[single_stream_incoming_date]],Fact_Trashout_Reporting!C:F,4,FALSE),0)</f>
        <v>1.46</v>
      </c>
      <c r="P1088">
        <f>IFERROR(VLOOKUP(Table_Fact_Inbound_Reporting[[#This Row],[single_stream_incoming_date]],Fact_Production_Reporting!E:G,3,FALSE),0)</f>
        <v>5.3100000000000005</v>
      </c>
      <c r="Q1088" s="30">
        <f>Table_Fact_Inbound_Reporting[[#This Row],[Group_Trash_Weight_Tons]]/Table_Fact_Inbound_Reporting[[#This Row],[Group_Inbound_Weight_Tons]]</f>
        <v>0.20448179271708686</v>
      </c>
      <c r="R1088" s="10">
        <f t="shared" si="16"/>
        <v>0.27575424703049778</v>
      </c>
    </row>
    <row r="1089" spans="1:18" x14ac:dyDescent="0.25">
      <c r="A1089">
        <v>1177</v>
      </c>
      <c r="B1089" s="14">
        <v>44034</v>
      </c>
      <c r="C1089" t="s">
        <v>42</v>
      </c>
      <c r="D1089">
        <v>95672</v>
      </c>
      <c r="E1089" s="2">
        <v>44034</v>
      </c>
      <c r="F1089">
        <v>1680</v>
      </c>
      <c r="G1089">
        <v>0.84</v>
      </c>
      <c r="H1089">
        <v>2</v>
      </c>
      <c r="I1089" t="s">
        <v>162</v>
      </c>
      <c r="J1089" t="s">
        <v>167</v>
      </c>
      <c r="K1089">
        <v>7</v>
      </c>
      <c r="L1089" t="s">
        <v>170</v>
      </c>
      <c r="M1089" t="str">
        <f>VLOOKUP(Table_Fact_Inbound_Reporting[[#This Row],[supplier_dim_supplier_id]],Table_supplier_dim1[[supplier_id]:[supplier_name]],5,FALSE)</f>
        <v>Twin Enviro</v>
      </c>
      <c r="N1089">
        <f>SUMIF(B:B,Table_Fact_Inbound_Reporting[[#This Row],[single_stream_incoming_date]],G:G)</f>
        <v>9.98</v>
      </c>
      <c r="O1089">
        <f>IFERROR(VLOOKUP(Table_Fact_Inbound_Reporting[[#This Row],[single_stream_incoming_date]],Fact_Trashout_Reporting!C:F,4,FALSE),0)</f>
        <v>1.72</v>
      </c>
      <c r="P1089">
        <f>IFERROR(VLOOKUP(Table_Fact_Inbound_Reporting[[#This Row],[single_stream_incoming_date]],Fact_Production_Reporting!E:G,3,FALSE),0)</f>
        <v>5.9600000000000009</v>
      </c>
      <c r="Q1089" s="30">
        <f>Table_Fact_Inbound_Reporting[[#This Row],[Group_Trash_Weight_Tons]]/Table_Fact_Inbound_Reporting[[#This Row],[Group_Inbound_Weight_Tons]]</f>
        <v>0.17234468937875749</v>
      </c>
      <c r="R1089" s="10">
        <f t="shared" si="16"/>
        <v>0.27575424703049778</v>
      </c>
    </row>
    <row r="1090" spans="1:18" x14ac:dyDescent="0.25">
      <c r="A1090">
        <v>1176</v>
      </c>
      <c r="B1090" s="14">
        <v>44034</v>
      </c>
      <c r="C1090" t="s">
        <v>42</v>
      </c>
      <c r="D1090">
        <v>95629</v>
      </c>
      <c r="E1090" s="2">
        <v>44034</v>
      </c>
      <c r="F1090">
        <v>680</v>
      </c>
      <c r="G1090">
        <v>0.34</v>
      </c>
      <c r="H1090">
        <v>2</v>
      </c>
      <c r="I1090" t="s">
        <v>162</v>
      </c>
      <c r="J1090" t="s">
        <v>167</v>
      </c>
      <c r="K1090">
        <v>7</v>
      </c>
      <c r="L1090" t="s">
        <v>170</v>
      </c>
      <c r="M1090" t="str">
        <f>VLOOKUP(Table_Fact_Inbound_Reporting[[#This Row],[supplier_dim_supplier_id]],Table_supplier_dim1[[supplier_id]:[supplier_name]],5,FALSE)</f>
        <v>Twin Enviro</v>
      </c>
      <c r="N1090">
        <f>SUMIF(B:B,Table_Fact_Inbound_Reporting[[#This Row],[single_stream_incoming_date]],G:G)</f>
        <v>9.98</v>
      </c>
      <c r="O1090">
        <f>IFERROR(VLOOKUP(Table_Fact_Inbound_Reporting[[#This Row],[single_stream_incoming_date]],Fact_Trashout_Reporting!C:F,4,FALSE),0)</f>
        <v>1.72</v>
      </c>
      <c r="P1090">
        <f>IFERROR(VLOOKUP(Table_Fact_Inbound_Reporting[[#This Row],[single_stream_incoming_date]],Fact_Production_Reporting!E:G,3,FALSE),0)</f>
        <v>5.9600000000000009</v>
      </c>
      <c r="Q1090" s="30">
        <f>Table_Fact_Inbound_Reporting[[#This Row],[Group_Trash_Weight_Tons]]/Table_Fact_Inbound_Reporting[[#This Row],[Group_Inbound_Weight_Tons]]</f>
        <v>0.17234468937875749</v>
      </c>
      <c r="R1090" s="10">
        <f t="shared" ref="R1090:R1153" si="17">AVERAGE(Q:Q)</f>
        <v>0.27575424703049778</v>
      </c>
    </row>
    <row r="1091" spans="1:18" x14ac:dyDescent="0.25">
      <c r="A1091">
        <v>1175</v>
      </c>
      <c r="B1091" s="14">
        <v>44034</v>
      </c>
      <c r="C1091" t="s">
        <v>42</v>
      </c>
      <c r="D1091">
        <v>95663</v>
      </c>
      <c r="E1091" s="2">
        <v>44034</v>
      </c>
      <c r="F1091">
        <v>6620</v>
      </c>
      <c r="G1091">
        <v>3.31</v>
      </c>
      <c r="H1091">
        <v>2</v>
      </c>
      <c r="I1091" t="s">
        <v>162</v>
      </c>
      <c r="J1091" t="s">
        <v>167</v>
      </c>
      <c r="K1091">
        <v>7</v>
      </c>
      <c r="L1091" t="s">
        <v>170</v>
      </c>
      <c r="M1091" t="str">
        <f>VLOOKUP(Table_Fact_Inbound_Reporting[[#This Row],[supplier_dim_supplier_id]],Table_supplier_dim1[[supplier_id]:[supplier_name]],5,FALSE)</f>
        <v>Twin Enviro</v>
      </c>
      <c r="N1091">
        <f>SUMIF(B:B,Table_Fact_Inbound_Reporting[[#This Row],[single_stream_incoming_date]],G:G)</f>
        <v>9.98</v>
      </c>
      <c r="O1091">
        <f>IFERROR(VLOOKUP(Table_Fact_Inbound_Reporting[[#This Row],[single_stream_incoming_date]],Fact_Trashout_Reporting!C:F,4,FALSE),0)</f>
        <v>1.72</v>
      </c>
      <c r="P1091">
        <f>IFERROR(VLOOKUP(Table_Fact_Inbound_Reporting[[#This Row],[single_stream_incoming_date]],Fact_Production_Reporting!E:G,3,FALSE),0)</f>
        <v>5.9600000000000009</v>
      </c>
      <c r="Q1091" s="30">
        <f>Table_Fact_Inbound_Reporting[[#This Row],[Group_Trash_Weight_Tons]]/Table_Fact_Inbound_Reporting[[#This Row],[Group_Inbound_Weight_Tons]]</f>
        <v>0.17234468937875749</v>
      </c>
      <c r="R1091" s="10">
        <f t="shared" si="17"/>
        <v>0.27575424703049778</v>
      </c>
    </row>
    <row r="1092" spans="1:18" x14ac:dyDescent="0.25">
      <c r="A1092">
        <v>1678</v>
      </c>
      <c r="B1092" s="14">
        <v>44034</v>
      </c>
      <c r="C1092" t="s">
        <v>42</v>
      </c>
      <c r="D1092">
        <v>95660</v>
      </c>
      <c r="E1092" s="2">
        <v>44034</v>
      </c>
      <c r="F1092">
        <v>4980</v>
      </c>
      <c r="G1092">
        <v>2.4900000000000002</v>
      </c>
      <c r="H1092">
        <v>3</v>
      </c>
      <c r="I1092" t="s">
        <v>162</v>
      </c>
      <c r="J1092" t="s">
        <v>167</v>
      </c>
      <c r="K1092">
        <v>7</v>
      </c>
      <c r="L1092" t="s">
        <v>170</v>
      </c>
      <c r="M1092" t="str">
        <f>VLOOKUP(Table_Fact_Inbound_Reporting[[#This Row],[supplier_dim_supplier_id]],Table_supplier_dim1[[supplier_id]:[supplier_name]],5,FALSE)</f>
        <v>Waste Management</v>
      </c>
      <c r="N1092">
        <f>SUMIF(B:B,Table_Fact_Inbound_Reporting[[#This Row],[single_stream_incoming_date]],G:G)</f>
        <v>9.98</v>
      </c>
      <c r="O1092">
        <f>IFERROR(VLOOKUP(Table_Fact_Inbound_Reporting[[#This Row],[single_stream_incoming_date]],Fact_Trashout_Reporting!C:F,4,FALSE),0)</f>
        <v>1.72</v>
      </c>
      <c r="P1092">
        <f>IFERROR(VLOOKUP(Table_Fact_Inbound_Reporting[[#This Row],[single_stream_incoming_date]],Fact_Production_Reporting!E:G,3,FALSE),0)</f>
        <v>5.9600000000000009</v>
      </c>
      <c r="Q1092" s="30">
        <f>Table_Fact_Inbound_Reporting[[#This Row],[Group_Trash_Weight_Tons]]/Table_Fact_Inbound_Reporting[[#This Row],[Group_Inbound_Weight_Tons]]</f>
        <v>0.17234468937875749</v>
      </c>
      <c r="R1092" s="10">
        <f t="shared" si="17"/>
        <v>0.27575424703049778</v>
      </c>
    </row>
    <row r="1093" spans="1:18" x14ac:dyDescent="0.25">
      <c r="A1093">
        <v>1174</v>
      </c>
      <c r="B1093" s="14">
        <v>44034</v>
      </c>
      <c r="C1093" t="s">
        <v>42</v>
      </c>
      <c r="D1093">
        <v>95622</v>
      </c>
      <c r="E1093" s="2">
        <v>44034</v>
      </c>
      <c r="F1093">
        <v>6000</v>
      </c>
      <c r="G1093">
        <v>3</v>
      </c>
      <c r="H1093">
        <v>2</v>
      </c>
      <c r="I1093" t="s">
        <v>162</v>
      </c>
      <c r="J1093" t="s">
        <v>167</v>
      </c>
      <c r="K1093">
        <v>7</v>
      </c>
      <c r="L1093" t="s">
        <v>170</v>
      </c>
      <c r="M1093" t="str">
        <f>VLOOKUP(Table_Fact_Inbound_Reporting[[#This Row],[supplier_dim_supplier_id]],Table_supplier_dim1[[supplier_id]:[supplier_name]],5,FALSE)</f>
        <v>Twin Enviro</v>
      </c>
      <c r="N1093">
        <f>SUMIF(B:B,Table_Fact_Inbound_Reporting[[#This Row],[single_stream_incoming_date]],G:G)</f>
        <v>9.98</v>
      </c>
      <c r="O1093">
        <f>IFERROR(VLOOKUP(Table_Fact_Inbound_Reporting[[#This Row],[single_stream_incoming_date]],Fact_Trashout_Reporting!C:F,4,FALSE),0)</f>
        <v>1.72</v>
      </c>
      <c r="P1093">
        <f>IFERROR(VLOOKUP(Table_Fact_Inbound_Reporting[[#This Row],[single_stream_incoming_date]],Fact_Production_Reporting!E:G,3,FALSE),0)</f>
        <v>5.9600000000000009</v>
      </c>
      <c r="Q1093" s="30">
        <f>Table_Fact_Inbound_Reporting[[#This Row],[Group_Trash_Weight_Tons]]/Table_Fact_Inbound_Reporting[[#This Row],[Group_Inbound_Weight_Tons]]</f>
        <v>0.17234468937875749</v>
      </c>
      <c r="R1093" s="10">
        <f t="shared" si="17"/>
        <v>0.27575424703049778</v>
      </c>
    </row>
    <row r="1094" spans="1:18" x14ac:dyDescent="0.25">
      <c r="A1094">
        <v>1178</v>
      </c>
      <c r="B1094" s="14">
        <v>44033</v>
      </c>
      <c r="C1094" t="s">
        <v>42</v>
      </c>
      <c r="D1094">
        <v>95552</v>
      </c>
      <c r="E1094" s="2">
        <v>44033</v>
      </c>
      <c r="F1094">
        <v>1840</v>
      </c>
      <c r="G1094">
        <v>0.92</v>
      </c>
      <c r="H1094">
        <v>2</v>
      </c>
      <c r="I1094" t="s">
        <v>162</v>
      </c>
      <c r="J1094" t="s">
        <v>167</v>
      </c>
      <c r="K1094">
        <v>7</v>
      </c>
      <c r="L1094" t="s">
        <v>170</v>
      </c>
      <c r="M1094" t="str">
        <f>VLOOKUP(Table_Fact_Inbound_Reporting[[#This Row],[supplier_dim_supplier_id]],Table_supplier_dim1[[supplier_id]:[supplier_name]],5,FALSE)</f>
        <v>Twin Enviro</v>
      </c>
      <c r="N1094">
        <f>SUMIF(B:B,Table_Fact_Inbound_Reporting[[#This Row],[single_stream_incoming_date]],G:G)</f>
        <v>5.56</v>
      </c>
      <c r="O1094">
        <f>IFERROR(VLOOKUP(Table_Fact_Inbound_Reporting[[#This Row],[single_stream_incoming_date]],Fact_Trashout_Reporting!C:F,4,FALSE),0)</f>
        <v>1.73</v>
      </c>
      <c r="P1094">
        <f>IFERROR(VLOOKUP(Table_Fact_Inbound_Reporting[[#This Row],[single_stream_incoming_date]],Fact_Production_Reporting!E:G,3,FALSE),0)</f>
        <v>2.6</v>
      </c>
      <c r="Q1094" s="30">
        <f>Table_Fact_Inbound_Reporting[[#This Row],[Group_Trash_Weight_Tons]]/Table_Fact_Inbound_Reporting[[#This Row],[Group_Inbound_Weight_Tons]]</f>
        <v>0.31115107913669066</v>
      </c>
      <c r="R1094" s="10">
        <f t="shared" si="17"/>
        <v>0.27575424703049778</v>
      </c>
    </row>
    <row r="1095" spans="1:18" x14ac:dyDescent="0.25">
      <c r="A1095">
        <v>1679</v>
      </c>
      <c r="B1095" s="14">
        <v>44033</v>
      </c>
      <c r="C1095" t="s">
        <v>42</v>
      </c>
      <c r="D1095">
        <v>95549</v>
      </c>
      <c r="E1095" s="2">
        <v>44033</v>
      </c>
      <c r="F1095">
        <v>9280</v>
      </c>
      <c r="G1095">
        <v>4.6399999999999997</v>
      </c>
      <c r="H1095">
        <v>3</v>
      </c>
      <c r="I1095" t="s">
        <v>162</v>
      </c>
      <c r="J1095" t="s">
        <v>167</v>
      </c>
      <c r="K1095">
        <v>7</v>
      </c>
      <c r="L1095" t="s">
        <v>170</v>
      </c>
      <c r="M1095" t="str">
        <f>VLOOKUP(Table_Fact_Inbound_Reporting[[#This Row],[supplier_dim_supplier_id]],Table_supplier_dim1[[supplier_id]:[supplier_name]],5,FALSE)</f>
        <v>Waste Management</v>
      </c>
      <c r="N1095">
        <f>SUMIF(B:B,Table_Fact_Inbound_Reporting[[#This Row],[single_stream_incoming_date]],G:G)</f>
        <v>5.56</v>
      </c>
      <c r="O1095">
        <f>IFERROR(VLOOKUP(Table_Fact_Inbound_Reporting[[#This Row],[single_stream_incoming_date]],Fact_Trashout_Reporting!C:F,4,FALSE),0)</f>
        <v>1.73</v>
      </c>
      <c r="P1095">
        <f>IFERROR(VLOOKUP(Table_Fact_Inbound_Reporting[[#This Row],[single_stream_incoming_date]],Fact_Production_Reporting!E:G,3,FALSE),0)</f>
        <v>2.6</v>
      </c>
      <c r="Q1095" s="30">
        <f>Table_Fact_Inbound_Reporting[[#This Row],[Group_Trash_Weight_Tons]]/Table_Fact_Inbound_Reporting[[#This Row],[Group_Inbound_Weight_Tons]]</f>
        <v>0.31115107913669066</v>
      </c>
      <c r="R1095" s="10">
        <f t="shared" si="17"/>
        <v>0.27575424703049778</v>
      </c>
    </row>
    <row r="1096" spans="1:18" x14ac:dyDescent="0.25">
      <c r="A1096">
        <v>1179</v>
      </c>
      <c r="B1096" s="14">
        <v>44032</v>
      </c>
      <c r="C1096" t="s">
        <v>42</v>
      </c>
      <c r="D1096">
        <v>95497</v>
      </c>
      <c r="E1096" s="2">
        <v>44032</v>
      </c>
      <c r="F1096">
        <v>2240</v>
      </c>
      <c r="G1096">
        <v>1.1200000000000001</v>
      </c>
      <c r="H1096">
        <v>2</v>
      </c>
      <c r="I1096" t="s">
        <v>162</v>
      </c>
      <c r="J1096" t="s">
        <v>167</v>
      </c>
      <c r="K1096">
        <v>7</v>
      </c>
      <c r="L1096" t="s">
        <v>170</v>
      </c>
      <c r="M1096" t="str">
        <f>VLOOKUP(Table_Fact_Inbound_Reporting[[#This Row],[supplier_dim_supplier_id]],Table_supplier_dim1[[supplier_id]:[supplier_name]],5,FALSE)</f>
        <v>Twin Enviro</v>
      </c>
      <c r="N1096">
        <f>SUMIF(B:B,Table_Fact_Inbound_Reporting[[#This Row],[single_stream_incoming_date]],G:G)</f>
        <v>3.3200000000000003</v>
      </c>
      <c r="O1096">
        <f>IFERROR(VLOOKUP(Table_Fact_Inbound_Reporting[[#This Row],[single_stream_incoming_date]],Fact_Trashout_Reporting!C:F,4,FALSE),0)</f>
        <v>2.2400000000000002</v>
      </c>
      <c r="P1096">
        <f>IFERROR(VLOOKUP(Table_Fact_Inbound_Reporting[[#This Row],[single_stream_incoming_date]],Fact_Production_Reporting!E:G,3,FALSE),0)</f>
        <v>3.8599999999999994</v>
      </c>
      <c r="Q1096" s="30">
        <f>Table_Fact_Inbound_Reporting[[#This Row],[Group_Trash_Weight_Tons]]/Table_Fact_Inbound_Reporting[[#This Row],[Group_Inbound_Weight_Tons]]</f>
        <v>0.67469879518072284</v>
      </c>
      <c r="R1096" s="10">
        <f t="shared" si="17"/>
        <v>0.27575424703049778</v>
      </c>
    </row>
    <row r="1097" spans="1:18" x14ac:dyDescent="0.25">
      <c r="A1097">
        <v>1180</v>
      </c>
      <c r="B1097" s="14">
        <v>44032</v>
      </c>
      <c r="C1097" t="s">
        <v>42</v>
      </c>
      <c r="D1097">
        <v>95505</v>
      </c>
      <c r="E1097" s="2">
        <v>44032</v>
      </c>
      <c r="F1097">
        <v>4400</v>
      </c>
      <c r="G1097">
        <v>2.2000000000000002</v>
      </c>
      <c r="H1097">
        <v>2</v>
      </c>
      <c r="I1097" t="s">
        <v>162</v>
      </c>
      <c r="J1097" t="s">
        <v>167</v>
      </c>
      <c r="K1097">
        <v>7</v>
      </c>
      <c r="L1097" t="s">
        <v>170</v>
      </c>
      <c r="M1097" t="str">
        <f>VLOOKUP(Table_Fact_Inbound_Reporting[[#This Row],[supplier_dim_supplier_id]],Table_supplier_dim1[[supplier_id]:[supplier_name]],5,FALSE)</f>
        <v>Twin Enviro</v>
      </c>
      <c r="N1097">
        <f>SUMIF(B:B,Table_Fact_Inbound_Reporting[[#This Row],[single_stream_incoming_date]],G:G)</f>
        <v>3.3200000000000003</v>
      </c>
      <c r="O1097">
        <f>IFERROR(VLOOKUP(Table_Fact_Inbound_Reporting[[#This Row],[single_stream_incoming_date]],Fact_Trashout_Reporting!C:F,4,FALSE),0)</f>
        <v>2.2400000000000002</v>
      </c>
      <c r="P1097">
        <f>IFERROR(VLOOKUP(Table_Fact_Inbound_Reporting[[#This Row],[single_stream_incoming_date]],Fact_Production_Reporting!E:G,3,FALSE),0)</f>
        <v>3.8599999999999994</v>
      </c>
      <c r="Q1097" s="30">
        <f>Table_Fact_Inbound_Reporting[[#This Row],[Group_Trash_Weight_Tons]]/Table_Fact_Inbound_Reporting[[#This Row],[Group_Inbound_Weight_Tons]]</f>
        <v>0.67469879518072284</v>
      </c>
      <c r="R1097" s="10">
        <f t="shared" si="17"/>
        <v>0.27575424703049778</v>
      </c>
    </row>
    <row r="1098" spans="1:18" x14ac:dyDescent="0.25">
      <c r="A1098">
        <v>1182</v>
      </c>
      <c r="B1098" s="14">
        <v>44029</v>
      </c>
      <c r="C1098" t="s">
        <v>42</v>
      </c>
      <c r="D1098">
        <v>95461</v>
      </c>
      <c r="E1098" s="2">
        <v>44029</v>
      </c>
      <c r="F1098">
        <v>3020</v>
      </c>
      <c r="G1098">
        <v>1.51</v>
      </c>
      <c r="H1098">
        <v>2</v>
      </c>
      <c r="I1098" t="s">
        <v>162</v>
      </c>
      <c r="J1098" t="s">
        <v>167</v>
      </c>
      <c r="K1098">
        <v>7</v>
      </c>
      <c r="L1098" t="s">
        <v>170</v>
      </c>
      <c r="M1098" t="str">
        <f>VLOOKUP(Table_Fact_Inbound_Reporting[[#This Row],[supplier_dim_supplier_id]],Table_supplier_dim1[[supplier_id]:[supplier_name]],5,FALSE)</f>
        <v>Twin Enviro</v>
      </c>
      <c r="N1098">
        <f>SUMIF(B:B,Table_Fact_Inbound_Reporting[[#This Row],[single_stream_incoming_date]],G:G)</f>
        <v>10.870000000000001</v>
      </c>
      <c r="O1098">
        <f>IFERROR(VLOOKUP(Table_Fact_Inbound_Reporting[[#This Row],[single_stream_incoming_date]],Fact_Trashout_Reporting!C:F,4,FALSE),0)</f>
        <v>1.87</v>
      </c>
      <c r="P1098">
        <f>IFERROR(VLOOKUP(Table_Fact_Inbound_Reporting[[#This Row],[single_stream_incoming_date]],Fact_Production_Reporting!E:G,3,FALSE),0)</f>
        <v>1.9300000000000002</v>
      </c>
      <c r="Q1098" s="30">
        <f>Table_Fact_Inbound_Reporting[[#This Row],[Group_Trash_Weight_Tons]]/Table_Fact_Inbound_Reporting[[#This Row],[Group_Inbound_Weight_Tons]]</f>
        <v>0.17203311867525298</v>
      </c>
      <c r="R1098" s="10">
        <f t="shared" si="17"/>
        <v>0.27575424703049778</v>
      </c>
    </row>
    <row r="1099" spans="1:18" x14ac:dyDescent="0.25">
      <c r="A1099">
        <v>1680</v>
      </c>
      <c r="B1099" s="14">
        <v>44029</v>
      </c>
      <c r="C1099" t="s">
        <v>42</v>
      </c>
      <c r="D1099">
        <v>95452</v>
      </c>
      <c r="E1099" s="2">
        <v>44029</v>
      </c>
      <c r="F1099">
        <v>5680</v>
      </c>
      <c r="G1099">
        <v>2.84</v>
      </c>
      <c r="H1099">
        <v>3</v>
      </c>
      <c r="I1099" t="s">
        <v>162</v>
      </c>
      <c r="J1099" t="s">
        <v>167</v>
      </c>
      <c r="K1099">
        <v>7</v>
      </c>
      <c r="L1099" t="s">
        <v>170</v>
      </c>
      <c r="M1099" t="str">
        <f>VLOOKUP(Table_Fact_Inbound_Reporting[[#This Row],[supplier_dim_supplier_id]],Table_supplier_dim1[[supplier_id]:[supplier_name]],5,FALSE)</f>
        <v>Waste Management</v>
      </c>
      <c r="N1099">
        <f>SUMIF(B:B,Table_Fact_Inbound_Reporting[[#This Row],[single_stream_incoming_date]],G:G)</f>
        <v>10.870000000000001</v>
      </c>
      <c r="O1099">
        <f>IFERROR(VLOOKUP(Table_Fact_Inbound_Reporting[[#This Row],[single_stream_incoming_date]],Fact_Trashout_Reporting!C:F,4,FALSE),0)</f>
        <v>1.87</v>
      </c>
      <c r="P1099">
        <f>IFERROR(VLOOKUP(Table_Fact_Inbound_Reporting[[#This Row],[single_stream_incoming_date]],Fact_Production_Reporting!E:G,3,FALSE),0)</f>
        <v>1.9300000000000002</v>
      </c>
      <c r="Q1099" s="30">
        <f>Table_Fact_Inbound_Reporting[[#This Row],[Group_Trash_Weight_Tons]]/Table_Fact_Inbound_Reporting[[#This Row],[Group_Inbound_Weight_Tons]]</f>
        <v>0.17203311867525298</v>
      </c>
      <c r="R1099" s="10">
        <f t="shared" si="17"/>
        <v>0.27575424703049778</v>
      </c>
    </row>
    <row r="1100" spans="1:18" x14ac:dyDescent="0.25">
      <c r="A1100">
        <v>1183</v>
      </c>
      <c r="B1100" s="14">
        <v>44029</v>
      </c>
      <c r="C1100" t="s">
        <v>42</v>
      </c>
      <c r="D1100">
        <v>95444</v>
      </c>
      <c r="E1100" s="2">
        <v>44029</v>
      </c>
      <c r="F1100">
        <v>1320</v>
      </c>
      <c r="G1100">
        <v>0.66</v>
      </c>
      <c r="H1100">
        <v>2</v>
      </c>
      <c r="I1100" t="s">
        <v>162</v>
      </c>
      <c r="J1100" t="s">
        <v>167</v>
      </c>
      <c r="K1100">
        <v>7</v>
      </c>
      <c r="L1100" t="s">
        <v>170</v>
      </c>
      <c r="M1100" t="str">
        <f>VLOOKUP(Table_Fact_Inbound_Reporting[[#This Row],[supplier_dim_supplier_id]],Table_supplier_dim1[[supplier_id]:[supplier_name]],5,FALSE)</f>
        <v>Twin Enviro</v>
      </c>
      <c r="N1100">
        <f>SUMIF(B:B,Table_Fact_Inbound_Reporting[[#This Row],[single_stream_incoming_date]],G:G)</f>
        <v>10.870000000000001</v>
      </c>
      <c r="O1100">
        <f>IFERROR(VLOOKUP(Table_Fact_Inbound_Reporting[[#This Row],[single_stream_incoming_date]],Fact_Trashout_Reporting!C:F,4,FALSE),0)</f>
        <v>1.87</v>
      </c>
      <c r="P1100">
        <f>IFERROR(VLOOKUP(Table_Fact_Inbound_Reporting[[#This Row],[single_stream_incoming_date]],Fact_Production_Reporting!E:G,3,FALSE),0)</f>
        <v>1.9300000000000002</v>
      </c>
      <c r="Q1100" s="30">
        <f>Table_Fact_Inbound_Reporting[[#This Row],[Group_Trash_Weight_Tons]]/Table_Fact_Inbound_Reporting[[#This Row],[Group_Inbound_Weight_Tons]]</f>
        <v>0.17203311867525298</v>
      </c>
      <c r="R1100" s="10">
        <f t="shared" si="17"/>
        <v>0.27575424703049778</v>
      </c>
    </row>
    <row r="1101" spans="1:18" x14ac:dyDescent="0.25">
      <c r="A1101">
        <v>1181</v>
      </c>
      <c r="B1101" s="14">
        <v>44029</v>
      </c>
      <c r="C1101" t="s">
        <v>42</v>
      </c>
      <c r="D1101">
        <v>95454</v>
      </c>
      <c r="E1101" s="2">
        <v>44029</v>
      </c>
      <c r="F1101">
        <v>6760</v>
      </c>
      <c r="G1101">
        <v>3.38</v>
      </c>
      <c r="H1101">
        <v>2</v>
      </c>
      <c r="I1101" t="s">
        <v>162</v>
      </c>
      <c r="J1101" t="s">
        <v>167</v>
      </c>
      <c r="K1101">
        <v>7</v>
      </c>
      <c r="L1101" t="s">
        <v>170</v>
      </c>
      <c r="M1101" t="str">
        <f>VLOOKUP(Table_Fact_Inbound_Reporting[[#This Row],[supplier_dim_supplier_id]],Table_supplier_dim1[[supplier_id]:[supplier_name]],5,FALSE)</f>
        <v>Twin Enviro</v>
      </c>
      <c r="N1101">
        <f>SUMIF(B:B,Table_Fact_Inbound_Reporting[[#This Row],[single_stream_incoming_date]],G:G)</f>
        <v>10.870000000000001</v>
      </c>
      <c r="O1101">
        <f>IFERROR(VLOOKUP(Table_Fact_Inbound_Reporting[[#This Row],[single_stream_incoming_date]],Fact_Trashout_Reporting!C:F,4,FALSE),0)</f>
        <v>1.87</v>
      </c>
      <c r="P1101">
        <f>IFERROR(VLOOKUP(Table_Fact_Inbound_Reporting[[#This Row],[single_stream_incoming_date]],Fact_Production_Reporting!E:G,3,FALSE),0)</f>
        <v>1.9300000000000002</v>
      </c>
      <c r="Q1101" s="30">
        <f>Table_Fact_Inbound_Reporting[[#This Row],[Group_Trash_Weight_Tons]]/Table_Fact_Inbound_Reporting[[#This Row],[Group_Inbound_Weight_Tons]]</f>
        <v>0.17203311867525298</v>
      </c>
      <c r="R1101" s="10">
        <f t="shared" si="17"/>
        <v>0.27575424703049778</v>
      </c>
    </row>
    <row r="1102" spans="1:18" x14ac:dyDescent="0.25">
      <c r="A1102">
        <v>1184</v>
      </c>
      <c r="B1102" s="14">
        <v>44029</v>
      </c>
      <c r="C1102" t="s">
        <v>42</v>
      </c>
      <c r="D1102">
        <v>95431</v>
      </c>
      <c r="E1102" s="2">
        <v>44029</v>
      </c>
      <c r="F1102">
        <v>4960</v>
      </c>
      <c r="G1102">
        <v>2.48</v>
      </c>
      <c r="H1102">
        <v>2</v>
      </c>
      <c r="I1102" t="s">
        <v>162</v>
      </c>
      <c r="J1102" t="s">
        <v>167</v>
      </c>
      <c r="K1102">
        <v>7</v>
      </c>
      <c r="L1102" t="s">
        <v>170</v>
      </c>
      <c r="M1102" t="str">
        <f>VLOOKUP(Table_Fact_Inbound_Reporting[[#This Row],[supplier_dim_supplier_id]],Table_supplier_dim1[[supplier_id]:[supplier_name]],5,FALSE)</f>
        <v>Twin Enviro</v>
      </c>
      <c r="N1102">
        <f>SUMIF(B:B,Table_Fact_Inbound_Reporting[[#This Row],[single_stream_incoming_date]],G:G)</f>
        <v>10.870000000000001</v>
      </c>
      <c r="O1102">
        <f>IFERROR(VLOOKUP(Table_Fact_Inbound_Reporting[[#This Row],[single_stream_incoming_date]],Fact_Trashout_Reporting!C:F,4,FALSE),0)</f>
        <v>1.87</v>
      </c>
      <c r="P1102">
        <f>IFERROR(VLOOKUP(Table_Fact_Inbound_Reporting[[#This Row],[single_stream_incoming_date]],Fact_Production_Reporting!E:G,3,FALSE),0)</f>
        <v>1.9300000000000002</v>
      </c>
      <c r="Q1102" s="30">
        <f>Table_Fact_Inbound_Reporting[[#This Row],[Group_Trash_Weight_Tons]]/Table_Fact_Inbound_Reporting[[#This Row],[Group_Inbound_Weight_Tons]]</f>
        <v>0.17203311867525298</v>
      </c>
      <c r="R1102" s="10">
        <f t="shared" si="17"/>
        <v>0.27575424703049778</v>
      </c>
    </row>
    <row r="1103" spans="1:18" x14ac:dyDescent="0.25">
      <c r="A1103">
        <v>1187</v>
      </c>
      <c r="B1103" s="14">
        <v>44028</v>
      </c>
      <c r="C1103" t="s">
        <v>42</v>
      </c>
      <c r="D1103">
        <v>95383</v>
      </c>
      <c r="E1103" s="2">
        <v>44028</v>
      </c>
      <c r="F1103">
        <v>1960</v>
      </c>
      <c r="G1103">
        <v>0.98</v>
      </c>
      <c r="H1103">
        <v>2</v>
      </c>
      <c r="I1103" t="s">
        <v>162</v>
      </c>
      <c r="J1103" t="s">
        <v>167</v>
      </c>
      <c r="K1103">
        <v>7</v>
      </c>
      <c r="L1103" t="s">
        <v>170</v>
      </c>
      <c r="M1103" t="str">
        <f>VLOOKUP(Table_Fact_Inbound_Reporting[[#This Row],[supplier_dim_supplier_id]],Table_supplier_dim1[[supplier_id]:[supplier_name]],5,FALSE)</f>
        <v>Twin Enviro</v>
      </c>
      <c r="N1103">
        <f>SUMIF(B:B,Table_Fact_Inbound_Reporting[[#This Row],[single_stream_incoming_date]],G:G)</f>
        <v>4.67</v>
      </c>
      <c r="O1103">
        <f>IFERROR(VLOOKUP(Table_Fact_Inbound_Reporting[[#This Row],[single_stream_incoming_date]],Fact_Trashout_Reporting!C:F,4,FALSE),0)</f>
        <v>0</v>
      </c>
      <c r="P1103">
        <f>IFERROR(VLOOKUP(Table_Fact_Inbound_Reporting[[#This Row],[single_stream_incoming_date]],Fact_Production_Reporting!E:G,3,FALSE),0)</f>
        <v>6.7</v>
      </c>
      <c r="Q1103" s="30">
        <f>Table_Fact_Inbound_Reporting[[#This Row],[Group_Trash_Weight_Tons]]/Table_Fact_Inbound_Reporting[[#This Row],[Group_Inbound_Weight_Tons]]</f>
        <v>0</v>
      </c>
      <c r="R1103" s="10">
        <f t="shared" si="17"/>
        <v>0.27575424703049778</v>
      </c>
    </row>
    <row r="1104" spans="1:18" x14ac:dyDescent="0.25">
      <c r="A1104">
        <v>1185</v>
      </c>
      <c r="B1104" s="14">
        <v>44028</v>
      </c>
      <c r="C1104" t="s">
        <v>42</v>
      </c>
      <c r="D1104">
        <v>95295</v>
      </c>
      <c r="E1104" s="2">
        <v>44028</v>
      </c>
      <c r="F1104">
        <v>3080</v>
      </c>
      <c r="G1104">
        <v>1.54</v>
      </c>
      <c r="H1104">
        <v>2</v>
      </c>
      <c r="I1104" t="s">
        <v>162</v>
      </c>
      <c r="J1104" t="s">
        <v>167</v>
      </c>
      <c r="K1104">
        <v>7</v>
      </c>
      <c r="L1104" t="s">
        <v>170</v>
      </c>
      <c r="M1104" t="str">
        <f>VLOOKUP(Table_Fact_Inbound_Reporting[[#This Row],[supplier_dim_supplier_id]],Table_supplier_dim1[[supplier_id]:[supplier_name]],5,FALSE)</f>
        <v>Twin Enviro</v>
      </c>
      <c r="N1104">
        <f>SUMIF(B:B,Table_Fact_Inbound_Reporting[[#This Row],[single_stream_incoming_date]],G:G)</f>
        <v>4.67</v>
      </c>
      <c r="O1104">
        <f>IFERROR(VLOOKUP(Table_Fact_Inbound_Reporting[[#This Row],[single_stream_incoming_date]],Fact_Trashout_Reporting!C:F,4,FALSE),0)</f>
        <v>0</v>
      </c>
      <c r="P1104">
        <f>IFERROR(VLOOKUP(Table_Fact_Inbound_Reporting[[#This Row],[single_stream_incoming_date]],Fact_Production_Reporting!E:G,3,FALSE),0)</f>
        <v>6.7</v>
      </c>
      <c r="Q1104" s="30">
        <f>Table_Fact_Inbound_Reporting[[#This Row],[Group_Trash_Weight_Tons]]/Table_Fact_Inbound_Reporting[[#This Row],[Group_Inbound_Weight_Tons]]</f>
        <v>0</v>
      </c>
      <c r="R1104" s="10">
        <f t="shared" si="17"/>
        <v>0.27575424703049778</v>
      </c>
    </row>
    <row r="1105" spans="1:18" x14ac:dyDescent="0.25">
      <c r="A1105">
        <v>1186</v>
      </c>
      <c r="B1105" s="14">
        <v>44028</v>
      </c>
      <c r="C1105" t="s">
        <v>42</v>
      </c>
      <c r="D1105">
        <v>95370</v>
      </c>
      <c r="E1105" s="2">
        <v>44028</v>
      </c>
      <c r="F1105">
        <v>4300</v>
      </c>
      <c r="G1105">
        <v>2.15</v>
      </c>
      <c r="H1105">
        <v>2</v>
      </c>
      <c r="I1105" t="s">
        <v>162</v>
      </c>
      <c r="J1105" t="s">
        <v>167</v>
      </c>
      <c r="K1105">
        <v>7</v>
      </c>
      <c r="L1105" t="s">
        <v>170</v>
      </c>
      <c r="M1105" t="str">
        <f>VLOOKUP(Table_Fact_Inbound_Reporting[[#This Row],[supplier_dim_supplier_id]],Table_supplier_dim1[[supplier_id]:[supplier_name]],5,FALSE)</f>
        <v>Twin Enviro</v>
      </c>
      <c r="N1105">
        <f>SUMIF(B:B,Table_Fact_Inbound_Reporting[[#This Row],[single_stream_incoming_date]],G:G)</f>
        <v>4.67</v>
      </c>
      <c r="O1105">
        <f>IFERROR(VLOOKUP(Table_Fact_Inbound_Reporting[[#This Row],[single_stream_incoming_date]],Fact_Trashout_Reporting!C:F,4,FALSE),0)</f>
        <v>0</v>
      </c>
      <c r="P1105">
        <f>IFERROR(VLOOKUP(Table_Fact_Inbound_Reporting[[#This Row],[single_stream_incoming_date]],Fact_Production_Reporting!E:G,3,FALSE),0)</f>
        <v>6.7</v>
      </c>
      <c r="Q1105" s="30">
        <f>Table_Fact_Inbound_Reporting[[#This Row],[Group_Trash_Weight_Tons]]/Table_Fact_Inbound_Reporting[[#This Row],[Group_Inbound_Weight_Tons]]</f>
        <v>0</v>
      </c>
      <c r="R1105" s="10">
        <f t="shared" si="17"/>
        <v>0.27575424703049778</v>
      </c>
    </row>
    <row r="1106" spans="1:18" x14ac:dyDescent="0.25">
      <c r="A1106">
        <v>1189</v>
      </c>
      <c r="B1106" s="14">
        <v>44027</v>
      </c>
      <c r="C1106" t="s">
        <v>42</v>
      </c>
      <c r="D1106">
        <v>95282</v>
      </c>
      <c r="E1106" s="2">
        <v>44027</v>
      </c>
      <c r="F1106">
        <v>7820</v>
      </c>
      <c r="G1106">
        <v>3.91</v>
      </c>
      <c r="H1106">
        <v>2</v>
      </c>
      <c r="I1106" t="s">
        <v>162</v>
      </c>
      <c r="J1106" t="s">
        <v>167</v>
      </c>
      <c r="K1106">
        <v>7</v>
      </c>
      <c r="L1106" t="s">
        <v>170</v>
      </c>
      <c r="M1106" t="str">
        <f>VLOOKUP(Table_Fact_Inbound_Reporting[[#This Row],[supplier_dim_supplier_id]],Table_supplier_dim1[[supplier_id]:[supplier_name]],5,FALSE)</f>
        <v>Twin Enviro</v>
      </c>
      <c r="N1106">
        <f>SUMIF(B:B,Table_Fact_Inbound_Reporting[[#This Row],[single_stream_incoming_date]],G:G)</f>
        <v>6.8</v>
      </c>
      <c r="O1106">
        <f>IFERROR(VLOOKUP(Table_Fact_Inbound_Reporting[[#This Row],[single_stream_incoming_date]],Fact_Trashout_Reporting!C:F,4,FALSE),0)</f>
        <v>1.93</v>
      </c>
      <c r="P1106">
        <f>IFERROR(VLOOKUP(Table_Fact_Inbound_Reporting[[#This Row],[single_stream_incoming_date]],Fact_Production_Reporting!E:G,3,FALSE),0)</f>
        <v>4.59</v>
      </c>
      <c r="Q1106" s="30">
        <f>Table_Fact_Inbound_Reporting[[#This Row],[Group_Trash_Weight_Tons]]/Table_Fact_Inbound_Reporting[[#This Row],[Group_Inbound_Weight_Tons]]</f>
        <v>0.2838235294117647</v>
      </c>
      <c r="R1106" s="10">
        <f t="shared" si="17"/>
        <v>0.27575424703049778</v>
      </c>
    </row>
    <row r="1107" spans="1:18" x14ac:dyDescent="0.25">
      <c r="A1107">
        <v>1190</v>
      </c>
      <c r="B1107" s="14">
        <v>44027</v>
      </c>
      <c r="C1107" t="s">
        <v>42</v>
      </c>
      <c r="D1107">
        <v>95187</v>
      </c>
      <c r="E1107" s="2">
        <v>44027</v>
      </c>
      <c r="F1107">
        <v>4880</v>
      </c>
      <c r="G1107">
        <v>2.44</v>
      </c>
      <c r="H1107">
        <v>2</v>
      </c>
      <c r="I1107" t="s">
        <v>162</v>
      </c>
      <c r="J1107" t="s">
        <v>167</v>
      </c>
      <c r="K1107">
        <v>7</v>
      </c>
      <c r="L1107" t="s">
        <v>170</v>
      </c>
      <c r="M1107" s="10" t="str">
        <f>VLOOKUP(Table_Fact_Inbound_Reporting[[#This Row],[supplier_dim_supplier_id]],Table_supplier_dim1[[supplier_id]:[supplier_name]],5,FALSE)</f>
        <v>Twin Enviro</v>
      </c>
      <c r="N1107" s="10">
        <f>SUMIF(B:B,Table_Fact_Inbound_Reporting[[#This Row],[single_stream_incoming_date]],G:G)</f>
        <v>6.8</v>
      </c>
      <c r="O1107" s="10">
        <f>IFERROR(VLOOKUP(Table_Fact_Inbound_Reporting[[#This Row],[single_stream_incoming_date]],Fact_Trashout_Reporting!C:F,4,FALSE),0)</f>
        <v>1.93</v>
      </c>
      <c r="P1107" s="10">
        <f>IFERROR(VLOOKUP(Table_Fact_Inbound_Reporting[[#This Row],[single_stream_incoming_date]],Fact_Production_Reporting!E:G,3,FALSE),0)</f>
        <v>4.59</v>
      </c>
      <c r="Q1107" s="30">
        <f>Table_Fact_Inbound_Reporting[[#This Row],[Group_Trash_Weight_Tons]]/Table_Fact_Inbound_Reporting[[#This Row],[Group_Inbound_Weight_Tons]]</f>
        <v>0.2838235294117647</v>
      </c>
      <c r="R1107" s="10">
        <f t="shared" si="17"/>
        <v>0.27575424703049778</v>
      </c>
    </row>
    <row r="1108" spans="1:18" x14ac:dyDescent="0.25">
      <c r="A1108">
        <v>1188</v>
      </c>
      <c r="B1108" s="14">
        <v>44027</v>
      </c>
      <c r="C1108" t="s">
        <v>42</v>
      </c>
      <c r="D1108">
        <v>95207</v>
      </c>
      <c r="E1108" s="2">
        <v>44027</v>
      </c>
      <c r="F1108">
        <v>900</v>
      </c>
      <c r="G1108">
        <v>0.45</v>
      </c>
      <c r="H1108">
        <v>2</v>
      </c>
      <c r="I1108" t="s">
        <v>162</v>
      </c>
      <c r="J1108" t="s">
        <v>167</v>
      </c>
      <c r="K1108">
        <v>7</v>
      </c>
      <c r="L1108" t="s">
        <v>170</v>
      </c>
      <c r="M1108" s="10" t="str">
        <f>VLOOKUP(Table_Fact_Inbound_Reporting[[#This Row],[supplier_dim_supplier_id]],Table_supplier_dim1[[supplier_id]:[supplier_name]],5,FALSE)</f>
        <v>Twin Enviro</v>
      </c>
      <c r="N1108" s="10">
        <f>SUMIF(B:B,Table_Fact_Inbound_Reporting[[#This Row],[single_stream_incoming_date]],G:G)</f>
        <v>6.8</v>
      </c>
      <c r="O1108" s="10">
        <f>IFERROR(VLOOKUP(Table_Fact_Inbound_Reporting[[#This Row],[single_stream_incoming_date]],Fact_Trashout_Reporting!C:F,4,FALSE),0)</f>
        <v>1.93</v>
      </c>
      <c r="P1108" s="10">
        <f>IFERROR(VLOOKUP(Table_Fact_Inbound_Reporting[[#This Row],[single_stream_incoming_date]],Fact_Production_Reporting!E:G,3,FALSE),0)</f>
        <v>4.59</v>
      </c>
      <c r="Q1108" s="30">
        <f>Table_Fact_Inbound_Reporting[[#This Row],[Group_Trash_Weight_Tons]]/Table_Fact_Inbound_Reporting[[#This Row],[Group_Inbound_Weight_Tons]]</f>
        <v>0.2838235294117647</v>
      </c>
      <c r="R1108" s="10">
        <f t="shared" si="17"/>
        <v>0.27575424703049778</v>
      </c>
    </row>
    <row r="1109" spans="1:18" x14ac:dyDescent="0.25">
      <c r="A1109">
        <v>1194</v>
      </c>
      <c r="B1109" s="14">
        <v>44026</v>
      </c>
      <c r="C1109" t="s">
        <v>42</v>
      </c>
      <c r="D1109">
        <v>95091</v>
      </c>
      <c r="E1109" s="2">
        <v>44026</v>
      </c>
      <c r="F1109">
        <v>2700</v>
      </c>
      <c r="G1109">
        <v>1.35</v>
      </c>
      <c r="H1109">
        <v>2</v>
      </c>
      <c r="I1109" t="s">
        <v>162</v>
      </c>
      <c r="J1109" t="s">
        <v>167</v>
      </c>
      <c r="K1109">
        <v>7</v>
      </c>
      <c r="L1109" t="s">
        <v>170</v>
      </c>
      <c r="M1109" s="10" t="str">
        <f>VLOOKUP(Table_Fact_Inbound_Reporting[[#This Row],[supplier_dim_supplier_id]],Table_supplier_dim1[[supplier_id]:[supplier_name]],5,FALSE)</f>
        <v>Twin Enviro</v>
      </c>
      <c r="N1109" s="10">
        <f>SUMIF(B:B,Table_Fact_Inbound_Reporting[[#This Row],[single_stream_incoming_date]],G:G)</f>
        <v>7.7299999999999986</v>
      </c>
      <c r="O1109" s="10">
        <f>IFERROR(VLOOKUP(Table_Fact_Inbound_Reporting[[#This Row],[single_stream_incoming_date]],Fact_Trashout_Reporting!C:F,4,FALSE),0)</f>
        <v>4</v>
      </c>
      <c r="P1109" s="10">
        <f>IFERROR(VLOOKUP(Table_Fact_Inbound_Reporting[[#This Row],[single_stream_incoming_date]],Fact_Production_Reporting!E:G,3,FALSE),0)</f>
        <v>3.2700000000000005</v>
      </c>
      <c r="Q1109" s="30">
        <f>Table_Fact_Inbound_Reporting[[#This Row],[Group_Trash_Weight_Tons]]/Table_Fact_Inbound_Reporting[[#This Row],[Group_Inbound_Weight_Tons]]</f>
        <v>0.51746442432082806</v>
      </c>
      <c r="R1109" s="10">
        <f t="shared" si="17"/>
        <v>0.27575424703049778</v>
      </c>
    </row>
    <row r="1110" spans="1:18" x14ac:dyDescent="0.25">
      <c r="A1110">
        <v>1681</v>
      </c>
      <c r="B1110" s="14">
        <v>44026</v>
      </c>
      <c r="C1110" t="s">
        <v>42</v>
      </c>
      <c r="D1110">
        <v>95171</v>
      </c>
      <c r="E1110" s="2">
        <v>44026</v>
      </c>
      <c r="F1110">
        <v>6500</v>
      </c>
      <c r="G1110">
        <v>3.25</v>
      </c>
      <c r="H1110">
        <v>3</v>
      </c>
      <c r="I1110" t="s">
        <v>162</v>
      </c>
      <c r="J1110" t="s">
        <v>167</v>
      </c>
      <c r="K1110">
        <v>7</v>
      </c>
      <c r="L1110" t="s">
        <v>170</v>
      </c>
      <c r="M1110" s="10" t="str">
        <f>VLOOKUP(Table_Fact_Inbound_Reporting[[#This Row],[supplier_dim_supplier_id]],Table_supplier_dim1[[supplier_id]:[supplier_name]],5,FALSE)</f>
        <v>Waste Management</v>
      </c>
      <c r="N1110" s="10">
        <f>SUMIF(B:B,Table_Fact_Inbound_Reporting[[#This Row],[single_stream_incoming_date]],G:G)</f>
        <v>7.7299999999999986</v>
      </c>
      <c r="O1110" s="10">
        <f>IFERROR(VLOOKUP(Table_Fact_Inbound_Reporting[[#This Row],[single_stream_incoming_date]],Fact_Trashout_Reporting!C:F,4,FALSE),0)</f>
        <v>4</v>
      </c>
      <c r="P1110" s="10">
        <f>IFERROR(VLOOKUP(Table_Fact_Inbound_Reporting[[#This Row],[single_stream_incoming_date]],Fact_Production_Reporting!E:G,3,FALSE),0)</f>
        <v>3.2700000000000005</v>
      </c>
      <c r="Q1110" s="30">
        <f>Table_Fact_Inbound_Reporting[[#This Row],[Group_Trash_Weight_Tons]]/Table_Fact_Inbound_Reporting[[#This Row],[Group_Inbound_Weight_Tons]]</f>
        <v>0.51746442432082806</v>
      </c>
      <c r="R1110" s="10">
        <f t="shared" si="17"/>
        <v>0.27575424703049778</v>
      </c>
    </row>
    <row r="1111" spans="1:18" x14ac:dyDescent="0.25">
      <c r="A1111">
        <v>1191</v>
      </c>
      <c r="B1111" s="14">
        <v>44026</v>
      </c>
      <c r="C1111" t="s">
        <v>42</v>
      </c>
      <c r="D1111">
        <v>95093</v>
      </c>
      <c r="E1111" s="2">
        <v>44026</v>
      </c>
      <c r="F1111">
        <v>2440</v>
      </c>
      <c r="G1111">
        <v>1.22</v>
      </c>
      <c r="H1111">
        <v>2</v>
      </c>
      <c r="I1111" t="s">
        <v>162</v>
      </c>
      <c r="J1111" t="s">
        <v>167</v>
      </c>
      <c r="K1111">
        <v>7</v>
      </c>
      <c r="L1111" t="s">
        <v>170</v>
      </c>
      <c r="M1111" s="10" t="str">
        <f>VLOOKUP(Table_Fact_Inbound_Reporting[[#This Row],[supplier_dim_supplier_id]],Table_supplier_dim1[[supplier_id]:[supplier_name]],5,FALSE)</f>
        <v>Twin Enviro</v>
      </c>
      <c r="N1111" s="10">
        <f>SUMIF(B:B,Table_Fact_Inbound_Reporting[[#This Row],[single_stream_incoming_date]],G:G)</f>
        <v>7.7299999999999986</v>
      </c>
      <c r="O1111" s="10">
        <f>IFERROR(VLOOKUP(Table_Fact_Inbound_Reporting[[#This Row],[single_stream_incoming_date]],Fact_Trashout_Reporting!C:F,4,FALSE),0)</f>
        <v>4</v>
      </c>
      <c r="P1111" s="10">
        <f>IFERROR(VLOOKUP(Table_Fact_Inbound_Reporting[[#This Row],[single_stream_incoming_date]],Fact_Production_Reporting!E:G,3,FALSE),0)</f>
        <v>3.2700000000000005</v>
      </c>
      <c r="Q1111" s="30">
        <f>Table_Fact_Inbound_Reporting[[#This Row],[Group_Trash_Weight_Tons]]/Table_Fact_Inbound_Reporting[[#This Row],[Group_Inbound_Weight_Tons]]</f>
        <v>0.51746442432082806</v>
      </c>
      <c r="R1111" s="10">
        <f t="shared" si="17"/>
        <v>0.27575424703049778</v>
      </c>
    </row>
    <row r="1112" spans="1:18" x14ac:dyDescent="0.25">
      <c r="A1112">
        <v>1192</v>
      </c>
      <c r="B1112" s="14">
        <v>44026</v>
      </c>
      <c r="C1112" t="s">
        <v>42</v>
      </c>
      <c r="D1112">
        <v>95137</v>
      </c>
      <c r="E1112" s="2">
        <v>44026</v>
      </c>
      <c r="F1112">
        <v>3280</v>
      </c>
      <c r="G1112">
        <v>1.64</v>
      </c>
      <c r="H1112">
        <v>2</v>
      </c>
      <c r="I1112" t="s">
        <v>162</v>
      </c>
      <c r="J1112" t="s">
        <v>167</v>
      </c>
      <c r="K1112">
        <v>7</v>
      </c>
      <c r="L1112" t="s">
        <v>170</v>
      </c>
      <c r="M1112" s="10" t="str">
        <f>VLOOKUP(Table_Fact_Inbound_Reporting[[#This Row],[supplier_dim_supplier_id]],Table_supplier_dim1[[supplier_id]:[supplier_name]],5,FALSE)</f>
        <v>Twin Enviro</v>
      </c>
      <c r="N1112" s="10">
        <f>SUMIF(B:B,Table_Fact_Inbound_Reporting[[#This Row],[single_stream_incoming_date]],G:G)</f>
        <v>7.7299999999999986</v>
      </c>
      <c r="O1112" s="10">
        <f>IFERROR(VLOOKUP(Table_Fact_Inbound_Reporting[[#This Row],[single_stream_incoming_date]],Fact_Trashout_Reporting!C:F,4,FALSE),0)</f>
        <v>4</v>
      </c>
      <c r="P1112" s="10">
        <f>IFERROR(VLOOKUP(Table_Fact_Inbound_Reporting[[#This Row],[single_stream_incoming_date]],Fact_Production_Reporting!E:G,3,FALSE),0)</f>
        <v>3.2700000000000005</v>
      </c>
      <c r="Q1112" s="30">
        <f>Table_Fact_Inbound_Reporting[[#This Row],[Group_Trash_Weight_Tons]]/Table_Fact_Inbound_Reporting[[#This Row],[Group_Inbound_Weight_Tons]]</f>
        <v>0.51746442432082806</v>
      </c>
      <c r="R1112" s="10">
        <f t="shared" si="17"/>
        <v>0.27575424703049778</v>
      </c>
    </row>
    <row r="1113" spans="1:18" x14ac:dyDescent="0.25">
      <c r="A1113">
        <v>1193</v>
      </c>
      <c r="B1113" s="14">
        <v>44026</v>
      </c>
      <c r="C1113" t="s">
        <v>42</v>
      </c>
      <c r="D1113">
        <v>95109</v>
      </c>
      <c r="E1113" s="2">
        <v>44026</v>
      </c>
      <c r="F1113">
        <v>540</v>
      </c>
      <c r="G1113">
        <v>0.27</v>
      </c>
      <c r="H1113">
        <v>2</v>
      </c>
      <c r="I1113" t="s">
        <v>162</v>
      </c>
      <c r="J1113" t="s">
        <v>167</v>
      </c>
      <c r="K1113">
        <v>7</v>
      </c>
      <c r="L1113" t="s">
        <v>170</v>
      </c>
      <c r="M1113" s="10" t="str">
        <f>VLOOKUP(Table_Fact_Inbound_Reporting[[#This Row],[supplier_dim_supplier_id]],Table_supplier_dim1[[supplier_id]:[supplier_name]],5,FALSE)</f>
        <v>Twin Enviro</v>
      </c>
      <c r="N1113" s="10">
        <f>SUMIF(B:B,Table_Fact_Inbound_Reporting[[#This Row],[single_stream_incoming_date]],G:G)</f>
        <v>7.7299999999999986</v>
      </c>
      <c r="O1113" s="10">
        <f>IFERROR(VLOOKUP(Table_Fact_Inbound_Reporting[[#This Row],[single_stream_incoming_date]],Fact_Trashout_Reporting!C:F,4,FALSE),0)</f>
        <v>4</v>
      </c>
      <c r="P1113" s="10">
        <f>IFERROR(VLOOKUP(Table_Fact_Inbound_Reporting[[#This Row],[single_stream_incoming_date]],Fact_Production_Reporting!E:G,3,FALSE),0)</f>
        <v>3.2700000000000005</v>
      </c>
      <c r="Q1113" s="30">
        <f>Table_Fact_Inbound_Reporting[[#This Row],[Group_Trash_Weight_Tons]]/Table_Fact_Inbound_Reporting[[#This Row],[Group_Inbound_Weight_Tons]]</f>
        <v>0.51746442432082806</v>
      </c>
      <c r="R1113" s="10">
        <f t="shared" si="17"/>
        <v>0.27575424703049778</v>
      </c>
    </row>
    <row r="1114" spans="1:18" x14ac:dyDescent="0.25">
      <c r="A1114">
        <v>1195</v>
      </c>
      <c r="B1114" s="14">
        <v>44025</v>
      </c>
      <c r="C1114" t="s">
        <v>42</v>
      </c>
      <c r="D1114">
        <v>95062</v>
      </c>
      <c r="E1114" s="2">
        <v>44025</v>
      </c>
      <c r="F1114">
        <v>8240</v>
      </c>
      <c r="G1114">
        <v>4.12</v>
      </c>
      <c r="H1114">
        <v>2</v>
      </c>
      <c r="I1114" t="s">
        <v>162</v>
      </c>
      <c r="J1114" t="s">
        <v>167</v>
      </c>
      <c r="K1114">
        <v>7</v>
      </c>
      <c r="L1114" t="s">
        <v>170</v>
      </c>
      <c r="M1114" s="10" t="str">
        <f>VLOOKUP(Table_Fact_Inbound_Reporting[[#This Row],[supplier_dim_supplier_id]],Table_supplier_dim1[[supplier_id]:[supplier_name]],5,FALSE)</f>
        <v>Twin Enviro</v>
      </c>
      <c r="N1114" s="10">
        <f>SUMIF(B:B,Table_Fact_Inbound_Reporting[[#This Row],[single_stream_incoming_date]],G:G)</f>
        <v>6.4</v>
      </c>
      <c r="O1114" s="10">
        <f>IFERROR(VLOOKUP(Table_Fact_Inbound_Reporting[[#This Row],[single_stream_incoming_date]],Fact_Trashout_Reporting!C:F,4,FALSE),0)</f>
        <v>0</v>
      </c>
      <c r="P1114" s="10">
        <f>IFERROR(VLOOKUP(Table_Fact_Inbound_Reporting[[#This Row],[single_stream_incoming_date]],Fact_Production_Reporting!E:G,3,FALSE),0)</f>
        <v>6.1499999999999995</v>
      </c>
      <c r="Q1114" s="30">
        <f>Table_Fact_Inbound_Reporting[[#This Row],[Group_Trash_Weight_Tons]]/Table_Fact_Inbound_Reporting[[#This Row],[Group_Inbound_Weight_Tons]]</f>
        <v>0</v>
      </c>
      <c r="R1114" s="10">
        <f t="shared" si="17"/>
        <v>0.27575424703049778</v>
      </c>
    </row>
    <row r="1115" spans="1:18" x14ac:dyDescent="0.25">
      <c r="A1115">
        <v>1196</v>
      </c>
      <c r="B1115" s="14">
        <v>44025</v>
      </c>
      <c r="C1115" t="s">
        <v>42</v>
      </c>
      <c r="D1115">
        <v>94998</v>
      </c>
      <c r="E1115" s="2">
        <v>44025</v>
      </c>
      <c r="F1115">
        <v>4560</v>
      </c>
      <c r="G1115">
        <v>2.2799999999999998</v>
      </c>
      <c r="H1115">
        <v>2</v>
      </c>
      <c r="I1115" t="s">
        <v>162</v>
      </c>
      <c r="J1115" t="s">
        <v>167</v>
      </c>
      <c r="K1115">
        <v>7</v>
      </c>
      <c r="L1115" t="s">
        <v>170</v>
      </c>
      <c r="M1115" s="10" t="str">
        <f>VLOOKUP(Table_Fact_Inbound_Reporting[[#This Row],[supplier_dim_supplier_id]],Table_supplier_dim1[[supplier_id]:[supplier_name]],5,FALSE)</f>
        <v>Twin Enviro</v>
      </c>
      <c r="N1115" s="10">
        <f>SUMIF(B:B,Table_Fact_Inbound_Reporting[[#This Row],[single_stream_incoming_date]],G:G)</f>
        <v>6.4</v>
      </c>
      <c r="O1115" s="10">
        <f>IFERROR(VLOOKUP(Table_Fact_Inbound_Reporting[[#This Row],[single_stream_incoming_date]],Fact_Trashout_Reporting!C:F,4,FALSE),0)</f>
        <v>0</v>
      </c>
      <c r="P1115" s="10">
        <f>IFERROR(VLOOKUP(Table_Fact_Inbound_Reporting[[#This Row],[single_stream_incoming_date]],Fact_Production_Reporting!E:G,3,FALSE),0)</f>
        <v>6.1499999999999995</v>
      </c>
      <c r="Q1115" s="30">
        <f>Table_Fact_Inbound_Reporting[[#This Row],[Group_Trash_Weight_Tons]]/Table_Fact_Inbound_Reporting[[#This Row],[Group_Inbound_Weight_Tons]]</f>
        <v>0</v>
      </c>
      <c r="R1115" s="10">
        <f t="shared" si="17"/>
        <v>0.27575424703049778</v>
      </c>
    </row>
    <row r="1116" spans="1:18" x14ac:dyDescent="0.25">
      <c r="A1116">
        <v>1683</v>
      </c>
      <c r="B1116" s="14">
        <v>44022</v>
      </c>
      <c r="C1116" t="s">
        <v>42</v>
      </c>
      <c r="D1116">
        <v>94970</v>
      </c>
      <c r="E1116" s="2">
        <v>44022</v>
      </c>
      <c r="F1116">
        <v>10080</v>
      </c>
      <c r="G1116">
        <v>5.04</v>
      </c>
      <c r="H1116">
        <v>3</v>
      </c>
      <c r="I1116" t="s">
        <v>162</v>
      </c>
      <c r="J1116" t="s">
        <v>167</v>
      </c>
      <c r="K1116">
        <v>7</v>
      </c>
      <c r="L1116" t="s">
        <v>170</v>
      </c>
      <c r="M1116" s="10" t="str">
        <f>VLOOKUP(Table_Fact_Inbound_Reporting[[#This Row],[supplier_dim_supplier_id]],Table_supplier_dim1[[supplier_id]:[supplier_name]],5,FALSE)</f>
        <v>Waste Management</v>
      </c>
      <c r="N1116" s="10">
        <f>SUMIF(B:B,Table_Fact_Inbound_Reporting[[#This Row],[single_stream_incoming_date]],G:G)</f>
        <v>10.52</v>
      </c>
      <c r="O1116" s="10">
        <f>IFERROR(VLOOKUP(Table_Fact_Inbound_Reporting[[#This Row],[single_stream_incoming_date]],Fact_Trashout_Reporting!C:F,4,FALSE),0)</f>
        <v>5.12</v>
      </c>
      <c r="P1116" s="10">
        <f>IFERROR(VLOOKUP(Table_Fact_Inbound_Reporting[[#This Row],[single_stream_incoming_date]],Fact_Production_Reporting!E:G,3,FALSE),0)</f>
        <v>0</v>
      </c>
      <c r="Q1116" s="30">
        <f>Table_Fact_Inbound_Reporting[[#This Row],[Group_Trash_Weight_Tons]]/Table_Fact_Inbound_Reporting[[#This Row],[Group_Inbound_Weight_Tons]]</f>
        <v>0.48669201520912553</v>
      </c>
      <c r="R1116" s="10">
        <f t="shared" si="17"/>
        <v>0.27575424703049778</v>
      </c>
    </row>
    <row r="1117" spans="1:18" x14ac:dyDescent="0.25">
      <c r="A1117">
        <v>1682</v>
      </c>
      <c r="B1117" s="14">
        <v>44022</v>
      </c>
      <c r="C1117" t="s">
        <v>42</v>
      </c>
      <c r="D1117">
        <v>94951</v>
      </c>
      <c r="E1117" s="2">
        <v>44022</v>
      </c>
      <c r="F1117">
        <v>7500</v>
      </c>
      <c r="G1117">
        <v>3.75</v>
      </c>
      <c r="H1117">
        <v>3</v>
      </c>
      <c r="I1117" t="s">
        <v>162</v>
      </c>
      <c r="J1117" t="s">
        <v>167</v>
      </c>
      <c r="K1117">
        <v>7</v>
      </c>
      <c r="L1117" t="s">
        <v>170</v>
      </c>
      <c r="M1117" s="10" t="str">
        <f>VLOOKUP(Table_Fact_Inbound_Reporting[[#This Row],[supplier_dim_supplier_id]],Table_supplier_dim1[[supplier_id]:[supplier_name]],5,FALSE)</f>
        <v>Waste Management</v>
      </c>
      <c r="N1117" s="10">
        <f>SUMIF(B:B,Table_Fact_Inbound_Reporting[[#This Row],[single_stream_incoming_date]],G:G)</f>
        <v>10.52</v>
      </c>
      <c r="O1117" s="10">
        <f>IFERROR(VLOOKUP(Table_Fact_Inbound_Reporting[[#This Row],[single_stream_incoming_date]],Fact_Trashout_Reporting!C:F,4,FALSE),0)</f>
        <v>5.12</v>
      </c>
      <c r="P1117" s="10">
        <f>IFERROR(VLOOKUP(Table_Fact_Inbound_Reporting[[#This Row],[single_stream_incoming_date]],Fact_Production_Reporting!E:G,3,FALSE),0)</f>
        <v>0</v>
      </c>
      <c r="Q1117" s="30">
        <f>Table_Fact_Inbound_Reporting[[#This Row],[Group_Trash_Weight_Tons]]/Table_Fact_Inbound_Reporting[[#This Row],[Group_Inbound_Weight_Tons]]</f>
        <v>0.48669201520912553</v>
      </c>
      <c r="R1117" s="10">
        <f t="shared" si="17"/>
        <v>0.27575424703049778</v>
      </c>
    </row>
    <row r="1118" spans="1:18" x14ac:dyDescent="0.25">
      <c r="A1118">
        <v>1197</v>
      </c>
      <c r="B1118" s="14">
        <v>44022</v>
      </c>
      <c r="C1118" t="s">
        <v>42</v>
      </c>
      <c r="D1118">
        <v>94967</v>
      </c>
      <c r="E1118" s="2">
        <v>44022</v>
      </c>
      <c r="F1118">
        <v>3460</v>
      </c>
      <c r="G1118">
        <v>1.73</v>
      </c>
      <c r="H1118">
        <v>2</v>
      </c>
      <c r="I1118" t="s">
        <v>162</v>
      </c>
      <c r="J1118" t="s">
        <v>167</v>
      </c>
      <c r="K1118">
        <v>7</v>
      </c>
      <c r="L1118" t="s">
        <v>170</v>
      </c>
      <c r="M1118" s="10" t="str">
        <f>VLOOKUP(Table_Fact_Inbound_Reporting[[#This Row],[supplier_dim_supplier_id]],Table_supplier_dim1[[supplier_id]:[supplier_name]],5,FALSE)</f>
        <v>Twin Enviro</v>
      </c>
      <c r="N1118" s="10">
        <f>SUMIF(B:B,Table_Fact_Inbound_Reporting[[#This Row],[single_stream_incoming_date]],G:G)</f>
        <v>10.52</v>
      </c>
      <c r="O1118" s="10">
        <f>IFERROR(VLOOKUP(Table_Fact_Inbound_Reporting[[#This Row],[single_stream_incoming_date]],Fact_Trashout_Reporting!C:F,4,FALSE),0)</f>
        <v>5.12</v>
      </c>
      <c r="P1118" s="10">
        <f>IFERROR(VLOOKUP(Table_Fact_Inbound_Reporting[[#This Row],[single_stream_incoming_date]],Fact_Production_Reporting!E:G,3,FALSE),0)</f>
        <v>0</v>
      </c>
      <c r="Q1118" s="30">
        <f>Table_Fact_Inbound_Reporting[[#This Row],[Group_Trash_Weight_Tons]]/Table_Fact_Inbound_Reporting[[#This Row],[Group_Inbound_Weight_Tons]]</f>
        <v>0.48669201520912553</v>
      </c>
      <c r="R1118" s="10">
        <f t="shared" si="17"/>
        <v>0.27575424703049778</v>
      </c>
    </row>
    <row r="1119" spans="1:18" x14ac:dyDescent="0.25">
      <c r="A1119">
        <v>1198</v>
      </c>
      <c r="B1119" s="14">
        <v>44021</v>
      </c>
      <c r="C1119" t="s">
        <v>42</v>
      </c>
      <c r="D1119">
        <v>94870</v>
      </c>
      <c r="E1119" s="2">
        <v>44021</v>
      </c>
      <c r="F1119">
        <v>7360</v>
      </c>
      <c r="G1119">
        <v>3.68</v>
      </c>
      <c r="H1119">
        <v>2</v>
      </c>
      <c r="I1119" t="s">
        <v>162</v>
      </c>
      <c r="J1119" t="s">
        <v>167</v>
      </c>
      <c r="K1119">
        <v>7</v>
      </c>
      <c r="L1119" t="s">
        <v>170</v>
      </c>
      <c r="M1119" s="10" t="str">
        <f>VLOOKUP(Table_Fact_Inbound_Reporting[[#This Row],[supplier_dim_supplier_id]],Table_supplier_dim1[[supplier_id]:[supplier_name]],5,FALSE)</f>
        <v>Twin Enviro</v>
      </c>
      <c r="N1119" s="10">
        <f>SUMIF(B:B,Table_Fact_Inbound_Reporting[[#This Row],[single_stream_incoming_date]],G:G)</f>
        <v>7.6</v>
      </c>
      <c r="O1119" s="10">
        <f>IFERROR(VLOOKUP(Table_Fact_Inbound_Reporting[[#This Row],[single_stream_incoming_date]],Fact_Trashout_Reporting!C:F,4,FALSE),0)</f>
        <v>2.63</v>
      </c>
      <c r="P1119" s="10">
        <f>IFERROR(VLOOKUP(Table_Fact_Inbound_Reporting[[#This Row],[single_stream_incoming_date]],Fact_Production_Reporting!E:G,3,FALSE),0)</f>
        <v>5.3800000000000008</v>
      </c>
      <c r="Q1119" s="30">
        <f>Table_Fact_Inbound_Reporting[[#This Row],[Group_Trash_Weight_Tons]]/Table_Fact_Inbound_Reporting[[#This Row],[Group_Inbound_Weight_Tons]]</f>
        <v>0.34605263157894739</v>
      </c>
      <c r="R1119" s="10">
        <f t="shared" si="17"/>
        <v>0.27575424703049778</v>
      </c>
    </row>
    <row r="1120" spans="1:18" x14ac:dyDescent="0.25">
      <c r="A1120">
        <v>1199</v>
      </c>
      <c r="B1120" s="14">
        <v>44021</v>
      </c>
      <c r="C1120" t="s">
        <v>42</v>
      </c>
      <c r="D1120">
        <v>94931</v>
      </c>
      <c r="E1120" s="2">
        <v>44021</v>
      </c>
      <c r="F1120">
        <v>7840</v>
      </c>
      <c r="G1120">
        <v>3.92</v>
      </c>
      <c r="H1120">
        <v>2</v>
      </c>
      <c r="I1120" t="s">
        <v>162</v>
      </c>
      <c r="J1120" t="s">
        <v>167</v>
      </c>
      <c r="K1120">
        <v>7</v>
      </c>
      <c r="L1120" t="s">
        <v>170</v>
      </c>
      <c r="M1120" s="10" t="str">
        <f>VLOOKUP(Table_Fact_Inbound_Reporting[[#This Row],[supplier_dim_supplier_id]],Table_supplier_dim1[[supplier_id]:[supplier_name]],5,FALSE)</f>
        <v>Twin Enviro</v>
      </c>
      <c r="N1120" s="10">
        <f>SUMIF(B:B,Table_Fact_Inbound_Reporting[[#This Row],[single_stream_incoming_date]],G:G)</f>
        <v>7.6</v>
      </c>
      <c r="O1120" s="10">
        <f>IFERROR(VLOOKUP(Table_Fact_Inbound_Reporting[[#This Row],[single_stream_incoming_date]],Fact_Trashout_Reporting!C:F,4,FALSE),0)</f>
        <v>2.63</v>
      </c>
      <c r="P1120" s="10">
        <f>IFERROR(VLOOKUP(Table_Fact_Inbound_Reporting[[#This Row],[single_stream_incoming_date]],Fact_Production_Reporting!E:G,3,FALSE),0)</f>
        <v>5.3800000000000008</v>
      </c>
      <c r="Q1120" s="30">
        <f>Table_Fact_Inbound_Reporting[[#This Row],[Group_Trash_Weight_Tons]]/Table_Fact_Inbound_Reporting[[#This Row],[Group_Inbound_Weight_Tons]]</f>
        <v>0.34605263157894739</v>
      </c>
      <c r="R1120" s="10">
        <f t="shared" si="17"/>
        <v>0.27575424703049778</v>
      </c>
    </row>
    <row r="1121" spans="1:18" x14ac:dyDescent="0.25">
      <c r="A1121">
        <v>1202</v>
      </c>
      <c r="B1121" s="14">
        <v>44020</v>
      </c>
      <c r="C1121" t="s">
        <v>42</v>
      </c>
      <c r="D1121">
        <v>94807</v>
      </c>
      <c r="E1121" s="2">
        <v>44020</v>
      </c>
      <c r="F1121">
        <v>820</v>
      </c>
      <c r="G1121">
        <v>0.41</v>
      </c>
      <c r="H1121">
        <v>2</v>
      </c>
      <c r="I1121" t="s">
        <v>162</v>
      </c>
      <c r="J1121" t="s">
        <v>167</v>
      </c>
      <c r="K1121">
        <v>7</v>
      </c>
      <c r="L1121" t="s">
        <v>170</v>
      </c>
      <c r="M1121" s="10" t="str">
        <f>VLOOKUP(Table_Fact_Inbound_Reporting[[#This Row],[supplier_dim_supplier_id]],Table_supplier_dim1[[supplier_id]:[supplier_name]],5,FALSE)</f>
        <v>Twin Enviro</v>
      </c>
      <c r="N1121" s="10">
        <f>SUMIF(B:B,Table_Fact_Inbound_Reporting[[#This Row],[single_stream_incoming_date]],G:G)</f>
        <v>4.34</v>
      </c>
      <c r="O1121" s="10">
        <f>IFERROR(VLOOKUP(Table_Fact_Inbound_Reporting[[#This Row],[single_stream_incoming_date]],Fact_Trashout_Reporting!C:F,4,FALSE),0)</f>
        <v>4.88</v>
      </c>
      <c r="P1121" s="10">
        <f>IFERROR(VLOOKUP(Table_Fact_Inbound_Reporting[[#This Row],[single_stream_incoming_date]],Fact_Production_Reporting!E:G,3,FALSE),0)</f>
        <v>3.84</v>
      </c>
      <c r="Q1121" s="30">
        <f>Table_Fact_Inbound_Reporting[[#This Row],[Group_Trash_Weight_Tons]]/Table_Fact_Inbound_Reporting[[#This Row],[Group_Inbound_Weight_Tons]]</f>
        <v>1.1244239631336406</v>
      </c>
      <c r="R1121" s="10">
        <f t="shared" si="17"/>
        <v>0.27575424703049778</v>
      </c>
    </row>
    <row r="1122" spans="1:18" x14ac:dyDescent="0.25">
      <c r="A1122">
        <v>1200</v>
      </c>
      <c r="B1122" s="14">
        <v>44020</v>
      </c>
      <c r="C1122" t="s">
        <v>42</v>
      </c>
      <c r="D1122">
        <v>94803</v>
      </c>
      <c r="E1122" s="2">
        <v>44020</v>
      </c>
      <c r="F1122">
        <v>6200</v>
      </c>
      <c r="G1122">
        <v>3.1</v>
      </c>
      <c r="H1122">
        <v>2</v>
      </c>
      <c r="I1122" t="s">
        <v>162</v>
      </c>
      <c r="J1122" t="s">
        <v>167</v>
      </c>
      <c r="K1122">
        <v>7</v>
      </c>
      <c r="L1122" t="s">
        <v>170</v>
      </c>
      <c r="M1122" s="10" t="str">
        <f>VLOOKUP(Table_Fact_Inbound_Reporting[[#This Row],[supplier_dim_supplier_id]],Table_supplier_dim1[[supplier_id]:[supplier_name]],5,FALSE)</f>
        <v>Twin Enviro</v>
      </c>
      <c r="N1122" s="10">
        <f>SUMIF(B:B,Table_Fact_Inbound_Reporting[[#This Row],[single_stream_incoming_date]],G:G)</f>
        <v>4.34</v>
      </c>
      <c r="O1122" s="10">
        <f>IFERROR(VLOOKUP(Table_Fact_Inbound_Reporting[[#This Row],[single_stream_incoming_date]],Fact_Trashout_Reporting!C:F,4,FALSE),0)</f>
        <v>4.88</v>
      </c>
      <c r="P1122" s="10">
        <f>IFERROR(VLOOKUP(Table_Fact_Inbound_Reporting[[#This Row],[single_stream_incoming_date]],Fact_Production_Reporting!E:G,3,FALSE),0)</f>
        <v>3.84</v>
      </c>
      <c r="Q1122" s="30">
        <f>Table_Fact_Inbound_Reporting[[#This Row],[Group_Trash_Weight_Tons]]/Table_Fact_Inbound_Reporting[[#This Row],[Group_Inbound_Weight_Tons]]</f>
        <v>1.1244239631336406</v>
      </c>
      <c r="R1122" s="10">
        <f t="shared" si="17"/>
        <v>0.27575424703049778</v>
      </c>
    </row>
    <row r="1123" spans="1:18" x14ac:dyDescent="0.25">
      <c r="A1123">
        <v>1201</v>
      </c>
      <c r="B1123" s="14">
        <v>44020</v>
      </c>
      <c r="C1123" t="s">
        <v>42</v>
      </c>
      <c r="D1123">
        <v>94853</v>
      </c>
      <c r="E1123" s="2">
        <v>44020</v>
      </c>
      <c r="F1123">
        <v>1660</v>
      </c>
      <c r="G1123">
        <v>0.83</v>
      </c>
      <c r="H1123">
        <v>2</v>
      </c>
      <c r="I1123" t="s">
        <v>162</v>
      </c>
      <c r="J1123" t="s">
        <v>167</v>
      </c>
      <c r="K1123">
        <v>7</v>
      </c>
      <c r="L1123" t="s">
        <v>170</v>
      </c>
      <c r="M1123" s="10" t="str">
        <f>VLOOKUP(Table_Fact_Inbound_Reporting[[#This Row],[supplier_dim_supplier_id]],Table_supplier_dim1[[supplier_id]:[supplier_name]],5,FALSE)</f>
        <v>Twin Enviro</v>
      </c>
      <c r="N1123" s="10">
        <f>SUMIF(B:B,Table_Fact_Inbound_Reporting[[#This Row],[single_stream_incoming_date]],G:G)</f>
        <v>4.34</v>
      </c>
      <c r="O1123" s="10">
        <f>IFERROR(VLOOKUP(Table_Fact_Inbound_Reporting[[#This Row],[single_stream_incoming_date]],Fact_Trashout_Reporting!C:F,4,FALSE),0)</f>
        <v>4.88</v>
      </c>
      <c r="P1123" s="10">
        <f>IFERROR(VLOOKUP(Table_Fact_Inbound_Reporting[[#This Row],[single_stream_incoming_date]],Fact_Production_Reporting!E:G,3,FALSE),0)</f>
        <v>3.84</v>
      </c>
      <c r="Q1123" s="30">
        <f>Table_Fact_Inbound_Reporting[[#This Row],[Group_Trash_Weight_Tons]]/Table_Fact_Inbound_Reporting[[#This Row],[Group_Inbound_Weight_Tons]]</f>
        <v>1.1244239631336406</v>
      </c>
      <c r="R1123" s="10">
        <f t="shared" si="17"/>
        <v>0.27575424703049778</v>
      </c>
    </row>
    <row r="1124" spans="1:18" x14ac:dyDescent="0.25">
      <c r="A1124">
        <v>1684</v>
      </c>
      <c r="B1124" s="14">
        <v>44019</v>
      </c>
      <c r="C1124" t="s">
        <v>42</v>
      </c>
      <c r="D1124">
        <v>94736</v>
      </c>
      <c r="E1124" s="2">
        <v>44019</v>
      </c>
      <c r="F1124">
        <v>1940</v>
      </c>
      <c r="G1124">
        <v>0.97</v>
      </c>
      <c r="H1124">
        <v>3</v>
      </c>
      <c r="I1124" t="s">
        <v>162</v>
      </c>
      <c r="J1124" t="s">
        <v>167</v>
      </c>
      <c r="K1124">
        <v>7</v>
      </c>
      <c r="L1124" t="s">
        <v>170</v>
      </c>
      <c r="M1124" s="10" t="str">
        <f>VLOOKUP(Table_Fact_Inbound_Reporting[[#This Row],[supplier_dim_supplier_id]],Table_supplier_dim1[[supplier_id]:[supplier_name]],5,FALSE)</f>
        <v>Waste Management</v>
      </c>
      <c r="N1124" s="10">
        <f>SUMIF(B:B,Table_Fact_Inbound_Reporting[[#This Row],[single_stream_incoming_date]],G:G)</f>
        <v>2.12</v>
      </c>
      <c r="O1124" s="10">
        <f>IFERROR(VLOOKUP(Table_Fact_Inbound_Reporting[[#This Row],[single_stream_incoming_date]],Fact_Trashout_Reporting!C:F,4,FALSE),0)</f>
        <v>3.23</v>
      </c>
      <c r="P1124" s="10">
        <f>IFERROR(VLOOKUP(Table_Fact_Inbound_Reporting[[#This Row],[single_stream_incoming_date]],Fact_Production_Reporting!E:G,3,FALSE),0)</f>
        <v>7.5800000000000018</v>
      </c>
      <c r="Q1124" s="30">
        <f>Table_Fact_Inbound_Reporting[[#This Row],[Group_Trash_Weight_Tons]]/Table_Fact_Inbound_Reporting[[#This Row],[Group_Inbound_Weight_Tons]]</f>
        <v>1.5235849056603772</v>
      </c>
      <c r="R1124" s="10">
        <f t="shared" si="17"/>
        <v>0.27575424703049778</v>
      </c>
    </row>
    <row r="1125" spans="1:18" x14ac:dyDescent="0.25">
      <c r="A1125">
        <v>1203</v>
      </c>
      <c r="B1125" s="14">
        <v>44019</v>
      </c>
      <c r="C1125" t="s">
        <v>42</v>
      </c>
      <c r="D1125">
        <v>94738</v>
      </c>
      <c r="E1125" s="2">
        <v>44019</v>
      </c>
      <c r="F1125">
        <v>2300</v>
      </c>
      <c r="G1125">
        <v>1.1499999999999999</v>
      </c>
      <c r="H1125">
        <v>2</v>
      </c>
      <c r="I1125" t="s">
        <v>162</v>
      </c>
      <c r="J1125" t="s">
        <v>167</v>
      </c>
      <c r="K1125">
        <v>7</v>
      </c>
      <c r="L1125" t="s">
        <v>170</v>
      </c>
      <c r="M1125" s="10" t="str">
        <f>VLOOKUP(Table_Fact_Inbound_Reporting[[#This Row],[supplier_dim_supplier_id]],Table_supplier_dim1[[supplier_id]:[supplier_name]],5,FALSE)</f>
        <v>Twin Enviro</v>
      </c>
      <c r="N1125" s="10">
        <f>SUMIF(B:B,Table_Fact_Inbound_Reporting[[#This Row],[single_stream_incoming_date]],G:G)</f>
        <v>2.12</v>
      </c>
      <c r="O1125" s="10">
        <f>IFERROR(VLOOKUP(Table_Fact_Inbound_Reporting[[#This Row],[single_stream_incoming_date]],Fact_Trashout_Reporting!C:F,4,FALSE),0)</f>
        <v>3.23</v>
      </c>
      <c r="P1125" s="10">
        <f>IFERROR(VLOOKUP(Table_Fact_Inbound_Reporting[[#This Row],[single_stream_incoming_date]],Fact_Production_Reporting!E:G,3,FALSE),0)</f>
        <v>7.5800000000000018</v>
      </c>
      <c r="Q1125" s="30">
        <f>Table_Fact_Inbound_Reporting[[#This Row],[Group_Trash_Weight_Tons]]/Table_Fact_Inbound_Reporting[[#This Row],[Group_Inbound_Weight_Tons]]</f>
        <v>1.5235849056603772</v>
      </c>
      <c r="R1125" s="10">
        <f t="shared" si="17"/>
        <v>0.27575424703049778</v>
      </c>
    </row>
    <row r="1126" spans="1:18" x14ac:dyDescent="0.25">
      <c r="A1126">
        <v>1205</v>
      </c>
      <c r="B1126" s="14">
        <v>44018</v>
      </c>
      <c r="C1126" t="s">
        <v>42</v>
      </c>
      <c r="D1126">
        <v>94720</v>
      </c>
      <c r="E1126" s="2">
        <v>44018</v>
      </c>
      <c r="F1126">
        <v>4540</v>
      </c>
      <c r="G1126">
        <v>2.27</v>
      </c>
      <c r="H1126">
        <v>2</v>
      </c>
      <c r="I1126" t="s">
        <v>162</v>
      </c>
      <c r="J1126" t="s">
        <v>167</v>
      </c>
      <c r="K1126">
        <v>7</v>
      </c>
      <c r="L1126" t="s">
        <v>170</v>
      </c>
      <c r="M1126" s="10" t="str">
        <f>VLOOKUP(Table_Fact_Inbound_Reporting[[#This Row],[supplier_dim_supplier_id]],Table_supplier_dim1[[supplier_id]:[supplier_name]],5,FALSE)</f>
        <v>Twin Enviro</v>
      </c>
      <c r="N1126" s="10">
        <f>SUMIF(B:B,Table_Fact_Inbound_Reporting[[#This Row],[single_stream_incoming_date]],G:G)</f>
        <v>8.5500000000000007</v>
      </c>
      <c r="O1126" s="10">
        <f>IFERROR(VLOOKUP(Table_Fact_Inbound_Reporting[[#This Row],[single_stream_incoming_date]],Fact_Trashout_Reporting!C:F,4,FALSE),0)</f>
        <v>1.69</v>
      </c>
      <c r="P1126" s="10">
        <f>IFERROR(VLOOKUP(Table_Fact_Inbound_Reporting[[#This Row],[single_stream_incoming_date]],Fact_Production_Reporting!E:G,3,FALSE),0)</f>
        <v>4.96</v>
      </c>
      <c r="Q1126" s="30">
        <f>Table_Fact_Inbound_Reporting[[#This Row],[Group_Trash_Weight_Tons]]/Table_Fact_Inbound_Reporting[[#This Row],[Group_Inbound_Weight_Tons]]</f>
        <v>0.19766081871345026</v>
      </c>
      <c r="R1126" s="10">
        <f t="shared" si="17"/>
        <v>0.27575424703049778</v>
      </c>
    </row>
    <row r="1127" spans="1:18" x14ac:dyDescent="0.25">
      <c r="A1127">
        <v>1204</v>
      </c>
      <c r="B1127" s="14">
        <v>44018</v>
      </c>
      <c r="C1127" t="s">
        <v>42</v>
      </c>
      <c r="D1127">
        <v>94681</v>
      </c>
      <c r="E1127" s="2">
        <v>44018</v>
      </c>
      <c r="F1127">
        <v>2680</v>
      </c>
      <c r="G1127">
        <v>1.34</v>
      </c>
      <c r="H1127">
        <v>2</v>
      </c>
      <c r="I1127" t="s">
        <v>162</v>
      </c>
      <c r="J1127" t="s">
        <v>167</v>
      </c>
      <c r="K1127">
        <v>7</v>
      </c>
      <c r="L1127" t="s">
        <v>170</v>
      </c>
      <c r="M1127" s="10" t="str">
        <f>VLOOKUP(Table_Fact_Inbound_Reporting[[#This Row],[supplier_dim_supplier_id]],Table_supplier_dim1[[supplier_id]:[supplier_name]],5,FALSE)</f>
        <v>Twin Enviro</v>
      </c>
      <c r="N1127" s="10">
        <f>SUMIF(B:B,Table_Fact_Inbound_Reporting[[#This Row],[single_stream_incoming_date]],G:G)</f>
        <v>8.5500000000000007</v>
      </c>
      <c r="O1127" s="10">
        <f>IFERROR(VLOOKUP(Table_Fact_Inbound_Reporting[[#This Row],[single_stream_incoming_date]],Fact_Trashout_Reporting!C:F,4,FALSE),0)</f>
        <v>1.69</v>
      </c>
      <c r="P1127" s="10">
        <f>IFERROR(VLOOKUP(Table_Fact_Inbound_Reporting[[#This Row],[single_stream_incoming_date]],Fact_Production_Reporting!E:G,3,FALSE),0)</f>
        <v>4.96</v>
      </c>
      <c r="Q1127" s="30">
        <f>Table_Fact_Inbound_Reporting[[#This Row],[Group_Trash_Weight_Tons]]/Table_Fact_Inbound_Reporting[[#This Row],[Group_Inbound_Weight_Tons]]</f>
        <v>0.19766081871345026</v>
      </c>
      <c r="R1127" s="10">
        <f t="shared" si="17"/>
        <v>0.27575424703049778</v>
      </c>
    </row>
    <row r="1128" spans="1:18" x14ac:dyDescent="0.25">
      <c r="A1128">
        <v>1685</v>
      </c>
      <c r="B1128" s="14">
        <v>44018</v>
      </c>
      <c r="C1128" t="s">
        <v>42</v>
      </c>
      <c r="D1128">
        <v>94713</v>
      </c>
      <c r="E1128" s="2">
        <v>44018</v>
      </c>
      <c r="F1128">
        <v>9880</v>
      </c>
      <c r="G1128">
        <v>4.9400000000000004</v>
      </c>
      <c r="H1128">
        <v>3</v>
      </c>
      <c r="I1128" t="s">
        <v>162</v>
      </c>
      <c r="J1128" t="s">
        <v>167</v>
      </c>
      <c r="K1128">
        <v>7</v>
      </c>
      <c r="L1128" t="s">
        <v>170</v>
      </c>
      <c r="M1128" s="10" t="str">
        <f>VLOOKUP(Table_Fact_Inbound_Reporting[[#This Row],[supplier_dim_supplier_id]],Table_supplier_dim1[[supplier_id]:[supplier_name]],5,FALSE)</f>
        <v>Waste Management</v>
      </c>
      <c r="N1128" s="10">
        <f>SUMIF(B:B,Table_Fact_Inbound_Reporting[[#This Row],[single_stream_incoming_date]],G:G)</f>
        <v>8.5500000000000007</v>
      </c>
      <c r="O1128" s="10">
        <f>IFERROR(VLOOKUP(Table_Fact_Inbound_Reporting[[#This Row],[single_stream_incoming_date]],Fact_Trashout_Reporting!C:F,4,FALSE),0)</f>
        <v>1.69</v>
      </c>
      <c r="P1128" s="10">
        <f>IFERROR(VLOOKUP(Table_Fact_Inbound_Reporting[[#This Row],[single_stream_incoming_date]],Fact_Production_Reporting!E:G,3,FALSE),0)</f>
        <v>4.96</v>
      </c>
      <c r="Q1128" s="30">
        <f>Table_Fact_Inbound_Reporting[[#This Row],[Group_Trash_Weight_Tons]]/Table_Fact_Inbound_Reporting[[#This Row],[Group_Inbound_Weight_Tons]]</f>
        <v>0.19766081871345026</v>
      </c>
      <c r="R1128" s="10">
        <f t="shared" si="17"/>
        <v>0.27575424703049778</v>
      </c>
    </row>
    <row r="1129" spans="1:18" x14ac:dyDescent="0.25">
      <c r="A1129">
        <v>1207</v>
      </c>
      <c r="B1129" s="14">
        <v>44015</v>
      </c>
      <c r="C1129" t="s">
        <v>42</v>
      </c>
      <c r="D1129">
        <v>94660</v>
      </c>
      <c r="E1129" s="2">
        <v>44015</v>
      </c>
      <c r="F1129">
        <v>1940</v>
      </c>
      <c r="G1129">
        <v>0.97</v>
      </c>
      <c r="H1129">
        <v>2</v>
      </c>
      <c r="I1129" t="s">
        <v>162</v>
      </c>
      <c r="J1129" t="s">
        <v>167</v>
      </c>
      <c r="K1129">
        <v>7</v>
      </c>
      <c r="L1129" t="s">
        <v>170</v>
      </c>
      <c r="M1129" s="10" t="str">
        <f>VLOOKUP(Table_Fact_Inbound_Reporting[[#This Row],[supplier_dim_supplier_id]],Table_supplier_dim1[[supplier_id]:[supplier_name]],5,FALSE)</f>
        <v>Twin Enviro</v>
      </c>
      <c r="N1129" s="10">
        <f>SUMIF(B:B,Table_Fact_Inbound_Reporting[[#This Row],[single_stream_incoming_date]],G:G)</f>
        <v>11.280000000000001</v>
      </c>
      <c r="O1129" s="10">
        <f>IFERROR(VLOOKUP(Table_Fact_Inbound_Reporting[[#This Row],[single_stream_incoming_date]],Fact_Trashout_Reporting!C:F,4,FALSE),0)</f>
        <v>0.52</v>
      </c>
      <c r="P1129" s="10">
        <f>IFERROR(VLOOKUP(Table_Fact_Inbound_Reporting[[#This Row],[single_stream_incoming_date]],Fact_Production_Reporting!E:G,3,FALSE),0)</f>
        <v>4.67</v>
      </c>
      <c r="Q1129" s="30">
        <f>Table_Fact_Inbound_Reporting[[#This Row],[Group_Trash_Weight_Tons]]/Table_Fact_Inbound_Reporting[[#This Row],[Group_Inbound_Weight_Tons]]</f>
        <v>4.6099290780141841E-2</v>
      </c>
      <c r="R1129" s="10">
        <f t="shared" si="17"/>
        <v>0.27575424703049778</v>
      </c>
    </row>
    <row r="1130" spans="1:18" x14ac:dyDescent="0.25">
      <c r="A1130">
        <v>1208</v>
      </c>
      <c r="B1130" s="14">
        <v>44015</v>
      </c>
      <c r="C1130" t="s">
        <v>42</v>
      </c>
      <c r="D1130">
        <v>94666</v>
      </c>
      <c r="E1130" s="2">
        <v>44015</v>
      </c>
      <c r="F1130">
        <v>1540</v>
      </c>
      <c r="G1130">
        <v>0.77</v>
      </c>
      <c r="H1130">
        <v>2</v>
      </c>
      <c r="I1130" t="s">
        <v>162</v>
      </c>
      <c r="J1130" t="s">
        <v>167</v>
      </c>
      <c r="K1130">
        <v>7</v>
      </c>
      <c r="L1130" t="s">
        <v>170</v>
      </c>
      <c r="M1130" s="10" t="str">
        <f>VLOOKUP(Table_Fact_Inbound_Reporting[[#This Row],[supplier_dim_supplier_id]],Table_supplier_dim1[[supplier_id]:[supplier_name]],5,FALSE)</f>
        <v>Twin Enviro</v>
      </c>
      <c r="N1130" s="10">
        <f>SUMIF(B:B,Table_Fact_Inbound_Reporting[[#This Row],[single_stream_incoming_date]],G:G)</f>
        <v>11.280000000000001</v>
      </c>
      <c r="O1130" s="10">
        <f>IFERROR(VLOOKUP(Table_Fact_Inbound_Reporting[[#This Row],[single_stream_incoming_date]],Fact_Trashout_Reporting!C:F,4,FALSE),0)</f>
        <v>0.52</v>
      </c>
      <c r="P1130" s="10">
        <f>IFERROR(VLOOKUP(Table_Fact_Inbound_Reporting[[#This Row],[single_stream_incoming_date]],Fact_Production_Reporting!E:G,3,FALSE),0)</f>
        <v>4.67</v>
      </c>
      <c r="Q1130" s="30">
        <f>Table_Fact_Inbound_Reporting[[#This Row],[Group_Trash_Weight_Tons]]/Table_Fact_Inbound_Reporting[[#This Row],[Group_Inbound_Weight_Tons]]</f>
        <v>4.6099290780141841E-2</v>
      </c>
      <c r="R1130" s="10">
        <f t="shared" si="17"/>
        <v>0.27575424703049778</v>
      </c>
    </row>
    <row r="1131" spans="1:18" x14ac:dyDescent="0.25">
      <c r="A1131">
        <v>1686</v>
      </c>
      <c r="B1131" s="14">
        <v>44015</v>
      </c>
      <c r="C1131" t="s">
        <v>42</v>
      </c>
      <c r="D1131">
        <v>94645</v>
      </c>
      <c r="E1131" s="2">
        <v>44015</v>
      </c>
      <c r="F1131">
        <v>9860</v>
      </c>
      <c r="G1131">
        <v>4.93</v>
      </c>
      <c r="H1131">
        <v>3</v>
      </c>
      <c r="I1131" t="s">
        <v>162</v>
      </c>
      <c r="J1131" t="s">
        <v>167</v>
      </c>
      <c r="K1131">
        <v>7</v>
      </c>
      <c r="L1131" t="s">
        <v>170</v>
      </c>
      <c r="M1131" s="10" t="str">
        <f>VLOOKUP(Table_Fact_Inbound_Reporting[[#This Row],[supplier_dim_supplier_id]],Table_supplier_dim1[[supplier_id]:[supplier_name]],5,FALSE)</f>
        <v>Waste Management</v>
      </c>
      <c r="N1131" s="10">
        <f>SUMIF(B:B,Table_Fact_Inbound_Reporting[[#This Row],[single_stream_incoming_date]],G:G)</f>
        <v>11.280000000000001</v>
      </c>
      <c r="O1131" s="10">
        <f>IFERROR(VLOOKUP(Table_Fact_Inbound_Reporting[[#This Row],[single_stream_incoming_date]],Fact_Trashout_Reporting!C:F,4,FALSE),0)</f>
        <v>0.52</v>
      </c>
      <c r="P1131" s="10">
        <f>IFERROR(VLOOKUP(Table_Fact_Inbound_Reporting[[#This Row],[single_stream_incoming_date]],Fact_Production_Reporting!E:G,3,FALSE),0)</f>
        <v>4.67</v>
      </c>
      <c r="Q1131" s="30">
        <f>Table_Fact_Inbound_Reporting[[#This Row],[Group_Trash_Weight_Tons]]/Table_Fact_Inbound_Reporting[[#This Row],[Group_Inbound_Weight_Tons]]</f>
        <v>4.6099290780141841E-2</v>
      </c>
      <c r="R1131" s="10">
        <f t="shared" si="17"/>
        <v>0.27575424703049778</v>
      </c>
    </row>
    <row r="1132" spans="1:18" x14ac:dyDescent="0.25">
      <c r="A1132">
        <v>1209</v>
      </c>
      <c r="B1132" s="14">
        <v>44015</v>
      </c>
      <c r="C1132" t="s">
        <v>42</v>
      </c>
      <c r="D1132">
        <v>94651</v>
      </c>
      <c r="E1132" s="2">
        <v>44015</v>
      </c>
      <c r="F1132">
        <v>3980</v>
      </c>
      <c r="G1132">
        <v>1.99</v>
      </c>
      <c r="H1132">
        <v>2</v>
      </c>
      <c r="I1132" t="s">
        <v>162</v>
      </c>
      <c r="J1132" t="s">
        <v>167</v>
      </c>
      <c r="K1132">
        <v>7</v>
      </c>
      <c r="L1132" t="s">
        <v>170</v>
      </c>
      <c r="M1132" s="10" t="str">
        <f>VLOOKUP(Table_Fact_Inbound_Reporting[[#This Row],[supplier_dim_supplier_id]],Table_supplier_dim1[[supplier_id]:[supplier_name]],5,FALSE)</f>
        <v>Twin Enviro</v>
      </c>
      <c r="N1132" s="10">
        <f>SUMIF(B:B,Table_Fact_Inbound_Reporting[[#This Row],[single_stream_incoming_date]],G:G)</f>
        <v>11.280000000000001</v>
      </c>
      <c r="O1132" s="10">
        <f>IFERROR(VLOOKUP(Table_Fact_Inbound_Reporting[[#This Row],[single_stream_incoming_date]],Fact_Trashout_Reporting!C:F,4,FALSE),0)</f>
        <v>0.52</v>
      </c>
      <c r="P1132" s="10">
        <f>IFERROR(VLOOKUP(Table_Fact_Inbound_Reporting[[#This Row],[single_stream_incoming_date]],Fact_Production_Reporting!E:G,3,FALSE),0)</f>
        <v>4.67</v>
      </c>
      <c r="Q1132" s="30">
        <f>Table_Fact_Inbound_Reporting[[#This Row],[Group_Trash_Weight_Tons]]/Table_Fact_Inbound_Reporting[[#This Row],[Group_Inbound_Weight_Tons]]</f>
        <v>4.6099290780141841E-2</v>
      </c>
      <c r="R1132" s="10">
        <f t="shared" si="17"/>
        <v>0.27575424703049778</v>
      </c>
    </row>
    <row r="1133" spans="1:18" x14ac:dyDescent="0.25">
      <c r="A1133">
        <v>1206</v>
      </c>
      <c r="B1133" s="14">
        <v>44015</v>
      </c>
      <c r="C1133" t="s">
        <v>42</v>
      </c>
      <c r="D1133">
        <v>94658</v>
      </c>
      <c r="E1133" s="2">
        <v>44015</v>
      </c>
      <c r="F1133">
        <v>5240</v>
      </c>
      <c r="G1133">
        <v>2.62</v>
      </c>
      <c r="H1133">
        <v>2</v>
      </c>
      <c r="I1133" t="s">
        <v>162</v>
      </c>
      <c r="J1133" t="s">
        <v>167</v>
      </c>
      <c r="K1133">
        <v>7</v>
      </c>
      <c r="L1133" t="s">
        <v>170</v>
      </c>
      <c r="M1133" s="10" t="str">
        <f>VLOOKUP(Table_Fact_Inbound_Reporting[[#This Row],[supplier_dim_supplier_id]],Table_supplier_dim1[[supplier_id]:[supplier_name]],5,FALSE)</f>
        <v>Twin Enviro</v>
      </c>
      <c r="N1133" s="10">
        <f>SUMIF(B:B,Table_Fact_Inbound_Reporting[[#This Row],[single_stream_incoming_date]],G:G)</f>
        <v>11.280000000000001</v>
      </c>
      <c r="O1133" s="10">
        <f>IFERROR(VLOOKUP(Table_Fact_Inbound_Reporting[[#This Row],[single_stream_incoming_date]],Fact_Trashout_Reporting!C:F,4,FALSE),0)</f>
        <v>0.52</v>
      </c>
      <c r="P1133" s="10">
        <f>IFERROR(VLOOKUP(Table_Fact_Inbound_Reporting[[#This Row],[single_stream_incoming_date]],Fact_Production_Reporting!E:G,3,FALSE),0)</f>
        <v>4.67</v>
      </c>
      <c r="Q1133" s="30">
        <f>Table_Fact_Inbound_Reporting[[#This Row],[Group_Trash_Weight_Tons]]/Table_Fact_Inbound_Reporting[[#This Row],[Group_Inbound_Weight_Tons]]</f>
        <v>4.6099290780141841E-2</v>
      </c>
      <c r="R1133" s="10">
        <f t="shared" si="17"/>
        <v>0.27575424703049778</v>
      </c>
    </row>
    <row r="1134" spans="1:18" x14ac:dyDescent="0.25">
      <c r="A1134">
        <v>1213</v>
      </c>
      <c r="B1134" s="14">
        <v>44014</v>
      </c>
      <c r="C1134" t="s">
        <v>42</v>
      </c>
      <c r="D1134">
        <v>94579</v>
      </c>
      <c r="E1134" s="2">
        <v>44014</v>
      </c>
      <c r="F1134">
        <v>3560</v>
      </c>
      <c r="G1134">
        <v>1.78</v>
      </c>
      <c r="H1134">
        <v>2</v>
      </c>
      <c r="I1134" t="s">
        <v>162</v>
      </c>
      <c r="J1134" t="s">
        <v>167</v>
      </c>
      <c r="K1134">
        <v>7</v>
      </c>
      <c r="L1134" t="s">
        <v>170</v>
      </c>
      <c r="M1134" s="10" t="str">
        <f>VLOOKUP(Table_Fact_Inbound_Reporting[[#This Row],[supplier_dim_supplier_id]],Table_supplier_dim1[[supplier_id]:[supplier_name]],5,FALSE)</f>
        <v>Twin Enviro</v>
      </c>
      <c r="N1134" s="10">
        <f>SUMIF(B:B,Table_Fact_Inbound_Reporting[[#This Row],[single_stream_incoming_date]],G:G)</f>
        <v>6.59</v>
      </c>
      <c r="O1134" s="10">
        <f>IFERROR(VLOOKUP(Table_Fact_Inbound_Reporting[[#This Row],[single_stream_incoming_date]],Fact_Trashout_Reporting!C:F,4,FALSE),0)</f>
        <v>1.73</v>
      </c>
      <c r="P1134" s="10">
        <f>IFERROR(VLOOKUP(Table_Fact_Inbound_Reporting[[#This Row],[single_stream_incoming_date]],Fact_Production_Reporting!E:G,3,FALSE),0)</f>
        <v>0</v>
      </c>
      <c r="Q1134" s="30">
        <f>Table_Fact_Inbound_Reporting[[#This Row],[Group_Trash_Weight_Tons]]/Table_Fact_Inbound_Reporting[[#This Row],[Group_Inbound_Weight_Tons]]</f>
        <v>0.26251896813353565</v>
      </c>
      <c r="R1134" s="10">
        <f t="shared" si="17"/>
        <v>0.27575424703049778</v>
      </c>
    </row>
    <row r="1135" spans="1:18" x14ac:dyDescent="0.25">
      <c r="A1135">
        <v>1212</v>
      </c>
      <c r="B1135" s="14">
        <v>44014</v>
      </c>
      <c r="C1135" t="s">
        <v>42</v>
      </c>
      <c r="D1135">
        <v>94613</v>
      </c>
      <c r="E1135" s="2">
        <v>44014</v>
      </c>
      <c r="F1135">
        <v>3220</v>
      </c>
      <c r="G1135">
        <v>1.61</v>
      </c>
      <c r="H1135">
        <v>2</v>
      </c>
      <c r="I1135" t="s">
        <v>162</v>
      </c>
      <c r="J1135" t="s">
        <v>167</v>
      </c>
      <c r="K1135">
        <v>7</v>
      </c>
      <c r="L1135" t="s">
        <v>170</v>
      </c>
      <c r="M1135" s="10" t="str">
        <f>VLOOKUP(Table_Fact_Inbound_Reporting[[#This Row],[supplier_dim_supplier_id]],Table_supplier_dim1[[supplier_id]:[supplier_name]],5,FALSE)</f>
        <v>Twin Enviro</v>
      </c>
      <c r="N1135" s="10">
        <f>SUMIF(B:B,Table_Fact_Inbound_Reporting[[#This Row],[single_stream_incoming_date]],G:G)</f>
        <v>6.59</v>
      </c>
      <c r="O1135" s="10">
        <f>IFERROR(VLOOKUP(Table_Fact_Inbound_Reporting[[#This Row],[single_stream_incoming_date]],Fact_Trashout_Reporting!C:F,4,FALSE),0)</f>
        <v>1.73</v>
      </c>
      <c r="P1135" s="10">
        <f>IFERROR(VLOOKUP(Table_Fact_Inbound_Reporting[[#This Row],[single_stream_incoming_date]],Fact_Production_Reporting!E:G,3,FALSE),0)</f>
        <v>0</v>
      </c>
      <c r="Q1135" s="30">
        <f>Table_Fact_Inbound_Reporting[[#This Row],[Group_Trash_Weight_Tons]]/Table_Fact_Inbound_Reporting[[#This Row],[Group_Inbound_Weight_Tons]]</f>
        <v>0.26251896813353565</v>
      </c>
      <c r="R1135" s="10">
        <f t="shared" si="17"/>
        <v>0.27575424703049778</v>
      </c>
    </row>
    <row r="1136" spans="1:18" x14ac:dyDescent="0.25">
      <c r="A1136">
        <v>1211</v>
      </c>
      <c r="B1136" s="14">
        <v>44014</v>
      </c>
      <c r="C1136" t="s">
        <v>42</v>
      </c>
      <c r="D1136">
        <v>94614</v>
      </c>
      <c r="E1136" s="2">
        <v>44014</v>
      </c>
      <c r="F1136">
        <v>3820</v>
      </c>
      <c r="G1136">
        <v>1.91</v>
      </c>
      <c r="H1136">
        <v>2</v>
      </c>
      <c r="I1136" t="s">
        <v>162</v>
      </c>
      <c r="J1136" t="s">
        <v>167</v>
      </c>
      <c r="K1136">
        <v>7</v>
      </c>
      <c r="L1136" t="s">
        <v>170</v>
      </c>
      <c r="M1136" s="10" t="str">
        <f>VLOOKUP(Table_Fact_Inbound_Reporting[[#This Row],[supplier_dim_supplier_id]],Table_supplier_dim1[[supplier_id]:[supplier_name]],5,FALSE)</f>
        <v>Twin Enviro</v>
      </c>
      <c r="N1136" s="10">
        <f>SUMIF(B:B,Table_Fact_Inbound_Reporting[[#This Row],[single_stream_incoming_date]],G:G)</f>
        <v>6.59</v>
      </c>
      <c r="O1136" s="10">
        <f>IFERROR(VLOOKUP(Table_Fact_Inbound_Reporting[[#This Row],[single_stream_incoming_date]],Fact_Trashout_Reporting!C:F,4,FALSE),0)</f>
        <v>1.73</v>
      </c>
      <c r="P1136" s="10">
        <f>IFERROR(VLOOKUP(Table_Fact_Inbound_Reporting[[#This Row],[single_stream_incoming_date]],Fact_Production_Reporting!E:G,3,FALSE),0)</f>
        <v>0</v>
      </c>
      <c r="Q1136" s="30">
        <f>Table_Fact_Inbound_Reporting[[#This Row],[Group_Trash_Weight_Tons]]/Table_Fact_Inbound_Reporting[[#This Row],[Group_Inbound_Weight_Tons]]</f>
        <v>0.26251896813353565</v>
      </c>
      <c r="R1136" s="10">
        <f t="shared" si="17"/>
        <v>0.27575424703049778</v>
      </c>
    </row>
    <row r="1137" spans="1:18" x14ac:dyDescent="0.25">
      <c r="A1137">
        <v>1210</v>
      </c>
      <c r="B1137" s="14">
        <v>44014</v>
      </c>
      <c r="C1137" t="s">
        <v>42</v>
      </c>
      <c r="D1137">
        <v>94563</v>
      </c>
      <c r="E1137" s="2">
        <v>44014</v>
      </c>
      <c r="F1137">
        <v>2580</v>
      </c>
      <c r="G1137">
        <v>1.29</v>
      </c>
      <c r="H1137">
        <v>2</v>
      </c>
      <c r="I1137" t="s">
        <v>162</v>
      </c>
      <c r="J1137" t="s">
        <v>167</v>
      </c>
      <c r="K1137">
        <v>7</v>
      </c>
      <c r="L1137" t="s">
        <v>170</v>
      </c>
      <c r="M1137" s="10" t="str">
        <f>VLOOKUP(Table_Fact_Inbound_Reporting[[#This Row],[supplier_dim_supplier_id]],Table_supplier_dim1[[supplier_id]:[supplier_name]],5,FALSE)</f>
        <v>Twin Enviro</v>
      </c>
      <c r="N1137" s="10">
        <f>SUMIF(B:B,Table_Fact_Inbound_Reporting[[#This Row],[single_stream_incoming_date]],G:G)</f>
        <v>6.59</v>
      </c>
      <c r="O1137" s="10">
        <f>IFERROR(VLOOKUP(Table_Fact_Inbound_Reporting[[#This Row],[single_stream_incoming_date]],Fact_Trashout_Reporting!C:F,4,FALSE),0)</f>
        <v>1.73</v>
      </c>
      <c r="P1137" s="10">
        <f>IFERROR(VLOOKUP(Table_Fact_Inbound_Reporting[[#This Row],[single_stream_incoming_date]],Fact_Production_Reporting!E:G,3,FALSE),0)</f>
        <v>0</v>
      </c>
      <c r="Q1137" s="30">
        <f>Table_Fact_Inbound_Reporting[[#This Row],[Group_Trash_Weight_Tons]]/Table_Fact_Inbound_Reporting[[#This Row],[Group_Inbound_Weight_Tons]]</f>
        <v>0.26251896813353565</v>
      </c>
      <c r="R1137" s="10">
        <f t="shared" si="17"/>
        <v>0.27575424703049778</v>
      </c>
    </row>
    <row r="1138" spans="1:18" x14ac:dyDescent="0.25">
      <c r="A1138">
        <v>1214</v>
      </c>
      <c r="B1138" s="14">
        <v>44013</v>
      </c>
      <c r="C1138" t="s">
        <v>42</v>
      </c>
      <c r="D1138">
        <v>94499</v>
      </c>
      <c r="E1138" s="2">
        <v>44013</v>
      </c>
      <c r="F1138">
        <v>4640</v>
      </c>
      <c r="G1138">
        <v>2.3199999999999998</v>
      </c>
      <c r="H1138">
        <v>2</v>
      </c>
      <c r="I1138" t="s">
        <v>162</v>
      </c>
      <c r="J1138" t="s">
        <v>167</v>
      </c>
      <c r="K1138">
        <v>7</v>
      </c>
      <c r="L1138" t="s">
        <v>170</v>
      </c>
      <c r="M1138" s="10" t="str">
        <f>VLOOKUP(Table_Fact_Inbound_Reporting[[#This Row],[supplier_dim_supplier_id]],Table_supplier_dim1[[supplier_id]:[supplier_name]],5,FALSE)</f>
        <v>Twin Enviro</v>
      </c>
      <c r="N1138" s="10">
        <f>SUMIF(B:B,Table_Fact_Inbound_Reporting[[#This Row],[single_stream_incoming_date]],G:G)</f>
        <v>9.32</v>
      </c>
      <c r="O1138" s="10">
        <f>IFERROR(VLOOKUP(Table_Fact_Inbound_Reporting[[#This Row],[single_stream_incoming_date]],Fact_Trashout_Reporting!C:F,4,FALSE),0)</f>
        <v>2.0299999999999998</v>
      </c>
      <c r="P1138" s="10">
        <f>IFERROR(VLOOKUP(Table_Fact_Inbound_Reporting[[#This Row],[single_stream_incoming_date]],Fact_Production_Reporting!E:G,3,FALSE),0)</f>
        <v>4.6800000000000006</v>
      </c>
      <c r="Q1138" s="30">
        <f>Table_Fact_Inbound_Reporting[[#This Row],[Group_Trash_Weight_Tons]]/Table_Fact_Inbound_Reporting[[#This Row],[Group_Inbound_Weight_Tons]]</f>
        <v>0.21781115879828322</v>
      </c>
      <c r="R1138" s="10">
        <f t="shared" si="17"/>
        <v>0.27575424703049778</v>
      </c>
    </row>
    <row r="1139" spans="1:18" x14ac:dyDescent="0.25">
      <c r="A1139">
        <v>1687</v>
      </c>
      <c r="B1139" s="14">
        <v>44013</v>
      </c>
      <c r="C1139" t="s">
        <v>42</v>
      </c>
      <c r="D1139">
        <v>94539</v>
      </c>
      <c r="E1139" s="2">
        <v>44013</v>
      </c>
      <c r="F1139">
        <v>7020</v>
      </c>
      <c r="G1139">
        <v>3.51</v>
      </c>
      <c r="H1139">
        <v>3</v>
      </c>
      <c r="I1139" t="s">
        <v>162</v>
      </c>
      <c r="J1139" t="s">
        <v>167</v>
      </c>
      <c r="K1139">
        <v>7</v>
      </c>
      <c r="L1139" t="s">
        <v>170</v>
      </c>
      <c r="M1139" s="10" t="str">
        <f>VLOOKUP(Table_Fact_Inbound_Reporting[[#This Row],[supplier_dim_supplier_id]],Table_supplier_dim1[[supplier_id]:[supplier_name]],5,FALSE)</f>
        <v>Waste Management</v>
      </c>
      <c r="N1139" s="10">
        <f>SUMIF(B:B,Table_Fact_Inbound_Reporting[[#This Row],[single_stream_incoming_date]],G:G)</f>
        <v>9.32</v>
      </c>
      <c r="O1139" s="10">
        <f>IFERROR(VLOOKUP(Table_Fact_Inbound_Reporting[[#This Row],[single_stream_incoming_date]],Fact_Trashout_Reporting!C:F,4,FALSE),0)</f>
        <v>2.0299999999999998</v>
      </c>
      <c r="P1139" s="10">
        <f>IFERROR(VLOOKUP(Table_Fact_Inbound_Reporting[[#This Row],[single_stream_incoming_date]],Fact_Production_Reporting!E:G,3,FALSE),0)</f>
        <v>4.6800000000000006</v>
      </c>
      <c r="Q1139" s="30">
        <f>Table_Fact_Inbound_Reporting[[#This Row],[Group_Trash_Weight_Tons]]/Table_Fact_Inbound_Reporting[[#This Row],[Group_Inbound_Weight_Tons]]</f>
        <v>0.21781115879828322</v>
      </c>
      <c r="R1139" s="10">
        <f t="shared" si="17"/>
        <v>0.27575424703049778</v>
      </c>
    </row>
    <row r="1140" spans="1:18" x14ac:dyDescent="0.25">
      <c r="A1140">
        <v>1216</v>
      </c>
      <c r="B1140" s="14">
        <v>44013</v>
      </c>
      <c r="C1140" t="s">
        <v>42</v>
      </c>
      <c r="D1140">
        <v>94509</v>
      </c>
      <c r="E1140" s="2">
        <v>44013</v>
      </c>
      <c r="F1140">
        <v>1660</v>
      </c>
      <c r="G1140">
        <v>0.83</v>
      </c>
      <c r="H1140">
        <v>2</v>
      </c>
      <c r="I1140" t="s">
        <v>162</v>
      </c>
      <c r="J1140" t="s">
        <v>167</v>
      </c>
      <c r="K1140">
        <v>7</v>
      </c>
      <c r="L1140" t="s">
        <v>170</v>
      </c>
      <c r="M1140" s="10" t="str">
        <f>VLOOKUP(Table_Fact_Inbound_Reporting[[#This Row],[supplier_dim_supplier_id]],Table_supplier_dim1[[supplier_id]:[supplier_name]],5,FALSE)</f>
        <v>Twin Enviro</v>
      </c>
      <c r="N1140" s="10">
        <f>SUMIF(B:B,Table_Fact_Inbound_Reporting[[#This Row],[single_stream_incoming_date]],G:G)</f>
        <v>9.32</v>
      </c>
      <c r="O1140" s="10">
        <f>IFERROR(VLOOKUP(Table_Fact_Inbound_Reporting[[#This Row],[single_stream_incoming_date]],Fact_Trashout_Reporting!C:F,4,FALSE),0)</f>
        <v>2.0299999999999998</v>
      </c>
      <c r="P1140" s="10">
        <f>IFERROR(VLOOKUP(Table_Fact_Inbound_Reporting[[#This Row],[single_stream_incoming_date]],Fact_Production_Reporting!E:G,3,FALSE),0)</f>
        <v>4.6800000000000006</v>
      </c>
      <c r="Q1140" s="30">
        <f>Table_Fact_Inbound_Reporting[[#This Row],[Group_Trash_Weight_Tons]]/Table_Fact_Inbound_Reporting[[#This Row],[Group_Inbound_Weight_Tons]]</f>
        <v>0.21781115879828322</v>
      </c>
      <c r="R1140" s="10">
        <f t="shared" si="17"/>
        <v>0.27575424703049778</v>
      </c>
    </row>
    <row r="1141" spans="1:18" x14ac:dyDescent="0.25">
      <c r="A1141">
        <v>1215</v>
      </c>
      <c r="B1141" s="14">
        <v>44013</v>
      </c>
      <c r="C1141" t="s">
        <v>42</v>
      </c>
      <c r="D1141">
        <v>94538</v>
      </c>
      <c r="E1141" s="2">
        <v>44013</v>
      </c>
      <c r="F1141">
        <v>5320</v>
      </c>
      <c r="G1141">
        <v>2.66</v>
      </c>
      <c r="H1141">
        <v>2</v>
      </c>
      <c r="I1141" t="s">
        <v>162</v>
      </c>
      <c r="J1141" t="s">
        <v>167</v>
      </c>
      <c r="K1141">
        <v>7</v>
      </c>
      <c r="L1141" t="s">
        <v>170</v>
      </c>
      <c r="M1141" s="10" t="str">
        <f>VLOOKUP(Table_Fact_Inbound_Reporting[[#This Row],[supplier_dim_supplier_id]],Table_supplier_dim1[[supplier_id]:[supplier_name]],5,FALSE)</f>
        <v>Twin Enviro</v>
      </c>
      <c r="N1141" s="10">
        <f>SUMIF(B:B,Table_Fact_Inbound_Reporting[[#This Row],[single_stream_incoming_date]],G:G)</f>
        <v>9.32</v>
      </c>
      <c r="O1141" s="10">
        <f>IFERROR(VLOOKUP(Table_Fact_Inbound_Reporting[[#This Row],[single_stream_incoming_date]],Fact_Trashout_Reporting!C:F,4,FALSE),0)</f>
        <v>2.0299999999999998</v>
      </c>
      <c r="P1141" s="10">
        <f>IFERROR(VLOOKUP(Table_Fact_Inbound_Reporting[[#This Row],[single_stream_incoming_date]],Fact_Production_Reporting!E:G,3,FALSE),0)</f>
        <v>4.6800000000000006</v>
      </c>
      <c r="Q1141" s="30">
        <f>Table_Fact_Inbound_Reporting[[#This Row],[Group_Trash_Weight_Tons]]/Table_Fact_Inbound_Reporting[[#This Row],[Group_Inbound_Weight_Tons]]</f>
        <v>0.21781115879828322</v>
      </c>
      <c r="R1141" s="10">
        <f t="shared" si="17"/>
        <v>0.27575424703049778</v>
      </c>
    </row>
    <row r="1142" spans="1:18" x14ac:dyDescent="0.25">
      <c r="A1142">
        <v>1217</v>
      </c>
      <c r="B1142" s="14">
        <v>44012</v>
      </c>
      <c r="C1142" t="s">
        <v>42</v>
      </c>
      <c r="D1142">
        <v>94494</v>
      </c>
      <c r="E1142" s="2">
        <v>44012</v>
      </c>
      <c r="F1142">
        <v>560</v>
      </c>
      <c r="G1142">
        <v>0.28000000000000003</v>
      </c>
      <c r="H1142">
        <v>2</v>
      </c>
      <c r="I1142" t="s">
        <v>162</v>
      </c>
      <c r="J1142" t="s">
        <v>171</v>
      </c>
      <c r="K1142">
        <v>6</v>
      </c>
      <c r="L1142" t="s">
        <v>172</v>
      </c>
      <c r="M1142" s="10" t="str">
        <f>VLOOKUP(Table_Fact_Inbound_Reporting[[#This Row],[supplier_dim_supplier_id]],Table_supplier_dim1[[supplier_id]:[supplier_name]],5,FALSE)</f>
        <v>Twin Enviro</v>
      </c>
      <c r="N1142" s="10">
        <f>SUMIF(B:B,Table_Fact_Inbound_Reporting[[#This Row],[single_stream_incoming_date]],G:G)</f>
        <v>7.3599999999999994</v>
      </c>
      <c r="O1142" s="10">
        <f>IFERROR(VLOOKUP(Table_Fact_Inbound_Reporting[[#This Row],[single_stream_incoming_date]],Fact_Trashout_Reporting!C:F,4,FALSE),0)</f>
        <v>2.04</v>
      </c>
      <c r="P1142" s="10">
        <f>IFERROR(VLOOKUP(Table_Fact_Inbound_Reporting[[#This Row],[single_stream_incoming_date]],Fact_Production_Reporting!E:G,3,FALSE),0)</f>
        <v>2.02</v>
      </c>
      <c r="Q1142" s="30">
        <f>Table_Fact_Inbound_Reporting[[#This Row],[Group_Trash_Weight_Tons]]/Table_Fact_Inbound_Reporting[[#This Row],[Group_Inbound_Weight_Tons]]</f>
        <v>0.27717391304347827</v>
      </c>
      <c r="R1142" s="10">
        <f t="shared" si="17"/>
        <v>0.27575424703049778</v>
      </c>
    </row>
    <row r="1143" spans="1:18" x14ac:dyDescent="0.25">
      <c r="A1143">
        <v>1688</v>
      </c>
      <c r="B1143" s="14">
        <v>44012</v>
      </c>
      <c r="C1143" t="s">
        <v>42</v>
      </c>
      <c r="D1143">
        <v>94484</v>
      </c>
      <c r="E1143" s="2">
        <v>44012</v>
      </c>
      <c r="F1143">
        <v>10200</v>
      </c>
      <c r="G1143">
        <v>5.0999999999999996</v>
      </c>
      <c r="H1143">
        <v>3</v>
      </c>
      <c r="I1143" t="s">
        <v>162</v>
      </c>
      <c r="J1143" t="s">
        <v>171</v>
      </c>
      <c r="K1143">
        <v>6</v>
      </c>
      <c r="L1143" t="s">
        <v>172</v>
      </c>
      <c r="M1143" s="10" t="str">
        <f>VLOOKUP(Table_Fact_Inbound_Reporting[[#This Row],[supplier_dim_supplier_id]],Table_supplier_dim1[[supplier_id]:[supplier_name]],5,FALSE)</f>
        <v>Waste Management</v>
      </c>
      <c r="N1143" s="10">
        <f>SUMIF(B:B,Table_Fact_Inbound_Reporting[[#This Row],[single_stream_incoming_date]],G:G)</f>
        <v>7.3599999999999994</v>
      </c>
      <c r="O1143" s="10">
        <f>IFERROR(VLOOKUP(Table_Fact_Inbound_Reporting[[#This Row],[single_stream_incoming_date]],Fact_Trashout_Reporting!C:F,4,FALSE),0)</f>
        <v>2.04</v>
      </c>
      <c r="P1143" s="10">
        <f>IFERROR(VLOOKUP(Table_Fact_Inbound_Reporting[[#This Row],[single_stream_incoming_date]],Fact_Production_Reporting!E:G,3,FALSE),0)</f>
        <v>2.02</v>
      </c>
      <c r="Q1143" s="30">
        <f>Table_Fact_Inbound_Reporting[[#This Row],[Group_Trash_Weight_Tons]]/Table_Fact_Inbound_Reporting[[#This Row],[Group_Inbound_Weight_Tons]]</f>
        <v>0.27717391304347827</v>
      </c>
      <c r="R1143" s="10">
        <f t="shared" si="17"/>
        <v>0.27575424703049778</v>
      </c>
    </row>
    <row r="1144" spans="1:18" x14ac:dyDescent="0.25">
      <c r="A1144">
        <v>1218</v>
      </c>
      <c r="B1144" s="14">
        <v>44012</v>
      </c>
      <c r="C1144" t="s">
        <v>42</v>
      </c>
      <c r="D1144">
        <v>94445</v>
      </c>
      <c r="E1144" s="2">
        <v>44012</v>
      </c>
      <c r="F1144">
        <v>3960</v>
      </c>
      <c r="G1144">
        <v>1.98</v>
      </c>
      <c r="H1144">
        <v>2</v>
      </c>
      <c r="I1144" t="s">
        <v>162</v>
      </c>
      <c r="J1144" t="s">
        <v>171</v>
      </c>
      <c r="K1144">
        <v>6</v>
      </c>
      <c r="L1144" t="s">
        <v>172</v>
      </c>
      <c r="M1144" s="10" t="str">
        <f>VLOOKUP(Table_Fact_Inbound_Reporting[[#This Row],[supplier_dim_supplier_id]],Table_supplier_dim1[[supplier_id]:[supplier_name]],5,FALSE)</f>
        <v>Twin Enviro</v>
      </c>
      <c r="N1144" s="10">
        <f>SUMIF(B:B,Table_Fact_Inbound_Reporting[[#This Row],[single_stream_incoming_date]],G:G)</f>
        <v>7.3599999999999994</v>
      </c>
      <c r="O1144" s="10">
        <f>IFERROR(VLOOKUP(Table_Fact_Inbound_Reporting[[#This Row],[single_stream_incoming_date]],Fact_Trashout_Reporting!C:F,4,FALSE),0)</f>
        <v>2.04</v>
      </c>
      <c r="P1144" s="10">
        <f>IFERROR(VLOOKUP(Table_Fact_Inbound_Reporting[[#This Row],[single_stream_incoming_date]],Fact_Production_Reporting!E:G,3,FALSE),0)</f>
        <v>2.02</v>
      </c>
      <c r="Q1144" s="30">
        <f>Table_Fact_Inbound_Reporting[[#This Row],[Group_Trash_Weight_Tons]]/Table_Fact_Inbound_Reporting[[#This Row],[Group_Inbound_Weight_Tons]]</f>
        <v>0.27717391304347827</v>
      </c>
      <c r="R1144" s="10">
        <f t="shared" si="17"/>
        <v>0.27575424703049778</v>
      </c>
    </row>
    <row r="1145" spans="1:18" x14ac:dyDescent="0.25">
      <c r="A1145">
        <v>1220</v>
      </c>
      <c r="B1145" s="14">
        <v>44011</v>
      </c>
      <c r="C1145" t="s">
        <v>42</v>
      </c>
      <c r="D1145">
        <v>94440</v>
      </c>
      <c r="E1145" s="2">
        <v>44011</v>
      </c>
      <c r="F1145">
        <v>3560</v>
      </c>
      <c r="G1145">
        <v>1.78</v>
      </c>
      <c r="H1145">
        <v>2</v>
      </c>
      <c r="I1145" t="s">
        <v>162</v>
      </c>
      <c r="J1145" t="s">
        <v>171</v>
      </c>
      <c r="K1145">
        <v>6</v>
      </c>
      <c r="L1145" t="s">
        <v>172</v>
      </c>
      <c r="M1145" s="10" t="str">
        <f>VLOOKUP(Table_Fact_Inbound_Reporting[[#This Row],[supplier_dim_supplier_id]],Table_supplier_dim1[[supplier_id]:[supplier_name]],5,FALSE)</f>
        <v>Twin Enviro</v>
      </c>
      <c r="N1145" s="10">
        <f>SUMIF(B:B,Table_Fact_Inbound_Reporting[[#This Row],[single_stream_incoming_date]],G:G)</f>
        <v>6.91</v>
      </c>
      <c r="O1145" s="10">
        <f>IFERROR(VLOOKUP(Table_Fact_Inbound_Reporting[[#This Row],[single_stream_incoming_date]],Fact_Trashout_Reporting!C:F,4,FALSE),0)</f>
        <v>1.31</v>
      </c>
      <c r="P1145" s="10">
        <f>IFERROR(VLOOKUP(Table_Fact_Inbound_Reporting[[#This Row],[single_stream_incoming_date]],Fact_Production_Reporting!E:G,3,FALSE),0)</f>
        <v>4.01</v>
      </c>
      <c r="Q1145" s="30">
        <f>Table_Fact_Inbound_Reporting[[#This Row],[Group_Trash_Weight_Tons]]/Table_Fact_Inbound_Reporting[[#This Row],[Group_Inbound_Weight_Tons]]</f>
        <v>0.18958031837916064</v>
      </c>
      <c r="R1145" s="10">
        <f t="shared" si="17"/>
        <v>0.27575424703049778</v>
      </c>
    </row>
    <row r="1146" spans="1:18" x14ac:dyDescent="0.25">
      <c r="A1146">
        <v>1219</v>
      </c>
      <c r="B1146" s="14">
        <v>44011</v>
      </c>
      <c r="C1146" t="s">
        <v>42</v>
      </c>
      <c r="D1146">
        <v>94416</v>
      </c>
      <c r="E1146" s="2">
        <v>44011</v>
      </c>
      <c r="F1146">
        <v>4820</v>
      </c>
      <c r="G1146">
        <v>2.41</v>
      </c>
      <c r="H1146">
        <v>2</v>
      </c>
      <c r="I1146" t="s">
        <v>162</v>
      </c>
      <c r="J1146" t="s">
        <v>171</v>
      </c>
      <c r="K1146">
        <v>6</v>
      </c>
      <c r="L1146" t="s">
        <v>172</v>
      </c>
      <c r="M1146" s="10" t="str">
        <f>VLOOKUP(Table_Fact_Inbound_Reporting[[#This Row],[supplier_dim_supplier_id]],Table_supplier_dim1[[supplier_id]:[supplier_name]],5,FALSE)</f>
        <v>Twin Enviro</v>
      </c>
      <c r="N1146" s="10">
        <f>SUMIF(B:B,Table_Fact_Inbound_Reporting[[#This Row],[single_stream_incoming_date]],G:G)</f>
        <v>6.91</v>
      </c>
      <c r="O1146" s="10">
        <f>IFERROR(VLOOKUP(Table_Fact_Inbound_Reporting[[#This Row],[single_stream_incoming_date]],Fact_Trashout_Reporting!C:F,4,FALSE),0)</f>
        <v>1.31</v>
      </c>
      <c r="P1146" s="10">
        <f>IFERROR(VLOOKUP(Table_Fact_Inbound_Reporting[[#This Row],[single_stream_incoming_date]],Fact_Production_Reporting!E:G,3,FALSE),0)</f>
        <v>4.01</v>
      </c>
      <c r="Q1146" s="30">
        <f>Table_Fact_Inbound_Reporting[[#This Row],[Group_Trash_Weight_Tons]]/Table_Fact_Inbound_Reporting[[#This Row],[Group_Inbound_Weight_Tons]]</f>
        <v>0.18958031837916064</v>
      </c>
      <c r="R1146" s="10">
        <f t="shared" si="17"/>
        <v>0.27575424703049778</v>
      </c>
    </row>
    <row r="1147" spans="1:18" x14ac:dyDescent="0.25">
      <c r="A1147">
        <v>1689</v>
      </c>
      <c r="B1147" s="14">
        <v>44011</v>
      </c>
      <c r="C1147" t="s">
        <v>42</v>
      </c>
      <c r="D1147">
        <v>94429</v>
      </c>
      <c r="E1147" s="2">
        <v>44011</v>
      </c>
      <c r="F1147">
        <v>5440</v>
      </c>
      <c r="G1147">
        <v>2.72</v>
      </c>
      <c r="H1147">
        <v>3</v>
      </c>
      <c r="I1147" t="s">
        <v>162</v>
      </c>
      <c r="J1147" t="s">
        <v>171</v>
      </c>
      <c r="K1147">
        <v>6</v>
      </c>
      <c r="L1147" t="s">
        <v>172</v>
      </c>
      <c r="M1147" s="10" t="str">
        <f>VLOOKUP(Table_Fact_Inbound_Reporting[[#This Row],[supplier_dim_supplier_id]],Table_supplier_dim1[[supplier_id]:[supplier_name]],5,FALSE)</f>
        <v>Waste Management</v>
      </c>
      <c r="N1147" s="10">
        <f>SUMIF(B:B,Table_Fact_Inbound_Reporting[[#This Row],[single_stream_incoming_date]],G:G)</f>
        <v>6.91</v>
      </c>
      <c r="O1147" s="10">
        <f>IFERROR(VLOOKUP(Table_Fact_Inbound_Reporting[[#This Row],[single_stream_incoming_date]],Fact_Trashout_Reporting!C:F,4,FALSE),0)</f>
        <v>1.31</v>
      </c>
      <c r="P1147" s="10">
        <f>IFERROR(VLOOKUP(Table_Fact_Inbound_Reporting[[#This Row],[single_stream_incoming_date]],Fact_Production_Reporting!E:G,3,FALSE),0)</f>
        <v>4.01</v>
      </c>
      <c r="Q1147" s="30">
        <f>Table_Fact_Inbound_Reporting[[#This Row],[Group_Trash_Weight_Tons]]/Table_Fact_Inbound_Reporting[[#This Row],[Group_Inbound_Weight_Tons]]</f>
        <v>0.18958031837916064</v>
      </c>
      <c r="R1147" s="10">
        <f t="shared" si="17"/>
        <v>0.27575424703049778</v>
      </c>
    </row>
    <row r="1148" spans="1:18" x14ac:dyDescent="0.25">
      <c r="A1148">
        <v>1222</v>
      </c>
      <c r="B1148" s="14">
        <v>44008</v>
      </c>
      <c r="C1148" t="s">
        <v>42</v>
      </c>
      <c r="D1148">
        <v>94346</v>
      </c>
      <c r="E1148" s="2">
        <v>44008</v>
      </c>
      <c r="F1148">
        <v>3020</v>
      </c>
      <c r="G1148">
        <v>1.51</v>
      </c>
      <c r="H1148">
        <v>2</v>
      </c>
      <c r="I1148" t="s">
        <v>162</v>
      </c>
      <c r="J1148" t="s">
        <v>171</v>
      </c>
      <c r="K1148">
        <v>6</v>
      </c>
      <c r="L1148" t="s">
        <v>172</v>
      </c>
      <c r="M1148" s="10" t="str">
        <f>VLOOKUP(Table_Fact_Inbound_Reporting[[#This Row],[supplier_dim_supplier_id]],Table_supplier_dim1[[supplier_id]:[supplier_name]],5,FALSE)</f>
        <v>Twin Enviro</v>
      </c>
      <c r="N1148" s="10">
        <f>SUMIF(B:B,Table_Fact_Inbound_Reporting[[#This Row],[single_stream_incoming_date]],G:G)</f>
        <v>7.43</v>
      </c>
      <c r="O1148" s="10">
        <f>IFERROR(VLOOKUP(Table_Fact_Inbound_Reporting[[#This Row],[single_stream_incoming_date]],Fact_Trashout_Reporting!C:F,4,FALSE),0)</f>
        <v>1.6</v>
      </c>
      <c r="P1148" s="10">
        <f>IFERROR(VLOOKUP(Table_Fact_Inbound_Reporting[[#This Row],[single_stream_incoming_date]],Fact_Production_Reporting!E:G,3,FALSE),0)</f>
        <v>5.78</v>
      </c>
      <c r="Q1148" s="30">
        <f>Table_Fact_Inbound_Reporting[[#This Row],[Group_Trash_Weight_Tons]]/Table_Fact_Inbound_Reporting[[#This Row],[Group_Inbound_Weight_Tons]]</f>
        <v>0.21534320323014808</v>
      </c>
      <c r="R1148" s="10">
        <f t="shared" si="17"/>
        <v>0.27575424703049778</v>
      </c>
    </row>
    <row r="1149" spans="1:18" x14ac:dyDescent="0.25">
      <c r="A1149">
        <v>1223</v>
      </c>
      <c r="B1149" s="14">
        <v>44008</v>
      </c>
      <c r="C1149" t="s">
        <v>42</v>
      </c>
      <c r="D1149">
        <v>94366</v>
      </c>
      <c r="E1149" s="2">
        <v>44008</v>
      </c>
      <c r="F1149">
        <v>2340</v>
      </c>
      <c r="G1149">
        <v>1.17</v>
      </c>
      <c r="H1149">
        <v>2</v>
      </c>
      <c r="I1149" t="s">
        <v>162</v>
      </c>
      <c r="J1149" t="s">
        <v>171</v>
      </c>
      <c r="K1149">
        <v>6</v>
      </c>
      <c r="L1149" t="s">
        <v>172</v>
      </c>
      <c r="M1149" s="10" t="str">
        <f>VLOOKUP(Table_Fact_Inbound_Reporting[[#This Row],[supplier_dim_supplier_id]],Table_supplier_dim1[[supplier_id]:[supplier_name]],5,FALSE)</f>
        <v>Twin Enviro</v>
      </c>
      <c r="N1149" s="10">
        <f>SUMIF(B:B,Table_Fact_Inbound_Reporting[[#This Row],[single_stream_incoming_date]],G:G)</f>
        <v>7.43</v>
      </c>
      <c r="O1149" s="10">
        <f>IFERROR(VLOOKUP(Table_Fact_Inbound_Reporting[[#This Row],[single_stream_incoming_date]],Fact_Trashout_Reporting!C:F,4,FALSE),0)</f>
        <v>1.6</v>
      </c>
      <c r="P1149" s="10">
        <f>IFERROR(VLOOKUP(Table_Fact_Inbound_Reporting[[#This Row],[single_stream_incoming_date]],Fact_Production_Reporting!E:G,3,FALSE),0)</f>
        <v>5.78</v>
      </c>
      <c r="Q1149" s="30">
        <f>Table_Fact_Inbound_Reporting[[#This Row],[Group_Trash_Weight_Tons]]/Table_Fact_Inbound_Reporting[[#This Row],[Group_Inbound_Weight_Tons]]</f>
        <v>0.21534320323014808</v>
      </c>
      <c r="R1149" s="10">
        <f t="shared" si="17"/>
        <v>0.27575424703049778</v>
      </c>
    </row>
    <row r="1150" spans="1:18" x14ac:dyDescent="0.25">
      <c r="A1150">
        <v>1224</v>
      </c>
      <c r="B1150" s="14">
        <v>44008</v>
      </c>
      <c r="C1150" t="s">
        <v>42</v>
      </c>
      <c r="D1150">
        <v>94360</v>
      </c>
      <c r="E1150" s="2">
        <v>44008</v>
      </c>
      <c r="F1150">
        <v>2300</v>
      </c>
      <c r="G1150">
        <v>1.1499999999999999</v>
      </c>
      <c r="H1150">
        <v>2</v>
      </c>
      <c r="I1150" t="s">
        <v>162</v>
      </c>
      <c r="J1150" t="s">
        <v>171</v>
      </c>
      <c r="K1150">
        <v>6</v>
      </c>
      <c r="L1150" t="s">
        <v>172</v>
      </c>
      <c r="M1150" s="10" t="str">
        <f>VLOOKUP(Table_Fact_Inbound_Reporting[[#This Row],[supplier_dim_supplier_id]],Table_supplier_dim1[[supplier_id]:[supplier_name]],5,FALSE)</f>
        <v>Twin Enviro</v>
      </c>
      <c r="N1150" s="10">
        <f>SUMIF(B:B,Table_Fact_Inbound_Reporting[[#This Row],[single_stream_incoming_date]],G:G)</f>
        <v>7.43</v>
      </c>
      <c r="O1150" s="10">
        <f>IFERROR(VLOOKUP(Table_Fact_Inbound_Reporting[[#This Row],[single_stream_incoming_date]],Fact_Trashout_Reporting!C:F,4,FALSE),0)</f>
        <v>1.6</v>
      </c>
      <c r="P1150" s="10">
        <f>IFERROR(VLOOKUP(Table_Fact_Inbound_Reporting[[#This Row],[single_stream_incoming_date]],Fact_Production_Reporting!E:G,3,FALSE),0)</f>
        <v>5.78</v>
      </c>
      <c r="Q1150" s="30">
        <f>Table_Fact_Inbound_Reporting[[#This Row],[Group_Trash_Weight_Tons]]/Table_Fact_Inbound_Reporting[[#This Row],[Group_Inbound_Weight_Tons]]</f>
        <v>0.21534320323014808</v>
      </c>
      <c r="R1150" s="10">
        <f t="shared" si="17"/>
        <v>0.27575424703049778</v>
      </c>
    </row>
    <row r="1151" spans="1:18" x14ac:dyDescent="0.25">
      <c r="A1151">
        <v>1690</v>
      </c>
      <c r="B1151" s="14">
        <v>44008</v>
      </c>
      <c r="C1151" t="s">
        <v>42</v>
      </c>
      <c r="D1151">
        <v>94367</v>
      </c>
      <c r="E1151" s="2">
        <v>44008</v>
      </c>
      <c r="F1151">
        <v>7200</v>
      </c>
      <c r="G1151">
        <v>3.6</v>
      </c>
      <c r="H1151">
        <v>3</v>
      </c>
      <c r="I1151" t="s">
        <v>162</v>
      </c>
      <c r="J1151" t="s">
        <v>171</v>
      </c>
      <c r="K1151">
        <v>6</v>
      </c>
      <c r="L1151" t="s">
        <v>172</v>
      </c>
      <c r="M1151" s="10" t="str">
        <f>VLOOKUP(Table_Fact_Inbound_Reporting[[#This Row],[supplier_dim_supplier_id]],Table_supplier_dim1[[supplier_id]:[supplier_name]],5,FALSE)</f>
        <v>Waste Management</v>
      </c>
      <c r="N1151" s="10">
        <f>SUMIF(B:B,Table_Fact_Inbound_Reporting[[#This Row],[single_stream_incoming_date]],G:G)</f>
        <v>7.43</v>
      </c>
      <c r="O1151" s="10">
        <f>IFERROR(VLOOKUP(Table_Fact_Inbound_Reporting[[#This Row],[single_stream_incoming_date]],Fact_Trashout_Reporting!C:F,4,FALSE),0)</f>
        <v>1.6</v>
      </c>
      <c r="P1151" s="10">
        <f>IFERROR(VLOOKUP(Table_Fact_Inbound_Reporting[[#This Row],[single_stream_incoming_date]],Fact_Production_Reporting!E:G,3,FALSE),0)</f>
        <v>5.78</v>
      </c>
      <c r="Q1151" s="30">
        <f>Table_Fact_Inbound_Reporting[[#This Row],[Group_Trash_Weight_Tons]]/Table_Fact_Inbound_Reporting[[#This Row],[Group_Inbound_Weight_Tons]]</f>
        <v>0.21534320323014808</v>
      </c>
      <c r="R1151" s="10">
        <f t="shared" si="17"/>
        <v>0.27575424703049778</v>
      </c>
    </row>
    <row r="1152" spans="1:18" x14ac:dyDescent="0.25">
      <c r="A1152">
        <v>1227</v>
      </c>
      <c r="B1152" s="14">
        <v>44007</v>
      </c>
      <c r="C1152" t="s">
        <v>42</v>
      </c>
      <c r="D1152">
        <v>94314</v>
      </c>
      <c r="E1152" s="2">
        <v>44007</v>
      </c>
      <c r="F1152">
        <v>4720</v>
      </c>
      <c r="G1152">
        <v>2.36</v>
      </c>
      <c r="H1152">
        <v>2</v>
      </c>
      <c r="I1152" t="s">
        <v>162</v>
      </c>
      <c r="J1152" t="s">
        <v>171</v>
      </c>
      <c r="K1152">
        <v>6</v>
      </c>
      <c r="L1152" t="s">
        <v>172</v>
      </c>
      <c r="M1152" s="10" t="str">
        <f>VLOOKUP(Table_Fact_Inbound_Reporting[[#This Row],[supplier_dim_supplier_id]],Table_supplier_dim1[[supplier_id]:[supplier_name]],5,FALSE)</f>
        <v>Twin Enviro</v>
      </c>
      <c r="N1152" s="10">
        <f>SUMIF(B:B,Table_Fact_Inbound_Reporting[[#This Row],[single_stream_incoming_date]],G:G)</f>
        <v>9.0500000000000007</v>
      </c>
      <c r="O1152" s="10">
        <f>IFERROR(VLOOKUP(Table_Fact_Inbound_Reporting[[#This Row],[single_stream_incoming_date]],Fact_Trashout_Reporting!C:F,4,FALSE),0)</f>
        <v>1.84</v>
      </c>
      <c r="P1152" s="10">
        <f>IFERROR(VLOOKUP(Table_Fact_Inbound_Reporting[[#This Row],[single_stream_incoming_date]],Fact_Production_Reporting!E:G,3,FALSE),0)</f>
        <v>4.0999999999999996</v>
      </c>
      <c r="Q1152" s="30">
        <f>Table_Fact_Inbound_Reporting[[#This Row],[Group_Trash_Weight_Tons]]/Table_Fact_Inbound_Reporting[[#This Row],[Group_Inbound_Weight_Tons]]</f>
        <v>0.20331491712707181</v>
      </c>
      <c r="R1152" s="10">
        <f t="shared" si="17"/>
        <v>0.27575424703049778</v>
      </c>
    </row>
    <row r="1153" spans="1:18" x14ac:dyDescent="0.25">
      <c r="A1153">
        <v>1226</v>
      </c>
      <c r="B1153" s="14">
        <v>44007</v>
      </c>
      <c r="C1153" t="s">
        <v>42</v>
      </c>
      <c r="D1153">
        <v>94276</v>
      </c>
      <c r="E1153" s="2">
        <v>44007</v>
      </c>
      <c r="F1153">
        <v>3580</v>
      </c>
      <c r="G1153">
        <v>1.79</v>
      </c>
      <c r="H1153">
        <v>2</v>
      </c>
      <c r="I1153" t="s">
        <v>162</v>
      </c>
      <c r="J1153" t="s">
        <v>171</v>
      </c>
      <c r="K1153">
        <v>6</v>
      </c>
      <c r="L1153" t="s">
        <v>172</v>
      </c>
      <c r="M1153" s="10" t="str">
        <f>VLOOKUP(Table_Fact_Inbound_Reporting[[#This Row],[supplier_dim_supplier_id]],Table_supplier_dim1[[supplier_id]:[supplier_name]],5,FALSE)</f>
        <v>Twin Enviro</v>
      </c>
      <c r="N1153" s="10">
        <f>SUMIF(B:B,Table_Fact_Inbound_Reporting[[#This Row],[single_stream_incoming_date]],G:G)</f>
        <v>9.0500000000000007</v>
      </c>
      <c r="O1153" s="10">
        <f>IFERROR(VLOOKUP(Table_Fact_Inbound_Reporting[[#This Row],[single_stream_incoming_date]],Fact_Trashout_Reporting!C:F,4,FALSE),0)</f>
        <v>1.84</v>
      </c>
      <c r="P1153" s="10">
        <f>IFERROR(VLOOKUP(Table_Fact_Inbound_Reporting[[#This Row],[single_stream_incoming_date]],Fact_Production_Reporting!E:G,3,FALSE),0)</f>
        <v>4.0999999999999996</v>
      </c>
      <c r="Q1153" s="30">
        <f>Table_Fact_Inbound_Reporting[[#This Row],[Group_Trash_Weight_Tons]]/Table_Fact_Inbound_Reporting[[#This Row],[Group_Inbound_Weight_Tons]]</f>
        <v>0.20331491712707181</v>
      </c>
      <c r="R1153" s="10">
        <f t="shared" si="17"/>
        <v>0.27575424703049778</v>
      </c>
    </row>
    <row r="1154" spans="1:18" x14ac:dyDescent="0.25">
      <c r="A1154">
        <v>1691</v>
      </c>
      <c r="B1154" s="14">
        <v>44007</v>
      </c>
      <c r="C1154" t="s">
        <v>42</v>
      </c>
      <c r="D1154">
        <v>94305</v>
      </c>
      <c r="E1154" s="2">
        <v>44007</v>
      </c>
      <c r="F1154">
        <v>5540</v>
      </c>
      <c r="G1154">
        <v>2.77</v>
      </c>
      <c r="H1154">
        <v>3</v>
      </c>
      <c r="I1154" t="s">
        <v>162</v>
      </c>
      <c r="J1154" t="s">
        <v>171</v>
      </c>
      <c r="K1154">
        <v>6</v>
      </c>
      <c r="L1154" t="s">
        <v>172</v>
      </c>
      <c r="M1154" s="10" t="str">
        <f>VLOOKUP(Table_Fact_Inbound_Reporting[[#This Row],[supplier_dim_supplier_id]],Table_supplier_dim1[[supplier_id]:[supplier_name]],5,FALSE)</f>
        <v>Waste Management</v>
      </c>
      <c r="N1154" s="10">
        <f>SUMIF(B:B,Table_Fact_Inbound_Reporting[[#This Row],[single_stream_incoming_date]],G:G)</f>
        <v>9.0500000000000007</v>
      </c>
      <c r="O1154" s="10">
        <f>IFERROR(VLOOKUP(Table_Fact_Inbound_Reporting[[#This Row],[single_stream_incoming_date]],Fact_Trashout_Reporting!C:F,4,FALSE),0)</f>
        <v>1.84</v>
      </c>
      <c r="P1154" s="10">
        <f>IFERROR(VLOOKUP(Table_Fact_Inbound_Reporting[[#This Row],[single_stream_incoming_date]],Fact_Production_Reporting!E:G,3,FALSE),0)</f>
        <v>4.0999999999999996</v>
      </c>
      <c r="Q1154" s="30">
        <f>Table_Fact_Inbound_Reporting[[#This Row],[Group_Trash_Weight_Tons]]/Table_Fact_Inbound_Reporting[[#This Row],[Group_Inbound_Weight_Tons]]</f>
        <v>0.20331491712707181</v>
      </c>
      <c r="R1154" s="10">
        <f t="shared" ref="R1154:R1217" si="18">AVERAGE(Q:Q)</f>
        <v>0.27575424703049778</v>
      </c>
    </row>
    <row r="1155" spans="1:18" x14ac:dyDescent="0.25">
      <c r="A1155">
        <v>1225</v>
      </c>
      <c r="B1155" s="14">
        <v>44007</v>
      </c>
      <c r="C1155" t="s">
        <v>42</v>
      </c>
      <c r="D1155">
        <v>94306</v>
      </c>
      <c r="E1155" s="2">
        <v>44007</v>
      </c>
      <c r="F1155">
        <v>4260</v>
      </c>
      <c r="G1155">
        <v>2.13</v>
      </c>
      <c r="H1155">
        <v>2</v>
      </c>
      <c r="I1155" t="s">
        <v>162</v>
      </c>
      <c r="J1155" t="s">
        <v>171</v>
      </c>
      <c r="K1155">
        <v>6</v>
      </c>
      <c r="L1155" t="s">
        <v>172</v>
      </c>
      <c r="M1155" s="10" t="str">
        <f>VLOOKUP(Table_Fact_Inbound_Reporting[[#This Row],[supplier_dim_supplier_id]],Table_supplier_dim1[[supplier_id]:[supplier_name]],5,FALSE)</f>
        <v>Twin Enviro</v>
      </c>
      <c r="N1155" s="10">
        <f>SUMIF(B:B,Table_Fact_Inbound_Reporting[[#This Row],[single_stream_incoming_date]],G:G)</f>
        <v>9.0500000000000007</v>
      </c>
      <c r="O1155" s="10">
        <f>IFERROR(VLOOKUP(Table_Fact_Inbound_Reporting[[#This Row],[single_stream_incoming_date]],Fact_Trashout_Reporting!C:F,4,FALSE),0)</f>
        <v>1.84</v>
      </c>
      <c r="P1155" s="10">
        <f>IFERROR(VLOOKUP(Table_Fact_Inbound_Reporting[[#This Row],[single_stream_incoming_date]],Fact_Production_Reporting!E:G,3,FALSE),0)</f>
        <v>4.0999999999999996</v>
      </c>
      <c r="Q1155" s="30">
        <f>Table_Fact_Inbound_Reporting[[#This Row],[Group_Trash_Weight_Tons]]/Table_Fact_Inbound_Reporting[[#This Row],[Group_Inbound_Weight_Tons]]</f>
        <v>0.20331491712707181</v>
      </c>
      <c r="R1155" s="10">
        <f t="shared" si="18"/>
        <v>0.27575424703049778</v>
      </c>
    </row>
    <row r="1156" spans="1:18" x14ac:dyDescent="0.25">
      <c r="A1156">
        <v>1229</v>
      </c>
      <c r="B1156" s="14">
        <v>44006</v>
      </c>
      <c r="C1156" t="s">
        <v>42</v>
      </c>
      <c r="D1156">
        <v>94227</v>
      </c>
      <c r="E1156" s="2">
        <v>44006</v>
      </c>
      <c r="F1156">
        <v>7580</v>
      </c>
      <c r="G1156">
        <v>3.79</v>
      </c>
      <c r="H1156">
        <v>2</v>
      </c>
      <c r="I1156" t="s">
        <v>162</v>
      </c>
      <c r="J1156" t="s">
        <v>171</v>
      </c>
      <c r="K1156">
        <v>6</v>
      </c>
      <c r="L1156" t="s">
        <v>172</v>
      </c>
      <c r="M1156" s="10" t="str">
        <f>VLOOKUP(Table_Fact_Inbound_Reporting[[#This Row],[supplier_dim_supplier_id]],Table_supplier_dim1[[supplier_id]:[supplier_name]],5,FALSE)</f>
        <v>Twin Enviro</v>
      </c>
      <c r="N1156" s="10">
        <f>SUMIF(B:B,Table_Fact_Inbound_Reporting[[#This Row],[single_stream_incoming_date]],G:G)</f>
        <v>5.3</v>
      </c>
      <c r="O1156" s="10">
        <f>IFERROR(VLOOKUP(Table_Fact_Inbound_Reporting[[#This Row],[single_stream_incoming_date]],Fact_Trashout_Reporting!C:F,4,FALSE),0)</f>
        <v>2.36</v>
      </c>
      <c r="P1156" s="10">
        <f>IFERROR(VLOOKUP(Table_Fact_Inbound_Reporting[[#This Row],[single_stream_incoming_date]],Fact_Production_Reporting!E:G,3,FALSE),0)</f>
        <v>1.29</v>
      </c>
      <c r="Q1156" s="30">
        <f>Table_Fact_Inbound_Reporting[[#This Row],[Group_Trash_Weight_Tons]]/Table_Fact_Inbound_Reporting[[#This Row],[Group_Inbound_Weight_Tons]]</f>
        <v>0.44528301886792454</v>
      </c>
      <c r="R1156" s="10">
        <f t="shared" si="18"/>
        <v>0.27575424703049778</v>
      </c>
    </row>
    <row r="1157" spans="1:18" x14ac:dyDescent="0.25">
      <c r="A1157">
        <v>1228</v>
      </c>
      <c r="B1157" s="14">
        <v>44006</v>
      </c>
      <c r="C1157" t="s">
        <v>42</v>
      </c>
      <c r="D1157">
        <v>94179</v>
      </c>
      <c r="E1157" s="2">
        <v>44006</v>
      </c>
      <c r="F1157">
        <v>420</v>
      </c>
      <c r="G1157">
        <v>0.21</v>
      </c>
      <c r="H1157">
        <v>2</v>
      </c>
      <c r="I1157" t="s">
        <v>162</v>
      </c>
      <c r="J1157" t="s">
        <v>171</v>
      </c>
      <c r="K1157">
        <v>6</v>
      </c>
      <c r="L1157" t="s">
        <v>172</v>
      </c>
      <c r="M1157" s="10" t="str">
        <f>VLOOKUP(Table_Fact_Inbound_Reporting[[#This Row],[supplier_dim_supplier_id]],Table_supplier_dim1[[supplier_id]:[supplier_name]],5,FALSE)</f>
        <v>Twin Enviro</v>
      </c>
      <c r="N1157" s="10">
        <f>SUMIF(B:B,Table_Fact_Inbound_Reporting[[#This Row],[single_stream_incoming_date]],G:G)</f>
        <v>5.3</v>
      </c>
      <c r="O1157" s="10">
        <f>IFERROR(VLOOKUP(Table_Fact_Inbound_Reporting[[#This Row],[single_stream_incoming_date]],Fact_Trashout_Reporting!C:F,4,FALSE),0)</f>
        <v>2.36</v>
      </c>
      <c r="P1157" s="10">
        <f>IFERROR(VLOOKUP(Table_Fact_Inbound_Reporting[[#This Row],[single_stream_incoming_date]],Fact_Production_Reporting!E:G,3,FALSE),0)</f>
        <v>1.29</v>
      </c>
      <c r="Q1157" s="30">
        <f>Table_Fact_Inbound_Reporting[[#This Row],[Group_Trash_Weight_Tons]]/Table_Fact_Inbound_Reporting[[#This Row],[Group_Inbound_Weight_Tons]]</f>
        <v>0.44528301886792454</v>
      </c>
      <c r="R1157" s="10">
        <f t="shared" si="18"/>
        <v>0.27575424703049778</v>
      </c>
    </row>
    <row r="1158" spans="1:18" x14ac:dyDescent="0.25">
      <c r="A1158">
        <v>1230</v>
      </c>
      <c r="B1158" s="14">
        <v>44006</v>
      </c>
      <c r="C1158" t="s">
        <v>42</v>
      </c>
      <c r="D1158">
        <v>94235</v>
      </c>
      <c r="E1158" s="2">
        <v>44006</v>
      </c>
      <c r="F1158">
        <v>2600</v>
      </c>
      <c r="G1158">
        <v>1.3</v>
      </c>
      <c r="H1158">
        <v>2</v>
      </c>
      <c r="I1158" t="s">
        <v>162</v>
      </c>
      <c r="J1158" t="s">
        <v>171</v>
      </c>
      <c r="K1158">
        <v>6</v>
      </c>
      <c r="L1158" t="s">
        <v>172</v>
      </c>
      <c r="M1158" s="10" t="str">
        <f>VLOOKUP(Table_Fact_Inbound_Reporting[[#This Row],[supplier_dim_supplier_id]],Table_supplier_dim1[[supplier_id]:[supplier_name]],5,FALSE)</f>
        <v>Twin Enviro</v>
      </c>
      <c r="N1158" s="10">
        <f>SUMIF(B:B,Table_Fact_Inbound_Reporting[[#This Row],[single_stream_incoming_date]],G:G)</f>
        <v>5.3</v>
      </c>
      <c r="O1158" s="10">
        <f>IFERROR(VLOOKUP(Table_Fact_Inbound_Reporting[[#This Row],[single_stream_incoming_date]],Fact_Trashout_Reporting!C:F,4,FALSE),0)</f>
        <v>2.36</v>
      </c>
      <c r="P1158" s="10">
        <f>IFERROR(VLOOKUP(Table_Fact_Inbound_Reporting[[#This Row],[single_stream_incoming_date]],Fact_Production_Reporting!E:G,3,FALSE),0)</f>
        <v>1.29</v>
      </c>
      <c r="Q1158" s="30">
        <f>Table_Fact_Inbound_Reporting[[#This Row],[Group_Trash_Weight_Tons]]/Table_Fact_Inbound_Reporting[[#This Row],[Group_Inbound_Weight_Tons]]</f>
        <v>0.44528301886792454</v>
      </c>
      <c r="R1158" s="10">
        <f t="shared" si="18"/>
        <v>0.27575424703049778</v>
      </c>
    </row>
    <row r="1159" spans="1:18" x14ac:dyDescent="0.25">
      <c r="A1159">
        <v>1692</v>
      </c>
      <c r="B1159" s="14">
        <v>44005</v>
      </c>
      <c r="C1159" t="s">
        <v>42</v>
      </c>
      <c r="D1159">
        <v>94110</v>
      </c>
      <c r="E1159" s="2">
        <v>44005</v>
      </c>
      <c r="F1159">
        <v>6160</v>
      </c>
      <c r="G1159">
        <v>3.08</v>
      </c>
      <c r="H1159">
        <v>3</v>
      </c>
      <c r="I1159" t="s">
        <v>162</v>
      </c>
      <c r="J1159" t="s">
        <v>171</v>
      </c>
      <c r="K1159">
        <v>6</v>
      </c>
      <c r="L1159" t="s">
        <v>172</v>
      </c>
      <c r="M1159" s="10" t="str">
        <f>VLOOKUP(Table_Fact_Inbound_Reporting[[#This Row],[supplier_dim_supplier_id]],Table_supplier_dim1[[supplier_id]:[supplier_name]],5,FALSE)</f>
        <v>Waste Management</v>
      </c>
      <c r="N1159" s="10">
        <f>SUMIF(B:B,Table_Fact_Inbound_Reporting[[#This Row],[single_stream_incoming_date]],G:G)</f>
        <v>3.08</v>
      </c>
      <c r="O1159" s="10">
        <f>IFERROR(VLOOKUP(Table_Fact_Inbound_Reporting[[#This Row],[single_stream_incoming_date]],Fact_Trashout_Reporting!C:F,4,FALSE),0)</f>
        <v>2.98</v>
      </c>
      <c r="P1159" s="10">
        <f>IFERROR(VLOOKUP(Table_Fact_Inbound_Reporting[[#This Row],[single_stream_incoming_date]],Fact_Production_Reporting!E:G,3,FALSE),0)</f>
        <v>5.5</v>
      </c>
      <c r="Q1159" s="30">
        <f>Table_Fact_Inbound_Reporting[[#This Row],[Group_Trash_Weight_Tons]]/Table_Fact_Inbound_Reporting[[#This Row],[Group_Inbound_Weight_Tons]]</f>
        <v>0.96753246753246747</v>
      </c>
      <c r="R1159" s="10">
        <f t="shared" si="18"/>
        <v>0.27575424703049778</v>
      </c>
    </row>
    <row r="1160" spans="1:18" x14ac:dyDescent="0.25">
      <c r="A1160">
        <v>1232</v>
      </c>
      <c r="B1160" s="14">
        <v>44004</v>
      </c>
      <c r="C1160" t="s">
        <v>42</v>
      </c>
      <c r="D1160">
        <v>94070</v>
      </c>
      <c r="E1160" s="2">
        <v>44004</v>
      </c>
      <c r="F1160">
        <v>4720</v>
      </c>
      <c r="G1160">
        <v>2.36</v>
      </c>
      <c r="H1160">
        <v>2</v>
      </c>
      <c r="I1160" t="s">
        <v>162</v>
      </c>
      <c r="J1160" t="s">
        <v>171</v>
      </c>
      <c r="K1160">
        <v>6</v>
      </c>
      <c r="L1160" t="s">
        <v>172</v>
      </c>
      <c r="M1160" s="10" t="str">
        <f>VLOOKUP(Table_Fact_Inbound_Reporting[[#This Row],[supplier_dim_supplier_id]],Table_supplier_dim1[[supplier_id]:[supplier_name]],5,FALSE)</f>
        <v>Twin Enviro</v>
      </c>
      <c r="N1160" s="10">
        <f>SUMIF(B:B,Table_Fact_Inbound_Reporting[[#This Row],[single_stream_incoming_date]],G:G)</f>
        <v>3.4699999999999998</v>
      </c>
      <c r="O1160" s="10">
        <f>IFERROR(VLOOKUP(Table_Fact_Inbound_Reporting[[#This Row],[single_stream_incoming_date]],Fact_Trashout_Reporting!C:F,4,FALSE),0)</f>
        <v>3.5</v>
      </c>
      <c r="P1160" s="10">
        <f>IFERROR(VLOOKUP(Table_Fact_Inbound_Reporting[[#This Row],[single_stream_incoming_date]],Fact_Production_Reporting!E:G,3,FALSE),0)</f>
        <v>3.36</v>
      </c>
      <c r="Q1160" s="30">
        <f>Table_Fact_Inbound_Reporting[[#This Row],[Group_Trash_Weight_Tons]]/Table_Fact_Inbound_Reporting[[#This Row],[Group_Inbound_Weight_Tons]]</f>
        <v>1.0086455331412105</v>
      </c>
      <c r="R1160" s="10">
        <f t="shared" si="18"/>
        <v>0.27575424703049778</v>
      </c>
    </row>
    <row r="1161" spans="1:18" x14ac:dyDescent="0.25">
      <c r="A1161">
        <v>1231</v>
      </c>
      <c r="B1161" s="14">
        <v>44004</v>
      </c>
      <c r="C1161" t="s">
        <v>42</v>
      </c>
      <c r="D1161">
        <v>94058</v>
      </c>
      <c r="E1161" s="2">
        <v>44004</v>
      </c>
      <c r="F1161">
        <v>2220</v>
      </c>
      <c r="G1161">
        <v>1.1100000000000001</v>
      </c>
      <c r="H1161">
        <v>2</v>
      </c>
      <c r="I1161" t="s">
        <v>162</v>
      </c>
      <c r="J1161" t="s">
        <v>171</v>
      </c>
      <c r="K1161">
        <v>6</v>
      </c>
      <c r="L1161" t="s">
        <v>172</v>
      </c>
      <c r="M1161" s="10" t="str">
        <f>VLOOKUP(Table_Fact_Inbound_Reporting[[#This Row],[supplier_dim_supplier_id]],Table_supplier_dim1[[supplier_id]:[supplier_name]],5,FALSE)</f>
        <v>Twin Enviro</v>
      </c>
      <c r="N1161" s="10">
        <f>SUMIF(B:B,Table_Fact_Inbound_Reporting[[#This Row],[single_stream_incoming_date]],G:G)</f>
        <v>3.4699999999999998</v>
      </c>
      <c r="O1161" s="10">
        <f>IFERROR(VLOOKUP(Table_Fact_Inbound_Reporting[[#This Row],[single_stream_incoming_date]],Fact_Trashout_Reporting!C:F,4,FALSE),0)</f>
        <v>3.5</v>
      </c>
      <c r="P1161" s="10">
        <f>IFERROR(VLOOKUP(Table_Fact_Inbound_Reporting[[#This Row],[single_stream_incoming_date]],Fact_Production_Reporting!E:G,3,FALSE),0)</f>
        <v>3.36</v>
      </c>
      <c r="Q1161" s="30">
        <f>Table_Fact_Inbound_Reporting[[#This Row],[Group_Trash_Weight_Tons]]/Table_Fact_Inbound_Reporting[[#This Row],[Group_Inbound_Weight_Tons]]</f>
        <v>1.0086455331412105</v>
      </c>
      <c r="R1161" s="10">
        <f t="shared" si="18"/>
        <v>0.27575424703049778</v>
      </c>
    </row>
    <row r="1162" spans="1:18" x14ac:dyDescent="0.25">
      <c r="A1162">
        <v>1233</v>
      </c>
      <c r="B1162" s="14">
        <v>44001</v>
      </c>
      <c r="C1162" t="s">
        <v>42</v>
      </c>
      <c r="D1162">
        <v>94001</v>
      </c>
      <c r="E1162" s="2">
        <v>44001</v>
      </c>
      <c r="F1162">
        <v>4800</v>
      </c>
      <c r="G1162">
        <v>2.4</v>
      </c>
      <c r="H1162">
        <v>2</v>
      </c>
      <c r="I1162" t="s">
        <v>162</v>
      </c>
      <c r="J1162" t="s">
        <v>171</v>
      </c>
      <c r="K1162">
        <v>6</v>
      </c>
      <c r="L1162" t="s">
        <v>172</v>
      </c>
      <c r="M1162" s="10" t="str">
        <f>VLOOKUP(Table_Fact_Inbound_Reporting[[#This Row],[supplier_dim_supplier_id]],Table_supplier_dim1[[supplier_id]:[supplier_name]],5,FALSE)</f>
        <v>Twin Enviro</v>
      </c>
      <c r="N1162" s="10">
        <f>SUMIF(B:B,Table_Fact_Inbound_Reporting[[#This Row],[single_stream_incoming_date]],G:G)</f>
        <v>6.5399999999999991</v>
      </c>
      <c r="O1162" s="10">
        <f>IFERROR(VLOOKUP(Table_Fact_Inbound_Reporting[[#This Row],[single_stream_incoming_date]],Fact_Trashout_Reporting!C:F,4,FALSE),0)</f>
        <v>0</v>
      </c>
      <c r="P1162" s="10">
        <f>IFERROR(VLOOKUP(Table_Fact_Inbound_Reporting[[#This Row],[single_stream_incoming_date]],Fact_Production_Reporting!E:G,3,FALSE),0)</f>
        <v>0.58000000000000007</v>
      </c>
      <c r="Q1162" s="30">
        <f>Table_Fact_Inbound_Reporting[[#This Row],[Group_Trash_Weight_Tons]]/Table_Fact_Inbound_Reporting[[#This Row],[Group_Inbound_Weight_Tons]]</f>
        <v>0</v>
      </c>
      <c r="R1162" s="10">
        <f t="shared" si="18"/>
        <v>0.27575424703049778</v>
      </c>
    </row>
    <row r="1163" spans="1:18" x14ac:dyDescent="0.25">
      <c r="A1163">
        <v>1693</v>
      </c>
      <c r="B1163" s="14">
        <v>44001</v>
      </c>
      <c r="C1163" t="s">
        <v>42</v>
      </c>
      <c r="D1163">
        <v>94012</v>
      </c>
      <c r="E1163" s="2">
        <v>44001</v>
      </c>
      <c r="F1163">
        <v>6760</v>
      </c>
      <c r="G1163">
        <v>3.38</v>
      </c>
      <c r="H1163">
        <v>3</v>
      </c>
      <c r="I1163" t="s">
        <v>162</v>
      </c>
      <c r="J1163" t="s">
        <v>171</v>
      </c>
      <c r="K1163">
        <v>6</v>
      </c>
      <c r="L1163" t="s">
        <v>172</v>
      </c>
      <c r="M1163" s="10" t="str">
        <f>VLOOKUP(Table_Fact_Inbound_Reporting[[#This Row],[supplier_dim_supplier_id]],Table_supplier_dim1[[supplier_id]:[supplier_name]],5,FALSE)</f>
        <v>Waste Management</v>
      </c>
      <c r="N1163" s="10">
        <f>SUMIF(B:B,Table_Fact_Inbound_Reporting[[#This Row],[single_stream_incoming_date]],G:G)</f>
        <v>6.5399999999999991</v>
      </c>
      <c r="O1163" s="10">
        <f>IFERROR(VLOOKUP(Table_Fact_Inbound_Reporting[[#This Row],[single_stream_incoming_date]],Fact_Trashout_Reporting!C:F,4,FALSE),0)</f>
        <v>0</v>
      </c>
      <c r="P1163" s="10">
        <f>IFERROR(VLOOKUP(Table_Fact_Inbound_Reporting[[#This Row],[single_stream_incoming_date]],Fact_Production_Reporting!E:G,3,FALSE),0)</f>
        <v>0.58000000000000007</v>
      </c>
      <c r="Q1163" s="30">
        <f>Table_Fact_Inbound_Reporting[[#This Row],[Group_Trash_Weight_Tons]]/Table_Fact_Inbound_Reporting[[#This Row],[Group_Inbound_Weight_Tons]]</f>
        <v>0</v>
      </c>
      <c r="R1163" s="10">
        <f t="shared" si="18"/>
        <v>0.27575424703049778</v>
      </c>
    </row>
    <row r="1164" spans="1:18" x14ac:dyDescent="0.25">
      <c r="A1164">
        <v>1234</v>
      </c>
      <c r="B1164" s="14">
        <v>44001</v>
      </c>
      <c r="C1164" t="s">
        <v>42</v>
      </c>
      <c r="D1164">
        <v>94002</v>
      </c>
      <c r="E1164" s="2">
        <v>44001</v>
      </c>
      <c r="F1164">
        <v>1520</v>
      </c>
      <c r="G1164">
        <v>0.76</v>
      </c>
      <c r="H1164">
        <v>2</v>
      </c>
      <c r="I1164" t="s">
        <v>162</v>
      </c>
      <c r="J1164" t="s">
        <v>171</v>
      </c>
      <c r="K1164">
        <v>6</v>
      </c>
      <c r="L1164" t="s">
        <v>172</v>
      </c>
      <c r="M1164" s="10" t="str">
        <f>VLOOKUP(Table_Fact_Inbound_Reporting[[#This Row],[supplier_dim_supplier_id]],Table_supplier_dim1[[supplier_id]:[supplier_name]],5,FALSE)</f>
        <v>Twin Enviro</v>
      </c>
      <c r="N1164" s="10">
        <f>SUMIF(B:B,Table_Fact_Inbound_Reporting[[#This Row],[single_stream_incoming_date]],G:G)</f>
        <v>6.5399999999999991</v>
      </c>
      <c r="O1164" s="10">
        <f>IFERROR(VLOOKUP(Table_Fact_Inbound_Reporting[[#This Row],[single_stream_incoming_date]],Fact_Trashout_Reporting!C:F,4,FALSE),0)</f>
        <v>0</v>
      </c>
      <c r="P1164" s="10">
        <f>IFERROR(VLOOKUP(Table_Fact_Inbound_Reporting[[#This Row],[single_stream_incoming_date]],Fact_Production_Reporting!E:G,3,FALSE),0)</f>
        <v>0.58000000000000007</v>
      </c>
      <c r="Q1164" s="30">
        <f>Table_Fact_Inbound_Reporting[[#This Row],[Group_Trash_Weight_Tons]]/Table_Fact_Inbound_Reporting[[#This Row],[Group_Inbound_Weight_Tons]]</f>
        <v>0</v>
      </c>
      <c r="R1164" s="10">
        <f t="shared" si="18"/>
        <v>0.27575424703049778</v>
      </c>
    </row>
    <row r="1165" spans="1:18" x14ac:dyDescent="0.25">
      <c r="A1165">
        <v>1237</v>
      </c>
      <c r="B1165" s="14">
        <v>44000</v>
      </c>
      <c r="C1165" t="s">
        <v>42</v>
      </c>
      <c r="D1165">
        <v>93984</v>
      </c>
      <c r="E1165" s="2">
        <v>44000</v>
      </c>
      <c r="F1165">
        <v>1380</v>
      </c>
      <c r="G1165">
        <v>0.69</v>
      </c>
      <c r="H1165">
        <v>2</v>
      </c>
      <c r="I1165" t="s">
        <v>162</v>
      </c>
      <c r="J1165" t="s">
        <v>171</v>
      </c>
      <c r="K1165">
        <v>6</v>
      </c>
      <c r="L1165" t="s">
        <v>172</v>
      </c>
      <c r="M1165" s="10" t="str">
        <f>VLOOKUP(Table_Fact_Inbound_Reporting[[#This Row],[supplier_dim_supplier_id]],Table_supplier_dim1[[supplier_id]:[supplier_name]],5,FALSE)</f>
        <v>Twin Enviro</v>
      </c>
      <c r="N1165" s="10">
        <f>SUMIF(B:B,Table_Fact_Inbound_Reporting[[#This Row],[single_stream_incoming_date]],G:G)</f>
        <v>9.129999999999999</v>
      </c>
      <c r="O1165" s="10">
        <f>IFERROR(VLOOKUP(Table_Fact_Inbound_Reporting[[#This Row],[single_stream_incoming_date]],Fact_Trashout_Reporting!C:F,4,FALSE),0)</f>
        <v>3.62</v>
      </c>
      <c r="P1165" s="10">
        <f>IFERROR(VLOOKUP(Table_Fact_Inbound_Reporting[[#This Row],[single_stream_incoming_date]],Fact_Production_Reporting!E:G,3,FALSE),0)</f>
        <v>8.3000000000000007</v>
      </c>
      <c r="Q1165" s="30">
        <f>Table_Fact_Inbound_Reporting[[#This Row],[Group_Trash_Weight_Tons]]/Table_Fact_Inbound_Reporting[[#This Row],[Group_Inbound_Weight_Tons]]</f>
        <v>0.39649507119386646</v>
      </c>
      <c r="R1165" s="10">
        <f t="shared" si="18"/>
        <v>0.27575424703049778</v>
      </c>
    </row>
    <row r="1166" spans="1:18" x14ac:dyDescent="0.25">
      <c r="A1166">
        <v>1694</v>
      </c>
      <c r="B1166" s="14">
        <v>44000</v>
      </c>
      <c r="C1166" t="s">
        <v>42</v>
      </c>
      <c r="D1166">
        <v>93948</v>
      </c>
      <c r="E1166" s="2">
        <v>44000</v>
      </c>
      <c r="F1166">
        <v>5380</v>
      </c>
      <c r="G1166">
        <v>2.69</v>
      </c>
      <c r="H1166">
        <v>3</v>
      </c>
      <c r="I1166" t="s">
        <v>162</v>
      </c>
      <c r="J1166" t="s">
        <v>171</v>
      </c>
      <c r="K1166">
        <v>6</v>
      </c>
      <c r="L1166" t="s">
        <v>172</v>
      </c>
      <c r="M1166" s="10" t="str">
        <f>VLOOKUP(Table_Fact_Inbound_Reporting[[#This Row],[supplier_dim_supplier_id]],Table_supplier_dim1[[supplier_id]:[supplier_name]],5,FALSE)</f>
        <v>Waste Management</v>
      </c>
      <c r="N1166" s="10">
        <f>SUMIF(B:B,Table_Fact_Inbound_Reporting[[#This Row],[single_stream_incoming_date]],G:G)</f>
        <v>9.129999999999999</v>
      </c>
      <c r="O1166" s="10">
        <f>IFERROR(VLOOKUP(Table_Fact_Inbound_Reporting[[#This Row],[single_stream_incoming_date]],Fact_Trashout_Reporting!C:F,4,FALSE),0)</f>
        <v>3.62</v>
      </c>
      <c r="P1166" s="10">
        <f>IFERROR(VLOOKUP(Table_Fact_Inbound_Reporting[[#This Row],[single_stream_incoming_date]],Fact_Production_Reporting!E:G,3,FALSE),0)</f>
        <v>8.3000000000000007</v>
      </c>
      <c r="Q1166" s="30">
        <f>Table_Fact_Inbound_Reporting[[#This Row],[Group_Trash_Weight_Tons]]/Table_Fact_Inbound_Reporting[[#This Row],[Group_Inbound_Weight_Tons]]</f>
        <v>0.39649507119386646</v>
      </c>
      <c r="R1166" s="10">
        <f t="shared" si="18"/>
        <v>0.27575424703049778</v>
      </c>
    </row>
    <row r="1167" spans="1:18" x14ac:dyDescent="0.25">
      <c r="A1167">
        <v>1236</v>
      </c>
      <c r="B1167" s="14">
        <v>44000</v>
      </c>
      <c r="C1167" t="s">
        <v>42</v>
      </c>
      <c r="D1167">
        <v>93947</v>
      </c>
      <c r="E1167" s="2">
        <v>44000</v>
      </c>
      <c r="F1167">
        <v>4520</v>
      </c>
      <c r="G1167">
        <v>2.2599999999999998</v>
      </c>
      <c r="H1167">
        <v>2</v>
      </c>
      <c r="I1167" t="s">
        <v>162</v>
      </c>
      <c r="J1167" t="s">
        <v>171</v>
      </c>
      <c r="K1167">
        <v>6</v>
      </c>
      <c r="L1167" t="s">
        <v>172</v>
      </c>
      <c r="M1167" s="10" t="str">
        <f>VLOOKUP(Table_Fact_Inbound_Reporting[[#This Row],[supplier_dim_supplier_id]],Table_supplier_dim1[[supplier_id]:[supplier_name]],5,FALSE)</f>
        <v>Twin Enviro</v>
      </c>
      <c r="N1167" s="10">
        <f>SUMIF(B:B,Table_Fact_Inbound_Reporting[[#This Row],[single_stream_incoming_date]],G:G)</f>
        <v>9.129999999999999</v>
      </c>
      <c r="O1167" s="10">
        <f>IFERROR(VLOOKUP(Table_Fact_Inbound_Reporting[[#This Row],[single_stream_incoming_date]],Fact_Trashout_Reporting!C:F,4,FALSE),0)</f>
        <v>3.62</v>
      </c>
      <c r="P1167" s="10">
        <f>IFERROR(VLOOKUP(Table_Fact_Inbound_Reporting[[#This Row],[single_stream_incoming_date]],Fact_Production_Reporting!E:G,3,FALSE),0)</f>
        <v>8.3000000000000007</v>
      </c>
      <c r="Q1167" s="30">
        <f>Table_Fact_Inbound_Reporting[[#This Row],[Group_Trash_Weight_Tons]]/Table_Fact_Inbound_Reporting[[#This Row],[Group_Inbound_Weight_Tons]]</f>
        <v>0.39649507119386646</v>
      </c>
      <c r="R1167" s="10">
        <f t="shared" si="18"/>
        <v>0.27575424703049778</v>
      </c>
    </row>
    <row r="1168" spans="1:18" x14ac:dyDescent="0.25">
      <c r="A1168">
        <v>1235</v>
      </c>
      <c r="B1168" s="14">
        <v>44000</v>
      </c>
      <c r="C1168" t="s">
        <v>42</v>
      </c>
      <c r="D1168">
        <v>93885</v>
      </c>
      <c r="E1168" s="2">
        <v>44000</v>
      </c>
      <c r="F1168">
        <v>3420</v>
      </c>
      <c r="G1168">
        <v>1.71</v>
      </c>
      <c r="H1168">
        <v>2</v>
      </c>
      <c r="I1168" t="s">
        <v>162</v>
      </c>
      <c r="J1168" t="s">
        <v>171</v>
      </c>
      <c r="K1168">
        <v>6</v>
      </c>
      <c r="L1168" t="s">
        <v>172</v>
      </c>
      <c r="M1168" s="10" t="str">
        <f>VLOOKUP(Table_Fact_Inbound_Reporting[[#This Row],[supplier_dim_supplier_id]],Table_supplier_dim1[[supplier_id]:[supplier_name]],5,FALSE)</f>
        <v>Twin Enviro</v>
      </c>
      <c r="N1168" s="10">
        <f>SUMIF(B:B,Table_Fact_Inbound_Reporting[[#This Row],[single_stream_incoming_date]],G:G)</f>
        <v>9.129999999999999</v>
      </c>
      <c r="O1168" s="10">
        <f>IFERROR(VLOOKUP(Table_Fact_Inbound_Reporting[[#This Row],[single_stream_incoming_date]],Fact_Trashout_Reporting!C:F,4,FALSE),0)</f>
        <v>3.62</v>
      </c>
      <c r="P1168" s="10">
        <f>IFERROR(VLOOKUP(Table_Fact_Inbound_Reporting[[#This Row],[single_stream_incoming_date]],Fact_Production_Reporting!E:G,3,FALSE),0)</f>
        <v>8.3000000000000007</v>
      </c>
      <c r="Q1168" s="30">
        <f>Table_Fact_Inbound_Reporting[[#This Row],[Group_Trash_Weight_Tons]]/Table_Fact_Inbound_Reporting[[#This Row],[Group_Inbound_Weight_Tons]]</f>
        <v>0.39649507119386646</v>
      </c>
      <c r="R1168" s="10">
        <f t="shared" si="18"/>
        <v>0.27575424703049778</v>
      </c>
    </row>
    <row r="1169" spans="1:18" x14ac:dyDescent="0.25">
      <c r="A1169">
        <v>1238</v>
      </c>
      <c r="B1169" s="14">
        <v>44000</v>
      </c>
      <c r="C1169" t="s">
        <v>42</v>
      </c>
      <c r="D1169">
        <v>93933</v>
      </c>
      <c r="E1169" s="2">
        <v>44000</v>
      </c>
      <c r="F1169">
        <v>3560</v>
      </c>
      <c r="G1169">
        <v>1.78</v>
      </c>
      <c r="H1169">
        <v>2</v>
      </c>
      <c r="I1169" t="s">
        <v>162</v>
      </c>
      <c r="J1169" t="s">
        <v>171</v>
      </c>
      <c r="K1169">
        <v>6</v>
      </c>
      <c r="L1169" t="s">
        <v>172</v>
      </c>
      <c r="M1169" s="10" t="str">
        <f>VLOOKUP(Table_Fact_Inbound_Reporting[[#This Row],[supplier_dim_supplier_id]],Table_supplier_dim1[[supplier_id]:[supplier_name]],5,FALSE)</f>
        <v>Twin Enviro</v>
      </c>
      <c r="N1169" s="10">
        <f>SUMIF(B:B,Table_Fact_Inbound_Reporting[[#This Row],[single_stream_incoming_date]],G:G)</f>
        <v>9.129999999999999</v>
      </c>
      <c r="O1169" s="10">
        <f>IFERROR(VLOOKUP(Table_Fact_Inbound_Reporting[[#This Row],[single_stream_incoming_date]],Fact_Trashout_Reporting!C:F,4,FALSE),0)</f>
        <v>3.62</v>
      </c>
      <c r="P1169" s="10">
        <f>IFERROR(VLOOKUP(Table_Fact_Inbound_Reporting[[#This Row],[single_stream_incoming_date]],Fact_Production_Reporting!E:G,3,FALSE),0)</f>
        <v>8.3000000000000007</v>
      </c>
      <c r="Q1169" s="30">
        <f>Table_Fact_Inbound_Reporting[[#This Row],[Group_Trash_Weight_Tons]]/Table_Fact_Inbound_Reporting[[#This Row],[Group_Inbound_Weight_Tons]]</f>
        <v>0.39649507119386646</v>
      </c>
      <c r="R1169" s="10">
        <f t="shared" si="18"/>
        <v>0.27575424703049778</v>
      </c>
    </row>
    <row r="1170" spans="1:18" x14ac:dyDescent="0.25">
      <c r="A1170">
        <v>1695</v>
      </c>
      <c r="B1170" s="14">
        <v>43999</v>
      </c>
      <c r="C1170" t="s">
        <v>42</v>
      </c>
      <c r="D1170">
        <v>93864</v>
      </c>
      <c r="E1170" s="2">
        <v>43999</v>
      </c>
      <c r="F1170">
        <v>7960</v>
      </c>
      <c r="G1170">
        <v>3.98</v>
      </c>
      <c r="H1170">
        <v>3</v>
      </c>
      <c r="I1170" t="s">
        <v>162</v>
      </c>
      <c r="J1170" t="s">
        <v>171</v>
      </c>
      <c r="K1170">
        <v>6</v>
      </c>
      <c r="L1170" t="s">
        <v>172</v>
      </c>
      <c r="M1170" s="10" t="str">
        <f>VLOOKUP(Table_Fact_Inbound_Reporting[[#This Row],[supplier_dim_supplier_id]],Table_supplier_dim1[[supplier_id]:[supplier_name]],5,FALSE)</f>
        <v>Waste Management</v>
      </c>
      <c r="N1170" s="10">
        <f>SUMIF(B:B,Table_Fact_Inbound_Reporting[[#This Row],[single_stream_incoming_date]],G:G)</f>
        <v>9.68</v>
      </c>
      <c r="O1170" s="10">
        <f>IFERROR(VLOOKUP(Table_Fact_Inbound_Reporting[[#This Row],[single_stream_incoming_date]],Fact_Trashout_Reporting!C:F,4,FALSE),0)</f>
        <v>3.49</v>
      </c>
      <c r="P1170" s="10">
        <f>IFERROR(VLOOKUP(Table_Fact_Inbound_Reporting[[#This Row],[single_stream_incoming_date]],Fact_Production_Reporting!E:G,3,FALSE),0)</f>
        <v>3.97</v>
      </c>
      <c r="Q1170" s="30">
        <f>Table_Fact_Inbound_Reporting[[#This Row],[Group_Trash_Weight_Tons]]/Table_Fact_Inbound_Reporting[[#This Row],[Group_Inbound_Weight_Tons]]</f>
        <v>0.36053719008264468</v>
      </c>
      <c r="R1170" s="10">
        <f t="shared" si="18"/>
        <v>0.27575424703049778</v>
      </c>
    </row>
    <row r="1171" spans="1:18" x14ac:dyDescent="0.25">
      <c r="A1171">
        <v>1243</v>
      </c>
      <c r="B1171" s="14">
        <v>43999</v>
      </c>
      <c r="C1171" t="s">
        <v>42</v>
      </c>
      <c r="D1171">
        <v>93833</v>
      </c>
      <c r="E1171" s="2">
        <v>43999</v>
      </c>
      <c r="F1171">
        <v>1860</v>
      </c>
      <c r="G1171">
        <v>0.93</v>
      </c>
      <c r="H1171">
        <v>2</v>
      </c>
      <c r="I1171" t="s">
        <v>162</v>
      </c>
      <c r="J1171" t="s">
        <v>171</v>
      </c>
      <c r="K1171">
        <v>6</v>
      </c>
      <c r="L1171" t="s">
        <v>172</v>
      </c>
      <c r="M1171" s="10" t="str">
        <f>VLOOKUP(Table_Fact_Inbound_Reporting[[#This Row],[supplier_dim_supplier_id]],Table_supplier_dim1[[supplier_id]:[supplier_name]],5,FALSE)</f>
        <v>Twin Enviro</v>
      </c>
      <c r="N1171" s="10">
        <f>SUMIF(B:B,Table_Fact_Inbound_Reporting[[#This Row],[single_stream_incoming_date]],G:G)</f>
        <v>9.68</v>
      </c>
      <c r="O1171" s="10">
        <f>IFERROR(VLOOKUP(Table_Fact_Inbound_Reporting[[#This Row],[single_stream_incoming_date]],Fact_Trashout_Reporting!C:F,4,FALSE),0)</f>
        <v>3.49</v>
      </c>
      <c r="P1171" s="10">
        <f>IFERROR(VLOOKUP(Table_Fact_Inbound_Reporting[[#This Row],[single_stream_incoming_date]],Fact_Production_Reporting!E:G,3,FALSE),0)</f>
        <v>3.97</v>
      </c>
      <c r="Q1171" s="30">
        <f>Table_Fact_Inbound_Reporting[[#This Row],[Group_Trash_Weight_Tons]]/Table_Fact_Inbound_Reporting[[#This Row],[Group_Inbound_Weight_Tons]]</f>
        <v>0.36053719008264468</v>
      </c>
      <c r="R1171" s="10">
        <f t="shared" si="18"/>
        <v>0.27575424703049778</v>
      </c>
    </row>
    <row r="1172" spans="1:18" x14ac:dyDescent="0.25">
      <c r="A1172">
        <v>1240</v>
      </c>
      <c r="B1172" s="14">
        <v>43999</v>
      </c>
      <c r="C1172" t="s">
        <v>42</v>
      </c>
      <c r="D1172">
        <v>93816</v>
      </c>
      <c r="E1172" s="2">
        <v>43999</v>
      </c>
      <c r="F1172">
        <v>4660</v>
      </c>
      <c r="G1172">
        <v>2.33</v>
      </c>
      <c r="H1172">
        <v>2</v>
      </c>
      <c r="I1172" t="s">
        <v>162</v>
      </c>
      <c r="J1172" t="s">
        <v>171</v>
      </c>
      <c r="K1172">
        <v>6</v>
      </c>
      <c r="L1172" t="s">
        <v>172</v>
      </c>
      <c r="M1172" s="10" t="str">
        <f>VLOOKUP(Table_Fact_Inbound_Reporting[[#This Row],[supplier_dim_supplier_id]],Table_supplier_dim1[[supplier_id]:[supplier_name]],5,FALSE)</f>
        <v>Twin Enviro</v>
      </c>
      <c r="N1172" s="10">
        <f>SUMIF(B:B,Table_Fact_Inbound_Reporting[[#This Row],[single_stream_incoming_date]],G:G)</f>
        <v>9.68</v>
      </c>
      <c r="O1172" s="10">
        <f>IFERROR(VLOOKUP(Table_Fact_Inbound_Reporting[[#This Row],[single_stream_incoming_date]],Fact_Trashout_Reporting!C:F,4,FALSE),0)</f>
        <v>3.49</v>
      </c>
      <c r="P1172" s="10">
        <f>IFERROR(VLOOKUP(Table_Fact_Inbound_Reporting[[#This Row],[single_stream_incoming_date]],Fact_Production_Reporting!E:G,3,FALSE),0)</f>
        <v>3.97</v>
      </c>
      <c r="Q1172" s="30">
        <f>Table_Fact_Inbound_Reporting[[#This Row],[Group_Trash_Weight_Tons]]/Table_Fact_Inbound_Reporting[[#This Row],[Group_Inbound_Weight_Tons]]</f>
        <v>0.36053719008264468</v>
      </c>
      <c r="R1172" s="10">
        <f t="shared" si="18"/>
        <v>0.27575424703049778</v>
      </c>
    </row>
    <row r="1173" spans="1:18" x14ac:dyDescent="0.25">
      <c r="A1173">
        <v>1242</v>
      </c>
      <c r="B1173" s="14">
        <v>43999</v>
      </c>
      <c r="C1173" t="s">
        <v>42</v>
      </c>
      <c r="D1173">
        <v>93862</v>
      </c>
      <c r="E1173" s="2">
        <v>43999</v>
      </c>
      <c r="F1173">
        <v>4880</v>
      </c>
      <c r="G1173">
        <v>2.44</v>
      </c>
      <c r="H1173">
        <v>2</v>
      </c>
      <c r="I1173" t="s">
        <v>162</v>
      </c>
      <c r="J1173" t="s">
        <v>171</v>
      </c>
      <c r="K1173">
        <v>6</v>
      </c>
      <c r="L1173" t="s">
        <v>172</v>
      </c>
      <c r="M1173" s="10" t="str">
        <f>VLOOKUP(Table_Fact_Inbound_Reporting[[#This Row],[supplier_dim_supplier_id]],Table_supplier_dim1[[supplier_id]:[supplier_name]],5,FALSE)</f>
        <v>Twin Enviro</v>
      </c>
      <c r="N1173" s="10">
        <f>SUMIF(B:B,Table_Fact_Inbound_Reporting[[#This Row],[single_stream_incoming_date]],G:G)</f>
        <v>9.68</v>
      </c>
      <c r="O1173" s="10">
        <f>IFERROR(VLOOKUP(Table_Fact_Inbound_Reporting[[#This Row],[single_stream_incoming_date]],Fact_Trashout_Reporting!C:F,4,FALSE),0)</f>
        <v>3.49</v>
      </c>
      <c r="P1173" s="10">
        <f>IFERROR(VLOOKUP(Table_Fact_Inbound_Reporting[[#This Row],[single_stream_incoming_date]],Fact_Production_Reporting!E:G,3,FALSE),0)</f>
        <v>3.97</v>
      </c>
      <c r="Q1173" s="30">
        <f>Table_Fact_Inbound_Reporting[[#This Row],[Group_Trash_Weight_Tons]]/Table_Fact_Inbound_Reporting[[#This Row],[Group_Inbound_Weight_Tons]]</f>
        <v>0.36053719008264468</v>
      </c>
      <c r="R1173" s="10">
        <f t="shared" si="18"/>
        <v>0.27575424703049778</v>
      </c>
    </row>
    <row r="1174" spans="1:18" x14ac:dyDescent="0.25">
      <c r="A1174">
        <v>1246</v>
      </c>
      <c r="B1174" s="14">
        <v>43998</v>
      </c>
      <c r="C1174" t="s">
        <v>42</v>
      </c>
      <c r="D1174">
        <v>93745</v>
      </c>
      <c r="E1174" s="2">
        <v>43998</v>
      </c>
      <c r="F1174">
        <v>3240</v>
      </c>
      <c r="G1174">
        <v>1.62</v>
      </c>
      <c r="H1174">
        <v>2</v>
      </c>
      <c r="I1174" t="s">
        <v>162</v>
      </c>
      <c r="J1174" t="s">
        <v>171</v>
      </c>
      <c r="K1174">
        <v>6</v>
      </c>
      <c r="L1174" t="s">
        <v>172</v>
      </c>
      <c r="M1174" s="10" t="str">
        <f>VLOOKUP(Table_Fact_Inbound_Reporting[[#This Row],[supplier_dim_supplier_id]],Table_supplier_dim1[[supplier_id]:[supplier_name]],5,FALSE)</f>
        <v>Twin Enviro</v>
      </c>
      <c r="N1174" s="10">
        <f>SUMIF(B:B,Table_Fact_Inbound_Reporting[[#This Row],[single_stream_incoming_date]],G:G)</f>
        <v>9.36</v>
      </c>
      <c r="O1174" s="10">
        <f>IFERROR(VLOOKUP(Table_Fact_Inbound_Reporting[[#This Row],[single_stream_incoming_date]],Fact_Trashout_Reporting!C:F,4,FALSE),0)</f>
        <v>3.63</v>
      </c>
      <c r="P1174" s="10">
        <f>IFERROR(VLOOKUP(Table_Fact_Inbound_Reporting[[#This Row],[single_stream_incoming_date]],Fact_Production_Reporting!E:G,3,FALSE),0)</f>
        <v>5.3500000000000005</v>
      </c>
      <c r="Q1174" s="30">
        <f>Table_Fact_Inbound_Reporting[[#This Row],[Group_Trash_Weight_Tons]]/Table_Fact_Inbound_Reporting[[#This Row],[Group_Inbound_Weight_Tons]]</f>
        <v>0.38782051282051283</v>
      </c>
      <c r="R1174" s="10">
        <f t="shared" si="18"/>
        <v>0.27575424703049778</v>
      </c>
    </row>
    <row r="1175" spans="1:18" x14ac:dyDescent="0.25">
      <c r="A1175">
        <v>1696</v>
      </c>
      <c r="B1175" s="14">
        <v>43998</v>
      </c>
      <c r="C1175" t="s">
        <v>42</v>
      </c>
      <c r="D1175">
        <v>93787</v>
      </c>
      <c r="E1175" s="2">
        <v>43998</v>
      </c>
      <c r="F1175">
        <v>9280</v>
      </c>
      <c r="G1175">
        <v>4.6399999999999997</v>
      </c>
      <c r="H1175">
        <v>3</v>
      </c>
      <c r="I1175" t="s">
        <v>162</v>
      </c>
      <c r="J1175" t="s">
        <v>171</v>
      </c>
      <c r="K1175">
        <v>6</v>
      </c>
      <c r="L1175" t="s">
        <v>172</v>
      </c>
      <c r="M1175" s="10" t="str">
        <f>VLOOKUP(Table_Fact_Inbound_Reporting[[#This Row],[supplier_dim_supplier_id]],Table_supplier_dim1[[supplier_id]:[supplier_name]],5,FALSE)</f>
        <v>Waste Management</v>
      </c>
      <c r="N1175" s="10">
        <f>SUMIF(B:B,Table_Fact_Inbound_Reporting[[#This Row],[single_stream_incoming_date]],G:G)</f>
        <v>9.36</v>
      </c>
      <c r="O1175" s="10">
        <f>IFERROR(VLOOKUP(Table_Fact_Inbound_Reporting[[#This Row],[single_stream_incoming_date]],Fact_Trashout_Reporting!C:F,4,FALSE),0)</f>
        <v>3.63</v>
      </c>
      <c r="P1175" s="10">
        <f>IFERROR(VLOOKUP(Table_Fact_Inbound_Reporting[[#This Row],[single_stream_incoming_date]],Fact_Production_Reporting!E:G,3,FALSE),0)</f>
        <v>5.3500000000000005</v>
      </c>
      <c r="Q1175" s="30">
        <f>Table_Fact_Inbound_Reporting[[#This Row],[Group_Trash_Weight_Tons]]/Table_Fact_Inbound_Reporting[[#This Row],[Group_Inbound_Weight_Tons]]</f>
        <v>0.38782051282051283</v>
      </c>
      <c r="R1175" s="10">
        <f t="shared" si="18"/>
        <v>0.27575424703049778</v>
      </c>
    </row>
    <row r="1176" spans="1:18" x14ac:dyDescent="0.25">
      <c r="A1176">
        <v>1244</v>
      </c>
      <c r="B1176" s="14">
        <v>43998</v>
      </c>
      <c r="C1176" t="s">
        <v>42</v>
      </c>
      <c r="D1176">
        <v>93744</v>
      </c>
      <c r="E1176" s="2">
        <v>43998</v>
      </c>
      <c r="F1176">
        <v>5720</v>
      </c>
      <c r="G1176">
        <v>2.86</v>
      </c>
      <c r="H1176">
        <v>2</v>
      </c>
      <c r="I1176" t="s">
        <v>162</v>
      </c>
      <c r="J1176" t="s">
        <v>171</v>
      </c>
      <c r="K1176">
        <v>6</v>
      </c>
      <c r="L1176" t="s">
        <v>172</v>
      </c>
      <c r="M1176" s="10" t="str">
        <f>VLOOKUP(Table_Fact_Inbound_Reporting[[#This Row],[supplier_dim_supplier_id]],Table_supplier_dim1[[supplier_id]:[supplier_name]],5,FALSE)</f>
        <v>Twin Enviro</v>
      </c>
      <c r="N1176" s="10">
        <f>SUMIF(B:B,Table_Fact_Inbound_Reporting[[#This Row],[single_stream_incoming_date]],G:G)</f>
        <v>9.36</v>
      </c>
      <c r="O1176" s="10">
        <f>IFERROR(VLOOKUP(Table_Fact_Inbound_Reporting[[#This Row],[single_stream_incoming_date]],Fact_Trashout_Reporting!C:F,4,FALSE),0)</f>
        <v>3.63</v>
      </c>
      <c r="P1176" s="10">
        <f>IFERROR(VLOOKUP(Table_Fact_Inbound_Reporting[[#This Row],[single_stream_incoming_date]],Fact_Production_Reporting!E:G,3,FALSE),0)</f>
        <v>5.3500000000000005</v>
      </c>
      <c r="Q1176" s="30">
        <f>Table_Fact_Inbound_Reporting[[#This Row],[Group_Trash_Weight_Tons]]/Table_Fact_Inbound_Reporting[[#This Row],[Group_Inbound_Weight_Tons]]</f>
        <v>0.38782051282051283</v>
      </c>
      <c r="R1176" s="10">
        <f t="shared" si="18"/>
        <v>0.27575424703049778</v>
      </c>
    </row>
    <row r="1177" spans="1:18" x14ac:dyDescent="0.25">
      <c r="A1177">
        <v>1245</v>
      </c>
      <c r="B1177" s="14">
        <v>43998</v>
      </c>
      <c r="C1177" t="s">
        <v>42</v>
      </c>
      <c r="D1177">
        <v>93802</v>
      </c>
      <c r="E1177" s="2">
        <v>43998</v>
      </c>
      <c r="F1177">
        <v>480</v>
      </c>
      <c r="G1177">
        <v>0.24</v>
      </c>
      <c r="H1177">
        <v>2</v>
      </c>
      <c r="I1177" t="s">
        <v>162</v>
      </c>
      <c r="J1177" t="s">
        <v>171</v>
      </c>
      <c r="K1177">
        <v>6</v>
      </c>
      <c r="L1177" t="s">
        <v>172</v>
      </c>
      <c r="M1177" s="10" t="str">
        <f>VLOOKUP(Table_Fact_Inbound_Reporting[[#This Row],[supplier_dim_supplier_id]],Table_supplier_dim1[[supplier_id]:[supplier_name]],5,FALSE)</f>
        <v>Twin Enviro</v>
      </c>
      <c r="N1177" s="10">
        <f>SUMIF(B:B,Table_Fact_Inbound_Reporting[[#This Row],[single_stream_incoming_date]],G:G)</f>
        <v>9.36</v>
      </c>
      <c r="O1177" s="10">
        <f>IFERROR(VLOOKUP(Table_Fact_Inbound_Reporting[[#This Row],[single_stream_incoming_date]],Fact_Trashout_Reporting!C:F,4,FALSE),0)</f>
        <v>3.63</v>
      </c>
      <c r="P1177" s="10">
        <f>IFERROR(VLOOKUP(Table_Fact_Inbound_Reporting[[#This Row],[single_stream_incoming_date]],Fact_Production_Reporting!E:G,3,FALSE),0)</f>
        <v>5.3500000000000005</v>
      </c>
      <c r="Q1177" s="30">
        <f>Table_Fact_Inbound_Reporting[[#This Row],[Group_Trash_Weight_Tons]]/Table_Fact_Inbound_Reporting[[#This Row],[Group_Inbound_Weight_Tons]]</f>
        <v>0.38782051282051283</v>
      </c>
      <c r="R1177" s="10">
        <f t="shared" si="18"/>
        <v>0.27575424703049778</v>
      </c>
    </row>
    <row r="1178" spans="1:18" x14ac:dyDescent="0.25">
      <c r="A1178">
        <v>1247</v>
      </c>
      <c r="B1178" s="14">
        <v>43997</v>
      </c>
      <c r="C1178" t="s">
        <v>42</v>
      </c>
      <c r="D1178">
        <v>93672</v>
      </c>
      <c r="E1178" s="2">
        <v>43997</v>
      </c>
      <c r="F1178">
        <v>2580</v>
      </c>
      <c r="G1178">
        <v>1.29</v>
      </c>
      <c r="H1178">
        <v>2</v>
      </c>
      <c r="I1178" t="s">
        <v>162</v>
      </c>
      <c r="J1178" t="s">
        <v>171</v>
      </c>
      <c r="K1178">
        <v>6</v>
      </c>
      <c r="L1178" t="s">
        <v>172</v>
      </c>
      <c r="M1178" s="10" t="str">
        <f>VLOOKUP(Table_Fact_Inbound_Reporting[[#This Row],[supplier_dim_supplier_id]],Table_supplier_dim1[[supplier_id]:[supplier_name]],5,FALSE)</f>
        <v>Twin Enviro</v>
      </c>
      <c r="N1178" s="10">
        <f>SUMIF(B:B,Table_Fact_Inbound_Reporting[[#This Row],[single_stream_incoming_date]],G:G)</f>
        <v>7.27</v>
      </c>
      <c r="O1178" s="10">
        <f>IFERROR(VLOOKUP(Table_Fact_Inbound_Reporting[[#This Row],[single_stream_incoming_date]],Fact_Trashout_Reporting!C:F,4,FALSE),0)</f>
        <v>2.66</v>
      </c>
      <c r="P1178" s="10">
        <f>IFERROR(VLOOKUP(Table_Fact_Inbound_Reporting[[#This Row],[single_stream_incoming_date]],Fact_Production_Reporting!E:G,3,FALSE),0)</f>
        <v>6.4000000000000012</v>
      </c>
      <c r="Q1178" s="30">
        <f>Table_Fact_Inbound_Reporting[[#This Row],[Group_Trash_Weight_Tons]]/Table_Fact_Inbound_Reporting[[#This Row],[Group_Inbound_Weight_Tons]]</f>
        <v>0.36588720770288863</v>
      </c>
      <c r="R1178" s="10">
        <f t="shared" si="18"/>
        <v>0.27575424703049778</v>
      </c>
    </row>
    <row r="1179" spans="1:18" x14ac:dyDescent="0.25">
      <c r="A1179">
        <v>1248</v>
      </c>
      <c r="B1179" s="14">
        <v>43997</v>
      </c>
      <c r="C1179" t="s">
        <v>42</v>
      </c>
      <c r="D1179">
        <v>93707</v>
      </c>
      <c r="E1179" s="2">
        <v>43997</v>
      </c>
      <c r="F1179">
        <v>3620</v>
      </c>
      <c r="G1179">
        <v>1.81</v>
      </c>
      <c r="H1179">
        <v>2</v>
      </c>
      <c r="I1179" t="s">
        <v>162</v>
      </c>
      <c r="J1179" t="s">
        <v>171</v>
      </c>
      <c r="K1179">
        <v>6</v>
      </c>
      <c r="L1179" t="s">
        <v>172</v>
      </c>
      <c r="M1179" s="10" t="str">
        <f>VLOOKUP(Table_Fact_Inbound_Reporting[[#This Row],[supplier_dim_supplier_id]],Table_supplier_dim1[[supplier_id]:[supplier_name]],5,FALSE)</f>
        <v>Twin Enviro</v>
      </c>
      <c r="N1179" s="10">
        <f>SUMIF(B:B,Table_Fact_Inbound_Reporting[[#This Row],[single_stream_incoming_date]],G:G)</f>
        <v>7.27</v>
      </c>
      <c r="O1179" s="10">
        <f>IFERROR(VLOOKUP(Table_Fact_Inbound_Reporting[[#This Row],[single_stream_incoming_date]],Fact_Trashout_Reporting!C:F,4,FALSE),0)</f>
        <v>2.66</v>
      </c>
      <c r="P1179" s="10">
        <f>IFERROR(VLOOKUP(Table_Fact_Inbound_Reporting[[#This Row],[single_stream_incoming_date]],Fact_Production_Reporting!E:G,3,FALSE),0)</f>
        <v>6.4000000000000012</v>
      </c>
      <c r="Q1179" s="30">
        <f>Table_Fact_Inbound_Reporting[[#This Row],[Group_Trash_Weight_Tons]]/Table_Fact_Inbound_Reporting[[#This Row],[Group_Inbound_Weight_Tons]]</f>
        <v>0.36588720770288863</v>
      </c>
      <c r="R1179" s="10">
        <f t="shared" si="18"/>
        <v>0.27575424703049778</v>
      </c>
    </row>
    <row r="1180" spans="1:18" x14ac:dyDescent="0.25">
      <c r="A1180">
        <v>1697</v>
      </c>
      <c r="B1180" s="14">
        <v>43997</v>
      </c>
      <c r="C1180" t="s">
        <v>42</v>
      </c>
      <c r="D1180">
        <v>93726</v>
      </c>
      <c r="E1180" s="2">
        <v>43997</v>
      </c>
      <c r="F1180">
        <v>8340</v>
      </c>
      <c r="G1180">
        <v>4.17</v>
      </c>
      <c r="H1180">
        <v>3</v>
      </c>
      <c r="I1180" t="s">
        <v>162</v>
      </c>
      <c r="J1180" t="s">
        <v>171</v>
      </c>
      <c r="K1180">
        <v>6</v>
      </c>
      <c r="L1180" t="s">
        <v>172</v>
      </c>
      <c r="M1180" s="10" t="str">
        <f>VLOOKUP(Table_Fact_Inbound_Reporting[[#This Row],[supplier_dim_supplier_id]],Table_supplier_dim1[[supplier_id]:[supplier_name]],5,FALSE)</f>
        <v>Waste Management</v>
      </c>
      <c r="N1180" s="10">
        <f>SUMIF(B:B,Table_Fact_Inbound_Reporting[[#This Row],[single_stream_incoming_date]],G:G)</f>
        <v>7.27</v>
      </c>
      <c r="O1180" s="10">
        <f>IFERROR(VLOOKUP(Table_Fact_Inbound_Reporting[[#This Row],[single_stream_incoming_date]],Fact_Trashout_Reporting!C:F,4,FALSE),0)</f>
        <v>2.66</v>
      </c>
      <c r="P1180" s="10">
        <f>IFERROR(VLOOKUP(Table_Fact_Inbound_Reporting[[#This Row],[single_stream_incoming_date]],Fact_Production_Reporting!E:G,3,FALSE),0)</f>
        <v>6.4000000000000012</v>
      </c>
      <c r="Q1180" s="30">
        <f>Table_Fact_Inbound_Reporting[[#This Row],[Group_Trash_Weight_Tons]]/Table_Fact_Inbound_Reporting[[#This Row],[Group_Inbound_Weight_Tons]]</f>
        <v>0.36588720770288863</v>
      </c>
      <c r="R1180" s="10">
        <f t="shared" si="18"/>
        <v>0.27575424703049778</v>
      </c>
    </row>
    <row r="1181" spans="1:18" x14ac:dyDescent="0.25">
      <c r="A1181">
        <v>1252</v>
      </c>
      <c r="B1181" s="14">
        <v>43994</v>
      </c>
      <c r="C1181" t="s">
        <v>42</v>
      </c>
      <c r="D1181">
        <v>93599</v>
      </c>
      <c r="E1181" s="2">
        <v>43994</v>
      </c>
      <c r="F1181">
        <v>2420</v>
      </c>
      <c r="G1181">
        <v>1.21</v>
      </c>
      <c r="H1181">
        <v>2</v>
      </c>
      <c r="I1181" t="s">
        <v>162</v>
      </c>
      <c r="J1181" t="s">
        <v>171</v>
      </c>
      <c r="K1181">
        <v>6</v>
      </c>
      <c r="L1181" t="s">
        <v>172</v>
      </c>
      <c r="M1181" s="10" t="str">
        <f>VLOOKUP(Table_Fact_Inbound_Reporting[[#This Row],[supplier_dim_supplier_id]],Table_supplier_dim1[[supplier_id]:[supplier_name]],5,FALSE)</f>
        <v>Twin Enviro</v>
      </c>
      <c r="N1181" s="10">
        <f>SUMIF(B:B,Table_Fact_Inbound_Reporting[[#This Row],[single_stream_incoming_date]],G:G)</f>
        <v>13.95</v>
      </c>
      <c r="O1181" s="10">
        <f>IFERROR(VLOOKUP(Table_Fact_Inbound_Reporting[[#This Row],[single_stream_incoming_date]],Fact_Trashout_Reporting!C:F,4,FALSE),0)</f>
        <v>4.83</v>
      </c>
      <c r="P1181" s="10">
        <f>IFERROR(VLOOKUP(Table_Fact_Inbound_Reporting[[#This Row],[single_stream_incoming_date]],Fact_Production_Reporting!E:G,3,FALSE),0)</f>
        <v>6.0200000000000005</v>
      </c>
      <c r="Q1181" s="30">
        <f>Table_Fact_Inbound_Reporting[[#This Row],[Group_Trash_Weight_Tons]]/Table_Fact_Inbound_Reporting[[#This Row],[Group_Inbound_Weight_Tons]]</f>
        <v>0.34623655913978496</v>
      </c>
      <c r="R1181" s="10">
        <f t="shared" si="18"/>
        <v>0.27575424703049778</v>
      </c>
    </row>
    <row r="1182" spans="1:18" x14ac:dyDescent="0.25">
      <c r="A1182">
        <v>1698</v>
      </c>
      <c r="B1182" s="14">
        <v>43994</v>
      </c>
      <c r="C1182" t="s">
        <v>42</v>
      </c>
      <c r="D1182">
        <v>93615</v>
      </c>
      <c r="E1182" s="2">
        <v>43994</v>
      </c>
      <c r="F1182">
        <v>6760</v>
      </c>
      <c r="G1182">
        <v>3.38</v>
      </c>
      <c r="H1182">
        <v>3</v>
      </c>
      <c r="I1182" t="s">
        <v>162</v>
      </c>
      <c r="J1182" t="s">
        <v>171</v>
      </c>
      <c r="K1182">
        <v>6</v>
      </c>
      <c r="L1182" t="s">
        <v>172</v>
      </c>
      <c r="M1182" s="10" t="str">
        <f>VLOOKUP(Table_Fact_Inbound_Reporting[[#This Row],[supplier_dim_supplier_id]],Table_supplier_dim1[[supplier_id]:[supplier_name]],5,FALSE)</f>
        <v>Waste Management</v>
      </c>
      <c r="N1182" s="10">
        <f>SUMIF(B:B,Table_Fact_Inbound_Reporting[[#This Row],[single_stream_incoming_date]],G:G)</f>
        <v>13.95</v>
      </c>
      <c r="O1182" s="10">
        <f>IFERROR(VLOOKUP(Table_Fact_Inbound_Reporting[[#This Row],[single_stream_incoming_date]],Fact_Trashout_Reporting!C:F,4,FALSE),0)</f>
        <v>4.83</v>
      </c>
      <c r="P1182" s="10">
        <f>IFERROR(VLOOKUP(Table_Fact_Inbound_Reporting[[#This Row],[single_stream_incoming_date]],Fact_Production_Reporting!E:G,3,FALSE),0)</f>
        <v>6.0200000000000005</v>
      </c>
      <c r="Q1182" s="30">
        <f>Table_Fact_Inbound_Reporting[[#This Row],[Group_Trash_Weight_Tons]]/Table_Fact_Inbound_Reporting[[#This Row],[Group_Inbound_Weight_Tons]]</f>
        <v>0.34623655913978496</v>
      </c>
      <c r="R1182" s="10">
        <f t="shared" si="18"/>
        <v>0.27575424703049778</v>
      </c>
    </row>
    <row r="1183" spans="1:18" x14ac:dyDescent="0.25">
      <c r="A1183">
        <v>1251</v>
      </c>
      <c r="B1183" s="14">
        <v>43994</v>
      </c>
      <c r="C1183" t="s">
        <v>42</v>
      </c>
      <c r="D1183">
        <v>93658</v>
      </c>
      <c r="E1183" s="2">
        <v>43994</v>
      </c>
      <c r="F1183">
        <v>1420</v>
      </c>
      <c r="G1183">
        <v>0.71</v>
      </c>
      <c r="H1183">
        <v>2</v>
      </c>
      <c r="I1183" t="s">
        <v>162</v>
      </c>
      <c r="J1183" t="s">
        <v>171</v>
      </c>
      <c r="K1183">
        <v>6</v>
      </c>
      <c r="L1183" t="s">
        <v>172</v>
      </c>
      <c r="M1183" s="10" t="str">
        <f>VLOOKUP(Table_Fact_Inbound_Reporting[[#This Row],[supplier_dim_supplier_id]],Table_supplier_dim1[[supplier_id]:[supplier_name]],5,FALSE)</f>
        <v>Twin Enviro</v>
      </c>
      <c r="N1183" s="10">
        <f>SUMIF(B:B,Table_Fact_Inbound_Reporting[[#This Row],[single_stream_incoming_date]],G:G)</f>
        <v>13.95</v>
      </c>
      <c r="O1183" s="10">
        <f>IFERROR(VLOOKUP(Table_Fact_Inbound_Reporting[[#This Row],[single_stream_incoming_date]],Fact_Trashout_Reporting!C:F,4,FALSE),0)</f>
        <v>4.83</v>
      </c>
      <c r="P1183" s="10">
        <f>IFERROR(VLOOKUP(Table_Fact_Inbound_Reporting[[#This Row],[single_stream_incoming_date]],Fact_Production_Reporting!E:G,3,FALSE),0)</f>
        <v>6.0200000000000005</v>
      </c>
      <c r="Q1183" s="30">
        <f>Table_Fact_Inbound_Reporting[[#This Row],[Group_Trash_Weight_Tons]]/Table_Fact_Inbound_Reporting[[#This Row],[Group_Inbound_Weight_Tons]]</f>
        <v>0.34623655913978496</v>
      </c>
      <c r="R1183" s="10">
        <f t="shared" si="18"/>
        <v>0.27575424703049778</v>
      </c>
    </row>
    <row r="1184" spans="1:18" x14ac:dyDescent="0.25">
      <c r="A1184">
        <v>1249</v>
      </c>
      <c r="B1184" s="14">
        <v>43994</v>
      </c>
      <c r="C1184" t="s">
        <v>42</v>
      </c>
      <c r="D1184">
        <v>93598</v>
      </c>
      <c r="E1184" s="2">
        <v>43994</v>
      </c>
      <c r="F1184">
        <v>5240</v>
      </c>
      <c r="G1184">
        <v>2.62</v>
      </c>
      <c r="H1184">
        <v>2</v>
      </c>
      <c r="I1184" t="s">
        <v>162</v>
      </c>
      <c r="J1184" t="s">
        <v>171</v>
      </c>
      <c r="K1184">
        <v>6</v>
      </c>
      <c r="L1184" t="s">
        <v>172</v>
      </c>
      <c r="M1184" s="10" t="str">
        <f>VLOOKUP(Table_Fact_Inbound_Reporting[[#This Row],[supplier_dim_supplier_id]],Table_supplier_dim1[[supplier_id]:[supplier_name]],5,FALSE)</f>
        <v>Twin Enviro</v>
      </c>
      <c r="N1184" s="10">
        <f>SUMIF(B:B,Table_Fact_Inbound_Reporting[[#This Row],[single_stream_incoming_date]],G:G)</f>
        <v>13.95</v>
      </c>
      <c r="O1184" s="10">
        <f>IFERROR(VLOOKUP(Table_Fact_Inbound_Reporting[[#This Row],[single_stream_incoming_date]],Fact_Trashout_Reporting!C:F,4,FALSE),0)</f>
        <v>4.83</v>
      </c>
      <c r="P1184" s="10">
        <f>IFERROR(VLOOKUP(Table_Fact_Inbound_Reporting[[#This Row],[single_stream_incoming_date]],Fact_Production_Reporting!E:G,3,FALSE),0)</f>
        <v>6.0200000000000005</v>
      </c>
      <c r="Q1184" s="30">
        <f>Table_Fact_Inbound_Reporting[[#This Row],[Group_Trash_Weight_Tons]]/Table_Fact_Inbound_Reporting[[#This Row],[Group_Inbound_Weight_Tons]]</f>
        <v>0.34623655913978496</v>
      </c>
      <c r="R1184" s="10">
        <f t="shared" si="18"/>
        <v>0.27575424703049778</v>
      </c>
    </row>
    <row r="1185" spans="1:18" x14ac:dyDescent="0.25">
      <c r="A1185">
        <v>1699</v>
      </c>
      <c r="B1185" s="14">
        <v>43994</v>
      </c>
      <c r="C1185" t="s">
        <v>42</v>
      </c>
      <c r="D1185">
        <v>93638</v>
      </c>
      <c r="E1185" s="2">
        <v>43994</v>
      </c>
      <c r="F1185">
        <v>10100</v>
      </c>
      <c r="G1185">
        <v>5.05</v>
      </c>
      <c r="H1185">
        <v>3</v>
      </c>
      <c r="I1185" t="s">
        <v>162</v>
      </c>
      <c r="J1185" t="s">
        <v>171</v>
      </c>
      <c r="K1185">
        <v>6</v>
      </c>
      <c r="L1185" t="s">
        <v>172</v>
      </c>
      <c r="M1185" s="10" t="str">
        <f>VLOOKUP(Table_Fact_Inbound_Reporting[[#This Row],[supplier_dim_supplier_id]],Table_supplier_dim1[[supplier_id]:[supplier_name]],5,FALSE)</f>
        <v>Waste Management</v>
      </c>
      <c r="N1185" s="10">
        <f>SUMIF(B:B,Table_Fact_Inbound_Reporting[[#This Row],[single_stream_incoming_date]],G:G)</f>
        <v>13.95</v>
      </c>
      <c r="O1185" s="10">
        <f>IFERROR(VLOOKUP(Table_Fact_Inbound_Reporting[[#This Row],[single_stream_incoming_date]],Fact_Trashout_Reporting!C:F,4,FALSE),0)</f>
        <v>4.83</v>
      </c>
      <c r="P1185" s="10">
        <f>IFERROR(VLOOKUP(Table_Fact_Inbound_Reporting[[#This Row],[single_stream_incoming_date]],Fact_Production_Reporting!E:G,3,FALSE),0)</f>
        <v>6.0200000000000005</v>
      </c>
      <c r="Q1185" s="30">
        <f>Table_Fact_Inbound_Reporting[[#This Row],[Group_Trash_Weight_Tons]]/Table_Fact_Inbound_Reporting[[#This Row],[Group_Inbound_Weight_Tons]]</f>
        <v>0.34623655913978496</v>
      </c>
      <c r="R1185" s="10">
        <f t="shared" si="18"/>
        <v>0.27575424703049778</v>
      </c>
    </row>
    <row r="1186" spans="1:18" x14ac:dyDescent="0.25">
      <c r="A1186">
        <v>1250</v>
      </c>
      <c r="B1186" s="14">
        <v>43994</v>
      </c>
      <c r="C1186" t="s">
        <v>42</v>
      </c>
      <c r="D1186">
        <v>93631</v>
      </c>
      <c r="E1186" s="2">
        <v>43994</v>
      </c>
      <c r="F1186">
        <v>1960</v>
      </c>
      <c r="G1186">
        <v>0.98</v>
      </c>
      <c r="H1186">
        <v>2</v>
      </c>
      <c r="I1186" t="s">
        <v>162</v>
      </c>
      <c r="J1186" t="s">
        <v>171</v>
      </c>
      <c r="K1186">
        <v>6</v>
      </c>
      <c r="L1186" t="s">
        <v>172</v>
      </c>
      <c r="M1186" s="10" t="str">
        <f>VLOOKUP(Table_Fact_Inbound_Reporting[[#This Row],[supplier_dim_supplier_id]],Table_supplier_dim1[[supplier_id]:[supplier_name]],5,FALSE)</f>
        <v>Twin Enviro</v>
      </c>
      <c r="N1186" s="10">
        <f>SUMIF(B:B,Table_Fact_Inbound_Reporting[[#This Row],[single_stream_incoming_date]],G:G)</f>
        <v>13.95</v>
      </c>
      <c r="O1186" s="10">
        <f>IFERROR(VLOOKUP(Table_Fact_Inbound_Reporting[[#This Row],[single_stream_incoming_date]],Fact_Trashout_Reporting!C:F,4,FALSE),0)</f>
        <v>4.83</v>
      </c>
      <c r="P1186" s="10">
        <f>IFERROR(VLOOKUP(Table_Fact_Inbound_Reporting[[#This Row],[single_stream_incoming_date]],Fact_Production_Reporting!E:G,3,FALSE),0)</f>
        <v>6.0200000000000005</v>
      </c>
      <c r="Q1186" s="30">
        <f>Table_Fact_Inbound_Reporting[[#This Row],[Group_Trash_Weight_Tons]]/Table_Fact_Inbound_Reporting[[#This Row],[Group_Inbound_Weight_Tons]]</f>
        <v>0.34623655913978496</v>
      </c>
      <c r="R1186" s="10">
        <f t="shared" si="18"/>
        <v>0.27575424703049778</v>
      </c>
    </row>
    <row r="1187" spans="1:18" x14ac:dyDescent="0.25">
      <c r="A1187">
        <v>1253</v>
      </c>
      <c r="B1187" s="14">
        <v>43993</v>
      </c>
      <c r="C1187" t="s">
        <v>42</v>
      </c>
      <c r="D1187">
        <v>93593</v>
      </c>
      <c r="E1187" s="2">
        <v>43993</v>
      </c>
      <c r="F1187">
        <v>5480</v>
      </c>
      <c r="G1187">
        <v>2.74</v>
      </c>
      <c r="H1187">
        <v>2</v>
      </c>
      <c r="I1187" t="s">
        <v>162</v>
      </c>
      <c r="J1187" t="s">
        <v>171</v>
      </c>
      <c r="K1187">
        <v>6</v>
      </c>
      <c r="L1187" t="s">
        <v>172</v>
      </c>
      <c r="M1187" s="10" t="str">
        <f>VLOOKUP(Table_Fact_Inbound_Reporting[[#This Row],[supplier_dim_supplier_id]],Table_supplier_dim1[[supplier_id]:[supplier_name]],5,FALSE)</f>
        <v>Twin Enviro</v>
      </c>
      <c r="N1187" s="10">
        <f>SUMIF(B:B,Table_Fact_Inbound_Reporting[[#This Row],[single_stream_incoming_date]],G:G)</f>
        <v>5.2</v>
      </c>
      <c r="O1187" s="10">
        <f>IFERROR(VLOOKUP(Table_Fact_Inbound_Reporting[[#This Row],[single_stream_incoming_date]],Fact_Trashout_Reporting!C:F,4,FALSE),0)</f>
        <v>2.82</v>
      </c>
      <c r="P1187" s="10">
        <f>IFERROR(VLOOKUP(Table_Fact_Inbound_Reporting[[#This Row],[single_stream_incoming_date]],Fact_Production_Reporting!E:G,3,FALSE),0)</f>
        <v>5.29</v>
      </c>
      <c r="Q1187" s="30">
        <f>Table_Fact_Inbound_Reporting[[#This Row],[Group_Trash_Weight_Tons]]/Table_Fact_Inbound_Reporting[[#This Row],[Group_Inbound_Weight_Tons]]</f>
        <v>0.54230769230769227</v>
      </c>
      <c r="R1187" s="10">
        <f t="shared" si="18"/>
        <v>0.27575424703049778</v>
      </c>
    </row>
    <row r="1188" spans="1:18" x14ac:dyDescent="0.25">
      <c r="A1188">
        <v>1254</v>
      </c>
      <c r="B1188" s="14">
        <v>43993</v>
      </c>
      <c r="C1188" t="s">
        <v>42</v>
      </c>
      <c r="D1188">
        <v>93513</v>
      </c>
      <c r="E1188" s="2">
        <v>43993</v>
      </c>
      <c r="F1188">
        <v>1980</v>
      </c>
      <c r="G1188">
        <v>0.99</v>
      </c>
      <c r="H1188">
        <v>2</v>
      </c>
      <c r="I1188" t="s">
        <v>162</v>
      </c>
      <c r="J1188" t="s">
        <v>171</v>
      </c>
      <c r="K1188">
        <v>6</v>
      </c>
      <c r="L1188" t="s">
        <v>172</v>
      </c>
      <c r="M1188" s="10" t="str">
        <f>VLOOKUP(Table_Fact_Inbound_Reporting[[#This Row],[supplier_dim_supplier_id]],Table_supplier_dim1[[supplier_id]:[supplier_name]],5,FALSE)</f>
        <v>Twin Enviro</v>
      </c>
      <c r="N1188" s="10">
        <f>SUMIF(B:B,Table_Fact_Inbound_Reporting[[#This Row],[single_stream_incoming_date]],G:G)</f>
        <v>5.2</v>
      </c>
      <c r="O1188" s="10">
        <f>IFERROR(VLOOKUP(Table_Fact_Inbound_Reporting[[#This Row],[single_stream_incoming_date]],Fact_Trashout_Reporting!C:F,4,FALSE),0)</f>
        <v>2.82</v>
      </c>
      <c r="P1188" s="10">
        <f>IFERROR(VLOOKUP(Table_Fact_Inbound_Reporting[[#This Row],[single_stream_incoming_date]],Fact_Production_Reporting!E:G,3,FALSE),0)</f>
        <v>5.29</v>
      </c>
      <c r="Q1188" s="30">
        <f>Table_Fact_Inbound_Reporting[[#This Row],[Group_Trash_Weight_Tons]]/Table_Fact_Inbound_Reporting[[#This Row],[Group_Inbound_Weight_Tons]]</f>
        <v>0.54230769230769227</v>
      </c>
      <c r="R1188" s="10">
        <f t="shared" si="18"/>
        <v>0.27575424703049778</v>
      </c>
    </row>
    <row r="1189" spans="1:18" x14ac:dyDescent="0.25">
      <c r="A1189">
        <v>1255</v>
      </c>
      <c r="B1189" s="14">
        <v>43993</v>
      </c>
      <c r="C1189" t="s">
        <v>42</v>
      </c>
      <c r="D1189">
        <v>93508</v>
      </c>
      <c r="E1189" s="2">
        <v>43993</v>
      </c>
      <c r="F1189">
        <v>2940</v>
      </c>
      <c r="G1189">
        <v>1.47</v>
      </c>
      <c r="H1189">
        <v>2</v>
      </c>
      <c r="I1189" t="s">
        <v>162</v>
      </c>
      <c r="J1189" t="s">
        <v>171</v>
      </c>
      <c r="K1189">
        <v>6</v>
      </c>
      <c r="L1189" t="s">
        <v>172</v>
      </c>
      <c r="M1189" s="10" t="str">
        <f>VLOOKUP(Table_Fact_Inbound_Reporting[[#This Row],[supplier_dim_supplier_id]],Table_supplier_dim1[[supplier_id]:[supplier_name]],5,FALSE)</f>
        <v>Twin Enviro</v>
      </c>
      <c r="N1189" s="10">
        <f>SUMIF(B:B,Table_Fact_Inbound_Reporting[[#This Row],[single_stream_incoming_date]],G:G)</f>
        <v>5.2</v>
      </c>
      <c r="O1189" s="10">
        <f>IFERROR(VLOOKUP(Table_Fact_Inbound_Reporting[[#This Row],[single_stream_incoming_date]],Fact_Trashout_Reporting!C:F,4,FALSE),0)</f>
        <v>2.82</v>
      </c>
      <c r="P1189" s="10">
        <f>IFERROR(VLOOKUP(Table_Fact_Inbound_Reporting[[#This Row],[single_stream_incoming_date]],Fact_Production_Reporting!E:G,3,FALSE),0)</f>
        <v>5.29</v>
      </c>
      <c r="Q1189" s="30">
        <f>Table_Fact_Inbound_Reporting[[#This Row],[Group_Trash_Weight_Tons]]/Table_Fact_Inbound_Reporting[[#This Row],[Group_Inbound_Weight_Tons]]</f>
        <v>0.54230769230769227</v>
      </c>
      <c r="R1189" s="10">
        <f t="shared" si="18"/>
        <v>0.27575424703049778</v>
      </c>
    </row>
    <row r="1190" spans="1:18" x14ac:dyDescent="0.25">
      <c r="A1190">
        <v>1256</v>
      </c>
      <c r="B1190" s="14">
        <v>43992</v>
      </c>
      <c r="C1190" t="s">
        <v>42</v>
      </c>
      <c r="D1190">
        <v>93475</v>
      </c>
      <c r="E1190" s="2">
        <v>43992</v>
      </c>
      <c r="F1190">
        <v>4980</v>
      </c>
      <c r="G1190">
        <v>2.4900000000000002</v>
      </c>
      <c r="H1190">
        <v>2</v>
      </c>
      <c r="I1190" t="s">
        <v>162</v>
      </c>
      <c r="J1190" t="s">
        <v>171</v>
      </c>
      <c r="K1190">
        <v>6</v>
      </c>
      <c r="L1190" t="s">
        <v>172</v>
      </c>
      <c r="M1190" s="10" t="str">
        <f>VLOOKUP(Table_Fact_Inbound_Reporting[[#This Row],[supplier_dim_supplier_id]],Table_supplier_dim1[[supplier_id]:[supplier_name]],5,FALSE)</f>
        <v>Twin Enviro</v>
      </c>
      <c r="N1190" s="10">
        <f>SUMIF(B:B,Table_Fact_Inbound_Reporting[[#This Row],[single_stream_incoming_date]],G:G)</f>
        <v>5.33</v>
      </c>
      <c r="O1190" s="10">
        <f>IFERROR(VLOOKUP(Table_Fact_Inbound_Reporting[[#This Row],[single_stream_incoming_date]],Fact_Trashout_Reporting!C:F,4,FALSE),0)</f>
        <v>3.52</v>
      </c>
      <c r="P1190" s="10">
        <f>IFERROR(VLOOKUP(Table_Fact_Inbound_Reporting[[#This Row],[single_stream_incoming_date]],Fact_Production_Reporting!E:G,3,FALSE),0)</f>
        <v>1.27</v>
      </c>
      <c r="Q1190" s="30">
        <f>Table_Fact_Inbound_Reporting[[#This Row],[Group_Trash_Weight_Tons]]/Table_Fact_Inbound_Reporting[[#This Row],[Group_Inbound_Weight_Tons]]</f>
        <v>0.66041275797373356</v>
      </c>
      <c r="R1190" s="10">
        <f t="shared" si="18"/>
        <v>0.27575424703049778</v>
      </c>
    </row>
    <row r="1191" spans="1:18" x14ac:dyDescent="0.25">
      <c r="A1191">
        <v>1700</v>
      </c>
      <c r="B1191" s="14">
        <v>43992</v>
      </c>
      <c r="C1191" t="s">
        <v>42</v>
      </c>
      <c r="D1191">
        <v>93491</v>
      </c>
      <c r="E1191" s="2">
        <v>43992</v>
      </c>
      <c r="F1191">
        <v>5680</v>
      </c>
      <c r="G1191">
        <v>2.84</v>
      </c>
      <c r="H1191">
        <v>3</v>
      </c>
      <c r="I1191" t="s">
        <v>162</v>
      </c>
      <c r="J1191" t="s">
        <v>171</v>
      </c>
      <c r="K1191">
        <v>6</v>
      </c>
      <c r="L1191" t="s">
        <v>172</v>
      </c>
      <c r="M1191" s="10" t="str">
        <f>VLOOKUP(Table_Fact_Inbound_Reporting[[#This Row],[supplier_dim_supplier_id]],Table_supplier_dim1[[supplier_id]:[supplier_name]],5,FALSE)</f>
        <v>Waste Management</v>
      </c>
      <c r="N1191" s="10">
        <f>SUMIF(B:B,Table_Fact_Inbound_Reporting[[#This Row],[single_stream_incoming_date]],G:G)</f>
        <v>5.33</v>
      </c>
      <c r="O1191" s="10">
        <f>IFERROR(VLOOKUP(Table_Fact_Inbound_Reporting[[#This Row],[single_stream_incoming_date]],Fact_Trashout_Reporting!C:F,4,FALSE),0)</f>
        <v>3.52</v>
      </c>
      <c r="P1191" s="10">
        <f>IFERROR(VLOOKUP(Table_Fact_Inbound_Reporting[[#This Row],[single_stream_incoming_date]],Fact_Production_Reporting!E:G,3,FALSE),0)</f>
        <v>1.27</v>
      </c>
      <c r="Q1191" s="30">
        <f>Table_Fact_Inbound_Reporting[[#This Row],[Group_Trash_Weight_Tons]]/Table_Fact_Inbound_Reporting[[#This Row],[Group_Inbound_Weight_Tons]]</f>
        <v>0.66041275797373356</v>
      </c>
      <c r="R1191" s="10">
        <f t="shared" si="18"/>
        <v>0.27575424703049778</v>
      </c>
    </row>
    <row r="1192" spans="1:18" x14ac:dyDescent="0.25">
      <c r="A1192">
        <v>1257</v>
      </c>
      <c r="B1192" s="14">
        <v>43991</v>
      </c>
      <c r="C1192" t="s">
        <v>42</v>
      </c>
      <c r="D1192">
        <v>93370</v>
      </c>
      <c r="E1192" s="2">
        <v>43991</v>
      </c>
      <c r="F1192">
        <v>2720</v>
      </c>
      <c r="G1192">
        <v>1.36</v>
      </c>
      <c r="H1192">
        <v>2</v>
      </c>
      <c r="I1192" t="s">
        <v>162</v>
      </c>
      <c r="J1192" t="s">
        <v>171</v>
      </c>
      <c r="K1192">
        <v>6</v>
      </c>
      <c r="L1192" t="s">
        <v>172</v>
      </c>
      <c r="M1192" s="10" t="str">
        <f>VLOOKUP(Table_Fact_Inbound_Reporting[[#This Row],[supplier_dim_supplier_id]],Table_supplier_dim1[[supplier_id]:[supplier_name]],5,FALSE)</f>
        <v>Twin Enviro</v>
      </c>
      <c r="N1192" s="10">
        <f>SUMIF(B:B,Table_Fact_Inbound_Reporting[[#This Row],[single_stream_incoming_date]],G:G)</f>
        <v>8.32</v>
      </c>
      <c r="O1192" s="10">
        <f>IFERROR(VLOOKUP(Table_Fact_Inbound_Reporting[[#This Row],[single_stream_incoming_date]],Fact_Trashout_Reporting!C:F,4,FALSE),0)</f>
        <v>0</v>
      </c>
      <c r="P1192" s="10">
        <f>IFERROR(VLOOKUP(Table_Fact_Inbound_Reporting[[#This Row],[single_stream_incoming_date]],Fact_Production_Reporting!E:G,3,FALSE),0)</f>
        <v>4.79</v>
      </c>
      <c r="Q1192" s="30">
        <f>Table_Fact_Inbound_Reporting[[#This Row],[Group_Trash_Weight_Tons]]/Table_Fact_Inbound_Reporting[[#This Row],[Group_Inbound_Weight_Tons]]</f>
        <v>0</v>
      </c>
      <c r="R1192" s="10">
        <f t="shared" si="18"/>
        <v>0.27575424703049778</v>
      </c>
    </row>
    <row r="1193" spans="1:18" x14ac:dyDescent="0.25">
      <c r="A1193">
        <v>1701</v>
      </c>
      <c r="B1193" s="14">
        <v>43991</v>
      </c>
      <c r="C1193" t="s">
        <v>42</v>
      </c>
      <c r="D1193">
        <v>93369</v>
      </c>
      <c r="E1193" s="2">
        <v>43991</v>
      </c>
      <c r="F1193">
        <v>8160</v>
      </c>
      <c r="G1193">
        <v>4.08</v>
      </c>
      <c r="H1193">
        <v>3</v>
      </c>
      <c r="I1193" t="s">
        <v>162</v>
      </c>
      <c r="J1193" t="s">
        <v>171</v>
      </c>
      <c r="K1193">
        <v>6</v>
      </c>
      <c r="L1193" t="s">
        <v>172</v>
      </c>
      <c r="M1193" s="10" t="str">
        <f>VLOOKUP(Table_Fact_Inbound_Reporting[[#This Row],[supplier_dim_supplier_id]],Table_supplier_dim1[[supplier_id]:[supplier_name]],5,FALSE)</f>
        <v>Waste Management</v>
      </c>
      <c r="N1193" s="10">
        <f>SUMIF(B:B,Table_Fact_Inbound_Reporting[[#This Row],[single_stream_incoming_date]],G:G)</f>
        <v>8.32</v>
      </c>
      <c r="O1193" s="10">
        <f>IFERROR(VLOOKUP(Table_Fact_Inbound_Reporting[[#This Row],[single_stream_incoming_date]],Fact_Trashout_Reporting!C:F,4,FALSE),0)</f>
        <v>0</v>
      </c>
      <c r="P1193" s="10">
        <f>IFERROR(VLOOKUP(Table_Fact_Inbound_Reporting[[#This Row],[single_stream_incoming_date]],Fact_Production_Reporting!E:G,3,FALSE),0)</f>
        <v>4.79</v>
      </c>
      <c r="Q1193" s="30">
        <f>Table_Fact_Inbound_Reporting[[#This Row],[Group_Trash_Weight_Tons]]/Table_Fact_Inbound_Reporting[[#This Row],[Group_Inbound_Weight_Tons]]</f>
        <v>0</v>
      </c>
      <c r="R1193" s="10">
        <f t="shared" si="18"/>
        <v>0.27575424703049778</v>
      </c>
    </row>
    <row r="1194" spans="1:18" x14ac:dyDescent="0.25">
      <c r="A1194">
        <v>1258</v>
      </c>
      <c r="B1194" s="14">
        <v>43991</v>
      </c>
      <c r="C1194" t="s">
        <v>42</v>
      </c>
      <c r="D1194">
        <v>93407</v>
      </c>
      <c r="E1194" s="2">
        <v>43991</v>
      </c>
      <c r="F1194">
        <v>5760</v>
      </c>
      <c r="G1194">
        <v>2.88</v>
      </c>
      <c r="H1194">
        <v>2</v>
      </c>
      <c r="I1194" t="s">
        <v>162</v>
      </c>
      <c r="J1194" t="s">
        <v>171</v>
      </c>
      <c r="K1194">
        <v>6</v>
      </c>
      <c r="L1194" t="s">
        <v>172</v>
      </c>
      <c r="M1194" s="10" t="str">
        <f>VLOOKUP(Table_Fact_Inbound_Reporting[[#This Row],[supplier_dim_supplier_id]],Table_supplier_dim1[[supplier_id]:[supplier_name]],5,FALSE)</f>
        <v>Twin Enviro</v>
      </c>
      <c r="N1194" s="10">
        <f>SUMIF(B:B,Table_Fact_Inbound_Reporting[[#This Row],[single_stream_incoming_date]],G:G)</f>
        <v>8.32</v>
      </c>
      <c r="O1194" s="10">
        <f>IFERROR(VLOOKUP(Table_Fact_Inbound_Reporting[[#This Row],[single_stream_incoming_date]],Fact_Trashout_Reporting!C:F,4,FALSE),0)</f>
        <v>0</v>
      </c>
      <c r="P1194" s="10">
        <f>IFERROR(VLOOKUP(Table_Fact_Inbound_Reporting[[#This Row],[single_stream_incoming_date]],Fact_Production_Reporting!E:G,3,FALSE),0)</f>
        <v>4.79</v>
      </c>
      <c r="Q1194" s="30">
        <f>Table_Fact_Inbound_Reporting[[#This Row],[Group_Trash_Weight_Tons]]/Table_Fact_Inbound_Reporting[[#This Row],[Group_Inbound_Weight_Tons]]</f>
        <v>0</v>
      </c>
      <c r="R1194" s="10">
        <f t="shared" si="18"/>
        <v>0.27575424703049778</v>
      </c>
    </row>
    <row r="1195" spans="1:18" x14ac:dyDescent="0.25">
      <c r="A1195">
        <v>1259</v>
      </c>
      <c r="B1195" s="14">
        <v>43990</v>
      </c>
      <c r="C1195" t="s">
        <v>42</v>
      </c>
      <c r="D1195">
        <v>93302</v>
      </c>
      <c r="E1195" s="2">
        <v>43990</v>
      </c>
      <c r="F1195">
        <v>6180</v>
      </c>
      <c r="G1195">
        <v>3.09</v>
      </c>
      <c r="H1195">
        <v>2</v>
      </c>
      <c r="I1195" t="s">
        <v>162</v>
      </c>
      <c r="J1195" t="s">
        <v>171</v>
      </c>
      <c r="K1195">
        <v>6</v>
      </c>
      <c r="L1195" t="s">
        <v>172</v>
      </c>
      <c r="M1195" s="10" t="str">
        <f>VLOOKUP(Table_Fact_Inbound_Reporting[[#This Row],[supplier_dim_supplier_id]],Table_supplier_dim1[[supplier_id]:[supplier_name]],5,FALSE)</f>
        <v>Twin Enviro</v>
      </c>
      <c r="N1195" s="10">
        <f>SUMIF(B:B,Table_Fact_Inbound_Reporting[[#This Row],[single_stream_incoming_date]],G:G)</f>
        <v>6.35</v>
      </c>
      <c r="O1195" s="10">
        <f>IFERROR(VLOOKUP(Table_Fact_Inbound_Reporting[[#This Row],[single_stream_incoming_date]],Fact_Trashout_Reporting!C:F,4,FALSE),0)</f>
        <v>0.42</v>
      </c>
      <c r="P1195" s="10">
        <f>IFERROR(VLOOKUP(Table_Fact_Inbound_Reporting[[#This Row],[single_stream_incoming_date]],Fact_Production_Reporting!E:G,3,FALSE),0)</f>
        <v>3.25</v>
      </c>
      <c r="Q1195" s="30">
        <f>Table_Fact_Inbound_Reporting[[#This Row],[Group_Trash_Weight_Tons]]/Table_Fact_Inbound_Reporting[[#This Row],[Group_Inbound_Weight_Tons]]</f>
        <v>6.6141732283464566E-2</v>
      </c>
      <c r="R1195" s="10">
        <f t="shared" si="18"/>
        <v>0.27575424703049778</v>
      </c>
    </row>
    <row r="1196" spans="1:18" x14ac:dyDescent="0.25">
      <c r="A1196">
        <v>1260</v>
      </c>
      <c r="B1196" s="14">
        <v>43990</v>
      </c>
      <c r="C1196" t="s">
        <v>42</v>
      </c>
      <c r="D1196">
        <v>93306</v>
      </c>
      <c r="E1196" s="2">
        <v>43990</v>
      </c>
      <c r="F1196">
        <v>1380</v>
      </c>
      <c r="G1196">
        <v>0.69</v>
      </c>
      <c r="H1196">
        <v>2</v>
      </c>
      <c r="I1196" t="s">
        <v>162</v>
      </c>
      <c r="J1196" t="s">
        <v>171</v>
      </c>
      <c r="K1196">
        <v>6</v>
      </c>
      <c r="L1196" t="s">
        <v>172</v>
      </c>
      <c r="M1196" s="10" t="str">
        <f>VLOOKUP(Table_Fact_Inbound_Reporting[[#This Row],[supplier_dim_supplier_id]],Table_supplier_dim1[[supplier_id]:[supplier_name]],5,FALSE)</f>
        <v>Twin Enviro</v>
      </c>
      <c r="N1196" s="10">
        <f>SUMIF(B:B,Table_Fact_Inbound_Reporting[[#This Row],[single_stream_incoming_date]],G:G)</f>
        <v>6.35</v>
      </c>
      <c r="O1196" s="10">
        <f>IFERROR(VLOOKUP(Table_Fact_Inbound_Reporting[[#This Row],[single_stream_incoming_date]],Fact_Trashout_Reporting!C:F,4,FALSE),0)</f>
        <v>0.42</v>
      </c>
      <c r="P1196" s="10">
        <f>IFERROR(VLOOKUP(Table_Fact_Inbound_Reporting[[#This Row],[single_stream_incoming_date]],Fact_Production_Reporting!E:G,3,FALSE),0)</f>
        <v>3.25</v>
      </c>
      <c r="Q1196" s="30">
        <f>Table_Fact_Inbound_Reporting[[#This Row],[Group_Trash_Weight_Tons]]/Table_Fact_Inbound_Reporting[[#This Row],[Group_Inbound_Weight_Tons]]</f>
        <v>6.6141732283464566E-2</v>
      </c>
      <c r="R1196" s="10">
        <f t="shared" si="18"/>
        <v>0.27575424703049778</v>
      </c>
    </row>
    <row r="1197" spans="1:18" x14ac:dyDescent="0.25">
      <c r="A1197">
        <v>1261</v>
      </c>
      <c r="B1197" s="14">
        <v>43990</v>
      </c>
      <c r="C1197" t="s">
        <v>42</v>
      </c>
      <c r="D1197">
        <v>93328</v>
      </c>
      <c r="E1197" s="2">
        <v>43990</v>
      </c>
      <c r="F1197">
        <v>5140</v>
      </c>
      <c r="G1197">
        <v>2.57</v>
      </c>
      <c r="H1197">
        <v>2</v>
      </c>
      <c r="I1197" t="s">
        <v>162</v>
      </c>
      <c r="J1197" t="s">
        <v>171</v>
      </c>
      <c r="K1197">
        <v>6</v>
      </c>
      <c r="L1197" t="s">
        <v>172</v>
      </c>
      <c r="M1197" s="10" t="str">
        <f>VLOOKUP(Table_Fact_Inbound_Reporting[[#This Row],[supplier_dim_supplier_id]],Table_supplier_dim1[[supplier_id]:[supplier_name]],5,FALSE)</f>
        <v>Twin Enviro</v>
      </c>
      <c r="N1197" s="10">
        <f>SUMIF(B:B,Table_Fact_Inbound_Reporting[[#This Row],[single_stream_incoming_date]],G:G)</f>
        <v>6.35</v>
      </c>
      <c r="O1197" s="10">
        <f>IFERROR(VLOOKUP(Table_Fact_Inbound_Reporting[[#This Row],[single_stream_incoming_date]],Fact_Trashout_Reporting!C:F,4,FALSE),0)</f>
        <v>0.42</v>
      </c>
      <c r="P1197" s="10">
        <f>IFERROR(VLOOKUP(Table_Fact_Inbound_Reporting[[#This Row],[single_stream_incoming_date]],Fact_Production_Reporting!E:G,3,FALSE),0)</f>
        <v>3.25</v>
      </c>
      <c r="Q1197" s="30">
        <f>Table_Fact_Inbound_Reporting[[#This Row],[Group_Trash_Weight_Tons]]/Table_Fact_Inbound_Reporting[[#This Row],[Group_Inbound_Weight_Tons]]</f>
        <v>6.6141732283464566E-2</v>
      </c>
      <c r="R1197" s="10">
        <f t="shared" si="18"/>
        <v>0.27575424703049778</v>
      </c>
    </row>
    <row r="1198" spans="1:18" x14ac:dyDescent="0.25">
      <c r="A1198">
        <v>1262</v>
      </c>
      <c r="B1198" s="14">
        <v>43987</v>
      </c>
      <c r="C1198" t="s">
        <v>42</v>
      </c>
      <c r="D1198">
        <v>93247</v>
      </c>
      <c r="E1198" s="2">
        <v>43987</v>
      </c>
      <c r="F1198">
        <v>1260</v>
      </c>
      <c r="G1198">
        <v>0.63</v>
      </c>
      <c r="H1198">
        <v>2</v>
      </c>
      <c r="I1198" t="s">
        <v>162</v>
      </c>
      <c r="J1198" t="s">
        <v>171</v>
      </c>
      <c r="K1198">
        <v>6</v>
      </c>
      <c r="L1198" t="s">
        <v>172</v>
      </c>
      <c r="M1198" s="10" t="str">
        <f>VLOOKUP(Table_Fact_Inbound_Reporting[[#This Row],[supplier_dim_supplier_id]],Table_supplier_dim1[[supplier_id]:[supplier_name]],5,FALSE)</f>
        <v>Twin Enviro</v>
      </c>
      <c r="N1198" s="10">
        <f>SUMIF(B:B,Table_Fact_Inbound_Reporting[[#This Row],[single_stream_incoming_date]],G:G)</f>
        <v>7.6400000000000006</v>
      </c>
      <c r="O1198" s="10">
        <f>IFERROR(VLOOKUP(Table_Fact_Inbound_Reporting[[#This Row],[single_stream_incoming_date]],Fact_Trashout_Reporting!C:F,4,FALSE),0)</f>
        <v>0</v>
      </c>
      <c r="P1198" s="10">
        <f>IFERROR(VLOOKUP(Table_Fact_Inbound_Reporting[[#This Row],[single_stream_incoming_date]],Fact_Production_Reporting!E:G,3,FALSE),0)</f>
        <v>0</v>
      </c>
      <c r="Q1198" s="30">
        <f>Table_Fact_Inbound_Reporting[[#This Row],[Group_Trash_Weight_Tons]]/Table_Fact_Inbound_Reporting[[#This Row],[Group_Inbound_Weight_Tons]]</f>
        <v>0</v>
      </c>
      <c r="R1198" s="10">
        <f t="shared" si="18"/>
        <v>0.27575424703049778</v>
      </c>
    </row>
    <row r="1199" spans="1:18" x14ac:dyDescent="0.25">
      <c r="A1199">
        <v>1702</v>
      </c>
      <c r="B1199" s="14">
        <v>43987</v>
      </c>
      <c r="C1199" t="s">
        <v>42</v>
      </c>
      <c r="D1199">
        <v>93277</v>
      </c>
      <c r="E1199" s="2">
        <v>43987</v>
      </c>
      <c r="F1199">
        <v>7060</v>
      </c>
      <c r="G1199">
        <v>3.53</v>
      </c>
      <c r="H1199">
        <v>3</v>
      </c>
      <c r="I1199" t="s">
        <v>162</v>
      </c>
      <c r="J1199" t="s">
        <v>171</v>
      </c>
      <c r="K1199">
        <v>6</v>
      </c>
      <c r="L1199" t="s">
        <v>172</v>
      </c>
      <c r="M1199" s="10" t="str">
        <f>VLOOKUP(Table_Fact_Inbound_Reporting[[#This Row],[supplier_dim_supplier_id]],Table_supplier_dim1[[supplier_id]:[supplier_name]],5,FALSE)</f>
        <v>Waste Management</v>
      </c>
      <c r="N1199" s="10">
        <f>SUMIF(B:B,Table_Fact_Inbound_Reporting[[#This Row],[single_stream_incoming_date]],G:G)</f>
        <v>7.6400000000000006</v>
      </c>
      <c r="O1199" s="10">
        <f>IFERROR(VLOOKUP(Table_Fact_Inbound_Reporting[[#This Row],[single_stream_incoming_date]],Fact_Trashout_Reporting!C:F,4,FALSE),0)</f>
        <v>0</v>
      </c>
      <c r="P1199" s="10">
        <f>IFERROR(VLOOKUP(Table_Fact_Inbound_Reporting[[#This Row],[single_stream_incoming_date]],Fact_Production_Reporting!E:G,3,FALSE),0)</f>
        <v>0</v>
      </c>
      <c r="Q1199" s="30">
        <f>Table_Fact_Inbound_Reporting[[#This Row],[Group_Trash_Weight_Tons]]/Table_Fact_Inbound_Reporting[[#This Row],[Group_Inbound_Weight_Tons]]</f>
        <v>0</v>
      </c>
      <c r="R1199" s="10">
        <f t="shared" si="18"/>
        <v>0.27575424703049778</v>
      </c>
    </row>
    <row r="1200" spans="1:18" x14ac:dyDescent="0.25">
      <c r="A1200">
        <v>1263</v>
      </c>
      <c r="B1200" s="14">
        <v>43987</v>
      </c>
      <c r="C1200" t="s">
        <v>42</v>
      </c>
      <c r="D1200">
        <v>93270</v>
      </c>
      <c r="E1200" s="2">
        <v>43987</v>
      </c>
      <c r="F1200">
        <v>4400</v>
      </c>
      <c r="G1200">
        <v>2.2000000000000002</v>
      </c>
      <c r="H1200">
        <v>2</v>
      </c>
      <c r="I1200" t="s">
        <v>162</v>
      </c>
      <c r="J1200" t="s">
        <v>171</v>
      </c>
      <c r="K1200">
        <v>6</v>
      </c>
      <c r="L1200" t="s">
        <v>172</v>
      </c>
      <c r="M1200" s="10" t="str">
        <f>VLOOKUP(Table_Fact_Inbound_Reporting[[#This Row],[supplier_dim_supplier_id]],Table_supplier_dim1[[supplier_id]:[supplier_name]],5,FALSE)</f>
        <v>Twin Enviro</v>
      </c>
      <c r="N1200" s="10">
        <f>SUMIF(B:B,Table_Fact_Inbound_Reporting[[#This Row],[single_stream_incoming_date]],G:G)</f>
        <v>7.6400000000000006</v>
      </c>
      <c r="O1200" s="10">
        <f>IFERROR(VLOOKUP(Table_Fact_Inbound_Reporting[[#This Row],[single_stream_incoming_date]],Fact_Trashout_Reporting!C:F,4,FALSE),0)</f>
        <v>0</v>
      </c>
      <c r="P1200" s="10">
        <f>IFERROR(VLOOKUP(Table_Fact_Inbound_Reporting[[#This Row],[single_stream_incoming_date]],Fact_Production_Reporting!E:G,3,FALSE),0)</f>
        <v>0</v>
      </c>
      <c r="Q1200" s="30">
        <f>Table_Fact_Inbound_Reporting[[#This Row],[Group_Trash_Weight_Tons]]/Table_Fact_Inbound_Reporting[[#This Row],[Group_Inbound_Weight_Tons]]</f>
        <v>0</v>
      </c>
      <c r="R1200" s="10">
        <f t="shared" si="18"/>
        <v>0.27575424703049778</v>
      </c>
    </row>
    <row r="1201" spans="1:18" x14ac:dyDescent="0.25">
      <c r="A1201">
        <v>1264</v>
      </c>
      <c r="B1201" s="14">
        <v>43987</v>
      </c>
      <c r="C1201" t="s">
        <v>42</v>
      </c>
      <c r="D1201">
        <v>93229</v>
      </c>
      <c r="E1201" s="2">
        <v>43987</v>
      </c>
      <c r="F1201">
        <v>2560</v>
      </c>
      <c r="G1201">
        <v>1.28</v>
      </c>
      <c r="H1201">
        <v>2</v>
      </c>
      <c r="I1201" t="s">
        <v>162</v>
      </c>
      <c r="J1201" t="s">
        <v>171</v>
      </c>
      <c r="K1201">
        <v>6</v>
      </c>
      <c r="L1201" t="s">
        <v>172</v>
      </c>
      <c r="M1201" s="10" t="str">
        <f>VLOOKUP(Table_Fact_Inbound_Reporting[[#This Row],[supplier_dim_supplier_id]],Table_supplier_dim1[[supplier_id]:[supplier_name]],5,FALSE)</f>
        <v>Twin Enviro</v>
      </c>
      <c r="N1201" s="10">
        <f>SUMIF(B:B,Table_Fact_Inbound_Reporting[[#This Row],[single_stream_incoming_date]],G:G)</f>
        <v>7.6400000000000006</v>
      </c>
      <c r="O1201" s="10">
        <f>IFERROR(VLOOKUP(Table_Fact_Inbound_Reporting[[#This Row],[single_stream_incoming_date]],Fact_Trashout_Reporting!C:F,4,FALSE),0)</f>
        <v>0</v>
      </c>
      <c r="P1201" s="10">
        <f>IFERROR(VLOOKUP(Table_Fact_Inbound_Reporting[[#This Row],[single_stream_incoming_date]],Fact_Production_Reporting!E:G,3,FALSE),0)</f>
        <v>0</v>
      </c>
      <c r="Q1201" s="30">
        <f>Table_Fact_Inbound_Reporting[[#This Row],[Group_Trash_Weight_Tons]]/Table_Fact_Inbound_Reporting[[#This Row],[Group_Inbound_Weight_Tons]]</f>
        <v>0</v>
      </c>
      <c r="R1201" s="10">
        <f t="shared" si="18"/>
        <v>0.27575424703049778</v>
      </c>
    </row>
    <row r="1202" spans="1:18" x14ac:dyDescent="0.25">
      <c r="A1202">
        <v>1703</v>
      </c>
      <c r="B1202" s="14">
        <v>43986</v>
      </c>
      <c r="C1202" t="s">
        <v>42</v>
      </c>
      <c r="D1202">
        <v>93212</v>
      </c>
      <c r="E1202" s="2">
        <v>43986</v>
      </c>
      <c r="F1202">
        <v>5100</v>
      </c>
      <c r="G1202">
        <v>2.5499999999999998</v>
      </c>
      <c r="H1202">
        <v>3</v>
      </c>
      <c r="I1202" t="s">
        <v>162</v>
      </c>
      <c r="J1202" t="s">
        <v>171</v>
      </c>
      <c r="K1202">
        <v>6</v>
      </c>
      <c r="L1202" t="s">
        <v>172</v>
      </c>
      <c r="M1202" s="10" t="str">
        <f>VLOOKUP(Table_Fact_Inbound_Reporting[[#This Row],[supplier_dim_supplier_id]],Table_supplier_dim1[[supplier_id]:[supplier_name]],5,FALSE)</f>
        <v>Waste Management</v>
      </c>
      <c r="N1202" s="10">
        <f>SUMIF(B:B,Table_Fact_Inbound_Reporting[[#This Row],[single_stream_incoming_date]],G:G)</f>
        <v>10.039999999999999</v>
      </c>
      <c r="O1202" s="10">
        <f>IFERROR(VLOOKUP(Table_Fact_Inbound_Reporting[[#This Row],[single_stream_incoming_date]],Fact_Trashout_Reporting!C:F,4,FALSE),0)</f>
        <v>0</v>
      </c>
      <c r="P1202" s="10">
        <f>IFERROR(VLOOKUP(Table_Fact_Inbound_Reporting[[#This Row],[single_stream_incoming_date]],Fact_Production_Reporting!E:G,3,FALSE),0)</f>
        <v>0</v>
      </c>
      <c r="Q1202" s="30">
        <f>Table_Fact_Inbound_Reporting[[#This Row],[Group_Trash_Weight_Tons]]/Table_Fact_Inbound_Reporting[[#This Row],[Group_Inbound_Weight_Tons]]</f>
        <v>0</v>
      </c>
      <c r="R1202" s="10">
        <f t="shared" si="18"/>
        <v>0.27575424703049778</v>
      </c>
    </row>
    <row r="1203" spans="1:18" x14ac:dyDescent="0.25">
      <c r="A1203">
        <v>1266</v>
      </c>
      <c r="B1203" s="14">
        <v>43986</v>
      </c>
      <c r="C1203" t="s">
        <v>42</v>
      </c>
      <c r="D1203">
        <v>93221</v>
      </c>
      <c r="E1203" s="2">
        <v>43986</v>
      </c>
      <c r="F1203">
        <v>4800</v>
      </c>
      <c r="G1203">
        <v>2.4</v>
      </c>
      <c r="H1203">
        <v>2</v>
      </c>
      <c r="I1203" t="s">
        <v>162</v>
      </c>
      <c r="J1203" t="s">
        <v>171</v>
      </c>
      <c r="K1203">
        <v>6</v>
      </c>
      <c r="L1203" t="s">
        <v>172</v>
      </c>
      <c r="M1203" s="10" t="str">
        <f>VLOOKUP(Table_Fact_Inbound_Reporting[[#This Row],[supplier_dim_supplier_id]],Table_supplier_dim1[[supplier_id]:[supplier_name]],5,FALSE)</f>
        <v>Twin Enviro</v>
      </c>
      <c r="N1203" s="10">
        <f>SUMIF(B:B,Table_Fact_Inbound_Reporting[[#This Row],[single_stream_incoming_date]],G:G)</f>
        <v>10.039999999999999</v>
      </c>
      <c r="O1203" s="10">
        <f>IFERROR(VLOOKUP(Table_Fact_Inbound_Reporting[[#This Row],[single_stream_incoming_date]],Fact_Trashout_Reporting!C:F,4,FALSE),0)</f>
        <v>0</v>
      </c>
      <c r="P1203" s="10">
        <f>IFERROR(VLOOKUP(Table_Fact_Inbound_Reporting[[#This Row],[single_stream_incoming_date]],Fact_Production_Reporting!E:G,3,FALSE),0)</f>
        <v>0</v>
      </c>
      <c r="Q1203" s="30">
        <f>Table_Fact_Inbound_Reporting[[#This Row],[Group_Trash_Weight_Tons]]/Table_Fact_Inbound_Reporting[[#This Row],[Group_Inbound_Weight_Tons]]</f>
        <v>0</v>
      </c>
      <c r="R1203" s="10">
        <f t="shared" si="18"/>
        <v>0.27575424703049778</v>
      </c>
    </row>
    <row r="1204" spans="1:18" x14ac:dyDescent="0.25">
      <c r="A1204">
        <v>1267</v>
      </c>
      <c r="B1204" s="14">
        <v>43986</v>
      </c>
      <c r="C1204" t="s">
        <v>42</v>
      </c>
      <c r="D1204">
        <v>93166</v>
      </c>
      <c r="E1204" s="2">
        <v>43986</v>
      </c>
      <c r="F1204">
        <v>6160</v>
      </c>
      <c r="G1204">
        <v>3.08</v>
      </c>
      <c r="H1204">
        <v>2</v>
      </c>
      <c r="I1204" t="s">
        <v>162</v>
      </c>
      <c r="J1204" t="s">
        <v>171</v>
      </c>
      <c r="K1204">
        <v>6</v>
      </c>
      <c r="L1204" t="s">
        <v>172</v>
      </c>
      <c r="M1204" s="10" t="str">
        <f>VLOOKUP(Table_Fact_Inbound_Reporting[[#This Row],[supplier_dim_supplier_id]],Table_supplier_dim1[[supplier_id]:[supplier_name]],5,FALSE)</f>
        <v>Twin Enviro</v>
      </c>
      <c r="N1204" s="10">
        <f>SUMIF(B:B,Table_Fact_Inbound_Reporting[[#This Row],[single_stream_incoming_date]],G:G)</f>
        <v>10.039999999999999</v>
      </c>
      <c r="O1204" s="10">
        <f>IFERROR(VLOOKUP(Table_Fact_Inbound_Reporting[[#This Row],[single_stream_incoming_date]],Fact_Trashout_Reporting!C:F,4,FALSE),0)</f>
        <v>0</v>
      </c>
      <c r="P1204" s="10">
        <f>IFERROR(VLOOKUP(Table_Fact_Inbound_Reporting[[#This Row],[single_stream_incoming_date]],Fact_Production_Reporting!E:G,3,FALSE),0)</f>
        <v>0</v>
      </c>
      <c r="Q1204" s="30">
        <f>Table_Fact_Inbound_Reporting[[#This Row],[Group_Trash_Weight_Tons]]/Table_Fact_Inbound_Reporting[[#This Row],[Group_Inbound_Weight_Tons]]</f>
        <v>0</v>
      </c>
      <c r="R1204" s="10">
        <f t="shared" si="18"/>
        <v>0.27575424703049778</v>
      </c>
    </row>
    <row r="1205" spans="1:18" x14ac:dyDescent="0.25">
      <c r="A1205">
        <v>1265</v>
      </c>
      <c r="B1205" s="14">
        <v>43986</v>
      </c>
      <c r="C1205" t="s">
        <v>42</v>
      </c>
      <c r="D1205">
        <v>93153</v>
      </c>
      <c r="E1205" s="2">
        <v>43986</v>
      </c>
      <c r="F1205">
        <v>4020</v>
      </c>
      <c r="G1205">
        <v>2.0099999999999998</v>
      </c>
      <c r="H1205">
        <v>2</v>
      </c>
      <c r="I1205" t="s">
        <v>162</v>
      </c>
      <c r="J1205" t="s">
        <v>171</v>
      </c>
      <c r="K1205">
        <v>6</v>
      </c>
      <c r="L1205" t="s">
        <v>172</v>
      </c>
      <c r="M1205" s="10" t="str">
        <f>VLOOKUP(Table_Fact_Inbound_Reporting[[#This Row],[supplier_dim_supplier_id]],Table_supplier_dim1[[supplier_id]:[supplier_name]],5,FALSE)</f>
        <v>Twin Enviro</v>
      </c>
      <c r="N1205" s="10">
        <f>SUMIF(B:B,Table_Fact_Inbound_Reporting[[#This Row],[single_stream_incoming_date]],G:G)</f>
        <v>10.039999999999999</v>
      </c>
      <c r="O1205" s="10">
        <f>IFERROR(VLOOKUP(Table_Fact_Inbound_Reporting[[#This Row],[single_stream_incoming_date]],Fact_Trashout_Reporting!C:F,4,FALSE),0)</f>
        <v>0</v>
      </c>
      <c r="P1205" s="10">
        <f>IFERROR(VLOOKUP(Table_Fact_Inbound_Reporting[[#This Row],[single_stream_incoming_date]],Fact_Production_Reporting!E:G,3,FALSE),0)</f>
        <v>0</v>
      </c>
      <c r="Q1205" s="30">
        <f>Table_Fact_Inbound_Reporting[[#This Row],[Group_Trash_Weight_Tons]]/Table_Fact_Inbound_Reporting[[#This Row],[Group_Inbound_Weight_Tons]]</f>
        <v>0</v>
      </c>
      <c r="R1205" s="10">
        <f t="shared" si="18"/>
        <v>0.27575424703049778</v>
      </c>
    </row>
    <row r="1206" spans="1:18" x14ac:dyDescent="0.25">
      <c r="A1206">
        <v>1269</v>
      </c>
      <c r="B1206" s="14">
        <v>43985</v>
      </c>
      <c r="C1206" t="s">
        <v>42</v>
      </c>
      <c r="D1206">
        <v>93098</v>
      </c>
      <c r="E1206" s="2">
        <v>43985</v>
      </c>
      <c r="F1206">
        <v>2260</v>
      </c>
      <c r="G1206">
        <v>1.1299999999999999</v>
      </c>
      <c r="H1206">
        <v>2</v>
      </c>
      <c r="I1206" t="s">
        <v>162</v>
      </c>
      <c r="J1206" t="s">
        <v>171</v>
      </c>
      <c r="K1206">
        <v>6</v>
      </c>
      <c r="L1206" t="s">
        <v>172</v>
      </c>
      <c r="M1206" s="10" t="str">
        <f>VLOOKUP(Table_Fact_Inbound_Reporting[[#This Row],[supplier_dim_supplier_id]],Table_supplier_dim1[[supplier_id]:[supplier_name]],5,FALSE)</f>
        <v>Twin Enviro</v>
      </c>
      <c r="N1206" s="10">
        <f>SUMIF(B:B,Table_Fact_Inbound_Reporting[[#This Row],[single_stream_incoming_date]],G:G)</f>
        <v>7.88</v>
      </c>
      <c r="O1206" s="10">
        <f>IFERROR(VLOOKUP(Table_Fact_Inbound_Reporting[[#This Row],[single_stream_incoming_date]],Fact_Trashout_Reporting!C:F,4,FALSE),0)</f>
        <v>1.24</v>
      </c>
      <c r="P1206" s="10">
        <f>IFERROR(VLOOKUP(Table_Fact_Inbound_Reporting[[#This Row],[single_stream_incoming_date]],Fact_Production_Reporting!E:G,3,FALSE),0)</f>
        <v>0</v>
      </c>
      <c r="Q1206" s="30">
        <f>Table_Fact_Inbound_Reporting[[#This Row],[Group_Trash_Weight_Tons]]/Table_Fact_Inbound_Reporting[[#This Row],[Group_Inbound_Weight_Tons]]</f>
        <v>0.15736040609137056</v>
      </c>
      <c r="R1206" s="10">
        <f t="shared" si="18"/>
        <v>0.27575424703049778</v>
      </c>
    </row>
    <row r="1207" spans="1:18" x14ac:dyDescent="0.25">
      <c r="A1207">
        <v>1704</v>
      </c>
      <c r="B1207" s="14">
        <v>43985</v>
      </c>
      <c r="C1207" t="s">
        <v>42</v>
      </c>
      <c r="D1207">
        <v>93132</v>
      </c>
      <c r="E1207" s="2">
        <v>43985</v>
      </c>
      <c r="F1207">
        <v>9080</v>
      </c>
      <c r="G1207">
        <v>4.54</v>
      </c>
      <c r="H1207">
        <v>3</v>
      </c>
      <c r="I1207" t="s">
        <v>162</v>
      </c>
      <c r="J1207" t="s">
        <v>171</v>
      </c>
      <c r="K1207">
        <v>6</v>
      </c>
      <c r="L1207" t="s">
        <v>172</v>
      </c>
      <c r="M1207" s="10" t="str">
        <f>VLOOKUP(Table_Fact_Inbound_Reporting[[#This Row],[supplier_dim_supplier_id]],Table_supplier_dim1[[supplier_id]:[supplier_name]],5,FALSE)</f>
        <v>Waste Management</v>
      </c>
      <c r="N1207" s="10">
        <f>SUMIF(B:B,Table_Fact_Inbound_Reporting[[#This Row],[single_stream_incoming_date]],G:G)</f>
        <v>7.88</v>
      </c>
      <c r="O1207" s="10">
        <f>IFERROR(VLOOKUP(Table_Fact_Inbound_Reporting[[#This Row],[single_stream_incoming_date]],Fact_Trashout_Reporting!C:F,4,FALSE),0)</f>
        <v>1.24</v>
      </c>
      <c r="P1207" s="10">
        <f>IFERROR(VLOOKUP(Table_Fact_Inbound_Reporting[[#This Row],[single_stream_incoming_date]],Fact_Production_Reporting!E:G,3,FALSE),0)</f>
        <v>0</v>
      </c>
      <c r="Q1207" s="30">
        <f>Table_Fact_Inbound_Reporting[[#This Row],[Group_Trash_Weight_Tons]]/Table_Fact_Inbound_Reporting[[#This Row],[Group_Inbound_Weight_Tons]]</f>
        <v>0.15736040609137056</v>
      </c>
      <c r="R1207" s="10">
        <f t="shared" si="18"/>
        <v>0.27575424703049778</v>
      </c>
    </row>
    <row r="1208" spans="1:18" x14ac:dyDescent="0.25">
      <c r="A1208">
        <v>1268</v>
      </c>
      <c r="B1208" s="14">
        <v>43985</v>
      </c>
      <c r="C1208" t="s">
        <v>42</v>
      </c>
      <c r="D1208">
        <v>93107</v>
      </c>
      <c r="E1208" s="2">
        <v>43985</v>
      </c>
      <c r="F1208">
        <v>4420</v>
      </c>
      <c r="G1208">
        <v>2.21</v>
      </c>
      <c r="H1208">
        <v>2</v>
      </c>
      <c r="I1208" t="s">
        <v>162</v>
      </c>
      <c r="J1208" t="s">
        <v>171</v>
      </c>
      <c r="K1208">
        <v>6</v>
      </c>
      <c r="L1208" t="s">
        <v>172</v>
      </c>
      <c r="M1208" s="10" t="str">
        <f>VLOOKUP(Table_Fact_Inbound_Reporting[[#This Row],[supplier_dim_supplier_id]],Table_supplier_dim1[[supplier_id]:[supplier_name]],5,FALSE)</f>
        <v>Twin Enviro</v>
      </c>
      <c r="N1208" s="10">
        <f>SUMIF(B:B,Table_Fact_Inbound_Reporting[[#This Row],[single_stream_incoming_date]],G:G)</f>
        <v>7.88</v>
      </c>
      <c r="O1208" s="10">
        <f>IFERROR(VLOOKUP(Table_Fact_Inbound_Reporting[[#This Row],[single_stream_incoming_date]],Fact_Trashout_Reporting!C:F,4,FALSE),0)</f>
        <v>1.24</v>
      </c>
      <c r="P1208" s="10">
        <f>IFERROR(VLOOKUP(Table_Fact_Inbound_Reporting[[#This Row],[single_stream_incoming_date]],Fact_Production_Reporting!E:G,3,FALSE),0)</f>
        <v>0</v>
      </c>
      <c r="Q1208" s="30">
        <f>Table_Fact_Inbound_Reporting[[#This Row],[Group_Trash_Weight_Tons]]/Table_Fact_Inbound_Reporting[[#This Row],[Group_Inbound_Weight_Tons]]</f>
        <v>0.15736040609137056</v>
      </c>
      <c r="R1208" s="10">
        <f t="shared" si="18"/>
        <v>0.27575424703049778</v>
      </c>
    </row>
    <row r="1209" spans="1:18" x14ac:dyDescent="0.25">
      <c r="A1209">
        <v>1270</v>
      </c>
      <c r="B1209" s="14">
        <v>43984</v>
      </c>
      <c r="C1209" t="s">
        <v>42</v>
      </c>
      <c r="D1209">
        <v>93031</v>
      </c>
      <c r="E1209" s="2">
        <v>43984</v>
      </c>
      <c r="F1209">
        <v>1240</v>
      </c>
      <c r="G1209">
        <v>0.62</v>
      </c>
      <c r="H1209">
        <v>2</v>
      </c>
      <c r="I1209" t="s">
        <v>162</v>
      </c>
      <c r="J1209" t="s">
        <v>171</v>
      </c>
      <c r="K1209">
        <v>6</v>
      </c>
      <c r="L1209" t="s">
        <v>172</v>
      </c>
      <c r="M1209" s="10" t="str">
        <f>VLOOKUP(Table_Fact_Inbound_Reporting[[#This Row],[supplier_dim_supplier_id]],Table_supplier_dim1[[supplier_id]:[supplier_name]],5,FALSE)</f>
        <v>Twin Enviro</v>
      </c>
      <c r="N1209" s="10">
        <f>SUMIF(B:B,Table_Fact_Inbound_Reporting[[#This Row],[single_stream_incoming_date]],G:G)</f>
        <v>7.0299999999999994</v>
      </c>
      <c r="O1209" s="10">
        <f>IFERROR(VLOOKUP(Table_Fact_Inbound_Reporting[[#This Row],[single_stream_incoming_date]],Fact_Trashout_Reporting!C:F,4,FALSE),0)</f>
        <v>4.62</v>
      </c>
      <c r="P1209" s="10">
        <f>IFERROR(VLOOKUP(Table_Fact_Inbound_Reporting[[#This Row],[single_stream_incoming_date]],Fact_Production_Reporting!E:G,3,FALSE),0)</f>
        <v>1.28</v>
      </c>
      <c r="Q1209" s="30">
        <f>Table_Fact_Inbound_Reporting[[#This Row],[Group_Trash_Weight_Tons]]/Table_Fact_Inbound_Reporting[[#This Row],[Group_Inbound_Weight_Tons]]</f>
        <v>0.65718349928876252</v>
      </c>
      <c r="R1209" s="10">
        <f t="shared" si="18"/>
        <v>0.27575424703049778</v>
      </c>
    </row>
    <row r="1210" spans="1:18" x14ac:dyDescent="0.25">
      <c r="A1210">
        <v>1706</v>
      </c>
      <c r="B1210" s="14">
        <v>43984</v>
      </c>
      <c r="C1210" t="s">
        <v>42</v>
      </c>
      <c r="D1210">
        <v>93009</v>
      </c>
      <c r="E1210" s="2">
        <v>43984</v>
      </c>
      <c r="F1210">
        <v>5100</v>
      </c>
      <c r="G1210">
        <v>2.5499999999999998</v>
      </c>
      <c r="H1210">
        <v>3</v>
      </c>
      <c r="I1210" t="s">
        <v>162</v>
      </c>
      <c r="J1210" t="s">
        <v>171</v>
      </c>
      <c r="K1210">
        <v>6</v>
      </c>
      <c r="L1210" t="s">
        <v>172</v>
      </c>
      <c r="M1210" s="10" t="str">
        <f>VLOOKUP(Table_Fact_Inbound_Reporting[[#This Row],[supplier_dim_supplier_id]],Table_supplier_dim1[[supplier_id]:[supplier_name]],5,FALSE)</f>
        <v>Waste Management</v>
      </c>
      <c r="N1210" s="10">
        <f>SUMIF(B:B,Table_Fact_Inbound_Reporting[[#This Row],[single_stream_incoming_date]],G:G)</f>
        <v>7.0299999999999994</v>
      </c>
      <c r="O1210" s="10">
        <f>IFERROR(VLOOKUP(Table_Fact_Inbound_Reporting[[#This Row],[single_stream_incoming_date]],Fact_Trashout_Reporting!C:F,4,FALSE),0)</f>
        <v>4.62</v>
      </c>
      <c r="P1210" s="10">
        <f>IFERROR(VLOOKUP(Table_Fact_Inbound_Reporting[[#This Row],[single_stream_incoming_date]],Fact_Production_Reporting!E:G,3,FALSE),0)</f>
        <v>1.28</v>
      </c>
      <c r="Q1210" s="30">
        <f>Table_Fact_Inbound_Reporting[[#This Row],[Group_Trash_Weight_Tons]]/Table_Fact_Inbound_Reporting[[#This Row],[Group_Inbound_Weight_Tons]]</f>
        <v>0.65718349928876252</v>
      </c>
      <c r="R1210" s="10">
        <f t="shared" si="18"/>
        <v>0.27575424703049778</v>
      </c>
    </row>
    <row r="1211" spans="1:18" x14ac:dyDescent="0.25">
      <c r="A1211">
        <v>1705</v>
      </c>
      <c r="B1211" s="14">
        <v>43984</v>
      </c>
      <c r="C1211" t="s">
        <v>42</v>
      </c>
      <c r="D1211">
        <v>93055</v>
      </c>
      <c r="E1211" s="2">
        <v>43984</v>
      </c>
      <c r="F1211">
        <v>7720</v>
      </c>
      <c r="G1211">
        <v>3.86</v>
      </c>
      <c r="H1211">
        <v>3</v>
      </c>
      <c r="I1211" t="s">
        <v>162</v>
      </c>
      <c r="J1211" t="s">
        <v>171</v>
      </c>
      <c r="K1211">
        <v>6</v>
      </c>
      <c r="L1211" t="s">
        <v>172</v>
      </c>
      <c r="M1211" s="10" t="str">
        <f>VLOOKUP(Table_Fact_Inbound_Reporting[[#This Row],[supplier_dim_supplier_id]],Table_supplier_dim1[[supplier_id]:[supplier_name]],5,FALSE)</f>
        <v>Waste Management</v>
      </c>
      <c r="N1211" s="10">
        <f>SUMIF(B:B,Table_Fact_Inbound_Reporting[[#This Row],[single_stream_incoming_date]],G:G)</f>
        <v>7.0299999999999994</v>
      </c>
      <c r="O1211" s="10">
        <f>IFERROR(VLOOKUP(Table_Fact_Inbound_Reporting[[#This Row],[single_stream_incoming_date]],Fact_Trashout_Reporting!C:F,4,FALSE),0)</f>
        <v>4.62</v>
      </c>
      <c r="P1211" s="10">
        <f>IFERROR(VLOOKUP(Table_Fact_Inbound_Reporting[[#This Row],[single_stream_incoming_date]],Fact_Production_Reporting!E:G,3,FALSE),0)</f>
        <v>1.28</v>
      </c>
      <c r="Q1211" s="30">
        <f>Table_Fact_Inbound_Reporting[[#This Row],[Group_Trash_Weight_Tons]]/Table_Fact_Inbound_Reporting[[#This Row],[Group_Inbound_Weight_Tons]]</f>
        <v>0.65718349928876252</v>
      </c>
      <c r="R1211" s="10">
        <f t="shared" si="18"/>
        <v>0.27575424703049778</v>
      </c>
    </row>
    <row r="1212" spans="1:18" x14ac:dyDescent="0.25">
      <c r="A1212">
        <v>1272</v>
      </c>
      <c r="B1212" s="14">
        <v>43983</v>
      </c>
      <c r="C1212" t="s">
        <v>42</v>
      </c>
      <c r="D1212">
        <v>92940</v>
      </c>
      <c r="E1212" s="2">
        <v>43983</v>
      </c>
      <c r="F1212">
        <v>1780</v>
      </c>
      <c r="G1212">
        <v>0.89</v>
      </c>
      <c r="H1212">
        <v>2</v>
      </c>
      <c r="I1212" t="s">
        <v>162</v>
      </c>
      <c r="J1212" t="s">
        <v>171</v>
      </c>
      <c r="K1212">
        <v>6</v>
      </c>
      <c r="L1212" t="s">
        <v>172</v>
      </c>
      <c r="M1212" s="10" t="str">
        <f>VLOOKUP(Table_Fact_Inbound_Reporting[[#This Row],[supplier_dim_supplier_id]],Table_supplier_dim1[[supplier_id]:[supplier_name]],5,FALSE)</f>
        <v>Twin Enviro</v>
      </c>
      <c r="N1212" s="10">
        <f>SUMIF(B:B,Table_Fact_Inbound_Reporting[[#This Row],[single_stream_incoming_date]],G:G)</f>
        <v>6.4700000000000006</v>
      </c>
      <c r="O1212" s="10">
        <f>IFERROR(VLOOKUP(Table_Fact_Inbound_Reporting[[#This Row],[single_stream_incoming_date]],Fact_Trashout_Reporting!C:F,4,FALSE),0)</f>
        <v>3.11</v>
      </c>
      <c r="P1212" s="10">
        <f>IFERROR(VLOOKUP(Table_Fact_Inbound_Reporting[[#This Row],[single_stream_incoming_date]],Fact_Production_Reporting!E:G,3,FALSE),0)</f>
        <v>2.5099999999999998</v>
      </c>
      <c r="Q1212" s="30">
        <f>Table_Fact_Inbound_Reporting[[#This Row],[Group_Trash_Weight_Tons]]/Table_Fact_Inbound_Reporting[[#This Row],[Group_Inbound_Weight_Tons]]</f>
        <v>0.48068006182380207</v>
      </c>
      <c r="R1212" s="10">
        <f t="shared" si="18"/>
        <v>0.27575424703049778</v>
      </c>
    </row>
    <row r="1213" spans="1:18" x14ac:dyDescent="0.25">
      <c r="A1213">
        <v>1271</v>
      </c>
      <c r="B1213" s="14">
        <v>43983</v>
      </c>
      <c r="C1213" t="s">
        <v>42</v>
      </c>
      <c r="D1213">
        <v>92968</v>
      </c>
      <c r="E1213" s="2">
        <v>43983</v>
      </c>
      <c r="F1213">
        <v>3180</v>
      </c>
      <c r="G1213">
        <v>1.59</v>
      </c>
      <c r="H1213">
        <v>2</v>
      </c>
      <c r="I1213" t="s">
        <v>162</v>
      </c>
      <c r="J1213" t="s">
        <v>171</v>
      </c>
      <c r="K1213">
        <v>6</v>
      </c>
      <c r="L1213" t="s">
        <v>172</v>
      </c>
      <c r="M1213" s="10" t="str">
        <f>VLOOKUP(Table_Fact_Inbound_Reporting[[#This Row],[supplier_dim_supplier_id]],Table_supplier_dim1[[supplier_id]:[supplier_name]],5,FALSE)</f>
        <v>Twin Enviro</v>
      </c>
      <c r="N1213" s="10">
        <f>SUMIF(B:B,Table_Fact_Inbound_Reporting[[#This Row],[single_stream_incoming_date]],G:G)</f>
        <v>6.4700000000000006</v>
      </c>
      <c r="O1213" s="10">
        <f>IFERROR(VLOOKUP(Table_Fact_Inbound_Reporting[[#This Row],[single_stream_incoming_date]],Fact_Trashout_Reporting!C:F,4,FALSE),0)</f>
        <v>3.11</v>
      </c>
      <c r="P1213" s="10">
        <f>IFERROR(VLOOKUP(Table_Fact_Inbound_Reporting[[#This Row],[single_stream_incoming_date]],Fact_Production_Reporting!E:G,3,FALSE),0)</f>
        <v>2.5099999999999998</v>
      </c>
      <c r="Q1213" s="30">
        <f>Table_Fact_Inbound_Reporting[[#This Row],[Group_Trash_Weight_Tons]]/Table_Fact_Inbound_Reporting[[#This Row],[Group_Inbound_Weight_Tons]]</f>
        <v>0.48068006182380207</v>
      </c>
      <c r="R1213" s="10">
        <f t="shared" si="18"/>
        <v>0.27575424703049778</v>
      </c>
    </row>
    <row r="1214" spans="1:18" x14ac:dyDescent="0.25">
      <c r="A1214">
        <v>1273</v>
      </c>
      <c r="B1214" s="14">
        <v>43983</v>
      </c>
      <c r="C1214" t="s">
        <v>42</v>
      </c>
      <c r="D1214">
        <v>92981</v>
      </c>
      <c r="E1214" s="2">
        <v>43983</v>
      </c>
      <c r="F1214">
        <v>7980</v>
      </c>
      <c r="G1214">
        <v>3.99</v>
      </c>
      <c r="H1214">
        <v>2</v>
      </c>
      <c r="I1214" t="s">
        <v>162</v>
      </c>
      <c r="J1214" t="s">
        <v>171</v>
      </c>
      <c r="K1214">
        <v>6</v>
      </c>
      <c r="L1214" t="s">
        <v>172</v>
      </c>
      <c r="M1214" s="10" t="str">
        <f>VLOOKUP(Table_Fact_Inbound_Reporting[[#This Row],[supplier_dim_supplier_id]],Table_supplier_dim1[[supplier_id]:[supplier_name]],5,FALSE)</f>
        <v>Twin Enviro</v>
      </c>
      <c r="N1214" s="10">
        <f>SUMIF(B:B,Table_Fact_Inbound_Reporting[[#This Row],[single_stream_incoming_date]],G:G)</f>
        <v>6.4700000000000006</v>
      </c>
      <c r="O1214" s="10">
        <f>IFERROR(VLOOKUP(Table_Fact_Inbound_Reporting[[#This Row],[single_stream_incoming_date]],Fact_Trashout_Reporting!C:F,4,FALSE),0)</f>
        <v>3.11</v>
      </c>
      <c r="P1214" s="10">
        <f>IFERROR(VLOOKUP(Table_Fact_Inbound_Reporting[[#This Row],[single_stream_incoming_date]],Fact_Production_Reporting!E:G,3,FALSE),0)</f>
        <v>2.5099999999999998</v>
      </c>
      <c r="Q1214" s="30">
        <f>Table_Fact_Inbound_Reporting[[#This Row],[Group_Trash_Weight_Tons]]/Table_Fact_Inbound_Reporting[[#This Row],[Group_Inbound_Weight_Tons]]</f>
        <v>0.48068006182380207</v>
      </c>
      <c r="R1214" s="10">
        <f t="shared" si="18"/>
        <v>0.27575424703049778</v>
      </c>
    </row>
    <row r="1215" spans="1:18" x14ac:dyDescent="0.25">
      <c r="A1215">
        <v>1276</v>
      </c>
      <c r="B1215" s="14">
        <v>43980</v>
      </c>
      <c r="C1215" t="s">
        <v>42</v>
      </c>
      <c r="D1215">
        <v>92861</v>
      </c>
      <c r="E1215" s="2">
        <v>43980</v>
      </c>
      <c r="F1215">
        <v>2920</v>
      </c>
      <c r="G1215">
        <v>1.46</v>
      </c>
      <c r="H1215">
        <v>2</v>
      </c>
      <c r="I1215" t="s">
        <v>162</v>
      </c>
      <c r="J1215" t="s">
        <v>171</v>
      </c>
      <c r="K1215">
        <v>5</v>
      </c>
      <c r="L1215" t="s">
        <v>173</v>
      </c>
      <c r="M1215" s="10" t="str">
        <f>VLOOKUP(Table_Fact_Inbound_Reporting[[#This Row],[supplier_dim_supplier_id]],Table_supplier_dim1[[supplier_id]:[supplier_name]],5,FALSE)</f>
        <v>Twin Enviro</v>
      </c>
      <c r="N1215" s="10">
        <f>SUMIF(B:B,Table_Fact_Inbound_Reporting[[#This Row],[single_stream_incoming_date]],G:G)</f>
        <v>9.14</v>
      </c>
      <c r="O1215" s="10">
        <f>IFERROR(VLOOKUP(Table_Fact_Inbound_Reporting[[#This Row],[single_stream_incoming_date]],Fact_Trashout_Reporting!C:F,4,FALSE),0)</f>
        <v>2.5299999999999998</v>
      </c>
      <c r="P1215" s="10">
        <f>IFERROR(VLOOKUP(Table_Fact_Inbound_Reporting[[#This Row],[single_stream_incoming_date]],Fact_Production_Reporting!E:G,3,FALSE),0)</f>
        <v>3.66</v>
      </c>
      <c r="Q1215" s="30">
        <f>Table_Fact_Inbound_Reporting[[#This Row],[Group_Trash_Weight_Tons]]/Table_Fact_Inbound_Reporting[[#This Row],[Group_Inbound_Weight_Tons]]</f>
        <v>0.27680525164113784</v>
      </c>
      <c r="R1215" s="10">
        <f t="shared" si="18"/>
        <v>0.27575424703049778</v>
      </c>
    </row>
    <row r="1216" spans="1:18" x14ac:dyDescent="0.25">
      <c r="A1216">
        <v>1277</v>
      </c>
      <c r="B1216" s="14">
        <v>43980</v>
      </c>
      <c r="C1216" t="s">
        <v>42</v>
      </c>
      <c r="D1216">
        <v>92911</v>
      </c>
      <c r="E1216" s="2">
        <v>43980</v>
      </c>
      <c r="F1216">
        <v>3940</v>
      </c>
      <c r="G1216">
        <v>1.97</v>
      </c>
      <c r="H1216">
        <v>2</v>
      </c>
      <c r="I1216" t="s">
        <v>162</v>
      </c>
      <c r="J1216" t="s">
        <v>171</v>
      </c>
      <c r="K1216">
        <v>5</v>
      </c>
      <c r="L1216" t="s">
        <v>173</v>
      </c>
      <c r="M1216" s="10" t="str">
        <f>VLOOKUP(Table_Fact_Inbound_Reporting[[#This Row],[supplier_dim_supplier_id]],Table_supplier_dim1[[supplier_id]:[supplier_name]],5,FALSE)</f>
        <v>Twin Enviro</v>
      </c>
      <c r="N1216" s="10">
        <f>SUMIF(B:B,Table_Fact_Inbound_Reporting[[#This Row],[single_stream_incoming_date]],G:G)</f>
        <v>9.14</v>
      </c>
      <c r="O1216" s="10">
        <f>IFERROR(VLOOKUP(Table_Fact_Inbound_Reporting[[#This Row],[single_stream_incoming_date]],Fact_Trashout_Reporting!C:F,4,FALSE),0)</f>
        <v>2.5299999999999998</v>
      </c>
      <c r="P1216" s="10">
        <f>IFERROR(VLOOKUP(Table_Fact_Inbound_Reporting[[#This Row],[single_stream_incoming_date]],Fact_Production_Reporting!E:G,3,FALSE),0)</f>
        <v>3.66</v>
      </c>
      <c r="Q1216" s="30">
        <f>Table_Fact_Inbound_Reporting[[#This Row],[Group_Trash_Weight_Tons]]/Table_Fact_Inbound_Reporting[[#This Row],[Group_Inbound_Weight_Tons]]</f>
        <v>0.27680525164113784</v>
      </c>
      <c r="R1216" s="10">
        <f t="shared" si="18"/>
        <v>0.27575424703049778</v>
      </c>
    </row>
    <row r="1217" spans="1:18" x14ac:dyDescent="0.25">
      <c r="A1217">
        <v>1275</v>
      </c>
      <c r="B1217" s="14">
        <v>43980</v>
      </c>
      <c r="C1217" t="s">
        <v>42</v>
      </c>
      <c r="D1217">
        <v>92877</v>
      </c>
      <c r="E1217" s="2">
        <v>43980</v>
      </c>
      <c r="F1217">
        <v>1220</v>
      </c>
      <c r="G1217">
        <v>0.61</v>
      </c>
      <c r="H1217">
        <v>2</v>
      </c>
      <c r="I1217" t="s">
        <v>162</v>
      </c>
      <c r="J1217" t="s">
        <v>171</v>
      </c>
      <c r="K1217">
        <v>5</v>
      </c>
      <c r="L1217" t="s">
        <v>173</v>
      </c>
      <c r="M1217" s="10" t="str">
        <f>VLOOKUP(Table_Fact_Inbound_Reporting[[#This Row],[supplier_dim_supplier_id]],Table_supplier_dim1[[supplier_id]:[supplier_name]],5,FALSE)</f>
        <v>Twin Enviro</v>
      </c>
      <c r="N1217" s="10">
        <f>SUMIF(B:B,Table_Fact_Inbound_Reporting[[#This Row],[single_stream_incoming_date]],G:G)</f>
        <v>9.14</v>
      </c>
      <c r="O1217" s="10">
        <f>IFERROR(VLOOKUP(Table_Fact_Inbound_Reporting[[#This Row],[single_stream_incoming_date]],Fact_Trashout_Reporting!C:F,4,FALSE),0)</f>
        <v>2.5299999999999998</v>
      </c>
      <c r="P1217" s="10">
        <f>IFERROR(VLOOKUP(Table_Fact_Inbound_Reporting[[#This Row],[single_stream_incoming_date]],Fact_Production_Reporting!E:G,3,FALSE),0)</f>
        <v>3.66</v>
      </c>
      <c r="Q1217" s="30">
        <f>Table_Fact_Inbound_Reporting[[#This Row],[Group_Trash_Weight_Tons]]/Table_Fact_Inbound_Reporting[[#This Row],[Group_Inbound_Weight_Tons]]</f>
        <v>0.27680525164113784</v>
      </c>
      <c r="R1217" s="10">
        <f t="shared" si="18"/>
        <v>0.27575424703049778</v>
      </c>
    </row>
    <row r="1218" spans="1:18" x14ac:dyDescent="0.25">
      <c r="A1218">
        <v>1274</v>
      </c>
      <c r="B1218" s="14">
        <v>43980</v>
      </c>
      <c r="C1218" t="s">
        <v>42</v>
      </c>
      <c r="D1218">
        <v>92858</v>
      </c>
      <c r="E1218" s="2">
        <v>43980</v>
      </c>
      <c r="F1218">
        <v>3560</v>
      </c>
      <c r="G1218">
        <v>1.78</v>
      </c>
      <c r="H1218">
        <v>2</v>
      </c>
      <c r="I1218" t="s">
        <v>162</v>
      </c>
      <c r="J1218" t="s">
        <v>171</v>
      </c>
      <c r="K1218">
        <v>5</v>
      </c>
      <c r="L1218" t="s">
        <v>173</v>
      </c>
      <c r="M1218" s="10" t="str">
        <f>VLOOKUP(Table_Fact_Inbound_Reporting[[#This Row],[supplier_dim_supplier_id]],Table_supplier_dim1[[supplier_id]:[supplier_name]],5,FALSE)</f>
        <v>Twin Enviro</v>
      </c>
      <c r="N1218" s="10">
        <f>SUMIF(B:B,Table_Fact_Inbound_Reporting[[#This Row],[single_stream_incoming_date]],G:G)</f>
        <v>9.14</v>
      </c>
      <c r="O1218" s="10">
        <f>IFERROR(VLOOKUP(Table_Fact_Inbound_Reporting[[#This Row],[single_stream_incoming_date]],Fact_Trashout_Reporting!C:F,4,FALSE),0)</f>
        <v>2.5299999999999998</v>
      </c>
      <c r="P1218" s="10">
        <f>IFERROR(VLOOKUP(Table_Fact_Inbound_Reporting[[#This Row],[single_stream_incoming_date]],Fact_Production_Reporting!E:G,3,FALSE),0)</f>
        <v>3.66</v>
      </c>
      <c r="Q1218" s="30">
        <f>Table_Fact_Inbound_Reporting[[#This Row],[Group_Trash_Weight_Tons]]/Table_Fact_Inbound_Reporting[[#This Row],[Group_Inbound_Weight_Tons]]</f>
        <v>0.27680525164113784</v>
      </c>
      <c r="R1218" s="10">
        <f t="shared" ref="R1218:R1281" si="19">AVERAGE(Q:Q)</f>
        <v>0.27575424703049778</v>
      </c>
    </row>
    <row r="1219" spans="1:18" x14ac:dyDescent="0.25">
      <c r="A1219">
        <v>1707</v>
      </c>
      <c r="B1219" s="14">
        <v>43980</v>
      </c>
      <c r="C1219" t="s">
        <v>42</v>
      </c>
      <c r="D1219">
        <v>92912</v>
      </c>
      <c r="E1219" s="2">
        <v>43980</v>
      </c>
      <c r="F1219">
        <v>6640</v>
      </c>
      <c r="G1219">
        <v>3.32</v>
      </c>
      <c r="H1219">
        <v>3</v>
      </c>
      <c r="I1219" t="s">
        <v>162</v>
      </c>
      <c r="J1219" t="s">
        <v>171</v>
      </c>
      <c r="K1219">
        <v>5</v>
      </c>
      <c r="L1219" t="s">
        <v>173</v>
      </c>
      <c r="M1219" s="10" t="str">
        <f>VLOOKUP(Table_Fact_Inbound_Reporting[[#This Row],[supplier_dim_supplier_id]],Table_supplier_dim1[[supplier_id]:[supplier_name]],5,FALSE)</f>
        <v>Waste Management</v>
      </c>
      <c r="N1219" s="10">
        <f>SUMIF(B:B,Table_Fact_Inbound_Reporting[[#This Row],[single_stream_incoming_date]],G:G)</f>
        <v>9.14</v>
      </c>
      <c r="O1219" s="10">
        <f>IFERROR(VLOOKUP(Table_Fact_Inbound_Reporting[[#This Row],[single_stream_incoming_date]],Fact_Trashout_Reporting!C:F,4,FALSE),0)</f>
        <v>2.5299999999999998</v>
      </c>
      <c r="P1219" s="10">
        <f>IFERROR(VLOOKUP(Table_Fact_Inbound_Reporting[[#This Row],[single_stream_incoming_date]],Fact_Production_Reporting!E:G,3,FALSE),0)</f>
        <v>3.66</v>
      </c>
      <c r="Q1219" s="30">
        <f>Table_Fact_Inbound_Reporting[[#This Row],[Group_Trash_Weight_Tons]]/Table_Fact_Inbound_Reporting[[#This Row],[Group_Inbound_Weight_Tons]]</f>
        <v>0.27680525164113784</v>
      </c>
      <c r="R1219" s="10">
        <f t="shared" si="19"/>
        <v>0.27575424703049778</v>
      </c>
    </row>
    <row r="1220" spans="1:18" x14ac:dyDescent="0.25">
      <c r="A1220">
        <v>1279</v>
      </c>
      <c r="B1220" s="14">
        <v>43979</v>
      </c>
      <c r="C1220" t="s">
        <v>42</v>
      </c>
      <c r="D1220">
        <v>92807</v>
      </c>
      <c r="E1220" s="2">
        <v>43979</v>
      </c>
      <c r="F1220">
        <v>4500</v>
      </c>
      <c r="G1220">
        <v>2.25</v>
      </c>
      <c r="H1220">
        <v>2</v>
      </c>
      <c r="I1220" t="s">
        <v>162</v>
      </c>
      <c r="J1220" t="s">
        <v>171</v>
      </c>
      <c r="K1220">
        <v>5</v>
      </c>
      <c r="L1220" t="s">
        <v>173</v>
      </c>
      <c r="M1220" s="10" t="str">
        <f>VLOOKUP(Table_Fact_Inbound_Reporting[[#This Row],[supplier_dim_supplier_id]],Table_supplier_dim1[[supplier_id]:[supplier_name]],5,FALSE)</f>
        <v>Twin Enviro</v>
      </c>
      <c r="N1220" s="10">
        <f>SUMIF(B:B,Table_Fact_Inbound_Reporting[[#This Row],[single_stream_incoming_date]],G:G)</f>
        <v>6.46</v>
      </c>
      <c r="O1220" s="10">
        <f>IFERROR(VLOOKUP(Table_Fact_Inbound_Reporting[[#This Row],[single_stream_incoming_date]],Fact_Trashout_Reporting!C:F,4,FALSE),0)</f>
        <v>2.67</v>
      </c>
      <c r="P1220" s="10">
        <f>IFERROR(VLOOKUP(Table_Fact_Inbound_Reporting[[#This Row],[single_stream_incoming_date]],Fact_Production_Reporting!E:G,3,FALSE),0)</f>
        <v>3.4799999999999995</v>
      </c>
      <c r="Q1220" s="30">
        <f>Table_Fact_Inbound_Reporting[[#This Row],[Group_Trash_Weight_Tons]]/Table_Fact_Inbound_Reporting[[#This Row],[Group_Inbound_Weight_Tons]]</f>
        <v>0.41331269349845201</v>
      </c>
      <c r="R1220" s="10">
        <f t="shared" si="19"/>
        <v>0.27575424703049778</v>
      </c>
    </row>
    <row r="1221" spans="1:18" x14ac:dyDescent="0.25">
      <c r="A1221">
        <v>1278</v>
      </c>
      <c r="B1221" s="14">
        <v>43979</v>
      </c>
      <c r="C1221" t="s">
        <v>42</v>
      </c>
      <c r="D1221">
        <v>92784</v>
      </c>
      <c r="E1221" s="2">
        <v>43979</v>
      </c>
      <c r="F1221">
        <v>3520</v>
      </c>
      <c r="G1221">
        <v>1.76</v>
      </c>
      <c r="H1221">
        <v>2</v>
      </c>
      <c r="I1221" t="s">
        <v>162</v>
      </c>
      <c r="J1221" t="s">
        <v>171</v>
      </c>
      <c r="K1221">
        <v>5</v>
      </c>
      <c r="L1221" t="s">
        <v>173</v>
      </c>
      <c r="M1221" s="10" t="str">
        <f>VLOOKUP(Table_Fact_Inbound_Reporting[[#This Row],[supplier_dim_supplier_id]],Table_supplier_dim1[[supplier_id]:[supplier_name]],5,FALSE)</f>
        <v>Twin Enviro</v>
      </c>
      <c r="N1221" s="10">
        <f>SUMIF(B:B,Table_Fact_Inbound_Reporting[[#This Row],[single_stream_incoming_date]],G:G)</f>
        <v>6.46</v>
      </c>
      <c r="O1221" s="10">
        <f>IFERROR(VLOOKUP(Table_Fact_Inbound_Reporting[[#This Row],[single_stream_incoming_date]],Fact_Trashout_Reporting!C:F,4,FALSE),0)</f>
        <v>2.67</v>
      </c>
      <c r="P1221" s="10">
        <f>IFERROR(VLOOKUP(Table_Fact_Inbound_Reporting[[#This Row],[single_stream_incoming_date]],Fact_Production_Reporting!E:G,3,FALSE),0)</f>
        <v>3.4799999999999995</v>
      </c>
      <c r="Q1221" s="30">
        <f>Table_Fact_Inbound_Reporting[[#This Row],[Group_Trash_Weight_Tons]]/Table_Fact_Inbound_Reporting[[#This Row],[Group_Inbound_Weight_Tons]]</f>
        <v>0.41331269349845201</v>
      </c>
      <c r="R1221" s="10">
        <f t="shared" si="19"/>
        <v>0.27575424703049778</v>
      </c>
    </row>
    <row r="1222" spans="1:18" x14ac:dyDescent="0.25">
      <c r="A1222">
        <v>1708</v>
      </c>
      <c r="B1222" s="14">
        <v>43979</v>
      </c>
      <c r="C1222" t="s">
        <v>42</v>
      </c>
      <c r="D1222">
        <v>92835</v>
      </c>
      <c r="E1222" s="2">
        <v>43979</v>
      </c>
      <c r="F1222">
        <v>4900</v>
      </c>
      <c r="G1222">
        <v>2.4500000000000002</v>
      </c>
      <c r="H1222">
        <v>3</v>
      </c>
      <c r="I1222" t="s">
        <v>162</v>
      </c>
      <c r="J1222" t="s">
        <v>171</v>
      </c>
      <c r="K1222">
        <v>5</v>
      </c>
      <c r="L1222" t="s">
        <v>173</v>
      </c>
      <c r="M1222" s="10" t="str">
        <f>VLOOKUP(Table_Fact_Inbound_Reporting[[#This Row],[supplier_dim_supplier_id]],Table_supplier_dim1[[supplier_id]:[supplier_name]],5,FALSE)</f>
        <v>Waste Management</v>
      </c>
      <c r="N1222" s="10">
        <f>SUMIF(B:B,Table_Fact_Inbound_Reporting[[#This Row],[single_stream_incoming_date]],G:G)</f>
        <v>6.46</v>
      </c>
      <c r="O1222" s="10">
        <f>IFERROR(VLOOKUP(Table_Fact_Inbound_Reporting[[#This Row],[single_stream_incoming_date]],Fact_Trashout_Reporting!C:F,4,FALSE),0)</f>
        <v>2.67</v>
      </c>
      <c r="P1222" s="10">
        <f>IFERROR(VLOOKUP(Table_Fact_Inbound_Reporting[[#This Row],[single_stream_incoming_date]],Fact_Production_Reporting!E:G,3,FALSE),0)</f>
        <v>3.4799999999999995</v>
      </c>
      <c r="Q1222" s="30">
        <f>Table_Fact_Inbound_Reporting[[#This Row],[Group_Trash_Weight_Tons]]/Table_Fact_Inbound_Reporting[[#This Row],[Group_Inbound_Weight_Tons]]</f>
        <v>0.41331269349845201</v>
      </c>
      <c r="R1222" s="10">
        <f t="shared" si="19"/>
        <v>0.27575424703049778</v>
      </c>
    </row>
    <row r="1223" spans="1:18" x14ac:dyDescent="0.25">
      <c r="A1223">
        <v>1281</v>
      </c>
      <c r="B1223" s="14">
        <v>43978</v>
      </c>
      <c r="C1223" t="s">
        <v>42</v>
      </c>
      <c r="D1223">
        <v>92722</v>
      </c>
      <c r="E1223" s="2">
        <v>43978</v>
      </c>
      <c r="F1223">
        <v>5880</v>
      </c>
      <c r="G1223">
        <v>2.94</v>
      </c>
      <c r="H1223">
        <v>2</v>
      </c>
      <c r="I1223" t="s">
        <v>162</v>
      </c>
      <c r="J1223" t="s">
        <v>171</v>
      </c>
      <c r="K1223">
        <v>5</v>
      </c>
      <c r="L1223" t="s">
        <v>173</v>
      </c>
      <c r="M1223" s="10" t="str">
        <f>VLOOKUP(Table_Fact_Inbound_Reporting[[#This Row],[supplier_dim_supplier_id]],Table_supplier_dim1[[supplier_id]:[supplier_name]],5,FALSE)</f>
        <v>Twin Enviro</v>
      </c>
      <c r="N1223" s="10">
        <f>SUMIF(B:B,Table_Fact_Inbound_Reporting[[#This Row],[single_stream_incoming_date]],G:G)</f>
        <v>11.69</v>
      </c>
      <c r="O1223" s="10">
        <f>IFERROR(VLOOKUP(Table_Fact_Inbound_Reporting[[#This Row],[single_stream_incoming_date]],Fact_Trashout_Reporting!C:F,4,FALSE),0)</f>
        <v>4.8600000000000003</v>
      </c>
      <c r="P1223" s="10">
        <f>IFERROR(VLOOKUP(Table_Fact_Inbound_Reporting[[#This Row],[single_stream_incoming_date]],Fact_Production_Reporting!E:G,3,FALSE),0)</f>
        <v>3.5</v>
      </c>
      <c r="Q1223" s="30">
        <f>Table_Fact_Inbound_Reporting[[#This Row],[Group_Trash_Weight_Tons]]/Table_Fact_Inbound_Reporting[[#This Row],[Group_Inbound_Weight_Tons]]</f>
        <v>0.41573994867408043</v>
      </c>
      <c r="R1223" s="10">
        <f t="shared" si="19"/>
        <v>0.27575424703049778</v>
      </c>
    </row>
    <row r="1224" spans="1:18" x14ac:dyDescent="0.25">
      <c r="A1224">
        <v>1709</v>
      </c>
      <c r="B1224" s="14">
        <v>43978</v>
      </c>
      <c r="C1224" t="s">
        <v>42</v>
      </c>
      <c r="D1224">
        <v>92764</v>
      </c>
      <c r="E1224" s="2">
        <v>43978</v>
      </c>
      <c r="F1224">
        <v>7520</v>
      </c>
      <c r="G1224">
        <v>3.76</v>
      </c>
      <c r="H1224">
        <v>3</v>
      </c>
      <c r="I1224" t="s">
        <v>162</v>
      </c>
      <c r="J1224" t="s">
        <v>171</v>
      </c>
      <c r="K1224">
        <v>5</v>
      </c>
      <c r="L1224" t="s">
        <v>173</v>
      </c>
      <c r="M1224" s="10" t="str">
        <f>VLOOKUP(Table_Fact_Inbound_Reporting[[#This Row],[supplier_dim_supplier_id]],Table_supplier_dim1[[supplier_id]:[supplier_name]],5,FALSE)</f>
        <v>Waste Management</v>
      </c>
      <c r="N1224" s="10">
        <f>SUMIF(B:B,Table_Fact_Inbound_Reporting[[#This Row],[single_stream_incoming_date]],G:G)</f>
        <v>11.69</v>
      </c>
      <c r="O1224" s="10">
        <f>IFERROR(VLOOKUP(Table_Fact_Inbound_Reporting[[#This Row],[single_stream_incoming_date]],Fact_Trashout_Reporting!C:F,4,FALSE),0)</f>
        <v>4.8600000000000003</v>
      </c>
      <c r="P1224" s="10">
        <f>IFERROR(VLOOKUP(Table_Fact_Inbound_Reporting[[#This Row],[single_stream_incoming_date]],Fact_Production_Reporting!E:G,3,FALSE),0)</f>
        <v>3.5</v>
      </c>
      <c r="Q1224" s="30">
        <f>Table_Fact_Inbound_Reporting[[#This Row],[Group_Trash_Weight_Tons]]/Table_Fact_Inbound_Reporting[[#This Row],[Group_Inbound_Weight_Tons]]</f>
        <v>0.41573994867408043</v>
      </c>
      <c r="R1224" s="10">
        <f t="shared" si="19"/>
        <v>0.27575424703049778</v>
      </c>
    </row>
    <row r="1225" spans="1:18" x14ac:dyDescent="0.25">
      <c r="A1225">
        <v>1280</v>
      </c>
      <c r="B1225" s="14">
        <v>43978</v>
      </c>
      <c r="C1225" t="s">
        <v>42</v>
      </c>
      <c r="D1225">
        <v>92774</v>
      </c>
      <c r="E1225" s="2">
        <v>43978</v>
      </c>
      <c r="F1225">
        <v>8240</v>
      </c>
      <c r="G1225">
        <v>4.12</v>
      </c>
      <c r="H1225">
        <v>2</v>
      </c>
      <c r="I1225" t="s">
        <v>162</v>
      </c>
      <c r="J1225" t="s">
        <v>171</v>
      </c>
      <c r="K1225">
        <v>5</v>
      </c>
      <c r="L1225" t="s">
        <v>173</v>
      </c>
      <c r="M1225" s="10" t="str">
        <f>VLOOKUP(Table_Fact_Inbound_Reporting[[#This Row],[supplier_dim_supplier_id]],Table_supplier_dim1[[supplier_id]:[supplier_name]],5,FALSE)</f>
        <v>Twin Enviro</v>
      </c>
      <c r="N1225" s="10">
        <f>SUMIF(B:B,Table_Fact_Inbound_Reporting[[#This Row],[single_stream_incoming_date]],G:G)</f>
        <v>11.69</v>
      </c>
      <c r="O1225" s="10">
        <f>IFERROR(VLOOKUP(Table_Fact_Inbound_Reporting[[#This Row],[single_stream_incoming_date]],Fact_Trashout_Reporting!C:F,4,FALSE),0)</f>
        <v>4.8600000000000003</v>
      </c>
      <c r="P1225" s="10">
        <f>IFERROR(VLOOKUP(Table_Fact_Inbound_Reporting[[#This Row],[single_stream_incoming_date]],Fact_Production_Reporting!E:G,3,FALSE),0)</f>
        <v>3.5</v>
      </c>
      <c r="Q1225" s="30">
        <f>Table_Fact_Inbound_Reporting[[#This Row],[Group_Trash_Weight_Tons]]/Table_Fact_Inbound_Reporting[[#This Row],[Group_Inbound_Weight_Tons]]</f>
        <v>0.41573994867408043</v>
      </c>
      <c r="R1225" s="10">
        <f t="shared" si="19"/>
        <v>0.27575424703049778</v>
      </c>
    </row>
    <row r="1226" spans="1:18" x14ac:dyDescent="0.25">
      <c r="A1226">
        <v>1282</v>
      </c>
      <c r="B1226" s="14">
        <v>43978</v>
      </c>
      <c r="C1226" t="s">
        <v>42</v>
      </c>
      <c r="D1226">
        <v>92733</v>
      </c>
      <c r="E1226" s="2">
        <v>43978</v>
      </c>
      <c r="F1226">
        <v>1740</v>
      </c>
      <c r="G1226">
        <v>0.87</v>
      </c>
      <c r="H1226">
        <v>2</v>
      </c>
      <c r="I1226" t="s">
        <v>162</v>
      </c>
      <c r="J1226" t="s">
        <v>171</v>
      </c>
      <c r="K1226">
        <v>5</v>
      </c>
      <c r="L1226" t="s">
        <v>173</v>
      </c>
      <c r="M1226" s="10" t="str">
        <f>VLOOKUP(Table_Fact_Inbound_Reporting[[#This Row],[supplier_dim_supplier_id]],Table_supplier_dim1[[supplier_id]:[supplier_name]],5,FALSE)</f>
        <v>Twin Enviro</v>
      </c>
      <c r="N1226" s="10">
        <f>SUMIF(B:B,Table_Fact_Inbound_Reporting[[#This Row],[single_stream_incoming_date]],G:G)</f>
        <v>11.69</v>
      </c>
      <c r="O1226" s="10">
        <f>IFERROR(VLOOKUP(Table_Fact_Inbound_Reporting[[#This Row],[single_stream_incoming_date]],Fact_Trashout_Reporting!C:F,4,FALSE),0)</f>
        <v>4.8600000000000003</v>
      </c>
      <c r="P1226" s="10">
        <f>IFERROR(VLOOKUP(Table_Fact_Inbound_Reporting[[#This Row],[single_stream_incoming_date]],Fact_Production_Reporting!E:G,3,FALSE),0)</f>
        <v>3.5</v>
      </c>
      <c r="Q1226" s="30">
        <f>Table_Fact_Inbound_Reporting[[#This Row],[Group_Trash_Weight_Tons]]/Table_Fact_Inbound_Reporting[[#This Row],[Group_Inbound_Weight_Tons]]</f>
        <v>0.41573994867408043</v>
      </c>
      <c r="R1226" s="10">
        <f t="shared" si="19"/>
        <v>0.27575424703049778</v>
      </c>
    </row>
    <row r="1227" spans="1:18" x14ac:dyDescent="0.25">
      <c r="A1227">
        <v>1283</v>
      </c>
      <c r="B1227" s="14">
        <v>43977</v>
      </c>
      <c r="C1227" t="s">
        <v>42</v>
      </c>
      <c r="D1227">
        <v>92649</v>
      </c>
      <c r="E1227" s="2">
        <v>43977</v>
      </c>
      <c r="F1227">
        <v>3920</v>
      </c>
      <c r="G1227">
        <v>1.96</v>
      </c>
      <c r="H1227">
        <v>2</v>
      </c>
      <c r="I1227" t="s">
        <v>162</v>
      </c>
      <c r="J1227" t="s">
        <v>171</v>
      </c>
      <c r="K1227">
        <v>5</v>
      </c>
      <c r="L1227" t="s">
        <v>173</v>
      </c>
      <c r="M1227" s="10" t="str">
        <f>VLOOKUP(Table_Fact_Inbound_Reporting[[#This Row],[supplier_dim_supplier_id]],Table_supplier_dim1[[supplier_id]:[supplier_name]],5,FALSE)</f>
        <v>Twin Enviro</v>
      </c>
      <c r="N1227" s="10">
        <f>SUMIF(B:B,Table_Fact_Inbound_Reporting[[#This Row],[single_stream_incoming_date]],G:G)</f>
        <v>3.58</v>
      </c>
      <c r="O1227" s="10">
        <f>IFERROR(VLOOKUP(Table_Fact_Inbound_Reporting[[#This Row],[single_stream_incoming_date]],Fact_Trashout_Reporting!C:F,4,FALSE),0)</f>
        <v>1.1399999999999999</v>
      </c>
      <c r="P1227" s="10">
        <f>IFERROR(VLOOKUP(Table_Fact_Inbound_Reporting[[#This Row],[single_stream_incoming_date]],Fact_Production_Reporting!E:G,3,FALSE),0)</f>
        <v>7.0600000000000014</v>
      </c>
      <c r="Q1227" s="30">
        <f>Table_Fact_Inbound_Reporting[[#This Row],[Group_Trash_Weight_Tons]]/Table_Fact_Inbound_Reporting[[#This Row],[Group_Inbound_Weight_Tons]]</f>
        <v>0.31843575418994408</v>
      </c>
      <c r="R1227" s="10">
        <f t="shared" si="19"/>
        <v>0.27575424703049778</v>
      </c>
    </row>
    <row r="1228" spans="1:18" x14ac:dyDescent="0.25">
      <c r="A1228">
        <v>1710</v>
      </c>
      <c r="B1228" s="14">
        <v>43977</v>
      </c>
      <c r="C1228" t="s">
        <v>42</v>
      </c>
      <c r="D1228">
        <v>92650</v>
      </c>
      <c r="E1228" s="2">
        <v>43977</v>
      </c>
      <c r="F1228">
        <v>3240</v>
      </c>
      <c r="G1228">
        <v>1.62</v>
      </c>
      <c r="H1228">
        <v>3</v>
      </c>
      <c r="I1228" t="s">
        <v>162</v>
      </c>
      <c r="J1228" t="s">
        <v>171</v>
      </c>
      <c r="K1228">
        <v>5</v>
      </c>
      <c r="L1228" t="s">
        <v>173</v>
      </c>
      <c r="M1228" s="10" t="str">
        <f>VLOOKUP(Table_Fact_Inbound_Reporting[[#This Row],[supplier_dim_supplier_id]],Table_supplier_dim1[[supplier_id]:[supplier_name]],5,FALSE)</f>
        <v>Waste Management</v>
      </c>
      <c r="N1228" s="10">
        <f>SUMIF(B:B,Table_Fact_Inbound_Reporting[[#This Row],[single_stream_incoming_date]],G:G)</f>
        <v>3.58</v>
      </c>
      <c r="O1228" s="10">
        <f>IFERROR(VLOOKUP(Table_Fact_Inbound_Reporting[[#This Row],[single_stream_incoming_date]],Fact_Trashout_Reporting!C:F,4,FALSE),0)</f>
        <v>1.1399999999999999</v>
      </c>
      <c r="P1228" s="10">
        <f>IFERROR(VLOOKUP(Table_Fact_Inbound_Reporting[[#This Row],[single_stream_incoming_date]],Fact_Production_Reporting!E:G,3,FALSE),0)</f>
        <v>7.0600000000000014</v>
      </c>
      <c r="Q1228" s="30">
        <f>Table_Fact_Inbound_Reporting[[#This Row],[Group_Trash_Weight_Tons]]/Table_Fact_Inbound_Reporting[[#This Row],[Group_Inbound_Weight_Tons]]</f>
        <v>0.31843575418994408</v>
      </c>
      <c r="R1228" s="10">
        <f t="shared" si="19"/>
        <v>0.27575424703049778</v>
      </c>
    </row>
    <row r="1229" spans="1:18" x14ac:dyDescent="0.25">
      <c r="A1229">
        <v>1285</v>
      </c>
      <c r="B1229" s="14">
        <v>43973</v>
      </c>
      <c r="C1229" t="s">
        <v>42</v>
      </c>
      <c r="D1229">
        <v>92616</v>
      </c>
      <c r="E1229" s="2">
        <v>43973</v>
      </c>
      <c r="F1229">
        <v>7640</v>
      </c>
      <c r="G1229">
        <v>3.82</v>
      </c>
      <c r="H1229">
        <v>2</v>
      </c>
      <c r="I1229" t="s">
        <v>162</v>
      </c>
      <c r="J1229" t="s">
        <v>171</v>
      </c>
      <c r="K1229">
        <v>5</v>
      </c>
      <c r="L1229" t="s">
        <v>173</v>
      </c>
      <c r="M1229" s="10" t="str">
        <f>VLOOKUP(Table_Fact_Inbound_Reporting[[#This Row],[supplier_dim_supplier_id]],Table_supplier_dim1[[supplier_id]:[supplier_name]],5,FALSE)</f>
        <v>Twin Enviro</v>
      </c>
      <c r="N1229" s="10">
        <f>SUMIF(B:B,Table_Fact_Inbound_Reporting[[#This Row],[single_stream_incoming_date]],G:G)</f>
        <v>9.7000000000000011</v>
      </c>
      <c r="O1229" s="10">
        <f>IFERROR(VLOOKUP(Table_Fact_Inbound_Reporting[[#This Row],[single_stream_incoming_date]],Fact_Trashout_Reporting!C:F,4,FALSE),0)</f>
        <v>1.24</v>
      </c>
      <c r="P1229" s="10">
        <f>IFERROR(VLOOKUP(Table_Fact_Inbound_Reporting[[#This Row],[single_stream_incoming_date]],Fact_Production_Reporting!E:G,3,FALSE),0)</f>
        <v>1.71</v>
      </c>
      <c r="Q1229" s="30">
        <f>Table_Fact_Inbound_Reporting[[#This Row],[Group_Trash_Weight_Tons]]/Table_Fact_Inbound_Reporting[[#This Row],[Group_Inbound_Weight_Tons]]</f>
        <v>0.12783505154639174</v>
      </c>
      <c r="R1229" s="10">
        <f t="shared" si="19"/>
        <v>0.27575424703049778</v>
      </c>
    </row>
    <row r="1230" spans="1:18" x14ac:dyDescent="0.25">
      <c r="A1230">
        <v>1711</v>
      </c>
      <c r="B1230" s="14">
        <v>43973</v>
      </c>
      <c r="C1230" t="s">
        <v>42</v>
      </c>
      <c r="D1230">
        <v>92602</v>
      </c>
      <c r="E1230" s="2">
        <v>43973</v>
      </c>
      <c r="F1230">
        <v>6520</v>
      </c>
      <c r="G1230">
        <v>3.26</v>
      </c>
      <c r="H1230">
        <v>3</v>
      </c>
      <c r="I1230" t="s">
        <v>162</v>
      </c>
      <c r="J1230" t="s">
        <v>171</v>
      </c>
      <c r="K1230">
        <v>5</v>
      </c>
      <c r="L1230" t="s">
        <v>173</v>
      </c>
      <c r="M1230" s="10" t="str">
        <f>VLOOKUP(Table_Fact_Inbound_Reporting[[#This Row],[supplier_dim_supplier_id]],Table_supplier_dim1[[supplier_id]:[supplier_name]],5,FALSE)</f>
        <v>Waste Management</v>
      </c>
      <c r="N1230" s="10">
        <f>SUMIF(B:B,Table_Fact_Inbound_Reporting[[#This Row],[single_stream_incoming_date]],G:G)</f>
        <v>9.7000000000000011</v>
      </c>
      <c r="O1230" s="10">
        <f>IFERROR(VLOOKUP(Table_Fact_Inbound_Reporting[[#This Row],[single_stream_incoming_date]],Fact_Trashout_Reporting!C:F,4,FALSE),0)</f>
        <v>1.24</v>
      </c>
      <c r="P1230" s="10">
        <f>IFERROR(VLOOKUP(Table_Fact_Inbound_Reporting[[#This Row],[single_stream_incoming_date]],Fact_Production_Reporting!E:G,3,FALSE),0)</f>
        <v>1.71</v>
      </c>
      <c r="Q1230" s="30">
        <f>Table_Fact_Inbound_Reporting[[#This Row],[Group_Trash_Weight_Tons]]/Table_Fact_Inbound_Reporting[[#This Row],[Group_Inbound_Weight_Tons]]</f>
        <v>0.12783505154639174</v>
      </c>
      <c r="R1230" s="10">
        <f t="shared" si="19"/>
        <v>0.27575424703049778</v>
      </c>
    </row>
    <row r="1231" spans="1:18" x14ac:dyDescent="0.25">
      <c r="A1231">
        <v>1286</v>
      </c>
      <c r="B1231" s="14">
        <v>43973</v>
      </c>
      <c r="C1231" t="s">
        <v>42</v>
      </c>
      <c r="D1231">
        <v>92598</v>
      </c>
      <c r="E1231" s="2">
        <v>43973</v>
      </c>
      <c r="F1231">
        <v>4120</v>
      </c>
      <c r="G1231">
        <v>2.06</v>
      </c>
      <c r="H1231">
        <v>2</v>
      </c>
      <c r="I1231" t="s">
        <v>162</v>
      </c>
      <c r="J1231" t="s">
        <v>171</v>
      </c>
      <c r="K1231">
        <v>5</v>
      </c>
      <c r="L1231" t="s">
        <v>173</v>
      </c>
      <c r="M1231" s="10" t="str">
        <f>VLOOKUP(Table_Fact_Inbound_Reporting[[#This Row],[supplier_dim_supplier_id]],Table_supplier_dim1[[supplier_id]:[supplier_name]],5,FALSE)</f>
        <v>Twin Enviro</v>
      </c>
      <c r="N1231" s="10">
        <f>SUMIF(B:B,Table_Fact_Inbound_Reporting[[#This Row],[single_stream_incoming_date]],G:G)</f>
        <v>9.7000000000000011</v>
      </c>
      <c r="O1231" s="10">
        <f>IFERROR(VLOOKUP(Table_Fact_Inbound_Reporting[[#This Row],[single_stream_incoming_date]],Fact_Trashout_Reporting!C:F,4,FALSE),0)</f>
        <v>1.24</v>
      </c>
      <c r="P1231" s="10">
        <f>IFERROR(VLOOKUP(Table_Fact_Inbound_Reporting[[#This Row],[single_stream_incoming_date]],Fact_Production_Reporting!E:G,3,FALSE),0)</f>
        <v>1.71</v>
      </c>
      <c r="Q1231" s="30">
        <f>Table_Fact_Inbound_Reporting[[#This Row],[Group_Trash_Weight_Tons]]/Table_Fact_Inbound_Reporting[[#This Row],[Group_Inbound_Weight_Tons]]</f>
        <v>0.12783505154639174</v>
      </c>
      <c r="R1231" s="10">
        <f t="shared" si="19"/>
        <v>0.27575424703049778</v>
      </c>
    </row>
    <row r="1232" spans="1:18" x14ac:dyDescent="0.25">
      <c r="A1232">
        <v>1284</v>
      </c>
      <c r="B1232" s="14">
        <v>43973</v>
      </c>
      <c r="C1232" t="s">
        <v>42</v>
      </c>
      <c r="D1232">
        <v>92574</v>
      </c>
      <c r="E1232" s="2">
        <v>43973</v>
      </c>
      <c r="F1232">
        <v>1120</v>
      </c>
      <c r="G1232">
        <v>0.56000000000000005</v>
      </c>
      <c r="H1232">
        <v>2</v>
      </c>
      <c r="I1232" t="s">
        <v>162</v>
      </c>
      <c r="J1232" t="s">
        <v>171</v>
      </c>
      <c r="K1232">
        <v>5</v>
      </c>
      <c r="L1232" t="s">
        <v>173</v>
      </c>
      <c r="M1232" s="10" t="str">
        <f>VLOOKUP(Table_Fact_Inbound_Reporting[[#This Row],[supplier_dim_supplier_id]],Table_supplier_dim1[[supplier_id]:[supplier_name]],5,FALSE)</f>
        <v>Twin Enviro</v>
      </c>
      <c r="N1232" s="10">
        <f>SUMIF(B:B,Table_Fact_Inbound_Reporting[[#This Row],[single_stream_incoming_date]],G:G)</f>
        <v>9.7000000000000011</v>
      </c>
      <c r="O1232" s="10">
        <f>IFERROR(VLOOKUP(Table_Fact_Inbound_Reporting[[#This Row],[single_stream_incoming_date]],Fact_Trashout_Reporting!C:F,4,FALSE),0)</f>
        <v>1.24</v>
      </c>
      <c r="P1232" s="10">
        <f>IFERROR(VLOOKUP(Table_Fact_Inbound_Reporting[[#This Row],[single_stream_incoming_date]],Fact_Production_Reporting!E:G,3,FALSE),0)</f>
        <v>1.71</v>
      </c>
      <c r="Q1232" s="30">
        <f>Table_Fact_Inbound_Reporting[[#This Row],[Group_Trash_Weight_Tons]]/Table_Fact_Inbound_Reporting[[#This Row],[Group_Inbound_Weight_Tons]]</f>
        <v>0.12783505154639174</v>
      </c>
      <c r="R1232" s="10">
        <f t="shared" si="19"/>
        <v>0.27575424703049778</v>
      </c>
    </row>
    <row r="1233" spans="1:18" x14ac:dyDescent="0.25">
      <c r="A1233">
        <v>1290</v>
      </c>
      <c r="B1233" s="14">
        <v>43972</v>
      </c>
      <c r="C1233" t="s">
        <v>42</v>
      </c>
      <c r="D1233">
        <v>92482</v>
      </c>
      <c r="E1233" s="2">
        <v>43972</v>
      </c>
      <c r="F1233">
        <v>2880</v>
      </c>
      <c r="G1233">
        <v>1.44</v>
      </c>
      <c r="H1233">
        <v>2</v>
      </c>
      <c r="I1233" t="s">
        <v>162</v>
      </c>
      <c r="J1233" t="s">
        <v>171</v>
      </c>
      <c r="K1233">
        <v>5</v>
      </c>
      <c r="L1233" t="s">
        <v>173</v>
      </c>
      <c r="M1233" s="10" t="str">
        <f>VLOOKUP(Table_Fact_Inbound_Reporting[[#This Row],[supplier_dim_supplier_id]],Table_supplier_dim1[[supplier_id]:[supplier_name]],5,FALSE)</f>
        <v>Twin Enviro</v>
      </c>
      <c r="N1233" s="10">
        <f>SUMIF(B:B,Table_Fact_Inbound_Reporting[[#This Row],[single_stream_incoming_date]],G:G)</f>
        <v>9.6999999999999993</v>
      </c>
      <c r="O1233" s="10">
        <f>IFERROR(VLOOKUP(Table_Fact_Inbound_Reporting[[#This Row],[single_stream_incoming_date]],Fact_Trashout_Reporting!C:F,4,FALSE),0)</f>
        <v>5.34</v>
      </c>
      <c r="P1233" s="10">
        <f>IFERROR(VLOOKUP(Table_Fact_Inbound_Reporting[[#This Row],[single_stream_incoming_date]],Fact_Production_Reporting!E:G,3,FALSE),0)</f>
        <v>3.6599999999999997</v>
      </c>
      <c r="Q1233" s="30">
        <f>Table_Fact_Inbound_Reporting[[#This Row],[Group_Trash_Weight_Tons]]/Table_Fact_Inbound_Reporting[[#This Row],[Group_Inbound_Weight_Tons]]</f>
        <v>0.55051546391752582</v>
      </c>
      <c r="R1233" s="10">
        <f t="shared" si="19"/>
        <v>0.27575424703049778</v>
      </c>
    </row>
    <row r="1234" spans="1:18" x14ac:dyDescent="0.25">
      <c r="A1234">
        <v>1712</v>
      </c>
      <c r="B1234" s="14">
        <v>43972</v>
      </c>
      <c r="C1234" t="s">
        <v>42</v>
      </c>
      <c r="D1234">
        <v>92527</v>
      </c>
      <c r="E1234" s="2">
        <v>43972</v>
      </c>
      <c r="F1234">
        <v>4600</v>
      </c>
      <c r="G1234">
        <v>2.2999999999999998</v>
      </c>
      <c r="H1234">
        <v>3</v>
      </c>
      <c r="I1234" t="s">
        <v>162</v>
      </c>
      <c r="J1234" t="s">
        <v>171</v>
      </c>
      <c r="K1234">
        <v>5</v>
      </c>
      <c r="L1234" t="s">
        <v>173</v>
      </c>
      <c r="M1234" s="10" t="str">
        <f>VLOOKUP(Table_Fact_Inbound_Reporting[[#This Row],[supplier_dim_supplier_id]],Table_supplier_dim1[[supplier_id]:[supplier_name]],5,FALSE)</f>
        <v>Waste Management</v>
      </c>
      <c r="N1234" s="10">
        <f>SUMIF(B:B,Table_Fact_Inbound_Reporting[[#This Row],[single_stream_incoming_date]],G:G)</f>
        <v>9.6999999999999993</v>
      </c>
      <c r="O1234" s="10">
        <f>IFERROR(VLOOKUP(Table_Fact_Inbound_Reporting[[#This Row],[single_stream_incoming_date]],Fact_Trashout_Reporting!C:F,4,FALSE),0)</f>
        <v>5.34</v>
      </c>
      <c r="P1234" s="10">
        <f>IFERROR(VLOOKUP(Table_Fact_Inbound_Reporting[[#This Row],[single_stream_incoming_date]],Fact_Production_Reporting!E:G,3,FALSE),0)</f>
        <v>3.6599999999999997</v>
      </c>
      <c r="Q1234" s="30">
        <f>Table_Fact_Inbound_Reporting[[#This Row],[Group_Trash_Weight_Tons]]/Table_Fact_Inbound_Reporting[[#This Row],[Group_Inbound_Weight_Tons]]</f>
        <v>0.55051546391752582</v>
      </c>
      <c r="R1234" s="10">
        <f t="shared" si="19"/>
        <v>0.27575424703049778</v>
      </c>
    </row>
    <row r="1235" spans="1:18" x14ac:dyDescent="0.25">
      <c r="A1235">
        <v>1289</v>
      </c>
      <c r="B1235" s="14">
        <v>43972</v>
      </c>
      <c r="C1235" t="s">
        <v>42</v>
      </c>
      <c r="D1235">
        <v>92481</v>
      </c>
      <c r="E1235" s="2">
        <v>43972</v>
      </c>
      <c r="F1235">
        <v>4480</v>
      </c>
      <c r="G1235">
        <v>2.2400000000000002</v>
      </c>
      <c r="H1235">
        <v>2</v>
      </c>
      <c r="I1235" t="s">
        <v>162</v>
      </c>
      <c r="J1235" t="s">
        <v>171</v>
      </c>
      <c r="K1235">
        <v>5</v>
      </c>
      <c r="L1235" t="s">
        <v>173</v>
      </c>
      <c r="M1235" s="10" t="str">
        <f>VLOOKUP(Table_Fact_Inbound_Reporting[[#This Row],[supplier_dim_supplier_id]],Table_supplier_dim1[[supplier_id]:[supplier_name]],5,FALSE)</f>
        <v>Twin Enviro</v>
      </c>
      <c r="N1235" s="10">
        <f>SUMIF(B:B,Table_Fact_Inbound_Reporting[[#This Row],[single_stream_incoming_date]],G:G)</f>
        <v>9.6999999999999993</v>
      </c>
      <c r="O1235" s="10">
        <f>IFERROR(VLOOKUP(Table_Fact_Inbound_Reporting[[#This Row],[single_stream_incoming_date]],Fact_Trashout_Reporting!C:F,4,FALSE),0)</f>
        <v>5.34</v>
      </c>
      <c r="P1235" s="10">
        <f>IFERROR(VLOOKUP(Table_Fact_Inbound_Reporting[[#This Row],[single_stream_incoming_date]],Fact_Production_Reporting!E:G,3,FALSE),0)</f>
        <v>3.6599999999999997</v>
      </c>
      <c r="Q1235" s="30">
        <f>Table_Fact_Inbound_Reporting[[#This Row],[Group_Trash_Weight_Tons]]/Table_Fact_Inbound_Reporting[[#This Row],[Group_Inbound_Weight_Tons]]</f>
        <v>0.55051546391752582</v>
      </c>
      <c r="R1235" s="10">
        <f t="shared" si="19"/>
        <v>0.27575424703049778</v>
      </c>
    </row>
    <row r="1236" spans="1:18" x14ac:dyDescent="0.25">
      <c r="A1236">
        <v>1287</v>
      </c>
      <c r="B1236" s="14">
        <v>43972</v>
      </c>
      <c r="C1236" t="s">
        <v>42</v>
      </c>
      <c r="D1236">
        <v>92518</v>
      </c>
      <c r="E1236" s="2">
        <v>43972</v>
      </c>
      <c r="F1236">
        <v>4700</v>
      </c>
      <c r="G1236">
        <v>2.35</v>
      </c>
      <c r="H1236">
        <v>2</v>
      </c>
      <c r="I1236" t="s">
        <v>162</v>
      </c>
      <c r="J1236" t="s">
        <v>171</v>
      </c>
      <c r="K1236">
        <v>5</v>
      </c>
      <c r="L1236" t="s">
        <v>173</v>
      </c>
      <c r="M1236" s="10" t="str">
        <f>VLOOKUP(Table_Fact_Inbound_Reporting[[#This Row],[supplier_dim_supplier_id]],Table_supplier_dim1[[supplier_id]:[supplier_name]],5,FALSE)</f>
        <v>Twin Enviro</v>
      </c>
      <c r="N1236" s="10">
        <f>SUMIF(B:B,Table_Fact_Inbound_Reporting[[#This Row],[single_stream_incoming_date]],G:G)</f>
        <v>9.6999999999999993</v>
      </c>
      <c r="O1236" s="10">
        <f>IFERROR(VLOOKUP(Table_Fact_Inbound_Reporting[[#This Row],[single_stream_incoming_date]],Fact_Trashout_Reporting!C:F,4,FALSE),0)</f>
        <v>5.34</v>
      </c>
      <c r="P1236" s="10">
        <f>IFERROR(VLOOKUP(Table_Fact_Inbound_Reporting[[#This Row],[single_stream_incoming_date]],Fact_Production_Reporting!E:G,3,FALSE),0)</f>
        <v>3.6599999999999997</v>
      </c>
      <c r="Q1236" s="30">
        <f>Table_Fact_Inbound_Reporting[[#This Row],[Group_Trash_Weight_Tons]]/Table_Fact_Inbound_Reporting[[#This Row],[Group_Inbound_Weight_Tons]]</f>
        <v>0.55051546391752582</v>
      </c>
      <c r="R1236" s="10">
        <f t="shared" si="19"/>
        <v>0.27575424703049778</v>
      </c>
    </row>
    <row r="1237" spans="1:18" x14ac:dyDescent="0.25">
      <c r="A1237">
        <v>1288</v>
      </c>
      <c r="B1237" s="14">
        <v>43972</v>
      </c>
      <c r="C1237" t="s">
        <v>42</v>
      </c>
      <c r="D1237">
        <v>92509</v>
      </c>
      <c r="E1237" s="2">
        <v>43972</v>
      </c>
      <c r="F1237">
        <v>2740</v>
      </c>
      <c r="G1237">
        <v>1.37</v>
      </c>
      <c r="H1237">
        <v>2</v>
      </c>
      <c r="I1237" t="s">
        <v>162</v>
      </c>
      <c r="J1237" t="s">
        <v>171</v>
      </c>
      <c r="K1237">
        <v>5</v>
      </c>
      <c r="L1237" t="s">
        <v>173</v>
      </c>
      <c r="M1237" s="10" t="str">
        <f>VLOOKUP(Table_Fact_Inbound_Reporting[[#This Row],[supplier_dim_supplier_id]],Table_supplier_dim1[[supplier_id]:[supplier_name]],5,FALSE)</f>
        <v>Twin Enviro</v>
      </c>
      <c r="N1237" s="10">
        <f>SUMIF(B:B,Table_Fact_Inbound_Reporting[[#This Row],[single_stream_incoming_date]],G:G)</f>
        <v>9.6999999999999993</v>
      </c>
      <c r="O1237" s="10">
        <f>IFERROR(VLOOKUP(Table_Fact_Inbound_Reporting[[#This Row],[single_stream_incoming_date]],Fact_Trashout_Reporting!C:F,4,FALSE),0)</f>
        <v>5.34</v>
      </c>
      <c r="P1237" s="10">
        <f>IFERROR(VLOOKUP(Table_Fact_Inbound_Reporting[[#This Row],[single_stream_incoming_date]],Fact_Production_Reporting!E:G,3,FALSE),0)</f>
        <v>3.6599999999999997</v>
      </c>
      <c r="Q1237" s="30">
        <f>Table_Fact_Inbound_Reporting[[#This Row],[Group_Trash_Weight_Tons]]/Table_Fact_Inbound_Reporting[[#This Row],[Group_Inbound_Weight_Tons]]</f>
        <v>0.55051546391752582</v>
      </c>
      <c r="R1237" s="10">
        <f t="shared" si="19"/>
        <v>0.27575424703049778</v>
      </c>
    </row>
    <row r="1238" spans="1:18" x14ac:dyDescent="0.25">
      <c r="A1238">
        <v>1291</v>
      </c>
      <c r="B1238" s="14">
        <v>43971</v>
      </c>
      <c r="C1238" t="s">
        <v>42</v>
      </c>
      <c r="D1238">
        <v>92471</v>
      </c>
      <c r="E1238" s="2">
        <v>43971</v>
      </c>
      <c r="F1238">
        <v>5540</v>
      </c>
      <c r="G1238">
        <v>2.77</v>
      </c>
      <c r="H1238">
        <v>2</v>
      </c>
      <c r="I1238" t="s">
        <v>162</v>
      </c>
      <c r="J1238" t="s">
        <v>171</v>
      </c>
      <c r="K1238">
        <v>5</v>
      </c>
      <c r="L1238" t="s">
        <v>173</v>
      </c>
      <c r="M1238" s="10" t="str">
        <f>VLOOKUP(Table_Fact_Inbound_Reporting[[#This Row],[supplier_dim_supplier_id]],Table_supplier_dim1[[supplier_id]:[supplier_name]],5,FALSE)</f>
        <v>Twin Enviro</v>
      </c>
      <c r="N1238" s="10">
        <f>SUMIF(B:B,Table_Fact_Inbound_Reporting[[#This Row],[single_stream_incoming_date]],G:G)</f>
        <v>8.48</v>
      </c>
      <c r="O1238" s="10">
        <f>IFERROR(VLOOKUP(Table_Fact_Inbound_Reporting[[#This Row],[single_stream_incoming_date]],Fact_Trashout_Reporting!C:F,4,FALSE),0)</f>
        <v>4.25</v>
      </c>
      <c r="P1238" s="10">
        <f>IFERROR(VLOOKUP(Table_Fact_Inbound_Reporting[[#This Row],[single_stream_incoming_date]],Fact_Production_Reporting!E:G,3,FALSE),0)</f>
        <v>4.5200000000000005</v>
      </c>
      <c r="Q1238" s="30">
        <f>Table_Fact_Inbound_Reporting[[#This Row],[Group_Trash_Weight_Tons]]/Table_Fact_Inbound_Reporting[[#This Row],[Group_Inbound_Weight_Tons]]</f>
        <v>0.50117924528301883</v>
      </c>
      <c r="R1238" s="10">
        <f t="shared" si="19"/>
        <v>0.27575424703049778</v>
      </c>
    </row>
    <row r="1239" spans="1:18" x14ac:dyDescent="0.25">
      <c r="A1239">
        <v>1292</v>
      </c>
      <c r="B1239" s="14">
        <v>43971</v>
      </c>
      <c r="C1239" t="s">
        <v>42</v>
      </c>
      <c r="D1239">
        <v>92434</v>
      </c>
      <c r="E1239" s="2">
        <v>43971</v>
      </c>
      <c r="F1239">
        <v>2420</v>
      </c>
      <c r="G1239">
        <v>1.21</v>
      </c>
      <c r="H1239">
        <v>2</v>
      </c>
      <c r="I1239" t="s">
        <v>162</v>
      </c>
      <c r="J1239" t="s">
        <v>171</v>
      </c>
      <c r="K1239">
        <v>5</v>
      </c>
      <c r="L1239" t="s">
        <v>173</v>
      </c>
      <c r="M1239" s="10" t="str">
        <f>VLOOKUP(Table_Fact_Inbound_Reporting[[#This Row],[supplier_dim_supplier_id]],Table_supplier_dim1[[supplier_id]:[supplier_name]],5,FALSE)</f>
        <v>Twin Enviro</v>
      </c>
      <c r="N1239" s="10">
        <f>SUMIF(B:B,Table_Fact_Inbound_Reporting[[#This Row],[single_stream_incoming_date]],G:G)</f>
        <v>8.48</v>
      </c>
      <c r="O1239" s="10">
        <f>IFERROR(VLOOKUP(Table_Fact_Inbound_Reporting[[#This Row],[single_stream_incoming_date]],Fact_Trashout_Reporting!C:F,4,FALSE),0)</f>
        <v>4.25</v>
      </c>
      <c r="P1239" s="10">
        <f>IFERROR(VLOOKUP(Table_Fact_Inbound_Reporting[[#This Row],[single_stream_incoming_date]],Fact_Production_Reporting!E:G,3,FALSE),0)</f>
        <v>4.5200000000000005</v>
      </c>
      <c r="Q1239" s="30">
        <f>Table_Fact_Inbound_Reporting[[#This Row],[Group_Trash_Weight_Tons]]/Table_Fact_Inbound_Reporting[[#This Row],[Group_Inbound_Weight_Tons]]</f>
        <v>0.50117924528301883</v>
      </c>
      <c r="R1239" s="10">
        <f t="shared" si="19"/>
        <v>0.27575424703049778</v>
      </c>
    </row>
    <row r="1240" spans="1:18" x14ac:dyDescent="0.25">
      <c r="A1240">
        <v>1713</v>
      </c>
      <c r="B1240" s="14">
        <v>43971</v>
      </c>
      <c r="C1240" t="s">
        <v>42</v>
      </c>
      <c r="D1240">
        <v>92465</v>
      </c>
      <c r="E1240" s="2">
        <v>43971</v>
      </c>
      <c r="F1240">
        <v>9000</v>
      </c>
      <c r="G1240">
        <v>4.5</v>
      </c>
      <c r="H1240">
        <v>3</v>
      </c>
      <c r="I1240" t="s">
        <v>162</v>
      </c>
      <c r="J1240" t="s">
        <v>171</v>
      </c>
      <c r="K1240">
        <v>5</v>
      </c>
      <c r="L1240" t="s">
        <v>173</v>
      </c>
      <c r="M1240" s="10" t="str">
        <f>VLOOKUP(Table_Fact_Inbound_Reporting[[#This Row],[supplier_dim_supplier_id]],Table_supplier_dim1[[supplier_id]:[supplier_name]],5,FALSE)</f>
        <v>Waste Management</v>
      </c>
      <c r="N1240" s="10">
        <f>SUMIF(B:B,Table_Fact_Inbound_Reporting[[#This Row],[single_stream_incoming_date]],G:G)</f>
        <v>8.48</v>
      </c>
      <c r="O1240" s="10">
        <f>IFERROR(VLOOKUP(Table_Fact_Inbound_Reporting[[#This Row],[single_stream_incoming_date]],Fact_Trashout_Reporting!C:F,4,FALSE),0)</f>
        <v>4.25</v>
      </c>
      <c r="P1240" s="10">
        <f>IFERROR(VLOOKUP(Table_Fact_Inbound_Reporting[[#This Row],[single_stream_incoming_date]],Fact_Production_Reporting!E:G,3,FALSE),0)</f>
        <v>4.5200000000000005</v>
      </c>
      <c r="Q1240" s="30">
        <f>Table_Fact_Inbound_Reporting[[#This Row],[Group_Trash_Weight_Tons]]/Table_Fact_Inbound_Reporting[[#This Row],[Group_Inbound_Weight_Tons]]</f>
        <v>0.50117924528301883</v>
      </c>
      <c r="R1240" s="10">
        <f t="shared" si="19"/>
        <v>0.27575424703049778</v>
      </c>
    </row>
    <row r="1241" spans="1:18" x14ac:dyDescent="0.25">
      <c r="A1241">
        <v>1714</v>
      </c>
      <c r="B1241" s="14">
        <v>43970</v>
      </c>
      <c r="C1241" t="s">
        <v>42</v>
      </c>
      <c r="D1241">
        <v>92385</v>
      </c>
      <c r="E1241" s="2">
        <v>43970</v>
      </c>
      <c r="F1241">
        <v>8900</v>
      </c>
      <c r="G1241">
        <v>4.45</v>
      </c>
      <c r="H1241">
        <v>3</v>
      </c>
      <c r="I1241" t="s">
        <v>162</v>
      </c>
      <c r="J1241" t="s">
        <v>171</v>
      </c>
      <c r="K1241">
        <v>5</v>
      </c>
      <c r="L1241" t="s">
        <v>173</v>
      </c>
      <c r="M1241" s="10" t="str">
        <f>VLOOKUP(Table_Fact_Inbound_Reporting[[#This Row],[supplier_dim_supplier_id]],Table_supplier_dim1[[supplier_id]:[supplier_name]],5,FALSE)</f>
        <v>Waste Management</v>
      </c>
      <c r="N1241" s="10">
        <f>SUMIF(B:B,Table_Fact_Inbound_Reporting[[#This Row],[single_stream_incoming_date]],G:G)</f>
        <v>6.7000000000000011</v>
      </c>
      <c r="O1241" s="10">
        <f>IFERROR(VLOOKUP(Table_Fact_Inbound_Reporting[[#This Row],[single_stream_incoming_date]],Fact_Trashout_Reporting!C:F,4,FALSE),0)</f>
        <v>0.77</v>
      </c>
      <c r="P1241" s="10">
        <f>IFERROR(VLOOKUP(Table_Fact_Inbound_Reporting[[#This Row],[single_stream_incoming_date]],Fact_Production_Reporting!E:G,3,FALSE),0)</f>
        <v>1.9500000000000002</v>
      </c>
      <c r="Q1241" s="30">
        <f>Table_Fact_Inbound_Reporting[[#This Row],[Group_Trash_Weight_Tons]]/Table_Fact_Inbound_Reporting[[#This Row],[Group_Inbound_Weight_Tons]]</f>
        <v>0.11492537313432834</v>
      </c>
      <c r="R1241" s="10">
        <f t="shared" si="19"/>
        <v>0.27575424703049778</v>
      </c>
    </row>
    <row r="1242" spans="1:18" x14ac:dyDescent="0.25">
      <c r="A1242">
        <v>1293</v>
      </c>
      <c r="B1242" s="14">
        <v>43970</v>
      </c>
      <c r="C1242" t="s">
        <v>42</v>
      </c>
      <c r="D1242">
        <v>92399</v>
      </c>
      <c r="E1242" s="2">
        <v>43970</v>
      </c>
      <c r="F1242">
        <v>800</v>
      </c>
      <c r="G1242">
        <v>0.4</v>
      </c>
      <c r="H1242">
        <v>2</v>
      </c>
      <c r="I1242" t="s">
        <v>162</v>
      </c>
      <c r="J1242" t="s">
        <v>171</v>
      </c>
      <c r="K1242">
        <v>5</v>
      </c>
      <c r="L1242" t="s">
        <v>173</v>
      </c>
      <c r="M1242" s="10" t="str">
        <f>VLOOKUP(Table_Fact_Inbound_Reporting[[#This Row],[supplier_dim_supplier_id]],Table_supplier_dim1[[supplier_id]:[supplier_name]],5,FALSE)</f>
        <v>Twin Enviro</v>
      </c>
      <c r="N1242" s="10">
        <f>SUMIF(B:B,Table_Fact_Inbound_Reporting[[#This Row],[single_stream_incoming_date]],G:G)</f>
        <v>6.7000000000000011</v>
      </c>
      <c r="O1242" s="10">
        <f>IFERROR(VLOOKUP(Table_Fact_Inbound_Reporting[[#This Row],[single_stream_incoming_date]],Fact_Trashout_Reporting!C:F,4,FALSE),0)</f>
        <v>0.77</v>
      </c>
      <c r="P1242" s="10">
        <f>IFERROR(VLOOKUP(Table_Fact_Inbound_Reporting[[#This Row],[single_stream_incoming_date]],Fact_Production_Reporting!E:G,3,FALSE),0)</f>
        <v>1.9500000000000002</v>
      </c>
      <c r="Q1242" s="30">
        <f>Table_Fact_Inbound_Reporting[[#This Row],[Group_Trash_Weight_Tons]]/Table_Fact_Inbound_Reporting[[#This Row],[Group_Inbound_Weight_Tons]]</f>
        <v>0.11492537313432834</v>
      </c>
      <c r="R1242" s="10">
        <f t="shared" si="19"/>
        <v>0.27575424703049778</v>
      </c>
    </row>
    <row r="1243" spans="1:18" x14ac:dyDescent="0.25">
      <c r="A1243">
        <v>1294</v>
      </c>
      <c r="B1243" s="14">
        <v>43970</v>
      </c>
      <c r="C1243" t="s">
        <v>42</v>
      </c>
      <c r="D1243">
        <v>92345</v>
      </c>
      <c r="E1243" s="2">
        <v>43970</v>
      </c>
      <c r="F1243">
        <v>3700</v>
      </c>
      <c r="G1243">
        <v>1.85</v>
      </c>
      <c r="H1243">
        <v>2</v>
      </c>
      <c r="I1243" t="s">
        <v>162</v>
      </c>
      <c r="J1243" t="s">
        <v>171</v>
      </c>
      <c r="K1243">
        <v>5</v>
      </c>
      <c r="L1243" t="s">
        <v>173</v>
      </c>
      <c r="M1243" s="10" t="str">
        <f>VLOOKUP(Table_Fact_Inbound_Reporting[[#This Row],[supplier_dim_supplier_id]],Table_supplier_dim1[[supplier_id]:[supplier_name]],5,FALSE)</f>
        <v>Twin Enviro</v>
      </c>
      <c r="N1243" s="10">
        <f>SUMIF(B:B,Table_Fact_Inbound_Reporting[[#This Row],[single_stream_incoming_date]],G:G)</f>
        <v>6.7000000000000011</v>
      </c>
      <c r="O1243" s="10">
        <f>IFERROR(VLOOKUP(Table_Fact_Inbound_Reporting[[#This Row],[single_stream_incoming_date]],Fact_Trashout_Reporting!C:F,4,FALSE),0)</f>
        <v>0.77</v>
      </c>
      <c r="P1243" s="10">
        <f>IFERROR(VLOOKUP(Table_Fact_Inbound_Reporting[[#This Row],[single_stream_incoming_date]],Fact_Production_Reporting!E:G,3,FALSE),0)</f>
        <v>1.9500000000000002</v>
      </c>
      <c r="Q1243" s="30">
        <f>Table_Fact_Inbound_Reporting[[#This Row],[Group_Trash_Weight_Tons]]/Table_Fact_Inbound_Reporting[[#This Row],[Group_Inbound_Weight_Tons]]</f>
        <v>0.11492537313432834</v>
      </c>
      <c r="R1243" s="10">
        <f t="shared" si="19"/>
        <v>0.27575424703049778</v>
      </c>
    </row>
    <row r="1244" spans="1:18" x14ac:dyDescent="0.25">
      <c r="A1244">
        <v>1297</v>
      </c>
      <c r="B1244" s="14">
        <v>43969</v>
      </c>
      <c r="C1244" t="s">
        <v>42</v>
      </c>
      <c r="D1244">
        <v>92330</v>
      </c>
      <c r="E1244" s="2">
        <v>43969</v>
      </c>
      <c r="F1244">
        <v>8940</v>
      </c>
      <c r="G1244">
        <v>4.47</v>
      </c>
      <c r="H1244">
        <v>2</v>
      </c>
      <c r="I1244" t="s">
        <v>162</v>
      </c>
      <c r="J1244" t="s">
        <v>171</v>
      </c>
      <c r="K1244">
        <v>5</v>
      </c>
      <c r="L1244" t="s">
        <v>173</v>
      </c>
      <c r="M1244" s="10" t="str">
        <f>VLOOKUP(Table_Fact_Inbound_Reporting[[#This Row],[supplier_dim_supplier_id]],Table_supplier_dim1[[supplier_id]:[supplier_name]],5,FALSE)</f>
        <v>Twin Enviro</v>
      </c>
      <c r="N1244" s="10">
        <f>SUMIF(B:B,Table_Fact_Inbound_Reporting[[#This Row],[single_stream_incoming_date]],G:G)</f>
        <v>11.18</v>
      </c>
      <c r="O1244" s="10">
        <f>IFERROR(VLOOKUP(Table_Fact_Inbound_Reporting[[#This Row],[single_stream_incoming_date]],Fact_Trashout_Reporting!C:F,4,FALSE),0)</f>
        <v>2.93</v>
      </c>
      <c r="P1244" s="10">
        <f>IFERROR(VLOOKUP(Table_Fact_Inbound_Reporting[[#This Row],[single_stream_incoming_date]],Fact_Production_Reporting!E:G,3,FALSE),0)</f>
        <v>5.38</v>
      </c>
      <c r="Q1244" s="30">
        <f>Table_Fact_Inbound_Reporting[[#This Row],[Group_Trash_Weight_Tons]]/Table_Fact_Inbound_Reporting[[#This Row],[Group_Inbound_Weight_Tons]]</f>
        <v>0.26207513416815742</v>
      </c>
      <c r="R1244" s="10">
        <f t="shared" si="19"/>
        <v>0.27575424703049778</v>
      </c>
    </row>
    <row r="1245" spans="1:18" x14ac:dyDescent="0.25">
      <c r="A1245">
        <v>1716</v>
      </c>
      <c r="B1245" s="14">
        <v>43969</v>
      </c>
      <c r="C1245" t="s">
        <v>42</v>
      </c>
      <c r="D1245">
        <v>92279</v>
      </c>
      <c r="E1245" s="2">
        <v>43969</v>
      </c>
      <c r="F1245">
        <v>5040</v>
      </c>
      <c r="G1245">
        <v>2.52</v>
      </c>
      <c r="H1245">
        <v>3</v>
      </c>
      <c r="I1245" t="s">
        <v>162</v>
      </c>
      <c r="J1245" t="s">
        <v>171</v>
      </c>
      <c r="K1245">
        <v>5</v>
      </c>
      <c r="L1245" t="s">
        <v>173</v>
      </c>
      <c r="M1245" s="10" t="str">
        <f>VLOOKUP(Table_Fact_Inbound_Reporting[[#This Row],[supplier_dim_supplier_id]],Table_supplier_dim1[[supplier_id]:[supplier_name]],5,FALSE)</f>
        <v>Waste Management</v>
      </c>
      <c r="N1245" s="10">
        <f>SUMIF(B:B,Table_Fact_Inbound_Reporting[[#This Row],[single_stream_incoming_date]],G:G)</f>
        <v>11.18</v>
      </c>
      <c r="O1245" s="10">
        <f>IFERROR(VLOOKUP(Table_Fact_Inbound_Reporting[[#This Row],[single_stream_incoming_date]],Fact_Trashout_Reporting!C:F,4,FALSE),0)</f>
        <v>2.93</v>
      </c>
      <c r="P1245" s="10">
        <f>IFERROR(VLOOKUP(Table_Fact_Inbound_Reporting[[#This Row],[single_stream_incoming_date]],Fact_Production_Reporting!E:G,3,FALSE),0)</f>
        <v>5.38</v>
      </c>
      <c r="Q1245" s="30">
        <f>Table_Fact_Inbound_Reporting[[#This Row],[Group_Trash_Weight_Tons]]/Table_Fact_Inbound_Reporting[[#This Row],[Group_Inbound_Weight_Tons]]</f>
        <v>0.26207513416815742</v>
      </c>
      <c r="R1245" s="10">
        <f t="shared" si="19"/>
        <v>0.27575424703049778</v>
      </c>
    </row>
    <row r="1246" spans="1:18" x14ac:dyDescent="0.25">
      <c r="A1246">
        <v>1296</v>
      </c>
      <c r="B1246" s="14">
        <v>43969</v>
      </c>
      <c r="C1246" t="s">
        <v>42</v>
      </c>
      <c r="D1246">
        <v>92287</v>
      </c>
      <c r="E1246" s="2">
        <v>43969</v>
      </c>
      <c r="F1246">
        <v>2720</v>
      </c>
      <c r="G1246">
        <v>1.36</v>
      </c>
      <c r="H1246">
        <v>2</v>
      </c>
      <c r="I1246" t="s">
        <v>162</v>
      </c>
      <c r="J1246" t="s">
        <v>171</v>
      </c>
      <c r="K1246">
        <v>5</v>
      </c>
      <c r="L1246" t="s">
        <v>173</v>
      </c>
      <c r="M1246" s="10" t="str">
        <f>VLOOKUP(Table_Fact_Inbound_Reporting[[#This Row],[supplier_dim_supplier_id]],Table_supplier_dim1[[supplier_id]:[supplier_name]],5,FALSE)</f>
        <v>Twin Enviro</v>
      </c>
      <c r="N1246" s="10">
        <f>SUMIF(B:B,Table_Fact_Inbound_Reporting[[#This Row],[single_stream_incoming_date]],G:G)</f>
        <v>11.18</v>
      </c>
      <c r="O1246" s="10">
        <f>IFERROR(VLOOKUP(Table_Fact_Inbound_Reporting[[#This Row],[single_stream_incoming_date]],Fact_Trashout_Reporting!C:F,4,FALSE),0)</f>
        <v>2.93</v>
      </c>
      <c r="P1246" s="10">
        <f>IFERROR(VLOOKUP(Table_Fact_Inbound_Reporting[[#This Row],[single_stream_incoming_date]],Fact_Production_Reporting!E:G,3,FALSE),0)</f>
        <v>5.38</v>
      </c>
      <c r="Q1246" s="30">
        <f>Table_Fact_Inbound_Reporting[[#This Row],[Group_Trash_Weight_Tons]]/Table_Fact_Inbound_Reporting[[#This Row],[Group_Inbound_Weight_Tons]]</f>
        <v>0.26207513416815742</v>
      </c>
      <c r="R1246" s="10">
        <f t="shared" si="19"/>
        <v>0.27575424703049778</v>
      </c>
    </row>
    <row r="1247" spans="1:18" x14ac:dyDescent="0.25">
      <c r="A1247">
        <v>1717</v>
      </c>
      <c r="B1247" s="14">
        <v>43969</v>
      </c>
      <c r="C1247" t="s">
        <v>42</v>
      </c>
      <c r="D1247">
        <v>92323</v>
      </c>
      <c r="E1247" s="2">
        <v>43969</v>
      </c>
      <c r="F1247">
        <v>5660</v>
      </c>
      <c r="G1247">
        <v>2.83</v>
      </c>
      <c r="H1247">
        <v>3</v>
      </c>
      <c r="I1247" t="s">
        <v>162</v>
      </c>
      <c r="J1247" t="s">
        <v>171</v>
      </c>
      <c r="K1247">
        <v>5</v>
      </c>
      <c r="L1247" t="s">
        <v>173</v>
      </c>
      <c r="M1247" s="10" t="str">
        <f>VLOOKUP(Table_Fact_Inbound_Reporting[[#This Row],[supplier_dim_supplier_id]],Table_supplier_dim1[[supplier_id]:[supplier_name]],5,FALSE)</f>
        <v>Waste Management</v>
      </c>
      <c r="N1247" s="10">
        <f>SUMIF(B:B,Table_Fact_Inbound_Reporting[[#This Row],[single_stream_incoming_date]],G:G)</f>
        <v>11.18</v>
      </c>
      <c r="O1247" s="10">
        <f>IFERROR(VLOOKUP(Table_Fact_Inbound_Reporting[[#This Row],[single_stream_incoming_date]],Fact_Trashout_Reporting!C:F,4,FALSE),0)</f>
        <v>2.93</v>
      </c>
      <c r="P1247" s="10">
        <f>IFERROR(VLOOKUP(Table_Fact_Inbound_Reporting[[#This Row],[single_stream_incoming_date]],Fact_Production_Reporting!E:G,3,FALSE),0)</f>
        <v>5.38</v>
      </c>
      <c r="Q1247" s="30">
        <f>Table_Fact_Inbound_Reporting[[#This Row],[Group_Trash_Weight_Tons]]/Table_Fact_Inbound_Reporting[[#This Row],[Group_Inbound_Weight_Tons]]</f>
        <v>0.26207513416815742</v>
      </c>
      <c r="R1247" s="10">
        <f t="shared" si="19"/>
        <v>0.27575424703049778</v>
      </c>
    </row>
    <row r="1248" spans="1:18" x14ac:dyDescent="0.25">
      <c r="A1248">
        <v>1718</v>
      </c>
      <c r="B1248" s="14">
        <v>43966</v>
      </c>
      <c r="C1248" t="s">
        <v>42</v>
      </c>
      <c r="D1248">
        <v>92241</v>
      </c>
      <c r="E1248" s="2">
        <v>43966</v>
      </c>
      <c r="F1248">
        <v>6780</v>
      </c>
      <c r="G1248">
        <v>3.39</v>
      </c>
      <c r="H1248">
        <v>3</v>
      </c>
      <c r="I1248" t="s">
        <v>162</v>
      </c>
      <c r="J1248" t="s">
        <v>171</v>
      </c>
      <c r="K1248">
        <v>5</v>
      </c>
      <c r="L1248" t="s">
        <v>173</v>
      </c>
      <c r="M1248" s="10" t="str">
        <f>VLOOKUP(Table_Fact_Inbound_Reporting[[#This Row],[supplier_dim_supplier_id]],Table_supplier_dim1[[supplier_id]:[supplier_name]],5,FALSE)</f>
        <v>Waste Management</v>
      </c>
      <c r="N1248" s="10">
        <f>SUMIF(B:B,Table_Fact_Inbound_Reporting[[#This Row],[single_stream_incoming_date]],G:G)</f>
        <v>6.1400000000000006</v>
      </c>
      <c r="O1248" s="10">
        <f>IFERROR(VLOOKUP(Table_Fact_Inbound_Reporting[[#This Row],[single_stream_incoming_date]],Fact_Trashout_Reporting!C:F,4,FALSE),0)</f>
        <v>3.94</v>
      </c>
      <c r="P1248" s="10">
        <f>IFERROR(VLOOKUP(Table_Fact_Inbound_Reporting[[#This Row],[single_stream_incoming_date]],Fact_Production_Reporting!E:G,3,FALSE),0)</f>
        <v>4.4300000000000006</v>
      </c>
      <c r="Q1248" s="30">
        <f>Table_Fact_Inbound_Reporting[[#This Row],[Group_Trash_Weight_Tons]]/Table_Fact_Inbound_Reporting[[#This Row],[Group_Inbound_Weight_Tons]]</f>
        <v>0.64169381107491852</v>
      </c>
      <c r="R1248" s="10">
        <f t="shared" si="19"/>
        <v>0.27575424703049778</v>
      </c>
    </row>
    <row r="1249" spans="1:18" x14ac:dyDescent="0.25">
      <c r="A1249">
        <v>1300</v>
      </c>
      <c r="B1249" s="14">
        <v>43966</v>
      </c>
      <c r="C1249" t="s">
        <v>42</v>
      </c>
      <c r="D1249">
        <v>92260</v>
      </c>
      <c r="E1249" s="2">
        <v>43966</v>
      </c>
      <c r="F1249">
        <v>1800</v>
      </c>
      <c r="G1249">
        <v>0.9</v>
      </c>
      <c r="H1249">
        <v>2</v>
      </c>
      <c r="I1249" t="s">
        <v>162</v>
      </c>
      <c r="J1249" t="s">
        <v>171</v>
      </c>
      <c r="K1249">
        <v>5</v>
      </c>
      <c r="L1249" t="s">
        <v>173</v>
      </c>
      <c r="M1249" s="10" t="str">
        <f>VLOOKUP(Table_Fact_Inbound_Reporting[[#This Row],[supplier_dim_supplier_id]],Table_supplier_dim1[[supplier_id]:[supplier_name]],5,FALSE)</f>
        <v>Twin Enviro</v>
      </c>
      <c r="N1249" s="10">
        <f>SUMIF(B:B,Table_Fact_Inbound_Reporting[[#This Row],[single_stream_incoming_date]],G:G)</f>
        <v>6.1400000000000006</v>
      </c>
      <c r="O1249" s="10">
        <f>IFERROR(VLOOKUP(Table_Fact_Inbound_Reporting[[#This Row],[single_stream_incoming_date]],Fact_Trashout_Reporting!C:F,4,FALSE),0)</f>
        <v>3.94</v>
      </c>
      <c r="P1249" s="10">
        <f>IFERROR(VLOOKUP(Table_Fact_Inbound_Reporting[[#This Row],[single_stream_incoming_date]],Fact_Production_Reporting!E:G,3,FALSE),0)</f>
        <v>4.4300000000000006</v>
      </c>
      <c r="Q1249" s="30">
        <f>Table_Fact_Inbound_Reporting[[#This Row],[Group_Trash_Weight_Tons]]/Table_Fact_Inbound_Reporting[[#This Row],[Group_Inbound_Weight_Tons]]</f>
        <v>0.64169381107491852</v>
      </c>
      <c r="R1249" s="10">
        <f t="shared" si="19"/>
        <v>0.27575424703049778</v>
      </c>
    </row>
    <row r="1250" spans="1:18" x14ac:dyDescent="0.25">
      <c r="A1250">
        <v>1298</v>
      </c>
      <c r="B1250" s="14">
        <v>43966</v>
      </c>
      <c r="C1250" t="s">
        <v>42</v>
      </c>
      <c r="D1250">
        <v>92206</v>
      </c>
      <c r="E1250" s="2">
        <v>43966</v>
      </c>
      <c r="F1250">
        <v>2740</v>
      </c>
      <c r="G1250">
        <v>1.37</v>
      </c>
      <c r="H1250">
        <v>2</v>
      </c>
      <c r="I1250" t="s">
        <v>162</v>
      </c>
      <c r="J1250" t="s">
        <v>171</v>
      </c>
      <c r="K1250">
        <v>5</v>
      </c>
      <c r="L1250" t="s">
        <v>173</v>
      </c>
      <c r="M1250" s="10" t="str">
        <f>VLOOKUP(Table_Fact_Inbound_Reporting[[#This Row],[supplier_dim_supplier_id]],Table_supplier_dim1[[supplier_id]:[supplier_name]],5,FALSE)</f>
        <v>Twin Enviro</v>
      </c>
      <c r="N1250" s="10">
        <f>SUMIF(B:B,Table_Fact_Inbound_Reporting[[#This Row],[single_stream_incoming_date]],G:G)</f>
        <v>6.1400000000000006</v>
      </c>
      <c r="O1250" s="10">
        <f>IFERROR(VLOOKUP(Table_Fact_Inbound_Reporting[[#This Row],[single_stream_incoming_date]],Fact_Trashout_Reporting!C:F,4,FALSE),0)</f>
        <v>3.94</v>
      </c>
      <c r="P1250" s="10">
        <f>IFERROR(VLOOKUP(Table_Fact_Inbound_Reporting[[#This Row],[single_stream_incoming_date]],Fact_Production_Reporting!E:G,3,FALSE),0)</f>
        <v>4.4300000000000006</v>
      </c>
      <c r="Q1250" s="30">
        <f>Table_Fact_Inbound_Reporting[[#This Row],[Group_Trash_Weight_Tons]]/Table_Fact_Inbound_Reporting[[#This Row],[Group_Inbound_Weight_Tons]]</f>
        <v>0.64169381107491852</v>
      </c>
      <c r="R1250" s="10">
        <f t="shared" si="19"/>
        <v>0.27575424703049778</v>
      </c>
    </row>
    <row r="1251" spans="1:18" x14ac:dyDescent="0.25">
      <c r="A1251">
        <v>1299</v>
      </c>
      <c r="B1251" s="14">
        <v>43966</v>
      </c>
      <c r="C1251" t="s">
        <v>42</v>
      </c>
      <c r="D1251">
        <v>92208</v>
      </c>
      <c r="E1251" s="2">
        <v>43966</v>
      </c>
      <c r="F1251">
        <v>960</v>
      </c>
      <c r="G1251">
        <v>0.48</v>
      </c>
      <c r="H1251">
        <v>2</v>
      </c>
      <c r="I1251" t="s">
        <v>162</v>
      </c>
      <c r="J1251" t="s">
        <v>171</v>
      </c>
      <c r="K1251">
        <v>5</v>
      </c>
      <c r="L1251" t="s">
        <v>173</v>
      </c>
      <c r="M1251" s="10" t="str">
        <f>VLOOKUP(Table_Fact_Inbound_Reporting[[#This Row],[supplier_dim_supplier_id]],Table_supplier_dim1[[supplier_id]:[supplier_name]],5,FALSE)</f>
        <v>Twin Enviro</v>
      </c>
      <c r="N1251" s="10">
        <f>SUMIF(B:B,Table_Fact_Inbound_Reporting[[#This Row],[single_stream_incoming_date]],G:G)</f>
        <v>6.1400000000000006</v>
      </c>
      <c r="O1251" s="10">
        <f>IFERROR(VLOOKUP(Table_Fact_Inbound_Reporting[[#This Row],[single_stream_incoming_date]],Fact_Trashout_Reporting!C:F,4,FALSE),0)</f>
        <v>3.94</v>
      </c>
      <c r="P1251" s="10">
        <f>IFERROR(VLOOKUP(Table_Fact_Inbound_Reporting[[#This Row],[single_stream_incoming_date]],Fact_Production_Reporting!E:G,3,FALSE),0)</f>
        <v>4.4300000000000006</v>
      </c>
      <c r="Q1251" s="30">
        <f>Table_Fact_Inbound_Reporting[[#This Row],[Group_Trash_Weight_Tons]]/Table_Fact_Inbound_Reporting[[#This Row],[Group_Inbound_Weight_Tons]]</f>
        <v>0.64169381107491852</v>
      </c>
      <c r="R1251" s="10">
        <f t="shared" si="19"/>
        <v>0.27575424703049778</v>
      </c>
    </row>
    <row r="1252" spans="1:18" x14ac:dyDescent="0.25">
      <c r="A1252">
        <v>1720</v>
      </c>
      <c r="B1252" s="14">
        <v>43965</v>
      </c>
      <c r="C1252" t="s">
        <v>42</v>
      </c>
      <c r="D1252">
        <v>92184</v>
      </c>
      <c r="E1252" s="2">
        <v>43965</v>
      </c>
      <c r="F1252">
        <v>4260</v>
      </c>
      <c r="G1252">
        <v>2.13</v>
      </c>
      <c r="H1252">
        <v>3</v>
      </c>
      <c r="I1252" t="s">
        <v>162</v>
      </c>
      <c r="J1252" t="s">
        <v>171</v>
      </c>
      <c r="K1252">
        <v>5</v>
      </c>
      <c r="L1252" t="s">
        <v>173</v>
      </c>
      <c r="M1252" s="10" t="str">
        <f>VLOOKUP(Table_Fact_Inbound_Reporting[[#This Row],[supplier_dim_supplier_id]],Table_supplier_dim1[[supplier_id]:[supplier_name]],5,FALSE)</f>
        <v>Waste Management</v>
      </c>
      <c r="N1252" s="10">
        <f>SUMIF(B:B,Table_Fact_Inbound_Reporting[[#This Row],[single_stream_incoming_date]],G:G)</f>
        <v>10.74</v>
      </c>
      <c r="O1252" s="10">
        <f>IFERROR(VLOOKUP(Table_Fact_Inbound_Reporting[[#This Row],[single_stream_incoming_date]],Fact_Trashout_Reporting!C:F,4,FALSE),0)</f>
        <v>0</v>
      </c>
      <c r="P1252" s="10">
        <f>IFERROR(VLOOKUP(Table_Fact_Inbound_Reporting[[#This Row],[single_stream_incoming_date]],Fact_Production_Reporting!E:G,3,FALSE),0)</f>
        <v>10.74</v>
      </c>
      <c r="Q1252" s="30">
        <f>Table_Fact_Inbound_Reporting[[#This Row],[Group_Trash_Weight_Tons]]/Table_Fact_Inbound_Reporting[[#This Row],[Group_Inbound_Weight_Tons]]</f>
        <v>0</v>
      </c>
      <c r="R1252" s="10">
        <f t="shared" si="19"/>
        <v>0.27575424703049778</v>
      </c>
    </row>
    <row r="1253" spans="1:18" x14ac:dyDescent="0.25">
      <c r="A1253">
        <v>1301</v>
      </c>
      <c r="B1253" s="14">
        <v>43965</v>
      </c>
      <c r="C1253" t="s">
        <v>42</v>
      </c>
      <c r="D1253">
        <v>92187</v>
      </c>
      <c r="E1253" s="2">
        <v>43965</v>
      </c>
      <c r="F1253">
        <v>3060</v>
      </c>
      <c r="G1253">
        <v>1.53</v>
      </c>
      <c r="H1253">
        <v>2</v>
      </c>
      <c r="I1253" t="s">
        <v>162</v>
      </c>
      <c r="J1253" t="s">
        <v>171</v>
      </c>
      <c r="K1253">
        <v>5</v>
      </c>
      <c r="L1253" t="s">
        <v>173</v>
      </c>
      <c r="M1253" s="10" t="str">
        <f>VLOOKUP(Table_Fact_Inbound_Reporting[[#This Row],[supplier_dim_supplier_id]],Table_supplier_dim1[[supplier_id]:[supplier_name]],5,FALSE)</f>
        <v>Twin Enviro</v>
      </c>
      <c r="N1253" s="10">
        <f>SUMIF(B:B,Table_Fact_Inbound_Reporting[[#This Row],[single_stream_incoming_date]],G:G)</f>
        <v>10.74</v>
      </c>
      <c r="O1253" s="10">
        <f>IFERROR(VLOOKUP(Table_Fact_Inbound_Reporting[[#This Row],[single_stream_incoming_date]],Fact_Trashout_Reporting!C:F,4,FALSE),0)</f>
        <v>0</v>
      </c>
      <c r="P1253" s="10">
        <f>IFERROR(VLOOKUP(Table_Fact_Inbound_Reporting[[#This Row],[single_stream_incoming_date]],Fact_Production_Reporting!E:G,3,FALSE),0)</f>
        <v>10.74</v>
      </c>
      <c r="Q1253" s="30">
        <f>Table_Fact_Inbound_Reporting[[#This Row],[Group_Trash_Weight_Tons]]/Table_Fact_Inbound_Reporting[[#This Row],[Group_Inbound_Weight_Tons]]</f>
        <v>0</v>
      </c>
      <c r="R1253" s="10">
        <f t="shared" si="19"/>
        <v>0.27575424703049778</v>
      </c>
    </row>
    <row r="1254" spans="1:18" x14ac:dyDescent="0.25">
      <c r="A1254">
        <v>1302</v>
      </c>
      <c r="B1254" s="14">
        <v>43965</v>
      </c>
      <c r="C1254" t="s">
        <v>42</v>
      </c>
      <c r="D1254">
        <v>92152</v>
      </c>
      <c r="E1254" s="2">
        <v>43965</v>
      </c>
      <c r="F1254">
        <v>6740</v>
      </c>
      <c r="G1254">
        <v>3.37</v>
      </c>
      <c r="H1254">
        <v>2</v>
      </c>
      <c r="I1254" t="s">
        <v>162</v>
      </c>
      <c r="J1254" t="s">
        <v>171</v>
      </c>
      <c r="K1254">
        <v>5</v>
      </c>
      <c r="L1254" t="s">
        <v>173</v>
      </c>
      <c r="M1254" s="10" t="str">
        <f>VLOOKUP(Table_Fact_Inbound_Reporting[[#This Row],[supplier_dim_supplier_id]],Table_supplier_dim1[[supplier_id]:[supplier_name]],5,FALSE)</f>
        <v>Twin Enviro</v>
      </c>
      <c r="N1254" s="10">
        <f>SUMIF(B:B,Table_Fact_Inbound_Reporting[[#This Row],[single_stream_incoming_date]],G:G)</f>
        <v>10.74</v>
      </c>
      <c r="O1254" s="10">
        <f>IFERROR(VLOOKUP(Table_Fact_Inbound_Reporting[[#This Row],[single_stream_incoming_date]],Fact_Trashout_Reporting!C:F,4,FALSE),0)</f>
        <v>0</v>
      </c>
      <c r="P1254" s="10">
        <f>IFERROR(VLOOKUP(Table_Fact_Inbound_Reporting[[#This Row],[single_stream_incoming_date]],Fact_Production_Reporting!E:G,3,FALSE),0)</f>
        <v>10.74</v>
      </c>
      <c r="Q1254" s="30">
        <f>Table_Fact_Inbound_Reporting[[#This Row],[Group_Trash_Weight_Tons]]/Table_Fact_Inbound_Reporting[[#This Row],[Group_Inbound_Weight_Tons]]</f>
        <v>0</v>
      </c>
      <c r="R1254" s="10">
        <f t="shared" si="19"/>
        <v>0.27575424703049778</v>
      </c>
    </row>
    <row r="1255" spans="1:18" x14ac:dyDescent="0.25">
      <c r="A1255">
        <v>1719</v>
      </c>
      <c r="B1255" s="14">
        <v>43965</v>
      </c>
      <c r="C1255" t="s">
        <v>42</v>
      </c>
      <c r="D1255">
        <v>92169</v>
      </c>
      <c r="E1255" s="2">
        <v>43965</v>
      </c>
      <c r="F1255">
        <v>7420</v>
      </c>
      <c r="G1255">
        <v>3.71</v>
      </c>
      <c r="H1255">
        <v>3</v>
      </c>
      <c r="I1255" t="s">
        <v>162</v>
      </c>
      <c r="J1255" t="s">
        <v>171</v>
      </c>
      <c r="K1255">
        <v>5</v>
      </c>
      <c r="L1255" t="s">
        <v>173</v>
      </c>
      <c r="M1255" s="10" t="str">
        <f>VLOOKUP(Table_Fact_Inbound_Reporting[[#This Row],[supplier_dim_supplier_id]],Table_supplier_dim1[[supplier_id]:[supplier_name]],5,FALSE)</f>
        <v>Waste Management</v>
      </c>
      <c r="N1255" s="10">
        <f>SUMIF(B:B,Table_Fact_Inbound_Reporting[[#This Row],[single_stream_incoming_date]],G:G)</f>
        <v>10.74</v>
      </c>
      <c r="O1255" s="10">
        <f>IFERROR(VLOOKUP(Table_Fact_Inbound_Reporting[[#This Row],[single_stream_incoming_date]],Fact_Trashout_Reporting!C:F,4,FALSE),0)</f>
        <v>0</v>
      </c>
      <c r="P1255" s="10">
        <f>IFERROR(VLOOKUP(Table_Fact_Inbound_Reporting[[#This Row],[single_stream_incoming_date]],Fact_Production_Reporting!E:G,3,FALSE),0)</f>
        <v>10.74</v>
      </c>
      <c r="Q1255" s="30">
        <f>Table_Fact_Inbound_Reporting[[#This Row],[Group_Trash_Weight_Tons]]/Table_Fact_Inbound_Reporting[[#This Row],[Group_Inbound_Weight_Tons]]</f>
        <v>0</v>
      </c>
      <c r="R1255" s="10">
        <f t="shared" si="19"/>
        <v>0.27575424703049778</v>
      </c>
    </row>
    <row r="1256" spans="1:18" x14ac:dyDescent="0.25">
      <c r="A1256">
        <v>1305</v>
      </c>
      <c r="B1256" s="14">
        <v>43964</v>
      </c>
      <c r="C1256" t="s">
        <v>42</v>
      </c>
      <c r="D1256">
        <v>92088</v>
      </c>
      <c r="E1256" s="2">
        <v>43964</v>
      </c>
      <c r="F1256">
        <v>5900</v>
      </c>
      <c r="G1256">
        <v>2.95</v>
      </c>
      <c r="H1256">
        <v>2</v>
      </c>
      <c r="I1256" t="s">
        <v>162</v>
      </c>
      <c r="J1256" t="s">
        <v>171</v>
      </c>
      <c r="K1256">
        <v>5</v>
      </c>
      <c r="L1256" t="s">
        <v>173</v>
      </c>
      <c r="M1256" s="10" t="str">
        <f>VLOOKUP(Table_Fact_Inbound_Reporting[[#This Row],[supplier_dim_supplier_id]],Table_supplier_dim1[[supplier_id]:[supplier_name]],5,FALSE)</f>
        <v>Twin Enviro</v>
      </c>
      <c r="N1256" s="10">
        <f>SUMIF(B:B,Table_Fact_Inbound_Reporting[[#This Row],[single_stream_incoming_date]],G:G)</f>
        <v>12.799999999999999</v>
      </c>
      <c r="O1256" s="10">
        <f>IFERROR(VLOOKUP(Table_Fact_Inbound_Reporting[[#This Row],[single_stream_incoming_date]],Fact_Trashout_Reporting!C:F,4,FALSE),0)</f>
        <v>3.16</v>
      </c>
      <c r="P1256" s="10">
        <f>IFERROR(VLOOKUP(Table_Fact_Inbound_Reporting[[#This Row],[single_stream_incoming_date]],Fact_Production_Reporting!E:G,3,FALSE),0)</f>
        <v>4.9000000000000004</v>
      </c>
      <c r="Q1256" s="30">
        <f>Table_Fact_Inbound_Reporting[[#This Row],[Group_Trash_Weight_Tons]]/Table_Fact_Inbound_Reporting[[#This Row],[Group_Inbound_Weight_Tons]]</f>
        <v>0.24687500000000004</v>
      </c>
      <c r="R1256" s="10">
        <f t="shared" si="19"/>
        <v>0.27575424703049778</v>
      </c>
    </row>
    <row r="1257" spans="1:18" x14ac:dyDescent="0.25">
      <c r="A1257">
        <v>1304</v>
      </c>
      <c r="B1257" s="14">
        <v>43964</v>
      </c>
      <c r="C1257" t="s">
        <v>42</v>
      </c>
      <c r="D1257">
        <v>92147</v>
      </c>
      <c r="E1257" s="2">
        <v>43964</v>
      </c>
      <c r="F1257">
        <v>7900</v>
      </c>
      <c r="G1257">
        <v>3.95</v>
      </c>
      <c r="H1257">
        <v>2</v>
      </c>
      <c r="I1257" t="s">
        <v>162</v>
      </c>
      <c r="J1257" t="s">
        <v>171</v>
      </c>
      <c r="K1257">
        <v>5</v>
      </c>
      <c r="L1257" t="s">
        <v>173</v>
      </c>
      <c r="M1257" s="10" t="str">
        <f>VLOOKUP(Table_Fact_Inbound_Reporting[[#This Row],[supplier_dim_supplier_id]],Table_supplier_dim1[[supplier_id]:[supplier_name]],5,FALSE)</f>
        <v>Twin Enviro</v>
      </c>
      <c r="N1257" s="10">
        <f>SUMIF(B:B,Table_Fact_Inbound_Reporting[[#This Row],[single_stream_incoming_date]],G:G)</f>
        <v>12.799999999999999</v>
      </c>
      <c r="O1257" s="10">
        <f>IFERROR(VLOOKUP(Table_Fact_Inbound_Reporting[[#This Row],[single_stream_incoming_date]],Fact_Trashout_Reporting!C:F,4,FALSE),0)</f>
        <v>3.16</v>
      </c>
      <c r="P1257" s="10">
        <f>IFERROR(VLOOKUP(Table_Fact_Inbound_Reporting[[#This Row],[single_stream_incoming_date]],Fact_Production_Reporting!E:G,3,FALSE),0)</f>
        <v>4.9000000000000004</v>
      </c>
      <c r="Q1257" s="30">
        <f>Table_Fact_Inbound_Reporting[[#This Row],[Group_Trash_Weight_Tons]]/Table_Fact_Inbound_Reporting[[#This Row],[Group_Inbound_Weight_Tons]]</f>
        <v>0.24687500000000004</v>
      </c>
      <c r="R1257" s="10">
        <f t="shared" si="19"/>
        <v>0.27575424703049778</v>
      </c>
    </row>
    <row r="1258" spans="1:18" x14ac:dyDescent="0.25">
      <c r="A1258">
        <v>1303</v>
      </c>
      <c r="B1258" s="14">
        <v>43964</v>
      </c>
      <c r="C1258" t="s">
        <v>42</v>
      </c>
      <c r="D1258">
        <v>92101</v>
      </c>
      <c r="E1258" s="2">
        <v>43964</v>
      </c>
      <c r="F1258">
        <v>1400</v>
      </c>
      <c r="G1258">
        <v>0.7</v>
      </c>
      <c r="H1258">
        <v>2</v>
      </c>
      <c r="I1258" t="s">
        <v>162</v>
      </c>
      <c r="J1258" t="s">
        <v>171</v>
      </c>
      <c r="K1258">
        <v>5</v>
      </c>
      <c r="L1258" t="s">
        <v>173</v>
      </c>
      <c r="M1258" s="10" t="str">
        <f>VLOOKUP(Table_Fact_Inbound_Reporting[[#This Row],[supplier_dim_supplier_id]],Table_supplier_dim1[[supplier_id]:[supplier_name]],5,FALSE)</f>
        <v>Twin Enviro</v>
      </c>
      <c r="N1258" s="10">
        <f>SUMIF(B:B,Table_Fact_Inbound_Reporting[[#This Row],[single_stream_incoming_date]],G:G)</f>
        <v>12.799999999999999</v>
      </c>
      <c r="O1258" s="10">
        <f>IFERROR(VLOOKUP(Table_Fact_Inbound_Reporting[[#This Row],[single_stream_incoming_date]],Fact_Trashout_Reporting!C:F,4,FALSE),0)</f>
        <v>3.16</v>
      </c>
      <c r="P1258" s="10">
        <f>IFERROR(VLOOKUP(Table_Fact_Inbound_Reporting[[#This Row],[single_stream_incoming_date]],Fact_Production_Reporting!E:G,3,FALSE),0)</f>
        <v>4.9000000000000004</v>
      </c>
      <c r="Q1258" s="30">
        <f>Table_Fact_Inbound_Reporting[[#This Row],[Group_Trash_Weight_Tons]]/Table_Fact_Inbound_Reporting[[#This Row],[Group_Inbound_Weight_Tons]]</f>
        <v>0.24687500000000004</v>
      </c>
      <c r="R1258" s="10">
        <f t="shared" si="19"/>
        <v>0.27575424703049778</v>
      </c>
    </row>
    <row r="1259" spans="1:18" x14ac:dyDescent="0.25">
      <c r="A1259">
        <v>1722</v>
      </c>
      <c r="B1259" s="14">
        <v>43964</v>
      </c>
      <c r="C1259" t="s">
        <v>42</v>
      </c>
      <c r="D1259">
        <v>92110</v>
      </c>
      <c r="E1259" s="2">
        <v>43964</v>
      </c>
      <c r="F1259">
        <v>4340</v>
      </c>
      <c r="G1259">
        <v>2.17</v>
      </c>
      <c r="H1259">
        <v>3</v>
      </c>
      <c r="I1259" t="s">
        <v>162</v>
      </c>
      <c r="J1259" t="s">
        <v>171</v>
      </c>
      <c r="K1259">
        <v>5</v>
      </c>
      <c r="L1259" t="s">
        <v>173</v>
      </c>
      <c r="M1259" s="10" t="str">
        <f>VLOOKUP(Table_Fact_Inbound_Reporting[[#This Row],[supplier_dim_supplier_id]],Table_supplier_dim1[[supplier_id]:[supplier_name]],5,FALSE)</f>
        <v>Waste Management</v>
      </c>
      <c r="N1259" s="10">
        <f>SUMIF(B:B,Table_Fact_Inbound_Reporting[[#This Row],[single_stream_incoming_date]],G:G)</f>
        <v>12.799999999999999</v>
      </c>
      <c r="O1259" s="10">
        <f>IFERROR(VLOOKUP(Table_Fact_Inbound_Reporting[[#This Row],[single_stream_incoming_date]],Fact_Trashout_Reporting!C:F,4,FALSE),0)</f>
        <v>3.16</v>
      </c>
      <c r="P1259" s="10">
        <f>IFERROR(VLOOKUP(Table_Fact_Inbound_Reporting[[#This Row],[single_stream_incoming_date]],Fact_Production_Reporting!E:G,3,FALSE),0)</f>
        <v>4.9000000000000004</v>
      </c>
      <c r="Q1259" s="30">
        <f>Table_Fact_Inbound_Reporting[[#This Row],[Group_Trash_Weight_Tons]]/Table_Fact_Inbound_Reporting[[#This Row],[Group_Inbound_Weight_Tons]]</f>
        <v>0.24687500000000004</v>
      </c>
      <c r="R1259" s="10">
        <f t="shared" si="19"/>
        <v>0.27575424703049778</v>
      </c>
    </row>
    <row r="1260" spans="1:18" x14ac:dyDescent="0.25">
      <c r="A1260">
        <v>1721</v>
      </c>
      <c r="B1260" s="14">
        <v>43964</v>
      </c>
      <c r="C1260" t="s">
        <v>42</v>
      </c>
      <c r="D1260">
        <v>92128</v>
      </c>
      <c r="E1260" s="2">
        <v>43964</v>
      </c>
      <c r="F1260">
        <v>6060</v>
      </c>
      <c r="G1260">
        <v>3.03</v>
      </c>
      <c r="H1260">
        <v>3</v>
      </c>
      <c r="I1260" t="s">
        <v>162</v>
      </c>
      <c r="J1260" t="s">
        <v>171</v>
      </c>
      <c r="K1260">
        <v>5</v>
      </c>
      <c r="L1260" t="s">
        <v>173</v>
      </c>
      <c r="M1260" s="10" t="str">
        <f>VLOOKUP(Table_Fact_Inbound_Reporting[[#This Row],[supplier_dim_supplier_id]],Table_supplier_dim1[[supplier_id]:[supplier_name]],5,FALSE)</f>
        <v>Waste Management</v>
      </c>
      <c r="N1260" s="10">
        <f>SUMIF(B:B,Table_Fact_Inbound_Reporting[[#This Row],[single_stream_incoming_date]],G:G)</f>
        <v>12.799999999999999</v>
      </c>
      <c r="O1260" s="10">
        <f>IFERROR(VLOOKUP(Table_Fact_Inbound_Reporting[[#This Row],[single_stream_incoming_date]],Fact_Trashout_Reporting!C:F,4,FALSE),0)</f>
        <v>3.16</v>
      </c>
      <c r="P1260" s="10">
        <f>IFERROR(VLOOKUP(Table_Fact_Inbound_Reporting[[#This Row],[single_stream_incoming_date]],Fact_Production_Reporting!E:G,3,FALSE),0)</f>
        <v>4.9000000000000004</v>
      </c>
      <c r="Q1260" s="30">
        <f>Table_Fact_Inbound_Reporting[[#This Row],[Group_Trash_Weight_Tons]]/Table_Fact_Inbound_Reporting[[#This Row],[Group_Inbound_Weight_Tons]]</f>
        <v>0.24687500000000004</v>
      </c>
      <c r="R1260" s="10">
        <f t="shared" si="19"/>
        <v>0.27575424703049778</v>
      </c>
    </row>
    <row r="1261" spans="1:18" x14ac:dyDescent="0.25">
      <c r="A1261">
        <v>1306</v>
      </c>
      <c r="B1261" s="14">
        <v>43963</v>
      </c>
      <c r="C1261" t="s">
        <v>42</v>
      </c>
      <c r="D1261">
        <v>92017</v>
      </c>
      <c r="E1261" s="2">
        <v>43963</v>
      </c>
      <c r="F1261">
        <v>6640</v>
      </c>
      <c r="G1261">
        <v>3.32</v>
      </c>
      <c r="H1261">
        <v>2</v>
      </c>
      <c r="I1261" t="s">
        <v>162</v>
      </c>
      <c r="J1261" t="s">
        <v>171</v>
      </c>
      <c r="K1261">
        <v>5</v>
      </c>
      <c r="L1261" t="s">
        <v>173</v>
      </c>
      <c r="M1261" s="10" t="str">
        <f>VLOOKUP(Table_Fact_Inbound_Reporting[[#This Row],[supplier_dim_supplier_id]],Table_supplier_dim1[[supplier_id]:[supplier_name]],5,FALSE)</f>
        <v>Twin Enviro</v>
      </c>
      <c r="N1261" s="10">
        <f>SUMIF(B:B,Table_Fact_Inbound_Reporting[[#This Row],[single_stream_incoming_date]],G:G)</f>
        <v>3.32</v>
      </c>
      <c r="O1261" s="10">
        <f>IFERROR(VLOOKUP(Table_Fact_Inbound_Reporting[[#This Row],[single_stream_incoming_date]],Fact_Trashout_Reporting!C:F,4,FALSE),0)</f>
        <v>2.7</v>
      </c>
      <c r="P1261" s="10">
        <f>IFERROR(VLOOKUP(Table_Fact_Inbound_Reporting[[#This Row],[single_stream_incoming_date]],Fact_Production_Reporting!E:G,3,FALSE),0)</f>
        <v>5.830000000000001</v>
      </c>
      <c r="Q1261" s="30">
        <f>Table_Fact_Inbound_Reporting[[#This Row],[Group_Trash_Weight_Tons]]/Table_Fact_Inbound_Reporting[[#This Row],[Group_Inbound_Weight_Tons]]</f>
        <v>0.81325301204819289</v>
      </c>
      <c r="R1261" s="10">
        <f t="shared" si="19"/>
        <v>0.27575424703049778</v>
      </c>
    </row>
    <row r="1262" spans="1:18" x14ac:dyDescent="0.25">
      <c r="A1262">
        <v>1723</v>
      </c>
      <c r="B1262" s="14">
        <v>43962</v>
      </c>
      <c r="C1262" t="s">
        <v>42</v>
      </c>
      <c r="D1262">
        <v>91980</v>
      </c>
      <c r="E1262" s="2">
        <v>43962</v>
      </c>
      <c r="F1262">
        <v>8100</v>
      </c>
      <c r="G1262">
        <v>4.05</v>
      </c>
      <c r="H1262">
        <v>3</v>
      </c>
      <c r="I1262" t="s">
        <v>162</v>
      </c>
      <c r="J1262" t="s">
        <v>171</v>
      </c>
      <c r="K1262">
        <v>5</v>
      </c>
      <c r="L1262" t="s">
        <v>173</v>
      </c>
      <c r="M1262" s="10" t="str">
        <f>VLOOKUP(Table_Fact_Inbound_Reporting[[#This Row],[supplier_dim_supplier_id]],Table_supplier_dim1[[supplier_id]:[supplier_name]],5,FALSE)</f>
        <v>Waste Management</v>
      </c>
      <c r="N1262" s="10">
        <f>SUMIF(B:B,Table_Fact_Inbound_Reporting[[#This Row],[single_stream_incoming_date]],G:G)</f>
        <v>7.84</v>
      </c>
      <c r="O1262" s="10">
        <f>IFERROR(VLOOKUP(Table_Fact_Inbound_Reporting[[#This Row],[single_stream_incoming_date]],Fact_Trashout_Reporting!C:F,4,FALSE),0)</f>
        <v>2.41</v>
      </c>
      <c r="P1262" s="10">
        <f>IFERROR(VLOOKUP(Table_Fact_Inbound_Reporting[[#This Row],[single_stream_incoming_date]],Fact_Production_Reporting!E:G,3,FALSE),0)</f>
        <v>1.46</v>
      </c>
      <c r="Q1262" s="30">
        <f>Table_Fact_Inbound_Reporting[[#This Row],[Group_Trash_Weight_Tons]]/Table_Fact_Inbound_Reporting[[#This Row],[Group_Inbound_Weight_Tons]]</f>
        <v>0.30739795918367352</v>
      </c>
      <c r="R1262" s="10">
        <f t="shared" si="19"/>
        <v>0.27575424703049778</v>
      </c>
    </row>
    <row r="1263" spans="1:18" x14ac:dyDescent="0.25">
      <c r="A1263">
        <v>1724</v>
      </c>
      <c r="B1263" s="14">
        <v>43962</v>
      </c>
      <c r="C1263" t="s">
        <v>42</v>
      </c>
      <c r="D1263">
        <v>92005</v>
      </c>
      <c r="E1263" s="2">
        <v>43962</v>
      </c>
      <c r="F1263">
        <v>5200</v>
      </c>
      <c r="G1263">
        <v>2.6</v>
      </c>
      <c r="H1263">
        <v>3</v>
      </c>
      <c r="I1263" t="s">
        <v>162</v>
      </c>
      <c r="J1263" t="s">
        <v>171</v>
      </c>
      <c r="K1263">
        <v>5</v>
      </c>
      <c r="L1263" t="s">
        <v>173</v>
      </c>
      <c r="M1263" s="10" t="str">
        <f>VLOOKUP(Table_Fact_Inbound_Reporting[[#This Row],[supplier_dim_supplier_id]],Table_supplier_dim1[[supplier_id]:[supplier_name]],5,FALSE)</f>
        <v>Waste Management</v>
      </c>
      <c r="N1263" s="10">
        <f>SUMIF(B:B,Table_Fact_Inbound_Reporting[[#This Row],[single_stream_incoming_date]],G:G)</f>
        <v>7.84</v>
      </c>
      <c r="O1263" s="10">
        <f>IFERROR(VLOOKUP(Table_Fact_Inbound_Reporting[[#This Row],[single_stream_incoming_date]],Fact_Trashout_Reporting!C:F,4,FALSE),0)</f>
        <v>2.41</v>
      </c>
      <c r="P1263" s="10">
        <f>IFERROR(VLOOKUP(Table_Fact_Inbound_Reporting[[#This Row],[single_stream_incoming_date]],Fact_Production_Reporting!E:G,3,FALSE),0)</f>
        <v>1.46</v>
      </c>
      <c r="Q1263" s="30">
        <f>Table_Fact_Inbound_Reporting[[#This Row],[Group_Trash_Weight_Tons]]/Table_Fact_Inbound_Reporting[[#This Row],[Group_Inbound_Weight_Tons]]</f>
        <v>0.30739795918367352</v>
      </c>
      <c r="R1263" s="10">
        <f t="shared" si="19"/>
        <v>0.27575424703049778</v>
      </c>
    </row>
    <row r="1264" spans="1:18" x14ac:dyDescent="0.25">
      <c r="A1264">
        <v>1307</v>
      </c>
      <c r="B1264" s="14">
        <v>43962</v>
      </c>
      <c r="C1264" t="s">
        <v>42</v>
      </c>
      <c r="D1264">
        <v>91970</v>
      </c>
      <c r="E1264" s="2">
        <v>43962</v>
      </c>
      <c r="F1264">
        <v>2380</v>
      </c>
      <c r="G1264">
        <v>1.19</v>
      </c>
      <c r="H1264">
        <v>2</v>
      </c>
      <c r="I1264" t="s">
        <v>162</v>
      </c>
      <c r="J1264" t="s">
        <v>171</v>
      </c>
      <c r="K1264">
        <v>5</v>
      </c>
      <c r="L1264" t="s">
        <v>173</v>
      </c>
      <c r="M1264" s="10" t="str">
        <f>VLOOKUP(Table_Fact_Inbound_Reporting[[#This Row],[supplier_dim_supplier_id]],Table_supplier_dim1[[supplier_id]:[supplier_name]],5,FALSE)</f>
        <v>Twin Enviro</v>
      </c>
      <c r="N1264" s="10">
        <f>SUMIF(B:B,Table_Fact_Inbound_Reporting[[#This Row],[single_stream_incoming_date]],G:G)</f>
        <v>7.84</v>
      </c>
      <c r="O1264" s="10">
        <f>IFERROR(VLOOKUP(Table_Fact_Inbound_Reporting[[#This Row],[single_stream_incoming_date]],Fact_Trashout_Reporting!C:F,4,FALSE),0)</f>
        <v>2.41</v>
      </c>
      <c r="P1264" s="10">
        <f>IFERROR(VLOOKUP(Table_Fact_Inbound_Reporting[[#This Row],[single_stream_incoming_date]],Fact_Production_Reporting!E:G,3,FALSE),0)</f>
        <v>1.46</v>
      </c>
      <c r="Q1264" s="30">
        <f>Table_Fact_Inbound_Reporting[[#This Row],[Group_Trash_Weight_Tons]]/Table_Fact_Inbound_Reporting[[#This Row],[Group_Inbound_Weight_Tons]]</f>
        <v>0.30739795918367352</v>
      </c>
      <c r="R1264" s="10">
        <f t="shared" si="19"/>
        <v>0.27575424703049778</v>
      </c>
    </row>
    <row r="1265" spans="1:18" x14ac:dyDescent="0.25">
      <c r="A1265">
        <v>1309</v>
      </c>
      <c r="B1265" s="14">
        <v>43959</v>
      </c>
      <c r="C1265" t="s">
        <v>42</v>
      </c>
      <c r="D1265">
        <v>91935</v>
      </c>
      <c r="E1265" s="2">
        <v>43959</v>
      </c>
      <c r="F1265">
        <v>1160</v>
      </c>
      <c r="G1265">
        <v>0.57999999999999996</v>
      </c>
      <c r="H1265">
        <v>2</v>
      </c>
      <c r="I1265" t="s">
        <v>162</v>
      </c>
      <c r="J1265" t="s">
        <v>171</v>
      </c>
      <c r="K1265">
        <v>5</v>
      </c>
      <c r="L1265" t="s">
        <v>173</v>
      </c>
      <c r="M1265" s="10" t="str">
        <f>VLOOKUP(Table_Fact_Inbound_Reporting[[#This Row],[supplier_dim_supplier_id]],Table_supplier_dim1[[supplier_id]:[supplier_name]],5,FALSE)</f>
        <v>Twin Enviro</v>
      </c>
      <c r="N1265" s="10">
        <f>SUMIF(B:B,Table_Fact_Inbound_Reporting[[#This Row],[single_stream_incoming_date]],G:G)</f>
        <v>5.59</v>
      </c>
      <c r="O1265" s="10">
        <f>IFERROR(VLOOKUP(Table_Fact_Inbound_Reporting[[#This Row],[single_stream_incoming_date]],Fact_Trashout_Reporting!C:F,4,FALSE),0)</f>
        <v>3.38</v>
      </c>
      <c r="P1265" s="10">
        <f>IFERROR(VLOOKUP(Table_Fact_Inbound_Reporting[[#This Row],[single_stream_incoming_date]],Fact_Production_Reporting!E:G,3,FALSE),0)</f>
        <v>5.4900000000000011</v>
      </c>
      <c r="Q1265" s="30">
        <f>Table_Fact_Inbound_Reporting[[#This Row],[Group_Trash_Weight_Tons]]/Table_Fact_Inbound_Reporting[[#This Row],[Group_Inbound_Weight_Tons]]</f>
        <v>0.60465116279069764</v>
      </c>
      <c r="R1265" s="10">
        <f t="shared" si="19"/>
        <v>0.27575424703049778</v>
      </c>
    </row>
    <row r="1266" spans="1:18" x14ac:dyDescent="0.25">
      <c r="A1266">
        <v>1725</v>
      </c>
      <c r="B1266" s="14">
        <v>43959</v>
      </c>
      <c r="C1266" t="s">
        <v>42</v>
      </c>
      <c r="D1266">
        <v>91943</v>
      </c>
      <c r="E1266" s="2">
        <v>43959</v>
      </c>
      <c r="F1266">
        <v>5980</v>
      </c>
      <c r="G1266">
        <v>2.99</v>
      </c>
      <c r="H1266">
        <v>3</v>
      </c>
      <c r="I1266" t="s">
        <v>162</v>
      </c>
      <c r="J1266" t="s">
        <v>171</v>
      </c>
      <c r="K1266">
        <v>5</v>
      </c>
      <c r="L1266" t="s">
        <v>173</v>
      </c>
      <c r="M1266" s="10" t="str">
        <f>VLOOKUP(Table_Fact_Inbound_Reporting[[#This Row],[supplier_dim_supplier_id]],Table_supplier_dim1[[supplier_id]:[supplier_name]],5,FALSE)</f>
        <v>Waste Management</v>
      </c>
      <c r="N1266" s="10">
        <f>SUMIF(B:B,Table_Fact_Inbound_Reporting[[#This Row],[single_stream_incoming_date]],G:G)</f>
        <v>5.59</v>
      </c>
      <c r="O1266" s="10">
        <f>IFERROR(VLOOKUP(Table_Fact_Inbound_Reporting[[#This Row],[single_stream_incoming_date]],Fact_Trashout_Reporting!C:F,4,FALSE),0)</f>
        <v>3.38</v>
      </c>
      <c r="P1266" s="10">
        <f>IFERROR(VLOOKUP(Table_Fact_Inbound_Reporting[[#This Row],[single_stream_incoming_date]],Fact_Production_Reporting!E:G,3,FALSE),0)</f>
        <v>5.4900000000000011</v>
      </c>
      <c r="Q1266" s="30">
        <f>Table_Fact_Inbound_Reporting[[#This Row],[Group_Trash_Weight_Tons]]/Table_Fact_Inbound_Reporting[[#This Row],[Group_Inbound_Weight_Tons]]</f>
        <v>0.60465116279069764</v>
      </c>
      <c r="R1266" s="10">
        <f t="shared" si="19"/>
        <v>0.27575424703049778</v>
      </c>
    </row>
    <row r="1267" spans="1:18" x14ac:dyDescent="0.25">
      <c r="A1267">
        <v>1308</v>
      </c>
      <c r="B1267" s="14">
        <v>43959</v>
      </c>
      <c r="C1267" t="s">
        <v>42</v>
      </c>
      <c r="D1267">
        <v>91923</v>
      </c>
      <c r="E1267" s="2">
        <v>43959</v>
      </c>
      <c r="F1267">
        <v>4040</v>
      </c>
      <c r="G1267">
        <v>2.02</v>
      </c>
      <c r="H1267">
        <v>2</v>
      </c>
      <c r="I1267" t="s">
        <v>162</v>
      </c>
      <c r="J1267" t="s">
        <v>171</v>
      </c>
      <c r="K1267">
        <v>5</v>
      </c>
      <c r="L1267" t="s">
        <v>173</v>
      </c>
      <c r="M1267" s="10" t="str">
        <f>VLOOKUP(Table_Fact_Inbound_Reporting[[#This Row],[supplier_dim_supplier_id]],Table_supplier_dim1[[supplier_id]:[supplier_name]],5,FALSE)</f>
        <v>Twin Enviro</v>
      </c>
      <c r="N1267" s="10">
        <f>SUMIF(B:B,Table_Fact_Inbound_Reporting[[#This Row],[single_stream_incoming_date]],G:G)</f>
        <v>5.59</v>
      </c>
      <c r="O1267" s="10">
        <f>IFERROR(VLOOKUP(Table_Fact_Inbound_Reporting[[#This Row],[single_stream_incoming_date]],Fact_Trashout_Reporting!C:F,4,FALSE),0)</f>
        <v>3.38</v>
      </c>
      <c r="P1267" s="10">
        <f>IFERROR(VLOOKUP(Table_Fact_Inbound_Reporting[[#This Row],[single_stream_incoming_date]],Fact_Production_Reporting!E:G,3,FALSE),0)</f>
        <v>5.4900000000000011</v>
      </c>
      <c r="Q1267" s="30">
        <f>Table_Fact_Inbound_Reporting[[#This Row],[Group_Trash_Weight_Tons]]/Table_Fact_Inbound_Reporting[[#This Row],[Group_Inbound_Weight_Tons]]</f>
        <v>0.60465116279069764</v>
      </c>
      <c r="R1267" s="10">
        <f t="shared" si="19"/>
        <v>0.27575424703049778</v>
      </c>
    </row>
    <row r="1268" spans="1:18" x14ac:dyDescent="0.25">
      <c r="A1268">
        <v>1310</v>
      </c>
      <c r="B1268" s="14">
        <v>43958</v>
      </c>
      <c r="C1268" t="s">
        <v>42</v>
      </c>
      <c r="D1268">
        <v>91845</v>
      </c>
      <c r="E1268" s="2">
        <v>43958</v>
      </c>
      <c r="F1268">
        <v>2700</v>
      </c>
      <c r="G1268">
        <v>1.35</v>
      </c>
      <c r="H1268">
        <v>2</v>
      </c>
      <c r="I1268" t="s">
        <v>162</v>
      </c>
      <c r="J1268" t="s">
        <v>171</v>
      </c>
      <c r="K1268">
        <v>5</v>
      </c>
      <c r="L1268" t="s">
        <v>173</v>
      </c>
      <c r="M1268" s="10" t="str">
        <f>VLOOKUP(Table_Fact_Inbound_Reporting[[#This Row],[supplier_dim_supplier_id]],Table_supplier_dim1[[supplier_id]:[supplier_name]],5,FALSE)</f>
        <v>Twin Enviro</v>
      </c>
      <c r="N1268" s="10">
        <f>SUMIF(B:B,Table_Fact_Inbound_Reporting[[#This Row],[single_stream_incoming_date]],G:G)</f>
        <v>7.5299999999999994</v>
      </c>
      <c r="O1268" s="10">
        <f>IFERROR(VLOOKUP(Table_Fact_Inbound_Reporting[[#This Row],[single_stream_incoming_date]],Fact_Trashout_Reporting!C:F,4,FALSE),0)</f>
        <v>0</v>
      </c>
      <c r="P1268" s="10">
        <f>IFERROR(VLOOKUP(Table_Fact_Inbound_Reporting[[#This Row],[single_stream_incoming_date]],Fact_Production_Reporting!E:G,3,FALSE),0)</f>
        <v>3.47</v>
      </c>
      <c r="Q1268" s="30">
        <f>Table_Fact_Inbound_Reporting[[#This Row],[Group_Trash_Weight_Tons]]/Table_Fact_Inbound_Reporting[[#This Row],[Group_Inbound_Weight_Tons]]</f>
        <v>0</v>
      </c>
      <c r="R1268" s="10">
        <f t="shared" si="19"/>
        <v>0.27575424703049778</v>
      </c>
    </row>
    <row r="1269" spans="1:18" x14ac:dyDescent="0.25">
      <c r="A1269">
        <v>1312</v>
      </c>
      <c r="B1269" s="14">
        <v>43958</v>
      </c>
      <c r="C1269" t="s">
        <v>42</v>
      </c>
      <c r="D1269">
        <v>91880</v>
      </c>
      <c r="E1269" s="2">
        <v>43958</v>
      </c>
      <c r="F1269">
        <v>3060</v>
      </c>
      <c r="G1269">
        <v>1.53</v>
      </c>
      <c r="H1269">
        <v>2</v>
      </c>
      <c r="I1269" t="s">
        <v>162</v>
      </c>
      <c r="J1269" t="s">
        <v>171</v>
      </c>
      <c r="K1269">
        <v>5</v>
      </c>
      <c r="L1269" t="s">
        <v>173</v>
      </c>
      <c r="M1269" s="10" t="str">
        <f>VLOOKUP(Table_Fact_Inbound_Reporting[[#This Row],[supplier_dim_supplier_id]],Table_supplier_dim1[[supplier_id]:[supplier_name]],5,FALSE)</f>
        <v>Twin Enviro</v>
      </c>
      <c r="N1269" s="10">
        <f>SUMIF(B:B,Table_Fact_Inbound_Reporting[[#This Row],[single_stream_incoming_date]],G:G)</f>
        <v>7.5299999999999994</v>
      </c>
      <c r="O1269" s="10">
        <f>IFERROR(VLOOKUP(Table_Fact_Inbound_Reporting[[#This Row],[single_stream_incoming_date]],Fact_Trashout_Reporting!C:F,4,FALSE),0)</f>
        <v>0</v>
      </c>
      <c r="P1269" s="10">
        <f>IFERROR(VLOOKUP(Table_Fact_Inbound_Reporting[[#This Row],[single_stream_incoming_date]],Fact_Production_Reporting!E:G,3,FALSE),0)</f>
        <v>3.47</v>
      </c>
      <c r="Q1269" s="30">
        <f>Table_Fact_Inbound_Reporting[[#This Row],[Group_Trash_Weight_Tons]]/Table_Fact_Inbound_Reporting[[#This Row],[Group_Inbound_Weight_Tons]]</f>
        <v>0</v>
      </c>
      <c r="R1269" s="10">
        <f t="shared" si="19"/>
        <v>0.27575424703049778</v>
      </c>
    </row>
    <row r="1270" spans="1:18" x14ac:dyDescent="0.25">
      <c r="A1270">
        <v>1311</v>
      </c>
      <c r="B1270" s="14">
        <v>43958</v>
      </c>
      <c r="C1270" t="s">
        <v>42</v>
      </c>
      <c r="D1270">
        <v>91860</v>
      </c>
      <c r="E1270" s="2">
        <v>43958</v>
      </c>
      <c r="F1270">
        <v>4840</v>
      </c>
      <c r="G1270">
        <v>2.42</v>
      </c>
      <c r="H1270">
        <v>2</v>
      </c>
      <c r="I1270" t="s">
        <v>162</v>
      </c>
      <c r="J1270" t="s">
        <v>171</v>
      </c>
      <c r="K1270">
        <v>5</v>
      </c>
      <c r="L1270" t="s">
        <v>173</v>
      </c>
      <c r="M1270" s="10" t="str">
        <f>VLOOKUP(Table_Fact_Inbound_Reporting[[#This Row],[supplier_dim_supplier_id]],Table_supplier_dim1[[supplier_id]:[supplier_name]],5,FALSE)</f>
        <v>Twin Enviro</v>
      </c>
      <c r="N1270" s="10">
        <f>SUMIF(B:B,Table_Fact_Inbound_Reporting[[#This Row],[single_stream_incoming_date]],G:G)</f>
        <v>7.5299999999999994</v>
      </c>
      <c r="O1270" s="10">
        <f>IFERROR(VLOOKUP(Table_Fact_Inbound_Reporting[[#This Row],[single_stream_incoming_date]],Fact_Trashout_Reporting!C:F,4,FALSE),0)</f>
        <v>0</v>
      </c>
      <c r="P1270" s="10">
        <f>IFERROR(VLOOKUP(Table_Fact_Inbound_Reporting[[#This Row],[single_stream_incoming_date]],Fact_Production_Reporting!E:G,3,FALSE),0)</f>
        <v>3.47</v>
      </c>
      <c r="Q1270" s="30">
        <f>Table_Fact_Inbound_Reporting[[#This Row],[Group_Trash_Weight_Tons]]/Table_Fact_Inbound_Reporting[[#This Row],[Group_Inbound_Weight_Tons]]</f>
        <v>0</v>
      </c>
      <c r="R1270" s="10">
        <f t="shared" si="19"/>
        <v>0.27575424703049778</v>
      </c>
    </row>
    <row r="1271" spans="1:18" x14ac:dyDescent="0.25">
      <c r="A1271">
        <v>1726</v>
      </c>
      <c r="B1271" s="14">
        <v>43958</v>
      </c>
      <c r="C1271" t="s">
        <v>42</v>
      </c>
      <c r="D1271">
        <v>91872</v>
      </c>
      <c r="E1271" s="2">
        <v>43958</v>
      </c>
      <c r="F1271">
        <v>4460</v>
      </c>
      <c r="G1271">
        <v>2.23</v>
      </c>
      <c r="H1271">
        <v>3</v>
      </c>
      <c r="I1271" t="s">
        <v>162</v>
      </c>
      <c r="J1271" t="s">
        <v>171</v>
      </c>
      <c r="K1271">
        <v>5</v>
      </c>
      <c r="L1271" t="s">
        <v>173</v>
      </c>
      <c r="M1271" s="10" t="str">
        <f>VLOOKUP(Table_Fact_Inbound_Reporting[[#This Row],[supplier_dim_supplier_id]],Table_supplier_dim1[[supplier_id]:[supplier_name]],5,FALSE)</f>
        <v>Waste Management</v>
      </c>
      <c r="N1271" s="10">
        <f>SUMIF(B:B,Table_Fact_Inbound_Reporting[[#This Row],[single_stream_incoming_date]],G:G)</f>
        <v>7.5299999999999994</v>
      </c>
      <c r="O1271" s="10">
        <f>IFERROR(VLOOKUP(Table_Fact_Inbound_Reporting[[#This Row],[single_stream_incoming_date]],Fact_Trashout_Reporting!C:F,4,FALSE),0)</f>
        <v>0</v>
      </c>
      <c r="P1271" s="10">
        <f>IFERROR(VLOOKUP(Table_Fact_Inbound_Reporting[[#This Row],[single_stream_incoming_date]],Fact_Production_Reporting!E:G,3,FALSE),0)</f>
        <v>3.47</v>
      </c>
      <c r="Q1271" s="30">
        <f>Table_Fact_Inbound_Reporting[[#This Row],[Group_Trash_Weight_Tons]]/Table_Fact_Inbound_Reporting[[#This Row],[Group_Inbound_Weight_Tons]]</f>
        <v>0</v>
      </c>
      <c r="R1271" s="10">
        <f t="shared" si="19"/>
        <v>0.27575424703049778</v>
      </c>
    </row>
    <row r="1272" spans="1:18" x14ac:dyDescent="0.25">
      <c r="A1272">
        <v>1313</v>
      </c>
      <c r="B1272" s="14">
        <v>43957</v>
      </c>
      <c r="C1272" t="s">
        <v>42</v>
      </c>
      <c r="D1272">
        <v>91766</v>
      </c>
      <c r="E1272" s="2">
        <v>43957</v>
      </c>
      <c r="F1272">
        <v>1700</v>
      </c>
      <c r="G1272">
        <v>0.85</v>
      </c>
      <c r="H1272">
        <v>2</v>
      </c>
      <c r="I1272" t="s">
        <v>162</v>
      </c>
      <c r="J1272" t="s">
        <v>171</v>
      </c>
      <c r="K1272">
        <v>5</v>
      </c>
      <c r="L1272" t="s">
        <v>173</v>
      </c>
      <c r="M1272" s="10" t="str">
        <f>VLOOKUP(Table_Fact_Inbound_Reporting[[#This Row],[supplier_dim_supplier_id]],Table_supplier_dim1[[supplier_id]:[supplier_name]],5,FALSE)</f>
        <v>Twin Enviro</v>
      </c>
      <c r="N1272" s="10">
        <f>SUMIF(B:B,Table_Fact_Inbound_Reporting[[#This Row],[single_stream_incoming_date]],G:G)</f>
        <v>9.81</v>
      </c>
      <c r="O1272" s="10">
        <f>IFERROR(VLOOKUP(Table_Fact_Inbound_Reporting[[#This Row],[single_stream_incoming_date]],Fact_Trashout_Reporting!C:F,4,FALSE),0)</f>
        <v>1.79</v>
      </c>
      <c r="P1272" s="10">
        <f>IFERROR(VLOOKUP(Table_Fact_Inbound_Reporting[[#This Row],[single_stream_incoming_date]],Fact_Production_Reporting!E:G,3,FALSE),0)</f>
        <v>4.0200000000000005</v>
      </c>
      <c r="Q1272" s="30">
        <f>Table_Fact_Inbound_Reporting[[#This Row],[Group_Trash_Weight_Tons]]/Table_Fact_Inbound_Reporting[[#This Row],[Group_Inbound_Weight_Tons]]</f>
        <v>0.18246687054026503</v>
      </c>
      <c r="R1272" s="10">
        <f t="shared" si="19"/>
        <v>0.27575424703049778</v>
      </c>
    </row>
    <row r="1273" spans="1:18" x14ac:dyDescent="0.25">
      <c r="A1273">
        <v>1727</v>
      </c>
      <c r="B1273" s="14">
        <v>43957</v>
      </c>
      <c r="C1273" t="s">
        <v>42</v>
      </c>
      <c r="D1273">
        <v>91773</v>
      </c>
      <c r="E1273" s="2">
        <v>43957</v>
      </c>
      <c r="F1273">
        <v>4780</v>
      </c>
      <c r="G1273">
        <v>2.39</v>
      </c>
      <c r="H1273">
        <v>3</v>
      </c>
      <c r="I1273" t="s">
        <v>162</v>
      </c>
      <c r="J1273" t="s">
        <v>171</v>
      </c>
      <c r="K1273">
        <v>5</v>
      </c>
      <c r="L1273" t="s">
        <v>173</v>
      </c>
      <c r="M1273" s="10" t="str">
        <f>VLOOKUP(Table_Fact_Inbound_Reporting[[#This Row],[supplier_dim_supplier_id]],Table_supplier_dim1[[supplier_id]:[supplier_name]],5,FALSE)</f>
        <v>Waste Management</v>
      </c>
      <c r="N1273" s="10">
        <f>SUMIF(B:B,Table_Fact_Inbound_Reporting[[#This Row],[single_stream_incoming_date]],G:G)</f>
        <v>9.81</v>
      </c>
      <c r="O1273" s="10">
        <f>IFERROR(VLOOKUP(Table_Fact_Inbound_Reporting[[#This Row],[single_stream_incoming_date]],Fact_Trashout_Reporting!C:F,4,FALSE),0)</f>
        <v>1.79</v>
      </c>
      <c r="P1273" s="10">
        <f>IFERROR(VLOOKUP(Table_Fact_Inbound_Reporting[[#This Row],[single_stream_incoming_date]],Fact_Production_Reporting!E:G,3,FALSE),0)</f>
        <v>4.0200000000000005</v>
      </c>
      <c r="Q1273" s="30">
        <f>Table_Fact_Inbound_Reporting[[#This Row],[Group_Trash_Weight_Tons]]/Table_Fact_Inbound_Reporting[[#This Row],[Group_Inbound_Weight_Tons]]</f>
        <v>0.18246687054026503</v>
      </c>
      <c r="R1273" s="10">
        <f t="shared" si="19"/>
        <v>0.27575424703049778</v>
      </c>
    </row>
    <row r="1274" spans="1:18" x14ac:dyDescent="0.25">
      <c r="A1274">
        <v>1314</v>
      </c>
      <c r="B1274" s="14">
        <v>43957</v>
      </c>
      <c r="C1274" t="s">
        <v>42</v>
      </c>
      <c r="D1274">
        <v>91737</v>
      </c>
      <c r="E1274" s="2">
        <v>43957</v>
      </c>
      <c r="F1274">
        <v>4940</v>
      </c>
      <c r="G1274">
        <v>2.4700000000000002</v>
      </c>
      <c r="H1274">
        <v>2</v>
      </c>
      <c r="I1274" t="s">
        <v>162</v>
      </c>
      <c r="J1274" t="s">
        <v>171</v>
      </c>
      <c r="K1274">
        <v>5</v>
      </c>
      <c r="L1274" t="s">
        <v>173</v>
      </c>
      <c r="M1274" s="10" t="str">
        <f>VLOOKUP(Table_Fact_Inbound_Reporting[[#This Row],[supplier_dim_supplier_id]],Table_supplier_dim1[[supplier_id]:[supplier_name]],5,FALSE)</f>
        <v>Twin Enviro</v>
      </c>
      <c r="N1274" s="10">
        <f>SUMIF(B:B,Table_Fact_Inbound_Reporting[[#This Row],[single_stream_incoming_date]],G:G)</f>
        <v>9.81</v>
      </c>
      <c r="O1274" s="10">
        <f>IFERROR(VLOOKUP(Table_Fact_Inbound_Reporting[[#This Row],[single_stream_incoming_date]],Fact_Trashout_Reporting!C:F,4,FALSE),0)</f>
        <v>1.79</v>
      </c>
      <c r="P1274" s="10">
        <f>IFERROR(VLOOKUP(Table_Fact_Inbound_Reporting[[#This Row],[single_stream_incoming_date]],Fact_Production_Reporting!E:G,3,FALSE),0)</f>
        <v>4.0200000000000005</v>
      </c>
      <c r="Q1274" s="30">
        <f>Table_Fact_Inbound_Reporting[[#This Row],[Group_Trash_Weight_Tons]]/Table_Fact_Inbound_Reporting[[#This Row],[Group_Inbound_Weight_Tons]]</f>
        <v>0.18246687054026503</v>
      </c>
      <c r="R1274" s="10">
        <f t="shared" si="19"/>
        <v>0.27575424703049778</v>
      </c>
    </row>
    <row r="1275" spans="1:18" x14ac:dyDescent="0.25">
      <c r="A1275">
        <v>1728</v>
      </c>
      <c r="B1275" s="14">
        <v>43957</v>
      </c>
      <c r="C1275" t="s">
        <v>42</v>
      </c>
      <c r="D1275">
        <v>91796</v>
      </c>
      <c r="E1275" s="2">
        <v>43957</v>
      </c>
      <c r="F1275">
        <v>8200</v>
      </c>
      <c r="G1275">
        <v>4.0999999999999996</v>
      </c>
      <c r="H1275">
        <v>3</v>
      </c>
      <c r="I1275" t="s">
        <v>162</v>
      </c>
      <c r="J1275" t="s">
        <v>171</v>
      </c>
      <c r="K1275">
        <v>5</v>
      </c>
      <c r="L1275" t="s">
        <v>173</v>
      </c>
      <c r="M1275" s="10" t="str">
        <f>VLOOKUP(Table_Fact_Inbound_Reporting[[#This Row],[supplier_dim_supplier_id]],Table_supplier_dim1[[supplier_id]:[supplier_name]],5,FALSE)</f>
        <v>Waste Management</v>
      </c>
      <c r="N1275" s="10">
        <f>SUMIF(B:B,Table_Fact_Inbound_Reporting[[#This Row],[single_stream_incoming_date]],G:G)</f>
        <v>9.81</v>
      </c>
      <c r="O1275" s="10">
        <f>IFERROR(VLOOKUP(Table_Fact_Inbound_Reporting[[#This Row],[single_stream_incoming_date]],Fact_Trashout_Reporting!C:F,4,FALSE),0)</f>
        <v>1.79</v>
      </c>
      <c r="P1275" s="10">
        <f>IFERROR(VLOOKUP(Table_Fact_Inbound_Reporting[[#This Row],[single_stream_incoming_date]],Fact_Production_Reporting!E:G,3,FALSE),0)</f>
        <v>4.0200000000000005</v>
      </c>
      <c r="Q1275" s="30">
        <f>Table_Fact_Inbound_Reporting[[#This Row],[Group_Trash_Weight_Tons]]/Table_Fact_Inbound_Reporting[[#This Row],[Group_Inbound_Weight_Tons]]</f>
        <v>0.18246687054026503</v>
      </c>
      <c r="R1275" s="10">
        <f t="shared" si="19"/>
        <v>0.27575424703049778</v>
      </c>
    </row>
    <row r="1276" spans="1:18" x14ac:dyDescent="0.25">
      <c r="A1276">
        <v>1315</v>
      </c>
      <c r="B1276" s="14">
        <v>43956</v>
      </c>
      <c r="C1276" t="s">
        <v>42</v>
      </c>
      <c r="D1276">
        <v>91698</v>
      </c>
      <c r="E1276" s="2">
        <v>43956</v>
      </c>
      <c r="F1276">
        <v>840</v>
      </c>
      <c r="G1276">
        <v>0.42</v>
      </c>
      <c r="H1276">
        <v>2</v>
      </c>
      <c r="I1276" t="s">
        <v>162</v>
      </c>
      <c r="J1276" t="s">
        <v>171</v>
      </c>
      <c r="K1276">
        <v>5</v>
      </c>
      <c r="L1276" t="s">
        <v>173</v>
      </c>
      <c r="M1276" s="10" t="str">
        <f>VLOOKUP(Table_Fact_Inbound_Reporting[[#This Row],[supplier_dim_supplier_id]],Table_supplier_dim1[[supplier_id]:[supplier_name]],5,FALSE)</f>
        <v>Twin Enviro</v>
      </c>
      <c r="N1276" s="10">
        <f>SUMIF(B:B,Table_Fact_Inbound_Reporting[[#This Row],[single_stream_incoming_date]],G:G)</f>
        <v>4.84</v>
      </c>
      <c r="O1276" s="10">
        <f>IFERROR(VLOOKUP(Table_Fact_Inbound_Reporting[[#This Row],[single_stream_incoming_date]],Fact_Trashout_Reporting!C:F,4,FALSE),0)</f>
        <v>4.99</v>
      </c>
      <c r="P1276" s="10">
        <f>IFERROR(VLOOKUP(Table_Fact_Inbound_Reporting[[#This Row],[single_stream_incoming_date]],Fact_Production_Reporting!E:G,3,FALSE),0)</f>
        <v>3.54</v>
      </c>
      <c r="Q1276" s="30">
        <f>Table_Fact_Inbound_Reporting[[#This Row],[Group_Trash_Weight_Tons]]/Table_Fact_Inbound_Reporting[[#This Row],[Group_Inbound_Weight_Tons]]</f>
        <v>1.0309917355371903</v>
      </c>
      <c r="R1276" s="10">
        <f t="shared" si="19"/>
        <v>0.27575424703049778</v>
      </c>
    </row>
    <row r="1277" spans="1:18" x14ac:dyDescent="0.25">
      <c r="A1277">
        <v>1729</v>
      </c>
      <c r="B1277" s="14">
        <v>43956</v>
      </c>
      <c r="C1277" t="s">
        <v>42</v>
      </c>
      <c r="D1277">
        <v>91706</v>
      </c>
      <c r="E1277" s="2">
        <v>43956</v>
      </c>
      <c r="F1277">
        <v>8840</v>
      </c>
      <c r="G1277">
        <v>4.42</v>
      </c>
      <c r="H1277">
        <v>3</v>
      </c>
      <c r="I1277" t="s">
        <v>162</v>
      </c>
      <c r="J1277" t="s">
        <v>171</v>
      </c>
      <c r="K1277">
        <v>5</v>
      </c>
      <c r="L1277" t="s">
        <v>173</v>
      </c>
      <c r="M1277" s="10" t="str">
        <f>VLOOKUP(Table_Fact_Inbound_Reporting[[#This Row],[supplier_dim_supplier_id]],Table_supplier_dim1[[supplier_id]:[supplier_name]],5,FALSE)</f>
        <v>Waste Management</v>
      </c>
      <c r="N1277" s="10">
        <f>SUMIF(B:B,Table_Fact_Inbound_Reporting[[#This Row],[single_stream_incoming_date]],G:G)</f>
        <v>4.84</v>
      </c>
      <c r="O1277" s="10">
        <f>IFERROR(VLOOKUP(Table_Fact_Inbound_Reporting[[#This Row],[single_stream_incoming_date]],Fact_Trashout_Reporting!C:F,4,FALSE),0)</f>
        <v>4.99</v>
      </c>
      <c r="P1277" s="10">
        <f>IFERROR(VLOOKUP(Table_Fact_Inbound_Reporting[[#This Row],[single_stream_incoming_date]],Fact_Production_Reporting!E:G,3,FALSE),0)</f>
        <v>3.54</v>
      </c>
      <c r="Q1277" s="30">
        <f>Table_Fact_Inbound_Reporting[[#This Row],[Group_Trash_Weight_Tons]]/Table_Fact_Inbound_Reporting[[#This Row],[Group_Inbound_Weight_Tons]]</f>
        <v>1.0309917355371903</v>
      </c>
      <c r="R1277" s="10">
        <f t="shared" si="19"/>
        <v>0.27575424703049778</v>
      </c>
    </row>
    <row r="1278" spans="1:18" x14ac:dyDescent="0.25">
      <c r="A1278">
        <v>1730</v>
      </c>
      <c r="B1278" s="14">
        <v>43955</v>
      </c>
      <c r="C1278" t="s">
        <v>42</v>
      </c>
      <c r="D1278">
        <v>91670</v>
      </c>
      <c r="E1278" s="2">
        <v>43955</v>
      </c>
      <c r="F1278">
        <v>5040</v>
      </c>
      <c r="G1278">
        <v>2.52</v>
      </c>
      <c r="H1278">
        <v>3</v>
      </c>
      <c r="I1278" t="s">
        <v>162</v>
      </c>
      <c r="J1278" t="s">
        <v>171</v>
      </c>
      <c r="K1278">
        <v>5</v>
      </c>
      <c r="L1278" t="s">
        <v>173</v>
      </c>
      <c r="M1278" s="10" t="str">
        <f>VLOOKUP(Table_Fact_Inbound_Reporting[[#This Row],[supplier_dim_supplier_id]],Table_supplier_dim1[[supplier_id]:[supplier_name]],5,FALSE)</f>
        <v>Waste Management</v>
      </c>
      <c r="N1278" s="10">
        <f>SUMIF(B:B,Table_Fact_Inbound_Reporting[[#This Row],[single_stream_incoming_date]],G:G)</f>
        <v>7.08</v>
      </c>
      <c r="O1278" s="10">
        <f>IFERROR(VLOOKUP(Table_Fact_Inbound_Reporting[[#This Row],[single_stream_incoming_date]],Fact_Trashout_Reporting!C:F,4,FALSE),0)</f>
        <v>0</v>
      </c>
      <c r="P1278" s="10">
        <f>IFERROR(VLOOKUP(Table_Fact_Inbound_Reporting[[#This Row],[single_stream_incoming_date]],Fact_Production_Reporting!E:G,3,FALSE),0)</f>
        <v>3.74</v>
      </c>
      <c r="Q1278" s="30">
        <f>Table_Fact_Inbound_Reporting[[#This Row],[Group_Trash_Weight_Tons]]/Table_Fact_Inbound_Reporting[[#This Row],[Group_Inbound_Weight_Tons]]</f>
        <v>0</v>
      </c>
      <c r="R1278" s="10">
        <f t="shared" si="19"/>
        <v>0.27575424703049778</v>
      </c>
    </row>
    <row r="1279" spans="1:18" x14ac:dyDescent="0.25">
      <c r="A1279">
        <v>1316</v>
      </c>
      <c r="B1279" s="14">
        <v>43955</v>
      </c>
      <c r="C1279" t="s">
        <v>42</v>
      </c>
      <c r="D1279">
        <v>91679</v>
      </c>
      <c r="E1279" s="2">
        <v>43955</v>
      </c>
      <c r="F1279">
        <v>9120</v>
      </c>
      <c r="G1279">
        <v>4.5599999999999996</v>
      </c>
      <c r="H1279">
        <v>2</v>
      </c>
      <c r="I1279" t="s">
        <v>162</v>
      </c>
      <c r="J1279" t="s">
        <v>171</v>
      </c>
      <c r="K1279">
        <v>5</v>
      </c>
      <c r="L1279" t="s">
        <v>173</v>
      </c>
      <c r="M1279" s="10" t="str">
        <f>VLOOKUP(Table_Fact_Inbound_Reporting[[#This Row],[supplier_dim_supplier_id]],Table_supplier_dim1[[supplier_id]:[supplier_name]],5,FALSE)</f>
        <v>Twin Enviro</v>
      </c>
      <c r="N1279" s="10">
        <f>SUMIF(B:B,Table_Fact_Inbound_Reporting[[#This Row],[single_stream_incoming_date]],G:G)</f>
        <v>7.08</v>
      </c>
      <c r="O1279" s="10">
        <f>IFERROR(VLOOKUP(Table_Fact_Inbound_Reporting[[#This Row],[single_stream_incoming_date]],Fact_Trashout_Reporting!C:F,4,FALSE),0)</f>
        <v>0</v>
      </c>
      <c r="P1279" s="10">
        <f>IFERROR(VLOOKUP(Table_Fact_Inbound_Reporting[[#This Row],[single_stream_incoming_date]],Fact_Production_Reporting!E:G,3,FALSE),0)</f>
        <v>3.74</v>
      </c>
      <c r="Q1279" s="30">
        <f>Table_Fact_Inbound_Reporting[[#This Row],[Group_Trash_Weight_Tons]]/Table_Fact_Inbound_Reporting[[#This Row],[Group_Inbound_Weight_Tons]]</f>
        <v>0</v>
      </c>
      <c r="R1279" s="10">
        <f t="shared" si="19"/>
        <v>0.27575424703049778</v>
      </c>
    </row>
    <row r="1280" spans="1:18" x14ac:dyDescent="0.25">
      <c r="A1280">
        <v>1317</v>
      </c>
      <c r="B1280" s="14">
        <v>43952</v>
      </c>
      <c r="C1280" t="s">
        <v>42</v>
      </c>
      <c r="D1280">
        <v>91563</v>
      </c>
      <c r="E1280" s="2">
        <v>43952</v>
      </c>
      <c r="F1280">
        <v>3820</v>
      </c>
      <c r="G1280">
        <v>1.91</v>
      </c>
      <c r="H1280">
        <v>2</v>
      </c>
      <c r="I1280" t="s">
        <v>162</v>
      </c>
      <c r="J1280" t="s">
        <v>171</v>
      </c>
      <c r="K1280">
        <v>5</v>
      </c>
      <c r="L1280" t="s">
        <v>173</v>
      </c>
      <c r="M1280" s="10" t="str">
        <f>VLOOKUP(Table_Fact_Inbound_Reporting[[#This Row],[supplier_dim_supplier_id]],Table_supplier_dim1[[supplier_id]:[supplier_name]],5,FALSE)</f>
        <v>Twin Enviro</v>
      </c>
      <c r="N1280" s="10">
        <f>SUMIF(B:B,Table_Fact_Inbound_Reporting[[#This Row],[single_stream_incoming_date]],G:G)</f>
        <v>8.4499999999999993</v>
      </c>
      <c r="O1280" s="10">
        <f>IFERROR(VLOOKUP(Table_Fact_Inbound_Reporting[[#This Row],[single_stream_incoming_date]],Fact_Trashout_Reporting!C:F,4,FALSE),0)</f>
        <v>0</v>
      </c>
      <c r="P1280" s="10">
        <f>IFERROR(VLOOKUP(Table_Fact_Inbound_Reporting[[#This Row],[single_stream_incoming_date]],Fact_Production_Reporting!E:G,3,FALSE),0)</f>
        <v>4.17</v>
      </c>
      <c r="Q1280" s="30">
        <f>Table_Fact_Inbound_Reporting[[#This Row],[Group_Trash_Weight_Tons]]/Table_Fact_Inbound_Reporting[[#This Row],[Group_Inbound_Weight_Tons]]</f>
        <v>0</v>
      </c>
      <c r="R1280" s="10">
        <f t="shared" si="19"/>
        <v>0.27575424703049778</v>
      </c>
    </row>
    <row r="1281" spans="1:18" x14ac:dyDescent="0.25">
      <c r="A1281">
        <v>1319</v>
      </c>
      <c r="B1281" s="14">
        <v>43952</v>
      </c>
      <c r="C1281" t="s">
        <v>42</v>
      </c>
      <c r="D1281">
        <v>91622</v>
      </c>
      <c r="E1281" s="2">
        <v>43952</v>
      </c>
      <c r="F1281">
        <v>1640</v>
      </c>
      <c r="G1281">
        <v>0.82</v>
      </c>
      <c r="H1281">
        <v>2</v>
      </c>
      <c r="I1281" t="s">
        <v>162</v>
      </c>
      <c r="J1281" t="s">
        <v>171</v>
      </c>
      <c r="K1281">
        <v>5</v>
      </c>
      <c r="L1281" t="s">
        <v>173</v>
      </c>
      <c r="M1281" s="10" t="str">
        <f>VLOOKUP(Table_Fact_Inbound_Reporting[[#This Row],[supplier_dim_supplier_id]],Table_supplier_dim1[[supplier_id]:[supplier_name]],5,FALSE)</f>
        <v>Twin Enviro</v>
      </c>
      <c r="N1281" s="10">
        <f>SUMIF(B:B,Table_Fact_Inbound_Reporting[[#This Row],[single_stream_incoming_date]],G:G)</f>
        <v>8.4499999999999993</v>
      </c>
      <c r="O1281" s="10">
        <f>IFERROR(VLOOKUP(Table_Fact_Inbound_Reporting[[#This Row],[single_stream_incoming_date]],Fact_Trashout_Reporting!C:F,4,FALSE),0)</f>
        <v>0</v>
      </c>
      <c r="P1281" s="10">
        <f>IFERROR(VLOOKUP(Table_Fact_Inbound_Reporting[[#This Row],[single_stream_incoming_date]],Fact_Production_Reporting!E:G,3,FALSE),0)</f>
        <v>4.17</v>
      </c>
      <c r="Q1281" s="30">
        <f>Table_Fact_Inbound_Reporting[[#This Row],[Group_Trash_Weight_Tons]]/Table_Fact_Inbound_Reporting[[#This Row],[Group_Inbound_Weight_Tons]]</f>
        <v>0</v>
      </c>
      <c r="R1281" s="10">
        <f t="shared" si="19"/>
        <v>0.27575424703049778</v>
      </c>
    </row>
    <row r="1282" spans="1:18" x14ac:dyDescent="0.25">
      <c r="A1282">
        <v>1320</v>
      </c>
      <c r="B1282" s="14">
        <v>43952</v>
      </c>
      <c r="C1282" t="s">
        <v>42</v>
      </c>
      <c r="D1282">
        <v>91603</v>
      </c>
      <c r="E1282" s="2">
        <v>43952</v>
      </c>
      <c r="F1282">
        <v>3820</v>
      </c>
      <c r="G1282">
        <v>1.91</v>
      </c>
      <c r="H1282">
        <v>2</v>
      </c>
      <c r="I1282" t="s">
        <v>162</v>
      </c>
      <c r="J1282" t="s">
        <v>171</v>
      </c>
      <c r="K1282">
        <v>5</v>
      </c>
      <c r="L1282" t="s">
        <v>173</v>
      </c>
      <c r="M1282" s="10" t="str">
        <f>VLOOKUP(Table_Fact_Inbound_Reporting[[#This Row],[supplier_dim_supplier_id]],Table_supplier_dim1[[supplier_id]:[supplier_name]],5,FALSE)</f>
        <v>Twin Enviro</v>
      </c>
      <c r="N1282" s="10">
        <f>SUMIF(B:B,Table_Fact_Inbound_Reporting[[#This Row],[single_stream_incoming_date]],G:G)</f>
        <v>8.4499999999999993</v>
      </c>
      <c r="O1282" s="10">
        <f>IFERROR(VLOOKUP(Table_Fact_Inbound_Reporting[[#This Row],[single_stream_incoming_date]],Fact_Trashout_Reporting!C:F,4,FALSE),0)</f>
        <v>0</v>
      </c>
      <c r="P1282" s="10">
        <f>IFERROR(VLOOKUP(Table_Fact_Inbound_Reporting[[#This Row],[single_stream_incoming_date]],Fact_Production_Reporting!E:G,3,FALSE),0)</f>
        <v>4.17</v>
      </c>
      <c r="Q1282" s="30">
        <f>Table_Fact_Inbound_Reporting[[#This Row],[Group_Trash_Weight_Tons]]/Table_Fact_Inbound_Reporting[[#This Row],[Group_Inbound_Weight_Tons]]</f>
        <v>0</v>
      </c>
      <c r="R1282" s="10">
        <f t="shared" ref="R1282:R1345" si="20">AVERAGE(Q:Q)</f>
        <v>0.27575424703049778</v>
      </c>
    </row>
    <row r="1283" spans="1:18" x14ac:dyDescent="0.25">
      <c r="A1283">
        <v>1318</v>
      </c>
      <c r="B1283" s="14">
        <v>43952</v>
      </c>
      <c r="C1283" t="s">
        <v>42</v>
      </c>
      <c r="D1283">
        <v>91584</v>
      </c>
      <c r="E1283" s="2">
        <v>43952</v>
      </c>
      <c r="F1283">
        <v>960</v>
      </c>
      <c r="G1283">
        <v>0.48</v>
      </c>
      <c r="H1283">
        <v>2</v>
      </c>
      <c r="I1283" t="s">
        <v>162</v>
      </c>
      <c r="J1283" t="s">
        <v>171</v>
      </c>
      <c r="K1283">
        <v>5</v>
      </c>
      <c r="L1283" t="s">
        <v>173</v>
      </c>
      <c r="M1283" s="10" t="str">
        <f>VLOOKUP(Table_Fact_Inbound_Reporting[[#This Row],[supplier_dim_supplier_id]],Table_supplier_dim1[[supplier_id]:[supplier_name]],5,FALSE)</f>
        <v>Twin Enviro</v>
      </c>
      <c r="N1283" s="10">
        <f>SUMIF(B:B,Table_Fact_Inbound_Reporting[[#This Row],[single_stream_incoming_date]],G:G)</f>
        <v>8.4499999999999993</v>
      </c>
      <c r="O1283" s="10">
        <f>IFERROR(VLOOKUP(Table_Fact_Inbound_Reporting[[#This Row],[single_stream_incoming_date]],Fact_Trashout_Reporting!C:F,4,FALSE),0)</f>
        <v>0</v>
      </c>
      <c r="P1283" s="10">
        <f>IFERROR(VLOOKUP(Table_Fact_Inbound_Reporting[[#This Row],[single_stream_incoming_date]],Fact_Production_Reporting!E:G,3,FALSE),0)</f>
        <v>4.17</v>
      </c>
      <c r="Q1283" s="30">
        <f>Table_Fact_Inbound_Reporting[[#This Row],[Group_Trash_Weight_Tons]]/Table_Fact_Inbound_Reporting[[#This Row],[Group_Inbound_Weight_Tons]]</f>
        <v>0</v>
      </c>
      <c r="R1283" s="10">
        <f t="shared" si="20"/>
        <v>0.27575424703049778</v>
      </c>
    </row>
    <row r="1284" spans="1:18" x14ac:dyDescent="0.25">
      <c r="A1284">
        <v>1731</v>
      </c>
      <c r="B1284" s="14">
        <v>43952</v>
      </c>
      <c r="C1284" t="s">
        <v>42</v>
      </c>
      <c r="D1284">
        <v>91604</v>
      </c>
      <c r="E1284" s="2">
        <v>43952</v>
      </c>
      <c r="F1284">
        <v>6660</v>
      </c>
      <c r="G1284">
        <v>3.33</v>
      </c>
      <c r="H1284">
        <v>3</v>
      </c>
      <c r="I1284" t="s">
        <v>162</v>
      </c>
      <c r="J1284" t="s">
        <v>171</v>
      </c>
      <c r="K1284">
        <v>5</v>
      </c>
      <c r="L1284" t="s">
        <v>173</v>
      </c>
      <c r="M1284" s="10" t="str">
        <f>VLOOKUP(Table_Fact_Inbound_Reporting[[#This Row],[supplier_dim_supplier_id]],Table_supplier_dim1[[supplier_id]:[supplier_name]],5,FALSE)</f>
        <v>Waste Management</v>
      </c>
      <c r="N1284" s="10">
        <f>SUMIF(B:B,Table_Fact_Inbound_Reporting[[#This Row],[single_stream_incoming_date]],G:G)</f>
        <v>8.4499999999999993</v>
      </c>
      <c r="O1284" s="10">
        <f>IFERROR(VLOOKUP(Table_Fact_Inbound_Reporting[[#This Row],[single_stream_incoming_date]],Fact_Trashout_Reporting!C:F,4,FALSE),0)</f>
        <v>0</v>
      </c>
      <c r="P1284" s="10">
        <f>IFERROR(VLOOKUP(Table_Fact_Inbound_Reporting[[#This Row],[single_stream_incoming_date]],Fact_Production_Reporting!E:G,3,FALSE),0)</f>
        <v>4.17</v>
      </c>
      <c r="Q1284" s="30">
        <f>Table_Fact_Inbound_Reporting[[#This Row],[Group_Trash_Weight_Tons]]/Table_Fact_Inbound_Reporting[[#This Row],[Group_Inbound_Weight_Tons]]</f>
        <v>0</v>
      </c>
      <c r="R1284" s="10">
        <f t="shared" si="20"/>
        <v>0.27575424703049778</v>
      </c>
    </row>
    <row r="1285" spans="1:18" x14ac:dyDescent="0.25">
      <c r="A1285">
        <v>1732</v>
      </c>
      <c r="B1285" s="14">
        <v>43951</v>
      </c>
      <c r="C1285" t="s">
        <v>42</v>
      </c>
      <c r="D1285">
        <v>91538</v>
      </c>
      <c r="E1285" s="2">
        <v>43951</v>
      </c>
      <c r="F1285">
        <v>4680</v>
      </c>
      <c r="G1285">
        <v>2.34</v>
      </c>
      <c r="H1285">
        <v>3</v>
      </c>
      <c r="I1285" t="s">
        <v>162</v>
      </c>
      <c r="J1285" t="s">
        <v>171</v>
      </c>
      <c r="K1285">
        <v>4</v>
      </c>
      <c r="L1285" t="s">
        <v>174</v>
      </c>
      <c r="M1285" s="10" t="str">
        <f>VLOOKUP(Table_Fact_Inbound_Reporting[[#This Row],[supplier_dim_supplier_id]],Table_supplier_dim1[[supplier_id]:[supplier_name]],5,FALSE)</f>
        <v>Waste Management</v>
      </c>
      <c r="N1285" s="10">
        <f>SUMIF(B:B,Table_Fact_Inbound_Reporting[[#This Row],[single_stream_incoming_date]],G:G)</f>
        <v>8.11</v>
      </c>
      <c r="O1285" s="10">
        <f>IFERROR(VLOOKUP(Table_Fact_Inbound_Reporting[[#This Row],[single_stream_incoming_date]],Fact_Trashout_Reporting!C:F,4,FALSE),0)</f>
        <v>2.4500000000000002</v>
      </c>
      <c r="P1285" s="10">
        <f>IFERROR(VLOOKUP(Table_Fact_Inbound_Reporting[[#This Row],[single_stream_incoming_date]],Fact_Production_Reporting!E:G,3,FALSE),0)</f>
        <v>0</v>
      </c>
      <c r="Q1285" s="30">
        <f>Table_Fact_Inbound_Reporting[[#This Row],[Group_Trash_Weight_Tons]]/Table_Fact_Inbound_Reporting[[#This Row],[Group_Inbound_Weight_Tons]]</f>
        <v>0.30209617755856971</v>
      </c>
      <c r="R1285" s="10">
        <f t="shared" si="20"/>
        <v>0.27575424703049778</v>
      </c>
    </row>
    <row r="1286" spans="1:18" x14ac:dyDescent="0.25">
      <c r="A1286">
        <v>1324</v>
      </c>
      <c r="B1286" s="14">
        <v>43951</v>
      </c>
      <c r="C1286" t="s">
        <v>42</v>
      </c>
      <c r="D1286">
        <v>91499</v>
      </c>
      <c r="E1286" s="2">
        <v>43951</v>
      </c>
      <c r="F1286">
        <v>1820</v>
      </c>
      <c r="G1286">
        <v>0.91</v>
      </c>
      <c r="H1286">
        <v>2</v>
      </c>
      <c r="I1286" t="s">
        <v>162</v>
      </c>
      <c r="J1286" t="s">
        <v>171</v>
      </c>
      <c r="K1286">
        <v>4</v>
      </c>
      <c r="L1286" t="s">
        <v>174</v>
      </c>
      <c r="M1286" s="10" t="str">
        <f>VLOOKUP(Table_Fact_Inbound_Reporting[[#This Row],[supplier_dim_supplier_id]],Table_supplier_dim1[[supplier_id]:[supplier_name]],5,FALSE)</f>
        <v>Twin Enviro</v>
      </c>
      <c r="N1286" s="10">
        <f>SUMIF(B:B,Table_Fact_Inbound_Reporting[[#This Row],[single_stream_incoming_date]],G:G)</f>
        <v>8.11</v>
      </c>
      <c r="O1286" s="10">
        <f>IFERROR(VLOOKUP(Table_Fact_Inbound_Reporting[[#This Row],[single_stream_incoming_date]],Fact_Trashout_Reporting!C:F,4,FALSE),0)</f>
        <v>2.4500000000000002</v>
      </c>
      <c r="P1286" s="10">
        <f>IFERROR(VLOOKUP(Table_Fact_Inbound_Reporting[[#This Row],[single_stream_incoming_date]],Fact_Production_Reporting!E:G,3,FALSE),0)</f>
        <v>0</v>
      </c>
      <c r="Q1286" s="30">
        <f>Table_Fact_Inbound_Reporting[[#This Row],[Group_Trash_Weight_Tons]]/Table_Fact_Inbound_Reporting[[#This Row],[Group_Inbound_Weight_Tons]]</f>
        <v>0.30209617755856971</v>
      </c>
      <c r="R1286" s="10">
        <f t="shared" si="20"/>
        <v>0.27575424703049778</v>
      </c>
    </row>
    <row r="1287" spans="1:18" x14ac:dyDescent="0.25">
      <c r="A1287">
        <v>1322</v>
      </c>
      <c r="B1287" s="14">
        <v>43951</v>
      </c>
      <c r="C1287" t="s">
        <v>42</v>
      </c>
      <c r="D1287">
        <v>91496</v>
      </c>
      <c r="E1287" s="2">
        <v>43951</v>
      </c>
      <c r="F1287">
        <v>2620</v>
      </c>
      <c r="G1287">
        <v>1.31</v>
      </c>
      <c r="H1287">
        <v>2</v>
      </c>
      <c r="I1287" t="s">
        <v>162</v>
      </c>
      <c r="J1287" t="s">
        <v>171</v>
      </c>
      <c r="K1287">
        <v>4</v>
      </c>
      <c r="L1287" t="s">
        <v>174</v>
      </c>
      <c r="M1287" s="10" t="str">
        <f>VLOOKUP(Table_Fact_Inbound_Reporting[[#This Row],[supplier_dim_supplier_id]],Table_supplier_dim1[[supplier_id]:[supplier_name]],5,FALSE)</f>
        <v>Twin Enviro</v>
      </c>
      <c r="N1287" s="10">
        <f>SUMIF(B:B,Table_Fact_Inbound_Reporting[[#This Row],[single_stream_incoming_date]],G:G)</f>
        <v>8.11</v>
      </c>
      <c r="O1287" s="10">
        <f>IFERROR(VLOOKUP(Table_Fact_Inbound_Reporting[[#This Row],[single_stream_incoming_date]],Fact_Trashout_Reporting!C:F,4,FALSE),0)</f>
        <v>2.4500000000000002</v>
      </c>
      <c r="P1287" s="10">
        <f>IFERROR(VLOOKUP(Table_Fact_Inbound_Reporting[[#This Row],[single_stream_incoming_date]],Fact_Production_Reporting!E:G,3,FALSE),0)</f>
        <v>0</v>
      </c>
      <c r="Q1287" s="30">
        <f>Table_Fact_Inbound_Reporting[[#This Row],[Group_Trash_Weight_Tons]]/Table_Fact_Inbound_Reporting[[#This Row],[Group_Inbound_Weight_Tons]]</f>
        <v>0.30209617755856971</v>
      </c>
      <c r="R1287" s="10">
        <f t="shared" si="20"/>
        <v>0.27575424703049778</v>
      </c>
    </row>
    <row r="1288" spans="1:18" x14ac:dyDescent="0.25">
      <c r="A1288">
        <v>1321</v>
      </c>
      <c r="B1288" s="14">
        <v>43951</v>
      </c>
      <c r="C1288" t="s">
        <v>42</v>
      </c>
      <c r="D1288">
        <v>91544</v>
      </c>
      <c r="E1288" s="2">
        <v>43951</v>
      </c>
      <c r="F1288">
        <v>4180</v>
      </c>
      <c r="G1288">
        <v>2.09</v>
      </c>
      <c r="H1288">
        <v>2</v>
      </c>
      <c r="I1288" t="s">
        <v>162</v>
      </c>
      <c r="J1288" t="s">
        <v>171</v>
      </c>
      <c r="K1288">
        <v>4</v>
      </c>
      <c r="L1288" t="s">
        <v>174</v>
      </c>
      <c r="M1288" s="10" t="str">
        <f>VLOOKUP(Table_Fact_Inbound_Reporting[[#This Row],[supplier_dim_supplier_id]],Table_supplier_dim1[[supplier_id]:[supplier_name]],5,FALSE)</f>
        <v>Twin Enviro</v>
      </c>
      <c r="N1288" s="10">
        <f>SUMIF(B:B,Table_Fact_Inbound_Reporting[[#This Row],[single_stream_incoming_date]],G:G)</f>
        <v>8.11</v>
      </c>
      <c r="O1288" s="10">
        <f>IFERROR(VLOOKUP(Table_Fact_Inbound_Reporting[[#This Row],[single_stream_incoming_date]],Fact_Trashout_Reporting!C:F,4,FALSE),0)</f>
        <v>2.4500000000000002</v>
      </c>
      <c r="P1288" s="10">
        <f>IFERROR(VLOOKUP(Table_Fact_Inbound_Reporting[[#This Row],[single_stream_incoming_date]],Fact_Production_Reporting!E:G,3,FALSE),0)</f>
        <v>0</v>
      </c>
      <c r="Q1288" s="30">
        <f>Table_Fact_Inbound_Reporting[[#This Row],[Group_Trash_Weight_Tons]]/Table_Fact_Inbound_Reporting[[#This Row],[Group_Inbound_Weight_Tons]]</f>
        <v>0.30209617755856971</v>
      </c>
      <c r="R1288" s="10">
        <f t="shared" si="20"/>
        <v>0.27575424703049778</v>
      </c>
    </row>
    <row r="1289" spans="1:18" x14ac:dyDescent="0.25">
      <c r="A1289">
        <v>1323</v>
      </c>
      <c r="B1289" s="14">
        <v>43951</v>
      </c>
      <c r="C1289" t="s">
        <v>42</v>
      </c>
      <c r="D1289">
        <v>91528</v>
      </c>
      <c r="E1289" s="2">
        <v>43951</v>
      </c>
      <c r="F1289">
        <v>2920</v>
      </c>
      <c r="G1289">
        <v>1.46</v>
      </c>
      <c r="H1289">
        <v>2</v>
      </c>
      <c r="I1289" t="s">
        <v>162</v>
      </c>
      <c r="J1289" t="s">
        <v>171</v>
      </c>
      <c r="K1289">
        <v>4</v>
      </c>
      <c r="L1289" t="s">
        <v>174</v>
      </c>
      <c r="M1289" s="10" t="str">
        <f>VLOOKUP(Table_Fact_Inbound_Reporting[[#This Row],[supplier_dim_supplier_id]],Table_supplier_dim1[[supplier_id]:[supplier_name]],5,FALSE)</f>
        <v>Twin Enviro</v>
      </c>
      <c r="N1289" s="10">
        <f>SUMIF(B:B,Table_Fact_Inbound_Reporting[[#This Row],[single_stream_incoming_date]],G:G)</f>
        <v>8.11</v>
      </c>
      <c r="O1289" s="10">
        <f>IFERROR(VLOOKUP(Table_Fact_Inbound_Reporting[[#This Row],[single_stream_incoming_date]],Fact_Trashout_Reporting!C:F,4,FALSE),0)</f>
        <v>2.4500000000000002</v>
      </c>
      <c r="P1289" s="10">
        <f>IFERROR(VLOOKUP(Table_Fact_Inbound_Reporting[[#This Row],[single_stream_incoming_date]],Fact_Production_Reporting!E:G,3,FALSE),0)</f>
        <v>0</v>
      </c>
      <c r="Q1289" s="30">
        <f>Table_Fact_Inbound_Reporting[[#This Row],[Group_Trash_Weight_Tons]]/Table_Fact_Inbound_Reporting[[#This Row],[Group_Inbound_Weight_Tons]]</f>
        <v>0.30209617755856971</v>
      </c>
      <c r="R1289" s="10">
        <f t="shared" si="20"/>
        <v>0.27575424703049778</v>
      </c>
    </row>
    <row r="1290" spans="1:18" x14ac:dyDescent="0.25">
      <c r="A1290">
        <v>1326</v>
      </c>
      <c r="B1290" s="14">
        <v>43950</v>
      </c>
      <c r="C1290" t="s">
        <v>42</v>
      </c>
      <c r="D1290">
        <v>91475</v>
      </c>
      <c r="E1290" s="2">
        <v>43950</v>
      </c>
      <c r="F1290">
        <v>1660</v>
      </c>
      <c r="G1290">
        <v>0.83</v>
      </c>
      <c r="H1290">
        <v>2</v>
      </c>
      <c r="I1290" t="s">
        <v>162</v>
      </c>
      <c r="J1290" t="s">
        <v>171</v>
      </c>
      <c r="K1290">
        <v>4</v>
      </c>
      <c r="L1290" t="s">
        <v>174</v>
      </c>
      <c r="M1290" s="10" t="str">
        <f>VLOOKUP(Table_Fact_Inbound_Reporting[[#This Row],[supplier_dim_supplier_id]],Table_supplier_dim1[[supplier_id]:[supplier_name]],5,FALSE)</f>
        <v>Twin Enviro</v>
      </c>
      <c r="N1290" s="10">
        <f>SUMIF(B:B,Table_Fact_Inbound_Reporting[[#This Row],[single_stream_incoming_date]],G:G)</f>
        <v>6.18</v>
      </c>
      <c r="O1290" s="10">
        <f>IFERROR(VLOOKUP(Table_Fact_Inbound_Reporting[[#This Row],[single_stream_incoming_date]],Fact_Trashout_Reporting!C:F,4,FALSE),0)</f>
        <v>5.91</v>
      </c>
      <c r="P1290" s="10">
        <f>IFERROR(VLOOKUP(Table_Fact_Inbound_Reporting[[#This Row],[single_stream_incoming_date]],Fact_Production_Reporting!E:G,3,FALSE),0)</f>
        <v>0</v>
      </c>
      <c r="Q1290" s="30">
        <f>Table_Fact_Inbound_Reporting[[#This Row],[Group_Trash_Weight_Tons]]/Table_Fact_Inbound_Reporting[[#This Row],[Group_Inbound_Weight_Tons]]</f>
        <v>0.9563106796116505</v>
      </c>
      <c r="R1290" s="10">
        <f t="shared" si="20"/>
        <v>0.27575424703049778</v>
      </c>
    </row>
    <row r="1291" spans="1:18" x14ac:dyDescent="0.25">
      <c r="A1291">
        <v>1325</v>
      </c>
      <c r="B1291" s="14">
        <v>43950</v>
      </c>
      <c r="C1291" t="s">
        <v>42</v>
      </c>
      <c r="D1291">
        <v>91480</v>
      </c>
      <c r="E1291" s="2">
        <v>43950</v>
      </c>
      <c r="F1291">
        <v>5080</v>
      </c>
      <c r="G1291">
        <v>2.54</v>
      </c>
      <c r="H1291">
        <v>2</v>
      </c>
      <c r="I1291" t="s">
        <v>162</v>
      </c>
      <c r="J1291" t="s">
        <v>171</v>
      </c>
      <c r="K1291">
        <v>4</v>
      </c>
      <c r="L1291" t="s">
        <v>174</v>
      </c>
      <c r="M1291" s="10" t="str">
        <f>VLOOKUP(Table_Fact_Inbound_Reporting[[#This Row],[supplier_dim_supplier_id]],Table_supplier_dim1[[supplier_id]:[supplier_name]],5,FALSE)</f>
        <v>Twin Enviro</v>
      </c>
      <c r="N1291" s="10">
        <f>SUMIF(B:B,Table_Fact_Inbound_Reporting[[#This Row],[single_stream_incoming_date]],G:G)</f>
        <v>6.18</v>
      </c>
      <c r="O1291" s="10">
        <f>IFERROR(VLOOKUP(Table_Fact_Inbound_Reporting[[#This Row],[single_stream_incoming_date]],Fact_Trashout_Reporting!C:F,4,FALSE),0)</f>
        <v>5.91</v>
      </c>
      <c r="P1291" s="10">
        <f>IFERROR(VLOOKUP(Table_Fact_Inbound_Reporting[[#This Row],[single_stream_incoming_date]],Fact_Production_Reporting!E:G,3,FALSE),0)</f>
        <v>0</v>
      </c>
      <c r="Q1291" s="30">
        <f>Table_Fact_Inbound_Reporting[[#This Row],[Group_Trash_Weight_Tons]]/Table_Fact_Inbound_Reporting[[#This Row],[Group_Inbound_Weight_Tons]]</f>
        <v>0.9563106796116505</v>
      </c>
      <c r="R1291" s="10">
        <f t="shared" si="20"/>
        <v>0.27575424703049778</v>
      </c>
    </row>
    <row r="1292" spans="1:18" x14ac:dyDescent="0.25">
      <c r="A1292">
        <v>1733</v>
      </c>
      <c r="B1292" s="14">
        <v>43950</v>
      </c>
      <c r="C1292" t="s">
        <v>42</v>
      </c>
      <c r="D1292">
        <v>91477</v>
      </c>
      <c r="E1292" s="2">
        <v>43950</v>
      </c>
      <c r="F1292">
        <v>5620</v>
      </c>
      <c r="G1292">
        <v>2.81</v>
      </c>
      <c r="H1292">
        <v>3</v>
      </c>
      <c r="I1292" t="s">
        <v>162</v>
      </c>
      <c r="J1292" t="s">
        <v>171</v>
      </c>
      <c r="K1292">
        <v>4</v>
      </c>
      <c r="L1292" t="s">
        <v>174</v>
      </c>
      <c r="M1292" s="10" t="str">
        <f>VLOOKUP(Table_Fact_Inbound_Reporting[[#This Row],[supplier_dim_supplier_id]],Table_supplier_dim1[[supplier_id]:[supplier_name]],5,FALSE)</f>
        <v>Waste Management</v>
      </c>
      <c r="N1292" s="10">
        <f>SUMIF(B:B,Table_Fact_Inbound_Reporting[[#This Row],[single_stream_incoming_date]],G:G)</f>
        <v>6.18</v>
      </c>
      <c r="O1292" s="10">
        <f>IFERROR(VLOOKUP(Table_Fact_Inbound_Reporting[[#This Row],[single_stream_incoming_date]],Fact_Trashout_Reporting!C:F,4,FALSE),0)</f>
        <v>5.91</v>
      </c>
      <c r="P1292" s="10">
        <f>IFERROR(VLOOKUP(Table_Fact_Inbound_Reporting[[#This Row],[single_stream_incoming_date]],Fact_Production_Reporting!E:G,3,FALSE),0)</f>
        <v>0</v>
      </c>
      <c r="Q1292" s="30">
        <f>Table_Fact_Inbound_Reporting[[#This Row],[Group_Trash_Weight_Tons]]/Table_Fact_Inbound_Reporting[[#This Row],[Group_Inbound_Weight_Tons]]</f>
        <v>0.9563106796116505</v>
      </c>
      <c r="R1292" s="10">
        <f t="shared" si="20"/>
        <v>0.27575424703049778</v>
      </c>
    </row>
    <row r="1293" spans="1:18" x14ac:dyDescent="0.25">
      <c r="A1293">
        <v>1327</v>
      </c>
      <c r="B1293" s="14">
        <v>43949</v>
      </c>
      <c r="C1293" t="s">
        <v>42</v>
      </c>
      <c r="D1293">
        <v>91414</v>
      </c>
      <c r="E1293" s="2">
        <v>43949</v>
      </c>
      <c r="F1293">
        <v>6340</v>
      </c>
      <c r="G1293">
        <v>3.17</v>
      </c>
      <c r="H1293">
        <v>2</v>
      </c>
      <c r="I1293" t="s">
        <v>162</v>
      </c>
      <c r="J1293" t="s">
        <v>171</v>
      </c>
      <c r="K1293">
        <v>4</v>
      </c>
      <c r="L1293" t="s">
        <v>174</v>
      </c>
      <c r="M1293" s="10" t="str">
        <f>VLOOKUP(Table_Fact_Inbound_Reporting[[#This Row],[supplier_dim_supplier_id]],Table_supplier_dim1[[supplier_id]:[supplier_name]],5,FALSE)</f>
        <v>Twin Enviro</v>
      </c>
      <c r="N1293" s="10">
        <f>SUMIF(B:B,Table_Fact_Inbound_Reporting[[#This Row],[single_stream_incoming_date]],G:G)</f>
        <v>3.17</v>
      </c>
      <c r="O1293" s="10">
        <f>IFERROR(VLOOKUP(Table_Fact_Inbound_Reporting[[#This Row],[single_stream_incoming_date]],Fact_Trashout_Reporting!C:F,4,FALSE),0)</f>
        <v>2.19</v>
      </c>
      <c r="P1293" s="10">
        <f>IFERROR(VLOOKUP(Table_Fact_Inbound_Reporting[[#This Row],[single_stream_incoming_date]],Fact_Production_Reporting!E:G,3,FALSE),0)</f>
        <v>0</v>
      </c>
      <c r="Q1293" s="30">
        <f>Table_Fact_Inbound_Reporting[[#This Row],[Group_Trash_Weight_Tons]]/Table_Fact_Inbound_Reporting[[#This Row],[Group_Inbound_Weight_Tons]]</f>
        <v>0.69085173501577291</v>
      </c>
      <c r="R1293" s="10">
        <f t="shared" si="20"/>
        <v>0.27575424703049778</v>
      </c>
    </row>
    <row r="1294" spans="1:18" x14ac:dyDescent="0.25">
      <c r="A1294">
        <v>1735</v>
      </c>
      <c r="B1294" s="14">
        <v>43948</v>
      </c>
      <c r="C1294" t="s">
        <v>42</v>
      </c>
      <c r="D1294">
        <v>91343</v>
      </c>
      <c r="E1294" s="2">
        <v>43948</v>
      </c>
      <c r="F1294">
        <v>7460</v>
      </c>
      <c r="G1294">
        <v>3.73</v>
      </c>
      <c r="H1294">
        <v>3</v>
      </c>
      <c r="I1294" t="s">
        <v>162</v>
      </c>
      <c r="J1294" t="s">
        <v>171</v>
      </c>
      <c r="K1294">
        <v>4</v>
      </c>
      <c r="L1294" t="s">
        <v>174</v>
      </c>
      <c r="M1294" s="10" t="str">
        <f>VLOOKUP(Table_Fact_Inbound_Reporting[[#This Row],[supplier_dim_supplier_id]],Table_supplier_dim1[[supplier_id]:[supplier_name]],5,FALSE)</f>
        <v>Waste Management</v>
      </c>
      <c r="N1294" s="10">
        <f>SUMIF(B:B,Table_Fact_Inbound_Reporting[[#This Row],[single_stream_incoming_date]],G:G)</f>
        <v>14.700000000000001</v>
      </c>
      <c r="O1294" s="10">
        <f>IFERROR(VLOOKUP(Table_Fact_Inbound_Reporting[[#This Row],[single_stream_incoming_date]],Fact_Trashout_Reporting!C:F,4,FALSE),0)</f>
        <v>3.83</v>
      </c>
      <c r="P1294" s="10">
        <f>IFERROR(VLOOKUP(Table_Fact_Inbound_Reporting[[#This Row],[single_stream_incoming_date]],Fact_Production_Reporting!E:G,3,FALSE),0)</f>
        <v>0</v>
      </c>
      <c r="Q1294" s="30">
        <f>Table_Fact_Inbound_Reporting[[#This Row],[Group_Trash_Weight_Tons]]/Table_Fact_Inbound_Reporting[[#This Row],[Group_Inbound_Weight_Tons]]</f>
        <v>0.26054421768707481</v>
      </c>
      <c r="R1294" s="10">
        <f t="shared" si="20"/>
        <v>0.27575424703049778</v>
      </c>
    </row>
    <row r="1295" spans="1:18" x14ac:dyDescent="0.25">
      <c r="A1295">
        <v>1329</v>
      </c>
      <c r="B1295" s="14">
        <v>43948</v>
      </c>
      <c r="C1295" t="s">
        <v>42</v>
      </c>
      <c r="D1295">
        <v>91331</v>
      </c>
      <c r="E1295" s="2">
        <v>43948</v>
      </c>
      <c r="F1295">
        <v>4700</v>
      </c>
      <c r="G1295">
        <v>2.35</v>
      </c>
      <c r="H1295">
        <v>2</v>
      </c>
      <c r="I1295" t="s">
        <v>162</v>
      </c>
      <c r="J1295" t="s">
        <v>171</v>
      </c>
      <c r="K1295">
        <v>4</v>
      </c>
      <c r="L1295" t="s">
        <v>174</v>
      </c>
      <c r="M1295" s="10" t="str">
        <f>VLOOKUP(Table_Fact_Inbound_Reporting[[#This Row],[supplier_dim_supplier_id]],Table_supplier_dim1[[supplier_id]:[supplier_name]],5,FALSE)</f>
        <v>Twin Enviro</v>
      </c>
      <c r="N1295" s="10">
        <f>SUMIF(B:B,Table_Fact_Inbound_Reporting[[#This Row],[single_stream_incoming_date]],G:G)</f>
        <v>14.700000000000001</v>
      </c>
      <c r="O1295" s="10">
        <f>IFERROR(VLOOKUP(Table_Fact_Inbound_Reporting[[#This Row],[single_stream_incoming_date]],Fact_Trashout_Reporting!C:F,4,FALSE),0)</f>
        <v>3.83</v>
      </c>
      <c r="P1295" s="10">
        <f>IFERROR(VLOOKUP(Table_Fact_Inbound_Reporting[[#This Row],[single_stream_incoming_date]],Fact_Production_Reporting!E:G,3,FALSE),0)</f>
        <v>0</v>
      </c>
      <c r="Q1295" s="30">
        <f>Table_Fact_Inbound_Reporting[[#This Row],[Group_Trash_Weight_Tons]]/Table_Fact_Inbound_Reporting[[#This Row],[Group_Inbound_Weight_Tons]]</f>
        <v>0.26054421768707481</v>
      </c>
      <c r="R1295" s="10">
        <f t="shared" si="20"/>
        <v>0.27575424703049778</v>
      </c>
    </row>
    <row r="1296" spans="1:18" x14ac:dyDescent="0.25">
      <c r="A1296">
        <v>1330</v>
      </c>
      <c r="B1296" s="14">
        <v>43948</v>
      </c>
      <c r="C1296" t="s">
        <v>42</v>
      </c>
      <c r="D1296">
        <v>91311</v>
      </c>
      <c r="E1296" s="2">
        <v>43948</v>
      </c>
      <c r="F1296">
        <v>8320</v>
      </c>
      <c r="G1296">
        <v>4.16</v>
      </c>
      <c r="H1296">
        <v>2</v>
      </c>
      <c r="I1296" t="s">
        <v>162</v>
      </c>
      <c r="J1296" t="s">
        <v>171</v>
      </c>
      <c r="K1296">
        <v>4</v>
      </c>
      <c r="L1296" t="s">
        <v>174</v>
      </c>
      <c r="M1296" s="10" t="str">
        <f>VLOOKUP(Table_Fact_Inbound_Reporting[[#This Row],[supplier_dim_supplier_id]],Table_supplier_dim1[[supplier_id]:[supplier_name]],5,FALSE)</f>
        <v>Twin Enviro</v>
      </c>
      <c r="N1296" s="10">
        <f>SUMIF(B:B,Table_Fact_Inbound_Reporting[[#This Row],[single_stream_incoming_date]],G:G)</f>
        <v>14.700000000000001</v>
      </c>
      <c r="O1296" s="10">
        <f>IFERROR(VLOOKUP(Table_Fact_Inbound_Reporting[[#This Row],[single_stream_incoming_date]],Fact_Trashout_Reporting!C:F,4,FALSE),0)</f>
        <v>3.83</v>
      </c>
      <c r="P1296" s="10">
        <f>IFERROR(VLOOKUP(Table_Fact_Inbound_Reporting[[#This Row],[single_stream_incoming_date]],Fact_Production_Reporting!E:G,3,FALSE),0)</f>
        <v>0</v>
      </c>
      <c r="Q1296" s="30">
        <f>Table_Fact_Inbound_Reporting[[#This Row],[Group_Trash_Weight_Tons]]/Table_Fact_Inbound_Reporting[[#This Row],[Group_Inbound_Weight_Tons]]</f>
        <v>0.26054421768707481</v>
      </c>
      <c r="R1296" s="10">
        <f t="shared" si="20"/>
        <v>0.27575424703049778</v>
      </c>
    </row>
    <row r="1297" spans="1:18" x14ac:dyDescent="0.25">
      <c r="A1297">
        <v>1328</v>
      </c>
      <c r="B1297" s="14">
        <v>43948</v>
      </c>
      <c r="C1297" t="s">
        <v>42</v>
      </c>
      <c r="D1297">
        <v>91309</v>
      </c>
      <c r="E1297" s="2">
        <v>43948</v>
      </c>
      <c r="F1297">
        <v>3480</v>
      </c>
      <c r="G1297">
        <v>1.74</v>
      </c>
      <c r="H1297">
        <v>2</v>
      </c>
      <c r="I1297" t="s">
        <v>162</v>
      </c>
      <c r="J1297" t="s">
        <v>171</v>
      </c>
      <c r="K1297">
        <v>4</v>
      </c>
      <c r="L1297" t="s">
        <v>174</v>
      </c>
      <c r="M1297" s="10" t="str">
        <f>VLOOKUP(Table_Fact_Inbound_Reporting[[#This Row],[supplier_dim_supplier_id]],Table_supplier_dim1[[supplier_id]:[supplier_name]],5,FALSE)</f>
        <v>Twin Enviro</v>
      </c>
      <c r="N1297" s="10">
        <f>SUMIF(B:B,Table_Fact_Inbound_Reporting[[#This Row],[single_stream_incoming_date]],G:G)</f>
        <v>14.700000000000001</v>
      </c>
      <c r="O1297" s="10">
        <f>IFERROR(VLOOKUP(Table_Fact_Inbound_Reporting[[#This Row],[single_stream_incoming_date]],Fact_Trashout_Reporting!C:F,4,FALSE),0)</f>
        <v>3.83</v>
      </c>
      <c r="P1297" s="10">
        <f>IFERROR(VLOOKUP(Table_Fact_Inbound_Reporting[[#This Row],[single_stream_incoming_date]],Fact_Production_Reporting!E:G,3,FALSE),0)</f>
        <v>0</v>
      </c>
      <c r="Q1297" s="30">
        <f>Table_Fact_Inbound_Reporting[[#This Row],[Group_Trash_Weight_Tons]]/Table_Fact_Inbound_Reporting[[#This Row],[Group_Inbound_Weight_Tons]]</f>
        <v>0.26054421768707481</v>
      </c>
      <c r="R1297" s="10">
        <f t="shared" si="20"/>
        <v>0.27575424703049778</v>
      </c>
    </row>
    <row r="1298" spans="1:18" x14ac:dyDescent="0.25">
      <c r="A1298">
        <v>1734</v>
      </c>
      <c r="B1298" s="14">
        <v>43948</v>
      </c>
      <c r="C1298" t="s">
        <v>42</v>
      </c>
      <c r="D1298">
        <v>91320</v>
      </c>
      <c r="E1298" s="2">
        <v>43948</v>
      </c>
      <c r="F1298">
        <v>5440</v>
      </c>
      <c r="G1298">
        <v>2.72</v>
      </c>
      <c r="H1298">
        <v>3</v>
      </c>
      <c r="I1298" t="s">
        <v>162</v>
      </c>
      <c r="J1298" t="s">
        <v>171</v>
      </c>
      <c r="K1298">
        <v>4</v>
      </c>
      <c r="L1298" t="s">
        <v>174</v>
      </c>
      <c r="M1298" s="10" t="str">
        <f>VLOOKUP(Table_Fact_Inbound_Reporting[[#This Row],[supplier_dim_supplier_id]],Table_supplier_dim1[[supplier_id]:[supplier_name]],5,FALSE)</f>
        <v>Waste Management</v>
      </c>
      <c r="N1298" s="10">
        <f>SUMIF(B:B,Table_Fact_Inbound_Reporting[[#This Row],[single_stream_incoming_date]],G:G)</f>
        <v>14.700000000000001</v>
      </c>
      <c r="O1298" s="10">
        <f>IFERROR(VLOOKUP(Table_Fact_Inbound_Reporting[[#This Row],[single_stream_incoming_date]],Fact_Trashout_Reporting!C:F,4,FALSE),0)</f>
        <v>3.83</v>
      </c>
      <c r="P1298" s="10">
        <f>IFERROR(VLOOKUP(Table_Fact_Inbound_Reporting[[#This Row],[single_stream_incoming_date]],Fact_Production_Reporting!E:G,3,FALSE),0)</f>
        <v>0</v>
      </c>
      <c r="Q1298" s="30">
        <f>Table_Fact_Inbound_Reporting[[#This Row],[Group_Trash_Weight_Tons]]/Table_Fact_Inbound_Reporting[[#This Row],[Group_Inbound_Weight_Tons]]</f>
        <v>0.26054421768707481</v>
      </c>
      <c r="R1298" s="10">
        <f t="shared" si="20"/>
        <v>0.27575424703049778</v>
      </c>
    </row>
    <row r="1299" spans="1:18" x14ac:dyDescent="0.25">
      <c r="A1299">
        <v>1736</v>
      </c>
      <c r="B1299" s="14">
        <v>43945</v>
      </c>
      <c r="C1299" t="s">
        <v>42</v>
      </c>
      <c r="D1299">
        <v>91296</v>
      </c>
      <c r="E1299" s="2">
        <v>43945</v>
      </c>
      <c r="F1299">
        <v>9560</v>
      </c>
      <c r="G1299">
        <v>4.78</v>
      </c>
      <c r="H1299">
        <v>3</v>
      </c>
      <c r="I1299" t="s">
        <v>162</v>
      </c>
      <c r="J1299" t="s">
        <v>171</v>
      </c>
      <c r="K1299">
        <v>4</v>
      </c>
      <c r="L1299" t="s">
        <v>174</v>
      </c>
      <c r="M1299" s="10" t="str">
        <f>VLOOKUP(Table_Fact_Inbound_Reporting[[#This Row],[supplier_dim_supplier_id]],Table_supplier_dim1[[supplier_id]:[supplier_name]],5,FALSE)</f>
        <v>Waste Management</v>
      </c>
      <c r="N1299" s="10">
        <f>SUMIF(B:B,Table_Fact_Inbound_Reporting[[#This Row],[single_stream_incoming_date]],G:G)</f>
        <v>9.07</v>
      </c>
      <c r="O1299" s="10">
        <f>IFERROR(VLOOKUP(Table_Fact_Inbound_Reporting[[#This Row],[single_stream_incoming_date]],Fact_Trashout_Reporting!C:F,4,FALSE),0)</f>
        <v>5.39</v>
      </c>
      <c r="P1299" s="10">
        <f>IFERROR(VLOOKUP(Table_Fact_Inbound_Reporting[[#This Row],[single_stream_incoming_date]],Fact_Production_Reporting!E:G,3,FALSE),0)</f>
        <v>0</v>
      </c>
      <c r="Q1299" s="30">
        <f>Table_Fact_Inbound_Reporting[[#This Row],[Group_Trash_Weight_Tons]]/Table_Fact_Inbound_Reporting[[#This Row],[Group_Inbound_Weight_Tons]]</f>
        <v>0.59426681367144429</v>
      </c>
      <c r="R1299" s="10">
        <f t="shared" si="20"/>
        <v>0.27575424703049778</v>
      </c>
    </row>
    <row r="1300" spans="1:18" x14ac:dyDescent="0.25">
      <c r="A1300">
        <v>1331</v>
      </c>
      <c r="B1300" s="14">
        <v>43945</v>
      </c>
      <c r="C1300" t="s">
        <v>42</v>
      </c>
      <c r="D1300">
        <v>91266</v>
      </c>
      <c r="E1300" s="2">
        <v>43945</v>
      </c>
      <c r="F1300">
        <v>4280</v>
      </c>
      <c r="G1300">
        <v>2.14</v>
      </c>
      <c r="H1300">
        <v>2</v>
      </c>
      <c r="I1300" t="s">
        <v>162</v>
      </c>
      <c r="J1300" t="s">
        <v>171</v>
      </c>
      <c r="K1300">
        <v>4</v>
      </c>
      <c r="L1300" t="s">
        <v>174</v>
      </c>
      <c r="M1300" s="10" t="str">
        <f>VLOOKUP(Table_Fact_Inbound_Reporting[[#This Row],[supplier_dim_supplier_id]],Table_supplier_dim1[[supplier_id]:[supplier_name]],5,FALSE)</f>
        <v>Twin Enviro</v>
      </c>
      <c r="N1300" s="10">
        <f>SUMIF(B:B,Table_Fact_Inbound_Reporting[[#This Row],[single_stream_incoming_date]],G:G)</f>
        <v>9.07</v>
      </c>
      <c r="O1300" s="10">
        <f>IFERROR(VLOOKUP(Table_Fact_Inbound_Reporting[[#This Row],[single_stream_incoming_date]],Fact_Trashout_Reporting!C:F,4,FALSE),0)</f>
        <v>5.39</v>
      </c>
      <c r="P1300" s="10">
        <f>IFERROR(VLOOKUP(Table_Fact_Inbound_Reporting[[#This Row],[single_stream_incoming_date]],Fact_Production_Reporting!E:G,3,FALSE),0)</f>
        <v>0</v>
      </c>
      <c r="Q1300" s="30">
        <f>Table_Fact_Inbound_Reporting[[#This Row],[Group_Trash_Weight_Tons]]/Table_Fact_Inbound_Reporting[[#This Row],[Group_Inbound_Weight_Tons]]</f>
        <v>0.59426681367144429</v>
      </c>
      <c r="R1300" s="10">
        <f t="shared" si="20"/>
        <v>0.27575424703049778</v>
      </c>
    </row>
    <row r="1301" spans="1:18" x14ac:dyDescent="0.25">
      <c r="A1301">
        <v>1333</v>
      </c>
      <c r="B1301" s="14">
        <v>43945</v>
      </c>
      <c r="C1301" t="s">
        <v>42</v>
      </c>
      <c r="D1301">
        <v>91271</v>
      </c>
      <c r="E1301" s="2">
        <v>43945</v>
      </c>
      <c r="F1301">
        <v>2160</v>
      </c>
      <c r="G1301">
        <v>1.08</v>
      </c>
      <c r="H1301">
        <v>2</v>
      </c>
      <c r="I1301" t="s">
        <v>162</v>
      </c>
      <c r="J1301" t="s">
        <v>171</v>
      </c>
      <c r="K1301">
        <v>4</v>
      </c>
      <c r="L1301" t="s">
        <v>174</v>
      </c>
      <c r="M1301" s="10" t="str">
        <f>VLOOKUP(Table_Fact_Inbound_Reporting[[#This Row],[supplier_dim_supplier_id]],Table_supplier_dim1[[supplier_id]:[supplier_name]],5,FALSE)</f>
        <v>Twin Enviro</v>
      </c>
      <c r="N1301" s="10">
        <f>SUMIF(B:B,Table_Fact_Inbound_Reporting[[#This Row],[single_stream_incoming_date]],G:G)</f>
        <v>9.07</v>
      </c>
      <c r="O1301" s="10">
        <f>IFERROR(VLOOKUP(Table_Fact_Inbound_Reporting[[#This Row],[single_stream_incoming_date]],Fact_Trashout_Reporting!C:F,4,FALSE),0)</f>
        <v>5.39</v>
      </c>
      <c r="P1301" s="10">
        <f>IFERROR(VLOOKUP(Table_Fact_Inbound_Reporting[[#This Row],[single_stream_incoming_date]],Fact_Production_Reporting!E:G,3,FALSE),0)</f>
        <v>0</v>
      </c>
      <c r="Q1301" s="30">
        <f>Table_Fact_Inbound_Reporting[[#This Row],[Group_Trash_Weight_Tons]]/Table_Fact_Inbound_Reporting[[#This Row],[Group_Inbound_Weight_Tons]]</f>
        <v>0.59426681367144429</v>
      </c>
      <c r="R1301" s="10">
        <f t="shared" si="20"/>
        <v>0.27575424703049778</v>
      </c>
    </row>
    <row r="1302" spans="1:18" x14ac:dyDescent="0.25">
      <c r="A1302">
        <v>1332</v>
      </c>
      <c r="B1302" s="14">
        <v>43945</v>
      </c>
      <c r="C1302" t="s">
        <v>42</v>
      </c>
      <c r="D1302">
        <v>91278</v>
      </c>
      <c r="E1302" s="2">
        <v>43945</v>
      </c>
      <c r="F1302">
        <v>2140</v>
      </c>
      <c r="G1302">
        <v>1.07</v>
      </c>
      <c r="H1302">
        <v>2</v>
      </c>
      <c r="I1302" t="s">
        <v>162</v>
      </c>
      <c r="J1302" t="s">
        <v>171</v>
      </c>
      <c r="K1302">
        <v>4</v>
      </c>
      <c r="L1302" t="s">
        <v>174</v>
      </c>
      <c r="M1302" s="10" t="str">
        <f>VLOOKUP(Table_Fact_Inbound_Reporting[[#This Row],[supplier_dim_supplier_id]],Table_supplier_dim1[[supplier_id]:[supplier_name]],5,FALSE)</f>
        <v>Twin Enviro</v>
      </c>
      <c r="N1302" s="10">
        <f>SUMIF(B:B,Table_Fact_Inbound_Reporting[[#This Row],[single_stream_incoming_date]],G:G)</f>
        <v>9.07</v>
      </c>
      <c r="O1302" s="10">
        <f>IFERROR(VLOOKUP(Table_Fact_Inbound_Reporting[[#This Row],[single_stream_incoming_date]],Fact_Trashout_Reporting!C:F,4,FALSE),0)</f>
        <v>5.39</v>
      </c>
      <c r="P1302" s="10">
        <f>IFERROR(VLOOKUP(Table_Fact_Inbound_Reporting[[#This Row],[single_stream_incoming_date]],Fact_Production_Reporting!E:G,3,FALSE),0)</f>
        <v>0</v>
      </c>
      <c r="Q1302" s="30">
        <f>Table_Fact_Inbound_Reporting[[#This Row],[Group_Trash_Weight_Tons]]/Table_Fact_Inbound_Reporting[[#This Row],[Group_Inbound_Weight_Tons]]</f>
        <v>0.59426681367144429</v>
      </c>
      <c r="R1302" s="10">
        <f t="shared" si="20"/>
        <v>0.27575424703049778</v>
      </c>
    </row>
    <row r="1303" spans="1:18" x14ac:dyDescent="0.25">
      <c r="A1303">
        <v>1335</v>
      </c>
      <c r="B1303" s="14">
        <v>43944</v>
      </c>
      <c r="C1303" t="s">
        <v>42</v>
      </c>
      <c r="D1303">
        <v>91228</v>
      </c>
      <c r="E1303" s="2">
        <v>43944</v>
      </c>
      <c r="F1303">
        <v>2020</v>
      </c>
      <c r="G1303">
        <v>1.01</v>
      </c>
      <c r="H1303">
        <v>2</v>
      </c>
      <c r="I1303" t="s">
        <v>162</v>
      </c>
      <c r="J1303" t="s">
        <v>171</v>
      </c>
      <c r="K1303">
        <v>4</v>
      </c>
      <c r="L1303" t="s">
        <v>174</v>
      </c>
      <c r="M1303" s="10" t="str">
        <f>VLOOKUP(Table_Fact_Inbound_Reporting[[#This Row],[supplier_dim_supplier_id]],Table_supplier_dim1[[supplier_id]:[supplier_name]],5,FALSE)</f>
        <v>Twin Enviro</v>
      </c>
      <c r="N1303" s="10">
        <f>SUMIF(B:B,Table_Fact_Inbound_Reporting[[#This Row],[single_stream_incoming_date]],G:G)</f>
        <v>11.719999999999999</v>
      </c>
      <c r="O1303" s="10">
        <f>IFERROR(VLOOKUP(Table_Fact_Inbound_Reporting[[#This Row],[single_stream_incoming_date]],Fact_Trashout_Reporting!C:F,4,FALSE),0)</f>
        <v>5.63</v>
      </c>
      <c r="P1303" s="10">
        <f>IFERROR(VLOOKUP(Table_Fact_Inbound_Reporting[[#This Row],[single_stream_incoming_date]],Fact_Production_Reporting!E:G,3,FALSE),0)</f>
        <v>0</v>
      </c>
      <c r="Q1303" s="30">
        <f>Table_Fact_Inbound_Reporting[[#This Row],[Group_Trash_Weight_Tons]]/Table_Fact_Inbound_Reporting[[#This Row],[Group_Inbound_Weight_Tons]]</f>
        <v>0.48037542662116045</v>
      </c>
      <c r="R1303" s="10">
        <f t="shared" si="20"/>
        <v>0.27575424703049778</v>
      </c>
    </row>
    <row r="1304" spans="1:18" x14ac:dyDescent="0.25">
      <c r="A1304">
        <v>1334</v>
      </c>
      <c r="B1304" s="14">
        <v>43944</v>
      </c>
      <c r="C1304" t="s">
        <v>42</v>
      </c>
      <c r="D1304">
        <v>91222</v>
      </c>
      <c r="E1304" s="2">
        <v>43944</v>
      </c>
      <c r="F1304">
        <v>4640</v>
      </c>
      <c r="G1304">
        <v>2.3199999999999998</v>
      </c>
      <c r="H1304">
        <v>2</v>
      </c>
      <c r="I1304" t="s">
        <v>162</v>
      </c>
      <c r="J1304" t="s">
        <v>171</v>
      </c>
      <c r="K1304">
        <v>4</v>
      </c>
      <c r="L1304" t="s">
        <v>174</v>
      </c>
      <c r="M1304" s="10" t="str">
        <f>VLOOKUP(Table_Fact_Inbound_Reporting[[#This Row],[supplier_dim_supplier_id]],Table_supplier_dim1[[supplier_id]:[supplier_name]],5,FALSE)</f>
        <v>Twin Enviro</v>
      </c>
      <c r="N1304" s="10">
        <f>SUMIF(B:B,Table_Fact_Inbound_Reporting[[#This Row],[single_stream_incoming_date]],G:G)</f>
        <v>11.719999999999999</v>
      </c>
      <c r="O1304" s="10">
        <f>IFERROR(VLOOKUP(Table_Fact_Inbound_Reporting[[#This Row],[single_stream_incoming_date]],Fact_Trashout_Reporting!C:F,4,FALSE),0)</f>
        <v>5.63</v>
      </c>
      <c r="P1304" s="10">
        <f>IFERROR(VLOOKUP(Table_Fact_Inbound_Reporting[[#This Row],[single_stream_incoming_date]],Fact_Production_Reporting!E:G,3,FALSE),0)</f>
        <v>0</v>
      </c>
      <c r="Q1304" s="30">
        <f>Table_Fact_Inbound_Reporting[[#This Row],[Group_Trash_Weight_Tons]]/Table_Fact_Inbound_Reporting[[#This Row],[Group_Inbound_Weight_Tons]]</f>
        <v>0.48037542662116045</v>
      </c>
      <c r="R1304" s="10">
        <f t="shared" si="20"/>
        <v>0.27575424703049778</v>
      </c>
    </row>
    <row r="1305" spans="1:18" x14ac:dyDescent="0.25">
      <c r="A1305">
        <v>1336</v>
      </c>
      <c r="B1305" s="14">
        <v>43944</v>
      </c>
      <c r="C1305" t="s">
        <v>42</v>
      </c>
      <c r="D1305">
        <v>91225</v>
      </c>
      <c r="E1305" s="2">
        <v>43944</v>
      </c>
      <c r="F1305">
        <v>8780</v>
      </c>
      <c r="G1305">
        <v>4.3899999999999997</v>
      </c>
      <c r="H1305">
        <v>2</v>
      </c>
      <c r="I1305" t="s">
        <v>162</v>
      </c>
      <c r="J1305" t="s">
        <v>171</v>
      </c>
      <c r="K1305">
        <v>4</v>
      </c>
      <c r="L1305" t="s">
        <v>174</v>
      </c>
      <c r="M1305" s="10" t="str">
        <f>VLOOKUP(Table_Fact_Inbound_Reporting[[#This Row],[supplier_dim_supplier_id]],Table_supplier_dim1[[supplier_id]:[supplier_name]],5,FALSE)</f>
        <v>Twin Enviro</v>
      </c>
      <c r="N1305" s="10">
        <f>SUMIF(B:B,Table_Fact_Inbound_Reporting[[#This Row],[single_stream_incoming_date]],G:G)</f>
        <v>11.719999999999999</v>
      </c>
      <c r="O1305" s="10">
        <f>IFERROR(VLOOKUP(Table_Fact_Inbound_Reporting[[#This Row],[single_stream_incoming_date]],Fact_Trashout_Reporting!C:F,4,FALSE),0)</f>
        <v>5.63</v>
      </c>
      <c r="P1305" s="10">
        <f>IFERROR(VLOOKUP(Table_Fact_Inbound_Reporting[[#This Row],[single_stream_incoming_date]],Fact_Production_Reporting!E:G,3,FALSE),0)</f>
        <v>0</v>
      </c>
      <c r="Q1305" s="30">
        <f>Table_Fact_Inbound_Reporting[[#This Row],[Group_Trash_Weight_Tons]]/Table_Fact_Inbound_Reporting[[#This Row],[Group_Inbound_Weight_Tons]]</f>
        <v>0.48037542662116045</v>
      </c>
      <c r="R1305" s="10">
        <f t="shared" si="20"/>
        <v>0.27575424703049778</v>
      </c>
    </row>
    <row r="1306" spans="1:18" x14ac:dyDescent="0.25">
      <c r="A1306">
        <v>1737</v>
      </c>
      <c r="B1306" s="14">
        <v>43944</v>
      </c>
      <c r="C1306" t="s">
        <v>42</v>
      </c>
      <c r="D1306">
        <v>91224</v>
      </c>
      <c r="E1306" s="2">
        <v>43944</v>
      </c>
      <c r="F1306">
        <v>8000</v>
      </c>
      <c r="G1306">
        <v>4</v>
      </c>
      <c r="H1306">
        <v>3</v>
      </c>
      <c r="I1306" t="s">
        <v>162</v>
      </c>
      <c r="J1306" t="s">
        <v>171</v>
      </c>
      <c r="K1306">
        <v>4</v>
      </c>
      <c r="L1306" t="s">
        <v>174</v>
      </c>
      <c r="M1306" s="10" t="str">
        <f>VLOOKUP(Table_Fact_Inbound_Reporting[[#This Row],[supplier_dim_supplier_id]],Table_supplier_dim1[[supplier_id]:[supplier_name]],5,FALSE)</f>
        <v>Waste Management</v>
      </c>
      <c r="N1306" s="10">
        <f>SUMIF(B:B,Table_Fact_Inbound_Reporting[[#This Row],[single_stream_incoming_date]],G:G)</f>
        <v>11.719999999999999</v>
      </c>
      <c r="O1306" s="10">
        <f>IFERROR(VLOOKUP(Table_Fact_Inbound_Reporting[[#This Row],[single_stream_incoming_date]],Fact_Trashout_Reporting!C:F,4,FALSE),0)</f>
        <v>5.63</v>
      </c>
      <c r="P1306" s="10">
        <f>IFERROR(VLOOKUP(Table_Fact_Inbound_Reporting[[#This Row],[single_stream_incoming_date]],Fact_Production_Reporting!E:G,3,FALSE),0)</f>
        <v>0</v>
      </c>
      <c r="Q1306" s="30">
        <f>Table_Fact_Inbound_Reporting[[#This Row],[Group_Trash_Weight_Tons]]/Table_Fact_Inbound_Reporting[[#This Row],[Group_Inbound_Weight_Tons]]</f>
        <v>0.48037542662116045</v>
      </c>
      <c r="R1306" s="10">
        <f t="shared" si="20"/>
        <v>0.27575424703049778</v>
      </c>
    </row>
    <row r="1307" spans="1:18" x14ac:dyDescent="0.25">
      <c r="A1307">
        <v>1337</v>
      </c>
      <c r="B1307" s="14">
        <v>43943</v>
      </c>
      <c r="C1307" t="s">
        <v>42</v>
      </c>
      <c r="D1307">
        <v>91153</v>
      </c>
      <c r="E1307" s="2">
        <v>43943</v>
      </c>
      <c r="F1307">
        <v>1780</v>
      </c>
      <c r="G1307">
        <v>0.89</v>
      </c>
      <c r="H1307">
        <v>2</v>
      </c>
      <c r="I1307" t="s">
        <v>162</v>
      </c>
      <c r="J1307" t="s">
        <v>171</v>
      </c>
      <c r="K1307">
        <v>4</v>
      </c>
      <c r="L1307" t="s">
        <v>174</v>
      </c>
      <c r="M1307" s="10" t="str">
        <f>VLOOKUP(Table_Fact_Inbound_Reporting[[#This Row],[supplier_dim_supplier_id]],Table_supplier_dim1[[supplier_id]:[supplier_name]],5,FALSE)</f>
        <v>Twin Enviro</v>
      </c>
      <c r="N1307" s="10">
        <f>SUMIF(B:B,Table_Fact_Inbound_Reporting[[#This Row],[single_stream_incoming_date]],G:G)</f>
        <v>0.89</v>
      </c>
      <c r="O1307" s="10">
        <f>IFERROR(VLOOKUP(Table_Fact_Inbound_Reporting[[#This Row],[single_stream_incoming_date]],Fact_Trashout_Reporting!C:F,4,FALSE),0)</f>
        <v>3.43</v>
      </c>
      <c r="P1307" s="10">
        <f>IFERROR(VLOOKUP(Table_Fact_Inbound_Reporting[[#This Row],[single_stream_incoming_date]],Fact_Production_Reporting!E:G,3,FALSE),0)</f>
        <v>0</v>
      </c>
      <c r="Q1307" s="30">
        <f>Table_Fact_Inbound_Reporting[[#This Row],[Group_Trash_Weight_Tons]]/Table_Fact_Inbound_Reporting[[#This Row],[Group_Inbound_Weight_Tons]]</f>
        <v>3.8539325842696632</v>
      </c>
      <c r="R1307" s="10">
        <f t="shared" si="20"/>
        <v>0.27575424703049778</v>
      </c>
    </row>
    <row r="1308" spans="1:18" x14ac:dyDescent="0.25">
      <c r="A1308">
        <v>1738</v>
      </c>
      <c r="B1308" s="14">
        <v>43942</v>
      </c>
      <c r="C1308" t="s">
        <v>42</v>
      </c>
      <c r="D1308">
        <v>91128</v>
      </c>
      <c r="E1308" s="2">
        <v>43942</v>
      </c>
      <c r="F1308">
        <v>8940</v>
      </c>
      <c r="G1308">
        <v>4.47</v>
      </c>
      <c r="H1308">
        <v>3</v>
      </c>
      <c r="I1308" t="s">
        <v>162</v>
      </c>
      <c r="J1308" t="s">
        <v>171</v>
      </c>
      <c r="K1308">
        <v>4</v>
      </c>
      <c r="L1308" t="s">
        <v>174</v>
      </c>
      <c r="M1308" s="10" t="str">
        <f>VLOOKUP(Table_Fact_Inbound_Reporting[[#This Row],[supplier_dim_supplier_id]],Table_supplier_dim1[[supplier_id]:[supplier_name]],5,FALSE)</f>
        <v>Waste Management</v>
      </c>
      <c r="N1308" s="10">
        <f>SUMIF(B:B,Table_Fact_Inbound_Reporting[[#This Row],[single_stream_incoming_date]],G:G)</f>
        <v>6.6999999999999993</v>
      </c>
      <c r="O1308" s="10">
        <f>IFERROR(VLOOKUP(Table_Fact_Inbound_Reporting[[#This Row],[single_stream_incoming_date]],Fact_Trashout_Reporting!C:F,4,FALSE),0)</f>
        <v>0</v>
      </c>
      <c r="P1308" s="10">
        <f>IFERROR(VLOOKUP(Table_Fact_Inbound_Reporting[[#This Row],[single_stream_incoming_date]],Fact_Production_Reporting!E:G,3,FALSE),0)</f>
        <v>0</v>
      </c>
      <c r="Q1308" s="30">
        <f>Table_Fact_Inbound_Reporting[[#This Row],[Group_Trash_Weight_Tons]]/Table_Fact_Inbound_Reporting[[#This Row],[Group_Inbound_Weight_Tons]]</f>
        <v>0</v>
      </c>
      <c r="R1308" s="10">
        <f t="shared" si="20"/>
        <v>0.27575424703049778</v>
      </c>
    </row>
    <row r="1309" spans="1:18" x14ac:dyDescent="0.25">
      <c r="A1309">
        <v>1338</v>
      </c>
      <c r="B1309" s="14">
        <v>43942</v>
      </c>
      <c r="C1309" t="s">
        <v>42</v>
      </c>
      <c r="D1309">
        <v>91103</v>
      </c>
      <c r="E1309" s="2">
        <v>43942</v>
      </c>
      <c r="F1309">
        <v>4460</v>
      </c>
      <c r="G1309">
        <v>2.23</v>
      </c>
      <c r="H1309">
        <v>2</v>
      </c>
      <c r="I1309" t="s">
        <v>162</v>
      </c>
      <c r="J1309" t="s">
        <v>171</v>
      </c>
      <c r="K1309">
        <v>4</v>
      </c>
      <c r="L1309" t="s">
        <v>174</v>
      </c>
      <c r="M1309" s="10" t="str">
        <f>VLOOKUP(Table_Fact_Inbound_Reporting[[#This Row],[supplier_dim_supplier_id]],Table_supplier_dim1[[supplier_id]:[supplier_name]],5,FALSE)</f>
        <v>Twin Enviro</v>
      </c>
      <c r="N1309" s="10">
        <f>SUMIF(B:B,Table_Fact_Inbound_Reporting[[#This Row],[single_stream_incoming_date]],G:G)</f>
        <v>6.6999999999999993</v>
      </c>
      <c r="O1309" s="10">
        <f>IFERROR(VLOOKUP(Table_Fact_Inbound_Reporting[[#This Row],[single_stream_incoming_date]],Fact_Trashout_Reporting!C:F,4,FALSE),0)</f>
        <v>0</v>
      </c>
      <c r="P1309" s="10">
        <f>IFERROR(VLOOKUP(Table_Fact_Inbound_Reporting[[#This Row],[single_stream_incoming_date]],Fact_Production_Reporting!E:G,3,FALSE),0)</f>
        <v>0</v>
      </c>
      <c r="Q1309" s="30">
        <f>Table_Fact_Inbound_Reporting[[#This Row],[Group_Trash_Weight_Tons]]/Table_Fact_Inbound_Reporting[[#This Row],[Group_Inbound_Weight_Tons]]</f>
        <v>0</v>
      </c>
      <c r="R1309" s="10">
        <f t="shared" si="20"/>
        <v>0.27575424703049778</v>
      </c>
    </row>
    <row r="1310" spans="1:18" x14ac:dyDescent="0.25">
      <c r="A1310">
        <v>1741</v>
      </c>
      <c r="B1310" s="14">
        <v>43941</v>
      </c>
      <c r="C1310" t="s">
        <v>42</v>
      </c>
      <c r="D1310">
        <v>91056</v>
      </c>
      <c r="E1310" s="2">
        <v>43941</v>
      </c>
      <c r="F1310">
        <v>3340</v>
      </c>
      <c r="G1310">
        <v>1.67</v>
      </c>
      <c r="H1310">
        <v>3</v>
      </c>
      <c r="I1310" t="s">
        <v>162</v>
      </c>
      <c r="J1310" t="s">
        <v>171</v>
      </c>
      <c r="K1310">
        <v>4</v>
      </c>
      <c r="L1310" t="s">
        <v>174</v>
      </c>
      <c r="M1310" s="10" t="str">
        <f>VLOOKUP(Table_Fact_Inbound_Reporting[[#This Row],[supplier_dim_supplier_id]],Table_supplier_dim1[[supplier_id]:[supplier_name]],5,FALSE)</f>
        <v>Waste Management</v>
      </c>
      <c r="N1310" s="10">
        <f>SUMIF(B:B,Table_Fact_Inbound_Reporting[[#This Row],[single_stream_incoming_date]],G:G)</f>
        <v>9.42</v>
      </c>
      <c r="O1310" s="10">
        <f>IFERROR(VLOOKUP(Table_Fact_Inbound_Reporting[[#This Row],[single_stream_incoming_date]],Fact_Trashout_Reporting!C:F,4,FALSE),0)</f>
        <v>18.760000000000002</v>
      </c>
      <c r="P1310" s="10">
        <f>IFERROR(VLOOKUP(Table_Fact_Inbound_Reporting[[#This Row],[single_stream_incoming_date]],Fact_Production_Reporting!E:G,3,FALSE),0)</f>
        <v>0</v>
      </c>
      <c r="Q1310" s="30">
        <f>Table_Fact_Inbound_Reporting[[#This Row],[Group_Trash_Weight_Tons]]/Table_Fact_Inbound_Reporting[[#This Row],[Group_Inbound_Weight_Tons]]</f>
        <v>1.9915074309978771</v>
      </c>
      <c r="R1310" s="10">
        <f t="shared" si="20"/>
        <v>0.27575424703049778</v>
      </c>
    </row>
    <row r="1311" spans="1:18" x14ac:dyDescent="0.25">
      <c r="A1311">
        <v>1339</v>
      </c>
      <c r="B1311" s="14">
        <v>43941</v>
      </c>
      <c r="C1311" t="s">
        <v>42</v>
      </c>
      <c r="D1311">
        <v>91063</v>
      </c>
      <c r="E1311" s="2">
        <v>43941</v>
      </c>
      <c r="F1311">
        <v>2080</v>
      </c>
      <c r="G1311">
        <v>1.04</v>
      </c>
      <c r="H1311">
        <v>2</v>
      </c>
      <c r="I1311" t="s">
        <v>162</v>
      </c>
      <c r="J1311" t="s">
        <v>171</v>
      </c>
      <c r="K1311">
        <v>4</v>
      </c>
      <c r="L1311" t="s">
        <v>174</v>
      </c>
      <c r="M1311" s="10" t="str">
        <f>VLOOKUP(Table_Fact_Inbound_Reporting[[#This Row],[supplier_dim_supplier_id]],Table_supplier_dim1[[supplier_id]:[supplier_name]],5,FALSE)</f>
        <v>Twin Enviro</v>
      </c>
      <c r="N1311" s="10">
        <f>SUMIF(B:B,Table_Fact_Inbound_Reporting[[#This Row],[single_stream_incoming_date]],G:G)</f>
        <v>9.42</v>
      </c>
      <c r="O1311" s="10">
        <f>IFERROR(VLOOKUP(Table_Fact_Inbound_Reporting[[#This Row],[single_stream_incoming_date]],Fact_Trashout_Reporting!C:F,4,FALSE),0)</f>
        <v>18.760000000000002</v>
      </c>
      <c r="P1311" s="10">
        <f>IFERROR(VLOOKUP(Table_Fact_Inbound_Reporting[[#This Row],[single_stream_incoming_date]],Fact_Production_Reporting!E:G,3,FALSE),0)</f>
        <v>0</v>
      </c>
      <c r="Q1311" s="30">
        <f>Table_Fact_Inbound_Reporting[[#This Row],[Group_Trash_Weight_Tons]]/Table_Fact_Inbound_Reporting[[#This Row],[Group_Inbound_Weight_Tons]]</f>
        <v>1.9915074309978771</v>
      </c>
      <c r="R1311" s="10">
        <f t="shared" si="20"/>
        <v>0.27575424703049778</v>
      </c>
    </row>
    <row r="1312" spans="1:18" x14ac:dyDescent="0.25">
      <c r="A1312">
        <v>1739</v>
      </c>
      <c r="B1312" s="14">
        <v>43941</v>
      </c>
      <c r="C1312" t="s">
        <v>42</v>
      </c>
      <c r="D1312">
        <v>91085</v>
      </c>
      <c r="E1312" s="2">
        <v>43941</v>
      </c>
      <c r="F1312">
        <v>4580</v>
      </c>
      <c r="G1312">
        <v>2.29</v>
      </c>
      <c r="H1312">
        <v>3</v>
      </c>
      <c r="I1312" t="s">
        <v>162</v>
      </c>
      <c r="J1312" t="s">
        <v>171</v>
      </c>
      <c r="K1312">
        <v>4</v>
      </c>
      <c r="L1312" t="s">
        <v>174</v>
      </c>
      <c r="M1312" s="10" t="str">
        <f>VLOOKUP(Table_Fact_Inbound_Reporting[[#This Row],[supplier_dim_supplier_id]],Table_supplier_dim1[[supplier_id]:[supplier_name]],5,FALSE)</f>
        <v>Waste Management</v>
      </c>
      <c r="N1312" s="10">
        <f>SUMIF(B:B,Table_Fact_Inbound_Reporting[[#This Row],[single_stream_incoming_date]],G:G)</f>
        <v>9.42</v>
      </c>
      <c r="O1312" s="10">
        <f>IFERROR(VLOOKUP(Table_Fact_Inbound_Reporting[[#This Row],[single_stream_incoming_date]],Fact_Trashout_Reporting!C:F,4,FALSE),0)</f>
        <v>18.760000000000002</v>
      </c>
      <c r="P1312" s="10">
        <f>IFERROR(VLOOKUP(Table_Fact_Inbound_Reporting[[#This Row],[single_stream_incoming_date]],Fact_Production_Reporting!E:G,3,FALSE),0)</f>
        <v>0</v>
      </c>
      <c r="Q1312" s="30">
        <f>Table_Fact_Inbound_Reporting[[#This Row],[Group_Trash_Weight_Tons]]/Table_Fact_Inbound_Reporting[[#This Row],[Group_Inbound_Weight_Tons]]</f>
        <v>1.9915074309978771</v>
      </c>
      <c r="R1312" s="10">
        <f t="shared" si="20"/>
        <v>0.27575424703049778</v>
      </c>
    </row>
    <row r="1313" spans="1:18" x14ac:dyDescent="0.25">
      <c r="A1313">
        <v>1740</v>
      </c>
      <c r="B1313" s="14">
        <v>43941</v>
      </c>
      <c r="C1313" t="s">
        <v>42</v>
      </c>
      <c r="D1313">
        <v>91084</v>
      </c>
      <c r="E1313" s="2">
        <v>43941</v>
      </c>
      <c r="F1313">
        <v>8840</v>
      </c>
      <c r="G1313">
        <v>4.42</v>
      </c>
      <c r="H1313">
        <v>3</v>
      </c>
      <c r="I1313" t="s">
        <v>162</v>
      </c>
      <c r="J1313" t="s">
        <v>171</v>
      </c>
      <c r="K1313">
        <v>4</v>
      </c>
      <c r="L1313" t="s">
        <v>174</v>
      </c>
      <c r="M1313" s="10" t="str">
        <f>VLOOKUP(Table_Fact_Inbound_Reporting[[#This Row],[supplier_dim_supplier_id]],Table_supplier_dim1[[supplier_id]:[supplier_name]],5,FALSE)</f>
        <v>Waste Management</v>
      </c>
      <c r="N1313" s="10">
        <f>SUMIF(B:B,Table_Fact_Inbound_Reporting[[#This Row],[single_stream_incoming_date]],G:G)</f>
        <v>9.42</v>
      </c>
      <c r="O1313" s="10">
        <f>IFERROR(VLOOKUP(Table_Fact_Inbound_Reporting[[#This Row],[single_stream_incoming_date]],Fact_Trashout_Reporting!C:F,4,FALSE),0)</f>
        <v>18.760000000000002</v>
      </c>
      <c r="P1313" s="10">
        <f>IFERROR(VLOOKUP(Table_Fact_Inbound_Reporting[[#This Row],[single_stream_incoming_date]],Fact_Production_Reporting!E:G,3,FALSE),0)</f>
        <v>0</v>
      </c>
      <c r="Q1313" s="30">
        <f>Table_Fact_Inbound_Reporting[[#This Row],[Group_Trash_Weight_Tons]]/Table_Fact_Inbound_Reporting[[#This Row],[Group_Inbound_Weight_Tons]]</f>
        <v>1.9915074309978771</v>
      </c>
      <c r="R1313" s="10">
        <f t="shared" si="20"/>
        <v>0.27575424703049778</v>
      </c>
    </row>
    <row r="1314" spans="1:18" x14ac:dyDescent="0.25">
      <c r="A1314">
        <v>1742</v>
      </c>
      <c r="B1314" s="14">
        <v>43938</v>
      </c>
      <c r="C1314" t="s">
        <v>42</v>
      </c>
      <c r="D1314">
        <v>91038</v>
      </c>
      <c r="E1314" s="2">
        <v>43938</v>
      </c>
      <c r="F1314">
        <v>5300</v>
      </c>
      <c r="G1314">
        <v>2.65</v>
      </c>
      <c r="H1314">
        <v>3</v>
      </c>
      <c r="I1314" t="s">
        <v>162</v>
      </c>
      <c r="J1314" t="s">
        <v>171</v>
      </c>
      <c r="K1314">
        <v>4</v>
      </c>
      <c r="L1314" t="s">
        <v>174</v>
      </c>
      <c r="M1314" s="10" t="str">
        <f>VLOOKUP(Table_Fact_Inbound_Reporting[[#This Row],[supplier_dim_supplier_id]],Table_supplier_dim1[[supplier_id]:[supplier_name]],5,FALSE)</f>
        <v>Waste Management</v>
      </c>
      <c r="N1314" s="10">
        <f>SUMIF(B:B,Table_Fact_Inbound_Reporting[[#This Row],[single_stream_incoming_date]],G:G)</f>
        <v>2.65</v>
      </c>
      <c r="O1314" s="10">
        <f>IFERROR(VLOOKUP(Table_Fact_Inbound_Reporting[[#This Row],[single_stream_incoming_date]],Fact_Trashout_Reporting!C:F,4,FALSE),0)</f>
        <v>3.87</v>
      </c>
      <c r="P1314" s="10">
        <f>IFERROR(VLOOKUP(Table_Fact_Inbound_Reporting[[#This Row],[single_stream_incoming_date]],Fact_Production_Reporting!E:G,3,FALSE),0)</f>
        <v>0</v>
      </c>
      <c r="Q1314" s="30">
        <f>Table_Fact_Inbound_Reporting[[#This Row],[Group_Trash_Weight_Tons]]/Table_Fact_Inbound_Reporting[[#This Row],[Group_Inbound_Weight_Tons]]</f>
        <v>1.4603773584905662</v>
      </c>
      <c r="R1314" s="10">
        <f t="shared" si="20"/>
        <v>0.27575424703049778</v>
      </c>
    </row>
    <row r="1315" spans="1:18" x14ac:dyDescent="0.25">
      <c r="A1315">
        <v>1743</v>
      </c>
      <c r="B1315" s="14">
        <v>43937</v>
      </c>
      <c r="C1315" t="s">
        <v>42</v>
      </c>
      <c r="D1315">
        <v>91003</v>
      </c>
      <c r="E1315" s="2">
        <v>43937</v>
      </c>
      <c r="F1315">
        <v>4920</v>
      </c>
      <c r="G1315">
        <v>2.46</v>
      </c>
      <c r="H1315">
        <v>3</v>
      </c>
      <c r="I1315" t="s">
        <v>162</v>
      </c>
      <c r="J1315" t="s">
        <v>171</v>
      </c>
      <c r="K1315">
        <v>4</v>
      </c>
      <c r="L1315" t="s">
        <v>174</v>
      </c>
      <c r="M1315" s="10" t="str">
        <f>VLOOKUP(Table_Fact_Inbound_Reporting[[#This Row],[supplier_dim_supplier_id]],Table_supplier_dim1[[supplier_id]:[supplier_name]],5,FALSE)</f>
        <v>Waste Management</v>
      </c>
      <c r="N1315" s="10">
        <f>SUMIF(B:B,Table_Fact_Inbound_Reporting[[#This Row],[single_stream_incoming_date]],G:G)</f>
        <v>11.95</v>
      </c>
      <c r="O1315" s="10">
        <f>IFERROR(VLOOKUP(Table_Fact_Inbound_Reporting[[#This Row],[single_stream_incoming_date]],Fact_Trashout_Reporting!C:F,4,FALSE),0)</f>
        <v>3.37</v>
      </c>
      <c r="P1315" s="10">
        <f>IFERROR(VLOOKUP(Table_Fact_Inbound_Reporting[[#This Row],[single_stream_incoming_date]],Fact_Production_Reporting!E:G,3,FALSE),0)</f>
        <v>0</v>
      </c>
      <c r="Q1315" s="30">
        <f>Table_Fact_Inbound_Reporting[[#This Row],[Group_Trash_Weight_Tons]]/Table_Fact_Inbound_Reporting[[#This Row],[Group_Inbound_Weight_Tons]]</f>
        <v>0.28200836820083686</v>
      </c>
      <c r="R1315" s="10">
        <f t="shared" si="20"/>
        <v>0.27575424703049778</v>
      </c>
    </row>
    <row r="1316" spans="1:18" x14ac:dyDescent="0.25">
      <c r="A1316">
        <v>1343</v>
      </c>
      <c r="B1316" s="14">
        <v>43937</v>
      </c>
      <c r="C1316" t="s">
        <v>42</v>
      </c>
      <c r="D1316">
        <v>90984</v>
      </c>
      <c r="E1316" s="2">
        <v>43937</v>
      </c>
      <c r="F1316">
        <v>7960</v>
      </c>
      <c r="G1316">
        <v>3.98</v>
      </c>
      <c r="H1316">
        <v>2</v>
      </c>
      <c r="I1316" t="s">
        <v>162</v>
      </c>
      <c r="J1316" t="s">
        <v>171</v>
      </c>
      <c r="K1316">
        <v>4</v>
      </c>
      <c r="L1316" t="s">
        <v>174</v>
      </c>
      <c r="M1316" s="10" t="str">
        <f>VLOOKUP(Table_Fact_Inbound_Reporting[[#This Row],[supplier_dim_supplier_id]],Table_supplier_dim1[[supplier_id]:[supplier_name]],5,FALSE)</f>
        <v>Twin Enviro</v>
      </c>
      <c r="N1316" s="10">
        <f>SUMIF(B:B,Table_Fact_Inbound_Reporting[[#This Row],[single_stream_incoming_date]],G:G)</f>
        <v>11.95</v>
      </c>
      <c r="O1316" s="10">
        <f>IFERROR(VLOOKUP(Table_Fact_Inbound_Reporting[[#This Row],[single_stream_incoming_date]],Fact_Trashout_Reporting!C:F,4,FALSE),0)</f>
        <v>3.37</v>
      </c>
      <c r="P1316" s="10">
        <f>IFERROR(VLOOKUP(Table_Fact_Inbound_Reporting[[#This Row],[single_stream_incoming_date]],Fact_Production_Reporting!E:G,3,FALSE),0)</f>
        <v>0</v>
      </c>
      <c r="Q1316" s="30">
        <f>Table_Fact_Inbound_Reporting[[#This Row],[Group_Trash_Weight_Tons]]/Table_Fact_Inbound_Reporting[[#This Row],[Group_Inbound_Weight_Tons]]</f>
        <v>0.28200836820083686</v>
      </c>
      <c r="R1316" s="10">
        <f t="shared" si="20"/>
        <v>0.27575424703049778</v>
      </c>
    </row>
    <row r="1317" spans="1:18" x14ac:dyDescent="0.25">
      <c r="A1317">
        <v>1342</v>
      </c>
      <c r="B1317" s="14">
        <v>43937</v>
      </c>
      <c r="C1317" t="s">
        <v>42</v>
      </c>
      <c r="D1317">
        <v>91007</v>
      </c>
      <c r="E1317" s="2">
        <v>43937</v>
      </c>
      <c r="F1317">
        <v>8960</v>
      </c>
      <c r="G1317">
        <v>4.4800000000000004</v>
      </c>
      <c r="H1317">
        <v>2</v>
      </c>
      <c r="I1317" t="s">
        <v>162</v>
      </c>
      <c r="J1317" t="s">
        <v>171</v>
      </c>
      <c r="K1317">
        <v>4</v>
      </c>
      <c r="L1317" t="s">
        <v>174</v>
      </c>
      <c r="M1317" s="10" t="str">
        <f>VLOOKUP(Table_Fact_Inbound_Reporting[[#This Row],[supplier_dim_supplier_id]],Table_supplier_dim1[[supplier_id]:[supplier_name]],5,FALSE)</f>
        <v>Twin Enviro</v>
      </c>
      <c r="N1317" s="10">
        <f>SUMIF(B:B,Table_Fact_Inbound_Reporting[[#This Row],[single_stream_incoming_date]],G:G)</f>
        <v>11.95</v>
      </c>
      <c r="O1317" s="10">
        <f>IFERROR(VLOOKUP(Table_Fact_Inbound_Reporting[[#This Row],[single_stream_incoming_date]],Fact_Trashout_Reporting!C:F,4,FALSE),0)</f>
        <v>3.37</v>
      </c>
      <c r="P1317" s="10">
        <f>IFERROR(VLOOKUP(Table_Fact_Inbound_Reporting[[#This Row],[single_stream_incoming_date]],Fact_Production_Reporting!E:G,3,FALSE),0)</f>
        <v>0</v>
      </c>
      <c r="Q1317" s="30">
        <f>Table_Fact_Inbound_Reporting[[#This Row],[Group_Trash_Weight_Tons]]/Table_Fact_Inbound_Reporting[[#This Row],[Group_Inbound_Weight_Tons]]</f>
        <v>0.28200836820083686</v>
      </c>
      <c r="R1317" s="10">
        <f t="shared" si="20"/>
        <v>0.27575424703049778</v>
      </c>
    </row>
    <row r="1318" spans="1:18" x14ac:dyDescent="0.25">
      <c r="A1318">
        <v>1341</v>
      </c>
      <c r="B1318" s="14">
        <v>43937</v>
      </c>
      <c r="C1318" t="s">
        <v>42</v>
      </c>
      <c r="D1318">
        <v>90990</v>
      </c>
      <c r="E1318" s="2">
        <v>43937</v>
      </c>
      <c r="F1318">
        <v>2060</v>
      </c>
      <c r="G1318">
        <v>1.03</v>
      </c>
      <c r="H1318">
        <v>2</v>
      </c>
      <c r="I1318" t="s">
        <v>162</v>
      </c>
      <c r="J1318" t="s">
        <v>171</v>
      </c>
      <c r="K1318">
        <v>4</v>
      </c>
      <c r="L1318" t="s">
        <v>174</v>
      </c>
      <c r="M1318" s="10" t="str">
        <f>VLOOKUP(Table_Fact_Inbound_Reporting[[#This Row],[supplier_dim_supplier_id]],Table_supplier_dim1[[supplier_id]:[supplier_name]],5,FALSE)</f>
        <v>Twin Enviro</v>
      </c>
      <c r="N1318" s="10">
        <f>SUMIF(B:B,Table_Fact_Inbound_Reporting[[#This Row],[single_stream_incoming_date]],G:G)</f>
        <v>11.95</v>
      </c>
      <c r="O1318" s="10">
        <f>IFERROR(VLOOKUP(Table_Fact_Inbound_Reporting[[#This Row],[single_stream_incoming_date]],Fact_Trashout_Reporting!C:F,4,FALSE),0)</f>
        <v>3.37</v>
      </c>
      <c r="P1318" s="10">
        <f>IFERROR(VLOOKUP(Table_Fact_Inbound_Reporting[[#This Row],[single_stream_incoming_date]],Fact_Production_Reporting!E:G,3,FALSE),0)</f>
        <v>0</v>
      </c>
      <c r="Q1318" s="30">
        <f>Table_Fact_Inbound_Reporting[[#This Row],[Group_Trash_Weight_Tons]]/Table_Fact_Inbound_Reporting[[#This Row],[Group_Inbound_Weight_Tons]]</f>
        <v>0.28200836820083686</v>
      </c>
      <c r="R1318" s="10">
        <f t="shared" si="20"/>
        <v>0.27575424703049778</v>
      </c>
    </row>
    <row r="1319" spans="1:18" x14ac:dyDescent="0.25">
      <c r="A1319">
        <v>1745</v>
      </c>
      <c r="B1319" s="14">
        <v>43936</v>
      </c>
      <c r="C1319" t="s">
        <v>42</v>
      </c>
      <c r="D1319">
        <v>90959</v>
      </c>
      <c r="E1319" s="2">
        <v>43936</v>
      </c>
      <c r="F1319">
        <v>4080</v>
      </c>
      <c r="G1319">
        <v>2.04</v>
      </c>
      <c r="H1319">
        <v>3</v>
      </c>
      <c r="I1319" t="s">
        <v>162</v>
      </c>
      <c r="J1319" t="s">
        <v>171</v>
      </c>
      <c r="K1319">
        <v>4</v>
      </c>
      <c r="L1319" t="s">
        <v>174</v>
      </c>
      <c r="M1319" s="10" t="str">
        <f>VLOOKUP(Table_Fact_Inbound_Reporting[[#This Row],[supplier_dim_supplier_id]],Table_supplier_dim1[[supplier_id]:[supplier_name]],5,FALSE)</f>
        <v>Waste Management</v>
      </c>
      <c r="N1319" s="10">
        <f>SUMIF(B:B,Table_Fact_Inbound_Reporting[[#This Row],[single_stream_incoming_date]],G:G)</f>
        <v>5.03</v>
      </c>
      <c r="O1319" s="10">
        <f>IFERROR(VLOOKUP(Table_Fact_Inbound_Reporting[[#This Row],[single_stream_incoming_date]],Fact_Trashout_Reporting!C:F,4,FALSE),0)</f>
        <v>2.71</v>
      </c>
      <c r="P1319" s="10">
        <f>IFERROR(VLOOKUP(Table_Fact_Inbound_Reporting[[#This Row],[single_stream_incoming_date]],Fact_Production_Reporting!E:G,3,FALSE),0)</f>
        <v>0</v>
      </c>
      <c r="Q1319" s="30">
        <f>Table_Fact_Inbound_Reporting[[#This Row],[Group_Trash_Weight_Tons]]/Table_Fact_Inbound_Reporting[[#This Row],[Group_Inbound_Weight_Tons]]</f>
        <v>0.53876739562624254</v>
      </c>
      <c r="R1319" s="10">
        <f t="shared" si="20"/>
        <v>0.27575424703049778</v>
      </c>
    </row>
    <row r="1320" spans="1:18" x14ac:dyDescent="0.25">
      <c r="A1320">
        <v>1744</v>
      </c>
      <c r="B1320" s="14">
        <v>43936</v>
      </c>
      <c r="C1320" t="s">
        <v>42</v>
      </c>
      <c r="D1320">
        <v>90973</v>
      </c>
      <c r="E1320" s="2">
        <v>43936</v>
      </c>
      <c r="F1320">
        <v>4980</v>
      </c>
      <c r="G1320">
        <v>2.4900000000000002</v>
      </c>
      <c r="H1320">
        <v>3</v>
      </c>
      <c r="I1320" t="s">
        <v>162</v>
      </c>
      <c r="J1320" t="s">
        <v>171</v>
      </c>
      <c r="K1320">
        <v>4</v>
      </c>
      <c r="L1320" t="s">
        <v>174</v>
      </c>
      <c r="M1320" s="10" t="str">
        <f>VLOOKUP(Table_Fact_Inbound_Reporting[[#This Row],[supplier_dim_supplier_id]],Table_supplier_dim1[[supplier_id]:[supplier_name]],5,FALSE)</f>
        <v>Waste Management</v>
      </c>
      <c r="N1320" s="10">
        <f>SUMIF(B:B,Table_Fact_Inbound_Reporting[[#This Row],[single_stream_incoming_date]],G:G)</f>
        <v>5.03</v>
      </c>
      <c r="O1320" s="10">
        <f>IFERROR(VLOOKUP(Table_Fact_Inbound_Reporting[[#This Row],[single_stream_incoming_date]],Fact_Trashout_Reporting!C:F,4,FALSE),0)</f>
        <v>2.71</v>
      </c>
      <c r="P1320" s="10">
        <f>IFERROR(VLOOKUP(Table_Fact_Inbound_Reporting[[#This Row],[single_stream_incoming_date]],Fact_Production_Reporting!E:G,3,FALSE),0)</f>
        <v>0</v>
      </c>
      <c r="Q1320" s="30">
        <f>Table_Fact_Inbound_Reporting[[#This Row],[Group_Trash_Weight_Tons]]/Table_Fact_Inbound_Reporting[[#This Row],[Group_Inbound_Weight_Tons]]</f>
        <v>0.53876739562624254</v>
      </c>
      <c r="R1320" s="10">
        <f t="shared" si="20"/>
        <v>0.27575424703049778</v>
      </c>
    </row>
    <row r="1321" spans="1:18" x14ac:dyDescent="0.25">
      <c r="A1321">
        <v>1344</v>
      </c>
      <c r="B1321" s="14">
        <v>43936</v>
      </c>
      <c r="C1321" t="s">
        <v>42</v>
      </c>
      <c r="D1321">
        <v>90965</v>
      </c>
      <c r="E1321" s="2">
        <v>43936</v>
      </c>
      <c r="F1321">
        <v>1000</v>
      </c>
      <c r="G1321">
        <v>0.5</v>
      </c>
      <c r="H1321">
        <v>2</v>
      </c>
      <c r="I1321" t="s">
        <v>162</v>
      </c>
      <c r="J1321" t="s">
        <v>171</v>
      </c>
      <c r="K1321">
        <v>4</v>
      </c>
      <c r="L1321" t="s">
        <v>174</v>
      </c>
      <c r="M1321" s="10" t="str">
        <f>VLOOKUP(Table_Fact_Inbound_Reporting[[#This Row],[supplier_dim_supplier_id]],Table_supplier_dim1[[supplier_id]:[supplier_name]],5,FALSE)</f>
        <v>Twin Enviro</v>
      </c>
      <c r="N1321" s="10">
        <f>SUMIF(B:B,Table_Fact_Inbound_Reporting[[#This Row],[single_stream_incoming_date]],G:G)</f>
        <v>5.03</v>
      </c>
      <c r="O1321" s="10">
        <f>IFERROR(VLOOKUP(Table_Fact_Inbound_Reporting[[#This Row],[single_stream_incoming_date]],Fact_Trashout_Reporting!C:F,4,FALSE),0)</f>
        <v>2.71</v>
      </c>
      <c r="P1321" s="10">
        <f>IFERROR(VLOOKUP(Table_Fact_Inbound_Reporting[[#This Row],[single_stream_incoming_date]],Fact_Production_Reporting!E:G,3,FALSE),0)</f>
        <v>0</v>
      </c>
      <c r="Q1321" s="30">
        <f>Table_Fact_Inbound_Reporting[[#This Row],[Group_Trash_Weight_Tons]]/Table_Fact_Inbound_Reporting[[#This Row],[Group_Inbound_Weight_Tons]]</f>
        <v>0.53876739562624254</v>
      </c>
      <c r="R1321" s="10">
        <f t="shared" si="20"/>
        <v>0.27575424703049778</v>
      </c>
    </row>
    <row r="1322" spans="1:18" x14ac:dyDescent="0.25">
      <c r="A1322">
        <v>1345</v>
      </c>
      <c r="B1322" s="14">
        <v>43935</v>
      </c>
      <c r="C1322" t="s">
        <v>42</v>
      </c>
      <c r="D1322">
        <v>90933</v>
      </c>
      <c r="E1322" s="2">
        <v>43935</v>
      </c>
      <c r="F1322">
        <v>5940</v>
      </c>
      <c r="G1322">
        <v>2.97</v>
      </c>
      <c r="H1322">
        <v>2</v>
      </c>
      <c r="I1322" t="s">
        <v>162</v>
      </c>
      <c r="J1322" t="s">
        <v>171</v>
      </c>
      <c r="K1322">
        <v>4</v>
      </c>
      <c r="L1322" t="s">
        <v>174</v>
      </c>
      <c r="M1322" s="10" t="str">
        <f>VLOOKUP(Table_Fact_Inbound_Reporting[[#This Row],[supplier_dim_supplier_id]],Table_supplier_dim1[[supplier_id]:[supplier_name]],5,FALSE)</f>
        <v>Twin Enviro</v>
      </c>
      <c r="N1322" s="10">
        <f>SUMIF(B:B,Table_Fact_Inbound_Reporting[[#This Row],[single_stream_incoming_date]],G:G)</f>
        <v>9.8000000000000007</v>
      </c>
      <c r="O1322" s="10">
        <f>IFERROR(VLOOKUP(Table_Fact_Inbound_Reporting[[#This Row],[single_stream_incoming_date]],Fact_Trashout_Reporting!C:F,4,FALSE),0)</f>
        <v>2.33</v>
      </c>
      <c r="P1322" s="10">
        <f>IFERROR(VLOOKUP(Table_Fact_Inbound_Reporting[[#This Row],[single_stream_incoming_date]],Fact_Production_Reporting!E:G,3,FALSE),0)</f>
        <v>0</v>
      </c>
      <c r="Q1322" s="30">
        <f>Table_Fact_Inbound_Reporting[[#This Row],[Group_Trash_Weight_Tons]]/Table_Fact_Inbound_Reporting[[#This Row],[Group_Inbound_Weight_Tons]]</f>
        <v>0.23775510204081632</v>
      </c>
      <c r="R1322" s="10">
        <f t="shared" si="20"/>
        <v>0.27575424703049778</v>
      </c>
    </row>
    <row r="1323" spans="1:18" x14ac:dyDescent="0.25">
      <c r="A1323">
        <v>1747</v>
      </c>
      <c r="B1323" s="14">
        <v>43935</v>
      </c>
      <c r="C1323" t="s">
        <v>42</v>
      </c>
      <c r="D1323">
        <v>90921</v>
      </c>
      <c r="E1323" s="2">
        <v>43935</v>
      </c>
      <c r="F1323">
        <v>7920</v>
      </c>
      <c r="G1323">
        <v>3.96</v>
      </c>
      <c r="H1323">
        <v>3</v>
      </c>
      <c r="I1323" t="s">
        <v>162</v>
      </c>
      <c r="J1323" t="s">
        <v>171</v>
      </c>
      <c r="K1323">
        <v>4</v>
      </c>
      <c r="L1323" t="s">
        <v>174</v>
      </c>
      <c r="M1323" s="10" t="str">
        <f>VLOOKUP(Table_Fact_Inbound_Reporting[[#This Row],[supplier_dim_supplier_id]],Table_supplier_dim1[[supplier_id]:[supplier_name]],5,FALSE)</f>
        <v>Waste Management</v>
      </c>
      <c r="N1323" s="10">
        <f>SUMIF(B:B,Table_Fact_Inbound_Reporting[[#This Row],[single_stream_incoming_date]],G:G)</f>
        <v>9.8000000000000007</v>
      </c>
      <c r="O1323" s="10">
        <f>IFERROR(VLOOKUP(Table_Fact_Inbound_Reporting[[#This Row],[single_stream_incoming_date]],Fact_Trashout_Reporting!C:F,4,FALSE),0)</f>
        <v>2.33</v>
      </c>
      <c r="P1323" s="10">
        <f>IFERROR(VLOOKUP(Table_Fact_Inbound_Reporting[[#This Row],[single_stream_incoming_date]],Fact_Production_Reporting!E:G,3,FALSE),0)</f>
        <v>0</v>
      </c>
      <c r="Q1323" s="30">
        <f>Table_Fact_Inbound_Reporting[[#This Row],[Group_Trash_Weight_Tons]]/Table_Fact_Inbound_Reporting[[#This Row],[Group_Inbound_Weight_Tons]]</f>
        <v>0.23775510204081632</v>
      </c>
      <c r="R1323" s="10">
        <f t="shared" si="20"/>
        <v>0.27575424703049778</v>
      </c>
    </row>
    <row r="1324" spans="1:18" x14ac:dyDescent="0.25">
      <c r="A1324">
        <v>1746</v>
      </c>
      <c r="B1324" s="14">
        <v>43935</v>
      </c>
      <c r="C1324" t="s">
        <v>42</v>
      </c>
      <c r="D1324">
        <v>90898</v>
      </c>
      <c r="E1324" s="2">
        <v>43935</v>
      </c>
      <c r="F1324">
        <v>5740</v>
      </c>
      <c r="G1324">
        <v>2.87</v>
      </c>
      <c r="H1324">
        <v>3</v>
      </c>
      <c r="I1324" t="s">
        <v>162</v>
      </c>
      <c r="J1324" t="s">
        <v>171</v>
      </c>
      <c r="K1324">
        <v>4</v>
      </c>
      <c r="L1324" t="s">
        <v>174</v>
      </c>
      <c r="M1324" s="10" t="str">
        <f>VLOOKUP(Table_Fact_Inbound_Reporting[[#This Row],[supplier_dim_supplier_id]],Table_supplier_dim1[[supplier_id]:[supplier_name]],5,FALSE)</f>
        <v>Waste Management</v>
      </c>
      <c r="N1324" s="10">
        <f>SUMIF(B:B,Table_Fact_Inbound_Reporting[[#This Row],[single_stream_incoming_date]],G:G)</f>
        <v>9.8000000000000007</v>
      </c>
      <c r="O1324" s="10">
        <f>IFERROR(VLOOKUP(Table_Fact_Inbound_Reporting[[#This Row],[single_stream_incoming_date]],Fact_Trashout_Reporting!C:F,4,FALSE),0)</f>
        <v>2.33</v>
      </c>
      <c r="P1324" s="10">
        <f>IFERROR(VLOOKUP(Table_Fact_Inbound_Reporting[[#This Row],[single_stream_incoming_date]],Fact_Production_Reporting!E:G,3,FALSE),0)</f>
        <v>0</v>
      </c>
      <c r="Q1324" s="30">
        <f>Table_Fact_Inbound_Reporting[[#This Row],[Group_Trash_Weight_Tons]]/Table_Fact_Inbound_Reporting[[#This Row],[Group_Inbound_Weight_Tons]]</f>
        <v>0.23775510204081632</v>
      </c>
      <c r="R1324" s="10">
        <f t="shared" si="20"/>
        <v>0.27575424703049778</v>
      </c>
    </row>
    <row r="1325" spans="1:18" x14ac:dyDescent="0.25">
      <c r="A1325">
        <v>1348</v>
      </c>
      <c r="B1325" s="14">
        <v>43934</v>
      </c>
      <c r="C1325" t="s">
        <v>42</v>
      </c>
      <c r="D1325">
        <v>90882</v>
      </c>
      <c r="E1325" s="2">
        <v>43934</v>
      </c>
      <c r="F1325">
        <v>8980</v>
      </c>
      <c r="G1325">
        <v>4.49</v>
      </c>
      <c r="H1325">
        <v>2</v>
      </c>
      <c r="I1325" t="s">
        <v>162</v>
      </c>
      <c r="J1325" t="s">
        <v>171</v>
      </c>
      <c r="K1325">
        <v>4</v>
      </c>
      <c r="L1325" t="s">
        <v>174</v>
      </c>
      <c r="M1325" s="10" t="str">
        <f>VLOOKUP(Table_Fact_Inbound_Reporting[[#This Row],[supplier_dim_supplier_id]],Table_supplier_dim1[[supplier_id]:[supplier_name]],5,FALSE)</f>
        <v>Twin Enviro</v>
      </c>
      <c r="N1325" s="10">
        <f>SUMIF(B:B,Table_Fact_Inbound_Reporting[[#This Row],[single_stream_incoming_date]],G:G)</f>
        <v>9.8999999999999986</v>
      </c>
      <c r="O1325" s="10">
        <f>IFERROR(VLOOKUP(Table_Fact_Inbound_Reporting[[#This Row],[single_stream_incoming_date]],Fact_Trashout_Reporting!C:F,4,FALSE),0)</f>
        <v>2.31</v>
      </c>
      <c r="P1325" s="10">
        <f>IFERROR(VLOOKUP(Table_Fact_Inbound_Reporting[[#This Row],[single_stream_incoming_date]],Fact_Production_Reporting!E:G,3,FALSE),0)</f>
        <v>0</v>
      </c>
      <c r="Q1325" s="30">
        <f>Table_Fact_Inbound_Reporting[[#This Row],[Group_Trash_Weight_Tons]]/Table_Fact_Inbound_Reporting[[#This Row],[Group_Inbound_Weight_Tons]]</f>
        <v>0.23333333333333336</v>
      </c>
      <c r="R1325" s="10">
        <f t="shared" si="20"/>
        <v>0.27575424703049778</v>
      </c>
    </row>
    <row r="1326" spans="1:18" x14ac:dyDescent="0.25">
      <c r="A1326">
        <v>1748</v>
      </c>
      <c r="B1326" s="14">
        <v>43934</v>
      </c>
      <c r="C1326" t="s">
        <v>42</v>
      </c>
      <c r="D1326">
        <v>90864</v>
      </c>
      <c r="E1326" s="2">
        <v>43934</v>
      </c>
      <c r="F1326">
        <v>4880</v>
      </c>
      <c r="G1326">
        <v>2.44</v>
      </c>
      <c r="H1326">
        <v>3</v>
      </c>
      <c r="I1326" t="s">
        <v>162</v>
      </c>
      <c r="J1326" t="s">
        <v>171</v>
      </c>
      <c r="K1326">
        <v>4</v>
      </c>
      <c r="L1326" t="s">
        <v>174</v>
      </c>
      <c r="M1326" s="10" t="str">
        <f>VLOOKUP(Table_Fact_Inbound_Reporting[[#This Row],[supplier_dim_supplier_id]],Table_supplier_dim1[[supplier_id]:[supplier_name]],5,FALSE)</f>
        <v>Waste Management</v>
      </c>
      <c r="N1326" s="10">
        <f>SUMIF(B:B,Table_Fact_Inbound_Reporting[[#This Row],[single_stream_incoming_date]],G:G)</f>
        <v>9.8999999999999986</v>
      </c>
      <c r="O1326" s="10">
        <f>IFERROR(VLOOKUP(Table_Fact_Inbound_Reporting[[#This Row],[single_stream_incoming_date]],Fact_Trashout_Reporting!C:F,4,FALSE),0)</f>
        <v>2.31</v>
      </c>
      <c r="P1326" s="10">
        <f>IFERROR(VLOOKUP(Table_Fact_Inbound_Reporting[[#This Row],[single_stream_incoming_date]],Fact_Production_Reporting!E:G,3,FALSE),0)</f>
        <v>0</v>
      </c>
      <c r="Q1326" s="30">
        <f>Table_Fact_Inbound_Reporting[[#This Row],[Group_Trash_Weight_Tons]]/Table_Fact_Inbound_Reporting[[#This Row],[Group_Inbound_Weight_Tons]]</f>
        <v>0.23333333333333336</v>
      </c>
      <c r="R1326" s="10">
        <f t="shared" si="20"/>
        <v>0.27575424703049778</v>
      </c>
    </row>
    <row r="1327" spans="1:18" x14ac:dyDescent="0.25">
      <c r="A1327">
        <v>1347</v>
      </c>
      <c r="B1327" s="14">
        <v>43934</v>
      </c>
      <c r="C1327" t="s">
        <v>42</v>
      </c>
      <c r="D1327">
        <v>90879</v>
      </c>
      <c r="E1327" s="2">
        <v>43934</v>
      </c>
      <c r="F1327">
        <v>4540</v>
      </c>
      <c r="G1327">
        <v>2.27</v>
      </c>
      <c r="H1327">
        <v>2</v>
      </c>
      <c r="I1327" t="s">
        <v>162</v>
      </c>
      <c r="J1327" t="s">
        <v>171</v>
      </c>
      <c r="K1327">
        <v>4</v>
      </c>
      <c r="L1327" t="s">
        <v>174</v>
      </c>
      <c r="M1327" s="10" t="str">
        <f>VLOOKUP(Table_Fact_Inbound_Reporting[[#This Row],[supplier_dim_supplier_id]],Table_supplier_dim1[[supplier_id]:[supplier_name]],5,FALSE)</f>
        <v>Twin Enviro</v>
      </c>
      <c r="N1327" s="10">
        <f>SUMIF(B:B,Table_Fact_Inbound_Reporting[[#This Row],[single_stream_incoming_date]],G:G)</f>
        <v>9.8999999999999986</v>
      </c>
      <c r="O1327" s="10">
        <f>IFERROR(VLOOKUP(Table_Fact_Inbound_Reporting[[#This Row],[single_stream_incoming_date]],Fact_Trashout_Reporting!C:F,4,FALSE),0)</f>
        <v>2.31</v>
      </c>
      <c r="P1327" s="10">
        <f>IFERROR(VLOOKUP(Table_Fact_Inbound_Reporting[[#This Row],[single_stream_incoming_date]],Fact_Production_Reporting!E:G,3,FALSE),0)</f>
        <v>0</v>
      </c>
      <c r="Q1327" s="30">
        <f>Table_Fact_Inbound_Reporting[[#This Row],[Group_Trash_Weight_Tons]]/Table_Fact_Inbound_Reporting[[#This Row],[Group_Inbound_Weight_Tons]]</f>
        <v>0.23333333333333336</v>
      </c>
      <c r="R1327" s="10">
        <f t="shared" si="20"/>
        <v>0.27575424703049778</v>
      </c>
    </row>
    <row r="1328" spans="1:18" x14ac:dyDescent="0.25">
      <c r="A1328">
        <v>1346</v>
      </c>
      <c r="B1328" s="14">
        <v>43934</v>
      </c>
      <c r="C1328" t="s">
        <v>42</v>
      </c>
      <c r="D1328">
        <v>90866</v>
      </c>
      <c r="E1328" s="2">
        <v>43934</v>
      </c>
      <c r="F1328">
        <v>1400</v>
      </c>
      <c r="G1328">
        <v>0.7</v>
      </c>
      <c r="H1328">
        <v>2</v>
      </c>
      <c r="I1328" t="s">
        <v>162</v>
      </c>
      <c r="J1328" t="s">
        <v>171</v>
      </c>
      <c r="K1328">
        <v>4</v>
      </c>
      <c r="L1328" t="s">
        <v>174</v>
      </c>
      <c r="M1328" s="10" t="str">
        <f>VLOOKUP(Table_Fact_Inbound_Reporting[[#This Row],[supplier_dim_supplier_id]],Table_supplier_dim1[[supplier_id]:[supplier_name]],5,FALSE)</f>
        <v>Twin Enviro</v>
      </c>
      <c r="N1328" s="10">
        <f>SUMIF(B:B,Table_Fact_Inbound_Reporting[[#This Row],[single_stream_incoming_date]],G:G)</f>
        <v>9.8999999999999986</v>
      </c>
      <c r="O1328" s="10">
        <f>IFERROR(VLOOKUP(Table_Fact_Inbound_Reporting[[#This Row],[single_stream_incoming_date]],Fact_Trashout_Reporting!C:F,4,FALSE),0)</f>
        <v>2.31</v>
      </c>
      <c r="P1328" s="10">
        <f>IFERROR(VLOOKUP(Table_Fact_Inbound_Reporting[[#This Row],[single_stream_incoming_date]],Fact_Production_Reporting!E:G,3,FALSE),0)</f>
        <v>0</v>
      </c>
      <c r="Q1328" s="30">
        <f>Table_Fact_Inbound_Reporting[[#This Row],[Group_Trash_Weight_Tons]]/Table_Fact_Inbound_Reporting[[#This Row],[Group_Inbound_Weight_Tons]]</f>
        <v>0.23333333333333336</v>
      </c>
      <c r="R1328" s="10">
        <f t="shared" si="20"/>
        <v>0.27575424703049778</v>
      </c>
    </row>
    <row r="1329" spans="1:18" x14ac:dyDescent="0.25">
      <c r="A1329">
        <v>1349</v>
      </c>
      <c r="B1329" s="14">
        <v>43931</v>
      </c>
      <c r="C1329" t="s">
        <v>42</v>
      </c>
      <c r="D1329">
        <v>90840</v>
      </c>
      <c r="E1329" s="2">
        <v>43931</v>
      </c>
      <c r="F1329">
        <v>940</v>
      </c>
      <c r="G1329">
        <v>0.47</v>
      </c>
      <c r="H1329">
        <v>2</v>
      </c>
      <c r="I1329" t="s">
        <v>162</v>
      </c>
      <c r="J1329" t="s">
        <v>171</v>
      </c>
      <c r="K1329">
        <v>4</v>
      </c>
      <c r="L1329" t="s">
        <v>174</v>
      </c>
      <c r="M1329" s="10" t="str">
        <f>VLOOKUP(Table_Fact_Inbound_Reporting[[#This Row],[supplier_dim_supplier_id]],Table_supplier_dim1[[supplier_id]:[supplier_name]],5,FALSE)</f>
        <v>Twin Enviro</v>
      </c>
      <c r="N1329" s="10">
        <f>SUMIF(B:B,Table_Fact_Inbound_Reporting[[#This Row],[single_stream_incoming_date]],G:G)</f>
        <v>4.03</v>
      </c>
      <c r="O1329" s="10">
        <f>IFERROR(VLOOKUP(Table_Fact_Inbound_Reporting[[#This Row],[single_stream_incoming_date]],Fact_Trashout_Reporting!C:F,4,FALSE),0)</f>
        <v>2.58</v>
      </c>
      <c r="P1329" s="10">
        <f>IFERROR(VLOOKUP(Table_Fact_Inbound_Reporting[[#This Row],[single_stream_incoming_date]],Fact_Production_Reporting!E:G,3,FALSE),0)</f>
        <v>0</v>
      </c>
      <c r="Q1329" s="30">
        <f>Table_Fact_Inbound_Reporting[[#This Row],[Group_Trash_Weight_Tons]]/Table_Fact_Inbound_Reporting[[#This Row],[Group_Inbound_Weight_Tons]]</f>
        <v>0.64019851116625304</v>
      </c>
      <c r="R1329" s="10">
        <f t="shared" si="20"/>
        <v>0.27575424703049778</v>
      </c>
    </row>
    <row r="1330" spans="1:18" x14ac:dyDescent="0.25">
      <c r="A1330">
        <v>1749</v>
      </c>
      <c r="B1330" s="14">
        <v>43931</v>
      </c>
      <c r="C1330" t="s">
        <v>42</v>
      </c>
      <c r="D1330">
        <v>90841</v>
      </c>
      <c r="E1330" s="2">
        <v>43931</v>
      </c>
      <c r="F1330">
        <v>7120</v>
      </c>
      <c r="G1330">
        <v>3.56</v>
      </c>
      <c r="H1330">
        <v>3</v>
      </c>
      <c r="I1330" t="s">
        <v>162</v>
      </c>
      <c r="J1330" t="s">
        <v>171</v>
      </c>
      <c r="K1330">
        <v>4</v>
      </c>
      <c r="L1330" t="s">
        <v>174</v>
      </c>
      <c r="M1330" s="10" t="str">
        <f>VLOOKUP(Table_Fact_Inbound_Reporting[[#This Row],[supplier_dim_supplier_id]],Table_supplier_dim1[[supplier_id]:[supplier_name]],5,FALSE)</f>
        <v>Waste Management</v>
      </c>
      <c r="N1330" s="10">
        <f>SUMIF(B:B,Table_Fact_Inbound_Reporting[[#This Row],[single_stream_incoming_date]],G:G)</f>
        <v>4.03</v>
      </c>
      <c r="O1330" s="10">
        <f>IFERROR(VLOOKUP(Table_Fact_Inbound_Reporting[[#This Row],[single_stream_incoming_date]],Fact_Trashout_Reporting!C:F,4,FALSE),0)</f>
        <v>2.58</v>
      </c>
      <c r="P1330" s="10">
        <f>IFERROR(VLOOKUP(Table_Fact_Inbound_Reporting[[#This Row],[single_stream_incoming_date]],Fact_Production_Reporting!E:G,3,FALSE),0)</f>
        <v>0</v>
      </c>
      <c r="Q1330" s="30">
        <f>Table_Fact_Inbound_Reporting[[#This Row],[Group_Trash_Weight_Tons]]/Table_Fact_Inbound_Reporting[[#This Row],[Group_Inbound_Weight_Tons]]</f>
        <v>0.64019851116625304</v>
      </c>
      <c r="R1330" s="10">
        <f t="shared" si="20"/>
        <v>0.27575424703049778</v>
      </c>
    </row>
    <row r="1331" spans="1:18" x14ac:dyDescent="0.25">
      <c r="A1331">
        <v>1350</v>
      </c>
      <c r="B1331" s="14">
        <v>43930</v>
      </c>
      <c r="C1331" t="s">
        <v>42</v>
      </c>
      <c r="D1331">
        <v>90775</v>
      </c>
      <c r="E1331" s="2">
        <v>43930</v>
      </c>
      <c r="F1331">
        <v>1860</v>
      </c>
      <c r="G1331">
        <v>0.93</v>
      </c>
      <c r="H1331">
        <v>2</v>
      </c>
      <c r="I1331" t="s">
        <v>162</v>
      </c>
      <c r="J1331" t="s">
        <v>171</v>
      </c>
      <c r="K1331">
        <v>4</v>
      </c>
      <c r="L1331" t="s">
        <v>174</v>
      </c>
      <c r="M1331" s="10" t="str">
        <f>VLOOKUP(Table_Fact_Inbound_Reporting[[#This Row],[supplier_dim_supplier_id]],Table_supplier_dim1[[supplier_id]:[supplier_name]],5,FALSE)</f>
        <v>Twin Enviro</v>
      </c>
      <c r="N1331" s="10">
        <f>SUMIF(B:B,Table_Fact_Inbound_Reporting[[#This Row],[single_stream_incoming_date]],G:G)</f>
        <v>8.379999999999999</v>
      </c>
      <c r="O1331" s="10">
        <f>IFERROR(VLOOKUP(Table_Fact_Inbound_Reporting[[#This Row],[single_stream_incoming_date]],Fact_Trashout_Reporting!C:F,4,FALSE),0)</f>
        <v>2.38</v>
      </c>
      <c r="P1331" s="10">
        <f>IFERROR(VLOOKUP(Table_Fact_Inbound_Reporting[[#This Row],[single_stream_incoming_date]],Fact_Production_Reporting!E:G,3,FALSE),0)</f>
        <v>0</v>
      </c>
      <c r="Q1331" s="30">
        <f>Table_Fact_Inbound_Reporting[[#This Row],[Group_Trash_Weight_Tons]]/Table_Fact_Inbound_Reporting[[#This Row],[Group_Inbound_Weight_Tons]]</f>
        <v>0.28400954653937949</v>
      </c>
      <c r="R1331" s="10">
        <f t="shared" si="20"/>
        <v>0.27575424703049778</v>
      </c>
    </row>
    <row r="1332" spans="1:18" x14ac:dyDescent="0.25">
      <c r="A1332">
        <v>1750</v>
      </c>
      <c r="B1332" s="14">
        <v>43930</v>
      </c>
      <c r="C1332" t="s">
        <v>42</v>
      </c>
      <c r="D1332">
        <v>90790</v>
      </c>
      <c r="E1332" s="2">
        <v>43930</v>
      </c>
      <c r="F1332">
        <v>10760</v>
      </c>
      <c r="G1332">
        <v>5.38</v>
      </c>
      <c r="H1332">
        <v>3</v>
      </c>
      <c r="I1332" t="s">
        <v>162</v>
      </c>
      <c r="J1332" t="s">
        <v>171</v>
      </c>
      <c r="K1332">
        <v>4</v>
      </c>
      <c r="L1332" t="s">
        <v>174</v>
      </c>
      <c r="M1332" s="10" t="str">
        <f>VLOOKUP(Table_Fact_Inbound_Reporting[[#This Row],[supplier_dim_supplier_id]],Table_supplier_dim1[[supplier_id]:[supplier_name]],5,FALSE)</f>
        <v>Waste Management</v>
      </c>
      <c r="N1332" s="10">
        <f>SUMIF(B:B,Table_Fact_Inbound_Reporting[[#This Row],[single_stream_incoming_date]],G:G)</f>
        <v>8.379999999999999</v>
      </c>
      <c r="O1332" s="10">
        <f>IFERROR(VLOOKUP(Table_Fact_Inbound_Reporting[[#This Row],[single_stream_incoming_date]],Fact_Trashout_Reporting!C:F,4,FALSE),0)</f>
        <v>2.38</v>
      </c>
      <c r="P1332" s="10">
        <f>IFERROR(VLOOKUP(Table_Fact_Inbound_Reporting[[#This Row],[single_stream_incoming_date]],Fact_Production_Reporting!E:G,3,FALSE),0)</f>
        <v>0</v>
      </c>
      <c r="Q1332" s="30">
        <f>Table_Fact_Inbound_Reporting[[#This Row],[Group_Trash_Weight_Tons]]/Table_Fact_Inbound_Reporting[[#This Row],[Group_Inbound_Weight_Tons]]</f>
        <v>0.28400954653937949</v>
      </c>
      <c r="R1332" s="10">
        <f t="shared" si="20"/>
        <v>0.27575424703049778</v>
      </c>
    </row>
    <row r="1333" spans="1:18" x14ac:dyDescent="0.25">
      <c r="A1333">
        <v>1351</v>
      </c>
      <c r="B1333" s="14">
        <v>43930</v>
      </c>
      <c r="C1333" t="s">
        <v>42</v>
      </c>
      <c r="D1333">
        <v>90784</v>
      </c>
      <c r="E1333" s="2">
        <v>43930</v>
      </c>
      <c r="F1333">
        <v>4140</v>
      </c>
      <c r="G1333">
        <v>2.0699999999999998</v>
      </c>
      <c r="H1333">
        <v>2</v>
      </c>
      <c r="I1333" t="s">
        <v>162</v>
      </c>
      <c r="J1333" t="s">
        <v>171</v>
      </c>
      <c r="K1333">
        <v>4</v>
      </c>
      <c r="L1333" t="s">
        <v>174</v>
      </c>
      <c r="M1333" s="10" t="str">
        <f>VLOOKUP(Table_Fact_Inbound_Reporting[[#This Row],[supplier_dim_supplier_id]],Table_supplier_dim1[[supplier_id]:[supplier_name]],5,FALSE)</f>
        <v>Twin Enviro</v>
      </c>
      <c r="N1333" s="10">
        <f>SUMIF(B:B,Table_Fact_Inbound_Reporting[[#This Row],[single_stream_incoming_date]],G:G)</f>
        <v>8.379999999999999</v>
      </c>
      <c r="O1333" s="10">
        <f>IFERROR(VLOOKUP(Table_Fact_Inbound_Reporting[[#This Row],[single_stream_incoming_date]],Fact_Trashout_Reporting!C:F,4,FALSE),0)</f>
        <v>2.38</v>
      </c>
      <c r="P1333" s="10">
        <f>IFERROR(VLOOKUP(Table_Fact_Inbound_Reporting[[#This Row],[single_stream_incoming_date]],Fact_Production_Reporting!E:G,3,FALSE),0)</f>
        <v>0</v>
      </c>
      <c r="Q1333" s="30">
        <f>Table_Fact_Inbound_Reporting[[#This Row],[Group_Trash_Weight_Tons]]/Table_Fact_Inbound_Reporting[[#This Row],[Group_Inbound_Weight_Tons]]</f>
        <v>0.28400954653937949</v>
      </c>
      <c r="R1333" s="10">
        <f t="shared" si="20"/>
        <v>0.27575424703049778</v>
      </c>
    </row>
    <row r="1334" spans="1:18" x14ac:dyDescent="0.25">
      <c r="A1334">
        <v>1353</v>
      </c>
      <c r="B1334" s="14">
        <v>43929</v>
      </c>
      <c r="C1334" t="s">
        <v>42</v>
      </c>
      <c r="D1334">
        <v>90748</v>
      </c>
      <c r="E1334" s="2">
        <v>43929</v>
      </c>
      <c r="F1334">
        <v>8280</v>
      </c>
      <c r="G1334">
        <v>4.1399999999999997</v>
      </c>
      <c r="H1334">
        <v>2</v>
      </c>
      <c r="I1334" t="s">
        <v>162</v>
      </c>
      <c r="J1334" t="s">
        <v>171</v>
      </c>
      <c r="K1334">
        <v>4</v>
      </c>
      <c r="L1334" t="s">
        <v>174</v>
      </c>
      <c r="M1334" s="10" t="str">
        <f>VLOOKUP(Table_Fact_Inbound_Reporting[[#This Row],[supplier_dim_supplier_id]],Table_supplier_dim1[[supplier_id]:[supplier_name]],5,FALSE)</f>
        <v>Twin Enviro</v>
      </c>
      <c r="N1334" s="10">
        <f>SUMIF(B:B,Table_Fact_Inbound_Reporting[[#This Row],[single_stream_incoming_date]],G:G)</f>
        <v>10.709999999999999</v>
      </c>
      <c r="O1334" s="10">
        <f>IFERROR(VLOOKUP(Table_Fact_Inbound_Reporting[[#This Row],[single_stream_incoming_date]],Fact_Trashout_Reporting!C:F,4,FALSE),0)</f>
        <v>2.41</v>
      </c>
      <c r="P1334" s="10">
        <f>IFERROR(VLOOKUP(Table_Fact_Inbound_Reporting[[#This Row],[single_stream_incoming_date]],Fact_Production_Reporting!E:G,3,FALSE),0)</f>
        <v>0</v>
      </c>
      <c r="Q1334" s="30">
        <f>Table_Fact_Inbound_Reporting[[#This Row],[Group_Trash_Weight_Tons]]/Table_Fact_Inbound_Reporting[[#This Row],[Group_Inbound_Weight_Tons]]</f>
        <v>0.22502334267040153</v>
      </c>
      <c r="R1334" s="10">
        <f t="shared" si="20"/>
        <v>0.27575424703049778</v>
      </c>
    </row>
    <row r="1335" spans="1:18" x14ac:dyDescent="0.25">
      <c r="A1335">
        <v>1751</v>
      </c>
      <c r="B1335" s="14">
        <v>43929</v>
      </c>
      <c r="C1335" t="s">
        <v>42</v>
      </c>
      <c r="D1335">
        <v>90709</v>
      </c>
      <c r="E1335" s="2">
        <v>43929</v>
      </c>
      <c r="F1335">
        <v>11080</v>
      </c>
      <c r="G1335">
        <v>5.54</v>
      </c>
      <c r="H1335">
        <v>3</v>
      </c>
      <c r="I1335" t="s">
        <v>162</v>
      </c>
      <c r="J1335" t="s">
        <v>171</v>
      </c>
      <c r="K1335">
        <v>4</v>
      </c>
      <c r="L1335" t="s">
        <v>174</v>
      </c>
      <c r="M1335" s="10" t="str">
        <f>VLOOKUP(Table_Fact_Inbound_Reporting[[#This Row],[supplier_dim_supplier_id]],Table_supplier_dim1[[supplier_id]:[supplier_name]],5,FALSE)</f>
        <v>Waste Management</v>
      </c>
      <c r="N1335" s="10">
        <f>SUMIF(B:B,Table_Fact_Inbound_Reporting[[#This Row],[single_stream_incoming_date]],G:G)</f>
        <v>10.709999999999999</v>
      </c>
      <c r="O1335" s="10">
        <f>IFERROR(VLOOKUP(Table_Fact_Inbound_Reporting[[#This Row],[single_stream_incoming_date]],Fact_Trashout_Reporting!C:F,4,FALSE),0)</f>
        <v>2.41</v>
      </c>
      <c r="P1335" s="10">
        <f>IFERROR(VLOOKUP(Table_Fact_Inbound_Reporting[[#This Row],[single_stream_incoming_date]],Fact_Production_Reporting!E:G,3,FALSE),0)</f>
        <v>0</v>
      </c>
      <c r="Q1335" s="30">
        <f>Table_Fact_Inbound_Reporting[[#This Row],[Group_Trash_Weight_Tons]]/Table_Fact_Inbound_Reporting[[#This Row],[Group_Inbound_Weight_Tons]]</f>
        <v>0.22502334267040153</v>
      </c>
      <c r="R1335" s="10">
        <f t="shared" si="20"/>
        <v>0.27575424703049778</v>
      </c>
    </row>
    <row r="1336" spans="1:18" x14ac:dyDescent="0.25">
      <c r="A1336">
        <v>1352</v>
      </c>
      <c r="B1336" s="14">
        <v>43929</v>
      </c>
      <c r="C1336" t="s">
        <v>42</v>
      </c>
      <c r="D1336">
        <v>90718</v>
      </c>
      <c r="E1336" s="2">
        <v>43929</v>
      </c>
      <c r="F1336">
        <v>2060</v>
      </c>
      <c r="G1336">
        <v>1.03</v>
      </c>
      <c r="H1336">
        <v>2</v>
      </c>
      <c r="I1336" t="s">
        <v>162</v>
      </c>
      <c r="J1336" t="s">
        <v>171</v>
      </c>
      <c r="K1336">
        <v>4</v>
      </c>
      <c r="L1336" t="s">
        <v>174</v>
      </c>
      <c r="M1336" s="10" t="str">
        <f>VLOOKUP(Table_Fact_Inbound_Reporting[[#This Row],[supplier_dim_supplier_id]],Table_supplier_dim1[[supplier_id]:[supplier_name]],5,FALSE)</f>
        <v>Twin Enviro</v>
      </c>
      <c r="N1336" s="10">
        <f>SUMIF(B:B,Table_Fact_Inbound_Reporting[[#This Row],[single_stream_incoming_date]],G:G)</f>
        <v>10.709999999999999</v>
      </c>
      <c r="O1336" s="10">
        <f>IFERROR(VLOOKUP(Table_Fact_Inbound_Reporting[[#This Row],[single_stream_incoming_date]],Fact_Trashout_Reporting!C:F,4,FALSE),0)</f>
        <v>2.41</v>
      </c>
      <c r="P1336" s="10">
        <f>IFERROR(VLOOKUP(Table_Fact_Inbound_Reporting[[#This Row],[single_stream_incoming_date]],Fact_Production_Reporting!E:G,3,FALSE),0)</f>
        <v>0</v>
      </c>
      <c r="Q1336" s="30">
        <f>Table_Fact_Inbound_Reporting[[#This Row],[Group_Trash_Weight_Tons]]/Table_Fact_Inbound_Reporting[[#This Row],[Group_Inbound_Weight_Tons]]</f>
        <v>0.22502334267040153</v>
      </c>
      <c r="R1336" s="10">
        <f t="shared" si="20"/>
        <v>0.27575424703049778</v>
      </c>
    </row>
    <row r="1337" spans="1:18" x14ac:dyDescent="0.25">
      <c r="A1337">
        <v>1354</v>
      </c>
      <c r="B1337" s="14">
        <v>43928</v>
      </c>
      <c r="C1337" t="s">
        <v>42</v>
      </c>
      <c r="D1337">
        <v>90704</v>
      </c>
      <c r="E1337" s="2">
        <v>43928</v>
      </c>
      <c r="F1337">
        <v>880</v>
      </c>
      <c r="G1337">
        <v>0.44</v>
      </c>
      <c r="H1337">
        <v>2</v>
      </c>
      <c r="I1337" t="s">
        <v>162</v>
      </c>
      <c r="J1337" t="s">
        <v>171</v>
      </c>
      <c r="K1337">
        <v>4</v>
      </c>
      <c r="L1337" t="s">
        <v>174</v>
      </c>
      <c r="M1337" s="10" t="str">
        <f>VLOOKUP(Table_Fact_Inbound_Reporting[[#This Row],[supplier_dim_supplier_id]],Table_supplier_dim1[[supplier_id]:[supplier_name]],5,FALSE)</f>
        <v>Twin Enviro</v>
      </c>
      <c r="N1337" s="10">
        <f>SUMIF(B:B,Table_Fact_Inbound_Reporting[[#This Row],[single_stream_incoming_date]],G:G)</f>
        <v>0.44</v>
      </c>
      <c r="O1337" s="10">
        <f>IFERROR(VLOOKUP(Table_Fact_Inbound_Reporting[[#This Row],[single_stream_incoming_date]],Fact_Trashout_Reporting!C:F,4,FALSE),0)</f>
        <v>2.37</v>
      </c>
      <c r="P1337" s="10">
        <f>IFERROR(VLOOKUP(Table_Fact_Inbound_Reporting[[#This Row],[single_stream_incoming_date]],Fact_Production_Reporting!E:G,3,FALSE),0)</f>
        <v>0</v>
      </c>
      <c r="Q1337" s="30">
        <f>Table_Fact_Inbound_Reporting[[#This Row],[Group_Trash_Weight_Tons]]/Table_Fact_Inbound_Reporting[[#This Row],[Group_Inbound_Weight_Tons]]</f>
        <v>5.3863636363636367</v>
      </c>
      <c r="R1337" s="10">
        <f t="shared" si="20"/>
        <v>0.27575424703049778</v>
      </c>
    </row>
    <row r="1338" spans="1:18" x14ac:dyDescent="0.25">
      <c r="A1338">
        <v>1355</v>
      </c>
      <c r="B1338" s="14">
        <v>43927</v>
      </c>
      <c r="C1338" t="s">
        <v>42</v>
      </c>
      <c r="D1338">
        <v>90659</v>
      </c>
      <c r="E1338" s="2">
        <v>43927</v>
      </c>
      <c r="F1338">
        <v>8700</v>
      </c>
      <c r="G1338">
        <v>4.3499999999999996</v>
      </c>
      <c r="H1338">
        <v>2</v>
      </c>
      <c r="I1338" t="s">
        <v>162</v>
      </c>
      <c r="J1338" t="s">
        <v>171</v>
      </c>
      <c r="K1338">
        <v>4</v>
      </c>
      <c r="L1338" t="s">
        <v>174</v>
      </c>
      <c r="M1338" s="10" t="str">
        <f>VLOOKUP(Table_Fact_Inbound_Reporting[[#This Row],[supplier_dim_supplier_id]],Table_supplier_dim1[[supplier_id]:[supplier_name]],5,FALSE)</f>
        <v>Twin Enviro</v>
      </c>
      <c r="N1338" s="10">
        <f>SUMIF(B:B,Table_Fact_Inbound_Reporting[[#This Row],[single_stream_incoming_date]],G:G)</f>
        <v>10.309999999999999</v>
      </c>
      <c r="O1338" s="10">
        <f>IFERROR(VLOOKUP(Table_Fact_Inbound_Reporting[[#This Row],[single_stream_incoming_date]],Fact_Trashout_Reporting!C:F,4,FALSE),0)</f>
        <v>2.4700000000000002</v>
      </c>
      <c r="P1338" s="10">
        <f>IFERROR(VLOOKUP(Table_Fact_Inbound_Reporting[[#This Row],[single_stream_incoming_date]],Fact_Production_Reporting!E:G,3,FALSE),0)</f>
        <v>0</v>
      </c>
      <c r="Q1338" s="30">
        <f>Table_Fact_Inbound_Reporting[[#This Row],[Group_Trash_Weight_Tons]]/Table_Fact_Inbound_Reporting[[#This Row],[Group_Inbound_Weight_Tons]]</f>
        <v>0.23957322987390889</v>
      </c>
      <c r="R1338" s="10">
        <f t="shared" si="20"/>
        <v>0.27575424703049778</v>
      </c>
    </row>
    <row r="1339" spans="1:18" x14ac:dyDescent="0.25">
      <c r="A1339">
        <v>1356</v>
      </c>
      <c r="B1339" s="14">
        <v>43927</v>
      </c>
      <c r="C1339" t="s">
        <v>42</v>
      </c>
      <c r="D1339">
        <v>90655</v>
      </c>
      <c r="E1339" s="2">
        <v>43927</v>
      </c>
      <c r="F1339">
        <v>2880</v>
      </c>
      <c r="G1339">
        <v>1.44</v>
      </c>
      <c r="H1339">
        <v>2</v>
      </c>
      <c r="I1339" t="s">
        <v>162</v>
      </c>
      <c r="J1339" t="s">
        <v>171</v>
      </c>
      <c r="K1339">
        <v>4</v>
      </c>
      <c r="L1339" t="s">
        <v>174</v>
      </c>
      <c r="M1339" s="10" t="str">
        <f>VLOOKUP(Table_Fact_Inbound_Reporting[[#This Row],[supplier_dim_supplier_id]],Table_supplier_dim1[[supplier_id]:[supplier_name]],5,FALSE)</f>
        <v>Twin Enviro</v>
      </c>
      <c r="N1339" s="10">
        <f>SUMIF(B:B,Table_Fact_Inbound_Reporting[[#This Row],[single_stream_incoming_date]],G:G)</f>
        <v>10.309999999999999</v>
      </c>
      <c r="O1339" s="10">
        <f>IFERROR(VLOOKUP(Table_Fact_Inbound_Reporting[[#This Row],[single_stream_incoming_date]],Fact_Trashout_Reporting!C:F,4,FALSE),0)</f>
        <v>2.4700000000000002</v>
      </c>
      <c r="P1339" s="10">
        <f>IFERROR(VLOOKUP(Table_Fact_Inbound_Reporting[[#This Row],[single_stream_incoming_date]],Fact_Production_Reporting!E:G,3,FALSE),0)</f>
        <v>0</v>
      </c>
      <c r="Q1339" s="30">
        <f>Table_Fact_Inbound_Reporting[[#This Row],[Group_Trash_Weight_Tons]]/Table_Fact_Inbound_Reporting[[#This Row],[Group_Inbound_Weight_Tons]]</f>
        <v>0.23957322987390889</v>
      </c>
      <c r="R1339" s="10">
        <f t="shared" si="20"/>
        <v>0.27575424703049778</v>
      </c>
    </row>
    <row r="1340" spans="1:18" x14ac:dyDescent="0.25">
      <c r="A1340">
        <v>1357</v>
      </c>
      <c r="B1340" s="14">
        <v>43927</v>
      </c>
      <c r="C1340" t="s">
        <v>42</v>
      </c>
      <c r="D1340">
        <v>90626</v>
      </c>
      <c r="E1340" s="2">
        <v>43927</v>
      </c>
      <c r="F1340">
        <v>4580</v>
      </c>
      <c r="G1340">
        <v>2.29</v>
      </c>
      <c r="H1340">
        <v>2</v>
      </c>
      <c r="I1340" t="s">
        <v>162</v>
      </c>
      <c r="J1340" t="s">
        <v>171</v>
      </c>
      <c r="K1340">
        <v>4</v>
      </c>
      <c r="L1340" t="s">
        <v>174</v>
      </c>
      <c r="M1340" s="10" t="str">
        <f>VLOOKUP(Table_Fact_Inbound_Reporting[[#This Row],[supplier_dim_supplier_id]],Table_supplier_dim1[[supplier_id]:[supplier_name]],5,FALSE)</f>
        <v>Twin Enviro</v>
      </c>
      <c r="N1340" s="10">
        <f>SUMIF(B:B,Table_Fact_Inbound_Reporting[[#This Row],[single_stream_incoming_date]],G:G)</f>
        <v>10.309999999999999</v>
      </c>
      <c r="O1340" s="10">
        <f>IFERROR(VLOOKUP(Table_Fact_Inbound_Reporting[[#This Row],[single_stream_incoming_date]],Fact_Trashout_Reporting!C:F,4,FALSE),0)</f>
        <v>2.4700000000000002</v>
      </c>
      <c r="P1340" s="10">
        <f>IFERROR(VLOOKUP(Table_Fact_Inbound_Reporting[[#This Row],[single_stream_incoming_date]],Fact_Production_Reporting!E:G,3,FALSE),0)</f>
        <v>0</v>
      </c>
      <c r="Q1340" s="30">
        <f>Table_Fact_Inbound_Reporting[[#This Row],[Group_Trash_Weight_Tons]]/Table_Fact_Inbound_Reporting[[#This Row],[Group_Inbound_Weight_Tons]]</f>
        <v>0.23957322987390889</v>
      </c>
      <c r="R1340" s="10">
        <f t="shared" si="20"/>
        <v>0.27575424703049778</v>
      </c>
    </row>
    <row r="1341" spans="1:18" x14ac:dyDescent="0.25">
      <c r="A1341">
        <v>1752</v>
      </c>
      <c r="B1341" s="14">
        <v>43927</v>
      </c>
      <c r="C1341" t="s">
        <v>42</v>
      </c>
      <c r="D1341">
        <v>90653</v>
      </c>
      <c r="E1341" s="2">
        <v>43927</v>
      </c>
      <c r="F1341">
        <v>4460</v>
      </c>
      <c r="G1341">
        <v>2.23</v>
      </c>
      <c r="H1341">
        <v>3</v>
      </c>
      <c r="I1341" t="s">
        <v>162</v>
      </c>
      <c r="J1341" t="s">
        <v>171</v>
      </c>
      <c r="K1341">
        <v>4</v>
      </c>
      <c r="L1341" t="s">
        <v>174</v>
      </c>
      <c r="M1341" s="10" t="str">
        <f>VLOOKUP(Table_Fact_Inbound_Reporting[[#This Row],[supplier_dim_supplier_id]],Table_supplier_dim1[[supplier_id]:[supplier_name]],5,FALSE)</f>
        <v>Waste Management</v>
      </c>
      <c r="N1341" s="10">
        <f>SUMIF(B:B,Table_Fact_Inbound_Reporting[[#This Row],[single_stream_incoming_date]],G:G)</f>
        <v>10.309999999999999</v>
      </c>
      <c r="O1341" s="10">
        <f>IFERROR(VLOOKUP(Table_Fact_Inbound_Reporting[[#This Row],[single_stream_incoming_date]],Fact_Trashout_Reporting!C:F,4,FALSE),0)</f>
        <v>2.4700000000000002</v>
      </c>
      <c r="P1341" s="10">
        <f>IFERROR(VLOOKUP(Table_Fact_Inbound_Reporting[[#This Row],[single_stream_incoming_date]],Fact_Production_Reporting!E:G,3,FALSE),0)</f>
        <v>0</v>
      </c>
      <c r="Q1341" s="30">
        <f>Table_Fact_Inbound_Reporting[[#This Row],[Group_Trash_Weight_Tons]]/Table_Fact_Inbound_Reporting[[#This Row],[Group_Inbound_Weight_Tons]]</f>
        <v>0.23957322987390889</v>
      </c>
      <c r="R1341" s="10">
        <f t="shared" si="20"/>
        <v>0.27575424703049778</v>
      </c>
    </row>
    <row r="1342" spans="1:18" x14ac:dyDescent="0.25">
      <c r="A1342">
        <v>1754</v>
      </c>
      <c r="B1342" s="14">
        <v>43926</v>
      </c>
      <c r="C1342" t="s">
        <v>42</v>
      </c>
      <c r="D1342">
        <v>91655</v>
      </c>
      <c r="E1342" s="2">
        <v>43926</v>
      </c>
      <c r="F1342">
        <v>8280</v>
      </c>
      <c r="G1342">
        <v>4.1399999999999997</v>
      </c>
      <c r="H1342">
        <v>3</v>
      </c>
      <c r="I1342" t="s">
        <v>162</v>
      </c>
      <c r="J1342" t="s">
        <v>171</v>
      </c>
      <c r="K1342">
        <v>4</v>
      </c>
      <c r="L1342" t="s">
        <v>174</v>
      </c>
      <c r="M1342" s="10" t="str">
        <f>VLOOKUP(Table_Fact_Inbound_Reporting[[#This Row],[supplier_dim_supplier_id]],Table_supplier_dim1[[supplier_id]:[supplier_name]],5,FALSE)</f>
        <v>Waste Management</v>
      </c>
      <c r="N1342" s="10">
        <f>SUMIF(B:B,Table_Fact_Inbound_Reporting[[#This Row],[single_stream_incoming_date]],G:G)</f>
        <v>4.1399999999999997</v>
      </c>
      <c r="O1342" s="10">
        <f>IFERROR(VLOOKUP(Table_Fact_Inbound_Reporting[[#This Row],[single_stream_incoming_date]],Fact_Trashout_Reporting!C:F,4,FALSE),0)</f>
        <v>0</v>
      </c>
      <c r="P1342" s="10">
        <f>IFERROR(VLOOKUP(Table_Fact_Inbound_Reporting[[#This Row],[single_stream_incoming_date]],Fact_Production_Reporting!E:G,3,FALSE),0)</f>
        <v>0</v>
      </c>
      <c r="Q1342" s="30">
        <f>Table_Fact_Inbound_Reporting[[#This Row],[Group_Trash_Weight_Tons]]/Table_Fact_Inbound_Reporting[[#This Row],[Group_Inbound_Weight_Tons]]</f>
        <v>0</v>
      </c>
      <c r="R1342" s="10">
        <f t="shared" si="20"/>
        <v>0.27575424703049778</v>
      </c>
    </row>
    <row r="1343" spans="1:18" x14ac:dyDescent="0.25">
      <c r="A1343">
        <v>1756</v>
      </c>
      <c r="B1343" s="14">
        <v>43923</v>
      </c>
      <c r="C1343" t="s">
        <v>42</v>
      </c>
      <c r="D1343">
        <v>90584</v>
      </c>
      <c r="E1343" s="2">
        <v>43923</v>
      </c>
      <c r="F1343">
        <v>4500</v>
      </c>
      <c r="G1343">
        <v>2.25</v>
      </c>
      <c r="H1343">
        <v>3</v>
      </c>
      <c r="I1343" t="s">
        <v>162</v>
      </c>
      <c r="J1343" t="s">
        <v>171</v>
      </c>
      <c r="K1343">
        <v>4</v>
      </c>
      <c r="L1343" t="s">
        <v>174</v>
      </c>
      <c r="M1343" s="10" t="str">
        <f>VLOOKUP(Table_Fact_Inbound_Reporting[[#This Row],[supplier_dim_supplier_id]],Table_supplier_dim1[[supplier_id]:[supplier_name]],5,FALSE)</f>
        <v>Waste Management</v>
      </c>
      <c r="N1343" s="10">
        <f>SUMIF(B:B,Table_Fact_Inbound_Reporting[[#This Row],[single_stream_incoming_date]],G:G)</f>
        <v>11.459999999999999</v>
      </c>
      <c r="O1343" s="10">
        <f>IFERROR(VLOOKUP(Table_Fact_Inbound_Reporting[[#This Row],[single_stream_incoming_date]],Fact_Trashout_Reporting!C:F,4,FALSE),0)</f>
        <v>2.14</v>
      </c>
      <c r="P1343" s="10">
        <f>IFERROR(VLOOKUP(Table_Fact_Inbound_Reporting[[#This Row],[single_stream_incoming_date]],Fact_Production_Reporting!E:G,3,FALSE),0)</f>
        <v>0</v>
      </c>
      <c r="Q1343" s="30">
        <f>Table_Fact_Inbound_Reporting[[#This Row],[Group_Trash_Weight_Tons]]/Table_Fact_Inbound_Reporting[[#This Row],[Group_Inbound_Weight_Tons]]</f>
        <v>0.1867364746945899</v>
      </c>
      <c r="R1343" s="10">
        <f t="shared" si="20"/>
        <v>0.27575424703049778</v>
      </c>
    </row>
    <row r="1344" spans="1:18" x14ac:dyDescent="0.25">
      <c r="A1344">
        <v>1755</v>
      </c>
      <c r="B1344" s="14">
        <v>43923</v>
      </c>
      <c r="C1344" t="s">
        <v>42</v>
      </c>
      <c r="D1344">
        <v>90614</v>
      </c>
      <c r="E1344" s="2">
        <v>43923</v>
      </c>
      <c r="F1344">
        <v>6060</v>
      </c>
      <c r="G1344">
        <v>3.03</v>
      </c>
      <c r="H1344">
        <v>3</v>
      </c>
      <c r="I1344" t="s">
        <v>162</v>
      </c>
      <c r="J1344" t="s">
        <v>171</v>
      </c>
      <c r="K1344">
        <v>4</v>
      </c>
      <c r="L1344" t="s">
        <v>174</v>
      </c>
      <c r="M1344" s="10" t="str">
        <f>VLOOKUP(Table_Fact_Inbound_Reporting[[#This Row],[supplier_dim_supplier_id]],Table_supplier_dim1[[supplier_id]:[supplier_name]],5,FALSE)</f>
        <v>Waste Management</v>
      </c>
      <c r="N1344" s="10">
        <f>SUMIF(B:B,Table_Fact_Inbound_Reporting[[#This Row],[single_stream_incoming_date]],G:G)</f>
        <v>11.459999999999999</v>
      </c>
      <c r="O1344" s="10">
        <f>IFERROR(VLOOKUP(Table_Fact_Inbound_Reporting[[#This Row],[single_stream_incoming_date]],Fact_Trashout_Reporting!C:F,4,FALSE),0)</f>
        <v>2.14</v>
      </c>
      <c r="P1344" s="10">
        <f>IFERROR(VLOOKUP(Table_Fact_Inbound_Reporting[[#This Row],[single_stream_incoming_date]],Fact_Production_Reporting!E:G,3,FALSE),0)</f>
        <v>0</v>
      </c>
      <c r="Q1344" s="30">
        <f>Table_Fact_Inbound_Reporting[[#This Row],[Group_Trash_Weight_Tons]]/Table_Fact_Inbound_Reporting[[#This Row],[Group_Inbound_Weight_Tons]]</f>
        <v>0.1867364746945899</v>
      </c>
      <c r="R1344" s="10">
        <f t="shared" si="20"/>
        <v>0.27575424703049778</v>
      </c>
    </row>
    <row r="1345" spans="1:18" x14ac:dyDescent="0.25">
      <c r="A1345">
        <v>1358</v>
      </c>
      <c r="B1345" s="14">
        <v>43923</v>
      </c>
      <c r="C1345" t="s">
        <v>42</v>
      </c>
      <c r="D1345">
        <v>90612</v>
      </c>
      <c r="E1345" s="2">
        <v>43923</v>
      </c>
      <c r="F1345">
        <v>840</v>
      </c>
      <c r="G1345">
        <v>0.42</v>
      </c>
      <c r="H1345">
        <v>2</v>
      </c>
      <c r="I1345" t="s">
        <v>162</v>
      </c>
      <c r="J1345" t="s">
        <v>171</v>
      </c>
      <c r="K1345">
        <v>4</v>
      </c>
      <c r="L1345" t="s">
        <v>174</v>
      </c>
      <c r="M1345" s="10" t="str">
        <f>VLOOKUP(Table_Fact_Inbound_Reporting[[#This Row],[supplier_dim_supplier_id]],Table_supplier_dim1[[supplier_id]:[supplier_name]],5,FALSE)</f>
        <v>Twin Enviro</v>
      </c>
      <c r="N1345" s="10">
        <f>SUMIF(B:B,Table_Fact_Inbound_Reporting[[#This Row],[single_stream_incoming_date]],G:G)</f>
        <v>11.459999999999999</v>
      </c>
      <c r="O1345" s="10">
        <f>IFERROR(VLOOKUP(Table_Fact_Inbound_Reporting[[#This Row],[single_stream_incoming_date]],Fact_Trashout_Reporting!C:F,4,FALSE),0)</f>
        <v>2.14</v>
      </c>
      <c r="P1345" s="10">
        <f>IFERROR(VLOOKUP(Table_Fact_Inbound_Reporting[[#This Row],[single_stream_incoming_date]],Fact_Production_Reporting!E:G,3,FALSE),0)</f>
        <v>0</v>
      </c>
      <c r="Q1345" s="30">
        <f>Table_Fact_Inbound_Reporting[[#This Row],[Group_Trash_Weight_Tons]]/Table_Fact_Inbound_Reporting[[#This Row],[Group_Inbound_Weight_Tons]]</f>
        <v>0.1867364746945899</v>
      </c>
      <c r="R1345" s="10">
        <f t="shared" si="20"/>
        <v>0.27575424703049778</v>
      </c>
    </row>
    <row r="1346" spans="1:18" x14ac:dyDescent="0.25">
      <c r="A1346">
        <v>1360</v>
      </c>
      <c r="B1346" s="14">
        <v>43923</v>
      </c>
      <c r="C1346" t="s">
        <v>42</v>
      </c>
      <c r="D1346">
        <v>90571</v>
      </c>
      <c r="E1346" s="2">
        <v>43923</v>
      </c>
      <c r="F1346">
        <v>3380</v>
      </c>
      <c r="G1346">
        <v>1.69</v>
      </c>
      <c r="H1346">
        <v>2</v>
      </c>
      <c r="I1346" t="s">
        <v>162</v>
      </c>
      <c r="J1346" t="s">
        <v>171</v>
      </c>
      <c r="K1346">
        <v>4</v>
      </c>
      <c r="L1346" t="s">
        <v>174</v>
      </c>
      <c r="M1346" s="10" t="str">
        <f>VLOOKUP(Table_Fact_Inbound_Reporting[[#This Row],[supplier_dim_supplier_id]],Table_supplier_dim1[[supplier_id]:[supplier_name]],5,FALSE)</f>
        <v>Twin Enviro</v>
      </c>
      <c r="N1346" s="10">
        <f>SUMIF(B:B,Table_Fact_Inbound_Reporting[[#This Row],[single_stream_incoming_date]],G:G)</f>
        <v>11.459999999999999</v>
      </c>
      <c r="O1346" s="10">
        <f>IFERROR(VLOOKUP(Table_Fact_Inbound_Reporting[[#This Row],[single_stream_incoming_date]],Fact_Trashout_Reporting!C:F,4,FALSE),0)</f>
        <v>2.14</v>
      </c>
      <c r="P1346" s="10">
        <f>IFERROR(VLOOKUP(Table_Fact_Inbound_Reporting[[#This Row],[single_stream_incoming_date]],Fact_Production_Reporting!E:G,3,FALSE),0)</f>
        <v>0</v>
      </c>
      <c r="Q1346" s="30">
        <f>Table_Fact_Inbound_Reporting[[#This Row],[Group_Trash_Weight_Tons]]/Table_Fact_Inbound_Reporting[[#This Row],[Group_Inbound_Weight_Tons]]</f>
        <v>0.1867364746945899</v>
      </c>
      <c r="R1346" s="10">
        <f t="shared" ref="R1346:R1409" si="21">AVERAGE(Q:Q)</f>
        <v>0.27575424703049778</v>
      </c>
    </row>
    <row r="1347" spans="1:18" x14ac:dyDescent="0.25">
      <c r="A1347">
        <v>1359</v>
      </c>
      <c r="B1347" s="14">
        <v>43923</v>
      </c>
      <c r="C1347" t="s">
        <v>42</v>
      </c>
      <c r="D1347">
        <v>90582</v>
      </c>
      <c r="E1347" s="2">
        <v>43923</v>
      </c>
      <c r="F1347">
        <v>8140</v>
      </c>
      <c r="G1347">
        <v>4.07</v>
      </c>
      <c r="H1347">
        <v>2</v>
      </c>
      <c r="I1347" t="s">
        <v>162</v>
      </c>
      <c r="J1347" t="s">
        <v>171</v>
      </c>
      <c r="K1347">
        <v>4</v>
      </c>
      <c r="L1347" t="s">
        <v>174</v>
      </c>
      <c r="M1347" s="10" t="str">
        <f>VLOOKUP(Table_Fact_Inbound_Reporting[[#This Row],[supplier_dim_supplier_id]],Table_supplier_dim1[[supplier_id]:[supplier_name]],5,FALSE)</f>
        <v>Twin Enviro</v>
      </c>
      <c r="N1347" s="10">
        <f>SUMIF(B:B,Table_Fact_Inbound_Reporting[[#This Row],[single_stream_incoming_date]],G:G)</f>
        <v>11.459999999999999</v>
      </c>
      <c r="O1347" s="10">
        <f>IFERROR(VLOOKUP(Table_Fact_Inbound_Reporting[[#This Row],[single_stream_incoming_date]],Fact_Trashout_Reporting!C:F,4,FALSE),0)</f>
        <v>2.14</v>
      </c>
      <c r="P1347" s="10">
        <f>IFERROR(VLOOKUP(Table_Fact_Inbound_Reporting[[#This Row],[single_stream_incoming_date]],Fact_Production_Reporting!E:G,3,FALSE),0)</f>
        <v>0</v>
      </c>
      <c r="Q1347" s="30">
        <f>Table_Fact_Inbound_Reporting[[#This Row],[Group_Trash_Weight_Tons]]/Table_Fact_Inbound_Reporting[[#This Row],[Group_Inbound_Weight_Tons]]</f>
        <v>0.1867364746945899</v>
      </c>
      <c r="R1347" s="10">
        <f t="shared" si="21"/>
        <v>0.27575424703049778</v>
      </c>
    </row>
    <row r="1348" spans="1:18" x14ac:dyDescent="0.25">
      <c r="A1348">
        <v>1757</v>
      </c>
      <c r="B1348" s="14">
        <v>43922</v>
      </c>
      <c r="C1348" t="s">
        <v>42</v>
      </c>
      <c r="D1348">
        <v>90551</v>
      </c>
      <c r="E1348" s="2">
        <v>43922</v>
      </c>
      <c r="F1348">
        <v>5820</v>
      </c>
      <c r="G1348">
        <v>2.91</v>
      </c>
      <c r="H1348">
        <v>3</v>
      </c>
      <c r="I1348" t="s">
        <v>162</v>
      </c>
      <c r="J1348" t="s">
        <v>171</v>
      </c>
      <c r="K1348">
        <v>4</v>
      </c>
      <c r="L1348" t="s">
        <v>174</v>
      </c>
      <c r="M1348" s="10" t="str">
        <f>VLOOKUP(Table_Fact_Inbound_Reporting[[#This Row],[supplier_dim_supplier_id]],Table_supplier_dim1[[supplier_id]:[supplier_name]],5,FALSE)</f>
        <v>Waste Management</v>
      </c>
      <c r="N1348" s="10">
        <f>SUMIF(B:B,Table_Fact_Inbound_Reporting[[#This Row],[single_stream_incoming_date]],G:G)</f>
        <v>12.129999999999999</v>
      </c>
      <c r="O1348" s="10">
        <f>IFERROR(VLOOKUP(Table_Fact_Inbound_Reporting[[#This Row],[single_stream_incoming_date]],Fact_Trashout_Reporting!C:F,4,FALSE),0)</f>
        <v>2.2000000000000002</v>
      </c>
      <c r="P1348" s="10">
        <f>IFERROR(VLOOKUP(Table_Fact_Inbound_Reporting[[#This Row],[single_stream_incoming_date]],Fact_Production_Reporting!E:G,3,FALSE),0)</f>
        <v>0</v>
      </c>
      <c r="Q1348" s="30">
        <f>Table_Fact_Inbound_Reporting[[#This Row],[Group_Trash_Weight_Tons]]/Table_Fact_Inbound_Reporting[[#This Row],[Group_Inbound_Weight_Tons]]</f>
        <v>0.18136850783182196</v>
      </c>
      <c r="R1348" s="10">
        <f t="shared" si="21"/>
        <v>0.27575424703049778</v>
      </c>
    </row>
    <row r="1349" spans="1:18" x14ac:dyDescent="0.25">
      <c r="A1349">
        <v>1361</v>
      </c>
      <c r="B1349" s="14">
        <v>43922</v>
      </c>
      <c r="C1349" t="s">
        <v>42</v>
      </c>
      <c r="D1349">
        <v>90529</v>
      </c>
      <c r="E1349" s="2">
        <v>43922</v>
      </c>
      <c r="F1349">
        <v>5120</v>
      </c>
      <c r="G1349">
        <v>2.56</v>
      </c>
      <c r="H1349">
        <v>2</v>
      </c>
      <c r="I1349" t="s">
        <v>162</v>
      </c>
      <c r="J1349" t="s">
        <v>171</v>
      </c>
      <c r="K1349">
        <v>4</v>
      </c>
      <c r="L1349" t="s">
        <v>174</v>
      </c>
      <c r="M1349" s="10" t="str">
        <f>VLOOKUP(Table_Fact_Inbound_Reporting[[#This Row],[supplier_dim_supplier_id]],Table_supplier_dim1[[supplier_id]:[supplier_name]],5,FALSE)</f>
        <v>Twin Enviro</v>
      </c>
      <c r="N1349" s="10">
        <f>SUMIF(B:B,Table_Fact_Inbound_Reporting[[#This Row],[single_stream_incoming_date]],G:G)</f>
        <v>12.129999999999999</v>
      </c>
      <c r="O1349" s="10">
        <f>IFERROR(VLOOKUP(Table_Fact_Inbound_Reporting[[#This Row],[single_stream_incoming_date]],Fact_Trashout_Reporting!C:F,4,FALSE),0)</f>
        <v>2.2000000000000002</v>
      </c>
      <c r="P1349" s="10">
        <f>IFERROR(VLOOKUP(Table_Fact_Inbound_Reporting[[#This Row],[single_stream_incoming_date]],Fact_Production_Reporting!E:G,3,FALSE),0)</f>
        <v>0</v>
      </c>
      <c r="Q1349" s="30">
        <f>Table_Fact_Inbound_Reporting[[#This Row],[Group_Trash_Weight_Tons]]/Table_Fact_Inbound_Reporting[[#This Row],[Group_Inbound_Weight_Tons]]</f>
        <v>0.18136850783182196</v>
      </c>
      <c r="R1349" s="10">
        <f t="shared" si="21"/>
        <v>0.27575424703049778</v>
      </c>
    </row>
    <row r="1350" spans="1:18" x14ac:dyDescent="0.25">
      <c r="A1350">
        <v>1363</v>
      </c>
      <c r="B1350" s="14">
        <v>43922</v>
      </c>
      <c r="C1350" t="s">
        <v>42</v>
      </c>
      <c r="D1350">
        <v>90553</v>
      </c>
      <c r="E1350" s="2">
        <v>43922</v>
      </c>
      <c r="F1350">
        <v>2700</v>
      </c>
      <c r="G1350">
        <v>1.35</v>
      </c>
      <c r="H1350">
        <v>2</v>
      </c>
      <c r="I1350" t="s">
        <v>162</v>
      </c>
      <c r="J1350" t="s">
        <v>171</v>
      </c>
      <c r="K1350">
        <v>4</v>
      </c>
      <c r="L1350" t="s">
        <v>174</v>
      </c>
      <c r="M1350" s="10" t="str">
        <f>VLOOKUP(Table_Fact_Inbound_Reporting[[#This Row],[supplier_dim_supplier_id]],Table_supplier_dim1[[supplier_id]:[supplier_name]],5,FALSE)</f>
        <v>Twin Enviro</v>
      </c>
      <c r="N1350" s="10">
        <f>SUMIF(B:B,Table_Fact_Inbound_Reporting[[#This Row],[single_stream_incoming_date]],G:G)</f>
        <v>12.129999999999999</v>
      </c>
      <c r="O1350" s="10">
        <f>IFERROR(VLOOKUP(Table_Fact_Inbound_Reporting[[#This Row],[single_stream_incoming_date]],Fact_Trashout_Reporting!C:F,4,FALSE),0)</f>
        <v>2.2000000000000002</v>
      </c>
      <c r="P1350" s="10">
        <f>IFERROR(VLOOKUP(Table_Fact_Inbound_Reporting[[#This Row],[single_stream_incoming_date]],Fact_Production_Reporting!E:G,3,FALSE),0)</f>
        <v>0</v>
      </c>
      <c r="Q1350" s="30">
        <f>Table_Fact_Inbound_Reporting[[#This Row],[Group_Trash_Weight_Tons]]/Table_Fact_Inbound_Reporting[[#This Row],[Group_Inbound_Weight_Tons]]</f>
        <v>0.18136850783182196</v>
      </c>
      <c r="R1350" s="10">
        <f t="shared" si="21"/>
        <v>0.27575424703049778</v>
      </c>
    </row>
    <row r="1351" spans="1:18" x14ac:dyDescent="0.25">
      <c r="A1351">
        <v>1362</v>
      </c>
      <c r="B1351" s="14">
        <v>43922</v>
      </c>
      <c r="C1351" t="s">
        <v>42</v>
      </c>
      <c r="D1351">
        <v>90555</v>
      </c>
      <c r="E1351" s="2">
        <v>43922</v>
      </c>
      <c r="F1351">
        <v>10620</v>
      </c>
      <c r="G1351">
        <v>5.31</v>
      </c>
      <c r="H1351">
        <v>2</v>
      </c>
      <c r="I1351" t="s">
        <v>162</v>
      </c>
      <c r="J1351" t="s">
        <v>171</v>
      </c>
      <c r="K1351">
        <v>4</v>
      </c>
      <c r="L1351" t="s">
        <v>174</v>
      </c>
      <c r="M1351" s="10" t="str">
        <f>VLOOKUP(Table_Fact_Inbound_Reporting[[#This Row],[supplier_dim_supplier_id]],Table_supplier_dim1[[supplier_id]:[supplier_name]],5,FALSE)</f>
        <v>Twin Enviro</v>
      </c>
      <c r="N1351" s="10">
        <f>SUMIF(B:B,Table_Fact_Inbound_Reporting[[#This Row],[single_stream_incoming_date]],G:G)</f>
        <v>12.129999999999999</v>
      </c>
      <c r="O1351" s="10">
        <f>IFERROR(VLOOKUP(Table_Fact_Inbound_Reporting[[#This Row],[single_stream_incoming_date]],Fact_Trashout_Reporting!C:F,4,FALSE),0)</f>
        <v>2.2000000000000002</v>
      </c>
      <c r="P1351" s="10">
        <f>IFERROR(VLOOKUP(Table_Fact_Inbound_Reporting[[#This Row],[single_stream_incoming_date]],Fact_Production_Reporting!E:G,3,FALSE),0)</f>
        <v>0</v>
      </c>
      <c r="Q1351" s="30">
        <f>Table_Fact_Inbound_Reporting[[#This Row],[Group_Trash_Weight_Tons]]/Table_Fact_Inbound_Reporting[[#This Row],[Group_Inbound_Weight_Tons]]</f>
        <v>0.18136850783182196</v>
      </c>
      <c r="R1351" s="10">
        <f t="shared" si="21"/>
        <v>0.27575424703049778</v>
      </c>
    </row>
    <row r="1352" spans="1:18" x14ac:dyDescent="0.25">
      <c r="A1352">
        <v>1758</v>
      </c>
      <c r="B1352" s="14">
        <v>43916</v>
      </c>
      <c r="C1352" t="s">
        <v>42</v>
      </c>
      <c r="D1352">
        <v>90380</v>
      </c>
      <c r="E1352" s="2">
        <v>43916</v>
      </c>
      <c r="F1352">
        <v>6400</v>
      </c>
      <c r="G1352">
        <v>3.2</v>
      </c>
      <c r="H1352">
        <v>3</v>
      </c>
      <c r="I1352" t="s">
        <v>162</v>
      </c>
      <c r="J1352" t="s">
        <v>158</v>
      </c>
      <c r="K1352">
        <v>3</v>
      </c>
      <c r="L1352" t="s">
        <v>159</v>
      </c>
      <c r="M1352" s="10" t="str">
        <f>VLOOKUP(Table_Fact_Inbound_Reporting[[#This Row],[supplier_dim_supplier_id]],Table_supplier_dim1[[supplier_id]:[supplier_name]],5,FALSE)</f>
        <v>Waste Management</v>
      </c>
      <c r="N1352" s="10">
        <f>SUMIF(B:B,Table_Fact_Inbound_Reporting[[#This Row],[single_stream_incoming_date]],G:G)</f>
        <v>6.53</v>
      </c>
      <c r="O1352" s="10">
        <f>IFERROR(VLOOKUP(Table_Fact_Inbound_Reporting[[#This Row],[single_stream_incoming_date]],Fact_Trashout_Reporting!C:F,4,FALSE),0)</f>
        <v>3.21</v>
      </c>
      <c r="P1352" s="10">
        <f>IFERROR(VLOOKUP(Table_Fact_Inbound_Reporting[[#This Row],[single_stream_incoming_date]],Fact_Production_Reporting!E:G,3,FALSE),0)</f>
        <v>0</v>
      </c>
      <c r="Q1352" s="30">
        <f>Table_Fact_Inbound_Reporting[[#This Row],[Group_Trash_Weight_Tons]]/Table_Fact_Inbound_Reporting[[#This Row],[Group_Inbound_Weight_Tons]]</f>
        <v>0.49157733537519138</v>
      </c>
      <c r="R1352" s="10">
        <f t="shared" si="21"/>
        <v>0.27575424703049778</v>
      </c>
    </row>
    <row r="1353" spans="1:18" x14ac:dyDescent="0.25">
      <c r="A1353">
        <v>1364</v>
      </c>
      <c r="B1353" s="14">
        <v>43916</v>
      </c>
      <c r="C1353" t="s">
        <v>42</v>
      </c>
      <c r="D1353">
        <v>90375</v>
      </c>
      <c r="E1353" s="2">
        <v>43916</v>
      </c>
      <c r="F1353">
        <v>4600</v>
      </c>
      <c r="G1353">
        <v>2.2999999999999998</v>
      </c>
      <c r="H1353">
        <v>2</v>
      </c>
      <c r="I1353" t="s">
        <v>162</v>
      </c>
      <c r="J1353" t="s">
        <v>158</v>
      </c>
      <c r="K1353">
        <v>3</v>
      </c>
      <c r="L1353" t="s">
        <v>159</v>
      </c>
      <c r="M1353" s="10" t="str">
        <f>VLOOKUP(Table_Fact_Inbound_Reporting[[#This Row],[supplier_dim_supplier_id]],Table_supplier_dim1[[supplier_id]:[supplier_name]],5,FALSE)</f>
        <v>Twin Enviro</v>
      </c>
      <c r="N1353" s="10">
        <f>SUMIF(B:B,Table_Fact_Inbound_Reporting[[#This Row],[single_stream_incoming_date]],G:G)</f>
        <v>6.53</v>
      </c>
      <c r="O1353" s="10">
        <f>IFERROR(VLOOKUP(Table_Fact_Inbound_Reporting[[#This Row],[single_stream_incoming_date]],Fact_Trashout_Reporting!C:F,4,FALSE),0)</f>
        <v>3.21</v>
      </c>
      <c r="P1353" s="10">
        <f>IFERROR(VLOOKUP(Table_Fact_Inbound_Reporting[[#This Row],[single_stream_incoming_date]],Fact_Production_Reporting!E:G,3,FALSE),0)</f>
        <v>0</v>
      </c>
      <c r="Q1353" s="30">
        <f>Table_Fact_Inbound_Reporting[[#This Row],[Group_Trash_Weight_Tons]]/Table_Fact_Inbound_Reporting[[#This Row],[Group_Inbound_Weight_Tons]]</f>
        <v>0.49157733537519138</v>
      </c>
      <c r="R1353" s="10">
        <f t="shared" si="21"/>
        <v>0.27575424703049778</v>
      </c>
    </row>
    <row r="1354" spans="1:18" x14ac:dyDescent="0.25">
      <c r="A1354">
        <v>1365</v>
      </c>
      <c r="B1354" s="14">
        <v>43916</v>
      </c>
      <c r="C1354" t="s">
        <v>42</v>
      </c>
      <c r="D1354">
        <v>90371</v>
      </c>
      <c r="E1354" s="2">
        <v>43916</v>
      </c>
      <c r="F1354">
        <v>2060</v>
      </c>
      <c r="G1354">
        <v>1.03</v>
      </c>
      <c r="H1354">
        <v>2</v>
      </c>
      <c r="I1354" t="s">
        <v>162</v>
      </c>
      <c r="J1354" t="s">
        <v>158</v>
      </c>
      <c r="K1354">
        <v>3</v>
      </c>
      <c r="L1354" t="s">
        <v>159</v>
      </c>
      <c r="M1354" s="10" t="str">
        <f>VLOOKUP(Table_Fact_Inbound_Reporting[[#This Row],[supplier_dim_supplier_id]],Table_supplier_dim1[[supplier_id]:[supplier_name]],5,FALSE)</f>
        <v>Twin Enviro</v>
      </c>
      <c r="N1354" s="10">
        <f>SUMIF(B:B,Table_Fact_Inbound_Reporting[[#This Row],[single_stream_incoming_date]],G:G)</f>
        <v>6.53</v>
      </c>
      <c r="O1354" s="10">
        <f>IFERROR(VLOOKUP(Table_Fact_Inbound_Reporting[[#This Row],[single_stream_incoming_date]],Fact_Trashout_Reporting!C:F,4,FALSE),0)</f>
        <v>3.21</v>
      </c>
      <c r="P1354" s="10">
        <f>IFERROR(VLOOKUP(Table_Fact_Inbound_Reporting[[#This Row],[single_stream_incoming_date]],Fact_Production_Reporting!E:G,3,FALSE),0)</f>
        <v>0</v>
      </c>
      <c r="Q1354" s="30">
        <f>Table_Fact_Inbound_Reporting[[#This Row],[Group_Trash_Weight_Tons]]/Table_Fact_Inbound_Reporting[[#This Row],[Group_Inbound_Weight_Tons]]</f>
        <v>0.49157733537519138</v>
      </c>
      <c r="R1354" s="10">
        <f t="shared" si="21"/>
        <v>0.27575424703049778</v>
      </c>
    </row>
    <row r="1355" spans="1:18" x14ac:dyDescent="0.25">
      <c r="A1355">
        <v>1367</v>
      </c>
      <c r="B1355" s="14">
        <v>43915</v>
      </c>
      <c r="C1355" t="s">
        <v>42</v>
      </c>
      <c r="D1355">
        <v>90340</v>
      </c>
      <c r="E1355" s="2">
        <v>43915</v>
      </c>
      <c r="F1355">
        <v>4300</v>
      </c>
      <c r="G1355">
        <v>2.15</v>
      </c>
      <c r="H1355">
        <v>2</v>
      </c>
      <c r="I1355" t="s">
        <v>162</v>
      </c>
      <c r="J1355" t="s">
        <v>158</v>
      </c>
      <c r="K1355">
        <v>3</v>
      </c>
      <c r="L1355" t="s">
        <v>159</v>
      </c>
      <c r="M1355" s="10" t="str">
        <f>VLOOKUP(Table_Fact_Inbound_Reporting[[#This Row],[supplier_dim_supplier_id]],Table_supplier_dim1[[supplier_id]:[supplier_name]],5,FALSE)</f>
        <v>Twin Enviro</v>
      </c>
      <c r="N1355" s="10">
        <f>SUMIF(B:B,Table_Fact_Inbound_Reporting[[#This Row],[single_stream_incoming_date]],G:G)</f>
        <v>12.94</v>
      </c>
      <c r="O1355" s="10">
        <f>IFERROR(VLOOKUP(Table_Fact_Inbound_Reporting[[#This Row],[single_stream_incoming_date]],Fact_Trashout_Reporting!C:F,4,FALSE),0)</f>
        <v>3.21</v>
      </c>
      <c r="P1355" s="10">
        <f>IFERROR(VLOOKUP(Table_Fact_Inbound_Reporting[[#This Row],[single_stream_incoming_date]],Fact_Production_Reporting!E:G,3,FALSE),0)</f>
        <v>0</v>
      </c>
      <c r="Q1355" s="30">
        <f>Table_Fact_Inbound_Reporting[[#This Row],[Group_Trash_Weight_Tons]]/Table_Fact_Inbound_Reporting[[#This Row],[Group_Inbound_Weight_Tons]]</f>
        <v>0.24806800618238023</v>
      </c>
      <c r="R1355" s="10">
        <f t="shared" si="21"/>
        <v>0.27575424703049778</v>
      </c>
    </row>
    <row r="1356" spans="1:18" x14ac:dyDescent="0.25">
      <c r="A1356">
        <v>1368</v>
      </c>
      <c r="B1356" s="14">
        <v>43915</v>
      </c>
      <c r="C1356" t="s">
        <v>42</v>
      </c>
      <c r="D1356">
        <v>90352</v>
      </c>
      <c r="E1356" s="2">
        <v>43915</v>
      </c>
      <c r="F1356">
        <v>8740</v>
      </c>
      <c r="G1356">
        <v>4.37</v>
      </c>
      <c r="H1356">
        <v>2</v>
      </c>
      <c r="I1356" t="s">
        <v>162</v>
      </c>
      <c r="J1356" t="s">
        <v>158</v>
      </c>
      <c r="K1356">
        <v>3</v>
      </c>
      <c r="L1356" t="s">
        <v>159</v>
      </c>
      <c r="M1356" s="10" t="str">
        <f>VLOOKUP(Table_Fact_Inbound_Reporting[[#This Row],[supplier_dim_supplier_id]],Table_supplier_dim1[[supplier_id]:[supplier_name]],5,FALSE)</f>
        <v>Twin Enviro</v>
      </c>
      <c r="N1356" s="10">
        <f>SUMIF(B:B,Table_Fact_Inbound_Reporting[[#This Row],[single_stream_incoming_date]],G:G)</f>
        <v>12.94</v>
      </c>
      <c r="O1356" s="10">
        <f>IFERROR(VLOOKUP(Table_Fact_Inbound_Reporting[[#This Row],[single_stream_incoming_date]],Fact_Trashout_Reporting!C:F,4,FALSE),0)</f>
        <v>3.21</v>
      </c>
      <c r="P1356" s="10">
        <f>IFERROR(VLOOKUP(Table_Fact_Inbound_Reporting[[#This Row],[single_stream_incoming_date]],Fact_Production_Reporting!E:G,3,FALSE),0)</f>
        <v>0</v>
      </c>
      <c r="Q1356" s="30">
        <f>Table_Fact_Inbound_Reporting[[#This Row],[Group_Trash_Weight_Tons]]/Table_Fact_Inbound_Reporting[[#This Row],[Group_Inbound_Weight_Tons]]</f>
        <v>0.24806800618238023</v>
      </c>
      <c r="R1356" s="10">
        <f t="shared" si="21"/>
        <v>0.27575424703049778</v>
      </c>
    </row>
    <row r="1357" spans="1:18" x14ac:dyDescent="0.25">
      <c r="A1357">
        <v>1759</v>
      </c>
      <c r="B1357" s="14">
        <v>43915</v>
      </c>
      <c r="C1357" t="s">
        <v>42</v>
      </c>
      <c r="D1357">
        <v>90355</v>
      </c>
      <c r="E1357" s="2">
        <v>43915</v>
      </c>
      <c r="F1357">
        <v>11160</v>
      </c>
      <c r="G1357">
        <v>5.58</v>
      </c>
      <c r="H1357">
        <v>3</v>
      </c>
      <c r="I1357" t="s">
        <v>162</v>
      </c>
      <c r="J1357" t="s">
        <v>158</v>
      </c>
      <c r="K1357">
        <v>3</v>
      </c>
      <c r="L1357" t="s">
        <v>159</v>
      </c>
      <c r="M1357" s="10" t="str">
        <f>VLOOKUP(Table_Fact_Inbound_Reporting[[#This Row],[supplier_dim_supplier_id]],Table_supplier_dim1[[supplier_id]:[supplier_name]],5,FALSE)</f>
        <v>Waste Management</v>
      </c>
      <c r="N1357" s="10">
        <f>SUMIF(B:B,Table_Fact_Inbound_Reporting[[#This Row],[single_stream_incoming_date]],G:G)</f>
        <v>12.94</v>
      </c>
      <c r="O1357" s="10">
        <f>IFERROR(VLOOKUP(Table_Fact_Inbound_Reporting[[#This Row],[single_stream_incoming_date]],Fact_Trashout_Reporting!C:F,4,FALSE),0)</f>
        <v>3.21</v>
      </c>
      <c r="P1357" s="10">
        <f>IFERROR(VLOOKUP(Table_Fact_Inbound_Reporting[[#This Row],[single_stream_incoming_date]],Fact_Production_Reporting!E:G,3,FALSE),0)</f>
        <v>0</v>
      </c>
      <c r="Q1357" s="30">
        <f>Table_Fact_Inbound_Reporting[[#This Row],[Group_Trash_Weight_Tons]]/Table_Fact_Inbound_Reporting[[#This Row],[Group_Inbound_Weight_Tons]]</f>
        <v>0.24806800618238023</v>
      </c>
      <c r="R1357" s="10">
        <f t="shared" si="21"/>
        <v>0.27575424703049778</v>
      </c>
    </row>
    <row r="1358" spans="1:18" x14ac:dyDescent="0.25">
      <c r="A1358">
        <v>1366</v>
      </c>
      <c r="B1358" s="14">
        <v>43915</v>
      </c>
      <c r="C1358" t="s">
        <v>42</v>
      </c>
      <c r="D1358">
        <v>90357</v>
      </c>
      <c r="E1358" s="2">
        <v>43915</v>
      </c>
      <c r="F1358">
        <v>1680</v>
      </c>
      <c r="G1358">
        <v>0.84</v>
      </c>
      <c r="H1358">
        <v>2</v>
      </c>
      <c r="I1358" t="s">
        <v>162</v>
      </c>
      <c r="J1358" t="s">
        <v>158</v>
      </c>
      <c r="K1358">
        <v>3</v>
      </c>
      <c r="L1358" t="s">
        <v>159</v>
      </c>
      <c r="M1358" s="10" t="str">
        <f>VLOOKUP(Table_Fact_Inbound_Reporting[[#This Row],[supplier_dim_supplier_id]],Table_supplier_dim1[[supplier_id]:[supplier_name]],5,FALSE)</f>
        <v>Twin Enviro</v>
      </c>
      <c r="N1358" s="10">
        <f>SUMIF(B:B,Table_Fact_Inbound_Reporting[[#This Row],[single_stream_incoming_date]],G:G)</f>
        <v>12.94</v>
      </c>
      <c r="O1358" s="10">
        <f>IFERROR(VLOOKUP(Table_Fact_Inbound_Reporting[[#This Row],[single_stream_incoming_date]],Fact_Trashout_Reporting!C:F,4,FALSE),0)</f>
        <v>3.21</v>
      </c>
      <c r="P1358" s="10">
        <f>IFERROR(VLOOKUP(Table_Fact_Inbound_Reporting[[#This Row],[single_stream_incoming_date]],Fact_Production_Reporting!E:G,3,FALSE),0)</f>
        <v>0</v>
      </c>
      <c r="Q1358" s="30">
        <f>Table_Fact_Inbound_Reporting[[#This Row],[Group_Trash_Weight_Tons]]/Table_Fact_Inbound_Reporting[[#This Row],[Group_Inbound_Weight_Tons]]</f>
        <v>0.24806800618238023</v>
      </c>
      <c r="R1358" s="10">
        <f t="shared" si="21"/>
        <v>0.27575424703049778</v>
      </c>
    </row>
    <row r="1359" spans="1:18" x14ac:dyDescent="0.25">
      <c r="A1359">
        <v>1760</v>
      </c>
      <c r="B1359" s="14">
        <v>43914</v>
      </c>
      <c r="C1359" t="s">
        <v>42</v>
      </c>
      <c r="D1359">
        <v>90326</v>
      </c>
      <c r="E1359" s="2">
        <v>43914</v>
      </c>
      <c r="F1359">
        <v>9680</v>
      </c>
      <c r="G1359">
        <v>4.84</v>
      </c>
      <c r="H1359">
        <v>3</v>
      </c>
      <c r="I1359" t="s">
        <v>162</v>
      </c>
      <c r="J1359" t="s">
        <v>158</v>
      </c>
      <c r="K1359">
        <v>3</v>
      </c>
      <c r="L1359" t="s">
        <v>159</v>
      </c>
      <c r="M1359" s="10" t="str">
        <f>VLOOKUP(Table_Fact_Inbound_Reporting[[#This Row],[supplier_dim_supplier_id]],Table_supplier_dim1[[supplier_id]:[supplier_name]],5,FALSE)</f>
        <v>Waste Management</v>
      </c>
      <c r="N1359" s="10">
        <f>SUMIF(B:B,Table_Fact_Inbound_Reporting[[#This Row],[single_stream_incoming_date]],G:G)</f>
        <v>4.84</v>
      </c>
      <c r="O1359" s="10">
        <f>IFERROR(VLOOKUP(Table_Fact_Inbound_Reporting[[#This Row],[single_stream_incoming_date]],Fact_Trashout_Reporting!C:F,4,FALSE),0)</f>
        <v>0</v>
      </c>
      <c r="P1359" s="10">
        <f>IFERROR(VLOOKUP(Table_Fact_Inbound_Reporting[[#This Row],[single_stream_incoming_date]],Fact_Production_Reporting!E:G,3,FALSE),0)</f>
        <v>0</v>
      </c>
      <c r="Q1359" s="30">
        <f>Table_Fact_Inbound_Reporting[[#This Row],[Group_Trash_Weight_Tons]]/Table_Fact_Inbound_Reporting[[#This Row],[Group_Inbound_Weight_Tons]]</f>
        <v>0</v>
      </c>
      <c r="R1359" s="10">
        <f t="shared" si="21"/>
        <v>0.27575424703049778</v>
      </c>
    </row>
    <row r="1360" spans="1:18" x14ac:dyDescent="0.25">
      <c r="A1360">
        <v>1370</v>
      </c>
      <c r="B1360" s="14">
        <v>43913</v>
      </c>
      <c r="C1360" t="s">
        <v>42</v>
      </c>
      <c r="D1360">
        <v>90284</v>
      </c>
      <c r="E1360" s="2">
        <v>43913</v>
      </c>
      <c r="F1360">
        <v>3140</v>
      </c>
      <c r="G1360">
        <v>1.57</v>
      </c>
      <c r="H1360">
        <v>2</v>
      </c>
      <c r="I1360" t="s">
        <v>162</v>
      </c>
      <c r="J1360" t="s">
        <v>158</v>
      </c>
      <c r="K1360">
        <v>3</v>
      </c>
      <c r="L1360" t="s">
        <v>159</v>
      </c>
      <c r="M1360" s="10" t="str">
        <f>VLOOKUP(Table_Fact_Inbound_Reporting[[#This Row],[supplier_dim_supplier_id]],Table_supplier_dim1[[supplier_id]:[supplier_name]],5,FALSE)</f>
        <v>Twin Enviro</v>
      </c>
      <c r="N1360" s="10">
        <f>SUMIF(B:B,Table_Fact_Inbound_Reporting[[#This Row],[single_stream_incoming_date]],G:G)</f>
        <v>5.74</v>
      </c>
      <c r="O1360" s="10">
        <f>IFERROR(VLOOKUP(Table_Fact_Inbound_Reporting[[#This Row],[single_stream_incoming_date]],Fact_Trashout_Reporting!C:F,4,FALSE),0)</f>
        <v>1.75</v>
      </c>
      <c r="P1360" s="10">
        <f>IFERROR(VLOOKUP(Table_Fact_Inbound_Reporting[[#This Row],[single_stream_incoming_date]],Fact_Production_Reporting!E:G,3,FALSE),0)</f>
        <v>0</v>
      </c>
      <c r="Q1360" s="30">
        <f>Table_Fact_Inbound_Reporting[[#This Row],[Group_Trash_Weight_Tons]]/Table_Fact_Inbound_Reporting[[#This Row],[Group_Inbound_Weight_Tons]]</f>
        <v>0.3048780487804878</v>
      </c>
      <c r="R1360" s="10">
        <f t="shared" si="21"/>
        <v>0.27575424703049778</v>
      </c>
    </row>
    <row r="1361" spans="1:18" x14ac:dyDescent="0.25">
      <c r="A1361">
        <v>1369</v>
      </c>
      <c r="B1361" s="14">
        <v>43913</v>
      </c>
      <c r="C1361" t="s">
        <v>42</v>
      </c>
      <c r="D1361">
        <v>90303</v>
      </c>
      <c r="E1361" s="2">
        <v>43913</v>
      </c>
      <c r="F1361">
        <v>8340</v>
      </c>
      <c r="G1361">
        <v>4.17</v>
      </c>
      <c r="H1361">
        <v>2</v>
      </c>
      <c r="I1361" t="s">
        <v>162</v>
      </c>
      <c r="J1361" t="s">
        <v>158</v>
      </c>
      <c r="K1361">
        <v>3</v>
      </c>
      <c r="L1361" t="s">
        <v>159</v>
      </c>
      <c r="M1361" s="10" t="str">
        <f>VLOOKUP(Table_Fact_Inbound_Reporting[[#This Row],[supplier_dim_supplier_id]],Table_supplier_dim1[[supplier_id]:[supplier_name]],5,FALSE)</f>
        <v>Twin Enviro</v>
      </c>
      <c r="N1361" s="10">
        <f>SUMIF(B:B,Table_Fact_Inbound_Reporting[[#This Row],[single_stream_incoming_date]],G:G)</f>
        <v>5.74</v>
      </c>
      <c r="O1361" s="10">
        <f>IFERROR(VLOOKUP(Table_Fact_Inbound_Reporting[[#This Row],[single_stream_incoming_date]],Fact_Trashout_Reporting!C:F,4,FALSE),0)</f>
        <v>1.75</v>
      </c>
      <c r="P1361" s="10">
        <f>IFERROR(VLOOKUP(Table_Fact_Inbound_Reporting[[#This Row],[single_stream_incoming_date]],Fact_Production_Reporting!E:G,3,FALSE),0)</f>
        <v>0</v>
      </c>
      <c r="Q1361" s="30">
        <f>Table_Fact_Inbound_Reporting[[#This Row],[Group_Trash_Weight_Tons]]/Table_Fact_Inbound_Reporting[[#This Row],[Group_Inbound_Weight_Tons]]</f>
        <v>0.3048780487804878</v>
      </c>
      <c r="R1361" s="10">
        <f t="shared" si="21"/>
        <v>0.27575424703049778</v>
      </c>
    </row>
    <row r="1362" spans="1:18" x14ac:dyDescent="0.25">
      <c r="A1362">
        <v>1371</v>
      </c>
      <c r="B1362" s="14">
        <v>43910</v>
      </c>
      <c r="C1362" t="s">
        <v>42</v>
      </c>
      <c r="D1362">
        <v>90270</v>
      </c>
      <c r="E1362" s="2">
        <v>43910</v>
      </c>
      <c r="F1362">
        <v>4680</v>
      </c>
      <c r="G1362">
        <v>2.34</v>
      </c>
      <c r="H1362">
        <v>2</v>
      </c>
      <c r="I1362" t="s">
        <v>162</v>
      </c>
      <c r="J1362" t="s">
        <v>158</v>
      </c>
      <c r="K1362">
        <v>3</v>
      </c>
      <c r="L1362" t="s">
        <v>159</v>
      </c>
      <c r="M1362" s="10" t="str">
        <f>VLOOKUP(Table_Fact_Inbound_Reporting[[#This Row],[supplier_dim_supplier_id]],Table_supplier_dim1[[supplier_id]:[supplier_name]],5,FALSE)</f>
        <v>Twin Enviro</v>
      </c>
      <c r="N1362" s="10">
        <f>SUMIF(B:B,Table_Fact_Inbound_Reporting[[#This Row],[single_stream_incoming_date]],G:G)</f>
        <v>7.5299999999999994</v>
      </c>
      <c r="O1362" s="10">
        <f>IFERROR(VLOOKUP(Table_Fact_Inbound_Reporting[[#This Row],[single_stream_incoming_date]],Fact_Trashout_Reporting!C:F,4,FALSE),0)</f>
        <v>1.81</v>
      </c>
      <c r="P1362" s="10">
        <f>IFERROR(VLOOKUP(Table_Fact_Inbound_Reporting[[#This Row],[single_stream_incoming_date]],Fact_Production_Reporting!E:G,3,FALSE),0)</f>
        <v>0</v>
      </c>
      <c r="Q1362" s="30">
        <f>Table_Fact_Inbound_Reporting[[#This Row],[Group_Trash_Weight_Tons]]/Table_Fact_Inbound_Reporting[[#This Row],[Group_Inbound_Weight_Tons]]</f>
        <v>0.24037184594953523</v>
      </c>
      <c r="R1362" s="10">
        <f t="shared" si="21"/>
        <v>0.27575424703049778</v>
      </c>
    </row>
    <row r="1363" spans="1:18" x14ac:dyDescent="0.25">
      <c r="A1363">
        <v>1762</v>
      </c>
      <c r="B1363" s="14">
        <v>43910</v>
      </c>
      <c r="C1363" t="s">
        <v>42</v>
      </c>
      <c r="D1363">
        <v>90262</v>
      </c>
      <c r="E1363" s="2">
        <v>43910</v>
      </c>
      <c r="F1363">
        <v>5540</v>
      </c>
      <c r="G1363">
        <v>2.77</v>
      </c>
      <c r="H1363">
        <v>3</v>
      </c>
      <c r="I1363" t="s">
        <v>162</v>
      </c>
      <c r="J1363" t="s">
        <v>158</v>
      </c>
      <c r="K1363">
        <v>3</v>
      </c>
      <c r="L1363" t="s">
        <v>159</v>
      </c>
      <c r="M1363" s="10" t="str">
        <f>VLOOKUP(Table_Fact_Inbound_Reporting[[#This Row],[supplier_dim_supplier_id]],Table_supplier_dim1[[supplier_id]:[supplier_name]],5,FALSE)</f>
        <v>Waste Management</v>
      </c>
      <c r="N1363" s="10">
        <f>SUMIF(B:B,Table_Fact_Inbound_Reporting[[#This Row],[single_stream_incoming_date]],G:G)</f>
        <v>7.5299999999999994</v>
      </c>
      <c r="O1363" s="10">
        <f>IFERROR(VLOOKUP(Table_Fact_Inbound_Reporting[[#This Row],[single_stream_incoming_date]],Fact_Trashout_Reporting!C:F,4,FALSE),0)</f>
        <v>1.81</v>
      </c>
      <c r="P1363" s="10">
        <f>IFERROR(VLOOKUP(Table_Fact_Inbound_Reporting[[#This Row],[single_stream_incoming_date]],Fact_Production_Reporting!E:G,3,FALSE),0)</f>
        <v>0</v>
      </c>
      <c r="Q1363" s="30">
        <f>Table_Fact_Inbound_Reporting[[#This Row],[Group_Trash_Weight_Tons]]/Table_Fact_Inbound_Reporting[[#This Row],[Group_Inbound_Weight_Tons]]</f>
        <v>0.24037184594953523</v>
      </c>
      <c r="R1363" s="10">
        <f t="shared" si="21"/>
        <v>0.27575424703049778</v>
      </c>
    </row>
    <row r="1364" spans="1:18" x14ac:dyDescent="0.25">
      <c r="A1364">
        <v>1761</v>
      </c>
      <c r="B1364" s="14">
        <v>43910</v>
      </c>
      <c r="C1364" t="s">
        <v>42</v>
      </c>
      <c r="D1364">
        <v>90246</v>
      </c>
      <c r="E1364" s="2">
        <v>43910</v>
      </c>
      <c r="F1364">
        <v>4840</v>
      </c>
      <c r="G1364">
        <v>2.42</v>
      </c>
      <c r="H1364">
        <v>3</v>
      </c>
      <c r="I1364" t="s">
        <v>162</v>
      </c>
      <c r="J1364" t="s">
        <v>158</v>
      </c>
      <c r="K1364">
        <v>3</v>
      </c>
      <c r="L1364" t="s">
        <v>159</v>
      </c>
      <c r="M1364" s="10" t="str">
        <f>VLOOKUP(Table_Fact_Inbound_Reporting[[#This Row],[supplier_dim_supplier_id]],Table_supplier_dim1[[supplier_id]:[supplier_name]],5,FALSE)</f>
        <v>Waste Management</v>
      </c>
      <c r="N1364" s="10">
        <f>SUMIF(B:B,Table_Fact_Inbound_Reporting[[#This Row],[single_stream_incoming_date]],G:G)</f>
        <v>7.5299999999999994</v>
      </c>
      <c r="O1364" s="10">
        <f>IFERROR(VLOOKUP(Table_Fact_Inbound_Reporting[[#This Row],[single_stream_incoming_date]],Fact_Trashout_Reporting!C:F,4,FALSE),0)</f>
        <v>1.81</v>
      </c>
      <c r="P1364" s="10">
        <f>IFERROR(VLOOKUP(Table_Fact_Inbound_Reporting[[#This Row],[single_stream_incoming_date]],Fact_Production_Reporting!E:G,3,FALSE),0)</f>
        <v>0</v>
      </c>
      <c r="Q1364" s="30">
        <f>Table_Fact_Inbound_Reporting[[#This Row],[Group_Trash_Weight_Tons]]/Table_Fact_Inbound_Reporting[[#This Row],[Group_Inbound_Weight_Tons]]</f>
        <v>0.24037184594953523</v>
      </c>
      <c r="R1364" s="10">
        <f t="shared" si="21"/>
        <v>0.27575424703049778</v>
      </c>
    </row>
    <row r="1365" spans="1:18" x14ac:dyDescent="0.25">
      <c r="A1365">
        <v>1373</v>
      </c>
      <c r="B1365" s="14">
        <v>43909</v>
      </c>
      <c r="C1365" t="s">
        <v>42</v>
      </c>
      <c r="D1365">
        <v>90239</v>
      </c>
      <c r="E1365" s="2">
        <v>43909</v>
      </c>
      <c r="F1365">
        <v>7040</v>
      </c>
      <c r="G1365">
        <v>3.52</v>
      </c>
      <c r="H1365">
        <v>2</v>
      </c>
      <c r="I1365" t="s">
        <v>162</v>
      </c>
      <c r="J1365" t="s">
        <v>158</v>
      </c>
      <c r="K1365">
        <v>3</v>
      </c>
      <c r="L1365" t="s">
        <v>159</v>
      </c>
      <c r="M1365" s="10" t="str">
        <f>VLOOKUP(Table_Fact_Inbound_Reporting[[#This Row],[supplier_dim_supplier_id]],Table_supplier_dim1[[supplier_id]:[supplier_name]],5,FALSE)</f>
        <v>Twin Enviro</v>
      </c>
      <c r="N1365" s="10">
        <f>SUMIF(B:B,Table_Fact_Inbound_Reporting[[#This Row],[single_stream_incoming_date]],G:G)</f>
        <v>8.24</v>
      </c>
      <c r="O1365" s="10">
        <f>IFERROR(VLOOKUP(Table_Fact_Inbound_Reporting[[#This Row],[single_stream_incoming_date]],Fact_Trashout_Reporting!C:F,4,FALSE),0)</f>
        <v>1.82</v>
      </c>
      <c r="P1365" s="10">
        <f>IFERROR(VLOOKUP(Table_Fact_Inbound_Reporting[[#This Row],[single_stream_incoming_date]],Fact_Production_Reporting!E:G,3,FALSE),0)</f>
        <v>0</v>
      </c>
      <c r="Q1365" s="30">
        <f>Table_Fact_Inbound_Reporting[[#This Row],[Group_Trash_Weight_Tons]]/Table_Fact_Inbound_Reporting[[#This Row],[Group_Inbound_Weight_Tons]]</f>
        <v>0.220873786407767</v>
      </c>
      <c r="R1365" s="10">
        <f t="shared" si="21"/>
        <v>0.27575424703049778</v>
      </c>
    </row>
    <row r="1366" spans="1:18" x14ac:dyDescent="0.25">
      <c r="A1366">
        <v>1372</v>
      </c>
      <c r="B1366" s="14">
        <v>43909</v>
      </c>
      <c r="C1366" t="s">
        <v>42</v>
      </c>
      <c r="D1366">
        <v>90226</v>
      </c>
      <c r="E1366" s="2">
        <v>43909</v>
      </c>
      <c r="F1366">
        <v>3960</v>
      </c>
      <c r="G1366">
        <v>1.98</v>
      </c>
      <c r="H1366">
        <v>2</v>
      </c>
      <c r="I1366" t="s">
        <v>162</v>
      </c>
      <c r="J1366" t="s">
        <v>158</v>
      </c>
      <c r="K1366">
        <v>3</v>
      </c>
      <c r="L1366" t="s">
        <v>159</v>
      </c>
      <c r="M1366" s="10" t="str">
        <f>VLOOKUP(Table_Fact_Inbound_Reporting[[#This Row],[supplier_dim_supplier_id]],Table_supplier_dim1[[supplier_id]:[supplier_name]],5,FALSE)</f>
        <v>Twin Enviro</v>
      </c>
      <c r="N1366" s="10">
        <f>SUMIF(B:B,Table_Fact_Inbound_Reporting[[#This Row],[single_stream_incoming_date]],G:G)</f>
        <v>8.24</v>
      </c>
      <c r="O1366" s="10">
        <f>IFERROR(VLOOKUP(Table_Fact_Inbound_Reporting[[#This Row],[single_stream_incoming_date]],Fact_Trashout_Reporting!C:F,4,FALSE),0)</f>
        <v>1.82</v>
      </c>
      <c r="P1366" s="10">
        <f>IFERROR(VLOOKUP(Table_Fact_Inbound_Reporting[[#This Row],[single_stream_incoming_date]],Fact_Production_Reporting!E:G,3,FALSE),0)</f>
        <v>0</v>
      </c>
      <c r="Q1366" s="30">
        <f>Table_Fact_Inbound_Reporting[[#This Row],[Group_Trash_Weight_Tons]]/Table_Fact_Inbound_Reporting[[#This Row],[Group_Inbound_Weight_Tons]]</f>
        <v>0.220873786407767</v>
      </c>
      <c r="R1366" s="10">
        <f t="shared" si="21"/>
        <v>0.27575424703049778</v>
      </c>
    </row>
    <row r="1367" spans="1:18" x14ac:dyDescent="0.25">
      <c r="A1367">
        <v>1763</v>
      </c>
      <c r="B1367" s="14">
        <v>43909</v>
      </c>
      <c r="C1367" t="s">
        <v>42</v>
      </c>
      <c r="D1367">
        <v>90235</v>
      </c>
      <c r="E1367" s="2">
        <v>43909</v>
      </c>
      <c r="F1367">
        <v>5480</v>
      </c>
      <c r="G1367">
        <v>2.74</v>
      </c>
      <c r="H1367">
        <v>3</v>
      </c>
      <c r="I1367" t="s">
        <v>162</v>
      </c>
      <c r="J1367" t="s">
        <v>158</v>
      </c>
      <c r="K1367">
        <v>3</v>
      </c>
      <c r="L1367" t="s">
        <v>159</v>
      </c>
      <c r="M1367" s="10" t="str">
        <f>VLOOKUP(Table_Fact_Inbound_Reporting[[#This Row],[supplier_dim_supplier_id]],Table_supplier_dim1[[supplier_id]:[supplier_name]],5,FALSE)</f>
        <v>Waste Management</v>
      </c>
      <c r="N1367" s="10">
        <f>SUMIF(B:B,Table_Fact_Inbound_Reporting[[#This Row],[single_stream_incoming_date]],G:G)</f>
        <v>8.24</v>
      </c>
      <c r="O1367" s="10">
        <f>IFERROR(VLOOKUP(Table_Fact_Inbound_Reporting[[#This Row],[single_stream_incoming_date]],Fact_Trashout_Reporting!C:F,4,FALSE),0)</f>
        <v>1.82</v>
      </c>
      <c r="P1367" s="10">
        <f>IFERROR(VLOOKUP(Table_Fact_Inbound_Reporting[[#This Row],[single_stream_incoming_date]],Fact_Production_Reporting!E:G,3,FALSE),0)</f>
        <v>0</v>
      </c>
      <c r="Q1367" s="30">
        <f>Table_Fact_Inbound_Reporting[[#This Row],[Group_Trash_Weight_Tons]]/Table_Fact_Inbound_Reporting[[#This Row],[Group_Inbound_Weight_Tons]]</f>
        <v>0.220873786407767</v>
      </c>
      <c r="R1367" s="10">
        <f t="shared" si="21"/>
        <v>0.27575424703049778</v>
      </c>
    </row>
    <row r="1368" spans="1:18" x14ac:dyDescent="0.25">
      <c r="A1368">
        <v>1764</v>
      </c>
      <c r="B1368" s="14">
        <v>43908</v>
      </c>
      <c r="C1368" t="s">
        <v>42</v>
      </c>
      <c r="D1368">
        <v>90200</v>
      </c>
      <c r="E1368" s="2">
        <v>43908</v>
      </c>
      <c r="F1368">
        <v>5760</v>
      </c>
      <c r="G1368">
        <v>2.88</v>
      </c>
      <c r="H1368">
        <v>3</v>
      </c>
      <c r="I1368" t="s">
        <v>162</v>
      </c>
      <c r="J1368" t="s">
        <v>158</v>
      </c>
      <c r="K1368">
        <v>3</v>
      </c>
      <c r="L1368" t="s">
        <v>159</v>
      </c>
      <c r="M1368" s="10" t="str">
        <f>VLOOKUP(Table_Fact_Inbound_Reporting[[#This Row],[supplier_dim_supplier_id]],Table_supplier_dim1[[supplier_id]:[supplier_name]],5,FALSE)</f>
        <v>Waste Management</v>
      </c>
      <c r="N1368" s="10">
        <f>SUMIF(B:B,Table_Fact_Inbound_Reporting[[#This Row],[single_stream_incoming_date]],G:G)</f>
        <v>7.4599999999999991</v>
      </c>
      <c r="O1368" s="10">
        <f>IFERROR(VLOOKUP(Table_Fact_Inbound_Reporting[[#This Row],[single_stream_incoming_date]],Fact_Trashout_Reporting!C:F,4,FALSE),0)</f>
        <v>1.8</v>
      </c>
      <c r="P1368" s="10">
        <f>IFERROR(VLOOKUP(Table_Fact_Inbound_Reporting[[#This Row],[single_stream_incoming_date]],Fact_Production_Reporting!E:G,3,FALSE),0)</f>
        <v>0</v>
      </c>
      <c r="Q1368" s="30">
        <f>Table_Fact_Inbound_Reporting[[#This Row],[Group_Trash_Weight_Tons]]/Table_Fact_Inbound_Reporting[[#This Row],[Group_Inbound_Weight_Tons]]</f>
        <v>0.24128686327077753</v>
      </c>
      <c r="R1368" s="10">
        <f t="shared" si="21"/>
        <v>0.27575424703049778</v>
      </c>
    </row>
    <row r="1369" spans="1:18" x14ac:dyDescent="0.25">
      <c r="A1369">
        <v>1376</v>
      </c>
      <c r="B1369" s="14">
        <v>43908</v>
      </c>
      <c r="C1369" t="s">
        <v>42</v>
      </c>
      <c r="D1369">
        <v>90202</v>
      </c>
      <c r="E1369" s="2">
        <v>43908</v>
      </c>
      <c r="F1369">
        <v>7460</v>
      </c>
      <c r="G1369">
        <v>3.73</v>
      </c>
      <c r="H1369">
        <v>2</v>
      </c>
      <c r="I1369" t="s">
        <v>162</v>
      </c>
      <c r="J1369" t="s">
        <v>158</v>
      </c>
      <c r="K1369">
        <v>3</v>
      </c>
      <c r="L1369" t="s">
        <v>159</v>
      </c>
      <c r="M1369" s="10" t="str">
        <f>VLOOKUP(Table_Fact_Inbound_Reporting[[#This Row],[supplier_dim_supplier_id]],Table_supplier_dim1[[supplier_id]:[supplier_name]],5,FALSE)</f>
        <v>Twin Enviro</v>
      </c>
      <c r="N1369" s="10">
        <f>SUMIF(B:B,Table_Fact_Inbound_Reporting[[#This Row],[single_stream_incoming_date]],G:G)</f>
        <v>7.4599999999999991</v>
      </c>
      <c r="O1369" s="10">
        <f>IFERROR(VLOOKUP(Table_Fact_Inbound_Reporting[[#This Row],[single_stream_incoming_date]],Fact_Trashout_Reporting!C:F,4,FALSE),0)</f>
        <v>1.8</v>
      </c>
      <c r="P1369" s="10">
        <f>IFERROR(VLOOKUP(Table_Fact_Inbound_Reporting[[#This Row],[single_stream_incoming_date]],Fact_Production_Reporting!E:G,3,FALSE),0)</f>
        <v>0</v>
      </c>
      <c r="Q1369" s="30">
        <f>Table_Fact_Inbound_Reporting[[#This Row],[Group_Trash_Weight_Tons]]/Table_Fact_Inbound_Reporting[[#This Row],[Group_Inbound_Weight_Tons]]</f>
        <v>0.24128686327077753</v>
      </c>
      <c r="R1369" s="10">
        <f t="shared" si="21"/>
        <v>0.27575424703049778</v>
      </c>
    </row>
    <row r="1370" spans="1:18" x14ac:dyDescent="0.25">
      <c r="A1370">
        <v>1375</v>
      </c>
      <c r="B1370" s="14">
        <v>43908</v>
      </c>
      <c r="C1370" t="s">
        <v>42</v>
      </c>
      <c r="D1370">
        <v>90210</v>
      </c>
      <c r="E1370" s="2">
        <v>43908</v>
      </c>
      <c r="F1370">
        <v>1700</v>
      </c>
      <c r="G1370">
        <v>0.85</v>
      </c>
      <c r="H1370">
        <v>2</v>
      </c>
      <c r="I1370" t="s">
        <v>162</v>
      </c>
      <c r="J1370" t="s">
        <v>158</v>
      </c>
      <c r="K1370">
        <v>3</v>
      </c>
      <c r="L1370" t="s">
        <v>159</v>
      </c>
      <c r="M1370" s="10" t="str">
        <f>VLOOKUP(Table_Fact_Inbound_Reporting[[#This Row],[supplier_dim_supplier_id]],Table_supplier_dim1[[supplier_id]:[supplier_name]],5,FALSE)</f>
        <v>Twin Enviro</v>
      </c>
      <c r="N1370" s="10">
        <f>SUMIF(B:B,Table_Fact_Inbound_Reporting[[#This Row],[single_stream_incoming_date]],G:G)</f>
        <v>7.4599999999999991</v>
      </c>
      <c r="O1370" s="10">
        <f>IFERROR(VLOOKUP(Table_Fact_Inbound_Reporting[[#This Row],[single_stream_incoming_date]],Fact_Trashout_Reporting!C:F,4,FALSE),0)</f>
        <v>1.8</v>
      </c>
      <c r="P1370" s="10">
        <f>IFERROR(VLOOKUP(Table_Fact_Inbound_Reporting[[#This Row],[single_stream_incoming_date]],Fact_Production_Reporting!E:G,3,FALSE),0)</f>
        <v>0</v>
      </c>
      <c r="Q1370" s="30">
        <f>Table_Fact_Inbound_Reporting[[#This Row],[Group_Trash_Weight_Tons]]/Table_Fact_Inbound_Reporting[[#This Row],[Group_Inbound_Weight_Tons]]</f>
        <v>0.24128686327077753</v>
      </c>
      <c r="R1370" s="10">
        <f t="shared" si="21"/>
        <v>0.27575424703049778</v>
      </c>
    </row>
    <row r="1371" spans="1:18" x14ac:dyDescent="0.25">
      <c r="A1371">
        <v>1377</v>
      </c>
      <c r="B1371" s="14">
        <v>43907</v>
      </c>
      <c r="C1371" t="s">
        <v>42</v>
      </c>
      <c r="D1371">
        <v>90169</v>
      </c>
      <c r="E1371" s="2">
        <v>43907</v>
      </c>
      <c r="F1371">
        <v>6140</v>
      </c>
      <c r="G1371">
        <v>3.07</v>
      </c>
      <c r="H1371">
        <v>2</v>
      </c>
      <c r="I1371" t="s">
        <v>162</v>
      </c>
      <c r="J1371" t="s">
        <v>158</v>
      </c>
      <c r="K1371">
        <v>3</v>
      </c>
      <c r="L1371" t="s">
        <v>159</v>
      </c>
      <c r="M1371" s="10" t="str">
        <f>VLOOKUP(Table_Fact_Inbound_Reporting[[#This Row],[supplier_dim_supplier_id]],Table_supplier_dim1[[supplier_id]:[supplier_name]],5,FALSE)</f>
        <v>Twin Enviro</v>
      </c>
      <c r="N1371" s="10">
        <f>SUMIF(B:B,Table_Fact_Inbound_Reporting[[#This Row],[single_stream_incoming_date]],G:G)</f>
        <v>3.07</v>
      </c>
      <c r="O1371" s="10">
        <f>IFERROR(VLOOKUP(Table_Fact_Inbound_Reporting[[#This Row],[single_stream_incoming_date]],Fact_Trashout_Reporting!C:F,4,FALSE),0)</f>
        <v>2</v>
      </c>
      <c r="P1371" s="10">
        <f>IFERROR(VLOOKUP(Table_Fact_Inbound_Reporting[[#This Row],[single_stream_incoming_date]],Fact_Production_Reporting!E:G,3,FALSE),0)</f>
        <v>0</v>
      </c>
      <c r="Q1371" s="30">
        <f>Table_Fact_Inbound_Reporting[[#This Row],[Group_Trash_Weight_Tons]]/Table_Fact_Inbound_Reporting[[#This Row],[Group_Inbound_Weight_Tons]]</f>
        <v>0.65146579804560267</v>
      </c>
      <c r="R1371" s="10">
        <f t="shared" si="21"/>
        <v>0.27575424703049778</v>
      </c>
    </row>
    <row r="1372" spans="1:18" x14ac:dyDescent="0.25">
      <c r="A1372">
        <v>1378</v>
      </c>
      <c r="B1372" s="14">
        <v>43906</v>
      </c>
      <c r="C1372" t="s">
        <v>42</v>
      </c>
      <c r="D1372">
        <v>90107</v>
      </c>
      <c r="E1372" s="2">
        <v>43906</v>
      </c>
      <c r="F1372">
        <v>3080</v>
      </c>
      <c r="G1372">
        <v>1.54</v>
      </c>
      <c r="H1372">
        <v>2</v>
      </c>
      <c r="I1372" t="s">
        <v>162</v>
      </c>
      <c r="J1372" t="s">
        <v>158</v>
      </c>
      <c r="K1372">
        <v>3</v>
      </c>
      <c r="L1372" t="s">
        <v>159</v>
      </c>
      <c r="M1372" s="10" t="str">
        <f>VLOOKUP(Table_Fact_Inbound_Reporting[[#This Row],[supplier_dim_supplier_id]],Table_supplier_dim1[[supplier_id]:[supplier_name]],5,FALSE)</f>
        <v>Twin Enviro</v>
      </c>
      <c r="N1372" s="10">
        <f>SUMIF(B:B,Table_Fact_Inbound_Reporting[[#This Row],[single_stream_incoming_date]],G:G)</f>
        <v>3.44</v>
      </c>
      <c r="O1372" s="10">
        <f>IFERROR(VLOOKUP(Table_Fact_Inbound_Reporting[[#This Row],[single_stream_incoming_date]],Fact_Trashout_Reporting!C:F,4,FALSE),0)</f>
        <v>3.14</v>
      </c>
      <c r="P1372" s="10">
        <f>IFERROR(VLOOKUP(Table_Fact_Inbound_Reporting[[#This Row],[single_stream_incoming_date]],Fact_Production_Reporting!E:G,3,FALSE),0)</f>
        <v>0</v>
      </c>
      <c r="Q1372" s="30">
        <f>Table_Fact_Inbound_Reporting[[#This Row],[Group_Trash_Weight_Tons]]/Table_Fact_Inbound_Reporting[[#This Row],[Group_Inbound_Weight_Tons]]</f>
        <v>0.91279069767441867</v>
      </c>
      <c r="R1372" s="10">
        <f t="shared" si="21"/>
        <v>0.27575424703049778</v>
      </c>
    </row>
    <row r="1373" spans="1:18" x14ac:dyDescent="0.25">
      <c r="A1373">
        <v>1379</v>
      </c>
      <c r="B1373" s="14">
        <v>43906</v>
      </c>
      <c r="C1373" t="s">
        <v>42</v>
      </c>
      <c r="D1373">
        <v>90115</v>
      </c>
      <c r="E1373" s="2">
        <v>43906</v>
      </c>
      <c r="F1373">
        <v>3800</v>
      </c>
      <c r="G1373">
        <v>1.9</v>
      </c>
      <c r="H1373">
        <v>2</v>
      </c>
      <c r="I1373" t="s">
        <v>162</v>
      </c>
      <c r="J1373" t="s">
        <v>158</v>
      </c>
      <c r="K1373">
        <v>3</v>
      </c>
      <c r="L1373" t="s">
        <v>159</v>
      </c>
      <c r="M1373" s="10" t="str">
        <f>VLOOKUP(Table_Fact_Inbound_Reporting[[#This Row],[supplier_dim_supplier_id]],Table_supplier_dim1[[supplier_id]:[supplier_name]],5,FALSE)</f>
        <v>Twin Enviro</v>
      </c>
      <c r="N1373" s="10">
        <f>SUMIF(B:B,Table_Fact_Inbound_Reporting[[#This Row],[single_stream_incoming_date]],G:G)</f>
        <v>3.44</v>
      </c>
      <c r="O1373" s="10">
        <f>IFERROR(VLOOKUP(Table_Fact_Inbound_Reporting[[#This Row],[single_stream_incoming_date]],Fact_Trashout_Reporting!C:F,4,FALSE),0)</f>
        <v>3.14</v>
      </c>
      <c r="P1373" s="10">
        <f>IFERROR(VLOOKUP(Table_Fact_Inbound_Reporting[[#This Row],[single_stream_incoming_date]],Fact_Production_Reporting!E:G,3,FALSE),0)</f>
        <v>0</v>
      </c>
      <c r="Q1373" s="30">
        <f>Table_Fact_Inbound_Reporting[[#This Row],[Group_Trash_Weight_Tons]]/Table_Fact_Inbound_Reporting[[#This Row],[Group_Inbound_Weight_Tons]]</f>
        <v>0.91279069767441867</v>
      </c>
      <c r="R1373" s="10">
        <f t="shared" si="21"/>
        <v>0.27575424703049778</v>
      </c>
    </row>
    <row r="1374" spans="1:18" x14ac:dyDescent="0.25">
      <c r="A1374">
        <v>1380</v>
      </c>
      <c r="B1374" s="14">
        <v>43903</v>
      </c>
      <c r="C1374" t="s">
        <v>42</v>
      </c>
      <c r="D1374">
        <v>90073</v>
      </c>
      <c r="E1374" s="2">
        <v>43903</v>
      </c>
      <c r="F1374">
        <v>3960</v>
      </c>
      <c r="G1374">
        <v>1.98</v>
      </c>
      <c r="H1374">
        <v>2</v>
      </c>
      <c r="I1374" t="s">
        <v>162</v>
      </c>
      <c r="J1374" t="s">
        <v>158</v>
      </c>
      <c r="K1374">
        <v>3</v>
      </c>
      <c r="L1374" t="s">
        <v>159</v>
      </c>
      <c r="M1374" s="10" t="str">
        <f>VLOOKUP(Table_Fact_Inbound_Reporting[[#This Row],[supplier_dim_supplier_id]],Table_supplier_dim1[[supplier_id]:[supplier_name]],5,FALSE)</f>
        <v>Twin Enviro</v>
      </c>
      <c r="N1374" s="10">
        <f>SUMIF(B:B,Table_Fact_Inbound_Reporting[[#This Row],[single_stream_incoming_date]],G:G)</f>
        <v>1.98</v>
      </c>
      <c r="O1374" s="10">
        <f>IFERROR(VLOOKUP(Table_Fact_Inbound_Reporting[[#This Row],[single_stream_incoming_date]],Fact_Trashout_Reporting!C:F,4,FALSE),0)</f>
        <v>0</v>
      </c>
      <c r="P1374" s="10">
        <f>IFERROR(VLOOKUP(Table_Fact_Inbound_Reporting[[#This Row],[single_stream_incoming_date]],Fact_Production_Reporting!E:G,3,FALSE),0)</f>
        <v>0</v>
      </c>
      <c r="Q1374" s="30">
        <f>Table_Fact_Inbound_Reporting[[#This Row],[Group_Trash_Weight_Tons]]/Table_Fact_Inbound_Reporting[[#This Row],[Group_Inbound_Weight_Tons]]</f>
        <v>0</v>
      </c>
      <c r="R1374" s="10">
        <f t="shared" si="21"/>
        <v>0.27575424703049778</v>
      </c>
    </row>
    <row r="1375" spans="1:18" x14ac:dyDescent="0.25">
      <c r="A1375">
        <v>1381</v>
      </c>
      <c r="B1375" s="14">
        <v>43902</v>
      </c>
      <c r="C1375" t="s">
        <v>42</v>
      </c>
      <c r="D1375">
        <v>90031</v>
      </c>
      <c r="E1375" s="2">
        <v>43902</v>
      </c>
      <c r="F1375">
        <v>4160</v>
      </c>
      <c r="G1375">
        <v>2.08</v>
      </c>
      <c r="H1375">
        <v>2</v>
      </c>
      <c r="I1375" t="s">
        <v>162</v>
      </c>
      <c r="J1375" t="s">
        <v>158</v>
      </c>
      <c r="K1375">
        <v>3</v>
      </c>
      <c r="L1375" t="s">
        <v>159</v>
      </c>
      <c r="M1375" s="10" t="str">
        <f>VLOOKUP(Table_Fact_Inbound_Reporting[[#This Row],[supplier_dim_supplier_id]],Table_supplier_dim1[[supplier_id]:[supplier_name]],5,FALSE)</f>
        <v>Twin Enviro</v>
      </c>
      <c r="N1375" s="10">
        <f>SUMIF(B:B,Table_Fact_Inbound_Reporting[[#This Row],[single_stream_incoming_date]],G:G)</f>
        <v>3.85</v>
      </c>
      <c r="O1375" s="10">
        <f>IFERROR(VLOOKUP(Table_Fact_Inbound_Reporting[[#This Row],[single_stream_incoming_date]],Fact_Trashout_Reporting!C:F,4,FALSE),0)</f>
        <v>0</v>
      </c>
      <c r="P1375" s="10">
        <f>IFERROR(VLOOKUP(Table_Fact_Inbound_Reporting[[#This Row],[single_stream_incoming_date]],Fact_Production_Reporting!E:G,3,FALSE),0)</f>
        <v>0</v>
      </c>
      <c r="Q1375" s="30">
        <f>Table_Fact_Inbound_Reporting[[#This Row],[Group_Trash_Weight_Tons]]/Table_Fact_Inbound_Reporting[[#This Row],[Group_Inbound_Weight_Tons]]</f>
        <v>0</v>
      </c>
      <c r="R1375" s="10">
        <f t="shared" si="21"/>
        <v>0.27575424703049778</v>
      </c>
    </row>
    <row r="1376" spans="1:18" x14ac:dyDescent="0.25">
      <c r="A1376">
        <v>1382</v>
      </c>
      <c r="B1376" s="14">
        <v>43902</v>
      </c>
      <c r="C1376" t="s">
        <v>42</v>
      </c>
      <c r="D1376">
        <v>90037</v>
      </c>
      <c r="E1376" s="2">
        <v>43902</v>
      </c>
      <c r="F1376">
        <v>3540</v>
      </c>
      <c r="G1376">
        <v>1.77</v>
      </c>
      <c r="H1376">
        <v>2</v>
      </c>
      <c r="I1376" t="s">
        <v>162</v>
      </c>
      <c r="J1376" t="s">
        <v>158</v>
      </c>
      <c r="K1376">
        <v>3</v>
      </c>
      <c r="L1376" t="s">
        <v>159</v>
      </c>
      <c r="M1376" s="10" t="str">
        <f>VLOOKUP(Table_Fact_Inbound_Reporting[[#This Row],[supplier_dim_supplier_id]],Table_supplier_dim1[[supplier_id]:[supplier_name]],5,FALSE)</f>
        <v>Twin Enviro</v>
      </c>
      <c r="N1376" s="10">
        <f>SUMIF(B:B,Table_Fact_Inbound_Reporting[[#This Row],[single_stream_incoming_date]],G:G)</f>
        <v>3.85</v>
      </c>
      <c r="O1376" s="10">
        <f>IFERROR(VLOOKUP(Table_Fact_Inbound_Reporting[[#This Row],[single_stream_incoming_date]],Fact_Trashout_Reporting!C:F,4,FALSE),0)</f>
        <v>0</v>
      </c>
      <c r="P1376" s="10">
        <f>IFERROR(VLOOKUP(Table_Fact_Inbound_Reporting[[#This Row],[single_stream_incoming_date]],Fact_Production_Reporting!E:G,3,FALSE),0)</f>
        <v>0</v>
      </c>
      <c r="Q1376" s="30">
        <f>Table_Fact_Inbound_Reporting[[#This Row],[Group_Trash_Weight_Tons]]/Table_Fact_Inbound_Reporting[[#This Row],[Group_Inbound_Weight_Tons]]</f>
        <v>0</v>
      </c>
      <c r="R1376" s="10">
        <f t="shared" si="21"/>
        <v>0.27575424703049778</v>
      </c>
    </row>
    <row r="1377" spans="1:18" x14ac:dyDescent="0.25">
      <c r="A1377">
        <v>1765</v>
      </c>
      <c r="B1377" s="14">
        <v>43901</v>
      </c>
      <c r="C1377" t="s">
        <v>42</v>
      </c>
      <c r="D1377">
        <v>89982</v>
      </c>
      <c r="E1377" s="2">
        <v>43901</v>
      </c>
      <c r="F1377">
        <v>49320</v>
      </c>
      <c r="G1377">
        <v>24.66</v>
      </c>
      <c r="H1377">
        <v>3</v>
      </c>
      <c r="I1377" t="s">
        <v>162</v>
      </c>
      <c r="J1377" t="s">
        <v>158</v>
      </c>
      <c r="K1377">
        <v>3</v>
      </c>
      <c r="L1377" t="s">
        <v>159</v>
      </c>
      <c r="M1377" s="10" t="str">
        <f>VLOOKUP(Table_Fact_Inbound_Reporting[[#This Row],[supplier_dim_supplier_id]],Table_supplier_dim1[[supplier_id]:[supplier_name]],5,FALSE)</f>
        <v>Waste Management</v>
      </c>
      <c r="N1377" s="10">
        <f>SUMIF(B:B,Table_Fact_Inbound_Reporting[[#This Row],[single_stream_incoming_date]],G:G)</f>
        <v>28.18</v>
      </c>
      <c r="O1377" s="10">
        <f>IFERROR(VLOOKUP(Table_Fact_Inbound_Reporting[[#This Row],[single_stream_incoming_date]],Fact_Trashout_Reporting!C:F,4,FALSE),0)</f>
        <v>3.52</v>
      </c>
      <c r="P1377" s="10">
        <f>IFERROR(VLOOKUP(Table_Fact_Inbound_Reporting[[#This Row],[single_stream_incoming_date]],Fact_Production_Reporting!E:G,3,FALSE),0)</f>
        <v>0</v>
      </c>
      <c r="Q1377" s="30">
        <f>Table_Fact_Inbound_Reporting[[#This Row],[Group_Trash_Weight_Tons]]/Table_Fact_Inbound_Reporting[[#This Row],[Group_Inbound_Weight_Tons]]</f>
        <v>0.12491128459900638</v>
      </c>
      <c r="R1377" s="10">
        <f t="shared" si="21"/>
        <v>0.27575424703049778</v>
      </c>
    </row>
    <row r="1378" spans="1:18" x14ac:dyDescent="0.25">
      <c r="A1378">
        <v>1383</v>
      </c>
      <c r="B1378" s="14">
        <v>43901</v>
      </c>
      <c r="C1378" t="s">
        <v>42</v>
      </c>
      <c r="D1378">
        <v>90014</v>
      </c>
      <c r="E1378" s="2">
        <v>43901</v>
      </c>
      <c r="F1378">
        <v>7040</v>
      </c>
      <c r="G1378">
        <v>3.52</v>
      </c>
      <c r="H1378">
        <v>2</v>
      </c>
      <c r="I1378" t="s">
        <v>162</v>
      </c>
      <c r="J1378" t="s">
        <v>158</v>
      </c>
      <c r="K1378">
        <v>3</v>
      </c>
      <c r="L1378" t="s">
        <v>159</v>
      </c>
      <c r="M1378" s="10" t="str">
        <f>VLOOKUP(Table_Fact_Inbound_Reporting[[#This Row],[supplier_dim_supplier_id]],Table_supplier_dim1[[supplier_id]:[supplier_name]],5,FALSE)</f>
        <v>Twin Enviro</v>
      </c>
      <c r="N1378" s="10">
        <f>SUMIF(B:B,Table_Fact_Inbound_Reporting[[#This Row],[single_stream_incoming_date]],G:G)</f>
        <v>28.18</v>
      </c>
      <c r="O1378" s="10">
        <f>IFERROR(VLOOKUP(Table_Fact_Inbound_Reporting[[#This Row],[single_stream_incoming_date]],Fact_Trashout_Reporting!C:F,4,FALSE),0)</f>
        <v>3.52</v>
      </c>
      <c r="P1378" s="10">
        <f>IFERROR(VLOOKUP(Table_Fact_Inbound_Reporting[[#This Row],[single_stream_incoming_date]],Fact_Production_Reporting!E:G,3,FALSE),0)</f>
        <v>0</v>
      </c>
      <c r="Q1378" s="30">
        <f>Table_Fact_Inbound_Reporting[[#This Row],[Group_Trash_Weight_Tons]]/Table_Fact_Inbound_Reporting[[#This Row],[Group_Inbound_Weight_Tons]]</f>
        <v>0.12491128459900638</v>
      </c>
      <c r="R1378" s="10">
        <f t="shared" si="21"/>
        <v>0.27575424703049778</v>
      </c>
    </row>
    <row r="1379" spans="1:18" x14ac:dyDescent="0.25">
      <c r="A1379">
        <v>1385</v>
      </c>
      <c r="B1379" s="14">
        <v>43900</v>
      </c>
      <c r="C1379" t="s">
        <v>42</v>
      </c>
      <c r="D1379">
        <v>89975</v>
      </c>
      <c r="E1379" s="2">
        <v>43900</v>
      </c>
      <c r="F1379">
        <v>3780</v>
      </c>
      <c r="G1379">
        <v>1.89</v>
      </c>
      <c r="H1379">
        <v>2</v>
      </c>
      <c r="I1379" t="s">
        <v>162</v>
      </c>
      <c r="J1379" t="s">
        <v>158</v>
      </c>
      <c r="K1379">
        <v>3</v>
      </c>
      <c r="L1379" t="s">
        <v>159</v>
      </c>
      <c r="M1379" s="10" t="str">
        <f>VLOOKUP(Table_Fact_Inbound_Reporting[[#This Row],[supplier_dim_supplier_id]],Table_supplier_dim1[[supplier_id]:[supplier_name]],5,FALSE)</f>
        <v>Twin Enviro</v>
      </c>
      <c r="N1379" s="10">
        <f>SUMIF(B:B,Table_Fact_Inbound_Reporting[[#This Row],[single_stream_incoming_date]],G:G)</f>
        <v>2.1799999999999997</v>
      </c>
      <c r="O1379" s="10">
        <f>IFERROR(VLOOKUP(Table_Fact_Inbound_Reporting[[#This Row],[single_stream_incoming_date]],Fact_Trashout_Reporting!C:F,4,FALSE),0)</f>
        <v>2.21</v>
      </c>
      <c r="P1379" s="10">
        <f>IFERROR(VLOOKUP(Table_Fact_Inbound_Reporting[[#This Row],[single_stream_incoming_date]],Fact_Production_Reporting!E:G,3,FALSE),0)</f>
        <v>0</v>
      </c>
      <c r="Q1379" s="30">
        <f>Table_Fact_Inbound_Reporting[[#This Row],[Group_Trash_Weight_Tons]]/Table_Fact_Inbound_Reporting[[#This Row],[Group_Inbound_Weight_Tons]]</f>
        <v>1.0137614678899083</v>
      </c>
      <c r="R1379" s="10">
        <f t="shared" si="21"/>
        <v>0.27575424703049778</v>
      </c>
    </row>
    <row r="1380" spans="1:18" x14ac:dyDescent="0.25">
      <c r="A1380">
        <v>1384</v>
      </c>
      <c r="B1380" s="14">
        <v>43900</v>
      </c>
      <c r="C1380" t="s">
        <v>42</v>
      </c>
      <c r="D1380">
        <v>89964</v>
      </c>
      <c r="E1380" s="2">
        <v>43900</v>
      </c>
      <c r="F1380">
        <v>580</v>
      </c>
      <c r="G1380">
        <v>0.28999999999999998</v>
      </c>
      <c r="H1380">
        <v>2</v>
      </c>
      <c r="I1380" t="s">
        <v>162</v>
      </c>
      <c r="J1380" t="s">
        <v>158</v>
      </c>
      <c r="K1380">
        <v>3</v>
      </c>
      <c r="L1380" t="s">
        <v>159</v>
      </c>
      <c r="M1380" s="10" t="str">
        <f>VLOOKUP(Table_Fact_Inbound_Reporting[[#This Row],[supplier_dim_supplier_id]],Table_supplier_dim1[[supplier_id]:[supplier_name]],5,FALSE)</f>
        <v>Twin Enviro</v>
      </c>
      <c r="N1380" s="10">
        <f>SUMIF(B:B,Table_Fact_Inbound_Reporting[[#This Row],[single_stream_incoming_date]],G:G)</f>
        <v>2.1799999999999997</v>
      </c>
      <c r="O1380" s="10">
        <f>IFERROR(VLOOKUP(Table_Fact_Inbound_Reporting[[#This Row],[single_stream_incoming_date]],Fact_Trashout_Reporting!C:F,4,FALSE),0)</f>
        <v>2.21</v>
      </c>
      <c r="P1380" s="10">
        <f>IFERROR(VLOOKUP(Table_Fact_Inbound_Reporting[[#This Row],[single_stream_incoming_date]],Fact_Production_Reporting!E:G,3,FALSE),0)</f>
        <v>0</v>
      </c>
      <c r="Q1380" s="30">
        <f>Table_Fact_Inbound_Reporting[[#This Row],[Group_Trash_Weight_Tons]]/Table_Fact_Inbound_Reporting[[#This Row],[Group_Inbound_Weight_Tons]]</f>
        <v>1.0137614678899083</v>
      </c>
      <c r="R1380" s="10">
        <f t="shared" si="21"/>
        <v>0.27575424703049778</v>
      </c>
    </row>
    <row r="1381" spans="1:18" x14ac:dyDescent="0.25">
      <c r="A1381">
        <v>1388</v>
      </c>
      <c r="B1381" s="14">
        <v>43899</v>
      </c>
      <c r="C1381" t="s">
        <v>42</v>
      </c>
      <c r="D1381">
        <v>89923</v>
      </c>
      <c r="E1381" s="2">
        <v>43899</v>
      </c>
      <c r="F1381">
        <v>4480</v>
      </c>
      <c r="G1381">
        <v>2.2400000000000002</v>
      </c>
      <c r="H1381">
        <v>2</v>
      </c>
      <c r="I1381" t="s">
        <v>162</v>
      </c>
      <c r="J1381" t="s">
        <v>158</v>
      </c>
      <c r="K1381">
        <v>3</v>
      </c>
      <c r="L1381" t="s">
        <v>159</v>
      </c>
      <c r="M1381" s="10" t="str">
        <f>VLOOKUP(Table_Fact_Inbound_Reporting[[#This Row],[supplier_dim_supplier_id]],Table_supplier_dim1[[supplier_id]:[supplier_name]],5,FALSE)</f>
        <v>Twin Enviro</v>
      </c>
      <c r="N1381" s="10">
        <f>SUMIF(B:B,Table_Fact_Inbound_Reporting[[#This Row],[single_stream_incoming_date]],G:G)</f>
        <v>13.73</v>
      </c>
      <c r="O1381" s="10">
        <f>IFERROR(VLOOKUP(Table_Fact_Inbound_Reporting[[#This Row],[single_stream_incoming_date]],Fact_Trashout_Reporting!C:F,4,FALSE),0)</f>
        <v>3.37</v>
      </c>
      <c r="P1381" s="10">
        <f>IFERROR(VLOOKUP(Table_Fact_Inbound_Reporting[[#This Row],[single_stream_incoming_date]],Fact_Production_Reporting!E:G,3,FALSE),0)</f>
        <v>2.15</v>
      </c>
      <c r="Q1381" s="30">
        <f>Table_Fact_Inbound_Reporting[[#This Row],[Group_Trash_Weight_Tons]]/Table_Fact_Inbound_Reporting[[#This Row],[Group_Inbound_Weight_Tons]]</f>
        <v>0.24544792425345957</v>
      </c>
      <c r="R1381" s="10">
        <f t="shared" si="21"/>
        <v>0.27575424703049778</v>
      </c>
    </row>
    <row r="1382" spans="1:18" x14ac:dyDescent="0.25">
      <c r="A1382">
        <v>1386</v>
      </c>
      <c r="B1382" s="14">
        <v>43899</v>
      </c>
      <c r="C1382" t="s">
        <v>42</v>
      </c>
      <c r="D1382">
        <v>89945</v>
      </c>
      <c r="E1382" s="2">
        <v>43899</v>
      </c>
      <c r="F1382">
        <v>7860</v>
      </c>
      <c r="G1382">
        <v>3.93</v>
      </c>
      <c r="H1382">
        <v>2</v>
      </c>
      <c r="I1382" t="s">
        <v>162</v>
      </c>
      <c r="J1382" t="s">
        <v>158</v>
      </c>
      <c r="K1382">
        <v>3</v>
      </c>
      <c r="L1382" t="s">
        <v>159</v>
      </c>
      <c r="M1382" s="10" t="str">
        <f>VLOOKUP(Table_Fact_Inbound_Reporting[[#This Row],[supplier_dim_supplier_id]],Table_supplier_dim1[[supplier_id]:[supplier_name]],5,FALSE)</f>
        <v>Twin Enviro</v>
      </c>
      <c r="N1382" s="10">
        <f>SUMIF(B:B,Table_Fact_Inbound_Reporting[[#This Row],[single_stream_incoming_date]],G:G)</f>
        <v>13.73</v>
      </c>
      <c r="O1382" s="10">
        <f>IFERROR(VLOOKUP(Table_Fact_Inbound_Reporting[[#This Row],[single_stream_incoming_date]],Fact_Trashout_Reporting!C:F,4,FALSE),0)</f>
        <v>3.37</v>
      </c>
      <c r="P1382" s="10">
        <f>IFERROR(VLOOKUP(Table_Fact_Inbound_Reporting[[#This Row],[single_stream_incoming_date]],Fact_Production_Reporting!E:G,3,FALSE),0)</f>
        <v>2.15</v>
      </c>
      <c r="Q1382" s="30">
        <f>Table_Fact_Inbound_Reporting[[#This Row],[Group_Trash_Weight_Tons]]/Table_Fact_Inbound_Reporting[[#This Row],[Group_Inbound_Weight_Tons]]</f>
        <v>0.24544792425345957</v>
      </c>
      <c r="R1382" s="10">
        <f t="shared" si="21"/>
        <v>0.27575424703049778</v>
      </c>
    </row>
    <row r="1383" spans="1:18" x14ac:dyDescent="0.25">
      <c r="A1383">
        <v>1387</v>
      </c>
      <c r="B1383" s="14">
        <v>43899</v>
      </c>
      <c r="C1383" t="s">
        <v>42</v>
      </c>
      <c r="D1383">
        <v>89914</v>
      </c>
      <c r="E1383" s="2">
        <v>43899</v>
      </c>
      <c r="F1383">
        <v>5060</v>
      </c>
      <c r="G1383">
        <v>2.5299999999999998</v>
      </c>
      <c r="H1383">
        <v>2</v>
      </c>
      <c r="I1383" t="s">
        <v>162</v>
      </c>
      <c r="J1383" t="s">
        <v>158</v>
      </c>
      <c r="K1383">
        <v>3</v>
      </c>
      <c r="L1383" t="s">
        <v>159</v>
      </c>
      <c r="M1383" s="10" t="str">
        <f>VLOOKUP(Table_Fact_Inbound_Reporting[[#This Row],[supplier_dim_supplier_id]],Table_supplier_dim1[[supplier_id]:[supplier_name]],5,FALSE)</f>
        <v>Twin Enviro</v>
      </c>
      <c r="N1383" s="10">
        <f>SUMIF(B:B,Table_Fact_Inbound_Reporting[[#This Row],[single_stream_incoming_date]],G:G)</f>
        <v>13.73</v>
      </c>
      <c r="O1383" s="10">
        <f>IFERROR(VLOOKUP(Table_Fact_Inbound_Reporting[[#This Row],[single_stream_incoming_date]],Fact_Trashout_Reporting!C:F,4,FALSE),0)</f>
        <v>3.37</v>
      </c>
      <c r="P1383" s="10">
        <f>IFERROR(VLOOKUP(Table_Fact_Inbound_Reporting[[#This Row],[single_stream_incoming_date]],Fact_Production_Reporting!E:G,3,FALSE),0)</f>
        <v>2.15</v>
      </c>
      <c r="Q1383" s="30">
        <f>Table_Fact_Inbound_Reporting[[#This Row],[Group_Trash_Weight_Tons]]/Table_Fact_Inbound_Reporting[[#This Row],[Group_Inbound_Weight_Tons]]</f>
        <v>0.24544792425345957</v>
      </c>
      <c r="R1383" s="10">
        <f t="shared" si="21"/>
        <v>0.27575424703049778</v>
      </c>
    </row>
    <row r="1384" spans="1:18" x14ac:dyDescent="0.25">
      <c r="A1384">
        <v>1766</v>
      </c>
      <c r="B1384" s="14">
        <v>43899</v>
      </c>
      <c r="C1384" t="s">
        <v>42</v>
      </c>
      <c r="D1384">
        <v>89942</v>
      </c>
      <c r="E1384" s="2">
        <v>43899</v>
      </c>
      <c r="F1384">
        <v>10060</v>
      </c>
      <c r="G1384">
        <v>5.03</v>
      </c>
      <c r="H1384">
        <v>3</v>
      </c>
      <c r="I1384" t="s">
        <v>162</v>
      </c>
      <c r="J1384" t="s">
        <v>158</v>
      </c>
      <c r="K1384">
        <v>3</v>
      </c>
      <c r="L1384" t="s">
        <v>159</v>
      </c>
      <c r="M1384" s="10" t="str">
        <f>VLOOKUP(Table_Fact_Inbound_Reporting[[#This Row],[supplier_dim_supplier_id]],Table_supplier_dim1[[supplier_id]:[supplier_name]],5,FALSE)</f>
        <v>Waste Management</v>
      </c>
      <c r="N1384" s="10">
        <f>SUMIF(B:B,Table_Fact_Inbound_Reporting[[#This Row],[single_stream_incoming_date]],G:G)</f>
        <v>13.73</v>
      </c>
      <c r="O1384" s="10">
        <f>IFERROR(VLOOKUP(Table_Fact_Inbound_Reporting[[#This Row],[single_stream_incoming_date]],Fact_Trashout_Reporting!C:F,4,FALSE),0)</f>
        <v>3.37</v>
      </c>
      <c r="P1384" s="10">
        <f>IFERROR(VLOOKUP(Table_Fact_Inbound_Reporting[[#This Row],[single_stream_incoming_date]],Fact_Production_Reporting!E:G,3,FALSE),0)</f>
        <v>2.15</v>
      </c>
      <c r="Q1384" s="30">
        <f>Table_Fact_Inbound_Reporting[[#This Row],[Group_Trash_Weight_Tons]]/Table_Fact_Inbound_Reporting[[#This Row],[Group_Inbound_Weight_Tons]]</f>
        <v>0.24544792425345957</v>
      </c>
      <c r="R1384" s="10">
        <f t="shared" si="21"/>
        <v>0.27575424703049778</v>
      </c>
    </row>
    <row r="1385" spans="1:18" x14ac:dyDescent="0.25">
      <c r="A1385">
        <v>1390</v>
      </c>
      <c r="B1385" s="14">
        <v>43896</v>
      </c>
      <c r="C1385" t="s">
        <v>42</v>
      </c>
      <c r="D1385">
        <v>89867</v>
      </c>
      <c r="E1385" s="2">
        <v>43896</v>
      </c>
      <c r="F1385">
        <v>3520</v>
      </c>
      <c r="G1385">
        <v>1.76</v>
      </c>
      <c r="H1385">
        <v>2</v>
      </c>
      <c r="I1385" t="s">
        <v>162</v>
      </c>
      <c r="J1385" t="s">
        <v>158</v>
      </c>
      <c r="K1385">
        <v>3</v>
      </c>
      <c r="L1385" t="s">
        <v>159</v>
      </c>
      <c r="M1385" s="10" t="str">
        <f>VLOOKUP(Table_Fact_Inbound_Reporting[[#This Row],[supplier_dim_supplier_id]],Table_supplier_dim1[[supplier_id]:[supplier_name]],5,FALSE)</f>
        <v>Twin Enviro</v>
      </c>
      <c r="N1385" s="10">
        <f>SUMIF(B:B,Table_Fact_Inbound_Reporting[[#This Row],[single_stream_incoming_date]],G:G)</f>
        <v>2.4</v>
      </c>
      <c r="O1385" s="10">
        <f>IFERROR(VLOOKUP(Table_Fact_Inbound_Reporting[[#This Row],[single_stream_incoming_date]],Fact_Trashout_Reporting!C:F,4,FALSE),0)</f>
        <v>0</v>
      </c>
      <c r="P1385" s="10">
        <f>IFERROR(VLOOKUP(Table_Fact_Inbound_Reporting[[#This Row],[single_stream_incoming_date]],Fact_Production_Reporting!E:G,3,FALSE),0)</f>
        <v>4.3</v>
      </c>
      <c r="Q1385" s="30">
        <f>Table_Fact_Inbound_Reporting[[#This Row],[Group_Trash_Weight_Tons]]/Table_Fact_Inbound_Reporting[[#This Row],[Group_Inbound_Weight_Tons]]</f>
        <v>0</v>
      </c>
      <c r="R1385" s="10">
        <f t="shared" si="21"/>
        <v>0.27575424703049778</v>
      </c>
    </row>
    <row r="1386" spans="1:18" x14ac:dyDescent="0.25">
      <c r="A1386">
        <v>1389</v>
      </c>
      <c r="B1386" s="14">
        <v>43896</v>
      </c>
      <c r="C1386" t="s">
        <v>42</v>
      </c>
      <c r="D1386">
        <v>89876</v>
      </c>
      <c r="E1386" s="2">
        <v>43896</v>
      </c>
      <c r="F1386">
        <v>1280</v>
      </c>
      <c r="G1386">
        <v>0.64</v>
      </c>
      <c r="H1386">
        <v>2</v>
      </c>
      <c r="I1386" t="s">
        <v>162</v>
      </c>
      <c r="J1386" t="s">
        <v>158</v>
      </c>
      <c r="K1386">
        <v>3</v>
      </c>
      <c r="L1386" t="s">
        <v>159</v>
      </c>
      <c r="M1386" s="10" t="str">
        <f>VLOOKUP(Table_Fact_Inbound_Reporting[[#This Row],[supplier_dim_supplier_id]],Table_supplier_dim1[[supplier_id]:[supplier_name]],5,FALSE)</f>
        <v>Twin Enviro</v>
      </c>
      <c r="N1386" s="10">
        <f>SUMIF(B:B,Table_Fact_Inbound_Reporting[[#This Row],[single_stream_incoming_date]],G:G)</f>
        <v>2.4</v>
      </c>
      <c r="O1386" s="10">
        <f>IFERROR(VLOOKUP(Table_Fact_Inbound_Reporting[[#This Row],[single_stream_incoming_date]],Fact_Trashout_Reporting!C:F,4,FALSE),0)</f>
        <v>0</v>
      </c>
      <c r="P1386" s="10">
        <f>IFERROR(VLOOKUP(Table_Fact_Inbound_Reporting[[#This Row],[single_stream_incoming_date]],Fact_Production_Reporting!E:G,3,FALSE),0)</f>
        <v>4.3</v>
      </c>
      <c r="Q1386" s="30">
        <f>Table_Fact_Inbound_Reporting[[#This Row],[Group_Trash_Weight_Tons]]/Table_Fact_Inbound_Reporting[[#This Row],[Group_Inbound_Weight_Tons]]</f>
        <v>0</v>
      </c>
      <c r="R1386" s="10">
        <f t="shared" si="21"/>
        <v>0.27575424703049778</v>
      </c>
    </row>
    <row r="1387" spans="1:18" x14ac:dyDescent="0.25">
      <c r="A1387">
        <v>1392</v>
      </c>
      <c r="B1387" s="14">
        <v>43895</v>
      </c>
      <c r="C1387" t="s">
        <v>42</v>
      </c>
      <c r="D1387">
        <v>89858</v>
      </c>
      <c r="E1387" s="2">
        <v>43895</v>
      </c>
      <c r="F1387">
        <v>6480</v>
      </c>
      <c r="G1387">
        <v>3.24</v>
      </c>
      <c r="H1387">
        <v>2</v>
      </c>
      <c r="I1387" t="s">
        <v>162</v>
      </c>
      <c r="J1387" t="s">
        <v>158</v>
      </c>
      <c r="K1387">
        <v>3</v>
      </c>
      <c r="L1387" t="s">
        <v>159</v>
      </c>
      <c r="M1387" s="10" t="str">
        <f>VLOOKUP(Table_Fact_Inbound_Reporting[[#This Row],[supplier_dim_supplier_id]],Table_supplier_dim1[[supplier_id]:[supplier_name]],5,FALSE)</f>
        <v>Twin Enviro</v>
      </c>
      <c r="N1387" s="10">
        <f>SUMIF(B:B,Table_Fact_Inbound_Reporting[[#This Row],[single_stream_incoming_date]],G:G)</f>
        <v>11.08</v>
      </c>
      <c r="O1387" s="10">
        <f>IFERROR(VLOOKUP(Table_Fact_Inbound_Reporting[[#This Row],[single_stream_incoming_date]],Fact_Trashout_Reporting!C:F,4,FALSE),0)</f>
        <v>3.22</v>
      </c>
      <c r="P1387" s="10">
        <f>IFERROR(VLOOKUP(Table_Fact_Inbound_Reporting[[#This Row],[single_stream_incoming_date]],Fact_Production_Reporting!E:G,3,FALSE),0)</f>
        <v>2.11</v>
      </c>
      <c r="Q1387" s="30">
        <f>Table_Fact_Inbound_Reporting[[#This Row],[Group_Trash_Weight_Tons]]/Table_Fact_Inbound_Reporting[[#This Row],[Group_Inbound_Weight_Tons]]</f>
        <v>0.29061371841155237</v>
      </c>
      <c r="R1387" s="10">
        <f t="shared" si="21"/>
        <v>0.27575424703049778</v>
      </c>
    </row>
    <row r="1388" spans="1:18" x14ac:dyDescent="0.25">
      <c r="A1388">
        <v>1391</v>
      </c>
      <c r="B1388" s="14">
        <v>43895</v>
      </c>
      <c r="C1388" t="s">
        <v>42</v>
      </c>
      <c r="D1388">
        <v>89834</v>
      </c>
      <c r="E1388" s="2">
        <v>43895</v>
      </c>
      <c r="F1388">
        <v>5540</v>
      </c>
      <c r="G1388">
        <v>2.77</v>
      </c>
      <c r="H1388">
        <v>2</v>
      </c>
      <c r="I1388" t="s">
        <v>162</v>
      </c>
      <c r="J1388" t="s">
        <v>158</v>
      </c>
      <c r="K1388">
        <v>3</v>
      </c>
      <c r="L1388" t="s">
        <v>159</v>
      </c>
      <c r="M1388" s="10" t="str">
        <f>VLOOKUP(Table_Fact_Inbound_Reporting[[#This Row],[supplier_dim_supplier_id]],Table_supplier_dim1[[supplier_id]:[supplier_name]],5,FALSE)</f>
        <v>Twin Enviro</v>
      </c>
      <c r="N1388" s="10">
        <f>SUMIF(B:B,Table_Fact_Inbound_Reporting[[#This Row],[single_stream_incoming_date]],G:G)</f>
        <v>11.08</v>
      </c>
      <c r="O1388" s="10">
        <f>IFERROR(VLOOKUP(Table_Fact_Inbound_Reporting[[#This Row],[single_stream_incoming_date]],Fact_Trashout_Reporting!C:F,4,FALSE),0)</f>
        <v>3.22</v>
      </c>
      <c r="P1388" s="10">
        <f>IFERROR(VLOOKUP(Table_Fact_Inbound_Reporting[[#This Row],[single_stream_incoming_date]],Fact_Production_Reporting!E:G,3,FALSE),0)</f>
        <v>2.11</v>
      </c>
      <c r="Q1388" s="30">
        <f>Table_Fact_Inbound_Reporting[[#This Row],[Group_Trash_Weight_Tons]]/Table_Fact_Inbound_Reporting[[#This Row],[Group_Inbound_Weight_Tons]]</f>
        <v>0.29061371841155237</v>
      </c>
      <c r="R1388" s="10">
        <f t="shared" si="21"/>
        <v>0.27575424703049778</v>
      </c>
    </row>
    <row r="1389" spans="1:18" x14ac:dyDescent="0.25">
      <c r="A1389">
        <v>1393</v>
      </c>
      <c r="B1389" s="14">
        <v>43895</v>
      </c>
      <c r="C1389" t="s">
        <v>42</v>
      </c>
      <c r="D1389">
        <v>89826</v>
      </c>
      <c r="E1389" s="2">
        <v>43895</v>
      </c>
      <c r="F1389">
        <v>7280</v>
      </c>
      <c r="G1389">
        <v>3.64</v>
      </c>
      <c r="H1389">
        <v>2</v>
      </c>
      <c r="I1389" t="s">
        <v>162</v>
      </c>
      <c r="J1389" t="s">
        <v>158</v>
      </c>
      <c r="K1389">
        <v>3</v>
      </c>
      <c r="L1389" t="s">
        <v>159</v>
      </c>
      <c r="M1389" s="10" t="str">
        <f>VLOOKUP(Table_Fact_Inbound_Reporting[[#This Row],[supplier_dim_supplier_id]],Table_supplier_dim1[[supplier_id]:[supplier_name]],5,FALSE)</f>
        <v>Twin Enviro</v>
      </c>
      <c r="N1389" s="10">
        <f>SUMIF(B:B,Table_Fact_Inbound_Reporting[[#This Row],[single_stream_incoming_date]],G:G)</f>
        <v>11.08</v>
      </c>
      <c r="O1389" s="10">
        <f>IFERROR(VLOOKUP(Table_Fact_Inbound_Reporting[[#This Row],[single_stream_incoming_date]],Fact_Trashout_Reporting!C:F,4,FALSE),0)</f>
        <v>3.22</v>
      </c>
      <c r="P1389" s="10">
        <f>IFERROR(VLOOKUP(Table_Fact_Inbound_Reporting[[#This Row],[single_stream_incoming_date]],Fact_Production_Reporting!E:G,3,FALSE),0)</f>
        <v>2.11</v>
      </c>
      <c r="Q1389" s="30">
        <f>Table_Fact_Inbound_Reporting[[#This Row],[Group_Trash_Weight_Tons]]/Table_Fact_Inbound_Reporting[[#This Row],[Group_Inbound_Weight_Tons]]</f>
        <v>0.29061371841155237</v>
      </c>
      <c r="R1389" s="10">
        <f t="shared" si="21"/>
        <v>0.27575424703049778</v>
      </c>
    </row>
    <row r="1390" spans="1:18" x14ac:dyDescent="0.25">
      <c r="A1390">
        <v>1394</v>
      </c>
      <c r="B1390" s="14">
        <v>43895</v>
      </c>
      <c r="C1390" t="s">
        <v>42</v>
      </c>
      <c r="D1390">
        <v>89846</v>
      </c>
      <c r="E1390" s="2">
        <v>43895</v>
      </c>
      <c r="F1390">
        <v>2860</v>
      </c>
      <c r="G1390">
        <v>1.43</v>
      </c>
      <c r="H1390">
        <v>2</v>
      </c>
      <c r="I1390" t="s">
        <v>162</v>
      </c>
      <c r="J1390" t="s">
        <v>158</v>
      </c>
      <c r="K1390">
        <v>3</v>
      </c>
      <c r="L1390" t="s">
        <v>159</v>
      </c>
      <c r="M1390" s="10" t="str">
        <f>VLOOKUP(Table_Fact_Inbound_Reporting[[#This Row],[supplier_dim_supplier_id]],Table_supplier_dim1[[supplier_id]:[supplier_name]],5,FALSE)</f>
        <v>Twin Enviro</v>
      </c>
      <c r="N1390" s="10">
        <f>SUMIF(B:B,Table_Fact_Inbound_Reporting[[#This Row],[single_stream_incoming_date]],G:G)</f>
        <v>11.08</v>
      </c>
      <c r="O1390" s="10">
        <f>IFERROR(VLOOKUP(Table_Fact_Inbound_Reporting[[#This Row],[single_stream_incoming_date]],Fact_Trashout_Reporting!C:F,4,FALSE),0)</f>
        <v>3.22</v>
      </c>
      <c r="P1390" s="10">
        <f>IFERROR(VLOOKUP(Table_Fact_Inbound_Reporting[[#This Row],[single_stream_incoming_date]],Fact_Production_Reporting!E:G,3,FALSE),0)</f>
        <v>2.11</v>
      </c>
      <c r="Q1390" s="30">
        <f>Table_Fact_Inbound_Reporting[[#This Row],[Group_Trash_Weight_Tons]]/Table_Fact_Inbound_Reporting[[#This Row],[Group_Inbound_Weight_Tons]]</f>
        <v>0.29061371841155237</v>
      </c>
      <c r="R1390" s="10">
        <f t="shared" si="21"/>
        <v>0.27575424703049778</v>
      </c>
    </row>
    <row r="1391" spans="1:18" x14ac:dyDescent="0.25">
      <c r="A1391">
        <v>1395</v>
      </c>
      <c r="B1391" s="14">
        <v>43894</v>
      </c>
      <c r="C1391" t="s">
        <v>42</v>
      </c>
      <c r="D1391">
        <v>89802</v>
      </c>
      <c r="E1391" s="2">
        <v>43894</v>
      </c>
      <c r="F1391">
        <v>2080</v>
      </c>
      <c r="G1391">
        <v>1.04</v>
      </c>
      <c r="H1391">
        <v>2</v>
      </c>
      <c r="I1391" t="s">
        <v>162</v>
      </c>
      <c r="J1391" t="s">
        <v>158</v>
      </c>
      <c r="K1391">
        <v>3</v>
      </c>
      <c r="L1391" t="s">
        <v>159</v>
      </c>
      <c r="M1391" s="10" t="str">
        <f>VLOOKUP(Table_Fact_Inbound_Reporting[[#This Row],[supplier_dim_supplier_id]],Table_supplier_dim1[[supplier_id]:[supplier_name]],5,FALSE)</f>
        <v>Twin Enviro</v>
      </c>
      <c r="N1391" s="10">
        <f>SUMIF(B:B,Table_Fact_Inbound_Reporting[[#This Row],[single_stream_incoming_date]],G:G)</f>
        <v>1.04</v>
      </c>
      <c r="O1391" s="10">
        <f>IFERROR(VLOOKUP(Table_Fact_Inbound_Reporting[[#This Row],[single_stream_incoming_date]],Fact_Trashout_Reporting!C:F,4,FALSE),0)</f>
        <v>1.98</v>
      </c>
      <c r="P1391" s="10">
        <f>IFERROR(VLOOKUP(Table_Fact_Inbound_Reporting[[#This Row],[single_stream_incoming_date]],Fact_Production_Reporting!E:G,3,FALSE),0)</f>
        <v>5.08</v>
      </c>
      <c r="Q1391" s="30">
        <f>Table_Fact_Inbound_Reporting[[#This Row],[Group_Trash_Weight_Tons]]/Table_Fact_Inbound_Reporting[[#This Row],[Group_Inbound_Weight_Tons]]</f>
        <v>1.9038461538461537</v>
      </c>
      <c r="R1391" s="10">
        <f t="shared" si="21"/>
        <v>0.27575424703049778</v>
      </c>
    </row>
    <row r="1392" spans="1:18" x14ac:dyDescent="0.25">
      <c r="A1392">
        <v>1396</v>
      </c>
      <c r="B1392" s="14">
        <v>43893</v>
      </c>
      <c r="C1392" t="s">
        <v>42</v>
      </c>
      <c r="D1392">
        <v>89750</v>
      </c>
      <c r="E1392" s="2">
        <v>43893</v>
      </c>
      <c r="F1392">
        <v>7420</v>
      </c>
      <c r="G1392">
        <v>3.71</v>
      </c>
      <c r="H1392">
        <v>2</v>
      </c>
      <c r="I1392" t="s">
        <v>162</v>
      </c>
      <c r="J1392" t="s">
        <v>158</v>
      </c>
      <c r="K1392">
        <v>3</v>
      </c>
      <c r="L1392" t="s">
        <v>159</v>
      </c>
      <c r="M1392" s="10" t="str">
        <f>VLOOKUP(Table_Fact_Inbound_Reporting[[#This Row],[supplier_dim_supplier_id]],Table_supplier_dim1[[supplier_id]:[supplier_name]],5,FALSE)</f>
        <v>Twin Enviro</v>
      </c>
      <c r="N1392" s="10">
        <f>SUMIF(B:B,Table_Fact_Inbound_Reporting[[#This Row],[single_stream_incoming_date]],G:G)</f>
        <v>4.96</v>
      </c>
      <c r="O1392" s="10">
        <f>IFERROR(VLOOKUP(Table_Fact_Inbound_Reporting[[#This Row],[single_stream_incoming_date]],Fact_Trashout_Reporting!C:F,4,FALSE),0)</f>
        <v>3.48</v>
      </c>
      <c r="P1392" s="10">
        <f>IFERROR(VLOOKUP(Table_Fact_Inbound_Reporting[[#This Row],[single_stream_incoming_date]],Fact_Production_Reporting!E:G,3,FALSE),0)</f>
        <v>3.8200000000000003</v>
      </c>
      <c r="Q1392" s="30">
        <f>Table_Fact_Inbound_Reporting[[#This Row],[Group_Trash_Weight_Tons]]/Table_Fact_Inbound_Reporting[[#This Row],[Group_Inbound_Weight_Tons]]</f>
        <v>0.70161290322580649</v>
      </c>
      <c r="R1392" s="10">
        <f t="shared" si="21"/>
        <v>0.27575424703049778</v>
      </c>
    </row>
    <row r="1393" spans="1:18" x14ac:dyDescent="0.25">
      <c r="A1393">
        <v>1397</v>
      </c>
      <c r="B1393" s="14">
        <v>43893</v>
      </c>
      <c r="C1393" t="s">
        <v>42</v>
      </c>
      <c r="D1393">
        <v>89745</v>
      </c>
      <c r="E1393" s="2">
        <v>43893</v>
      </c>
      <c r="F1393">
        <v>2500</v>
      </c>
      <c r="G1393">
        <v>1.25</v>
      </c>
      <c r="H1393">
        <v>2</v>
      </c>
      <c r="I1393" t="s">
        <v>162</v>
      </c>
      <c r="J1393" t="s">
        <v>158</v>
      </c>
      <c r="K1393">
        <v>3</v>
      </c>
      <c r="L1393" t="s">
        <v>159</v>
      </c>
      <c r="M1393" s="10" t="str">
        <f>VLOOKUP(Table_Fact_Inbound_Reporting[[#This Row],[supplier_dim_supplier_id]],Table_supplier_dim1[[supplier_id]:[supplier_name]],5,FALSE)</f>
        <v>Twin Enviro</v>
      </c>
      <c r="N1393" s="10">
        <f>SUMIF(B:B,Table_Fact_Inbound_Reporting[[#This Row],[single_stream_incoming_date]],G:G)</f>
        <v>4.96</v>
      </c>
      <c r="O1393" s="10">
        <f>IFERROR(VLOOKUP(Table_Fact_Inbound_Reporting[[#This Row],[single_stream_incoming_date]],Fact_Trashout_Reporting!C:F,4,FALSE),0)</f>
        <v>3.48</v>
      </c>
      <c r="P1393" s="10">
        <f>IFERROR(VLOOKUP(Table_Fact_Inbound_Reporting[[#This Row],[single_stream_incoming_date]],Fact_Production_Reporting!E:G,3,FALSE),0)</f>
        <v>3.8200000000000003</v>
      </c>
      <c r="Q1393" s="30">
        <f>Table_Fact_Inbound_Reporting[[#This Row],[Group_Trash_Weight_Tons]]/Table_Fact_Inbound_Reporting[[#This Row],[Group_Inbound_Weight_Tons]]</f>
        <v>0.70161290322580649</v>
      </c>
      <c r="R1393" s="10">
        <f t="shared" si="21"/>
        <v>0.27575424703049778</v>
      </c>
    </row>
    <row r="1394" spans="1:18" x14ac:dyDescent="0.25">
      <c r="A1394">
        <v>1767</v>
      </c>
      <c r="B1394" s="14">
        <v>43892</v>
      </c>
      <c r="C1394" t="s">
        <v>42</v>
      </c>
      <c r="D1394">
        <v>89716</v>
      </c>
      <c r="E1394" s="2">
        <v>43892</v>
      </c>
      <c r="F1394">
        <v>10680</v>
      </c>
      <c r="G1394">
        <v>5.34</v>
      </c>
      <c r="H1394">
        <v>3</v>
      </c>
      <c r="I1394" t="s">
        <v>162</v>
      </c>
      <c r="J1394" t="s">
        <v>158</v>
      </c>
      <c r="K1394">
        <v>3</v>
      </c>
      <c r="L1394" t="s">
        <v>159</v>
      </c>
      <c r="M1394" s="10" t="str">
        <f>VLOOKUP(Table_Fact_Inbound_Reporting[[#This Row],[supplier_dim_supplier_id]],Table_supplier_dim1[[supplier_id]:[supplier_name]],5,FALSE)</f>
        <v>Waste Management</v>
      </c>
      <c r="N1394" s="10">
        <f>SUMIF(B:B,Table_Fact_Inbound_Reporting[[#This Row],[single_stream_incoming_date]],G:G)</f>
        <v>7.41</v>
      </c>
      <c r="O1394" s="10">
        <f>IFERROR(VLOOKUP(Table_Fact_Inbound_Reporting[[#This Row],[single_stream_incoming_date]],Fact_Trashout_Reporting!C:F,4,FALSE),0)</f>
        <v>3.32</v>
      </c>
      <c r="P1394" s="10">
        <f>IFERROR(VLOOKUP(Table_Fact_Inbound_Reporting[[#This Row],[single_stream_incoming_date]],Fact_Production_Reporting!E:G,3,FALSE),0)</f>
        <v>3.3600000000000003</v>
      </c>
      <c r="Q1394" s="30">
        <f>Table_Fact_Inbound_Reporting[[#This Row],[Group_Trash_Weight_Tons]]/Table_Fact_Inbound_Reporting[[#This Row],[Group_Inbound_Weight_Tons]]</f>
        <v>0.4480431848852901</v>
      </c>
      <c r="R1394" s="10">
        <f t="shared" si="21"/>
        <v>0.27575424703049778</v>
      </c>
    </row>
    <row r="1395" spans="1:18" x14ac:dyDescent="0.25">
      <c r="A1395">
        <v>1398</v>
      </c>
      <c r="B1395" s="14">
        <v>43892</v>
      </c>
      <c r="C1395" t="s">
        <v>42</v>
      </c>
      <c r="D1395">
        <v>89726</v>
      </c>
      <c r="E1395" s="2">
        <v>43892</v>
      </c>
      <c r="F1395">
        <v>4140</v>
      </c>
      <c r="G1395">
        <v>2.0699999999999998</v>
      </c>
      <c r="H1395">
        <v>2</v>
      </c>
      <c r="I1395" t="s">
        <v>162</v>
      </c>
      <c r="J1395" t="s">
        <v>158</v>
      </c>
      <c r="K1395">
        <v>3</v>
      </c>
      <c r="L1395" t="s">
        <v>159</v>
      </c>
      <c r="M1395" s="10" t="str">
        <f>VLOOKUP(Table_Fact_Inbound_Reporting[[#This Row],[supplier_dim_supplier_id]],Table_supplier_dim1[[supplier_id]:[supplier_name]],5,FALSE)</f>
        <v>Twin Enviro</v>
      </c>
      <c r="N1395" s="10">
        <f>SUMIF(B:B,Table_Fact_Inbound_Reporting[[#This Row],[single_stream_incoming_date]],G:G)</f>
        <v>7.41</v>
      </c>
      <c r="O1395" s="10">
        <f>IFERROR(VLOOKUP(Table_Fact_Inbound_Reporting[[#This Row],[single_stream_incoming_date]],Fact_Trashout_Reporting!C:F,4,FALSE),0)</f>
        <v>3.32</v>
      </c>
      <c r="P1395" s="10">
        <f>IFERROR(VLOOKUP(Table_Fact_Inbound_Reporting[[#This Row],[single_stream_incoming_date]],Fact_Production_Reporting!E:G,3,FALSE),0)</f>
        <v>3.3600000000000003</v>
      </c>
      <c r="Q1395" s="30">
        <f>Table_Fact_Inbound_Reporting[[#This Row],[Group_Trash_Weight_Tons]]/Table_Fact_Inbound_Reporting[[#This Row],[Group_Inbound_Weight_Tons]]</f>
        <v>0.4480431848852901</v>
      </c>
      <c r="R1395" s="10">
        <f t="shared" si="21"/>
        <v>0.27575424703049778</v>
      </c>
    </row>
    <row r="1396" spans="1:18" x14ac:dyDescent="0.25">
      <c r="A1396">
        <v>1400</v>
      </c>
      <c r="B1396" s="14">
        <v>43889</v>
      </c>
      <c r="C1396" t="s">
        <v>42</v>
      </c>
      <c r="D1396">
        <v>89686</v>
      </c>
      <c r="E1396" s="2">
        <v>43889</v>
      </c>
      <c r="F1396">
        <v>3860</v>
      </c>
      <c r="G1396">
        <v>1.93</v>
      </c>
      <c r="H1396">
        <v>2</v>
      </c>
      <c r="I1396" t="s">
        <v>162</v>
      </c>
      <c r="J1396" t="s">
        <v>158</v>
      </c>
      <c r="K1396">
        <v>2</v>
      </c>
      <c r="L1396" t="s">
        <v>160</v>
      </c>
      <c r="M1396" s="10" t="str">
        <f>VLOOKUP(Table_Fact_Inbound_Reporting[[#This Row],[supplier_dim_supplier_id]],Table_supplier_dim1[[supplier_id]:[supplier_name]],5,FALSE)</f>
        <v>Twin Enviro</v>
      </c>
      <c r="N1396" s="10">
        <f>SUMIF(B:B,Table_Fact_Inbound_Reporting[[#This Row],[single_stream_incoming_date]],G:G)</f>
        <v>6.2899999999999991</v>
      </c>
      <c r="O1396" s="10">
        <f>IFERROR(VLOOKUP(Table_Fact_Inbound_Reporting[[#This Row],[single_stream_incoming_date]],Fact_Trashout_Reporting!C:F,4,FALSE),0)</f>
        <v>0</v>
      </c>
      <c r="P1396" s="10">
        <f>IFERROR(VLOOKUP(Table_Fact_Inbound_Reporting[[#This Row],[single_stream_incoming_date]],Fact_Production_Reporting!E:G,3,FALSE),0)</f>
        <v>1.7899999999999998</v>
      </c>
      <c r="Q1396" s="30">
        <f>Table_Fact_Inbound_Reporting[[#This Row],[Group_Trash_Weight_Tons]]/Table_Fact_Inbound_Reporting[[#This Row],[Group_Inbound_Weight_Tons]]</f>
        <v>0</v>
      </c>
      <c r="R1396" s="10">
        <f t="shared" si="21"/>
        <v>0.27575424703049778</v>
      </c>
    </row>
    <row r="1397" spans="1:18" x14ac:dyDescent="0.25">
      <c r="A1397">
        <v>1401</v>
      </c>
      <c r="B1397" s="14">
        <v>43889</v>
      </c>
      <c r="C1397" t="s">
        <v>42</v>
      </c>
      <c r="D1397">
        <v>89681</v>
      </c>
      <c r="E1397" s="2">
        <v>43889</v>
      </c>
      <c r="F1397">
        <v>4000</v>
      </c>
      <c r="G1397">
        <v>2</v>
      </c>
      <c r="H1397">
        <v>2</v>
      </c>
      <c r="I1397" t="s">
        <v>162</v>
      </c>
      <c r="J1397" t="s">
        <v>158</v>
      </c>
      <c r="K1397">
        <v>2</v>
      </c>
      <c r="L1397" t="s">
        <v>160</v>
      </c>
      <c r="M1397" s="10" t="str">
        <f>VLOOKUP(Table_Fact_Inbound_Reporting[[#This Row],[supplier_dim_supplier_id]],Table_supplier_dim1[[supplier_id]:[supplier_name]],5,FALSE)</f>
        <v>Twin Enviro</v>
      </c>
      <c r="N1397" s="10">
        <f>SUMIF(B:B,Table_Fact_Inbound_Reporting[[#This Row],[single_stream_incoming_date]],G:G)</f>
        <v>6.2899999999999991</v>
      </c>
      <c r="O1397" s="10">
        <f>IFERROR(VLOOKUP(Table_Fact_Inbound_Reporting[[#This Row],[single_stream_incoming_date]],Fact_Trashout_Reporting!C:F,4,FALSE),0)</f>
        <v>0</v>
      </c>
      <c r="P1397" s="10">
        <f>IFERROR(VLOOKUP(Table_Fact_Inbound_Reporting[[#This Row],[single_stream_incoming_date]],Fact_Production_Reporting!E:G,3,FALSE),0)</f>
        <v>1.7899999999999998</v>
      </c>
      <c r="Q1397" s="30">
        <f>Table_Fact_Inbound_Reporting[[#This Row],[Group_Trash_Weight_Tons]]/Table_Fact_Inbound_Reporting[[#This Row],[Group_Inbound_Weight_Tons]]</f>
        <v>0</v>
      </c>
      <c r="R1397" s="10">
        <f t="shared" si="21"/>
        <v>0.27575424703049778</v>
      </c>
    </row>
    <row r="1398" spans="1:18" x14ac:dyDescent="0.25">
      <c r="A1398">
        <v>1399</v>
      </c>
      <c r="B1398" s="14">
        <v>43889</v>
      </c>
      <c r="C1398" t="s">
        <v>42</v>
      </c>
      <c r="D1398">
        <v>89671</v>
      </c>
      <c r="E1398" s="2">
        <v>43889</v>
      </c>
      <c r="F1398">
        <v>4720</v>
      </c>
      <c r="G1398">
        <v>2.36</v>
      </c>
      <c r="H1398">
        <v>2</v>
      </c>
      <c r="I1398" t="s">
        <v>162</v>
      </c>
      <c r="J1398" t="s">
        <v>158</v>
      </c>
      <c r="K1398">
        <v>2</v>
      </c>
      <c r="L1398" t="s">
        <v>160</v>
      </c>
      <c r="M1398" s="10" t="str">
        <f>VLOOKUP(Table_Fact_Inbound_Reporting[[#This Row],[supplier_dim_supplier_id]],Table_supplier_dim1[[supplier_id]:[supplier_name]],5,FALSE)</f>
        <v>Twin Enviro</v>
      </c>
      <c r="N1398" s="10">
        <f>SUMIF(B:B,Table_Fact_Inbound_Reporting[[#This Row],[single_stream_incoming_date]],G:G)</f>
        <v>6.2899999999999991</v>
      </c>
      <c r="O1398" s="10">
        <f>IFERROR(VLOOKUP(Table_Fact_Inbound_Reporting[[#This Row],[single_stream_incoming_date]],Fact_Trashout_Reporting!C:F,4,FALSE),0)</f>
        <v>0</v>
      </c>
      <c r="P1398" s="10">
        <f>IFERROR(VLOOKUP(Table_Fact_Inbound_Reporting[[#This Row],[single_stream_incoming_date]],Fact_Production_Reporting!E:G,3,FALSE),0)</f>
        <v>1.7899999999999998</v>
      </c>
      <c r="Q1398" s="30">
        <f>Table_Fact_Inbound_Reporting[[#This Row],[Group_Trash_Weight_Tons]]/Table_Fact_Inbound_Reporting[[#This Row],[Group_Inbound_Weight_Tons]]</f>
        <v>0</v>
      </c>
      <c r="R1398" s="10">
        <f t="shared" si="21"/>
        <v>0.27575424703049778</v>
      </c>
    </row>
    <row r="1399" spans="1:18" x14ac:dyDescent="0.25">
      <c r="A1399">
        <v>1402</v>
      </c>
      <c r="B1399" s="14">
        <v>43888</v>
      </c>
      <c r="C1399" t="s">
        <v>42</v>
      </c>
      <c r="D1399">
        <v>89643</v>
      </c>
      <c r="E1399" s="2">
        <v>43888</v>
      </c>
      <c r="F1399">
        <v>6120</v>
      </c>
      <c r="G1399">
        <v>3.06</v>
      </c>
      <c r="H1399">
        <v>2</v>
      </c>
      <c r="I1399" t="s">
        <v>162</v>
      </c>
      <c r="J1399" t="s">
        <v>158</v>
      </c>
      <c r="K1399">
        <v>2</v>
      </c>
      <c r="L1399" t="s">
        <v>160</v>
      </c>
      <c r="M1399" s="10" t="str">
        <f>VLOOKUP(Table_Fact_Inbound_Reporting[[#This Row],[supplier_dim_supplier_id]],Table_supplier_dim1[[supplier_id]:[supplier_name]],5,FALSE)</f>
        <v>Twin Enviro</v>
      </c>
      <c r="N1399" s="10">
        <f>SUMIF(B:B,Table_Fact_Inbound_Reporting[[#This Row],[single_stream_incoming_date]],G:G)</f>
        <v>9.8999999999999986</v>
      </c>
      <c r="O1399" s="10">
        <f>IFERROR(VLOOKUP(Table_Fact_Inbound_Reporting[[#This Row],[single_stream_incoming_date]],Fact_Trashout_Reporting!C:F,4,FALSE),0)</f>
        <v>2.91</v>
      </c>
      <c r="P1399" s="10">
        <f>IFERROR(VLOOKUP(Table_Fact_Inbound_Reporting[[#This Row],[single_stream_incoming_date]],Fact_Production_Reporting!E:G,3,FALSE),0)</f>
        <v>0</v>
      </c>
      <c r="Q1399" s="30">
        <f>Table_Fact_Inbound_Reporting[[#This Row],[Group_Trash_Weight_Tons]]/Table_Fact_Inbound_Reporting[[#This Row],[Group_Inbound_Weight_Tons]]</f>
        <v>0.293939393939394</v>
      </c>
      <c r="R1399" s="10">
        <f t="shared" si="21"/>
        <v>0.27575424703049778</v>
      </c>
    </row>
    <row r="1400" spans="1:18" x14ac:dyDescent="0.25">
      <c r="A1400">
        <v>1403</v>
      </c>
      <c r="B1400" s="14">
        <v>43888</v>
      </c>
      <c r="C1400" t="s">
        <v>42</v>
      </c>
      <c r="D1400">
        <v>89654</v>
      </c>
      <c r="E1400" s="2">
        <v>43888</v>
      </c>
      <c r="F1400">
        <v>2580</v>
      </c>
      <c r="G1400">
        <v>1.29</v>
      </c>
      <c r="H1400">
        <v>2</v>
      </c>
      <c r="I1400" t="s">
        <v>162</v>
      </c>
      <c r="J1400" t="s">
        <v>158</v>
      </c>
      <c r="K1400">
        <v>2</v>
      </c>
      <c r="L1400" t="s">
        <v>160</v>
      </c>
      <c r="M1400" s="10" t="str">
        <f>VLOOKUP(Table_Fact_Inbound_Reporting[[#This Row],[supplier_dim_supplier_id]],Table_supplier_dim1[[supplier_id]:[supplier_name]],5,FALSE)</f>
        <v>Twin Enviro</v>
      </c>
      <c r="N1400" s="10">
        <f>SUMIF(B:B,Table_Fact_Inbound_Reporting[[#This Row],[single_stream_incoming_date]],G:G)</f>
        <v>9.8999999999999986</v>
      </c>
      <c r="O1400" s="10">
        <f>IFERROR(VLOOKUP(Table_Fact_Inbound_Reporting[[#This Row],[single_stream_incoming_date]],Fact_Trashout_Reporting!C:F,4,FALSE),0)</f>
        <v>2.91</v>
      </c>
      <c r="P1400" s="10">
        <f>IFERROR(VLOOKUP(Table_Fact_Inbound_Reporting[[#This Row],[single_stream_incoming_date]],Fact_Production_Reporting!E:G,3,FALSE),0)</f>
        <v>0</v>
      </c>
      <c r="Q1400" s="30">
        <f>Table_Fact_Inbound_Reporting[[#This Row],[Group_Trash_Weight_Tons]]/Table_Fact_Inbound_Reporting[[#This Row],[Group_Inbound_Weight_Tons]]</f>
        <v>0.293939393939394</v>
      </c>
      <c r="R1400" s="10">
        <f t="shared" si="21"/>
        <v>0.27575424703049778</v>
      </c>
    </row>
    <row r="1401" spans="1:18" x14ac:dyDescent="0.25">
      <c r="A1401">
        <v>1768</v>
      </c>
      <c r="B1401" s="14">
        <v>43888</v>
      </c>
      <c r="C1401" t="s">
        <v>42</v>
      </c>
      <c r="D1401">
        <v>89668</v>
      </c>
      <c r="E1401" s="2">
        <v>43888</v>
      </c>
      <c r="F1401">
        <v>11100</v>
      </c>
      <c r="G1401">
        <v>5.55</v>
      </c>
      <c r="H1401">
        <v>3</v>
      </c>
      <c r="I1401" t="s">
        <v>162</v>
      </c>
      <c r="J1401" t="s">
        <v>158</v>
      </c>
      <c r="K1401">
        <v>2</v>
      </c>
      <c r="L1401" t="s">
        <v>160</v>
      </c>
      <c r="M1401" s="10" t="str">
        <f>VLOOKUP(Table_Fact_Inbound_Reporting[[#This Row],[supplier_dim_supplier_id]],Table_supplier_dim1[[supplier_id]:[supplier_name]],5,FALSE)</f>
        <v>Waste Management</v>
      </c>
      <c r="N1401" s="10">
        <f>SUMIF(B:B,Table_Fact_Inbound_Reporting[[#This Row],[single_stream_incoming_date]],G:G)</f>
        <v>9.8999999999999986</v>
      </c>
      <c r="O1401" s="10">
        <f>IFERROR(VLOOKUP(Table_Fact_Inbound_Reporting[[#This Row],[single_stream_incoming_date]],Fact_Trashout_Reporting!C:F,4,FALSE),0)</f>
        <v>2.91</v>
      </c>
      <c r="P1401" s="10">
        <f>IFERROR(VLOOKUP(Table_Fact_Inbound_Reporting[[#This Row],[single_stream_incoming_date]],Fact_Production_Reporting!E:G,3,FALSE),0)</f>
        <v>0</v>
      </c>
      <c r="Q1401" s="30">
        <f>Table_Fact_Inbound_Reporting[[#This Row],[Group_Trash_Weight_Tons]]/Table_Fact_Inbound_Reporting[[#This Row],[Group_Inbound_Weight_Tons]]</f>
        <v>0.293939393939394</v>
      </c>
      <c r="R1401" s="10">
        <f t="shared" si="21"/>
        <v>0.27575424703049778</v>
      </c>
    </row>
    <row r="1402" spans="1:18" x14ac:dyDescent="0.25">
      <c r="A1402">
        <v>1769</v>
      </c>
      <c r="B1402" s="14">
        <v>43887</v>
      </c>
      <c r="C1402" t="s">
        <v>42</v>
      </c>
      <c r="D1402">
        <v>89603</v>
      </c>
      <c r="E1402" s="2">
        <v>43887</v>
      </c>
      <c r="F1402">
        <v>9500</v>
      </c>
      <c r="G1402">
        <v>4.75</v>
      </c>
      <c r="H1402">
        <v>3</v>
      </c>
      <c r="I1402" t="s">
        <v>162</v>
      </c>
      <c r="J1402" t="s">
        <v>158</v>
      </c>
      <c r="K1402">
        <v>2</v>
      </c>
      <c r="L1402" t="s">
        <v>160</v>
      </c>
      <c r="M1402" s="10" t="str">
        <f>VLOOKUP(Table_Fact_Inbound_Reporting[[#This Row],[supplier_dim_supplier_id]],Table_supplier_dim1[[supplier_id]:[supplier_name]],5,FALSE)</f>
        <v>Waste Management</v>
      </c>
      <c r="N1402" s="10">
        <f>SUMIF(B:B,Table_Fact_Inbound_Reporting[[#This Row],[single_stream_incoming_date]],G:G)</f>
        <v>6.05</v>
      </c>
      <c r="O1402" s="10">
        <f>IFERROR(VLOOKUP(Table_Fact_Inbound_Reporting[[#This Row],[single_stream_incoming_date]],Fact_Trashout_Reporting!C:F,4,FALSE),0)</f>
        <v>3.92</v>
      </c>
      <c r="P1402" s="10">
        <f>IFERROR(VLOOKUP(Table_Fact_Inbound_Reporting[[#This Row],[single_stream_incoming_date]],Fact_Production_Reporting!E:G,3,FALSE),0)</f>
        <v>3.57</v>
      </c>
      <c r="Q1402" s="30">
        <f>Table_Fact_Inbound_Reporting[[#This Row],[Group_Trash_Weight_Tons]]/Table_Fact_Inbound_Reporting[[#This Row],[Group_Inbound_Weight_Tons]]</f>
        <v>0.64793388429752063</v>
      </c>
      <c r="R1402" s="10">
        <f t="shared" si="21"/>
        <v>0.27575424703049778</v>
      </c>
    </row>
    <row r="1403" spans="1:18" x14ac:dyDescent="0.25">
      <c r="A1403">
        <v>1404</v>
      </c>
      <c r="B1403" s="14">
        <v>43887</v>
      </c>
      <c r="C1403" t="s">
        <v>42</v>
      </c>
      <c r="D1403">
        <v>89633</v>
      </c>
      <c r="E1403" s="2">
        <v>43887</v>
      </c>
      <c r="F1403">
        <v>2600</v>
      </c>
      <c r="G1403">
        <v>1.3</v>
      </c>
      <c r="H1403">
        <v>2</v>
      </c>
      <c r="I1403" t="s">
        <v>162</v>
      </c>
      <c r="J1403" t="s">
        <v>158</v>
      </c>
      <c r="K1403">
        <v>2</v>
      </c>
      <c r="L1403" t="s">
        <v>160</v>
      </c>
      <c r="M1403" s="10" t="str">
        <f>VLOOKUP(Table_Fact_Inbound_Reporting[[#This Row],[supplier_dim_supplier_id]],Table_supplier_dim1[[supplier_id]:[supplier_name]],5,FALSE)</f>
        <v>Twin Enviro</v>
      </c>
      <c r="N1403" s="10">
        <f>SUMIF(B:B,Table_Fact_Inbound_Reporting[[#This Row],[single_stream_incoming_date]],G:G)</f>
        <v>6.05</v>
      </c>
      <c r="O1403" s="10">
        <f>IFERROR(VLOOKUP(Table_Fact_Inbound_Reporting[[#This Row],[single_stream_incoming_date]],Fact_Trashout_Reporting!C:F,4,FALSE),0)</f>
        <v>3.92</v>
      </c>
      <c r="P1403" s="10">
        <f>IFERROR(VLOOKUP(Table_Fact_Inbound_Reporting[[#This Row],[single_stream_incoming_date]],Fact_Production_Reporting!E:G,3,FALSE),0)</f>
        <v>3.57</v>
      </c>
      <c r="Q1403" s="30">
        <f>Table_Fact_Inbound_Reporting[[#This Row],[Group_Trash_Weight_Tons]]/Table_Fact_Inbound_Reporting[[#This Row],[Group_Inbound_Weight_Tons]]</f>
        <v>0.64793388429752063</v>
      </c>
      <c r="R1403" s="10">
        <f t="shared" si="21"/>
        <v>0.27575424703049778</v>
      </c>
    </row>
    <row r="1404" spans="1:18" x14ac:dyDescent="0.25">
      <c r="A1404">
        <v>1405</v>
      </c>
      <c r="B1404" s="14">
        <v>43886</v>
      </c>
      <c r="C1404" t="s">
        <v>42</v>
      </c>
      <c r="D1404">
        <v>89574</v>
      </c>
      <c r="E1404" s="2">
        <v>43886</v>
      </c>
      <c r="F1404">
        <v>7140</v>
      </c>
      <c r="G1404">
        <v>3.57</v>
      </c>
      <c r="H1404">
        <v>2</v>
      </c>
      <c r="I1404" t="s">
        <v>162</v>
      </c>
      <c r="J1404" t="s">
        <v>158</v>
      </c>
      <c r="K1404">
        <v>2</v>
      </c>
      <c r="L1404" t="s">
        <v>160</v>
      </c>
      <c r="M1404" s="10" t="str">
        <f>VLOOKUP(Table_Fact_Inbound_Reporting[[#This Row],[supplier_dim_supplier_id]],Table_supplier_dim1[[supplier_id]:[supplier_name]],5,FALSE)</f>
        <v>Twin Enviro</v>
      </c>
      <c r="N1404" s="10">
        <f>SUMIF(B:B,Table_Fact_Inbound_Reporting[[#This Row],[single_stream_incoming_date]],G:G)</f>
        <v>3.57</v>
      </c>
      <c r="O1404" s="10">
        <f>IFERROR(VLOOKUP(Table_Fact_Inbound_Reporting[[#This Row],[single_stream_incoming_date]],Fact_Trashout_Reporting!C:F,4,FALSE),0)</f>
        <v>0</v>
      </c>
      <c r="P1404" s="10">
        <f>IFERROR(VLOOKUP(Table_Fact_Inbound_Reporting[[#This Row],[single_stream_incoming_date]],Fact_Production_Reporting!E:G,3,FALSE),0)</f>
        <v>2.13</v>
      </c>
      <c r="Q1404" s="30">
        <f>Table_Fact_Inbound_Reporting[[#This Row],[Group_Trash_Weight_Tons]]/Table_Fact_Inbound_Reporting[[#This Row],[Group_Inbound_Weight_Tons]]</f>
        <v>0</v>
      </c>
      <c r="R1404" s="10">
        <f t="shared" si="21"/>
        <v>0.27575424703049778</v>
      </c>
    </row>
    <row r="1405" spans="1:18" x14ac:dyDescent="0.25">
      <c r="A1405">
        <v>1408</v>
      </c>
      <c r="B1405" s="14">
        <v>43885</v>
      </c>
      <c r="C1405" t="s">
        <v>42</v>
      </c>
      <c r="D1405">
        <v>89566</v>
      </c>
      <c r="E1405" s="2">
        <v>43885</v>
      </c>
      <c r="F1405">
        <v>4280</v>
      </c>
      <c r="G1405">
        <v>2.14</v>
      </c>
      <c r="H1405">
        <v>2</v>
      </c>
      <c r="I1405" t="s">
        <v>162</v>
      </c>
      <c r="J1405" t="s">
        <v>158</v>
      </c>
      <c r="K1405">
        <v>2</v>
      </c>
      <c r="L1405" t="s">
        <v>160</v>
      </c>
      <c r="M1405" s="10" t="str">
        <f>VLOOKUP(Table_Fact_Inbound_Reporting[[#This Row],[supplier_dim_supplier_id]],Table_supplier_dim1[[supplier_id]:[supplier_name]],5,FALSE)</f>
        <v>Twin Enviro</v>
      </c>
      <c r="N1405" s="10">
        <f>SUMIF(B:B,Table_Fact_Inbound_Reporting[[#This Row],[single_stream_incoming_date]],G:G)</f>
        <v>6.33</v>
      </c>
      <c r="O1405" s="10">
        <f>IFERROR(VLOOKUP(Table_Fact_Inbound_Reporting[[#This Row],[single_stream_incoming_date]],Fact_Trashout_Reporting!C:F,4,FALSE),0)</f>
        <v>0</v>
      </c>
      <c r="P1405" s="10">
        <f>IFERROR(VLOOKUP(Table_Fact_Inbound_Reporting[[#This Row],[single_stream_incoming_date]],Fact_Production_Reporting!E:G,3,FALSE),0)</f>
        <v>0</v>
      </c>
      <c r="Q1405" s="30">
        <f>Table_Fact_Inbound_Reporting[[#This Row],[Group_Trash_Weight_Tons]]/Table_Fact_Inbound_Reporting[[#This Row],[Group_Inbound_Weight_Tons]]</f>
        <v>0</v>
      </c>
      <c r="R1405" s="10">
        <f t="shared" si="21"/>
        <v>0.27575424703049778</v>
      </c>
    </row>
    <row r="1406" spans="1:18" x14ac:dyDescent="0.25">
      <c r="A1406">
        <v>1407</v>
      </c>
      <c r="B1406" s="14">
        <v>43885</v>
      </c>
      <c r="C1406" t="s">
        <v>42</v>
      </c>
      <c r="D1406">
        <v>89546</v>
      </c>
      <c r="E1406" s="2">
        <v>43885</v>
      </c>
      <c r="F1406">
        <v>2720</v>
      </c>
      <c r="G1406">
        <v>1.36</v>
      </c>
      <c r="H1406">
        <v>2</v>
      </c>
      <c r="I1406" t="s">
        <v>162</v>
      </c>
      <c r="J1406" t="s">
        <v>158</v>
      </c>
      <c r="K1406">
        <v>2</v>
      </c>
      <c r="L1406" t="s">
        <v>160</v>
      </c>
      <c r="M1406" s="10" t="str">
        <f>VLOOKUP(Table_Fact_Inbound_Reporting[[#This Row],[supplier_dim_supplier_id]],Table_supplier_dim1[[supplier_id]:[supplier_name]],5,FALSE)</f>
        <v>Twin Enviro</v>
      </c>
      <c r="N1406" s="10">
        <f>SUMIF(B:B,Table_Fact_Inbound_Reporting[[#This Row],[single_stream_incoming_date]],G:G)</f>
        <v>6.33</v>
      </c>
      <c r="O1406" s="10">
        <f>IFERROR(VLOOKUP(Table_Fact_Inbound_Reporting[[#This Row],[single_stream_incoming_date]],Fact_Trashout_Reporting!C:F,4,FALSE),0)</f>
        <v>0</v>
      </c>
      <c r="P1406" s="10">
        <f>IFERROR(VLOOKUP(Table_Fact_Inbound_Reporting[[#This Row],[single_stream_incoming_date]],Fact_Production_Reporting!E:G,3,FALSE),0)</f>
        <v>0</v>
      </c>
      <c r="Q1406" s="30">
        <f>Table_Fact_Inbound_Reporting[[#This Row],[Group_Trash_Weight_Tons]]/Table_Fact_Inbound_Reporting[[#This Row],[Group_Inbound_Weight_Tons]]</f>
        <v>0</v>
      </c>
      <c r="R1406" s="10">
        <f t="shared" si="21"/>
        <v>0.27575424703049778</v>
      </c>
    </row>
    <row r="1407" spans="1:18" x14ac:dyDescent="0.25">
      <c r="A1407">
        <v>1406</v>
      </c>
      <c r="B1407" s="14">
        <v>43885</v>
      </c>
      <c r="C1407" t="s">
        <v>42</v>
      </c>
      <c r="D1407">
        <v>89542</v>
      </c>
      <c r="E1407" s="2">
        <v>43885</v>
      </c>
      <c r="F1407">
        <v>5660</v>
      </c>
      <c r="G1407">
        <v>2.83</v>
      </c>
      <c r="H1407">
        <v>2</v>
      </c>
      <c r="I1407" t="s">
        <v>162</v>
      </c>
      <c r="J1407" t="s">
        <v>158</v>
      </c>
      <c r="K1407">
        <v>2</v>
      </c>
      <c r="L1407" t="s">
        <v>160</v>
      </c>
      <c r="M1407" s="10" t="str">
        <f>VLOOKUP(Table_Fact_Inbound_Reporting[[#This Row],[supplier_dim_supplier_id]],Table_supplier_dim1[[supplier_id]:[supplier_name]],5,FALSE)</f>
        <v>Twin Enviro</v>
      </c>
      <c r="N1407" s="10">
        <f>SUMIF(B:B,Table_Fact_Inbound_Reporting[[#This Row],[single_stream_incoming_date]],G:G)</f>
        <v>6.33</v>
      </c>
      <c r="O1407" s="10">
        <f>IFERROR(VLOOKUP(Table_Fact_Inbound_Reporting[[#This Row],[single_stream_incoming_date]],Fact_Trashout_Reporting!C:F,4,FALSE),0)</f>
        <v>0</v>
      </c>
      <c r="P1407" s="10">
        <f>IFERROR(VLOOKUP(Table_Fact_Inbound_Reporting[[#This Row],[single_stream_incoming_date]],Fact_Production_Reporting!E:G,3,FALSE),0)</f>
        <v>0</v>
      </c>
      <c r="Q1407" s="30">
        <f>Table_Fact_Inbound_Reporting[[#This Row],[Group_Trash_Weight_Tons]]/Table_Fact_Inbound_Reporting[[#This Row],[Group_Inbound_Weight_Tons]]</f>
        <v>0</v>
      </c>
      <c r="R1407" s="10">
        <f t="shared" si="21"/>
        <v>0.27575424703049778</v>
      </c>
    </row>
    <row r="1408" spans="1:18" x14ac:dyDescent="0.25">
      <c r="A1408">
        <v>1410</v>
      </c>
      <c r="B1408" s="14">
        <v>43881</v>
      </c>
      <c r="C1408" t="s">
        <v>42</v>
      </c>
      <c r="D1408">
        <v>89492</v>
      </c>
      <c r="E1408" s="2">
        <v>43881</v>
      </c>
      <c r="F1408">
        <v>3740</v>
      </c>
      <c r="G1408">
        <v>1.87</v>
      </c>
      <c r="H1408">
        <v>2</v>
      </c>
      <c r="I1408" t="s">
        <v>162</v>
      </c>
      <c r="J1408" t="s">
        <v>158</v>
      </c>
      <c r="K1408">
        <v>2</v>
      </c>
      <c r="L1408" t="s">
        <v>160</v>
      </c>
      <c r="M1408" s="10" t="str">
        <f>VLOOKUP(Table_Fact_Inbound_Reporting[[#This Row],[supplier_dim_supplier_id]],Table_supplier_dim1[[supplier_id]:[supplier_name]],5,FALSE)</f>
        <v>Twin Enviro</v>
      </c>
      <c r="N1408" s="10">
        <f>SUMIF(B:B,Table_Fact_Inbound_Reporting[[#This Row],[single_stream_incoming_date]],G:G)</f>
        <v>5.0999999999999996</v>
      </c>
      <c r="O1408" s="10">
        <f>IFERROR(VLOOKUP(Table_Fact_Inbound_Reporting[[#This Row],[single_stream_incoming_date]],Fact_Trashout_Reporting!C:F,4,FALSE),0)</f>
        <v>0</v>
      </c>
      <c r="P1408" s="10">
        <f>IFERROR(VLOOKUP(Table_Fact_Inbound_Reporting[[#This Row],[single_stream_incoming_date]],Fact_Production_Reporting!E:G,3,FALSE),0)</f>
        <v>0</v>
      </c>
      <c r="Q1408" s="30">
        <f>Table_Fact_Inbound_Reporting[[#This Row],[Group_Trash_Weight_Tons]]/Table_Fact_Inbound_Reporting[[#This Row],[Group_Inbound_Weight_Tons]]</f>
        <v>0</v>
      </c>
      <c r="R1408" s="10">
        <f t="shared" si="21"/>
        <v>0.27575424703049778</v>
      </c>
    </row>
    <row r="1409" spans="1:18" x14ac:dyDescent="0.25">
      <c r="A1409">
        <v>1409</v>
      </c>
      <c r="B1409" s="14">
        <v>43881</v>
      </c>
      <c r="C1409" t="s">
        <v>42</v>
      </c>
      <c r="D1409">
        <v>89480</v>
      </c>
      <c r="E1409" s="2">
        <v>43881</v>
      </c>
      <c r="F1409">
        <v>6460</v>
      </c>
      <c r="G1409">
        <v>3.23</v>
      </c>
      <c r="H1409">
        <v>2</v>
      </c>
      <c r="I1409" t="s">
        <v>162</v>
      </c>
      <c r="J1409" t="s">
        <v>158</v>
      </c>
      <c r="K1409">
        <v>2</v>
      </c>
      <c r="L1409" t="s">
        <v>160</v>
      </c>
      <c r="M1409" s="10" t="str">
        <f>VLOOKUP(Table_Fact_Inbound_Reporting[[#This Row],[supplier_dim_supplier_id]],Table_supplier_dim1[[supplier_id]:[supplier_name]],5,FALSE)</f>
        <v>Twin Enviro</v>
      </c>
      <c r="N1409" s="10">
        <f>SUMIF(B:B,Table_Fact_Inbound_Reporting[[#This Row],[single_stream_incoming_date]],G:G)</f>
        <v>5.0999999999999996</v>
      </c>
      <c r="O1409" s="10">
        <f>IFERROR(VLOOKUP(Table_Fact_Inbound_Reporting[[#This Row],[single_stream_incoming_date]],Fact_Trashout_Reporting!C:F,4,FALSE),0)</f>
        <v>0</v>
      </c>
      <c r="P1409" s="10">
        <f>IFERROR(VLOOKUP(Table_Fact_Inbound_Reporting[[#This Row],[single_stream_incoming_date]],Fact_Production_Reporting!E:G,3,FALSE),0)</f>
        <v>0</v>
      </c>
      <c r="Q1409" s="30">
        <f>Table_Fact_Inbound_Reporting[[#This Row],[Group_Trash_Weight_Tons]]/Table_Fact_Inbound_Reporting[[#This Row],[Group_Inbound_Weight_Tons]]</f>
        <v>0</v>
      </c>
      <c r="R1409" s="10">
        <f t="shared" si="21"/>
        <v>0.27575424703049778</v>
      </c>
    </row>
    <row r="1410" spans="1:18" x14ac:dyDescent="0.25">
      <c r="A1410">
        <v>1411</v>
      </c>
      <c r="B1410" s="14">
        <v>43880</v>
      </c>
      <c r="C1410" t="s">
        <v>42</v>
      </c>
      <c r="D1410">
        <v>89451</v>
      </c>
      <c r="E1410" s="2">
        <v>43880</v>
      </c>
      <c r="F1410">
        <v>1900</v>
      </c>
      <c r="G1410">
        <v>0.95</v>
      </c>
      <c r="H1410">
        <v>2</v>
      </c>
      <c r="I1410" t="s">
        <v>162</v>
      </c>
      <c r="J1410" t="s">
        <v>158</v>
      </c>
      <c r="K1410">
        <v>2</v>
      </c>
      <c r="L1410" t="s">
        <v>160</v>
      </c>
      <c r="M1410" s="10" t="str">
        <f>VLOOKUP(Table_Fact_Inbound_Reporting[[#This Row],[supplier_dim_supplier_id]],Table_supplier_dim1[[supplier_id]:[supplier_name]],5,FALSE)</f>
        <v>Twin Enviro</v>
      </c>
      <c r="N1410" s="10">
        <f>SUMIF(B:B,Table_Fact_Inbound_Reporting[[#This Row],[single_stream_incoming_date]],G:G)</f>
        <v>0.95</v>
      </c>
      <c r="O1410" s="10">
        <f>IFERROR(VLOOKUP(Table_Fact_Inbound_Reporting[[#This Row],[single_stream_incoming_date]],Fact_Trashout_Reporting!C:F,4,FALSE),0)</f>
        <v>1.66</v>
      </c>
      <c r="P1410" s="10">
        <f>IFERROR(VLOOKUP(Table_Fact_Inbound_Reporting[[#This Row],[single_stream_incoming_date]],Fact_Production_Reporting!E:G,3,FALSE),0)</f>
        <v>0</v>
      </c>
      <c r="Q1410" s="30">
        <f>Table_Fact_Inbound_Reporting[[#This Row],[Group_Trash_Weight_Tons]]/Table_Fact_Inbound_Reporting[[#This Row],[Group_Inbound_Weight_Tons]]</f>
        <v>1.7473684210526317</v>
      </c>
      <c r="R1410" s="10">
        <f t="shared" ref="R1410:R1473" si="22">AVERAGE(Q:Q)</f>
        <v>0.27575424703049778</v>
      </c>
    </row>
    <row r="1411" spans="1:18" x14ac:dyDescent="0.25">
      <c r="A1411">
        <v>1770</v>
      </c>
      <c r="B1411" s="14">
        <v>43879</v>
      </c>
      <c r="C1411" t="s">
        <v>42</v>
      </c>
      <c r="D1411">
        <v>89439</v>
      </c>
      <c r="E1411" s="2">
        <v>43879</v>
      </c>
      <c r="F1411">
        <v>7800</v>
      </c>
      <c r="G1411">
        <v>3.9</v>
      </c>
      <c r="H1411">
        <v>3</v>
      </c>
      <c r="I1411" t="s">
        <v>162</v>
      </c>
      <c r="J1411" t="s">
        <v>158</v>
      </c>
      <c r="K1411">
        <v>2</v>
      </c>
      <c r="L1411" t="s">
        <v>160</v>
      </c>
      <c r="M1411" s="10" t="str">
        <f>VLOOKUP(Table_Fact_Inbound_Reporting[[#This Row],[supplier_dim_supplier_id]],Table_supplier_dim1[[supplier_id]:[supplier_name]],5,FALSE)</f>
        <v>Waste Management</v>
      </c>
      <c r="N1411" s="10">
        <f>SUMIF(B:B,Table_Fact_Inbound_Reporting[[#This Row],[single_stream_incoming_date]],G:G)</f>
        <v>3.9</v>
      </c>
      <c r="O1411" s="10">
        <f>IFERROR(VLOOKUP(Table_Fact_Inbound_Reporting[[#This Row],[single_stream_incoming_date]],Fact_Trashout_Reporting!C:F,4,FALSE),0)</f>
        <v>2.4500000000000002</v>
      </c>
      <c r="P1411" s="10">
        <f>IFERROR(VLOOKUP(Table_Fact_Inbound_Reporting[[#This Row],[single_stream_incoming_date]],Fact_Production_Reporting!E:G,3,FALSE),0)</f>
        <v>0</v>
      </c>
      <c r="Q1411" s="30">
        <f>Table_Fact_Inbound_Reporting[[#This Row],[Group_Trash_Weight_Tons]]/Table_Fact_Inbound_Reporting[[#This Row],[Group_Inbound_Weight_Tons]]</f>
        <v>0.6282051282051283</v>
      </c>
      <c r="R1411" s="10">
        <f t="shared" si="22"/>
        <v>0.27575424703049778</v>
      </c>
    </row>
    <row r="1412" spans="1:18" x14ac:dyDescent="0.25">
      <c r="A1412">
        <v>1412</v>
      </c>
      <c r="B1412" s="14">
        <v>43878</v>
      </c>
      <c r="C1412" t="s">
        <v>42</v>
      </c>
      <c r="D1412">
        <v>89393</v>
      </c>
      <c r="E1412" s="2">
        <v>43878</v>
      </c>
      <c r="F1412">
        <v>4100</v>
      </c>
      <c r="G1412">
        <v>2.0499999999999998</v>
      </c>
      <c r="H1412">
        <v>2</v>
      </c>
      <c r="I1412" t="s">
        <v>162</v>
      </c>
      <c r="J1412" t="s">
        <v>158</v>
      </c>
      <c r="K1412">
        <v>2</v>
      </c>
      <c r="L1412" t="s">
        <v>160</v>
      </c>
      <c r="M1412" s="10" t="str">
        <f>VLOOKUP(Table_Fact_Inbound_Reporting[[#This Row],[supplier_dim_supplier_id]],Table_supplier_dim1[[supplier_id]:[supplier_name]],5,FALSE)</f>
        <v>Twin Enviro</v>
      </c>
      <c r="N1412" s="10">
        <f>SUMIF(B:B,Table_Fact_Inbound_Reporting[[#This Row],[single_stream_incoming_date]],G:G)</f>
        <v>3.87</v>
      </c>
      <c r="O1412" s="10">
        <f>IFERROR(VLOOKUP(Table_Fact_Inbound_Reporting[[#This Row],[single_stream_incoming_date]],Fact_Trashout_Reporting!C:F,4,FALSE),0)</f>
        <v>2.97</v>
      </c>
      <c r="P1412" s="10">
        <f>IFERROR(VLOOKUP(Table_Fact_Inbound_Reporting[[#This Row],[single_stream_incoming_date]],Fact_Production_Reporting!E:G,3,FALSE),0)</f>
        <v>2.9299999999999997</v>
      </c>
      <c r="Q1412" s="30">
        <f>Table_Fact_Inbound_Reporting[[#This Row],[Group_Trash_Weight_Tons]]/Table_Fact_Inbound_Reporting[[#This Row],[Group_Inbound_Weight_Tons]]</f>
        <v>0.76744186046511631</v>
      </c>
      <c r="R1412" s="10">
        <f t="shared" si="22"/>
        <v>0.27575424703049778</v>
      </c>
    </row>
    <row r="1413" spans="1:18" x14ac:dyDescent="0.25">
      <c r="A1413">
        <v>1413</v>
      </c>
      <c r="B1413" s="14">
        <v>43878</v>
      </c>
      <c r="C1413" t="s">
        <v>42</v>
      </c>
      <c r="D1413">
        <v>98400</v>
      </c>
      <c r="E1413" s="2">
        <v>43878</v>
      </c>
      <c r="F1413">
        <v>3640</v>
      </c>
      <c r="G1413">
        <v>1.82</v>
      </c>
      <c r="H1413">
        <v>2</v>
      </c>
      <c r="I1413" t="s">
        <v>162</v>
      </c>
      <c r="J1413" t="s">
        <v>158</v>
      </c>
      <c r="K1413">
        <v>2</v>
      </c>
      <c r="L1413" t="s">
        <v>160</v>
      </c>
      <c r="M1413" s="10" t="str">
        <f>VLOOKUP(Table_Fact_Inbound_Reporting[[#This Row],[supplier_dim_supplier_id]],Table_supplier_dim1[[supplier_id]:[supplier_name]],5,FALSE)</f>
        <v>Twin Enviro</v>
      </c>
      <c r="N1413" s="10">
        <f>SUMIF(B:B,Table_Fact_Inbound_Reporting[[#This Row],[single_stream_incoming_date]],G:G)</f>
        <v>3.87</v>
      </c>
      <c r="O1413" s="10">
        <f>IFERROR(VLOOKUP(Table_Fact_Inbound_Reporting[[#This Row],[single_stream_incoming_date]],Fact_Trashout_Reporting!C:F,4,FALSE),0)</f>
        <v>2.97</v>
      </c>
      <c r="P1413" s="10">
        <f>IFERROR(VLOOKUP(Table_Fact_Inbound_Reporting[[#This Row],[single_stream_incoming_date]],Fact_Production_Reporting!E:G,3,FALSE),0)</f>
        <v>2.9299999999999997</v>
      </c>
      <c r="Q1413" s="30">
        <f>Table_Fact_Inbound_Reporting[[#This Row],[Group_Trash_Weight_Tons]]/Table_Fact_Inbound_Reporting[[#This Row],[Group_Inbound_Weight_Tons]]</f>
        <v>0.76744186046511631</v>
      </c>
      <c r="R1413" s="10">
        <f t="shared" si="22"/>
        <v>0.27575424703049778</v>
      </c>
    </row>
    <row r="1414" spans="1:18" x14ac:dyDescent="0.25">
      <c r="A1414">
        <v>1415</v>
      </c>
      <c r="B1414" s="14">
        <v>43875</v>
      </c>
      <c r="C1414" t="s">
        <v>42</v>
      </c>
      <c r="D1414">
        <v>89367</v>
      </c>
      <c r="E1414" s="2">
        <v>43875</v>
      </c>
      <c r="F1414">
        <v>5180</v>
      </c>
      <c r="G1414">
        <v>2.59</v>
      </c>
      <c r="H1414">
        <v>2</v>
      </c>
      <c r="I1414" t="s">
        <v>162</v>
      </c>
      <c r="J1414" t="s">
        <v>158</v>
      </c>
      <c r="K1414">
        <v>2</v>
      </c>
      <c r="L1414" t="s">
        <v>160</v>
      </c>
      <c r="M1414" s="10" t="str">
        <f>VLOOKUP(Table_Fact_Inbound_Reporting[[#This Row],[supplier_dim_supplier_id]],Table_supplier_dim1[[supplier_id]:[supplier_name]],5,FALSE)</f>
        <v>Twin Enviro</v>
      </c>
      <c r="N1414" s="10">
        <f>SUMIF(B:B,Table_Fact_Inbound_Reporting[[#This Row],[single_stream_incoming_date]],G:G)</f>
        <v>4.8999999999999995</v>
      </c>
      <c r="O1414" s="10">
        <f>IFERROR(VLOOKUP(Table_Fact_Inbound_Reporting[[#This Row],[single_stream_incoming_date]],Fact_Trashout_Reporting!C:F,4,FALSE),0)</f>
        <v>0</v>
      </c>
      <c r="P1414" s="10">
        <f>IFERROR(VLOOKUP(Table_Fact_Inbound_Reporting[[#This Row],[single_stream_incoming_date]],Fact_Production_Reporting!E:G,3,FALSE),0)</f>
        <v>2.83</v>
      </c>
      <c r="Q1414" s="30">
        <f>Table_Fact_Inbound_Reporting[[#This Row],[Group_Trash_Weight_Tons]]/Table_Fact_Inbound_Reporting[[#This Row],[Group_Inbound_Weight_Tons]]</f>
        <v>0</v>
      </c>
      <c r="R1414" s="10">
        <f t="shared" si="22"/>
        <v>0.27575424703049778</v>
      </c>
    </row>
    <row r="1415" spans="1:18" x14ac:dyDescent="0.25">
      <c r="A1415">
        <v>1417</v>
      </c>
      <c r="B1415" s="14">
        <v>43875</v>
      </c>
      <c r="C1415" t="s">
        <v>42</v>
      </c>
      <c r="D1415">
        <v>89378</v>
      </c>
      <c r="E1415" s="2">
        <v>43875</v>
      </c>
      <c r="F1415">
        <v>3380</v>
      </c>
      <c r="G1415">
        <v>1.69</v>
      </c>
      <c r="H1415">
        <v>2</v>
      </c>
      <c r="I1415" t="s">
        <v>162</v>
      </c>
      <c r="J1415" t="s">
        <v>158</v>
      </c>
      <c r="K1415">
        <v>2</v>
      </c>
      <c r="L1415" t="s">
        <v>160</v>
      </c>
      <c r="M1415" s="10" t="str">
        <f>VLOOKUP(Table_Fact_Inbound_Reporting[[#This Row],[supplier_dim_supplier_id]],Table_supplier_dim1[[supplier_id]:[supplier_name]],5,FALSE)</f>
        <v>Twin Enviro</v>
      </c>
      <c r="N1415" s="10">
        <f>SUMIF(B:B,Table_Fact_Inbound_Reporting[[#This Row],[single_stream_incoming_date]],G:G)</f>
        <v>4.8999999999999995</v>
      </c>
      <c r="O1415" s="10">
        <f>IFERROR(VLOOKUP(Table_Fact_Inbound_Reporting[[#This Row],[single_stream_incoming_date]],Fact_Trashout_Reporting!C:F,4,FALSE),0)</f>
        <v>0</v>
      </c>
      <c r="P1415" s="10">
        <f>IFERROR(VLOOKUP(Table_Fact_Inbound_Reporting[[#This Row],[single_stream_incoming_date]],Fact_Production_Reporting!E:G,3,FALSE),0)</f>
        <v>2.83</v>
      </c>
      <c r="Q1415" s="30">
        <f>Table_Fact_Inbound_Reporting[[#This Row],[Group_Trash_Weight_Tons]]/Table_Fact_Inbound_Reporting[[#This Row],[Group_Inbound_Weight_Tons]]</f>
        <v>0</v>
      </c>
      <c r="R1415" s="10">
        <f t="shared" si="22"/>
        <v>0.27575424703049778</v>
      </c>
    </row>
    <row r="1416" spans="1:18" x14ac:dyDescent="0.25">
      <c r="A1416">
        <v>1416</v>
      </c>
      <c r="B1416" s="14">
        <v>43875</v>
      </c>
      <c r="C1416" t="s">
        <v>42</v>
      </c>
      <c r="D1416">
        <v>88745</v>
      </c>
      <c r="E1416" s="2">
        <v>43875</v>
      </c>
      <c r="F1416">
        <v>1240</v>
      </c>
      <c r="G1416">
        <v>0.62</v>
      </c>
      <c r="H1416">
        <v>2</v>
      </c>
      <c r="I1416" t="s">
        <v>162</v>
      </c>
      <c r="J1416" t="s">
        <v>158</v>
      </c>
      <c r="K1416">
        <v>2</v>
      </c>
      <c r="L1416" t="s">
        <v>160</v>
      </c>
      <c r="M1416" s="10" t="str">
        <f>VLOOKUP(Table_Fact_Inbound_Reporting[[#This Row],[supplier_dim_supplier_id]],Table_supplier_dim1[[supplier_id]:[supplier_name]],5,FALSE)</f>
        <v>Twin Enviro</v>
      </c>
      <c r="N1416" s="10">
        <f>SUMIF(B:B,Table_Fact_Inbound_Reporting[[#This Row],[single_stream_incoming_date]],G:G)</f>
        <v>4.8999999999999995</v>
      </c>
      <c r="O1416" s="10">
        <f>IFERROR(VLOOKUP(Table_Fact_Inbound_Reporting[[#This Row],[single_stream_incoming_date]],Fact_Trashout_Reporting!C:F,4,FALSE),0)</f>
        <v>0</v>
      </c>
      <c r="P1416" s="10">
        <f>IFERROR(VLOOKUP(Table_Fact_Inbound_Reporting[[#This Row],[single_stream_incoming_date]],Fact_Production_Reporting!E:G,3,FALSE),0)</f>
        <v>2.83</v>
      </c>
      <c r="Q1416" s="30">
        <f>Table_Fact_Inbound_Reporting[[#This Row],[Group_Trash_Weight_Tons]]/Table_Fact_Inbound_Reporting[[#This Row],[Group_Inbound_Weight_Tons]]</f>
        <v>0</v>
      </c>
      <c r="R1416" s="10">
        <f t="shared" si="22"/>
        <v>0.27575424703049778</v>
      </c>
    </row>
    <row r="1417" spans="1:18" x14ac:dyDescent="0.25">
      <c r="A1417">
        <v>1419</v>
      </c>
      <c r="B1417" s="14">
        <v>43874</v>
      </c>
      <c r="C1417" t="s">
        <v>42</v>
      </c>
      <c r="D1417">
        <v>89340</v>
      </c>
      <c r="E1417" s="2">
        <v>43874</v>
      </c>
      <c r="F1417">
        <v>3400</v>
      </c>
      <c r="G1417">
        <v>1.7</v>
      </c>
      <c r="H1417">
        <v>2</v>
      </c>
      <c r="I1417" t="s">
        <v>162</v>
      </c>
      <c r="J1417" t="s">
        <v>158</v>
      </c>
      <c r="K1417">
        <v>2</v>
      </c>
      <c r="L1417" t="s">
        <v>160</v>
      </c>
      <c r="M1417" s="10" t="str">
        <f>VLOOKUP(Table_Fact_Inbound_Reporting[[#This Row],[supplier_dim_supplier_id]],Table_supplier_dim1[[supplier_id]:[supplier_name]],5,FALSE)</f>
        <v>Twin Enviro</v>
      </c>
      <c r="N1417" s="10">
        <f>SUMIF(B:B,Table_Fact_Inbound_Reporting[[#This Row],[single_stream_incoming_date]],G:G)</f>
        <v>6.84</v>
      </c>
      <c r="O1417" s="10">
        <f>IFERROR(VLOOKUP(Table_Fact_Inbound_Reporting[[#This Row],[single_stream_incoming_date]],Fact_Trashout_Reporting!C:F,4,FALSE),0)</f>
        <v>2.87</v>
      </c>
      <c r="P1417" s="10">
        <f>IFERROR(VLOOKUP(Table_Fact_Inbound_Reporting[[#This Row],[single_stream_incoming_date]],Fact_Production_Reporting!E:G,3,FALSE),0)</f>
        <v>3.1099999999999994</v>
      </c>
      <c r="Q1417" s="30">
        <f>Table_Fact_Inbound_Reporting[[#This Row],[Group_Trash_Weight_Tons]]/Table_Fact_Inbound_Reporting[[#This Row],[Group_Inbound_Weight_Tons]]</f>
        <v>0.41959064327485385</v>
      </c>
      <c r="R1417" s="10">
        <f t="shared" si="22"/>
        <v>0.27575424703049778</v>
      </c>
    </row>
    <row r="1418" spans="1:18" x14ac:dyDescent="0.25">
      <c r="A1418">
        <v>1771</v>
      </c>
      <c r="B1418" s="14">
        <v>43874</v>
      </c>
      <c r="C1418" t="s">
        <v>42</v>
      </c>
      <c r="D1418">
        <v>89318</v>
      </c>
      <c r="E1418" s="2">
        <v>43874</v>
      </c>
      <c r="F1418">
        <v>6660</v>
      </c>
      <c r="G1418">
        <v>3.33</v>
      </c>
      <c r="H1418">
        <v>3</v>
      </c>
      <c r="I1418" t="s">
        <v>162</v>
      </c>
      <c r="J1418" t="s">
        <v>158</v>
      </c>
      <c r="K1418">
        <v>2</v>
      </c>
      <c r="L1418" t="s">
        <v>160</v>
      </c>
      <c r="M1418" s="10" t="str">
        <f>VLOOKUP(Table_Fact_Inbound_Reporting[[#This Row],[supplier_dim_supplier_id]],Table_supplier_dim1[[supplier_id]:[supplier_name]],5,FALSE)</f>
        <v>Waste Management</v>
      </c>
      <c r="N1418" s="10">
        <f>SUMIF(B:B,Table_Fact_Inbound_Reporting[[#This Row],[single_stream_incoming_date]],G:G)</f>
        <v>6.84</v>
      </c>
      <c r="O1418" s="10">
        <f>IFERROR(VLOOKUP(Table_Fact_Inbound_Reporting[[#This Row],[single_stream_incoming_date]],Fact_Trashout_Reporting!C:F,4,FALSE),0)</f>
        <v>2.87</v>
      </c>
      <c r="P1418" s="10">
        <f>IFERROR(VLOOKUP(Table_Fact_Inbound_Reporting[[#This Row],[single_stream_incoming_date]],Fact_Production_Reporting!E:G,3,FALSE),0)</f>
        <v>3.1099999999999994</v>
      </c>
      <c r="Q1418" s="30">
        <f>Table_Fact_Inbound_Reporting[[#This Row],[Group_Trash_Weight_Tons]]/Table_Fact_Inbound_Reporting[[#This Row],[Group_Inbound_Weight_Tons]]</f>
        <v>0.41959064327485385</v>
      </c>
      <c r="R1418" s="10">
        <f t="shared" si="22"/>
        <v>0.27575424703049778</v>
      </c>
    </row>
    <row r="1419" spans="1:18" x14ac:dyDescent="0.25">
      <c r="A1419">
        <v>1418</v>
      </c>
      <c r="B1419" s="14">
        <v>43874</v>
      </c>
      <c r="C1419" t="s">
        <v>42</v>
      </c>
      <c r="D1419">
        <v>89332</v>
      </c>
      <c r="E1419" s="2">
        <v>43874</v>
      </c>
      <c r="F1419">
        <v>3620</v>
      </c>
      <c r="G1419">
        <v>1.81</v>
      </c>
      <c r="H1419">
        <v>2</v>
      </c>
      <c r="I1419" t="s">
        <v>162</v>
      </c>
      <c r="J1419" t="s">
        <v>158</v>
      </c>
      <c r="K1419">
        <v>2</v>
      </c>
      <c r="L1419" t="s">
        <v>160</v>
      </c>
      <c r="M1419" s="10" t="str">
        <f>VLOOKUP(Table_Fact_Inbound_Reporting[[#This Row],[supplier_dim_supplier_id]],Table_supplier_dim1[[supplier_id]:[supplier_name]],5,FALSE)</f>
        <v>Twin Enviro</v>
      </c>
      <c r="N1419" s="10">
        <f>SUMIF(B:B,Table_Fact_Inbound_Reporting[[#This Row],[single_stream_incoming_date]],G:G)</f>
        <v>6.84</v>
      </c>
      <c r="O1419" s="10">
        <f>IFERROR(VLOOKUP(Table_Fact_Inbound_Reporting[[#This Row],[single_stream_incoming_date]],Fact_Trashout_Reporting!C:F,4,FALSE),0)</f>
        <v>2.87</v>
      </c>
      <c r="P1419" s="10">
        <f>IFERROR(VLOOKUP(Table_Fact_Inbound_Reporting[[#This Row],[single_stream_incoming_date]],Fact_Production_Reporting!E:G,3,FALSE),0)</f>
        <v>3.1099999999999994</v>
      </c>
      <c r="Q1419" s="30">
        <f>Table_Fact_Inbound_Reporting[[#This Row],[Group_Trash_Weight_Tons]]/Table_Fact_Inbound_Reporting[[#This Row],[Group_Inbound_Weight_Tons]]</f>
        <v>0.41959064327485385</v>
      </c>
      <c r="R1419" s="10">
        <f t="shared" si="22"/>
        <v>0.27575424703049778</v>
      </c>
    </row>
    <row r="1420" spans="1:18" x14ac:dyDescent="0.25">
      <c r="A1420">
        <v>1421</v>
      </c>
      <c r="B1420" s="14">
        <v>43873</v>
      </c>
      <c r="C1420" t="s">
        <v>42</v>
      </c>
      <c r="D1420">
        <v>89297</v>
      </c>
      <c r="E1420" s="2">
        <v>43873</v>
      </c>
      <c r="F1420">
        <v>2640</v>
      </c>
      <c r="G1420">
        <v>1.32</v>
      </c>
      <c r="H1420">
        <v>2</v>
      </c>
      <c r="I1420" t="s">
        <v>162</v>
      </c>
      <c r="J1420" t="s">
        <v>158</v>
      </c>
      <c r="K1420">
        <v>2</v>
      </c>
      <c r="L1420" t="s">
        <v>160</v>
      </c>
      <c r="M1420" s="10" t="str">
        <f>VLOOKUP(Table_Fact_Inbound_Reporting[[#This Row],[supplier_dim_supplier_id]],Table_supplier_dim1[[supplier_id]:[supplier_name]],5,FALSE)</f>
        <v>Twin Enviro</v>
      </c>
      <c r="N1420" s="10">
        <f>SUMIF(B:B,Table_Fact_Inbound_Reporting[[#This Row],[single_stream_incoming_date]],G:G)</f>
        <v>11.23</v>
      </c>
      <c r="O1420" s="10">
        <f>IFERROR(VLOOKUP(Table_Fact_Inbound_Reporting[[#This Row],[single_stream_incoming_date]],Fact_Trashout_Reporting!C:F,4,FALSE),0)</f>
        <v>1.81</v>
      </c>
      <c r="P1420" s="10">
        <f>IFERROR(VLOOKUP(Table_Fact_Inbound_Reporting[[#This Row],[single_stream_incoming_date]],Fact_Production_Reporting!E:G,3,FALSE),0)</f>
        <v>2.7700000000000005</v>
      </c>
      <c r="Q1420" s="30">
        <f>Table_Fact_Inbound_Reporting[[#This Row],[Group_Trash_Weight_Tons]]/Table_Fact_Inbound_Reporting[[#This Row],[Group_Inbound_Weight_Tons]]</f>
        <v>0.16117542297417631</v>
      </c>
      <c r="R1420" s="10">
        <f t="shared" si="22"/>
        <v>0.27575424703049778</v>
      </c>
    </row>
    <row r="1421" spans="1:18" x14ac:dyDescent="0.25">
      <c r="A1421">
        <v>1420</v>
      </c>
      <c r="B1421" s="14">
        <v>43873</v>
      </c>
      <c r="C1421" t="s">
        <v>42</v>
      </c>
      <c r="D1421">
        <v>89310</v>
      </c>
      <c r="E1421" s="2">
        <v>43873</v>
      </c>
      <c r="F1421">
        <v>10560</v>
      </c>
      <c r="G1421">
        <v>5.28</v>
      </c>
      <c r="H1421">
        <v>2</v>
      </c>
      <c r="I1421" t="s">
        <v>162</v>
      </c>
      <c r="J1421" t="s">
        <v>158</v>
      </c>
      <c r="K1421">
        <v>2</v>
      </c>
      <c r="L1421" t="s">
        <v>160</v>
      </c>
      <c r="M1421" s="10" t="str">
        <f>VLOOKUP(Table_Fact_Inbound_Reporting[[#This Row],[supplier_dim_supplier_id]],Table_supplier_dim1[[supplier_id]:[supplier_name]],5,FALSE)</f>
        <v>Twin Enviro</v>
      </c>
      <c r="N1421" s="10">
        <f>SUMIF(B:B,Table_Fact_Inbound_Reporting[[#This Row],[single_stream_incoming_date]],G:G)</f>
        <v>11.23</v>
      </c>
      <c r="O1421" s="10">
        <f>IFERROR(VLOOKUP(Table_Fact_Inbound_Reporting[[#This Row],[single_stream_incoming_date]],Fact_Trashout_Reporting!C:F,4,FALSE),0)</f>
        <v>1.81</v>
      </c>
      <c r="P1421" s="10">
        <f>IFERROR(VLOOKUP(Table_Fact_Inbound_Reporting[[#This Row],[single_stream_incoming_date]],Fact_Production_Reporting!E:G,3,FALSE),0)</f>
        <v>2.7700000000000005</v>
      </c>
      <c r="Q1421" s="30">
        <f>Table_Fact_Inbound_Reporting[[#This Row],[Group_Trash_Weight_Tons]]/Table_Fact_Inbound_Reporting[[#This Row],[Group_Inbound_Weight_Tons]]</f>
        <v>0.16117542297417631</v>
      </c>
      <c r="R1421" s="10">
        <f t="shared" si="22"/>
        <v>0.27575424703049778</v>
      </c>
    </row>
    <row r="1422" spans="1:18" x14ac:dyDescent="0.25">
      <c r="A1422">
        <v>1774</v>
      </c>
      <c r="B1422" s="14">
        <v>43873</v>
      </c>
      <c r="C1422" t="s">
        <v>42</v>
      </c>
      <c r="D1422">
        <v>89273</v>
      </c>
      <c r="E1422" s="2">
        <v>43873</v>
      </c>
      <c r="F1422">
        <v>9260</v>
      </c>
      <c r="G1422">
        <v>4.63</v>
      </c>
      <c r="H1422">
        <v>3</v>
      </c>
      <c r="I1422" t="s">
        <v>162</v>
      </c>
      <c r="J1422" t="s">
        <v>158</v>
      </c>
      <c r="K1422">
        <v>2</v>
      </c>
      <c r="L1422" t="s">
        <v>160</v>
      </c>
      <c r="M1422" s="10" t="str">
        <f>VLOOKUP(Table_Fact_Inbound_Reporting[[#This Row],[supplier_dim_supplier_id]],Table_supplier_dim1[[supplier_id]:[supplier_name]],5,FALSE)</f>
        <v>Waste Management</v>
      </c>
      <c r="N1422" s="10">
        <f>SUMIF(B:B,Table_Fact_Inbound_Reporting[[#This Row],[single_stream_incoming_date]],G:G)</f>
        <v>11.23</v>
      </c>
      <c r="O1422" s="10">
        <f>IFERROR(VLOOKUP(Table_Fact_Inbound_Reporting[[#This Row],[single_stream_incoming_date]],Fact_Trashout_Reporting!C:F,4,FALSE),0)</f>
        <v>1.81</v>
      </c>
      <c r="P1422" s="10">
        <f>IFERROR(VLOOKUP(Table_Fact_Inbound_Reporting[[#This Row],[single_stream_incoming_date]],Fact_Production_Reporting!E:G,3,FALSE),0)</f>
        <v>2.7700000000000005</v>
      </c>
      <c r="Q1422" s="30">
        <f>Table_Fact_Inbound_Reporting[[#This Row],[Group_Trash_Weight_Tons]]/Table_Fact_Inbound_Reporting[[#This Row],[Group_Inbound_Weight_Tons]]</f>
        <v>0.16117542297417631</v>
      </c>
      <c r="R1422" s="10">
        <f t="shared" si="22"/>
        <v>0.27575424703049778</v>
      </c>
    </row>
    <row r="1423" spans="1:18" x14ac:dyDescent="0.25">
      <c r="A1423">
        <v>1775</v>
      </c>
      <c r="B1423" s="14">
        <v>43872</v>
      </c>
      <c r="C1423" t="s">
        <v>42</v>
      </c>
      <c r="D1423">
        <v>89231</v>
      </c>
      <c r="E1423" s="2">
        <v>43872</v>
      </c>
      <c r="F1423">
        <v>12660</v>
      </c>
      <c r="G1423">
        <v>6.33</v>
      </c>
      <c r="H1423">
        <v>3</v>
      </c>
      <c r="I1423" t="s">
        <v>162</v>
      </c>
      <c r="J1423" t="s">
        <v>158</v>
      </c>
      <c r="K1423">
        <v>2</v>
      </c>
      <c r="L1423" t="s">
        <v>160</v>
      </c>
      <c r="M1423" s="10" t="str">
        <f>VLOOKUP(Table_Fact_Inbound_Reporting[[#This Row],[supplier_dim_supplier_id]],Table_supplier_dim1[[supplier_id]:[supplier_name]],5,FALSE)</f>
        <v>Waste Management</v>
      </c>
      <c r="N1423" s="10">
        <f>SUMIF(B:B,Table_Fact_Inbound_Reporting[[#This Row],[single_stream_incoming_date]],G:G)</f>
        <v>6.62</v>
      </c>
      <c r="O1423" s="10">
        <f>IFERROR(VLOOKUP(Table_Fact_Inbound_Reporting[[#This Row],[single_stream_incoming_date]],Fact_Trashout_Reporting!C:F,4,FALSE),0)</f>
        <v>0</v>
      </c>
      <c r="P1423" s="10">
        <f>IFERROR(VLOOKUP(Table_Fact_Inbound_Reporting[[#This Row],[single_stream_incoming_date]],Fact_Production_Reporting!E:G,3,FALSE),0)</f>
        <v>2.91</v>
      </c>
      <c r="Q1423" s="30">
        <f>Table_Fact_Inbound_Reporting[[#This Row],[Group_Trash_Weight_Tons]]/Table_Fact_Inbound_Reporting[[#This Row],[Group_Inbound_Weight_Tons]]</f>
        <v>0</v>
      </c>
      <c r="R1423" s="10">
        <f t="shared" si="22"/>
        <v>0.27575424703049778</v>
      </c>
    </row>
    <row r="1424" spans="1:18" x14ac:dyDescent="0.25">
      <c r="A1424">
        <v>1422</v>
      </c>
      <c r="B1424" s="14">
        <v>43872</v>
      </c>
      <c r="C1424" t="s">
        <v>42</v>
      </c>
      <c r="D1424">
        <v>89249</v>
      </c>
      <c r="E1424" s="2">
        <v>43872</v>
      </c>
      <c r="F1424">
        <v>580</v>
      </c>
      <c r="G1424">
        <v>0.28999999999999998</v>
      </c>
      <c r="H1424">
        <v>2</v>
      </c>
      <c r="I1424" t="s">
        <v>162</v>
      </c>
      <c r="J1424" t="s">
        <v>158</v>
      </c>
      <c r="K1424">
        <v>2</v>
      </c>
      <c r="L1424" t="s">
        <v>160</v>
      </c>
      <c r="M1424" s="10" t="str">
        <f>VLOOKUP(Table_Fact_Inbound_Reporting[[#This Row],[supplier_dim_supplier_id]],Table_supplier_dim1[[supplier_id]:[supplier_name]],5,FALSE)</f>
        <v>Twin Enviro</v>
      </c>
      <c r="N1424" s="10">
        <f>SUMIF(B:B,Table_Fact_Inbound_Reporting[[#This Row],[single_stream_incoming_date]],G:G)</f>
        <v>6.62</v>
      </c>
      <c r="O1424" s="10">
        <f>IFERROR(VLOOKUP(Table_Fact_Inbound_Reporting[[#This Row],[single_stream_incoming_date]],Fact_Trashout_Reporting!C:F,4,FALSE),0)</f>
        <v>0</v>
      </c>
      <c r="P1424" s="10">
        <f>IFERROR(VLOOKUP(Table_Fact_Inbound_Reporting[[#This Row],[single_stream_incoming_date]],Fact_Production_Reporting!E:G,3,FALSE),0)</f>
        <v>2.91</v>
      </c>
      <c r="Q1424" s="30">
        <f>Table_Fact_Inbound_Reporting[[#This Row],[Group_Trash_Weight_Tons]]/Table_Fact_Inbound_Reporting[[#This Row],[Group_Inbound_Weight_Tons]]</f>
        <v>0</v>
      </c>
      <c r="R1424" s="10">
        <f t="shared" si="22"/>
        <v>0.27575424703049778</v>
      </c>
    </row>
    <row r="1425" spans="1:18" x14ac:dyDescent="0.25">
      <c r="A1425">
        <v>1424</v>
      </c>
      <c r="B1425" s="14">
        <v>43871</v>
      </c>
      <c r="C1425" t="s">
        <v>42</v>
      </c>
      <c r="D1425">
        <v>89230</v>
      </c>
      <c r="E1425" s="2">
        <v>43871</v>
      </c>
      <c r="F1425">
        <v>8920</v>
      </c>
      <c r="G1425">
        <v>4.46</v>
      </c>
      <c r="H1425">
        <v>2</v>
      </c>
      <c r="I1425" t="s">
        <v>162</v>
      </c>
      <c r="J1425" t="s">
        <v>158</v>
      </c>
      <c r="K1425">
        <v>2</v>
      </c>
      <c r="L1425" t="s">
        <v>160</v>
      </c>
      <c r="M1425" s="10" t="str">
        <f>VLOOKUP(Table_Fact_Inbound_Reporting[[#This Row],[supplier_dim_supplier_id]],Table_supplier_dim1[[supplier_id]:[supplier_name]],5,FALSE)</f>
        <v>Twin Enviro</v>
      </c>
      <c r="N1425" s="10">
        <f>SUMIF(B:B,Table_Fact_Inbound_Reporting[[#This Row],[single_stream_incoming_date]],G:G)</f>
        <v>6.16</v>
      </c>
      <c r="O1425" s="10">
        <f>IFERROR(VLOOKUP(Table_Fact_Inbound_Reporting[[#This Row],[single_stream_incoming_date]],Fact_Trashout_Reporting!C:F,4,FALSE),0)</f>
        <v>0</v>
      </c>
      <c r="P1425" s="10">
        <f>IFERROR(VLOOKUP(Table_Fact_Inbound_Reporting[[#This Row],[single_stream_incoming_date]],Fact_Production_Reporting!E:G,3,FALSE),0)</f>
        <v>0</v>
      </c>
      <c r="Q1425" s="30">
        <f>Table_Fact_Inbound_Reporting[[#This Row],[Group_Trash_Weight_Tons]]/Table_Fact_Inbound_Reporting[[#This Row],[Group_Inbound_Weight_Tons]]</f>
        <v>0</v>
      </c>
      <c r="R1425" s="10">
        <f t="shared" si="22"/>
        <v>0.27575424703049778</v>
      </c>
    </row>
    <row r="1426" spans="1:18" x14ac:dyDescent="0.25">
      <c r="A1426">
        <v>1423</v>
      </c>
      <c r="B1426" s="14">
        <v>43871</v>
      </c>
      <c r="C1426" t="s">
        <v>42</v>
      </c>
      <c r="D1426">
        <v>89222</v>
      </c>
      <c r="E1426" s="2">
        <v>43871</v>
      </c>
      <c r="F1426">
        <v>3400</v>
      </c>
      <c r="G1426">
        <v>1.7</v>
      </c>
      <c r="H1426">
        <v>2</v>
      </c>
      <c r="I1426" t="s">
        <v>162</v>
      </c>
      <c r="J1426" t="s">
        <v>158</v>
      </c>
      <c r="K1426">
        <v>2</v>
      </c>
      <c r="L1426" t="s">
        <v>160</v>
      </c>
      <c r="M1426" s="10" t="str">
        <f>VLOOKUP(Table_Fact_Inbound_Reporting[[#This Row],[supplier_dim_supplier_id]],Table_supplier_dim1[[supplier_id]:[supplier_name]],5,FALSE)</f>
        <v>Twin Enviro</v>
      </c>
      <c r="N1426" s="10">
        <f>SUMIF(B:B,Table_Fact_Inbound_Reporting[[#This Row],[single_stream_incoming_date]],G:G)</f>
        <v>6.16</v>
      </c>
      <c r="O1426" s="10">
        <f>IFERROR(VLOOKUP(Table_Fact_Inbound_Reporting[[#This Row],[single_stream_incoming_date]],Fact_Trashout_Reporting!C:F,4,FALSE),0)</f>
        <v>0</v>
      </c>
      <c r="P1426" s="10">
        <f>IFERROR(VLOOKUP(Table_Fact_Inbound_Reporting[[#This Row],[single_stream_incoming_date]],Fact_Production_Reporting!E:G,3,FALSE),0)</f>
        <v>0</v>
      </c>
      <c r="Q1426" s="30">
        <f>Table_Fact_Inbound_Reporting[[#This Row],[Group_Trash_Weight_Tons]]/Table_Fact_Inbound_Reporting[[#This Row],[Group_Inbound_Weight_Tons]]</f>
        <v>0</v>
      </c>
      <c r="R1426" s="10">
        <f t="shared" si="22"/>
        <v>0.27575424703049778</v>
      </c>
    </row>
    <row r="1427" spans="1:18" x14ac:dyDescent="0.25">
      <c r="A1427">
        <v>1425</v>
      </c>
      <c r="B1427" s="14">
        <v>43868</v>
      </c>
      <c r="C1427" t="s">
        <v>42</v>
      </c>
      <c r="D1427">
        <v>89185</v>
      </c>
      <c r="E1427" s="2">
        <v>43868</v>
      </c>
      <c r="F1427">
        <v>7000</v>
      </c>
      <c r="G1427">
        <v>3.5</v>
      </c>
      <c r="H1427">
        <v>2</v>
      </c>
      <c r="I1427" t="s">
        <v>162</v>
      </c>
      <c r="J1427" t="s">
        <v>158</v>
      </c>
      <c r="K1427">
        <v>2</v>
      </c>
      <c r="L1427" t="s">
        <v>160</v>
      </c>
      <c r="M1427" s="10" t="str">
        <f>VLOOKUP(Table_Fact_Inbound_Reporting[[#This Row],[supplier_dim_supplier_id]],Table_supplier_dim1[[supplier_id]:[supplier_name]],5,FALSE)</f>
        <v>Twin Enviro</v>
      </c>
      <c r="N1427" s="10">
        <f>SUMIF(B:B,Table_Fact_Inbound_Reporting[[#This Row],[single_stream_incoming_date]],G:G)</f>
        <v>3.5</v>
      </c>
      <c r="O1427" s="10">
        <f>IFERROR(VLOOKUP(Table_Fact_Inbound_Reporting[[#This Row],[single_stream_incoming_date]],Fact_Trashout_Reporting!C:F,4,FALSE),0)</f>
        <v>2.79</v>
      </c>
      <c r="P1427" s="10">
        <f>IFERROR(VLOOKUP(Table_Fact_Inbound_Reporting[[#This Row],[single_stream_incoming_date]],Fact_Production_Reporting!E:G,3,FALSE),0)</f>
        <v>0</v>
      </c>
      <c r="Q1427" s="30">
        <f>Table_Fact_Inbound_Reporting[[#This Row],[Group_Trash_Weight_Tons]]/Table_Fact_Inbound_Reporting[[#This Row],[Group_Inbound_Weight_Tons]]</f>
        <v>0.79714285714285715</v>
      </c>
      <c r="R1427" s="10">
        <f t="shared" si="22"/>
        <v>0.27575424703049778</v>
      </c>
    </row>
    <row r="1428" spans="1:18" x14ac:dyDescent="0.25">
      <c r="A1428">
        <v>1428</v>
      </c>
      <c r="B1428" s="14">
        <v>43867</v>
      </c>
      <c r="C1428" t="s">
        <v>42</v>
      </c>
      <c r="D1428">
        <v>89174</v>
      </c>
      <c r="E1428" s="2">
        <v>43867</v>
      </c>
      <c r="F1428">
        <v>3700</v>
      </c>
      <c r="G1428">
        <v>1.85</v>
      </c>
      <c r="H1428">
        <v>2</v>
      </c>
      <c r="I1428" t="s">
        <v>162</v>
      </c>
      <c r="J1428" t="s">
        <v>158</v>
      </c>
      <c r="K1428">
        <v>2</v>
      </c>
      <c r="L1428" t="s">
        <v>160</v>
      </c>
      <c r="M1428" s="10" t="str">
        <f>VLOOKUP(Table_Fact_Inbound_Reporting[[#This Row],[supplier_dim_supplier_id]],Table_supplier_dim1[[supplier_id]:[supplier_name]],5,FALSE)</f>
        <v>Twin Enviro</v>
      </c>
      <c r="N1428" s="10">
        <f>SUMIF(B:B,Table_Fact_Inbound_Reporting[[#This Row],[single_stream_incoming_date]],G:G)</f>
        <v>5.08</v>
      </c>
      <c r="O1428" s="10">
        <f>IFERROR(VLOOKUP(Table_Fact_Inbound_Reporting[[#This Row],[single_stream_incoming_date]],Fact_Trashout_Reporting!C:F,4,FALSE),0)</f>
        <v>5.81</v>
      </c>
      <c r="P1428" s="10">
        <f>IFERROR(VLOOKUP(Table_Fact_Inbound_Reporting[[#This Row],[single_stream_incoming_date]],Fact_Production_Reporting!E:G,3,FALSE),0)</f>
        <v>0</v>
      </c>
      <c r="Q1428" s="30">
        <f>Table_Fact_Inbound_Reporting[[#This Row],[Group_Trash_Weight_Tons]]/Table_Fact_Inbound_Reporting[[#This Row],[Group_Inbound_Weight_Tons]]</f>
        <v>1.1437007874015748</v>
      </c>
      <c r="R1428" s="10">
        <f t="shared" si="22"/>
        <v>0.27575424703049778</v>
      </c>
    </row>
    <row r="1429" spans="1:18" x14ac:dyDescent="0.25">
      <c r="A1429">
        <v>1427</v>
      </c>
      <c r="B1429" s="14">
        <v>43867</v>
      </c>
      <c r="C1429" t="s">
        <v>42</v>
      </c>
      <c r="D1429">
        <v>89162</v>
      </c>
      <c r="E1429" s="2">
        <v>43867</v>
      </c>
      <c r="F1429">
        <v>6460</v>
      </c>
      <c r="G1429">
        <v>3.23</v>
      </c>
      <c r="H1429">
        <v>2</v>
      </c>
      <c r="I1429" t="s">
        <v>162</v>
      </c>
      <c r="J1429" t="s">
        <v>158</v>
      </c>
      <c r="K1429">
        <v>2</v>
      </c>
      <c r="L1429" t="s">
        <v>160</v>
      </c>
      <c r="M1429" s="10" t="str">
        <f>VLOOKUP(Table_Fact_Inbound_Reporting[[#This Row],[supplier_dim_supplier_id]],Table_supplier_dim1[[supplier_id]:[supplier_name]],5,FALSE)</f>
        <v>Twin Enviro</v>
      </c>
      <c r="N1429" s="10">
        <f>SUMIF(B:B,Table_Fact_Inbound_Reporting[[#This Row],[single_stream_incoming_date]],G:G)</f>
        <v>5.08</v>
      </c>
      <c r="O1429" s="10">
        <f>IFERROR(VLOOKUP(Table_Fact_Inbound_Reporting[[#This Row],[single_stream_incoming_date]],Fact_Trashout_Reporting!C:F,4,FALSE),0)</f>
        <v>5.81</v>
      </c>
      <c r="P1429" s="10">
        <f>IFERROR(VLOOKUP(Table_Fact_Inbound_Reporting[[#This Row],[single_stream_incoming_date]],Fact_Production_Reporting!E:G,3,FALSE),0)</f>
        <v>0</v>
      </c>
      <c r="Q1429" s="30">
        <f>Table_Fact_Inbound_Reporting[[#This Row],[Group_Trash_Weight_Tons]]/Table_Fact_Inbound_Reporting[[#This Row],[Group_Inbound_Weight_Tons]]</f>
        <v>1.1437007874015748</v>
      </c>
      <c r="R1429" s="10">
        <f t="shared" si="22"/>
        <v>0.27575424703049778</v>
      </c>
    </row>
    <row r="1430" spans="1:18" x14ac:dyDescent="0.25">
      <c r="A1430">
        <v>1429</v>
      </c>
      <c r="B1430" s="14">
        <v>43866</v>
      </c>
      <c r="C1430" t="s">
        <v>42</v>
      </c>
      <c r="D1430">
        <v>89146</v>
      </c>
      <c r="E1430" s="2">
        <v>43866</v>
      </c>
      <c r="F1430">
        <v>1760</v>
      </c>
      <c r="G1430">
        <v>0.88</v>
      </c>
      <c r="H1430">
        <v>2</v>
      </c>
      <c r="I1430" t="s">
        <v>162</v>
      </c>
      <c r="J1430" t="s">
        <v>158</v>
      </c>
      <c r="K1430">
        <v>2</v>
      </c>
      <c r="L1430" t="s">
        <v>160</v>
      </c>
      <c r="M1430" s="10" t="str">
        <f>VLOOKUP(Table_Fact_Inbound_Reporting[[#This Row],[supplier_dim_supplier_id]],Table_supplier_dim1[[supplier_id]:[supplier_name]],5,FALSE)</f>
        <v>Twin Enviro</v>
      </c>
      <c r="N1430" s="10">
        <f>SUMIF(B:B,Table_Fact_Inbound_Reporting[[#This Row],[single_stream_incoming_date]],G:G)</f>
        <v>4.55</v>
      </c>
      <c r="O1430" s="10">
        <f>IFERROR(VLOOKUP(Table_Fact_Inbound_Reporting[[#This Row],[single_stream_incoming_date]],Fact_Trashout_Reporting!C:F,4,FALSE),0)</f>
        <v>4.46</v>
      </c>
      <c r="P1430" s="10">
        <f>IFERROR(VLOOKUP(Table_Fact_Inbound_Reporting[[#This Row],[single_stream_incoming_date]],Fact_Production_Reporting!E:G,3,FALSE),0)</f>
        <v>0</v>
      </c>
      <c r="Q1430" s="30">
        <f>Table_Fact_Inbound_Reporting[[#This Row],[Group_Trash_Weight_Tons]]/Table_Fact_Inbound_Reporting[[#This Row],[Group_Inbound_Weight_Tons]]</f>
        <v>0.98021978021978029</v>
      </c>
      <c r="R1430" s="10">
        <f t="shared" si="22"/>
        <v>0.27575424703049778</v>
      </c>
    </row>
    <row r="1431" spans="1:18" x14ac:dyDescent="0.25">
      <c r="A1431">
        <v>1776</v>
      </c>
      <c r="B1431" s="14">
        <v>43866</v>
      </c>
      <c r="C1431" t="s">
        <v>42</v>
      </c>
      <c r="D1431">
        <v>89158</v>
      </c>
      <c r="E1431" s="2">
        <v>43866</v>
      </c>
      <c r="F1431">
        <v>7340</v>
      </c>
      <c r="G1431">
        <v>3.67</v>
      </c>
      <c r="H1431">
        <v>3</v>
      </c>
      <c r="I1431" t="s">
        <v>162</v>
      </c>
      <c r="J1431" t="s">
        <v>158</v>
      </c>
      <c r="K1431">
        <v>2</v>
      </c>
      <c r="L1431" t="s">
        <v>160</v>
      </c>
      <c r="M1431" s="10" t="str">
        <f>VLOOKUP(Table_Fact_Inbound_Reporting[[#This Row],[supplier_dim_supplier_id]],Table_supplier_dim1[[supplier_id]:[supplier_name]],5,FALSE)</f>
        <v>Waste Management</v>
      </c>
      <c r="N1431" s="10">
        <f>SUMIF(B:B,Table_Fact_Inbound_Reporting[[#This Row],[single_stream_incoming_date]],G:G)</f>
        <v>4.55</v>
      </c>
      <c r="O1431" s="10">
        <f>IFERROR(VLOOKUP(Table_Fact_Inbound_Reporting[[#This Row],[single_stream_incoming_date]],Fact_Trashout_Reporting!C:F,4,FALSE),0)</f>
        <v>4.46</v>
      </c>
      <c r="P1431" s="10">
        <f>IFERROR(VLOOKUP(Table_Fact_Inbound_Reporting[[#This Row],[single_stream_incoming_date]],Fact_Production_Reporting!E:G,3,FALSE),0)</f>
        <v>0</v>
      </c>
      <c r="Q1431" s="30">
        <f>Table_Fact_Inbound_Reporting[[#This Row],[Group_Trash_Weight_Tons]]/Table_Fact_Inbound_Reporting[[#This Row],[Group_Inbound_Weight_Tons]]</f>
        <v>0.98021978021978029</v>
      </c>
      <c r="R1431" s="10">
        <f t="shared" si="22"/>
        <v>0.27575424703049778</v>
      </c>
    </row>
    <row r="1432" spans="1:18" x14ac:dyDescent="0.25">
      <c r="A1432">
        <v>1432</v>
      </c>
      <c r="B1432" s="14">
        <v>43865</v>
      </c>
      <c r="C1432" t="s">
        <v>42</v>
      </c>
      <c r="D1432">
        <v>89114</v>
      </c>
      <c r="E1432" s="2">
        <v>43865</v>
      </c>
      <c r="F1432">
        <v>5560</v>
      </c>
      <c r="G1432">
        <v>2.78</v>
      </c>
      <c r="H1432">
        <v>2</v>
      </c>
      <c r="I1432" t="s">
        <v>162</v>
      </c>
      <c r="J1432" t="s">
        <v>158</v>
      </c>
      <c r="K1432">
        <v>2</v>
      </c>
      <c r="L1432" t="s">
        <v>160</v>
      </c>
      <c r="M1432" s="10" t="str">
        <f>VLOOKUP(Table_Fact_Inbound_Reporting[[#This Row],[supplier_dim_supplier_id]],Table_supplier_dim1[[supplier_id]:[supplier_name]],5,FALSE)</f>
        <v>Twin Enviro</v>
      </c>
      <c r="N1432" s="10">
        <f>SUMIF(B:B,Table_Fact_Inbound_Reporting[[#This Row],[single_stream_incoming_date]],G:G)</f>
        <v>10.32</v>
      </c>
      <c r="O1432" s="10">
        <f>IFERROR(VLOOKUP(Table_Fact_Inbound_Reporting[[#This Row],[single_stream_incoming_date]],Fact_Trashout_Reporting!C:F,4,FALSE),0)</f>
        <v>0</v>
      </c>
      <c r="P1432" s="10">
        <f>IFERROR(VLOOKUP(Table_Fact_Inbound_Reporting[[#This Row],[single_stream_incoming_date]],Fact_Production_Reporting!E:G,3,FALSE),0)</f>
        <v>2.71</v>
      </c>
      <c r="Q1432" s="30">
        <f>Table_Fact_Inbound_Reporting[[#This Row],[Group_Trash_Weight_Tons]]/Table_Fact_Inbound_Reporting[[#This Row],[Group_Inbound_Weight_Tons]]</f>
        <v>0</v>
      </c>
      <c r="R1432" s="10">
        <f t="shared" si="22"/>
        <v>0.27575424703049778</v>
      </c>
    </row>
    <row r="1433" spans="1:18" x14ac:dyDescent="0.25">
      <c r="A1433">
        <v>1777</v>
      </c>
      <c r="B1433" s="14">
        <v>43865</v>
      </c>
      <c r="C1433" t="s">
        <v>42</v>
      </c>
      <c r="D1433">
        <v>89088</v>
      </c>
      <c r="E1433" s="2">
        <v>43865</v>
      </c>
      <c r="F1433">
        <v>8080</v>
      </c>
      <c r="G1433">
        <v>4.04</v>
      </c>
      <c r="H1433">
        <v>3</v>
      </c>
      <c r="I1433" t="s">
        <v>162</v>
      </c>
      <c r="J1433" t="s">
        <v>158</v>
      </c>
      <c r="K1433">
        <v>2</v>
      </c>
      <c r="L1433" t="s">
        <v>160</v>
      </c>
      <c r="M1433" s="10" t="str">
        <f>VLOOKUP(Table_Fact_Inbound_Reporting[[#This Row],[supplier_dim_supplier_id]],Table_supplier_dim1[[supplier_id]:[supplier_name]],5,FALSE)</f>
        <v>Waste Management</v>
      </c>
      <c r="N1433" s="10">
        <f>SUMIF(B:B,Table_Fact_Inbound_Reporting[[#This Row],[single_stream_incoming_date]],G:G)</f>
        <v>10.32</v>
      </c>
      <c r="O1433" s="10">
        <f>IFERROR(VLOOKUP(Table_Fact_Inbound_Reporting[[#This Row],[single_stream_incoming_date]],Fact_Trashout_Reporting!C:F,4,FALSE),0)</f>
        <v>0</v>
      </c>
      <c r="P1433" s="10">
        <f>IFERROR(VLOOKUP(Table_Fact_Inbound_Reporting[[#This Row],[single_stream_incoming_date]],Fact_Production_Reporting!E:G,3,FALSE),0)</f>
        <v>2.71</v>
      </c>
      <c r="Q1433" s="30">
        <f>Table_Fact_Inbound_Reporting[[#This Row],[Group_Trash_Weight_Tons]]/Table_Fact_Inbound_Reporting[[#This Row],[Group_Inbound_Weight_Tons]]</f>
        <v>0</v>
      </c>
      <c r="R1433" s="10">
        <f t="shared" si="22"/>
        <v>0.27575424703049778</v>
      </c>
    </row>
    <row r="1434" spans="1:18" x14ac:dyDescent="0.25">
      <c r="A1434">
        <v>1430</v>
      </c>
      <c r="B1434" s="14">
        <v>43865</v>
      </c>
      <c r="C1434" t="s">
        <v>42</v>
      </c>
      <c r="D1434">
        <v>89089</v>
      </c>
      <c r="E1434" s="2">
        <v>43865</v>
      </c>
      <c r="F1434">
        <v>7000</v>
      </c>
      <c r="G1434">
        <v>3.5</v>
      </c>
      <c r="H1434">
        <v>2</v>
      </c>
      <c r="I1434" t="s">
        <v>162</v>
      </c>
      <c r="J1434" t="s">
        <v>158</v>
      </c>
      <c r="K1434">
        <v>2</v>
      </c>
      <c r="L1434" t="s">
        <v>160</v>
      </c>
      <c r="M1434" s="10" t="str">
        <f>VLOOKUP(Table_Fact_Inbound_Reporting[[#This Row],[supplier_dim_supplier_id]],Table_supplier_dim1[[supplier_id]:[supplier_name]],5,FALSE)</f>
        <v>Twin Enviro</v>
      </c>
      <c r="N1434" s="10">
        <f>SUMIF(B:B,Table_Fact_Inbound_Reporting[[#This Row],[single_stream_incoming_date]],G:G)</f>
        <v>10.32</v>
      </c>
      <c r="O1434" s="10">
        <f>IFERROR(VLOOKUP(Table_Fact_Inbound_Reporting[[#This Row],[single_stream_incoming_date]],Fact_Trashout_Reporting!C:F,4,FALSE),0)</f>
        <v>0</v>
      </c>
      <c r="P1434" s="10">
        <f>IFERROR(VLOOKUP(Table_Fact_Inbound_Reporting[[#This Row],[single_stream_incoming_date]],Fact_Production_Reporting!E:G,3,FALSE),0)</f>
        <v>2.71</v>
      </c>
      <c r="Q1434" s="30">
        <f>Table_Fact_Inbound_Reporting[[#This Row],[Group_Trash_Weight_Tons]]/Table_Fact_Inbound_Reporting[[#This Row],[Group_Inbound_Weight_Tons]]</f>
        <v>0</v>
      </c>
      <c r="R1434" s="10">
        <f t="shared" si="22"/>
        <v>0.27575424703049778</v>
      </c>
    </row>
    <row r="1435" spans="1:18" x14ac:dyDescent="0.25">
      <c r="A1435">
        <v>1433</v>
      </c>
      <c r="B1435" s="14">
        <v>43864</v>
      </c>
      <c r="C1435" t="s">
        <v>42</v>
      </c>
      <c r="D1435">
        <v>89079</v>
      </c>
      <c r="E1435" s="2">
        <v>43864</v>
      </c>
      <c r="F1435">
        <v>3720</v>
      </c>
      <c r="G1435">
        <v>1.86</v>
      </c>
      <c r="H1435">
        <v>2</v>
      </c>
      <c r="I1435" t="s">
        <v>162</v>
      </c>
      <c r="J1435" t="s">
        <v>158</v>
      </c>
      <c r="K1435">
        <v>2</v>
      </c>
      <c r="L1435" t="s">
        <v>160</v>
      </c>
      <c r="M1435" s="10" t="str">
        <f>VLOOKUP(Table_Fact_Inbound_Reporting[[#This Row],[supplier_dim_supplier_id]],Table_supplier_dim1[[supplier_id]:[supplier_name]],5,FALSE)</f>
        <v>Twin Enviro</v>
      </c>
      <c r="N1435" s="10">
        <f>SUMIF(B:B,Table_Fact_Inbound_Reporting[[#This Row],[single_stream_incoming_date]],G:G)</f>
        <v>1.86</v>
      </c>
      <c r="O1435" s="10">
        <f>IFERROR(VLOOKUP(Table_Fact_Inbound_Reporting[[#This Row],[single_stream_incoming_date]],Fact_Trashout_Reporting!C:F,4,FALSE),0)</f>
        <v>0</v>
      </c>
      <c r="P1435" s="10">
        <f>IFERROR(VLOOKUP(Table_Fact_Inbound_Reporting[[#This Row],[single_stream_incoming_date]],Fact_Production_Reporting!E:G,3,FALSE),0)</f>
        <v>0</v>
      </c>
      <c r="Q1435" s="30">
        <f>Table_Fact_Inbound_Reporting[[#This Row],[Group_Trash_Weight_Tons]]/Table_Fact_Inbound_Reporting[[#This Row],[Group_Inbound_Weight_Tons]]</f>
        <v>0</v>
      </c>
      <c r="R1435" s="10">
        <f t="shared" si="22"/>
        <v>0.27575424703049778</v>
      </c>
    </row>
    <row r="1436" spans="1:18" x14ac:dyDescent="0.25">
      <c r="A1436">
        <v>1778</v>
      </c>
      <c r="B1436" s="14">
        <v>43861</v>
      </c>
      <c r="C1436" t="s">
        <v>42</v>
      </c>
      <c r="D1436">
        <v>89044</v>
      </c>
      <c r="E1436" s="2">
        <v>43861</v>
      </c>
      <c r="F1436">
        <v>5480</v>
      </c>
      <c r="G1436">
        <v>2.74</v>
      </c>
      <c r="H1436">
        <v>3</v>
      </c>
      <c r="I1436" t="s">
        <v>162</v>
      </c>
      <c r="J1436" t="s">
        <v>158</v>
      </c>
      <c r="K1436">
        <v>1</v>
      </c>
      <c r="L1436" t="s">
        <v>161</v>
      </c>
      <c r="M1436" s="10" t="str">
        <f>VLOOKUP(Table_Fact_Inbound_Reporting[[#This Row],[supplier_dim_supplier_id]],Table_supplier_dim1[[supplier_id]:[supplier_name]],5,FALSE)</f>
        <v>Waste Management</v>
      </c>
      <c r="N1436" s="10">
        <f>SUMIF(B:B,Table_Fact_Inbound_Reporting[[#This Row],[single_stream_incoming_date]],G:G)</f>
        <v>6.1400000000000006</v>
      </c>
      <c r="O1436" s="10">
        <f>IFERROR(VLOOKUP(Table_Fact_Inbound_Reporting[[#This Row],[single_stream_incoming_date]],Fact_Trashout_Reporting!C:F,4,FALSE),0)</f>
        <v>0</v>
      </c>
      <c r="P1436" s="10">
        <f>IFERROR(VLOOKUP(Table_Fact_Inbound_Reporting[[#This Row],[single_stream_incoming_date]],Fact_Production_Reporting!E:G,3,FALSE),0)</f>
        <v>2.21</v>
      </c>
      <c r="Q1436" s="30">
        <f>Table_Fact_Inbound_Reporting[[#This Row],[Group_Trash_Weight_Tons]]/Table_Fact_Inbound_Reporting[[#This Row],[Group_Inbound_Weight_Tons]]</f>
        <v>0</v>
      </c>
      <c r="R1436" s="10">
        <f t="shared" si="22"/>
        <v>0.27575424703049778</v>
      </c>
    </row>
    <row r="1437" spans="1:18" x14ac:dyDescent="0.25">
      <c r="A1437">
        <v>1779</v>
      </c>
      <c r="B1437" s="14">
        <v>43861</v>
      </c>
      <c r="C1437" t="s">
        <v>42</v>
      </c>
      <c r="D1437">
        <v>88010</v>
      </c>
      <c r="E1437" s="2">
        <v>43861</v>
      </c>
      <c r="F1437">
        <v>6800</v>
      </c>
      <c r="G1437">
        <v>3.4</v>
      </c>
      <c r="H1437">
        <v>3</v>
      </c>
      <c r="I1437" t="s">
        <v>162</v>
      </c>
      <c r="J1437" t="s">
        <v>158</v>
      </c>
      <c r="K1437">
        <v>1</v>
      </c>
      <c r="L1437" t="s">
        <v>161</v>
      </c>
      <c r="M1437" s="10" t="str">
        <f>VLOOKUP(Table_Fact_Inbound_Reporting[[#This Row],[supplier_dim_supplier_id]],Table_supplier_dim1[[supplier_id]:[supplier_name]],5,FALSE)</f>
        <v>Waste Management</v>
      </c>
      <c r="N1437" s="10">
        <f>SUMIF(B:B,Table_Fact_Inbound_Reporting[[#This Row],[single_stream_incoming_date]],G:G)</f>
        <v>6.1400000000000006</v>
      </c>
      <c r="O1437" s="10">
        <f>IFERROR(VLOOKUP(Table_Fact_Inbound_Reporting[[#This Row],[single_stream_incoming_date]],Fact_Trashout_Reporting!C:F,4,FALSE),0)</f>
        <v>0</v>
      </c>
      <c r="P1437" s="10">
        <f>IFERROR(VLOOKUP(Table_Fact_Inbound_Reporting[[#This Row],[single_stream_incoming_date]],Fact_Production_Reporting!E:G,3,FALSE),0)</f>
        <v>2.21</v>
      </c>
      <c r="Q1437" s="30">
        <f>Table_Fact_Inbound_Reporting[[#This Row],[Group_Trash_Weight_Tons]]/Table_Fact_Inbound_Reporting[[#This Row],[Group_Inbound_Weight_Tons]]</f>
        <v>0</v>
      </c>
      <c r="R1437" s="10">
        <f t="shared" si="22"/>
        <v>0.27575424703049778</v>
      </c>
    </row>
    <row r="1438" spans="1:18" x14ac:dyDescent="0.25">
      <c r="A1438">
        <v>1434</v>
      </c>
      <c r="B1438" s="14">
        <v>43860</v>
      </c>
      <c r="C1438" t="s">
        <v>42</v>
      </c>
      <c r="D1438">
        <v>88996</v>
      </c>
      <c r="E1438" s="2">
        <v>43860</v>
      </c>
      <c r="F1438">
        <v>5480</v>
      </c>
      <c r="G1438">
        <v>2.74</v>
      </c>
      <c r="H1438">
        <v>2</v>
      </c>
      <c r="I1438" t="s">
        <v>162</v>
      </c>
      <c r="J1438" t="s">
        <v>158</v>
      </c>
      <c r="K1438">
        <v>1</v>
      </c>
      <c r="L1438" t="s">
        <v>161</v>
      </c>
      <c r="M1438" s="10" t="str">
        <f>VLOOKUP(Table_Fact_Inbound_Reporting[[#This Row],[supplier_dim_supplier_id]],Table_supplier_dim1[[supplier_id]:[supplier_name]],5,FALSE)</f>
        <v>Twin Enviro</v>
      </c>
      <c r="N1438" s="10">
        <f>SUMIF(B:B,Table_Fact_Inbound_Reporting[[#This Row],[single_stream_incoming_date]],G:G)</f>
        <v>8.36</v>
      </c>
      <c r="O1438" s="10">
        <f>IFERROR(VLOOKUP(Table_Fact_Inbound_Reporting[[#This Row],[single_stream_incoming_date]],Fact_Trashout_Reporting!C:F,4,FALSE),0)</f>
        <v>0</v>
      </c>
      <c r="P1438" s="10">
        <f>IFERROR(VLOOKUP(Table_Fact_Inbound_Reporting[[#This Row],[single_stream_incoming_date]],Fact_Production_Reporting!E:G,3,FALSE),0)</f>
        <v>2.11</v>
      </c>
      <c r="Q1438" s="30">
        <f>Table_Fact_Inbound_Reporting[[#This Row],[Group_Trash_Weight_Tons]]/Table_Fact_Inbound_Reporting[[#This Row],[Group_Inbound_Weight_Tons]]</f>
        <v>0</v>
      </c>
      <c r="R1438" s="10">
        <f t="shared" si="22"/>
        <v>0.27575424703049778</v>
      </c>
    </row>
    <row r="1439" spans="1:18" x14ac:dyDescent="0.25">
      <c r="A1439">
        <v>1780</v>
      </c>
      <c r="B1439" s="14">
        <v>43860</v>
      </c>
      <c r="C1439" t="s">
        <v>42</v>
      </c>
      <c r="D1439">
        <v>88981</v>
      </c>
      <c r="E1439" s="2">
        <v>43860</v>
      </c>
      <c r="F1439">
        <v>8360</v>
      </c>
      <c r="G1439">
        <v>4.18</v>
      </c>
      <c r="H1439">
        <v>3</v>
      </c>
      <c r="I1439" t="s">
        <v>162</v>
      </c>
      <c r="J1439" t="s">
        <v>158</v>
      </c>
      <c r="K1439">
        <v>1</v>
      </c>
      <c r="L1439" t="s">
        <v>161</v>
      </c>
      <c r="M1439" s="10" t="str">
        <f>VLOOKUP(Table_Fact_Inbound_Reporting[[#This Row],[supplier_dim_supplier_id]],Table_supplier_dim1[[supplier_id]:[supplier_name]],5,FALSE)</f>
        <v>Waste Management</v>
      </c>
      <c r="N1439" s="10">
        <f>SUMIF(B:B,Table_Fact_Inbound_Reporting[[#This Row],[single_stream_incoming_date]],G:G)</f>
        <v>8.36</v>
      </c>
      <c r="O1439" s="10">
        <f>IFERROR(VLOOKUP(Table_Fact_Inbound_Reporting[[#This Row],[single_stream_incoming_date]],Fact_Trashout_Reporting!C:F,4,FALSE),0)</f>
        <v>0</v>
      </c>
      <c r="P1439" s="10">
        <f>IFERROR(VLOOKUP(Table_Fact_Inbound_Reporting[[#This Row],[single_stream_incoming_date]],Fact_Production_Reporting!E:G,3,FALSE),0)</f>
        <v>2.11</v>
      </c>
      <c r="Q1439" s="30">
        <f>Table_Fact_Inbound_Reporting[[#This Row],[Group_Trash_Weight_Tons]]/Table_Fact_Inbound_Reporting[[#This Row],[Group_Inbound_Weight_Tons]]</f>
        <v>0</v>
      </c>
      <c r="R1439" s="10">
        <f t="shared" si="22"/>
        <v>0.27575424703049778</v>
      </c>
    </row>
    <row r="1440" spans="1:18" x14ac:dyDescent="0.25">
      <c r="A1440">
        <v>1435</v>
      </c>
      <c r="B1440" s="14">
        <v>43860</v>
      </c>
      <c r="C1440" t="s">
        <v>42</v>
      </c>
      <c r="D1440">
        <v>88989</v>
      </c>
      <c r="E1440" s="2">
        <v>43860</v>
      </c>
      <c r="F1440">
        <v>2880</v>
      </c>
      <c r="G1440">
        <v>1.44</v>
      </c>
      <c r="H1440">
        <v>2</v>
      </c>
      <c r="I1440" t="s">
        <v>162</v>
      </c>
      <c r="J1440" t="s">
        <v>158</v>
      </c>
      <c r="K1440">
        <v>1</v>
      </c>
      <c r="L1440" t="s">
        <v>161</v>
      </c>
      <c r="M1440" s="10" t="str">
        <f>VLOOKUP(Table_Fact_Inbound_Reporting[[#This Row],[supplier_dim_supplier_id]],Table_supplier_dim1[[supplier_id]:[supplier_name]],5,FALSE)</f>
        <v>Twin Enviro</v>
      </c>
      <c r="N1440" s="10">
        <f>SUMIF(B:B,Table_Fact_Inbound_Reporting[[#This Row],[single_stream_incoming_date]],G:G)</f>
        <v>8.36</v>
      </c>
      <c r="O1440" s="10">
        <f>IFERROR(VLOOKUP(Table_Fact_Inbound_Reporting[[#This Row],[single_stream_incoming_date]],Fact_Trashout_Reporting!C:F,4,FALSE),0)</f>
        <v>0</v>
      </c>
      <c r="P1440" s="10">
        <f>IFERROR(VLOOKUP(Table_Fact_Inbound_Reporting[[#This Row],[single_stream_incoming_date]],Fact_Production_Reporting!E:G,3,FALSE),0)</f>
        <v>2.11</v>
      </c>
      <c r="Q1440" s="30">
        <f>Table_Fact_Inbound_Reporting[[#This Row],[Group_Trash_Weight_Tons]]/Table_Fact_Inbound_Reporting[[#This Row],[Group_Inbound_Weight_Tons]]</f>
        <v>0</v>
      </c>
      <c r="R1440" s="10">
        <f t="shared" si="22"/>
        <v>0.27575424703049778</v>
      </c>
    </row>
    <row r="1441" spans="1:18" x14ac:dyDescent="0.25">
      <c r="A1441">
        <v>1437</v>
      </c>
      <c r="B1441" s="14">
        <v>43859</v>
      </c>
      <c r="C1441" t="s">
        <v>42</v>
      </c>
      <c r="D1441">
        <v>88967</v>
      </c>
      <c r="E1441" s="2">
        <v>43859</v>
      </c>
      <c r="F1441">
        <v>5960</v>
      </c>
      <c r="G1441">
        <v>2.98</v>
      </c>
      <c r="H1441">
        <v>2</v>
      </c>
      <c r="I1441" t="s">
        <v>162</v>
      </c>
      <c r="J1441" t="s">
        <v>158</v>
      </c>
      <c r="K1441">
        <v>1</v>
      </c>
      <c r="L1441" t="s">
        <v>161</v>
      </c>
      <c r="M1441" s="10" t="str">
        <f>VLOOKUP(Table_Fact_Inbound_Reporting[[#This Row],[supplier_dim_supplier_id]],Table_supplier_dim1[[supplier_id]:[supplier_name]],5,FALSE)</f>
        <v>Twin Enviro</v>
      </c>
      <c r="N1441" s="10">
        <f>SUMIF(B:B,Table_Fact_Inbound_Reporting[[#This Row],[single_stream_incoming_date]],G:G)</f>
        <v>7.22</v>
      </c>
      <c r="O1441" s="10">
        <f>IFERROR(VLOOKUP(Table_Fact_Inbound_Reporting[[#This Row],[single_stream_incoming_date]],Fact_Trashout_Reporting!C:F,4,FALSE),0)</f>
        <v>0</v>
      </c>
      <c r="P1441" s="10">
        <f>IFERROR(VLOOKUP(Table_Fact_Inbound_Reporting[[#This Row],[single_stream_incoming_date]],Fact_Production_Reporting!E:G,3,FALSE),0)</f>
        <v>4.99</v>
      </c>
      <c r="Q1441" s="30">
        <f>Table_Fact_Inbound_Reporting[[#This Row],[Group_Trash_Weight_Tons]]/Table_Fact_Inbound_Reporting[[#This Row],[Group_Inbound_Weight_Tons]]</f>
        <v>0</v>
      </c>
      <c r="R1441" s="10">
        <f t="shared" si="22"/>
        <v>0.27575424703049778</v>
      </c>
    </row>
    <row r="1442" spans="1:18" x14ac:dyDescent="0.25">
      <c r="A1442">
        <v>1438</v>
      </c>
      <c r="B1442" s="14">
        <v>43859</v>
      </c>
      <c r="C1442" t="s">
        <v>42</v>
      </c>
      <c r="D1442">
        <v>88949</v>
      </c>
      <c r="E1442" s="2">
        <v>43859</v>
      </c>
      <c r="F1442">
        <v>2900</v>
      </c>
      <c r="G1442">
        <v>1.45</v>
      </c>
      <c r="H1442">
        <v>2</v>
      </c>
      <c r="I1442" t="s">
        <v>162</v>
      </c>
      <c r="J1442" t="s">
        <v>158</v>
      </c>
      <c r="K1442">
        <v>1</v>
      </c>
      <c r="L1442" t="s">
        <v>161</v>
      </c>
      <c r="M1442" s="10" t="str">
        <f>VLOOKUP(Table_Fact_Inbound_Reporting[[#This Row],[supplier_dim_supplier_id]],Table_supplier_dim1[[supplier_id]:[supplier_name]],5,FALSE)</f>
        <v>Twin Enviro</v>
      </c>
      <c r="N1442" s="10">
        <f>SUMIF(B:B,Table_Fact_Inbound_Reporting[[#This Row],[single_stream_incoming_date]],G:G)</f>
        <v>7.22</v>
      </c>
      <c r="O1442" s="10">
        <f>IFERROR(VLOOKUP(Table_Fact_Inbound_Reporting[[#This Row],[single_stream_incoming_date]],Fact_Trashout_Reporting!C:F,4,FALSE),0)</f>
        <v>0</v>
      </c>
      <c r="P1442" s="10">
        <f>IFERROR(VLOOKUP(Table_Fact_Inbound_Reporting[[#This Row],[single_stream_incoming_date]],Fact_Production_Reporting!E:G,3,FALSE),0)</f>
        <v>4.99</v>
      </c>
      <c r="Q1442" s="30">
        <f>Table_Fact_Inbound_Reporting[[#This Row],[Group_Trash_Weight_Tons]]/Table_Fact_Inbound_Reporting[[#This Row],[Group_Inbound_Weight_Tons]]</f>
        <v>0</v>
      </c>
      <c r="R1442" s="10">
        <f t="shared" si="22"/>
        <v>0.27575424703049778</v>
      </c>
    </row>
    <row r="1443" spans="1:18" x14ac:dyDescent="0.25">
      <c r="A1443">
        <v>1781</v>
      </c>
      <c r="B1443" s="14">
        <v>43859</v>
      </c>
      <c r="C1443" t="s">
        <v>42</v>
      </c>
      <c r="D1443">
        <v>88968</v>
      </c>
      <c r="E1443" s="2">
        <v>43859</v>
      </c>
      <c r="F1443">
        <v>5580</v>
      </c>
      <c r="G1443">
        <v>2.79</v>
      </c>
      <c r="H1443">
        <v>3</v>
      </c>
      <c r="I1443" t="s">
        <v>162</v>
      </c>
      <c r="J1443" t="s">
        <v>158</v>
      </c>
      <c r="K1443">
        <v>1</v>
      </c>
      <c r="L1443" t="s">
        <v>161</v>
      </c>
      <c r="M1443" s="10" t="str">
        <f>VLOOKUP(Table_Fact_Inbound_Reporting[[#This Row],[supplier_dim_supplier_id]],Table_supplier_dim1[[supplier_id]:[supplier_name]],5,FALSE)</f>
        <v>Waste Management</v>
      </c>
      <c r="N1443" s="10">
        <f>SUMIF(B:B,Table_Fact_Inbound_Reporting[[#This Row],[single_stream_incoming_date]],G:G)</f>
        <v>7.22</v>
      </c>
      <c r="O1443" s="10">
        <f>IFERROR(VLOOKUP(Table_Fact_Inbound_Reporting[[#This Row],[single_stream_incoming_date]],Fact_Trashout_Reporting!C:F,4,FALSE),0)</f>
        <v>0</v>
      </c>
      <c r="P1443" s="10">
        <f>IFERROR(VLOOKUP(Table_Fact_Inbound_Reporting[[#This Row],[single_stream_incoming_date]],Fact_Production_Reporting!E:G,3,FALSE),0)</f>
        <v>4.99</v>
      </c>
      <c r="Q1443" s="30">
        <f>Table_Fact_Inbound_Reporting[[#This Row],[Group_Trash_Weight_Tons]]/Table_Fact_Inbound_Reporting[[#This Row],[Group_Inbound_Weight_Tons]]</f>
        <v>0</v>
      </c>
      <c r="R1443" s="10">
        <f t="shared" si="22"/>
        <v>0.27575424703049778</v>
      </c>
    </row>
    <row r="1444" spans="1:18" x14ac:dyDescent="0.25">
      <c r="A1444">
        <v>1784</v>
      </c>
      <c r="B1444" s="14">
        <v>43858</v>
      </c>
      <c r="C1444" t="s">
        <v>42</v>
      </c>
      <c r="D1444">
        <v>88940</v>
      </c>
      <c r="E1444" s="2">
        <v>43858</v>
      </c>
      <c r="F1444">
        <v>8320</v>
      </c>
      <c r="G1444">
        <v>4.16</v>
      </c>
      <c r="H1444">
        <v>3</v>
      </c>
      <c r="I1444" t="s">
        <v>162</v>
      </c>
      <c r="J1444" t="s">
        <v>158</v>
      </c>
      <c r="K1444">
        <v>1</v>
      </c>
      <c r="L1444" t="s">
        <v>161</v>
      </c>
      <c r="M1444" s="10" t="str">
        <f>VLOOKUP(Table_Fact_Inbound_Reporting[[#This Row],[supplier_dim_supplier_id]],Table_supplier_dim1[[supplier_id]:[supplier_name]],5,FALSE)</f>
        <v>Waste Management</v>
      </c>
      <c r="N1444" s="10">
        <f>SUMIF(B:B,Table_Fact_Inbound_Reporting[[#This Row],[single_stream_incoming_date]],G:G)</f>
        <v>14.209999999999999</v>
      </c>
      <c r="O1444" s="10">
        <f>IFERROR(VLOOKUP(Table_Fact_Inbound_Reporting[[#This Row],[single_stream_incoming_date]],Fact_Trashout_Reporting!C:F,4,FALSE),0)</f>
        <v>0</v>
      </c>
      <c r="P1444" s="10">
        <f>IFERROR(VLOOKUP(Table_Fact_Inbound_Reporting[[#This Row],[single_stream_incoming_date]],Fact_Production_Reporting!E:G,3,FALSE),0)</f>
        <v>2.4</v>
      </c>
      <c r="Q1444" s="30">
        <f>Table_Fact_Inbound_Reporting[[#This Row],[Group_Trash_Weight_Tons]]/Table_Fact_Inbound_Reporting[[#This Row],[Group_Inbound_Weight_Tons]]</f>
        <v>0</v>
      </c>
      <c r="R1444" s="10">
        <f t="shared" si="22"/>
        <v>0.27575424703049778</v>
      </c>
    </row>
    <row r="1445" spans="1:18" x14ac:dyDescent="0.25">
      <c r="A1445">
        <v>1441</v>
      </c>
      <c r="B1445" s="14">
        <v>43858</v>
      </c>
      <c r="C1445" t="s">
        <v>42</v>
      </c>
      <c r="D1445">
        <v>88904</v>
      </c>
      <c r="E1445" s="2">
        <v>43858</v>
      </c>
      <c r="F1445">
        <v>7560</v>
      </c>
      <c r="G1445">
        <v>3.78</v>
      </c>
      <c r="H1445">
        <v>2</v>
      </c>
      <c r="I1445" t="s">
        <v>162</v>
      </c>
      <c r="J1445" t="s">
        <v>158</v>
      </c>
      <c r="K1445">
        <v>1</v>
      </c>
      <c r="L1445" t="s">
        <v>161</v>
      </c>
      <c r="M1445" s="10" t="str">
        <f>VLOOKUP(Table_Fact_Inbound_Reporting[[#This Row],[supplier_dim_supplier_id]],Table_supplier_dim1[[supplier_id]:[supplier_name]],5,FALSE)</f>
        <v>Twin Enviro</v>
      </c>
      <c r="N1445" s="10">
        <f>SUMIF(B:B,Table_Fact_Inbound_Reporting[[#This Row],[single_stream_incoming_date]],G:G)</f>
        <v>14.209999999999999</v>
      </c>
      <c r="O1445" s="10">
        <f>IFERROR(VLOOKUP(Table_Fact_Inbound_Reporting[[#This Row],[single_stream_incoming_date]],Fact_Trashout_Reporting!C:F,4,FALSE),0)</f>
        <v>0</v>
      </c>
      <c r="P1445" s="10">
        <f>IFERROR(VLOOKUP(Table_Fact_Inbound_Reporting[[#This Row],[single_stream_incoming_date]],Fact_Production_Reporting!E:G,3,FALSE),0)</f>
        <v>2.4</v>
      </c>
      <c r="Q1445" s="30">
        <f>Table_Fact_Inbound_Reporting[[#This Row],[Group_Trash_Weight_Tons]]/Table_Fact_Inbound_Reporting[[#This Row],[Group_Inbound_Weight_Tons]]</f>
        <v>0</v>
      </c>
      <c r="R1445" s="10">
        <f t="shared" si="22"/>
        <v>0.27575424703049778</v>
      </c>
    </row>
    <row r="1446" spans="1:18" x14ac:dyDescent="0.25">
      <c r="A1446">
        <v>1782</v>
      </c>
      <c r="B1446" s="14">
        <v>43858</v>
      </c>
      <c r="C1446" t="s">
        <v>42</v>
      </c>
      <c r="D1446">
        <v>88903</v>
      </c>
      <c r="E1446" s="2">
        <v>43858</v>
      </c>
      <c r="F1446">
        <v>8860</v>
      </c>
      <c r="G1446">
        <v>4.43</v>
      </c>
      <c r="H1446">
        <v>3</v>
      </c>
      <c r="I1446" t="s">
        <v>162</v>
      </c>
      <c r="J1446" t="s">
        <v>158</v>
      </c>
      <c r="K1446">
        <v>1</v>
      </c>
      <c r="L1446" t="s">
        <v>161</v>
      </c>
      <c r="M1446" s="10" t="str">
        <f>VLOOKUP(Table_Fact_Inbound_Reporting[[#This Row],[supplier_dim_supplier_id]],Table_supplier_dim1[[supplier_id]:[supplier_name]],5,FALSE)</f>
        <v>Waste Management</v>
      </c>
      <c r="N1446" s="10">
        <f>SUMIF(B:B,Table_Fact_Inbound_Reporting[[#This Row],[single_stream_incoming_date]],G:G)</f>
        <v>14.209999999999999</v>
      </c>
      <c r="O1446" s="10">
        <f>IFERROR(VLOOKUP(Table_Fact_Inbound_Reporting[[#This Row],[single_stream_incoming_date]],Fact_Trashout_Reporting!C:F,4,FALSE),0)</f>
        <v>0</v>
      </c>
      <c r="P1446" s="10">
        <f>IFERROR(VLOOKUP(Table_Fact_Inbound_Reporting[[#This Row],[single_stream_incoming_date]],Fact_Production_Reporting!E:G,3,FALSE),0)</f>
        <v>2.4</v>
      </c>
      <c r="Q1446" s="30">
        <f>Table_Fact_Inbound_Reporting[[#This Row],[Group_Trash_Weight_Tons]]/Table_Fact_Inbound_Reporting[[#This Row],[Group_Inbound_Weight_Tons]]</f>
        <v>0</v>
      </c>
      <c r="R1446" s="10">
        <f t="shared" si="22"/>
        <v>0.27575424703049778</v>
      </c>
    </row>
    <row r="1447" spans="1:18" x14ac:dyDescent="0.25">
      <c r="A1447">
        <v>1439</v>
      </c>
      <c r="B1447" s="14">
        <v>43858</v>
      </c>
      <c r="C1447" t="s">
        <v>42</v>
      </c>
      <c r="D1447">
        <v>88905</v>
      </c>
      <c r="E1447" s="2">
        <v>43858</v>
      </c>
      <c r="F1447">
        <v>3060</v>
      </c>
      <c r="G1447">
        <v>1.53</v>
      </c>
      <c r="H1447">
        <v>2</v>
      </c>
      <c r="I1447" t="s">
        <v>162</v>
      </c>
      <c r="J1447" t="s">
        <v>158</v>
      </c>
      <c r="K1447">
        <v>1</v>
      </c>
      <c r="L1447" t="s">
        <v>161</v>
      </c>
      <c r="M1447" s="10" t="str">
        <f>VLOOKUP(Table_Fact_Inbound_Reporting[[#This Row],[supplier_dim_supplier_id]],Table_supplier_dim1[[supplier_id]:[supplier_name]],5,FALSE)</f>
        <v>Twin Enviro</v>
      </c>
      <c r="N1447" s="10">
        <f>SUMIF(B:B,Table_Fact_Inbound_Reporting[[#This Row],[single_stream_incoming_date]],G:G)</f>
        <v>14.209999999999999</v>
      </c>
      <c r="O1447" s="10">
        <f>IFERROR(VLOOKUP(Table_Fact_Inbound_Reporting[[#This Row],[single_stream_incoming_date]],Fact_Trashout_Reporting!C:F,4,FALSE),0)</f>
        <v>0</v>
      </c>
      <c r="P1447" s="10">
        <f>IFERROR(VLOOKUP(Table_Fact_Inbound_Reporting[[#This Row],[single_stream_incoming_date]],Fact_Production_Reporting!E:G,3,FALSE),0)</f>
        <v>2.4</v>
      </c>
      <c r="Q1447" s="30">
        <f>Table_Fact_Inbound_Reporting[[#This Row],[Group_Trash_Weight_Tons]]/Table_Fact_Inbound_Reporting[[#This Row],[Group_Inbound_Weight_Tons]]</f>
        <v>0</v>
      </c>
      <c r="R1447" s="10">
        <f t="shared" si="22"/>
        <v>0.27575424703049778</v>
      </c>
    </row>
    <row r="1448" spans="1:18" x14ac:dyDescent="0.25">
      <c r="A1448">
        <v>1440</v>
      </c>
      <c r="B1448" s="14">
        <v>43858</v>
      </c>
      <c r="C1448" t="s">
        <v>42</v>
      </c>
      <c r="D1448">
        <v>88930</v>
      </c>
      <c r="E1448" s="2">
        <v>43858</v>
      </c>
      <c r="F1448">
        <v>620</v>
      </c>
      <c r="G1448">
        <v>0.31</v>
      </c>
      <c r="H1448">
        <v>2</v>
      </c>
      <c r="I1448" t="s">
        <v>162</v>
      </c>
      <c r="J1448" t="s">
        <v>158</v>
      </c>
      <c r="K1448">
        <v>1</v>
      </c>
      <c r="L1448" t="s">
        <v>161</v>
      </c>
      <c r="M1448" s="10" t="str">
        <f>VLOOKUP(Table_Fact_Inbound_Reporting[[#This Row],[supplier_dim_supplier_id]],Table_supplier_dim1[[supplier_id]:[supplier_name]],5,FALSE)</f>
        <v>Twin Enviro</v>
      </c>
      <c r="N1448" s="10">
        <f>SUMIF(B:B,Table_Fact_Inbound_Reporting[[#This Row],[single_stream_incoming_date]],G:G)</f>
        <v>14.209999999999999</v>
      </c>
      <c r="O1448" s="10">
        <f>IFERROR(VLOOKUP(Table_Fact_Inbound_Reporting[[#This Row],[single_stream_incoming_date]],Fact_Trashout_Reporting!C:F,4,FALSE),0)</f>
        <v>0</v>
      </c>
      <c r="P1448" s="10">
        <f>IFERROR(VLOOKUP(Table_Fact_Inbound_Reporting[[#This Row],[single_stream_incoming_date]],Fact_Production_Reporting!E:G,3,FALSE),0)</f>
        <v>2.4</v>
      </c>
      <c r="Q1448" s="30">
        <f>Table_Fact_Inbound_Reporting[[#This Row],[Group_Trash_Weight_Tons]]/Table_Fact_Inbound_Reporting[[#This Row],[Group_Inbound_Weight_Tons]]</f>
        <v>0</v>
      </c>
      <c r="R1448" s="10">
        <f t="shared" si="22"/>
        <v>0.27575424703049778</v>
      </c>
    </row>
    <row r="1449" spans="1:18" x14ac:dyDescent="0.25">
      <c r="A1449">
        <v>1442</v>
      </c>
      <c r="B1449" s="14">
        <v>43857</v>
      </c>
      <c r="C1449" t="s">
        <v>42</v>
      </c>
      <c r="D1449">
        <v>88899</v>
      </c>
      <c r="E1449" s="2">
        <v>43857</v>
      </c>
      <c r="F1449">
        <v>3240</v>
      </c>
      <c r="G1449">
        <v>1.62</v>
      </c>
      <c r="H1449">
        <v>2</v>
      </c>
      <c r="I1449" t="s">
        <v>162</v>
      </c>
      <c r="J1449" t="s">
        <v>158</v>
      </c>
      <c r="K1449">
        <v>1</v>
      </c>
      <c r="L1449" t="s">
        <v>161</v>
      </c>
      <c r="M1449" s="10" t="str">
        <f>VLOOKUP(Table_Fact_Inbound_Reporting[[#This Row],[supplier_dim_supplier_id]],Table_supplier_dim1[[supplier_id]:[supplier_name]],5,FALSE)</f>
        <v>Twin Enviro</v>
      </c>
      <c r="N1449" s="10">
        <f>SUMIF(B:B,Table_Fact_Inbound_Reporting[[#This Row],[single_stream_incoming_date]],G:G)</f>
        <v>1.62</v>
      </c>
      <c r="O1449" s="10">
        <f>IFERROR(VLOOKUP(Table_Fact_Inbound_Reporting[[#This Row],[single_stream_incoming_date]],Fact_Trashout_Reporting!C:F,4,FALSE),0)</f>
        <v>0</v>
      </c>
      <c r="P1449" s="10">
        <f>IFERROR(VLOOKUP(Table_Fact_Inbound_Reporting[[#This Row],[single_stream_incoming_date]],Fact_Production_Reporting!E:G,3,FALSE),0)</f>
        <v>1.44</v>
      </c>
      <c r="Q1449" s="30">
        <f>Table_Fact_Inbound_Reporting[[#This Row],[Group_Trash_Weight_Tons]]/Table_Fact_Inbound_Reporting[[#This Row],[Group_Inbound_Weight_Tons]]</f>
        <v>0</v>
      </c>
      <c r="R1449" s="10">
        <f t="shared" si="22"/>
        <v>0.27575424703049778</v>
      </c>
    </row>
    <row r="1450" spans="1:18" x14ac:dyDescent="0.25">
      <c r="A1450">
        <v>1443</v>
      </c>
      <c r="B1450" s="14">
        <v>43854</v>
      </c>
      <c r="C1450" t="s">
        <v>42</v>
      </c>
      <c r="D1450">
        <v>88852</v>
      </c>
      <c r="E1450" s="2">
        <v>43854</v>
      </c>
      <c r="F1450">
        <v>2140</v>
      </c>
      <c r="G1450">
        <v>1.07</v>
      </c>
      <c r="H1450">
        <v>2</v>
      </c>
      <c r="I1450" t="s">
        <v>162</v>
      </c>
      <c r="J1450" t="s">
        <v>158</v>
      </c>
      <c r="K1450">
        <v>1</v>
      </c>
      <c r="L1450" t="s">
        <v>161</v>
      </c>
      <c r="M1450" s="10" t="str">
        <f>VLOOKUP(Table_Fact_Inbound_Reporting[[#This Row],[supplier_dim_supplier_id]],Table_supplier_dim1[[supplier_id]:[supplier_name]],5,FALSE)</f>
        <v>Twin Enviro</v>
      </c>
      <c r="N1450" s="10">
        <f>SUMIF(B:B,Table_Fact_Inbound_Reporting[[#This Row],[single_stream_incoming_date]],G:G)</f>
        <v>6.66</v>
      </c>
      <c r="O1450" s="10">
        <f>IFERROR(VLOOKUP(Table_Fact_Inbound_Reporting[[#This Row],[single_stream_incoming_date]],Fact_Trashout_Reporting!C:F,4,FALSE),0)</f>
        <v>0</v>
      </c>
      <c r="P1450" s="10">
        <f>IFERROR(VLOOKUP(Table_Fact_Inbound_Reporting[[#This Row],[single_stream_incoming_date]],Fact_Production_Reporting!E:G,3,FALSE),0)</f>
        <v>3.2499999999999996</v>
      </c>
      <c r="Q1450" s="30">
        <f>Table_Fact_Inbound_Reporting[[#This Row],[Group_Trash_Weight_Tons]]/Table_Fact_Inbound_Reporting[[#This Row],[Group_Inbound_Weight_Tons]]</f>
        <v>0</v>
      </c>
      <c r="R1450" s="10">
        <f t="shared" si="22"/>
        <v>0.27575424703049778</v>
      </c>
    </row>
    <row r="1451" spans="1:18" x14ac:dyDescent="0.25">
      <c r="A1451">
        <v>1785</v>
      </c>
      <c r="B1451" s="14">
        <v>43854</v>
      </c>
      <c r="C1451" t="s">
        <v>42</v>
      </c>
      <c r="D1451">
        <v>88920</v>
      </c>
      <c r="E1451" s="2">
        <v>43854</v>
      </c>
      <c r="F1451">
        <v>11180</v>
      </c>
      <c r="G1451">
        <v>5.59</v>
      </c>
      <c r="H1451">
        <v>3</v>
      </c>
      <c r="I1451" t="s">
        <v>162</v>
      </c>
      <c r="J1451" t="s">
        <v>158</v>
      </c>
      <c r="K1451">
        <v>1</v>
      </c>
      <c r="L1451" t="s">
        <v>161</v>
      </c>
      <c r="M1451" s="10" t="str">
        <f>VLOOKUP(Table_Fact_Inbound_Reporting[[#This Row],[supplier_dim_supplier_id]],Table_supplier_dim1[[supplier_id]:[supplier_name]],5,FALSE)</f>
        <v>Waste Management</v>
      </c>
      <c r="N1451" s="10">
        <f>SUMIF(B:B,Table_Fact_Inbound_Reporting[[#This Row],[single_stream_incoming_date]],G:G)</f>
        <v>6.66</v>
      </c>
      <c r="O1451" s="10">
        <f>IFERROR(VLOOKUP(Table_Fact_Inbound_Reporting[[#This Row],[single_stream_incoming_date]],Fact_Trashout_Reporting!C:F,4,FALSE),0)</f>
        <v>0</v>
      </c>
      <c r="P1451" s="10">
        <f>IFERROR(VLOOKUP(Table_Fact_Inbound_Reporting[[#This Row],[single_stream_incoming_date]],Fact_Production_Reporting!E:G,3,FALSE),0)</f>
        <v>3.2499999999999996</v>
      </c>
      <c r="Q1451" s="30">
        <f>Table_Fact_Inbound_Reporting[[#This Row],[Group_Trash_Weight_Tons]]/Table_Fact_Inbound_Reporting[[#This Row],[Group_Inbound_Weight_Tons]]</f>
        <v>0</v>
      </c>
      <c r="R1451" s="10">
        <f t="shared" si="22"/>
        <v>0.27575424703049778</v>
      </c>
    </row>
    <row r="1452" spans="1:18" x14ac:dyDescent="0.25">
      <c r="A1452">
        <v>1444</v>
      </c>
      <c r="B1452" s="14">
        <v>43849</v>
      </c>
      <c r="C1452" t="s">
        <v>42</v>
      </c>
      <c r="D1452">
        <v>94151</v>
      </c>
      <c r="E1452" s="2">
        <v>43849</v>
      </c>
      <c r="F1452">
        <v>6380</v>
      </c>
      <c r="G1452">
        <v>3.19</v>
      </c>
      <c r="H1452">
        <v>2</v>
      </c>
      <c r="I1452" t="s">
        <v>162</v>
      </c>
      <c r="J1452" t="s">
        <v>158</v>
      </c>
      <c r="K1452">
        <v>1</v>
      </c>
      <c r="L1452" t="s">
        <v>161</v>
      </c>
      <c r="M1452" s="10" t="str">
        <f>VLOOKUP(Table_Fact_Inbound_Reporting[[#This Row],[supplier_dim_supplier_id]],Table_supplier_dim1[[supplier_id]:[supplier_name]],5,FALSE)</f>
        <v>Twin Enviro</v>
      </c>
      <c r="N1452" s="10">
        <f>SUMIF(B:B,Table_Fact_Inbound_Reporting[[#This Row],[single_stream_incoming_date]],G:G)</f>
        <v>3.19</v>
      </c>
      <c r="O1452" s="10">
        <f>IFERROR(VLOOKUP(Table_Fact_Inbound_Reporting[[#This Row],[single_stream_incoming_date]],Fact_Trashout_Reporting!C:F,4,FALSE),0)</f>
        <v>0</v>
      </c>
      <c r="P1452" s="10">
        <f>IFERROR(VLOOKUP(Table_Fact_Inbound_Reporting[[#This Row],[single_stream_incoming_date]],Fact_Production_Reporting!E:G,3,FALSE),0)</f>
        <v>0.25</v>
      </c>
      <c r="Q1452" s="30">
        <f>Table_Fact_Inbound_Reporting[[#This Row],[Group_Trash_Weight_Tons]]/Table_Fact_Inbound_Reporting[[#This Row],[Group_Inbound_Weight_Tons]]</f>
        <v>0</v>
      </c>
      <c r="R1452" s="10">
        <f t="shared" si="22"/>
        <v>0.27575424703049778</v>
      </c>
    </row>
    <row r="1453" spans="1:18" x14ac:dyDescent="0.25">
      <c r="A1453">
        <v>1445</v>
      </c>
      <c r="B1453" s="14">
        <v>43847</v>
      </c>
      <c r="C1453" t="s">
        <v>42</v>
      </c>
      <c r="D1453">
        <v>88694</v>
      </c>
      <c r="E1453" s="2">
        <v>43847</v>
      </c>
      <c r="F1453">
        <v>1920</v>
      </c>
      <c r="G1453">
        <v>0.96</v>
      </c>
      <c r="H1453">
        <v>2</v>
      </c>
      <c r="I1453" t="s">
        <v>162</v>
      </c>
      <c r="J1453" t="s">
        <v>158</v>
      </c>
      <c r="K1453">
        <v>1</v>
      </c>
      <c r="L1453" t="s">
        <v>161</v>
      </c>
      <c r="M1453" s="10" t="str">
        <f>VLOOKUP(Table_Fact_Inbound_Reporting[[#This Row],[supplier_dim_supplier_id]],Table_supplier_dim1[[supplier_id]:[supplier_name]],5,FALSE)</f>
        <v>Twin Enviro</v>
      </c>
      <c r="N1453" s="10">
        <f>SUMIF(B:B,Table_Fact_Inbound_Reporting[[#This Row],[single_stream_incoming_date]],G:G)</f>
        <v>0.96</v>
      </c>
      <c r="O1453" s="10">
        <f>IFERROR(VLOOKUP(Table_Fact_Inbound_Reporting[[#This Row],[single_stream_incoming_date]],Fact_Trashout_Reporting!C:F,4,FALSE),0)</f>
        <v>0</v>
      </c>
      <c r="P1453" s="10">
        <f>IFERROR(VLOOKUP(Table_Fact_Inbound_Reporting[[#This Row],[single_stream_incoming_date]],Fact_Production_Reporting!E:G,3,FALSE),0)</f>
        <v>2.12</v>
      </c>
      <c r="Q1453" s="30">
        <f>Table_Fact_Inbound_Reporting[[#This Row],[Group_Trash_Weight_Tons]]/Table_Fact_Inbound_Reporting[[#This Row],[Group_Inbound_Weight_Tons]]</f>
        <v>0</v>
      </c>
      <c r="R1453" s="10">
        <f t="shared" si="22"/>
        <v>0.27575424703049778</v>
      </c>
    </row>
    <row r="1454" spans="1:18" x14ac:dyDescent="0.25">
      <c r="A1454">
        <v>1448</v>
      </c>
      <c r="B1454" s="14">
        <v>43846</v>
      </c>
      <c r="C1454" t="s">
        <v>42</v>
      </c>
      <c r="D1454">
        <v>88673</v>
      </c>
      <c r="E1454" s="2">
        <v>43846</v>
      </c>
      <c r="F1454">
        <v>4680</v>
      </c>
      <c r="G1454">
        <v>2.34</v>
      </c>
      <c r="H1454">
        <v>2</v>
      </c>
      <c r="I1454" t="s">
        <v>162</v>
      </c>
      <c r="J1454" t="s">
        <v>158</v>
      </c>
      <c r="K1454">
        <v>1</v>
      </c>
      <c r="L1454" t="s">
        <v>161</v>
      </c>
      <c r="M1454" s="10" t="str">
        <f>VLOOKUP(Table_Fact_Inbound_Reporting[[#This Row],[supplier_dim_supplier_id]],Table_supplier_dim1[[supplier_id]:[supplier_name]],5,FALSE)</f>
        <v>Twin Enviro</v>
      </c>
      <c r="N1454" s="10">
        <f>SUMIF(B:B,Table_Fact_Inbound_Reporting[[#This Row],[single_stream_incoming_date]],G:G)</f>
        <v>10.31</v>
      </c>
      <c r="O1454" s="10">
        <f>IFERROR(VLOOKUP(Table_Fact_Inbound_Reporting[[#This Row],[single_stream_incoming_date]],Fact_Trashout_Reporting!C:F,4,FALSE),0)</f>
        <v>3.49</v>
      </c>
      <c r="P1454" s="10">
        <f>IFERROR(VLOOKUP(Table_Fact_Inbound_Reporting[[#This Row],[single_stream_incoming_date]],Fact_Production_Reporting!E:G,3,FALSE),0)</f>
        <v>3.11</v>
      </c>
      <c r="Q1454" s="30">
        <f>Table_Fact_Inbound_Reporting[[#This Row],[Group_Trash_Weight_Tons]]/Table_Fact_Inbound_Reporting[[#This Row],[Group_Inbound_Weight_Tons]]</f>
        <v>0.33850630455868091</v>
      </c>
      <c r="R1454" s="10">
        <f t="shared" si="22"/>
        <v>0.27575424703049778</v>
      </c>
    </row>
    <row r="1455" spans="1:18" x14ac:dyDescent="0.25">
      <c r="A1455">
        <v>1447</v>
      </c>
      <c r="B1455" s="14">
        <v>43846</v>
      </c>
      <c r="C1455" t="s">
        <v>42</v>
      </c>
      <c r="D1455">
        <v>88651</v>
      </c>
      <c r="E1455" s="2">
        <v>43846</v>
      </c>
      <c r="F1455">
        <v>3720</v>
      </c>
      <c r="G1455">
        <v>1.86</v>
      </c>
      <c r="H1455">
        <v>2</v>
      </c>
      <c r="I1455" t="s">
        <v>162</v>
      </c>
      <c r="J1455" t="s">
        <v>158</v>
      </c>
      <c r="K1455">
        <v>1</v>
      </c>
      <c r="L1455" t="s">
        <v>161</v>
      </c>
      <c r="M1455" s="10" t="str">
        <f>VLOOKUP(Table_Fact_Inbound_Reporting[[#This Row],[supplier_dim_supplier_id]],Table_supplier_dim1[[supplier_id]:[supplier_name]],5,FALSE)</f>
        <v>Twin Enviro</v>
      </c>
      <c r="N1455" s="10">
        <f>SUMIF(B:B,Table_Fact_Inbound_Reporting[[#This Row],[single_stream_incoming_date]],G:G)</f>
        <v>10.31</v>
      </c>
      <c r="O1455" s="10">
        <f>IFERROR(VLOOKUP(Table_Fact_Inbound_Reporting[[#This Row],[single_stream_incoming_date]],Fact_Trashout_Reporting!C:F,4,FALSE),0)</f>
        <v>3.49</v>
      </c>
      <c r="P1455" s="10">
        <f>IFERROR(VLOOKUP(Table_Fact_Inbound_Reporting[[#This Row],[single_stream_incoming_date]],Fact_Production_Reporting!E:G,3,FALSE),0)</f>
        <v>3.11</v>
      </c>
      <c r="Q1455" s="30">
        <f>Table_Fact_Inbound_Reporting[[#This Row],[Group_Trash_Weight_Tons]]/Table_Fact_Inbound_Reporting[[#This Row],[Group_Inbound_Weight_Tons]]</f>
        <v>0.33850630455868091</v>
      </c>
      <c r="R1455" s="10">
        <f t="shared" si="22"/>
        <v>0.27575424703049778</v>
      </c>
    </row>
    <row r="1456" spans="1:18" x14ac:dyDescent="0.25">
      <c r="A1456">
        <v>1787</v>
      </c>
      <c r="B1456" s="14">
        <v>43846</v>
      </c>
      <c r="C1456" t="s">
        <v>42</v>
      </c>
      <c r="D1456">
        <v>88655</v>
      </c>
      <c r="E1456" s="2">
        <v>43846</v>
      </c>
      <c r="F1456">
        <v>7900</v>
      </c>
      <c r="G1456">
        <v>3.95</v>
      </c>
      <c r="H1456">
        <v>3</v>
      </c>
      <c r="I1456" t="s">
        <v>162</v>
      </c>
      <c r="J1456" t="s">
        <v>158</v>
      </c>
      <c r="K1456">
        <v>1</v>
      </c>
      <c r="L1456" t="s">
        <v>161</v>
      </c>
      <c r="M1456" s="10" t="str">
        <f>VLOOKUP(Table_Fact_Inbound_Reporting[[#This Row],[supplier_dim_supplier_id]],Table_supplier_dim1[[supplier_id]:[supplier_name]],5,FALSE)</f>
        <v>Waste Management</v>
      </c>
      <c r="N1456" s="10">
        <f>SUMIF(B:B,Table_Fact_Inbound_Reporting[[#This Row],[single_stream_incoming_date]],G:G)</f>
        <v>10.31</v>
      </c>
      <c r="O1456" s="10">
        <f>IFERROR(VLOOKUP(Table_Fact_Inbound_Reporting[[#This Row],[single_stream_incoming_date]],Fact_Trashout_Reporting!C:F,4,FALSE),0)</f>
        <v>3.49</v>
      </c>
      <c r="P1456" s="10">
        <f>IFERROR(VLOOKUP(Table_Fact_Inbound_Reporting[[#This Row],[single_stream_incoming_date]],Fact_Production_Reporting!E:G,3,FALSE),0)</f>
        <v>3.11</v>
      </c>
      <c r="Q1456" s="30">
        <f>Table_Fact_Inbound_Reporting[[#This Row],[Group_Trash_Weight_Tons]]/Table_Fact_Inbound_Reporting[[#This Row],[Group_Inbound_Weight_Tons]]</f>
        <v>0.33850630455868091</v>
      </c>
      <c r="R1456" s="10">
        <f t="shared" si="22"/>
        <v>0.27575424703049778</v>
      </c>
    </row>
    <row r="1457" spans="1:18" x14ac:dyDescent="0.25">
      <c r="A1457">
        <v>1449</v>
      </c>
      <c r="B1457" s="14">
        <v>43846</v>
      </c>
      <c r="C1457" t="s">
        <v>42</v>
      </c>
      <c r="D1457">
        <v>88677</v>
      </c>
      <c r="E1457" s="2">
        <v>43846</v>
      </c>
      <c r="F1457">
        <v>4320</v>
      </c>
      <c r="G1457">
        <v>2.16</v>
      </c>
      <c r="H1457">
        <v>2</v>
      </c>
      <c r="I1457" t="s">
        <v>162</v>
      </c>
      <c r="J1457" t="s">
        <v>158</v>
      </c>
      <c r="K1457">
        <v>1</v>
      </c>
      <c r="L1457" t="s">
        <v>161</v>
      </c>
      <c r="M1457" s="10" t="str">
        <f>VLOOKUP(Table_Fact_Inbound_Reporting[[#This Row],[supplier_dim_supplier_id]],Table_supplier_dim1[[supplier_id]:[supplier_name]],5,FALSE)</f>
        <v>Twin Enviro</v>
      </c>
      <c r="N1457" s="10">
        <f>SUMIF(B:B,Table_Fact_Inbound_Reporting[[#This Row],[single_stream_incoming_date]],G:G)</f>
        <v>10.31</v>
      </c>
      <c r="O1457" s="10">
        <f>IFERROR(VLOOKUP(Table_Fact_Inbound_Reporting[[#This Row],[single_stream_incoming_date]],Fact_Trashout_Reporting!C:F,4,FALSE),0)</f>
        <v>3.49</v>
      </c>
      <c r="P1457" s="10">
        <f>IFERROR(VLOOKUP(Table_Fact_Inbound_Reporting[[#This Row],[single_stream_incoming_date]],Fact_Production_Reporting!E:G,3,FALSE),0)</f>
        <v>3.11</v>
      </c>
      <c r="Q1457" s="30">
        <f>Table_Fact_Inbound_Reporting[[#This Row],[Group_Trash_Weight_Tons]]/Table_Fact_Inbound_Reporting[[#This Row],[Group_Inbound_Weight_Tons]]</f>
        <v>0.33850630455868091</v>
      </c>
      <c r="R1457" s="10">
        <f t="shared" si="22"/>
        <v>0.27575424703049778</v>
      </c>
    </row>
    <row r="1458" spans="1:18" x14ac:dyDescent="0.25">
      <c r="A1458">
        <v>1450</v>
      </c>
      <c r="B1458" s="14">
        <v>43845</v>
      </c>
      <c r="C1458" t="s">
        <v>42</v>
      </c>
      <c r="D1458">
        <v>88612</v>
      </c>
      <c r="E1458" s="2">
        <v>43845</v>
      </c>
      <c r="F1458">
        <v>3660</v>
      </c>
      <c r="G1458">
        <v>1.83</v>
      </c>
      <c r="H1458">
        <v>2</v>
      </c>
      <c r="I1458" t="s">
        <v>162</v>
      </c>
      <c r="J1458" t="s">
        <v>158</v>
      </c>
      <c r="K1458">
        <v>1</v>
      </c>
      <c r="L1458" t="s">
        <v>161</v>
      </c>
      <c r="M1458" s="10" t="str">
        <f>VLOOKUP(Table_Fact_Inbound_Reporting[[#This Row],[supplier_dim_supplier_id]],Table_supplier_dim1[[supplier_id]:[supplier_name]],5,FALSE)</f>
        <v>Twin Enviro</v>
      </c>
      <c r="N1458" s="10">
        <f>SUMIF(B:B,Table_Fact_Inbound_Reporting[[#This Row],[single_stream_incoming_date]],G:G)</f>
        <v>11.330000000000002</v>
      </c>
      <c r="O1458" s="10">
        <f>IFERROR(VLOOKUP(Table_Fact_Inbound_Reporting[[#This Row],[single_stream_incoming_date]],Fact_Trashout_Reporting!C:F,4,FALSE),0)</f>
        <v>0</v>
      </c>
      <c r="P1458" s="10">
        <f>IFERROR(VLOOKUP(Table_Fact_Inbound_Reporting[[#This Row],[single_stream_incoming_date]],Fact_Production_Reporting!E:G,3,FALSE),0)</f>
        <v>3.56</v>
      </c>
      <c r="Q1458" s="30">
        <f>Table_Fact_Inbound_Reporting[[#This Row],[Group_Trash_Weight_Tons]]/Table_Fact_Inbound_Reporting[[#This Row],[Group_Inbound_Weight_Tons]]</f>
        <v>0</v>
      </c>
      <c r="R1458" s="10">
        <f t="shared" si="22"/>
        <v>0.27575424703049778</v>
      </c>
    </row>
    <row r="1459" spans="1:18" x14ac:dyDescent="0.25">
      <c r="A1459">
        <v>1454</v>
      </c>
      <c r="B1459" s="14">
        <v>43845</v>
      </c>
      <c r="C1459" t="s">
        <v>42</v>
      </c>
      <c r="D1459">
        <v>88627</v>
      </c>
      <c r="E1459" s="2">
        <v>43845</v>
      </c>
      <c r="F1459">
        <v>3620</v>
      </c>
      <c r="G1459">
        <v>1.81</v>
      </c>
      <c r="H1459">
        <v>2</v>
      </c>
      <c r="I1459" t="s">
        <v>162</v>
      </c>
      <c r="J1459" t="s">
        <v>158</v>
      </c>
      <c r="K1459">
        <v>1</v>
      </c>
      <c r="L1459" t="s">
        <v>161</v>
      </c>
      <c r="M1459" s="10" t="str">
        <f>VLOOKUP(Table_Fact_Inbound_Reporting[[#This Row],[supplier_dim_supplier_id]],Table_supplier_dim1[[supplier_id]:[supplier_name]],5,FALSE)</f>
        <v>Twin Enviro</v>
      </c>
      <c r="N1459" s="10">
        <f>SUMIF(B:B,Table_Fact_Inbound_Reporting[[#This Row],[single_stream_incoming_date]],G:G)</f>
        <v>11.330000000000002</v>
      </c>
      <c r="O1459" s="10">
        <f>IFERROR(VLOOKUP(Table_Fact_Inbound_Reporting[[#This Row],[single_stream_incoming_date]],Fact_Trashout_Reporting!C:F,4,FALSE),0)</f>
        <v>0</v>
      </c>
      <c r="P1459" s="10">
        <f>IFERROR(VLOOKUP(Table_Fact_Inbound_Reporting[[#This Row],[single_stream_incoming_date]],Fact_Production_Reporting!E:G,3,FALSE),0)</f>
        <v>3.56</v>
      </c>
      <c r="Q1459" s="30">
        <f>Table_Fact_Inbound_Reporting[[#This Row],[Group_Trash_Weight_Tons]]/Table_Fact_Inbound_Reporting[[#This Row],[Group_Inbound_Weight_Tons]]</f>
        <v>0</v>
      </c>
      <c r="R1459" s="10">
        <f t="shared" si="22"/>
        <v>0.27575424703049778</v>
      </c>
    </row>
    <row r="1460" spans="1:18" x14ac:dyDescent="0.25">
      <c r="A1460">
        <v>1452</v>
      </c>
      <c r="B1460" s="14">
        <v>43845</v>
      </c>
      <c r="C1460" t="s">
        <v>42</v>
      </c>
      <c r="D1460">
        <v>88640</v>
      </c>
      <c r="E1460" s="2">
        <v>43845</v>
      </c>
      <c r="F1460">
        <v>4860</v>
      </c>
      <c r="G1460">
        <v>2.4300000000000002</v>
      </c>
      <c r="H1460">
        <v>2</v>
      </c>
      <c r="I1460" t="s">
        <v>162</v>
      </c>
      <c r="J1460" t="s">
        <v>158</v>
      </c>
      <c r="K1460">
        <v>1</v>
      </c>
      <c r="L1460" t="s">
        <v>161</v>
      </c>
      <c r="M1460" s="10" t="str">
        <f>VLOOKUP(Table_Fact_Inbound_Reporting[[#This Row],[supplier_dim_supplier_id]],Table_supplier_dim1[[supplier_id]:[supplier_name]],5,FALSE)</f>
        <v>Twin Enviro</v>
      </c>
      <c r="N1460" s="10">
        <f>SUMIF(B:B,Table_Fact_Inbound_Reporting[[#This Row],[single_stream_incoming_date]],G:G)</f>
        <v>11.330000000000002</v>
      </c>
      <c r="O1460" s="10">
        <f>IFERROR(VLOOKUP(Table_Fact_Inbound_Reporting[[#This Row],[single_stream_incoming_date]],Fact_Trashout_Reporting!C:F,4,FALSE),0)</f>
        <v>0</v>
      </c>
      <c r="P1460" s="10">
        <f>IFERROR(VLOOKUP(Table_Fact_Inbound_Reporting[[#This Row],[single_stream_incoming_date]],Fact_Production_Reporting!E:G,3,FALSE),0)</f>
        <v>3.56</v>
      </c>
      <c r="Q1460" s="30">
        <f>Table_Fact_Inbound_Reporting[[#This Row],[Group_Trash_Weight_Tons]]/Table_Fact_Inbound_Reporting[[#This Row],[Group_Inbound_Weight_Tons]]</f>
        <v>0</v>
      </c>
      <c r="R1460" s="10">
        <f t="shared" si="22"/>
        <v>0.27575424703049778</v>
      </c>
    </row>
    <row r="1461" spans="1:18" x14ac:dyDescent="0.25">
      <c r="A1461">
        <v>1451</v>
      </c>
      <c r="B1461" s="14">
        <v>43845</v>
      </c>
      <c r="C1461" t="s">
        <v>42</v>
      </c>
      <c r="D1461">
        <v>88615</v>
      </c>
      <c r="E1461" s="2">
        <v>43845</v>
      </c>
      <c r="F1461">
        <v>4940</v>
      </c>
      <c r="G1461">
        <v>2.4700000000000002</v>
      </c>
      <c r="H1461">
        <v>2</v>
      </c>
      <c r="I1461" t="s">
        <v>162</v>
      </c>
      <c r="J1461" t="s">
        <v>158</v>
      </c>
      <c r="K1461">
        <v>1</v>
      </c>
      <c r="L1461" t="s">
        <v>161</v>
      </c>
      <c r="M1461" s="10" t="str">
        <f>VLOOKUP(Table_Fact_Inbound_Reporting[[#This Row],[supplier_dim_supplier_id]],Table_supplier_dim1[[supplier_id]:[supplier_name]],5,FALSE)</f>
        <v>Twin Enviro</v>
      </c>
      <c r="N1461" s="10">
        <f>SUMIF(B:B,Table_Fact_Inbound_Reporting[[#This Row],[single_stream_incoming_date]],G:G)</f>
        <v>11.330000000000002</v>
      </c>
      <c r="O1461" s="10">
        <f>IFERROR(VLOOKUP(Table_Fact_Inbound_Reporting[[#This Row],[single_stream_incoming_date]],Fact_Trashout_Reporting!C:F,4,FALSE),0)</f>
        <v>0</v>
      </c>
      <c r="P1461" s="10">
        <f>IFERROR(VLOOKUP(Table_Fact_Inbound_Reporting[[#This Row],[single_stream_incoming_date]],Fact_Production_Reporting!E:G,3,FALSE),0)</f>
        <v>3.56</v>
      </c>
      <c r="Q1461" s="30">
        <f>Table_Fact_Inbound_Reporting[[#This Row],[Group_Trash_Weight_Tons]]/Table_Fact_Inbound_Reporting[[#This Row],[Group_Inbound_Weight_Tons]]</f>
        <v>0</v>
      </c>
      <c r="R1461" s="10">
        <f t="shared" si="22"/>
        <v>0.27575424703049778</v>
      </c>
    </row>
    <row r="1462" spans="1:18" x14ac:dyDescent="0.25">
      <c r="A1462">
        <v>1453</v>
      </c>
      <c r="B1462" s="14">
        <v>43845</v>
      </c>
      <c r="C1462" t="s">
        <v>42</v>
      </c>
      <c r="D1462">
        <v>88641</v>
      </c>
      <c r="E1462" s="2">
        <v>43845</v>
      </c>
      <c r="F1462">
        <v>5580</v>
      </c>
      <c r="G1462">
        <v>2.79</v>
      </c>
      <c r="H1462">
        <v>2</v>
      </c>
      <c r="I1462" t="s">
        <v>162</v>
      </c>
      <c r="J1462" t="s">
        <v>158</v>
      </c>
      <c r="K1462">
        <v>1</v>
      </c>
      <c r="L1462" t="s">
        <v>161</v>
      </c>
      <c r="M1462" s="10" t="str">
        <f>VLOOKUP(Table_Fact_Inbound_Reporting[[#This Row],[supplier_dim_supplier_id]],Table_supplier_dim1[[supplier_id]:[supplier_name]],5,FALSE)</f>
        <v>Twin Enviro</v>
      </c>
      <c r="N1462" s="10">
        <f>SUMIF(B:B,Table_Fact_Inbound_Reporting[[#This Row],[single_stream_incoming_date]],G:G)</f>
        <v>11.330000000000002</v>
      </c>
      <c r="O1462" s="10">
        <f>IFERROR(VLOOKUP(Table_Fact_Inbound_Reporting[[#This Row],[single_stream_incoming_date]],Fact_Trashout_Reporting!C:F,4,FALSE),0)</f>
        <v>0</v>
      </c>
      <c r="P1462" s="10">
        <f>IFERROR(VLOOKUP(Table_Fact_Inbound_Reporting[[#This Row],[single_stream_incoming_date]],Fact_Production_Reporting!E:G,3,FALSE),0)</f>
        <v>3.56</v>
      </c>
      <c r="Q1462" s="30">
        <f>Table_Fact_Inbound_Reporting[[#This Row],[Group_Trash_Weight_Tons]]/Table_Fact_Inbound_Reporting[[#This Row],[Group_Inbound_Weight_Tons]]</f>
        <v>0</v>
      </c>
      <c r="R1462" s="10">
        <f t="shared" si="22"/>
        <v>0.27575424703049778</v>
      </c>
    </row>
    <row r="1463" spans="1:18" x14ac:dyDescent="0.25">
      <c r="A1463">
        <v>1456</v>
      </c>
      <c r="B1463" s="14">
        <v>43844</v>
      </c>
      <c r="C1463" t="s">
        <v>42</v>
      </c>
      <c r="D1463">
        <v>88571</v>
      </c>
      <c r="E1463" s="2">
        <v>43844</v>
      </c>
      <c r="F1463">
        <v>3920</v>
      </c>
      <c r="G1463">
        <v>1.96</v>
      </c>
      <c r="H1463">
        <v>2</v>
      </c>
      <c r="I1463" t="s">
        <v>162</v>
      </c>
      <c r="J1463" t="s">
        <v>158</v>
      </c>
      <c r="K1463">
        <v>1</v>
      </c>
      <c r="L1463" t="s">
        <v>161</v>
      </c>
      <c r="M1463" s="10" t="str">
        <f>VLOOKUP(Table_Fact_Inbound_Reporting[[#This Row],[supplier_dim_supplier_id]],Table_supplier_dim1[[supplier_id]:[supplier_name]],5,FALSE)</f>
        <v>Twin Enviro</v>
      </c>
      <c r="N1463" s="10">
        <f>SUMIF(B:B,Table_Fact_Inbound_Reporting[[#This Row],[single_stream_incoming_date]],G:G)</f>
        <v>5.99</v>
      </c>
      <c r="O1463" s="10">
        <f>IFERROR(VLOOKUP(Table_Fact_Inbound_Reporting[[#This Row],[single_stream_incoming_date]],Fact_Trashout_Reporting!C:F,4,FALSE),0)</f>
        <v>2.33</v>
      </c>
      <c r="P1463" s="10">
        <f>IFERROR(VLOOKUP(Table_Fact_Inbound_Reporting[[#This Row],[single_stream_incoming_date]],Fact_Production_Reporting!E:G,3,FALSE),0)</f>
        <v>3.3899999999999997</v>
      </c>
      <c r="Q1463" s="30">
        <f>Table_Fact_Inbound_Reporting[[#This Row],[Group_Trash_Weight_Tons]]/Table_Fact_Inbound_Reporting[[#This Row],[Group_Inbound_Weight_Tons]]</f>
        <v>0.38898163606010017</v>
      </c>
      <c r="R1463" s="10">
        <f t="shared" si="22"/>
        <v>0.27575424703049778</v>
      </c>
    </row>
    <row r="1464" spans="1:18" x14ac:dyDescent="0.25">
      <c r="A1464">
        <v>1455</v>
      </c>
      <c r="B1464" s="14">
        <v>43844</v>
      </c>
      <c r="C1464" t="s">
        <v>42</v>
      </c>
      <c r="D1464">
        <v>88570</v>
      </c>
      <c r="E1464" s="2">
        <v>43844</v>
      </c>
      <c r="F1464">
        <v>8060</v>
      </c>
      <c r="G1464">
        <v>4.03</v>
      </c>
      <c r="H1464">
        <v>2</v>
      </c>
      <c r="I1464" t="s">
        <v>162</v>
      </c>
      <c r="J1464" t="s">
        <v>158</v>
      </c>
      <c r="K1464">
        <v>1</v>
      </c>
      <c r="L1464" t="s">
        <v>161</v>
      </c>
      <c r="M1464" s="10" t="str">
        <f>VLOOKUP(Table_Fact_Inbound_Reporting[[#This Row],[supplier_dim_supplier_id]],Table_supplier_dim1[[supplier_id]:[supplier_name]],5,FALSE)</f>
        <v>Twin Enviro</v>
      </c>
      <c r="N1464" s="10">
        <f>SUMIF(B:B,Table_Fact_Inbound_Reporting[[#This Row],[single_stream_incoming_date]],G:G)</f>
        <v>5.99</v>
      </c>
      <c r="O1464" s="10">
        <f>IFERROR(VLOOKUP(Table_Fact_Inbound_Reporting[[#This Row],[single_stream_incoming_date]],Fact_Trashout_Reporting!C:F,4,FALSE),0)</f>
        <v>2.33</v>
      </c>
      <c r="P1464" s="10">
        <f>IFERROR(VLOOKUP(Table_Fact_Inbound_Reporting[[#This Row],[single_stream_incoming_date]],Fact_Production_Reporting!E:G,3,FALSE),0)</f>
        <v>3.3899999999999997</v>
      </c>
      <c r="Q1464" s="30">
        <f>Table_Fact_Inbound_Reporting[[#This Row],[Group_Trash_Weight_Tons]]/Table_Fact_Inbound_Reporting[[#This Row],[Group_Inbound_Weight_Tons]]</f>
        <v>0.38898163606010017</v>
      </c>
      <c r="R1464" s="10">
        <f t="shared" si="22"/>
        <v>0.27575424703049778</v>
      </c>
    </row>
    <row r="1465" spans="1:18" x14ac:dyDescent="0.25">
      <c r="A1465">
        <v>1457</v>
      </c>
      <c r="B1465" s="14">
        <v>43843</v>
      </c>
      <c r="C1465" t="s">
        <v>42</v>
      </c>
      <c r="D1465">
        <v>88544</v>
      </c>
      <c r="E1465" s="2">
        <v>43843</v>
      </c>
      <c r="F1465">
        <v>4080</v>
      </c>
      <c r="G1465">
        <v>2.04</v>
      </c>
      <c r="H1465">
        <v>2</v>
      </c>
      <c r="I1465" t="s">
        <v>162</v>
      </c>
      <c r="J1465" t="s">
        <v>158</v>
      </c>
      <c r="K1465">
        <v>1</v>
      </c>
      <c r="L1465" t="s">
        <v>161</v>
      </c>
      <c r="M1465" s="10" t="str">
        <f>VLOOKUP(Table_Fact_Inbound_Reporting[[#This Row],[supplier_dim_supplier_id]],Table_supplier_dim1[[supplier_id]:[supplier_name]],5,FALSE)</f>
        <v>Twin Enviro</v>
      </c>
      <c r="N1465" s="10">
        <f>SUMIF(B:B,Table_Fact_Inbound_Reporting[[#This Row],[single_stream_incoming_date]],G:G)</f>
        <v>2.04</v>
      </c>
      <c r="O1465" s="10">
        <f>IFERROR(VLOOKUP(Table_Fact_Inbound_Reporting[[#This Row],[single_stream_incoming_date]],Fact_Trashout_Reporting!C:F,4,FALSE),0)</f>
        <v>4.7699999999999996</v>
      </c>
      <c r="P1465" s="10">
        <f>IFERROR(VLOOKUP(Table_Fact_Inbound_Reporting[[#This Row],[single_stream_incoming_date]],Fact_Production_Reporting!E:G,3,FALSE),0)</f>
        <v>3.3400000000000003</v>
      </c>
      <c r="Q1465" s="30">
        <f>Table_Fact_Inbound_Reporting[[#This Row],[Group_Trash_Weight_Tons]]/Table_Fact_Inbound_Reporting[[#This Row],[Group_Inbound_Weight_Tons]]</f>
        <v>2.3382352941176467</v>
      </c>
      <c r="R1465" s="10">
        <f t="shared" si="22"/>
        <v>0.27575424703049778</v>
      </c>
    </row>
    <row r="1466" spans="1:18" x14ac:dyDescent="0.25">
      <c r="A1466">
        <v>1789</v>
      </c>
      <c r="B1466" s="14">
        <v>43840</v>
      </c>
      <c r="C1466" t="s">
        <v>42</v>
      </c>
      <c r="D1466">
        <v>88525</v>
      </c>
      <c r="E1466" s="2">
        <v>43840</v>
      </c>
      <c r="F1466">
        <v>9240</v>
      </c>
      <c r="G1466">
        <v>4.62</v>
      </c>
      <c r="H1466">
        <v>3</v>
      </c>
      <c r="I1466" t="s">
        <v>162</v>
      </c>
      <c r="J1466" t="s">
        <v>158</v>
      </c>
      <c r="K1466">
        <v>1</v>
      </c>
      <c r="L1466" t="s">
        <v>161</v>
      </c>
      <c r="M1466" s="10" t="str">
        <f>VLOOKUP(Table_Fact_Inbound_Reporting[[#This Row],[supplier_dim_supplier_id]],Table_supplier_dim1[[supplier_id]:[supplier_name]],5,FALSE)</f>
        <v>Waste Management</v>
      </c>
      <c r="N1466" s="10">
        <f>SUMIF(B:B,Table_Fact_Inbound_Reporting[[#This Row],[single_stream_incoming_date]],G:G)</f>
        <v>5.93</v>
      </c>
      <c r="O1466" s="10">
        <f>IFERROR(VLOOKUP(Table_Fact_Inbound_Reporting[[#This Row],[single_stream_incoming_date]],Fact_Trashout_Reporting!C:F,4,FALSE),0)</f>
        <v>0</v>
      </c>
      <c r="P1466" s="10">
        <f>IFERROR(VLOOKUP(Table_Fact_Inbound_Reporting[[#This Row],[single_stream_incoming_date]],Fact_Production_Reporting!E:G,3,FALSE),0)</f>
        <v>4.16</v>
      </c>
      <c r="Q1466" s="30">
        <f>Table_Fact_Inbound_Reporting[[#This Row],[Group_Trash_Weight_Tons]]/Table_Fact_Inbound_Reporting[[#This Row],[Group_Inbound_Weight_Tons]]</f>
        <v>0</v>
      </c>
      <c r="R1466" s="10">
        <f t="shared" si="22"/>
        <v>0.27575424703049778</v>
      </c>
    </row>
    <row r="1467" spans="1:18" x14ac:dyDescent="0.25">
      <c r="A1467">
        <v>1458</v>
      </c>
      <c r="B1467" s="14">
        <v>43840</v>
      </c>
      <c r="C1467" t="s">
        <v>42</v>
      </c>
      <c r="D1467">
        <v>88516</v>
      </c>
      <c r="E1467" s="2">
        <v>43840</v>
      </c>
      <c r="F1467">
        <v>2620</v>
      </c>
      <c r="G1467">
        <v>1.31</v>
      </c>
      <c r="H1467">
        <v>2</v>
      </c>
      <c r="I1467" t="s">
        <v>162</v>
      </c>
      <c r="J1467" t="s">
        <v>158</v>
      </c>
      <c r="K1467">
        <v>1</v>
      </c>
      <c r="L1467" t="s">
        <v>161</v>
      </c>
      <c r="M1467" s="10" t="str">
        <f>VLOOKUP(Table_Fact_Inbound_Reporting[[#This Row],[supplier_dim_supplier_id]],Table_supplier_dim1[[supplier_id]:[supplier_name]],5,FALSE)</f>
        <v>Twin Enviro</v>
      </c>
      <c r="N1467" s="10">
        <f>SUMIF(B:B,Table_Fact_Inbound_Reporting[[#This Row],[single_stream_incoming_date]],G:G)</f>
        <v>5.93</v>
      </c>
      <c r="O1467" s="10">
        <f>IFERROR(VLOOKUP(Table_Fact_Inbound_Reporting[[#This Row],[single_stream_incoming_date]],Fact_Trashout_Reporting!C:F,4,FALSE),0)</f>
        <v>0</v>
      </c>
      <c r="P1467" s="10">
        <f>IFERROR(VLOOKUP(Table_Fact_Inbound_Reporting[[#This Row],[single_stream_incoming_date]],Fact_Production_Reporting!E:G,3,FALSE),0)</f>
        <v>4.16</v>
      </c>
      <c r="Q1467" s="30">
        <f>Table_Fact_Inbound_Reporting[[#This Row],[Group_Trash_Weight_Tons]]/Table_Fact_Inbound_Reporting[[#This Row],[Group_Inbound_Weight_Tons]]</f>
        <v>0</v>
      </c>
      <c r="R1467" s="10">
        <f t="shared" si="22"/>
        <v>0.27575424703049778</v>
      </c>
    </row>
    <row r="1468" spans="1:18" x14ac:dyDescent="0.25">
      <c r="A1468">
        <v>1461</v>
      </c>
      <c r="B1468" s="14">
        <v>43839</v>
      </c>
      <c r="C1468" t="s">
        <v>42</v>
      </c>
      <c r="D1468">
        <v>88469</v>
      </c>
      <c r="E1468" s="2">
        <v>43839</v>
      </c>
      <c r="F1468">
        <v>8180</v>
      </c>
      <c r="G1468">
        <v>4.09</v>
      </c>
      <c r="H1468">
        <v>2</v>
      </c>
      <c r="I1468" t="s">
        <v>162</v>
      </c>
      <c r="J1468" t="s">
        <v>158</v>
      </c>
      <c r="K1468">
        <v>1</v>
      </c>
      <c r="L1468" t="s">
        <v>161</v>
      </c>
      <c r="M1468" s="10" t="str">
        <f>VLOOKUP(Table_Fact_Inbound_Reporting[[#This Row],[supplier_dim_supplier_id]],Table_supplier_dim1[[supplier_id]:[supplier_name]],5,FALSE)</f>
        <v>Twin Enviro</v>
      </c>
      <c r="N1468" s="10">
        <f>SUMIF(B:B,Table_Fact_Inbound_Reporting[[#This Row],[single_stream_incoming_date]],G:G)</f>
        <v>12.120000000000001</v>
      </c>
      <c r="O1468" s="10">
        <f>IFERROR(VLOOKUP(Table_Fact_Inbound_Reporting[[#This Row],[single_stream_incoming_date]],Fact_Trashout_Reporting!C:F,4,FALSE),0)</f>
        <v>3.81</v>
      </c>
      <c r="P1468" s="10">
        <f>IFERROR(VLOOKUP(Table_Fact_Inbound_Reporting[[#This Row],[single_stream_incoming_date]],Fact_Production_Reporting!E:G,3,FALSE),0)</f>
        <v>4.21</v>
      </c>
      <c r="Q1468" s="30">
        <f>Table_Fact_Inbound_Reporting[[#This Row],[Group_Trash_Weight_Tons]]/Table_Fact_Inbound_Reporting[[#This Row],[Group_Inbound_Weight_Tons]]</f>
        <v>0.31435643564356436</v>
      </c>
      <c r="R1468" s="10">
        <f t="shared" si="22"/>
        <v>0.27575424703049778</v>
      </c>
    </row>
    <row r="1469" spans="1:18" x14ac:dyDescent="0.25">
      <c r="A1469">
        <v>1460</v>
      </c>
      <c r="B1469" s="14">
        <v>43839</v>
      </c>
      <c r="C1469" t="s">
        <v>42</v>
      </c>
      <c r="D1469">
        <v>88498</v>
      </c>
      <c r="E1469" s="2">
        <v>43839</v>
      </c>
      <c r="F1469">
        <v>3600</v>
      </c>
      <c r="G1469">
        <v>1.8</v>
      </c>
      <c r="H1469">
        <v>2</v>
      </c>
      <c r="I1469" t="s">
        <v>162</v>
      </c>
      <c r="J1469" t="s">
        <v>158</v>
      </c>
      <c r="K1469">
        <v>1</v>
      </c>
      <c r="L1469" t="s">
        <v>161</v>
      </c>
      <c r="M1469" s="10" t="str">
        <f>VLOOKUP(Table_Fact_Inbound_Reporting[[#This Row],[supplier_dim_supplier_id]],Table_supplier_dim1[[supplier_id]:[supplier_name]],5,FALSE)</f>
        <v>Twin Enviro</v>
      </c>
      <c r="N1469" s="10">
        <f>SUMIF(B:B,Table_Fact_Inbound_Reporting[[#This Row],[single_stream_incoming_date]],G:G)</f>
        <v>12.120000000000001</v>
      </c>
      <c r="O1469" s="10">
        <f>IFERROR(VLOOKUP(Table_Fact_Inbound_Reporting[[#This Row],[single_stream_incoming_date]],Fact_Trashout_Reporting!C:F,4,FALSE),0)</f>
        <v>3.81</v>
      </c>
      <c r="P1469" s="10">
        <f>IFERROR(VLOOKUP(Table_Fact_Inbound_Reporting[[#This Row],[single_stream_incoming_date]],Fact_Production_Reporting!E:G,3,FALSE),0)</f>
        <v>4.21</v>
      </c>
      <c r="Q1469" s="30">
        <f>Table_Fact_Inbound_Reporting[[#This Row],[Group_Trash_Weight_Tons]]/Table_Fact_Inbound_Reporting[[#This Row],[Group_Inbound_Weight_Tons]]</f>
        <v>0.31435643564356436</v>
      </c>
      <c r="R1469" s="10">
        <f t="shared" si="22"/>
        <v>0.27575424703049778</v>
      </c>
    </row>
    <row r="1470" spans="1:18" x14ac:dyDescent="0.25">
      <c r="A1470">
        <v>1791</v>
      </c>
      <c r="B1470" s="14">
        <v>43839</v>
      </c>
      <c r="C1470" t="s">
        <v>42</v>
      </c>
      <c r="D1470">
        <v>88483</v>
      </c>
      <c r="E1470" s="2">
        <v>43839</v>
      </c>
      <c r="F1470">
        <v>12460</v>
      </c>
      <c r="G1470">
        <v>6.23</v>
      </c>
      <c r="H1470">
        <v>3</v>
      </c>
      <c r="I1470" t="s">
        <v>162</v>
      </c>
      <c r="J1470" t="s">
        <v>158</v>
      </c>
      <c r="K1470">
        <v>1</v>
      </c>
      <c r="L1470" t="s">
        <v>161</v>
      </c>
      <c r="M1470" s="10" t="str">
        <f>VLOOKUP(Table_Fact_Inbound_Reporting[[#This Row],[supplier_dim_supplier_id]],Table_supplier_dim1[[supplier_id]:[supplier_name]],5,FALSE)</f>
        <v>Waste Management</v>
      </c>
      <c r="N1470" s="10">
        <f>SUMIF(B:B,Table_Fact_Inbound_Reporting[[#This Row],[single_stream_incoming_date]],G:G)</f>
        <v>12.120000000000001</v>
      </c>
      <c r="O1470" s="10">
        <f>IFERROR(VLOOKUP(Table_Fact_Inbound_Reporting[[#This Row],[single_stream_incoming_date]],Fact_Trashout_Reporting!C:F,4,FALSE),0)</f>
        <v>3.81</v>
      </c>
      <c r="P1470" s="10">
        <f>IFERROR(VLOOKUP(Table_Fact_Inbound_Reporting[[#This Row],[single_stream_incoming_date]],Fact_Production_Reporting!E:G,3,FALSE),0)</f>
        <v>4.21</v>
      </c>
      <c r="Q1470" s="30">
        <f>Table_Fact_Inbound_Reporting[[#This Row],[Group_Trash_Weight_Tons]]/Table_Fact_Inbound_Reporting[[#This Row],[Group_Inbound_Weight_Tons]]</f>
        <v>0.31435643564356436</v>
      </c>
      <c r="R1470" s="10">
        <f t="shared" si="22"/>
        <v>0.27575424703049778</v>
      </c>
    </row>
    <row r="1471" spans="1:18" x14ac:dyDescent="0.25">
      <c r="A1471">
        <v>1462</v>
      </c>
      <c r="B1471" s="14">
        <v>43838</v>
      </c>
      <c r="C1471" t="s">
        <v>42</v>
      </c>
      <c r="D1471">
        <v>88450</v>
      </c>
      <c r="E1471" s="2">
        <v>43838</v>
      </c>
      <c r="F1471">
        <v>2280</v>
      </c>
      <c r="G1471">
        <v>1.1399999999999999</v>
      </c>
      <c r="H1471">
        <v>2</v>
      </c>
      <c r="I1471" t="s">
        <v>162</v>
      </c>
      <c r="J1471" t="s">
        <v>158</v>
      </c>
      <c r="K1471">
        <v>1</v>
      </c>
      <c r="L1471" t="s">
        <v>161</v>
      </c>
      <c r="M1471" s="10" t="str">
        <f>VLOOKUP(Table_Fact_Inbound_Reporting[[#This Row],[supplier_dim_supplier_id]],Table_supplier_dim1[[supplier_id]:[supplier_name]],5,FALSE)</f>
        <v>Twin Enviro</v>
      </c>
      <c r="N1471" s="10">
        <f>SUMIF(B:B,Table_Fact_Inbound_Reporting[[#This Row],[single_stream_incoming_date]],G:G)</f>
        <v>1.1399999999999999</v>
      </c>
      <c r="O1471" s="10">
        <f>IFERROR(VLOOKUP(Table_Fact_Inbound_Reporting[[#This Row],[single_stream_incoming_date]],Fact_Trashout_Reporting!C:F,4,FALSE),0)</f>
        <v>5.31</v>
      </c>
      <c r="P1471" s="10">
        <f>IFERROR(VLOOKUP(Table_Fact_Inbound_Reporting[[#This Row],[single_stream_incoming_date]],Fact_Production_Reporting!E:G,3,FALSE),0)</f>
        <v>2.13</v>
      </c>
      <c r="Q1471" s="30">
        <f>Table_Fact_Inbound_Reporting[[#This Row],[Group_Trash_Weight_Tons]]/Table_Fact_Inbound_Reporting[[#This Row],[Group_Inbound_Weight_Tons]]</f>
        <v>4.6578947368421053</v>
      </c>
      <c r="R1471" s="10">
        <f t="shared" si="22"/>
        <v>0.27575424703049778</v>
      </c>
    </row>
    <row r="1472" spans="1:18" x14ac:dyDescent="0.25">
      <c r="A1472">
        <v>1465</v>
      </c>
      <c r="B1472" s="14">
        <v>43837</v>
      </c>
      <c r="C1472" t="s">
        <v>42</v>
      </c>
      <c r="D1472">
        <v>88417</v>
      </c>
      <c r="E1472" s="2">
        <v>43837</v>
      </c>
      <c r="F1472">
        <v>6880</v>
      </c>
      <c r="G1472">
        <v>3.44</v>
      </c>
      <c r="H1472">
        <v>2</v>
      </c>
      <c r="I1472" t="s">
        <v>162</v>
      </c>
      <c r="J1472" t="s">
        <v>158</v>
      </c>
      <c r="K1472">
        <v>1</v>
      </c>
      <c r="L1472" t="s">
        <v>161</v>
      </c>
      <c r="M1472" s="10" t="str">
        <f>VLOOKUP(Table_Fact_Inbound_Reporting[[#This Row],[supplier_dim_supplier_id]],Table_supplier_dim1[[supplier_id]:[supplier_name]],5,FALSE)</f>
        <v>Twin Enviro</v>
      </c>
      <c r="N1472" s="10">
        <f>SUMIF(B:B,Table_Fact_Inbound_Reporting[[#This Row],[single_stream_incoming_date]],G:G)</f>
        <v>5.04</v>
      </c>
      <c r="O1472" s="10">
        <f>IFERROR(VLOOKUP(Table_Fact_Inbound_Reporting[[#This Row],[single_stream_incoming_date]],Fact_Trashout_Reporting!C:F,4,FALSE),0)</f>
        <v>5.88</v>
      </c>
      <c r="P1472" s="10">
        <f>IFERROR(VLOOKUP(Table_Fact_Inbound_Reporting[[#This Row],[single_stream_incoming_date]],Fact_Production_Reporting!E:G,3,FALSE),0)</f>
        <v>4.05</v>
      </c>
      <c r="Q1472" s="30">
        <f>Table_Fact_Inbound_Reporting[[#This Row],[Group_Trash_Weight_Tons]]/Table_Fact_Inbound_Reporting[[#This Row],[Group_Inbound_Weight_Tons]]</f>
        <v>1.1666666666666667</v>
      </c>
      <c r="R1472" s="10">
        <f t="shared" si="22"/>
        <v>0.27575424703049778</v>
      </c>
    </row>
    <row r="1473" spans="1:18" x14ac:dyDescent="0.25">
      <c r="A1473">
        <v>1464</v>
      </c>
      <c r="B1473" s="14">
        <v>43837</v>
      </c>
      <c r="C1473" t="s">
        <v>42</v>
      </c>
      <c r="D1473">
        <v>88391</v>
      </c>
      <c r="E1473" s="2">
        <v>43837</v>
      </c>
      <c r="F1473">
        <v>3200</v>
      </c>
      <c r="G1473">
        <v>1.6</v>
      </c>
      <c r="H1473">
        <v>2</v>
      </c>
      <c r="I1473" t="s">
        <v>162</v>
      </c>
      <c r="J1473" t="s">
        <v>158</v>
      </c>
      <c r="K1473">
        <v>1</v>
      </c>
      <c r="L1473" t="s">
        <v>161</v>
      </c>
      <c r="M1473" s="10" t="str">
        <f>VLOOKUP(Table_Fact_Inbound_Reporting[[#This Row],[supplier_dim_supplier_id]],Table_supplier_dim1[[supplier_id]:[supplier_name]],5,FALSE)</f>
        <v>Twin Enviro</v>
      </c>
      <c r="N1473" s="10">
        <f>SUMIF(B:B,Table_Fact_Inbound_Reporting[[#This Row],[single_stream_incoming_date]],G:G)</f>
        <v>5.04</v>
      </c>
      <c r="O1473" s="10">
        <f>IFERROR(VLOOKUP(Table_Fact_Inbound_Reporting[[#This Row],[single_stream_incoming_date]],Fact_Trashout_Reporting!C:F,4,FALSE),0)</f>
        <v>5.88</v>
      </c>
      <c r="P1473" s="10">
        <f>IFERROR(VLOOKUP(Table_Fact_Inbound_Reporting[[#This Row],[single_stream_incoming_date]],Fact_Production_Reporting!E:G,3,FALSE),0)</f>
        <v>4.05</v>
      </c>
      <c r="Q1473" s="30">
        <f>Table_Fact_Inbound_Reporting[[#This Row],[Group_Trash_Weight_Tons]]/Table_Fact_Inbound_Reporting[[#This Row],[Group_Inbound_Weight_Tons]]</f>
        <v>1.1666666666666667</v>
      </c>
      <c r="R1473" s="10">
        <f t="shared" si="22"/>
        <v>0.27575424703049778</v>
      </c>
    </row>
    <row r="1474" spans="1:18" x14ac:dyDescent="0.25">
      <c r="A1474">
        <v>1467</v>
      </c>
      <c r="B1474" s="14">
        <v>43836</v>
      </c>
      <c r="C1474" t="s">
        <v>42</v>
      </c>
      <c r="D1474">
        <v>88366</v>
      </c>
      <c r="E1474" s="2">
        <v>43836</v>
      </c>
      <c r="F1474">
        <v>10640</v>
      </c>
      <c r="G1474">
        <v>5.32</v>
      </c>
      <c r="H1474">
        <v>2</v>
      </c>
      <c r="I1474" t="s">
        <v>162</v>
      </c>
      <c r="J1474" t="s">
        <v>158</v>
      </c>
      <c r="K1474">
        <v>1</v>
      </c>
      <c r="L1474" t="s">
        <v>161</v>
      </c>
      <c r="M1474" s="10" t="str">
        <f>VLOOKUP(Table_Fact_Inbound_Reporting[[#This Row],[supplier_dim_supplier_id]],Table_supplier_dim1[[supplier_id]:[supplier_name]],5,FALSE)</f>
        <v>Twin Enviro</v>
      </c>
      <c r="N1474" s="10">
        <f>SUMIF(B:B,Table_Fact_Inbound_Reporting[[#This Row],[single_stream_incoming_date]],G:G)</f>
        <v>10.98</v>
      </c>
      <c r="O1474" s="10">
        <f>IFERROR(VLOOKUP(Table_Fact_Inbound_Reporting[[#This Row],[single_stream_incoming_date]],Fact_Trashout_Reporting!C:F,4,FALSE),0)</f>
        <v>5.95</v>
      </c>
      <c r="P1474" s="10">
        <f>IFERROR(VLOOKUP(Table_Fact_Inbound_Reporting[[#This Row],[single_stream_incoming_date]],Fact_Production_Reporting!E:G,3,FALSE),0)</f>
        <v>1.67</v>
      </c>
      <c r="Q1474" s="30">
        <f>Table_Fact_Inbound_Reporting[[#This Row],[Group_Trash_Weight_Tons]]/Table_Fact_Inbound_Reporting[[#This Row],[Group_Inbound_Weight_Tons]]</f>
        <v>0.54189435336976322</v>
      </c>
      <c r="R1474" s="10">
        <f t="shared" ref="R1474:R1485" si="23">AVERAGE(Q:Q)</f>
        <v>0.27575424703049778</v>
      </c>
    </row>
    <row r="1475" spans="1:18" x14ac:dyDescent="0.25">
      <c r="A1475">
        <v>1468</v>
      </c>
      <c r="B1475" s="14">
        <v>43836</v>
      </c>
      <c r="C1475" t="s">
        <v>42</v>
      </c>
      <c r="D1475">
        <v>88376</v>
      </c>
      <c r="E1475" s="2">
        <v>43836</v>
      </c>
      <c r="F1475">
        <v>5020</v>
      </c>
      <c r="G1475">
        <v>2.5099999999999998</v>
      </c>
      <c r="H1475">
        <v>2</v>
      </c>
      <c r="I1475" t="s">
        <v>162</v>
      </c>
      <c r="J1475" t="s">
        <v>158</v>
      </c>
      <c r="K1475">
        <v>1</v>
      </c>
      <c r="L1475" t="s">
        <v>161</v>
      </c>
      <c r="M1475" s="10" t="str">
        <f>VLOOKUP(Table_Fact_Inbound_Reporting[[#This Row],[supplier_dim_supplier_id]],Table_supplier_dim1[[supplier_id]:[supplier_name]],5,FALSE)</f>
        <v>Twin Enviro</v>
      </c>
      <c r="N1475" s="10">
        <f>SUMIF(B:B,Table_Fact_Inbound_Reporting[[#This Row],[single_stream_incoming_date]],G:G)</f>
        <v>10.98</v>
      </c>
      <c r="O1475" s="10">
        <f>IFERROR(VLOOKUP(Table_Fact_Inbound_Reporting[[#This Row],[single_stream_incoming_date]],Fact_Trashout_Reporting!C:F,4,FALSE),0)</f>
        <v>5.95</v>
      </c>
      <c r="P1475" s="10">
        <f>IFERROR(VLOOKUP(Table_Fact_Inbound_Reporting[[#This Row],[single_stream_incoming_date]],Fact_Production_Reporting!E:G,3,FALSE),0)</f>
        <v>1.67</v>
      </c>
      <c r="Q1475" s="30">
        <f>Table_Fact_Inbound_Reporting[[#This Row],[Group_Trash_Weight_Tons]]/Table_Fact_Inbound_Reporting[[#This Row],[Group_Inbound_Weight_Tons]]</f>
        <v>0.54189435336976322</v>
      </c>
      <c r="R1475" s="10">
        <f t="shared" si="23"/>
        <v>0.27575424703049778</v>
      </c>
    </row>
    <row r="1476" spans="1:18" x14ac:dyDescent="0.25">
      <c r="A1476">
        <v>1466</v>
      </c>
      <c r="B1476" s="14">
        <v>43836</v>
      </c>
      <c r="C1476" t="s">
        <v>42</v>
      </c>
      <c r="D1476">
        <v>88379</v>
      </c>
      <c r="E1476" s="2">
        <v>43836</v>
      </c>
      <c r="F1476">
        <v>6300</v>
      </c>
      <c r="G1476">
        <v>3.15</v>
      </c>
      <c r="H1476">
        <v>2</v>
      </c>
      <c r="I1476" t="s">
        <v>162</v>
      </c>
      <c r="J1476" t="s">
        <v>158</v>
      </c>
      <c r="K1476">
        <v>1</v>
      </c>
      <c r="L1476" t="s">
        <v>161</v>
      </c>
      <c r="M1476" s="10" t="str">
        <f>VLOOKUP(Table_Fact_Inbound_Reporting[[#This Row],[supplier_dim_supplier_id]],Table_supplier_dim1[[supplier_id]:[supplier_name]],5,FALSE)</f>
        <v>Twin Enviro</v>
      </c>
      <c r="N1476" s="10">
        <f>SUMIF(B:B,Table_Fact_Inbound_Reporting[[#This Row],[single_stream_incoming_date]],G:G)</f>
        <v>10.98</v>
      </c>
      <c r="O1476" s="10">
        <f>IFERROR(VLOOKUP(Table_Fact_Inbound_Reporting[[#This Row],[single_stream_incoming_date]],Fact_Trashout_Reporting!C:F,4,FALSE),0)</f>
        <v>5.95</v>
      </c>
      <c r="P1476" s="10">
        <f>IFERROR(VLOOKUP(Table_Fact_Inbound_Reporting[[#This Row],[single_stream_incoming_date]],Fact_Production_Reporting!E:G,3,FALSE),0)</f>
        <v>1.67</v>
      </c>
      <c r="Q1476" s="30">
        <f>Table_Fact_Inbound_Reporting[[#This Row],[Group_Trash_Weight_Tons]]/Table_Fact_Inbound_Reporting[[#This Row],[Group_Inbound_Weight_Tons]]</f>
        <v>0.54189435336976322</v>
      </c>
      <c r="R1476" s="10">
        <f t="shared" si="23"/>
        <v>0.27575424703049778</v>
      </c>
    </row>
    <row r="1477" spans="1:18" x14ac:dyDescent="0.25">
      <c r="A1477">
        <v>1469</v>
      </c>
      <c r="B1477" s="14">
        <v>43833</v>
      </c>
      <c r="C1477" t="s">
        <v>42</v>
      </c>
      <c r="D1477">
        <v>88333</v>
      </c>
      <c r="E1477" s="2">
        <v>43833</v>
      </c>
      <c r="F1477">
        <v>2660</v>
      </c>
      <c r="G1477">
        <v>1.33</v>
      </c>
      <c r="H1477">
        <v>2</v>
      </c>
      <c r="I1477" t="s">
        <v>162</v>
      </c>
      <c r="J1477" t="s">
        <v>158</v>
      </c>
      <c r="K1477">
        <v>1</v>
      </c>
      <c r="L1477" t="s">
        <v>161</v>
      </c>
      <c r="M1477" s="10" t="str">
        <f>VLOOKUP(Table_Fact_Inbound_Reporting[[#This Row],[supplier_dim_supplier_id]],Table_supplier_dim1[[supplier_id]:[supplier_name]],5,FALSE)</f>
        <v>Twin Enviro</v>
      </c>
      <c r="N1477" s="10">
        <f>SUMIF(B:B,Table_Fact_Inbound_Reporting[[#This Row],[single_stream_incoming_date]],G:G)</f>
        <v>9.629999999999999</v>
      </c>
      <c r="O1477" s="10">
        <f>IFERROR(VLOOKUP(Table_Fact_Inbound_Reporting[[#This Row],[single_stream_incoming_date]],Fact_Trashout_Reporting!C:F,4,FALSE),0)</f>
        <v>0</v>
      </c>
      <c r="P1477" s="10">
        <f>IFERROR(VLOOKUP(Table_Fact_Inbound_Reporting[[#This Row],[single_stream_incoming_date]],Fact_Production_Reporting!E:G,3,FALSE),0)</f>
        <v>6.29</v>
      </c>
      <c r="Q1477" s="30">
        <f>Table_Fact_Inbound_Reporting[[#This Row],[Group_Trash_Weight_Tons]]/Table_Fact_Inbound_Reporting[[#This Row],[Group_Inbound_Weight_Tons]]</f>
        <v>0</v>
      </c>
      <c r="R1477" s="10">
        <f t="shared" si="23"/>
        <v>0.27575424703049778</v>
      </c>
    </row>
    <row r="1478" spans="1:18" x14ac:dyDescent="0.25">
      <c r="A1478">
        <v>1470</v>
      </c>
      <c r="B1478" s="14">
        <v>43833</v>
      </c>
      <c r="C1478" t="s">
        <v>42</v>
      </c>
      <c r="D1478">
        <v>88332</v>
      </c>
      <c r="E1478" s="2">
        <v>43833</v>
      </c>
      <c r="F1478">
        <v>1760</v>
      </c>
      <c r="G1478">
        <v>0.88</v>
      </c>
      <c r="H1478">
        <v>2</v>
      </c>
      <c r="I1478" t="s">
        <v>162</v>
      </c>
      <c r="J1478" t="s">
        <v>158</v>
      </c>
      <c r="K1478">
        <v>1</v>
      </c>
      <c r="L1478" t="s">
        <v>161</v>
      </c>
      <c r="M1478" s="10" t="str">
        <f>VLOOKUP(Table_Fact_Inbound_Reporting[[#This Row],[supplier_dim_supplier_id]],Table_supplier_dim1[[supplier_id]:[supplier_name]],5,FALSE)</f>
        <v>Twin Enviro</v>
      </c>
      <c r="N1478" s="10">
        <f>SUMIF(B:B,Table_Fact_Inbound_Reporting[[#This Row],[single_stream_incoming_date]],G:G)</f>
        <v>9.629999999999999</v>
      </c>
      <c r="O1478" s="10">
        <f>IFERROR(VLOOKUP(Table_Fact_Inbound_Reporting[[#This Row],[single_stream_incoming_date]],Fact_Trashout_Reporting!C:F,4,FALSE),0)</f>
        <v>0</v>
      </c>
      <c r="P1478" s="10">
        <f>IFERROR(VLOOKUP(Table_Fact_Inbound_Reporting[[#This Row],[single_stream_incoming_date]],Fact_Production_Reporting!E:G,3,FALSE),0)</f>
        <v>6.29</v>
      </c>
      <c r="Q1478" s="30">
        <f>Table_Fact_Inbound_Reporting[[#This Row],[Group_Trash_Weight_Tons]]/Table_Fact_Inbound_Reporting[[#This Row],[Group_Inbound_Weight_Tons]]</f>
        <v>0</v>
      </c>
      <c r="R1478" s="10">
        <f t="shared" si="23"/>
        <v>0.27575424703049778</v>
      </c>
    </row>
    <row r="1479" spans="1:18" x14ac:dyDescent="0.25">
      <c r="A1479">
        <v>1796</v>
      </c>
      <c r="B1479" s="14">
        <v>43833</v>
      </c>
      <c r="C1479" t="s">
        <v>42</v>
      </c>
      <c r="D1479">
        <v>88323</v>
      </c>
      <c r="E1479" s="2">
        <v>43833</v>
      </c>
      <c r="F1479">
        <v>7420</v>
      </c>
      <c r="G1479">
        <v>3.71</v>
      </c>
      <c r="H1479">
        <v>3</v>
      </c>
      <c r="I1479" t="s">
        <v>162</v>
      </c>
      <c r="J1479" t="s">
        <v>158</v>
      </c>
      <c r="K1479">
        <v>1</v>
      </c>
      <c r="L1479" t="s">
        <v>161</v>
      </c>
      <c r="M1479" s="10" t="str">
        <f>VLOOKUP(Table_Fact_Inbound_Reporting[[#This Row],[supplier_dim_supplier_id]],Table_supplier_dim1[[supplier_id]:[supplier_name]],5,FALSE)</f>
        <v>Waste Management</v>
      </c>
      <c r="N1479" s="10">
        <f>SUMIF(B:B,Table_Fact_Inbound_Reporting[[#This Row],[single_stream_incoming_date]],G:G)</f>
        <v>9.629999999999999</v>
      </c>
      <c r="O1479" s="10">
        <f>IFERROR(VLOOKUP(Table_Fact_Inbound_Reporting[[#This Row],[single_stream_incoming_date]],Fact_Trashout_Reporting!C:F,4,FALSE),0)</f>
        <v>0</v>
      </c>
      <c r="P1479" s="10">
        <f>IFERROR(VLOOKUP(Table_Fact_Inbound_Reporting[[#This Row],[single_stream_incoming_date]],Fact_Production_Reporting!E:G,3,FALSE),0)</f>
        <v>6.29</v>
      </c>
      <c r="Q1479" s="30">
        <f>Table_Fact_Inbound_Reporting[[#This Row],[Group_Trash_Weight_Tons]]/Table_Fact_Inbound_Reporting[[#This Row],[Group_Inbound_Weight_Tons]]</f>
        <v>0</v>
      </c>
      <c r="R1479" s="10">
        <f t="shared" si="23"/>
        <v>0.27575424703049778</v>
      </c>
    </row>
    <row r="1480" spans="1:18" x14ac:dyDescent="0.25">
      <c r="A1480">
        <v>1793</v>
      </c>
      <c r="B1480" s="14">
        <v>43833</v>
      </c>
      <c r="C1480" t="s">
        <v>42</v>
      </c>
      <c r="D1480">
        <v>88350</v>
      </c>
      <c r="E1480" s="2">
        <v>43833</v>
      </c>
      <c r="F1480">
        <v>7420</v>
      </c>
      <c r="G1480">
        <v>3.71</v>
      </c>
      <c r="H1480">
        <v>3</v>
      </c>
      <c r="I1480" t="s">
        <v>162</v>
      </c>
      <c r="J1480" t="s">
        <v>158</v>
      </c>
      <c r="K1480">
        <v>1</v>
      </c>
      <c r="L1480" t="s">
        <v>161</v>
      </c>
      <c r="M1480" s="10" t="str">
        <f>VLOOKUP(Table_Fact_Inbound_Reporting[[#This Row],[supplier_dim_supplier_id]],Table_supplier_dim1[[supplier_id]:[supplier_name]],5,FALSE)</f>
        <v>Waste Management</v>
      </c>
      <c r="N1480" s="10">
        <f>SUMIF(B:B,Table_Fact_Inbound_Reporting[[#This Row],[single_stream_incoming_date]],G:G)</f>
        <v>9.629999999999999</v>
      </c>
      <c r="O1480" s="10">
        <f>IFERROR(VLOOKUP(Table_Fact_Inbound_Reporting[[#This Row],[single_stream_incoming_date]],Fact_Trashout_Reporting!C:F,4,FALSE),0)</f>
        <v>0</v>
      </c>
      <c r="P1480" s="10">
        <f>IFERROR(VLOOKUP(Table_Fact_Inbound_Reporting[[#This Row],[single_stream_incoming_date]],Fact_Production_Reporting!E:G,3,FALSE),0)</f>
        <v>6.29</v>
      </c>
      <c r="Q1480" s="30">
        <f>Table_Fact_Inbound_Reporting[[#This Row],[Group_Trash_Weight_Tons]]/Table_Fact_Inbound_Reporting[[#This Row],[Group_Inbound_Weight_Tons]]</f>
        <v>0</v>
      </c>
      <c r="R1480" s="10">
        <f t="shared" si="23"/>
        <v>0.27575424703049778</v>
      </c>
    </row>
    <row r="1481" spans="1:18" x14ac:dyDescent="0.25">
      <c r="A1481">
        <v>1471</v>
      </c>
      <c r="B1481" s="14">
        <v>43832</v>
      </c>
      <c r="C1481" t="s">
        <v>42</v>
      </c>
      <c r="D1481">
        <v>88316</v>
      </c>
      <c r="E1481" s="2">
        <v>43832</v>
      </c>
      <c r="F1481">
        <v>3740</v>
      </c>
      <c r="G1481">
        <v>1.87</v>
      </c>
      <c r="H1481">
        <v>2</v>
      </c>
      <c r="I1481" t="s">
        <v>162</v>
      </c>
      <c r="J1481" t="s">
        <v>158</v>
      </c>
      <c r="K1481">
        <v>1</v>
      </c>
      <c r="L1481" t="s">
        <v>161</v>
      </c>
      <c r="M1481" s="10" t="str">
        <f>VLOOKUP(Table_Fact_Inbound_Reporting[[#This Row],[supplier_dim_supplier_id]],Table_supplier_dim1[[supplier_id]:[supplier_name]],5,FALSE)</f>
        <v>Twin Enviro</v>
      </c>
      <c r="N1481" s="10">
        <f>SUMIF(B:B,Table_Fact_Inbound_Reporting[[#This Row],[single_stream_incoming_date]],G:G)</f>
        <v>13.85</v>
      </c>
      <c r="O1481" s="10">
        <f>IFERROR(VLOOKUP(Table_Fact_Inbound_Reporting[[#This Row],[single_stream_incoming_date]],Fact_Trashout_Reporting!C:F,4,FALSE),0)</f>
        <v>0</v>
      </c>
      <c r="P1481" s="10">
        <f>IFERROR(VLOOKUP(Table_Fact_Inbound_Reporting[[#This Row],[single_stream_incoming_date]],Fact_Production_Reporting!E:G,3,FALSE),0)</f>
        <v>0</v>
      </c>
      <c r="Q1481" s="30">
        <f>Table_Fact_Inbound_Reporting[[#This Row],[Group_Trash_Weight_Tons]]/Table_Fact_Inbound_Reporting[[#This Row],[Group_Inbound_Weight_Tons]]</f>
        <v>0</v>
      </c>
      <c r="R1481" s="10">
        <f t="shared" si="23"/>
        <v>0.27575424703049778</v>
      </c>
    </row>
    <row r="1482" spans="1:18" x14ac:dyDescent="0.25">
      <c r="A1482">
        <v>1473</v>
      </c>
      <c r="B1482" s="14">
        <v>43832</v>
      </c>
      <c r="C1482" t="s">
        <v>42</v>
      </c>
      <c r="D1482">
        <v>88298</v>
      </c>
      <c r="E1482" s="2">
        <v>43832</v>
      </c>
      <c r="F1482">
        <v>2200</v>
      </c>
      <c r="G1482">
        <v>1.1000000000000001</v>
      </c>
      <c r="H1482">
        <v>2</v>
      </c>
      <c r="I1482" t="s">
        <v>162</v>
      </c>
      <c r="J1482" t="s">
        <v>158</v>
      </c>
      <c r="K1482">
        <v>1</v>
      </c>
      <c r="L1482" t="s">
        <v>161</v>
      </c>
      <c r="M1482" s="10" t="str">
        <f>VLOOKUP(Table_Fact_Inbound_Reporting[[#This Row],[supplier_dim_supplier_id]],Table_supplier_dim1[[supplier_id]:[supplier_name]],5,FALSE)</f>
        <v>Twin Enviro</v>
      </c>
      <c r="N1482" s="10">
        <f>SUMIF(B:B,Table_Fact_Inbound_Reporting[[#This Row],[single_stream_incoming_date]],G:G)</f>
        <v>13.85</v>
      </c>
      <c r="O1482" s="10">
        <f>IFERROR(VLOOKUP(Table_Fact_Inbound_Reporting[[#This Row],[single_stream_incoming_date]],Fact_Trashout_Reporting!C:F,4,FALSE),0)</f>
        <v>0</v>
      </c>
      <c r="P1482" s="10">
        <f>IFERROR(VLOOKUP(Table_Fact_Inbound_Reporting[[#This Row],[single_stream_incoming_date]],Fact_Production_Reporting!E:G,3,FALSE),0)</f>
        <v>0</v>
      </c>
      <c r="Q1482" s="30">
        <f>Table_Fact_Inbound_Reporting[[#This Row],[Group_Trash_Weight_Tons]]/Table_Fact_Inbound_Reporting[[#This Row],[Group_Inbound_Weight_Tons]]</f>
        <v>0</v>
      </c>
      <c r="R1482" s="10">
        <f t="shared" si="23"/>
        <v>0.27575424703049778</v>
      </c>
    </row>
    <row r="1483" spans="1:18" x14ac:dyDescent="0.25">
      <c r="A1483">
        <v>1798</v>
      </c>
      <c r="B1483" s="14">
        <v>43832</v>
      </c>
      <c r="C1483" t="s">
        <v>42</v>
      </c>
      <c r="D1483">
        <v>88318</v>
      </c>
      <c r="E1483" s="2">
        <v>43832</v>
      </c>
      <c r="F1483">
        <v>5960</v>
      </c>
      <c r="G1483">
        <v>2.98</v>
      </c>
      <c r="H1483">
        <v>3</v>
      </c>
      <c r="I1483" t="s">
        <v>162</v>
      </c>
      <c r="J1483" t="s">
        <v>158</v>
      </c>
      <c r="K1483">
        <v>1</v>
      </c>
      <c r="L1483" t="s">
        <v>161</v>
      </c>
      <c r="M1483" s="10" t="str">
        <f>VLOOKUP(Table_Fact_Inbound_Reporting[[#This Row],[supplier_dim_supplier_id]],Table_supplier_dim1[[supplier_id]:[supplier_name]],5,FALSE)</f>
        <v>Waste Management</v>
      </c>
      <c r="N1483" s="10">
        <f>SUMIF(B:B,Table_Fact_Inbound_Reporting[[#This Row],[single_stream_incoming_date]],G:G)</f>
        <v>13.85</v>
      </c>
      <c r="O1483" s="10">
        <f>IFERROR(VLOOKUP(Table_Fact_Inbound_Reporting[[#This Row],[single_stream_incoming_date]],Fact_Trashout_Reporting!C:F,4,FALSE),0)</f>
        <v>0</v>
      </c>
      <c r="P1483" s="10">
        <f>IFERROR(VLOOKUP(Table_Fact_Inbound_Reporting[[#This Row],[single_stream_incoming_date]],Fact_Production_Reporting!E:G,3,FALSE),0)</f>
        <v>0</v>
      </c>
      <c r="Q1483" s="30">
        <f>Table_Fact_Inbound_Reporting[[#This Row],[Group_Trash_Weight_Tons]]/Table_Fact_Inbound_Reporting[[#This Row],[Group_Inbound_Weight_Tons]]</f>
        <v>0</v>
      </c>
      <c r="R1483" s="10">
        <f t="shared" si="23"/>
        <v>0.27575424703049778</v>
      </c>
    </row>
    <row r="1484" spans="1:18" x14ac:dyDescent="0.25">
      <c r="A1484">
        <v>1797</v>
      </c>
      <c r="B1484" s="14">
        <v>43832</v>
      </c>
      <c r="C1484" t="s">
        <v>42</v>
      </c>
      <c r="D1484">
        <v>88303</v>
      </c>
      <c r="E1484" s="2">
        <v>43832</v>
      </c>
      <c r="F1484">
        <v>7920</v>
      </c>
      <c r="G1484">
        <v>3.96</v>
      </c>
      <c r="H1484">
        <v>3</v>
      </c>
      <c r="I1484" t="s">
        <v>162</v>
      </c>
      <c r="J1484" t="s">
        <v>158</v>
      </c>
      <c r="K1484">
        <v>1</v>
      </c>
      <c r="L1484" t="s">
        <v>161</v>
      </c>
      <c r="M1484" s="10" t="str">
        <f>VLOOKUP(Table_Fact_Inbound_Reporting[[#This Row],[supplier_dim_supplier_id]],Table_supplier_dim1[[supplier_id]:[supplier_name]],5,FALSE)</f>
        <v>Waste Management</v>
      </c>
      <c r="N1484" s="10">
        <f>SUMIF(B:B,Table_Fact_Inbound_Reporting[[#This Row],[single_stream_incoming_date]],G:G)</f>
        <v>13.85</v>
      </c>
      <c r="O1484" s="10">
        <f>IFERROR(VLOOKUP(Table_Fact_Inbound_Reporting[[#This Row],[single_stream_incoming_date]],Fact_Trashout_Reporting!C:F,4,FALSE),0)</f>
        <v>0</v>
      </c>
      <c r="P1484" s="10">
        <f>IFERROR(VLOOKUP(Table_Fact_Inbound_Reporting[[#This Row],[single_stream_incoming_date]],Fact_Production_Reporting!E:G,3,FALSE),0)</f>
        <v>0</v>
      </c>
      <c r="Q1484" s="30">
        <f>Table_Fact_Inbound_Reporting[[#This Row],[Group_Trash_Weight_Tons]]/Table_Fact_Inbound_Reporting[[#This Row],[Group_Inbound_Weight_Tons]]</f>
        <v>0</v>
      </c>
      <c r="R1484" s="10">
        <f t="shared" si="23"/>
        <v>0.27575424703049778</v>
      </c>
    </row>
    <row r="1485" spans="1:18" x14ac:dyDescent="0.25">
      <c r="A1485">
        <v>1474</v>
      </c>
      <c r="B1485" s="14">
        <v>43832</v>
      </c>
      <c r="C1485" t="s">
        <v>42</v>
      </c>
      <c r="D1485">
        <v>88293</v>
      </c>
      <c r="E1485" s="2">
        <v>43832</v>
      </c>
      <c r="F1485">
        <v>7880</v>
      </c>
      <c r="G1485">
        <v>3.94</v>
      </c>
      <c r="H1485">
        <v>2</v>
      </c>
      <c r="I1485" t="s">
        <v>162</v>
      </c>
      <c r="J1485" t="s">
        <v>158</v>
      </c>
      <c r="K1485">
        <v>1</v>
      </c>
      <c r="L1485" t="s">
        <v>161</v>
      </c>
      <c r="M1485" s="10" t="str">
        <f>VLOOKUP(Table_Fact_Inbound_Reporting[[#This Row],[supplier_dim_supplier_id]],Table_supplier_dim1[[supplier_id]:[supplier_name]],5,FALSE)</f>
        <v>Twin Enviro</v>
      </c>
      <c r="N1485" s="10">
        <f>SUMIF(B:B,Table_Fact_Inbound_Reporting[[#This Row],[single_stream_incoming_date]],G:G)</f>
        <v>13.85</v>
      </c>
      <c r="O1485" s="10">
        <f>IFERROR(VLOOKUP(Table_Fact_Inbound_Reporting[[#This Row],[single_stream_incoming_date]],Fact_Trashout_Reporting!C:F,4,FALSE),0)</f>
        <v>0</v>
      </c>
      <c r="P1485" s="10">
        <f>IFERROR(VLOOKUP(Table_Fact_Inbound_Reporting[[#This Row],[single_stream_incoming_date]],Fact_Production_Reporting!E:G,3,FALSE),0)</f>
        <v>0</v>
      </c>
      <c r="Q1485" s="30">
        <f>Table_Fact_Inbound_Reporting[[#This Row],[Group_Trash_Weight_Tons]]/Table_Fact_Inbound_Reporting[[#This Row],[Group_Inbound_Weight_Tons]]</f>
        <v>0</v>
      </c>
      <c r="R1485" s="10">
        <f t="shared" si="23"/>
        <v>0.27575424703049778</v>
      </c>
    </row>
  </sheetData>
  <pageMargins left="0.7" right="0.7" top="0.75" bottom="0.75" header="0.3" footer="0.3"/>
  <pageSetup orientation="portrait" horizontalDpi="4294967293" verticalDpi="90" r:id="rId2"/>
  <drawing r:id="rId3"/>
  <tableParts count="1">
    <tablePart r:id="rId4"/>
  </tableParts>
  <extLst>
    <ext xmlns:x14="http://schemas.microsoft.com/office/spreadsheetml/2009/9/main" uri="{A8765BA9-456A-4dab-B4F3-ACF838C121DE}">
      <x14:slicerList>
        <x14:slicer r:id="rId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sqref="A1:B2"/>
    </sheetView>
  </sheetViews>
  <sheetFormatPr defaultRowHeight="15" x14ac:dyDescent="0.25"/>
  <cols>
    <col min="1" max="1" width="28.5703125" bestFit="1" customWidth="1"/>
    <col min="2" max="2" width="37.28515625" bestFit="1" customWidth="1"/>
  </cols>
  <sheetData>
    <row r="1" spans="1:2" x14ac:dyDescent="0.25">
      <c r="A1" t="s">
        <v>28</v>
      </c>
      <c r="B1" t="s">
        <v>29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workbookViewId="0">
      <selection sqref="A1:D2"/>
    </sheetView>
  </sheetViews>
  <sheetFormatPr defaultRowHeight="15" x14ac:dyDescent="0.25"/>
  <cols>
    <col min="1" max="1" width="15" bestFit="1" customWidth="1"/>
    <col min="2" max="2" width="18.42578125" bestFit="1" customWidth="1"/>
    <col min="3" max="3" width="26.28515625" bestFit="1" customWidth="1"/>
    <col min="4" max="4" width="20.5703125" bestFit="1" customWidth="1"/>
  </cols>
  <sheetData>
    <row r="1" spans="1:4" x14ac:dyDescent="0.25">
      <c r="A1" t="s">
        <v>30</v>
      </c>
      <c r="B1" t="s">
        <v>31</v>
      </c>
      <c r="C1" t="s">
        <v>32</v>
      </c>
      <c r="D1" t="s">
        <v>33</v>
      </c>
    </row>
    <row r="2" spans="1:4" x14ac:dyDescent="0.25">
      <c r="A2">
        <v>15</v>
      </c>
      <c r="B2" t="s">
        <v>201</v>
      </c>
      <c r="C2" t="s">
        <v>219</v>
      </c>
      <c r="D2">
        <v>123</v>
      </c>
    </row>
    <row r="3" spans="1:4" x14ac:dyDescent="0.25">
      <c r="A3">
        <v>23</v>
      </c>
      <c r="B3" t="s">
        <v>201</v>
      </c>
      <c r="C3" t="s">
        <v>319</v>
      </c>
      <c r="D3">
        <v>1</v>
      </c>
    </row>
    <row r="4" spans="1:4" x14ac:dyDescent="0.25">
      <c r="A4">
        <v>19</v>
      </c>
      <c r="B4" t="s">
        <v>201</v>
      </c>
      <c r="C4" t="s">
        <v>130</v>
      </c>
      <c r="D4">
        <v>123</v>
      </c>
    </row>
    <row r="5" spans="1:4" x14ac:dyDescent="0.25">
      <c r="A5">
        <v>1</v>
      </c>
      <c r="B5" t="s">
        <v>201</v>
      </c>
      <c r="C5" t="s">
        <v>204</v>
      </c>
      <c r="D5">
        <v>1</v>
      </c>
    </row>
    <row r="6" spans="1:4" x14ac:dyDescent="0.25">
      <c r="A6">
        <v>7</v>
      </c>
      <c r="B6" t="s">
        <v>201</v>
      </c>
      <c r="C6" t="s">
        <v>206</v>
      </c>
      <c r="D6">
        <v>1234</v>
      </c>
    </row>
    <row r="7" spans="1:4" x14ac:dyDescent="0.25">
      <c r="A7">
        <v>14</v>
      </c>
      <c r="B7" t="s">
        <v>201</v>
      </c>
      <c r="C7" t="s">
        <v>202</v>
      </c>
      <c r="D7">
        <v>123</v>
      </c>
    </row>
    <row r="8" spans="1:4" x14ac:dyDescent="0.25">
      <c r="A8">
        <v>22</v>
      </c>
      <c r="B8" t="s">
        <v>201</v>
      </c>
      <c r="C8" t="s">
        <v>203</v>
      </c>
      <c r="D8">
        <v>123</v>
      </c>
    </row>
    <row r="9" spans="1:4" x14ac:dyDescent="0.25">
      <c r="A9">
        <v>12</v>
      </c>
      <c r="B9" t="s">
        <v>201</v>
      </c>
      <c r="C9" t="s">
        <v>205</v>
      </c>
      <c r="D9">
        <v>12</v>
      </c>
    </row>
    <row r="10" spans="1:4" x14ac:dyDescent="0.25">
      <c r="A10">
        <v>6</v>
      </c>
      <c r="B10" t="s">
        <v>201</v>
      </c>
      <c r="C10" t="s">
        <v>211</v>
      </c>
      <c r="D10">
        <v>1234</v>
      </c>
    </row>
    <row r="11" spans="1:4" x14ac:dyDescent="0.25">
      <c r="A11">
        <v>2</v>
      </c>
      <c r="B11" t="s">
        <v>201</v>
      </c>
      <c r="C11" t="s">
        <v>212</v>
      </c>
      <c r="D11">
        <v>2</v>
      </c>
    </row>
    <row r="12" spans="1:4" x14ac:dyDescent="0.25">
      <c r="A12">
        <v>10</v>
      </c>
      <c r="B12" t="s">
        <v>201</v>
      </c>
      <c r="C12" t="s">
        <v>207</v>
      </c>
      <c r="D12">
        <v>1234</v>
      </c>
    </row>
    <row r="13" spans="1:4" x14ac:dyDescent="0.25">
      <c r="A13">
        <v>13</v>
      </c>
      <c r="B13" t="s">
        <v>201</v>
      </c>
      <c r="C13" t="s">
        <v>208</v>
      </c>
      <c r="D13">
        <v>123</v>
      </c>
    </row>
    <row r="14" spans="1:4" x14ac:dyDescent="0.25">
      <c r="A14">
        <v>17</v>
      </c>
      <c r="B14" t="s">
        <v>201</v>
      </c>
      <c r="C14" t="s">
        <v>209</v>
      </c>
      <c r="D14">
        <v>123</v>
      </c>
    </row>
    <row r="15" spans="1:4" x14ac:dyDescent="0.25">
      <c r="A15">
        <v>21</v>
      </c>
      <c r="B15" t="s">
        <v>201</v>
      </c>
      <c r="C15" t="s">
        <v>210</v>
      </c>
      <c r="D15">
        <v>123</v>
      </c>
    </row>
    <row r="16" spans="1:4" x14ac:dyDescent="0.25">
      <c r="A16">
        <v>5</v>
      </c>
      <c r="B16" t="s">
        <v>201</v>
      </c>
      <c r="C16" t="s">
        <v>216</v>
      </c>
      <c r="D16">
        <v>1234</v>
      </c>
    </row>
    <row r="17" spans="1:4" x14ac:dyDescent="0.25">
      <c r="A17">
        <v>3</v>
      </c>
      <c r="B17" t="s">
        <v>201</v>
      </c>
      <c r="C17" t="s">
        <v>217</v>
      </c>
      <c r="D17">
        <v>123</v>
      </c>
    </row>
    <row r="18" spans="1:4" x14ac:dyDescent="0.25">
      <c r="A18">
        <v>9</v>
      </c>
      <c r="B18" t="s">
        <v>201</v>
      </c>
      <c r="C18" t="s">
        <v>218</v>
      </c>
      <c r="D18">
        <v>1234</v>
      </c>
    </row>
    <row r="19" spans="1:4" x14ac:dyDescent="0.25">
      <c r="A19">
        <v>18</v>
      </c>
      <c r="B19" t="s">
        <v>201</v>
      </c>
      <c r="C19" t="s">
        <v>213</v>
      </c>
      <c r="D19">
        <v>1234</v>
      </c>
    </row>
    <row r="20" spans="1:4" x14ac:dyDescent="0.25">
      <c r="A20">
        <v>16</v>
      </c>
      <c r="B20" t="s">
        <v>201</v>
      </c>
      <c r="C20" t="s">
        <v>214</v>
      </c>
      <c r="D20">
        <v>123</v>
      </c>
    </row>
    <row r="21" spans="1:4" x14ac:dyDescent="0.25">
      <c r="A21">
        <v>20</v>
      </c>
      <c r="B21" t="s">
        <v>201</v>
      </c>
      <c r="C21" t="s">
        <v>215</v>
      </c>
      <c r="D21">
        <v>123</v>
      </c>
    </row>
    <row r="22" spans="1:4" x14ac:dyDescent="0.25">
      <c r="A22">
        <v>4</v>
      </c>
      <c r="B22" t="s">
        <v>201</v>
      </c>
      <c r="C22" t="s">
        <v>220</v>
      </c>
      <c r="D22">
        <v>1234</v>
      </c>
    </row>
    <row r="23" spans="1:4" x14ac:dyDescent="0.25">
      <c r="A23">
        <v>8</v>
      </c>
      <c r="B23" t="s">
        <v>201</v>
      </c>
      <c r="C23" t="s">
        <v>221</v>
      </c>
      <c r="D23">
        <v>1234</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sqref="A1:B2"/>
    </sheetView>
  </sheetViews>
  <sheetFormatPr defaultRowHeight="15" x14ac:dyDescent="0.25"/>
  <cols>
    <col min="1" max="1" width="30" bestFit="1" customWidth="1"/>
    <col min="2" max="2" width="41.42578125" bestFit="1" customWidth="1"/>
  </cols>
  <sheetData>
    <row r="1" spans="1:2" x14ac:dyDescent="0.25">
      <c r="A1" t="s">
        <v>34</v>
      </c>
      <c r="B1" t="s">
        <v>35</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workbookViewId="0">
      <selection sqref="A1:A5"/>
    </sheetView>
  </sheetViews>
  <sheetFormatPr defaultRowHeight="15" x14ac:dyDescent="0.25"/>
  <cols>
    <col min="1" max="1" width="10.85546875" bestFit="1" customWidth="1"/>
  </cols>
  <sheetData>
    <row r="1" spans="1:1" x14ac:dyDescent="0.25">
      <c r="A1" t="s">
        <v>41</v>
      </c>
    </row>
    <row r="2" spans="1:1" x14ac:dyDescent="0.25">
      <c r="A2">
        <v>1</v>
      </c>
    </row>
    <row r="3" spans="1:1" x14ac:dyDescent="0.25">
      <c r="A3">
        <v>1</v>
      </c>
    </row>
    <row r="4" spans="1:1" x14ac:dyDescent="0.25">
      <c r="A4">
        <v>1</v>
      </c>
    </row>
    <row r="5" spans="1:1" x14ac:dyDescent="0.25">
      <c r="A5">
        <v>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sqref="A1:B2"/>
    </sheetView>
  </sheetViews>
  <sheetFormatPr defaultRowHeight="15" x14ac:dyDescent="0.25"/>
  <cols>
    <col min="1" max="1" width="33.7109375" bestFit="1" customWidth="1"/>
    <col min="2" max="2" width="26" bestFit="1" customWidth="1"/>
  </cols>
  <sheetData>
    <row r="1" spans="1:2" x14ac:dyDescent="0.25">
      <c r="A1" t="s">
        <v>47</v>
      </c>
      <c r="B1" t="s">
        <v>48</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48"/>
  <sheetViews>
    <sheetView workbookViewId="0">
      <selection activeCell="F5" sqref="F5"/>
    </sheetView>
  </sheetViews>
  <sheetFormatPr defaultRowHeight="15" x14ac:dyDescent="0.25"/>
  <cols>
    <col min="1" max="1" width="13.42578125" bestFit="1" customWidth="1"/>
    <col min="2" max="2" width="23.28515625" hidden="1" customWidth="1"/>
    <col min="3" max="3" width="15.85546875" bestFit="1" customWidth="1"/>
    <col min="4" max="4" width="20.85546875" bestFit="1" customWidth="1"/>
    <col min="5" max="5" width="32.5703125" bestFit="1" customWidth="1"/>
    <col min="6" max="6" width="23" bestFit="1" customWidth="1"/>
    <col min="7" max="7" width="31" hidden="1" customWidth="1"/>
    <col min="8" max="8" width="18.5703125" bestFit="1" customWidth="1"/>
  </cols>
  <sheetData>
    <row r="1" spans="1:8" x14ac:dyDescent="0.25">
      <c r="A1" t="s">
        <v>97</v>
      </c>
      <c r="B1" t="s">
        <v>4</v>
      </c>
      <c r="C1" t="s">
        <v>98</v>
      </c>
      <c r="D1" t="s">
        <v>99</v>
      </c>
      <c r="E1" t="s">
        <v>100</v>
      </c>
      <c r="F1" t="s">
        <v>101</v>
      </c>
      <c r="G1" t="s">
        <v>47</v>
      </c>
      <c r="H1" t="s">
        <v>176</v>
      </c>
    </row>
    <row r="2" spans="1:8" x14ac:dyDescent="0.25">
      <c r="A2">
        <v>369</v>
      </c>
      <c r="B2" s="1">
        <v>44440.880357831789</v>
      </c>
      <c r="C2" s="2">
        <v>44440</v>
      </c>
      <c r="D2">
        <v>5040</v>
      </c>
      <c r="E2">
        <v>114296</v>
      </c>
      <c r="F2">
        <v>2.52</v>
      </c>
      <c r="G2">
        <v>1</v>
      </c>
      <c r="H2" t="str">
        <f>VLOOKUP(Table_trashout_fact1[[#This Row],[landfill_owner_landfill_owner_id]],Table_landfill_owner_dim1[#All],2,FALSE)</f>
        <v>Twin Enviro Landfill</v>
      </c>
    </row>
    <row r="3" spans="1:8" x14ac:dyDescent="0.25">
      <c r="A3">
        <v>368</v>
      </c>
      <c r="B3" s="1">
        <v>44440.875887422837</v>
      </c>
      <c r="C3" s="2">
        <v>44439</v>
      </c>
      <c r="D3">
        <v>6840</v>
      </c>
      <c r="E3">
        <v>114219</v>
      </c>
      <c r="F3">
        <v>3.42</v>
      </c>
      <c r="G3">
        <v>1</v>
      </c>
      <c r="H3" t="str">
        <f>VLOOKUP(Table_trashout_fact1[[#This Row],[landfill_owner_landfill_owner_id]],Table_landfill_owner_dim1[#All],2,FALSE)</f>
        <v>Twin Enviro Landfill</v>
      </c>
    </row>
    <row r="4" spans="1:8" x14ac:dyDescent="0.25">
      <c r="A4">
        <v>367</v>
      </c>
      <c r="B4" s="1">
        <v>44438.904122800923</v>
      </c>
      <c r="C4" s="2">
        <v>44438</v>
      </c>
      <c r="D4">
        <v>8600</v>
      </c>
      <c r="E4">
        <v>114162</v>
      </c>
      <c r="F4">
        <v>4.3</v>
      </c>
      <c r="G4">
        <v>1</v>
      </c>
      <c r="H4" t="str">
        <f>VLOOKUP(Table_trashout_fact1[[#This Row],[landfill_owner_landfill_owner_id]],Table_landfill_owner_dim1[#All],2,FALSE)</f>
        <v>Twin Enviro Landfill</v>
      </c>
    </row>
    <row r="5" spans="1:8" x14ac:dyDescent="0.25">
      <c r="A5">
        <v>360</v>
      </c>
      <c r="B5" s="1">
        <v>44434.866811882719</v>
      </c>
      <c r="C5" s="2">
        <v>44433</v>
      </c>
      <c r="D5">
        <v>5140</v>
      </c>
      <c r="E5">
        <v>113926</v>
      </c>
      <c r="F5">
        <v>2.57</v>
      </c>
      <c r="G5">
        <v>1</v>
      </c>
      <c r="H5" t="str">
        <f>VLOOKUP(Table_trashout_fact1[[#This Row],[landfill_owner_landfill_owner_id]],Table_landfill_owner_dim1[#All],2,FALSE)</f>
        <v>Twin Enviro Landfill</v>
      </c>
    </row>
    <row r="6" spans="1:8" x14ac:dyDescent="0.25">
      <c r="A6">
        <v>359</v>
      </c>
      <c r="B6" s="1">
        <v>44432.877443711419</v>
      </c>
      <c r="C6" s="2">
        <v>44432</v>
      </c>
      <c r="D6">
        <v>7740</v>
      </c>
      <c r="E6">
        <v>113854</v>
      </c>
      <c r="F6">
        <v>3.87</v>
      </c>
      <c r="G6">
        <v>1</v>
      </c>
      <c r="H6" t="str">
        <f>VLOOKUP(Table_trashout_fact1[[#This Row],[landfill_owner_landfill_owner_id]],Table_landfill_owner_dim1[#All],2,FALSE)</f>
        <v>Twin Enviro Landfill</v>
      </c>
    </row>
    <row r="7" spans="1:8" x14ac:dyDescent="0.25">
      <c r="A7">
        <v>358</v>
      </c>
      <c r="B7" s="1">
        <v>44431.913569868826</v>
      </c>
      <c r="C7" s="2">
        <v>44431</v>
      </c>
      <c r="D7">
        <v>600</v>
      </c>
      <c r="E7">
        <v>113780</v>
      </c>
      <c r="F7">
        <v>0.3</v>
      </c>
      <c r="G7">
        <v>1</v>
      </c>
      <c r="H7" t="str">
        <f>VLOOKUP(Table_trashout_fact1[[#This Row],[landfill_owner_landfill_owner_id]],Table_landfill_owner_dim1[#All],2,FALSE)</f>
        <v>Twin Enviro Landfill</v>
      </c>
    </row>
    <row r="8" spans="1:8" x14ac:dyDescent="0.25">
      <c r="A8">
        <v>357</v>
      </c>
      <c r="B8" s="1">
        <v>44431.911670833331</v>
      </c>
      <c r="C8" s="2">
        <v>44428</v>
      </c>
      <c r="D8">
        <v>6160</v>
      </c>
      <c r="E8">
        <v>113694</v>
      </c>
      <c r="F8">
        <v>3.08</v>
      </c>
      <c r="G8">
        <v>1</v>
      </c>
      <c r="H8" t="str">
        <f>VLOOKUP(Table_trashout_fact1[[#This Row],[landfill_owner_landfill_owner_id]],Table_landfill_owner_dim1[#All],2,FALSE)</f>
        <v>Twin Enviro Landfill</v>
      </c>
    </row>
    <row r="9" spans="1:8" x14ac:dyDescent="0.25">
      <c r="A9">
        <v>354</v>
      </c>
      <c r="B9" s="1">
        <v>44431.905435262343</v>
      </c>
      <c r="C9" s="2">
        <v>44428</v>
      </c>
      <c r="D9">
        <v>4280</v>
      </c>
      <c r="E9">
        <v>113763</v>
      </c>
      <c r="F9">
        <v>2.14</v>
      </c>
      <c r="G9">
        <v>1</v>
      </c>
      <c r="H9" t="str">
        <f>VLOOKUP(Table_trashout_fact1[[#This Row],[landfill_owner_landfill_owner_id]],Table_landfill_owner_dim1[#All],2,FALSE)</f>
        <v>Twin Enviro Landfill</v>
      </c>
    </row>
    <row r="10" spans="1:8" x14ac:dyDescent="0.25">
      <c r="A10">
        <v>355</v>
      </c>
      <c r="B10" s="1">
        <v>44431.906078935186</v>
      </c>
      <c r="C10" s="2">
        <v>44427</v>
      </c>
      <c r="D10">
        <v>6560</v>
      </c>
      <c r="E10">
        <v>113624</v>
      </c>
      <c r="F10">
        <v>3.28</v>
      </c>
      <c r="G10">
        <v>1</v>
      </c>
      <c r="H10" t="str">
        <f>VLOOKUP(Table_trashout_fact1[[#This Row],[landfill_owner_landfill_owner_id]],Table_landfill_owner_dim1[#All],2,FALSE)</f>
        <v>Twin Enviro Landfill</v>
      </c>
    </row>
    <row r="11" spans="1:8" x14ac:dyDescent="0.25">
      <c r="A11">
        <v>356</v>
      </c>
      <c r="B11" s="1">
        <v>44431.908405825619</v>
      </c>
      <c r="C11" s="2">
        <v>44427</v>
      </c>
      <c r="D11">
        <v>4900</v>
      </c>
      <c r="E11">
        <v>113626</v>
      </c>
      <c r="F11">
        <v>2.4500000000000002</v>
      </c>
      <c r="G11">
        <v>1</v>
      </c>
      <c r="H11" t="str">
        <f>VLOOKUP(Table_trashout_fact1[[#This Row],[landfill_owner_landfill_owner_id]],Table_landfill_owner_dim1[#All],2,FALSE)</f>
        <v>Twin Enviro Landfill</v>
      </c>
    </row>
    <row r="12" spans="1:8" x14ac:dyDescent="0.25">
      <c r="A12">
        <v>353</v>
      </c>
      <c r="B12" s="1">
        <v>44427.55317959105</v>
      </c>
      <c r="C12" s="2">
        <v>44426</v>
      </c>
      <c r="D12">
        <v>5440</v>
      </c>
      <c r="E12">
        <v>113550</v>
      </c>
      <c r="F12">
        <v>2.72</v>
      </c>
      <c r="G12">
        <v>1</v>
      </c>
      <c r="H12" t="str">
        <f>VLOOKUP(Table_trashout_fact1[[#This Row],[landfill_owner_landfill_owner_id]],Table_landfill_owner_dim1[#All],2,FALSE)</f>
        <v>Twin Enviro Landfill</v>
      </c>
    </row>
    <row r="13" spans="1:8" x14ac:dyDescent="0.25">
      <c r="A13">
        <v>352</v>
      </c>
      <c r="B13" s="1">
        <v>44425.870554629633</v>
      </c>
      <c r="C13" s="2">
        <v>44425</v>
      </c>
      <c r="D13">
        <v>6300</v>
      </c>
      <c r="E13">
        <v>113474</v>
      </c>
      <c r="F13">
        <v>3.15</v>
      </c>
      <c r="G13">
        <v>1</v>
      </c>
      <c r="H13" t="str">
        <f>VLOOKUP(Table_trashout_fact1[[#This Row],[landfill_owner_landfill_owner_id]],Table_landfill_owner_dim1[#All],2,FALSE)</f>
        <v>Twin Enviro Landfill</v>
      </c>
    </row>
    <row r="14" spans="1:8" x14ac:dyDescent="0.25">
      <c r="A14">
        <v>351</v>
      </c>
      <c r="B14" s="1">
        <v>44425.868053896607</v>
      </c>
      <c r="C14" s="2">
        <v>44422</v>
      </c>
      <c r="D14">
        <v>3560</v>
      </c>
      <c r="E14">
        <v>113400</v>
      </c>
      <c r="F14">
        <v>1.78</v>
      </c>
      <c r="G14">
        <v>1</v>
      </c>
      <c r="H14" t="str">
        <f>VLOOKUP(Table_trashout_fact1[[#This Row],[landfill_owner_landfill_owner_id]],Table_landfill_owner_dim1[#All],2,FALSE)</f>
        <v>Twin Enviro Landfill</v>
      </c>
    </row>
    <row r="15" spans="1:8" x14ac:dyDescent="0.25">
      <c r="A15">
        <v>350</v>
      </c>
      <c r="B15" s="1">
        <v>44421.887718248458</v>
      </c>
      <c r="C15" s="2">
        <v>44421</v>
      </c>
      <c r="D15">
        <v>4420</v>
      </c>
      <c r="E15">
        <v>113305</v>
      </c>
      <c r="F15">
        <v>2.21</v>
      </c>
      <c r="G15">
        <v>1</v>
      </c>
      <c r="H15" t="str">
        <f>VLOOKUP(Table_trashout_fact1[[#This Row],[landfill_owner_landfill_owner_id]],Table_landfill_owner_dim1[#All],2,FALSE)</f>
        <v>Twin Enviro Landfill</v>
      </c>
    </row>
    <row r="16" spans="1:8" x14ac:dyDescent="0.25">
      <c r="A16">
        <v>349</v>
      </c>
      <c r="B16" s="1">
        <v>44420.894656249999</v>
      </c>
      <c r="C16" s="2">
        <v>44420</v>
      </c>
      <c r="D16">
        <v>5840</v>
      </c>
      <c r="E16">
        <v>113241</v>
      </c>
      <c r="F16">
        <v>2.92</v>
      </c>
      <c r="G16">
        <v>1</v>
      </c>
      <c r="H16" t="str">
        <f>VLOOKUP(Table_trashout_fact1[[#This Row],[landfill_owner_landfill_owner_id]],Table_landfill_owner_dim1[#All],2,FALSE)</f>
        <v>Twin Enviro Landfill</v>
      </c>
    </row>
    <row r="17" spans="1:8" x14ac:dyDescent="0.25">
      <c r="A17">
        <v>348</v>
      </c>
      <c r="B17" s="1">
        <v>44419.899727932097</v>
      </c>
      <c r="C17" s="2">
        <v>44419</v>
      </c>
      <c r="D17">
        <v>6460</v>
      </c>
      <c r="E17">
        <v>113179</v>
      </c>
      <c r="F17">
        <v>3.23</v>
      </c>
      <c r="G17">
        <v>1</v>
      </c>
      <c r="H17" t="str">
        <f>VLOOKUP(Table_trashout_fact1[[#This Row],[landfill_owner_landfill_owner_id]],Table_landfill_owner_dim1[#All],2,FALSE)</f>
        <v>Twin Enviro Landfill</v>
      </c>
    </row>
    <row r="18" spans="1:8" x14ac:dyDescent="0.25">
      <c r="A18">
        <v>347</v>
      </c>
      <c r="B18" s="1">
        <v>44418.88915270062</v>
      </c>
      <c r="C18" s="2">
        <v>44418</v>
      </c>
      <c r="D18">
        <v>5640</v>
      </c>
      <c r="E18">
        <v>113111</v>
      </c>
      <c r="F18">
        <v>2.82</v>
      </c>
      <c r="G18">
        <v>1</v>
      </c>
      <c r="H18" t="str">
        <f>VLOOKUP(Table_trashout_fact1[[#This Row],[landfill_owner_landfill_owner_id]],Table_landfill_owner_dim1[#All],2,FALSE)</f>
        <v>Twin Enviro Landfill</v>
      </c>
    </row>
    <row r="19" spans="1:8" x14ac:dyDescent="0.25">
      <c r="A19">
        <v>346</v>
      </c>
      <c r="B19" s="1">
        <v>44418.538545254632</v>
      </c>
      <c r="C19" s="2">
        <v>44417</v>
      </c>
      <c r="D19">
        <v>7280</v>
      </c>
      <c r="E19">
        <v>113033</v>
      </c>
      <c r="F19">
        <v>3.64</v>
      </c>
      <c r="G19">
        <v>1</v>
      </c>
      <c r="H19" t="str">
        <f>VLOOKUP(Table_trashout_fact1[[#This Row],[landfill_owner_landfill_owner_id]],Table_landfill_owner_dim1[#All],2,FALSE)</f>
        <v>Twin Enviro Landfill</v>
      </c>
    </row>
    <row r="20" spans="1:8" x14ac:dyDescent="0.25">
      <c r="A20">
        <v>345</v>
      </c>
      <c r="B20" s="1">
        <v>44414.883459722223</v>
      </c>
      <c r="C20" s="2">
        <v>44414</v>
      </c>
      <c r="D20">
        <v>4520</v>
      </c>
      <c r="E20">
        <v>112952</v>
      </c>
      <c r="F20">
        <v>2.2599999999999998</v>
      </c>
      <c r="G20">
        <v>1</v>
      </c>
      <c r="H20" t="str">
        <f>VLOOKUP(Table_trashout_fact1[[#This Row],[landfill_owner_landfill_owner_id]],Table_landfill_owner_dim1[#All],2,FALSE)</f>
        <v>Twin Enviro Landfill</v>
      </c>
    </row>
    <row r="21" spans="1:8" x14ac:dyDescent="0.25">
      <c r="A21">
        <v>343</v>
      </c>
      <c r="B21" s="1">
        <v>44414.540233101849</v>
      </c>
      <c r="C21" s="2">
        <v>44413</v>
      </c>
      <c r="D21">
        <v>6720</v>
      </c>
      <c r="E21">
        <v>112878</v>
      </c>
      <c r="F21">
        <v>3.36</v>
      </c>
      <c r="G21">
        <v>1</v>
      </c>
      <c r="H21" t="str">
        <f>VLOOKUP(Table_trashout_fact1[[#This Row],[landfill_owner_landfill_owner_id]],Table_landfill_owner_dim1[#All],2,FALSE)</f>
        <v>Twin Enviro Landfill</v>
      </c>
    </row>
    <row r="22" spans="1:8" x14ac:dyDescent="0.25">
      <c r="A22">
        <v>344</v>
      </c>
      <c r="B22" s="1">
        <v>44414.540771103399</v>
      </c>
      <c r="C22" s="2">
        <v>44412</v>
      </c>
      <c r="D22">
        <v>7740</v>
      </c>
      <c r="E22">
        <v>112806</v>
      </c>
      <c r="F22">
        <v>3.87</v>
      </c>
      <c r="G22">
        <v>1</v>
      </c>
      <c r="H22" t="str">
        <f>VLOOKUP(Table_trashout_fact1[[#This Row],[landfill_owner_landfill_owner_id]],Table_landfill_owner_dim1[#All],2,FALSE)</f>
        <v>Twin Enviro Landfill</v>
      </c>
    </row>
    <row r="23" spans="1:8" x14ac:dyDescent="0.25">
      <c r="A23">
        <v>341</v>
      </c>
      <c r="B23" s="1">
        <v>44412.862223186727</v>
      </c>
      <c r="C23" s="2">
        <v>44411</v>
      </c>
      <c r="D23">
        <v>6740</v>
      </c>
      <c r="E23">
        <v>112739</v>
      </c>
      <c r="F23">
        <v>3.37</v>
      </c>
      <c r="G23">
        <v>1</v>
      </c>
      <c r="H23" t="str">
        <f>VLOOKUP(Table_trashout_fact1[[#This Row],[landfill_owner_landfill_owner_id]],Table_landfill_owner_dim1[#All],2,FALSE)</f>
        <v>Twin Enviro Landfill</v>
      </c>
    </row>
    <row r="24" spans="1:8" x14ac:dyDescent="0.25">
      <c r="A24">
        <v>342</v>
      </c>
      <c r="B24" s="1">
        <v>44412.862796180554</v>
      </c>
      <c r="C24" s="2">
        <v>44410</v>
      </c>
      <c r="D24">
        <v>5760</v>
      </c>
      <c r="E24">
        <v>112684</v>
      </c>
      <c r="F24">
        <v>2.88</v>
      </c>
      <c r="G24">
        <v>1</v>
      </c>
      <c r="H24" t="str">
        <f>VLOOKUP(Table_trashout_fact1[[#This Row],[landfill_owner_landfill_owner_id]],Table_landfill_owner_dim1[#All],2,FALSE)</f>
        <v>Twin Enviro Landfill</v>
      </c>
    </row>
    <row r="25" spans="1:8" x14ac:dyDescent="0.25">
      <c r="A25">
        <v>340</v>
      </c>
      <c r="B25" s="1">
        <v>44412.858601003085</v>
      </c>
      <c r="C25" s="2">
        <v>44408</v>
      </c>
      <c r="D25">
        <v>7240</v>
      </c>
      <c r="E25">
        <v>112659</v>
      </c>
      <c r="F25">
        <v>3.62</v>
      </c>
      <c r="G25">
        <v>1</v>
      </c>
      <c r="H25" t="str">
        <f>VLOOKUP(Table_trashout_fact1[[#This Row],[landfill_owner_landfill_owner_id]],Table_landfill_owner_dim1[#All],2,FALSE)</f>
        <v>Twin Enviro Landfill</v>
      </c>
    </row>
    <row r="26" spans="1:8" x14ac:dyDescent="0.25">
      <c r="A26">
        <v>339</v>
      </c>
      <c r="B26" s="1">
        <v>44407.892551118828</v>
      </c>
      <c r="C26" s="2">
        <v>44407</v>
      </c>
      <c r="D26">
        <v>6060</v>
      </c>
      <c r="E26">
        <v>112574</v>
      </c>
      <c r="F26">
        <v>3.03</v>
      </c>
      <c r="G26">
        <v>1</v>
      </c>
      <c r="H26" t="str">
        <f>VLOOKUP(Table_trashout_fact1[[#This Row],[landfill_owner_landfill_owner_id]],Table_landfill_owner_dim1[#All],2,FALSE)</f>
        <v>Twin Enviro Landfill</v>
      </c>
    </row>
    <row r="27" spans="1:8" x14ac:dyDescent="0.25">
      <c r="A27">
        <v>337</v>
      </c>
      <c r="B27" s="1">
        <v>44406.890279012347</v>
      </c>
      <c r="C27" s="2">
        <v>44406</v>
      </c>
      <c r="D27">
        <v>6600</v>
      </c>
      <c r="E27">
        <v>112510</v>
      </c>
      <c r="F27">
        <v>3.3</v>
      </c>
      <c r="G27">
        <v>1</v>
      </c>
      <c r="H27" t="str">
        <f>VLOOKUP(Table_trashout_fact1[[#This Row],[landfill_owner_landfill_owner_id]],Table_landfill_owner_dim1[#All],2,FALSE)</f>
        <v>Twin Enviro Landfill</v>
      </c>
    </row>
    <row r="28" spans="1:8" x14ac:dyDescent="0.25">
      <c r="A28">
        <v>338</v>
      </c>
      <c r="B28" s="1">
        <v>44407.891975192899</v>
      </c>
      <c r="C28" s="2">
        <v>44405</v>
      </c>
      <c r="D28">
        <v>4840</v>
      </c>
      <c r="E28">
        <v>112448</v>
      </c>
      <c r="F28">
        <v>2.42</v>
      </c>
      <c r="G28">
        <v>1</v>
      </c>
      <c r="H28" t="str">
        <f>VLOOKUP(Table_trashout_fact1[[#This Row],[landfill_owner_landfill_owner_id]],Table_landfill_owner_dim1[#All],2,FALSE)</f>
        <v>Twin Enviro Landfill</v>
      </c>
    </row>
    <row r="29" spans="1:8" x14ac:dyDescent="0.25">
      <c r="A29">
        <v>335</v>
      </c>
      <c r="B29" s="1">
        <v>44404.893541975311</v>
      </c>
      <c r="C29" s="2">
        <v>44404</v>
      </c>
      <c r="D29">
        <v>2740</v>
      </c>
      <c r="E29">
        <v>112299</v>
      </c>
      <c r="F29">
        <v>1.37</v>
      </c>
      <c r="G29">
        <v>1</v>
      </c>
      <c r="H29" t="str">
        <f>VLOOKUP(Table_trashout_fact1[[#This Row],[landfill_owner_landfill_owner_id]],Table_landfill_owner_dim1[#All],2,FALSE)</f>
        <v>Twin Enviro Landfill</v>
      </c>
    </row>
    <row r="30" spans="1:8" x14ac:dyDescent="0.25">
      <c r="A30">
        <v>336</v>
      </c>
      <c r="B30" s="1">
        <v>44404.893895100307</v>
      </c>
      <c r="C30" s="2">
        <v>44404</v>
      </c>
      <c r="D30">
        <v>5780</v>
      </c>
      <c r="E30">
        <v>112363</v>
      </c>
      <c r="F30">
        <v>2.89</v>
      </c>
      <c r="G30">
        <v>1</v>
      </c>
      <c r="H30" t="str">
        <f>VLOOKUP(Table_trashout_fact1[[#This Row],[landfill_owner_landfill_owner_id]],Table_landfill_owner_dim1[#All],2,FALSE)</f>
        <v>Twin Enviro Landfill</v>
      </c>
    </row>
    <row r="31" spans="1:8" x14ac:dyDescent="0.25">
      <c r="A31">
        <v>333</v>
      </c>
      <c r="B31" s="1">
        <v>44403.896931905867</v>
      </c>
      <c r="C31" s="2">
        <v>44403</v>
      </c>
      <c r="D31">
        <v>8760</v>
      </c>
      <c r="E31">
        <v>112286</v>
      </c>
      <c r="F31">
        <v>4.38</v>
      </c>
      <c r="G31">
        <v>1</v>
      </c>
      <c r="H31" t="str">
        <f>VLOOKUP(Table_trashout_fact1[[#This Row],[landfill_owner_landfill_owner_id]],Table_landfill_owner_dim1[#All],2,FALSE)</f>
        <v>Twin Enviro Landfill</v>
      </c>
    </row>
    <row r="32" spans="1:8" x14ac:dyDescent="0.25">
      <c r="A32">
        <v>331</v>
      </c>
      <c r="B32" s="1">
        <v>44403.893653587962</v>
      </c>
      <c r="C32" s="2">
        <v>44401</v>
      </c>
      <c r="D32">
        <v>6880</v>
      </c>
      <c r="E32">
        <v>112264</v>
      </c>
      <c r="F32">
        <v>3.44</v>
      </c>
      <c r="G32">
        <v>1</v>
      </c>
      <c r="H32" t="str">
        <f>VLOOKUP(Table_trashout_fact1[[#This Row],[landfill_owner_landfill_owner_id]],Table_landfill_owner_dim1[#All],2,FALSE)</f>
        <v>Twin Enviro Landfill</v>
      </c>
    </row>
    <row r="33" spans="1:8" x14ac:dyDescent="0.25">
      <c r="A33">
        <v>330</v>
      </c>
      <c r="B33" s="1">
        <v>44400.887953858022</v>
      </c>
      <c r="C33" s="2">
        <v>44400</v>
      </c>
      <c r="D33">
        <v>5360</v>
      </c>
      <c r="E33">
        <v>112187</v>
      </c>
      <c r="F33">
        <v>2.68</v>
      </c>
      <c r="G33">
        <v>1</v>
      </c>
      <c r="H33" t="str">
        <f>VLOOKUP(Table_trashout_fact1[[#This Row],[landfill_owner_landfill_owner_id]],Table_landfill_owner_dim1[#All],2,FALSE)</f>
        <v>Twin Enviro Landfill</v>
      </c>
    </row>
    <row r="34" spans="1:8" x14ac:dyDescent="0.25">
      <c r="A34">
        <v>329</v>
      </c>
      <c r="B34" s="1">
        <v>44398.905493364196</v>
      </c>
      <c r="C34" s="2">
        <v>44398</v>
      </c>
      <c r="D34">
        <v>3660</v>
      </c>
      <c r="E34">
        <v>112054</v>
      </c>
      <c r="F34">
        <v>1.83</v>
      </c>
      <c r="G34">
        <v>1</v>
      </c>
      <c r="H34" t="str">
        <f>VLOOKUP(Table_trashout_fact1[[#This Row],[landfill_owner_landfill_owner_id]],Table_landfill_owner_dim1[#All],2,FALSE)</f>
        <v>Twin Enviro Landfill</v>
      </c>
    </row>
    <row r="35" spans="1:8" x14ac:dyDescent="0.25">
      <c r="A35">
        <v>328</v>
      </c>
      <c r="B35" s="1">
        <v>44397.917265663578</v>
      </c>
      <c r="C35" s="2">
        <v>44393</v>
      </c>
      <c r="D35">
        <v>7340</v>
      </c>
      <c r="E35">
        <v>111835</v>
      </c>
      <c r="F35">
        <v>3.67</v>
      </c>
      <c r="G35">
        <v>1</v>
      </c>
      <c r="H35" t="str">
        <f>VLOOKUP(Table_trashout_fact1[[#This Row],[landfill_owner_landfill_owner_id]],Table_landfill_owner_dim1[#All],2,FALSE)</f>
        <v>Twin Enviro Landfill</v>
      </c>
    </row>
    <row r="36" spans="1:8" x14ac:dyDescent="0.25">
      <c r="A36">
        <v>327</v>
      </c>
      <c r="B36" s="1">
        <v>44397.915634336423</v>
      </c>
      <c r="C36" s="2">
        <v>44392</v>
      </c>
      <c r="D36">
        <v>8340</v>
      </c>
      <c r="E36">
        <v>111752</v>
      </c>
      <c r="F36">
        <v>4.17</v>
      </c>
      <c r="G36">
        <v>1</v>
      </c>
      <c r="H36" t="str">
        <f>VLOOKUP(Table_trashout_fact1[[#This Row],[landfill_owner_landfill_owner_id]],Table_landfill_owner_dim1[#All],2,FALSE)</f>
        <v>Twin Enviro Landfill</v>
      </c>
    </row>
    <row r="37" spans="1:8" x14ac:dyDescent="0.25">
      <c r="A37">
        <v>326</v>
      </c>
      <c r="B37" s="1">
        <v>44397.913799421294</v>
      </c>
      <c r="C37" s="2">
        <v>44391</v>
      </c>
      <c r="D37">
        <v>1060</v>
      </c>
      <c r="E37">
        <v>111689</v>
      </c>
      <c r="F37">
        <v>0.53</v>
      </c>
      <c r="G37">
        <v>1</v>
      </c>
      <c r="H37" t="str">
        <f>VLOOKUP(Table_trashout_fact1[[#This Row],[landfill_owner_landfill_owner_id]],Table_landfill_owner_dim1[#All],2,FALSE)</f>
        <v>Twin Enviro Landfill</v>
      </c>
    </row>
    <row r="38" spans="1:8" x14ac:dyDescent="0.25">
      <c r="A38">
        <v>325</v>
      </c>
      <c r="B38" s="1">
        <v>44397.913318479936</v>
      </c>
      <c r="C38" s="2">
        <v>44391</v>
      </c>
      <c r="D38">
        <v>4860</v>
      </c>
      <c r="E38">
        <v>111679</v>
      </c>
      <c r="F38">
        <v>2.4300000000000002</v>
      </c>
      <c r="G38">
        <v>1</v>
      </c>
      <c r="H38" t="str">
        <f>VLOOKUP(Table_trashout_fact1[[#This Row],[landfill_owner_landfill_owner_id]],Table_landfill_owner_dim1[#All],2,FALSE)</f>
        <v>Twin Enviro Landfill</v>
      </c>
    </row>
    <row r="39" spans="1:8" x14ac:dyDescent="0.25">
      <c r="A39">
        <v>324</v>
      </c>
      <c r="B39" s="1">
        <v>44390.880066358026</v>
      </c>
      <c r="C39" s="2">
        <v>44390</v>
      </c>
      <c r="D39">
        <v>7130</v>
      </c>
      <c r="E39">
        <v>111603</v>
      </c>
      <c r="F39">
        <v>3.5649999999999999</v>
      </c>
      <c r="G39">
        <v>1</v>
      </c>
      <c r="H39" t="str">
        <f>VLOOKUP(Table_trashout_fact1[[#This Row],[landfill_owner_landfill_owner_id]],Table_landfill_owner_dim1[#All],2,FALSE)</f>
        <v>Twin Enviro Landfill</v>
      </c>
    </row>
    <row r="40" spans="1:8" x14ac:dyDescent="0.25">
      <c r="A40">
        <v>323</v>
      </c>
      <c r="B40" s="1">
        <v>44384.820796296299</v>
      </c>
      <c r="C40" s="2">
        <v>44384</v>
      </c>
      <c r="D40">
        <v>6820</v>
      </c>
      <c r="E40">
        <v>111305</v>
      </c>
      <c r="F40">
        <v>3.41</v>
      </c>
      <c r="G40">
        <v>1</v>
      </c>
      <c r="H40" t="str">
        <f>VLOOKUP(Table_trashout_fact1[[#This Row],[landfill_owner_landfill_owner_id]],Table_landfill_owner_dim1[#All],2,FALSE)</f>
        <v>Twin Enviro Landfill</v>
      </c>
    </row>
    <row r="41" spans="1:8" x14ac:dyDescent="0.25">
      <c r="A41">
        <v>322</v>
      </c>
      <c r="B41" s="1">
        <v>44357.875972955248</v>
      </c>
      <c r="C41" s="2">
        <v>44356</v>
      </c>
      <c r="D41">
        <v>880</v>
      </c>
      <c r="E41">
        <v>109666</v>
      </c>
      <c r="F41">
        <v>0.44</v>
      </c>
      <c r="G41">
        <v>1</v>
      </c>
      <c r="H41" t="str">
        <f>VLOOKUP(Table_trashout_fact1[[#This Row],[landfill_owner_landfill_owner_id]],Table_landfill_owner_dim1[#All],2,FALSE)</f>
        <v>Twin Enviro Landfill</v>
      </c>
    </row>
    <row r="42" spans="1:8" x14ac:dyDescent="0.25">
      <c r="A42">
        <v>321</v>
      </c>
      <c r="B42" s="1">
        <v>44337.881996952157</v>
      </c>
      <c r="C42" s="2">
        <v>44337</v>
      </c>
      <c r="D42">
        <v>5260</v>
      </c>
      <c r="E42">
        <v>108778</v>
      </c>
      <c r="F42">
        <v>2.63</v>
      </c>
      <c r="G42">
        <v>1</v>
      </c>
      <c r="H42" t="str">
        <f>VLOOKUP(Table_trashout_fact1[[#This Row],[landfill_owner_landfill_owner_id]],Table_landfill_owner_dim1[#All],2,FALSE)</f>
        <v>Twin Enviro Landfill</v>
      </c>
    </row>
    <row r="43" spans="1:8" x14ac:dyDescent="0.25">
      <c r="A43">
        <v>320</v>
      </c>
      <c r="B43" s="1">
        <v>44326.852847646602</v>
      </c>
      <c r="C43" s="2">
        <v>44323</v>
      </c>
      <c r="D43">
        <v>660</v>
      </c>
      <c r="E43">
        <v>108081</v>
      </c>
      <c r="F43">
        <v>0.33</v>
      </c>
      <c r="G43">
        <v>1</v>
      </c>
      <c r="H43" t="str">
        <f>VLOOKUP(Table_trashout_fact1[[#This Row],[landfill_owner_landfill_owner_id]],Table_landfill_owner_dim1[#All],2,FALSE)</f>
        <v>Twin Enviro Landfill</v>
      </c>
    </row>
    <row r="44" spans="1:8" x14ac:dyDescent="0.25">
      <c r="A44">
        <v>318</v>
      </c>
      <c r="B44" s="1">
        <v>44320.882038271608</v>
      </c>
      <c r="C44" s="2">
        <v>44320</v>
      </c>
      <c r="D44">
        <v>2240</v>
      </c>
      <c r="E44">
        <v>107857</v>
      </c>
      <c r="F44">
        <v>1.1200000000000001</v>
      </c>
      <c r="G44">
        <v>1</v>
      </c>
      <c r="H44" t="str">
        <f>VLOOKUP(Table_trashout_fact1[[#This Row],[landfill_owner_landfill_owner_id]],Table_landfill_owner_dim1[#All],2,FALSE)</f>
        <v>Twin Enviro Landfill</v>
      </c>
    </row>
    <row r="45" spans="1:8" x14ac:dyDescent="0.25">
      <c r="A45">
        <v>317</v>
      </c>
      <c r="B45" s="1">
        <v>44320.880386419754</v>
      </c>
      <c r="C45" s="2">
        <v>44320</v>
      </c>
      <c r="D45">
        <v>2280</v>
      </c>
      <c r="E45">
        <v>106989</v>
      </c>
      <c r="F45">
        <v>1.1399999999999999</v>
      </c>
      <c r="G45">
        <v>1</v>
      </c>
      <c r="H45" t="str">
        <f>VLOOKUP(Table_trashout_fact1[[#This Row],[landfill_owner_landfill_owner_id]],Table_landfill_owner_dim1[#All],2,FALSE)</f>
        <v>Twin Enviro Landfill</v>
      </c>
    </row>
    <row r="46" spans="1:8" x14ac:dyDescent="0.25">
      <c r="A46">
        <v>316</v>
      </c>
      <c r="B46" s="1">
        <v>44312.861918094139</v>
      </c>
      <c r="C46" s="2">
        <v>44309</v>
      </c>
      <c r="D46">
        <v>2800</v>
      </c>
      <c r="E46">
        <v>107412</v>
      </c>
      <c r="F46">
        <v>1.4</v>
      </c>
      <c r="G46">
        <v>1</v>
      </c>
      <c r="H46" t="str">
        <f>VLOOKUP(Table_trashout_fact1[[#This Row],[landfill_owner_landfill_owner_id]],Table_landfill_owner_dim1[#All],2,FALSE)</f>
        <v>Twin Enviro Landfill</v>
      </c>
    </row>
    <row r="47" spans="1:8" x14ac:dyDescent="0.25">
      <c r="A47">
        <v>315</v>
      </c>
      <c r="B47" s="1">
        <v>44305.819747839509</v>
      </c>
      <c r="C47" s="2">
        <v>44302</v>
      </c>
      <c r="D47">
        <v>2320</v>
      </c>
      <c r="E47">
        <v>107064</v>
      </c>
      <c r="F47">
        <v>1.1599999999999999</v>
      </c>
      <c r="G47">
        <v>1</v>
      </c>
      <c r="H47" t="str">
        <f>VLOOKUP(Table_trashout_fact1[[#This Row],[landfill_owner_landfill_owner_id]],Table_landfill_owner_dim1[#All],2,FALSE)</f>
        <v>Twin Enviro Landfill</v>
      </c>
    </row>
    <row r="48" spans="1:8" x14ac:dyDescent="0.25">
      <c r="A48">
        <v>314</v>
      </c>
      <c r="B48" s="1">
        <v>44301.632748379627</v>
      </c>
      <c r="C48" s="2">
        <v>44300</v>
      </c>
      <c r="D48">
        <v>3080</v>
      </c>
      <c r="E48">
        <v>106932</v>
      </c>
      <c r="F48">
        <v>1.54</v>
      </c>
      <c r="G48">
        <v>1</v>
      </c>
      <c r="H48" t="str">
        <f>VLOOKUP(Table_trashout_fact1[[#This Row],[landfill_owner_landfill_owner_id]],Table_landfill_owner_dim1[#All],2,FALSE)</f>
        <v>Twin Enviro Landfill</v>
      </c>
    </row>
    <row r="49" spans="1:8" x14ac:dyDescent="0.25">
      <c r="A49">
        <v>313</v>
      </c>
      <c r="B49" s="1">
        <v>44299.919161149694</v>
      </c>
      <c r="C49" s="2">
        <v>44299</v>
      </c>
      <c r="D49">
        <v>6920</v>
      </c>
      <c r="E49">
        <v>106867</v>
      </c>
      <c r="F49">
        <v>3.46</v>
      </c>
      <c r="G49">
        <v>1</v>
      </c>
      <c r="H49" t="str">
        <f>VLOOKUP(Table_trashout_fact1[[#This Row],[landfill_owner_landfill_owner_id]],Table_landfill_owner_dim1[#All],2,FALSE)</f>
        <v>Twin Enviro Landfill</v>
      </c>
    </row>
    <row r="50" spans="1:8" x14ac:dyDescent="0.25">
      <c r="A50">
        <v>311</v>
      </c>
      <c r="B50" s="1">
        <v>44295.890743016978</v>
      </c>
      <c r="C50" s="2">
        <v>44295</v>
      </c>
      <c r="D50">
        <v>4180</v>
      </c>
      <c r="E50">
        <v>106776</v>
      </c>
      <c r="F50">
        <v>2.09</v>
      </c>
      <c r="G50">
        <v>1</v>
      </c>
      <c r="H50" t="str">
        <f>VLOOKUP(Table_trashout_fact1[[#This Row],[landfill_owner_landfill_owner_id]],Table_landfill_owner_dim1[#All],2,FALSE)</f>
        <v>Twin Enviro Landfill</v>
      </c>
    </row>
    <row r="51" spans="1:8" x14ac:dyDescent="0.25">
      <c r="A51">
        <v>310</v>
      </c>
      <c r="B51" s="1">
        <v>44295.886142592593</v>
      </c>
      <c r="C51" s="2">
        <v>44295</v>
      </c>
      <c r="D51">
        <v>5060</v>
      </c>
      <c r="E51">
        <v>106741</v>
      </c>
      <c r="F51">
        <v>2.5299999999999998</v>
      </c>
      <c r="G51">
        <v>1</v>
      </c>
      <c r="H51" t="str">
        <f>VLOOKUP(Table_trashout_fact1[[#This Row],[landfill_owner_landfill_owner_id]],Table_landfill_owner_dim1[#All],2,FALSE)</f>
        <v>Twin Enviro Landfill</v>
      </c>
    </row>
    <row r="52" spans="1:8" x14ac:dyDescent="0.25">
      <c r="A52">
        <v>312</v>
      </c>
      <c r="B52" s="1">
        <v>44298.918287152781</v>
      </c>
      <c r="C52" s="2">
        <v>44295</v>
      </c>
      <c r="D52">
        <v>3220</v>
      </c>
      <c r="E52">
        <v>106801</v>
      </c>
      <c r="F52">
        <v>1.61</v>
      </c>
      <c r="G52">
        <v>1</v>
      </c>
      <c r="H52" t="str">
        <f>VLOOKUP(Table_trashout_fact1[[#This Row],[landfill_owner_landfill_owner_id]],Table_landfill_owner_dim1[#All],2,FALSE)</f>
        <v>Twin Enviro Landfill</v>
      </c>
    </row>
    <row r="53" spans="1:8" x14ac:dyDescent="0.25">
      <c r="A53">
        <v>309</v>
      </c>
      <c r="B53" s="1">
        <v>44294.883097453705</v>
      </c>
      <c r="C53" s="2">
        <v>44294</v>
      </c>
      <c r="D53">
        <v>5480</v>
      </c>
      <c r="E53">
        <v>106696</v>
      </c>
      <c r="F53">
        <v>2.74</v>
      </c>
      <c r="G53">
        <v>1</v>
      </c>
      <c r="H53" t="str">
        <f>VLOOKUP(Table_trashout_fact1[[#This Row],[landfill_owner_landfill_owner_id]],Table_landfill_owner_dim1[#All],2,FALSE)</f>
        <v>Twin Enviro Landfill</v>
      </c>
    </row>
    <row r="54" spans="1:8" x14ac:dyDescent="0.25">
      <c r="A54">
        <v>308</v>
      </c>
      <c r="B54" s="1">
        <v>44293.907683796293</v>
      </c>
      <c r="C54" s="2">
        <v>44293</v>
      </c>
      <c r="D54">
        <v>6880</v>
      </c>
      <c r="E54">
        <v>106640</v>
      </c>
      <c r="F54">
        <v>3.44</v>
      </c>
      <c r="G54">
        <v>1</v>
      </c>
      <c r="H54" t="str">
        <f>VLOOKUP(Table_trashout_fact1[[#This Row],[landfill_owner_landfill_owner_id]],Table_landfill_owner_dim1[#All],2,FALSE)</f>
        <v>Twin Enviro Landfill</v>
      </c>
    </row>
    <row r="55" spans="1:8" x14ac:dyDescent="0.25">
      <c r="A55">
        <v>307</v>
      </c>
      <c r="B55" s="1">
        <v>44292.870623726849</v>
      </c>
      <c r="C55" s="2">
        <v>44292</v>
      </c>
      <c r="D55">
        <v>4600</v>
      </c>
      <c r="E55">
        <v>106607</v>
      </c>
      <c r="F55">
        <v>2.2999999999999998</v>
      </c>
      <c r="G55">
        <v>1</v>
      </c>
      <c r="H55" t="str">
        <f>VLOOKUP(Table_trashout_fact1[[#This Row],[landfill_owner_landfill_owner_id]],Table_landfill_owner_dim1[#All],2,FALSE)</f>
        <v>Twin Enviro Landfill</v>
      </c>
    </row>
    <row r="56" spans="1:8" x14ac:dyDescent="0.25">
      <c r="A56">
        <v>306</v>
      </c>
      <c r="B56" s="1">
        <v>44292.868888271601</v>
      </c>
      <c r="C56" s="2">
        <v>44291</v>
      </c>
      <c r="D56">
        <v>8380</v>
      </c>
      <c r="E56">
        <v>106555</v>
      </c>
      <c r="F56">
        <v>4.1900000000000004</v>
      </c>
      <c r="G56">
        <v>1</v>
      </c>
      <c r="H56" t="str">
        <f>VLOOKUP(Table_trashout_fact1[[#This Row],[landfill_owner_landfill_owner_id]],Table_landfill_owner_dim1[#All],2,FALSE)</f>
        <v>Twin Enviro Landfill</v>
      </c>
    </row>
    <row r="57" spans="1:8" x14ac:dyDescent="0.25">
      <c r="A57">
        <v>305</v>
      </c>
      <c r="B57" s="1">
        <v>44288.892301388893</v>
      </c>
      <c r="C57" s="2">
        <v>44288</v>
      </c>
      <c r="D57">
        <v>3840</v>
      </c>
      <c r="E57">
        <v>106551</v>
      </c>
      <c r="F57">
        <v>1.92</v>
      </c>
      <c r="G57">
        <v>1</v>
      </c>
      <c r="H57" t="str">
        <f>VLOOKUP(Table_trashout_fact1[[#This Row],[landfill_owner_landfill_owner_id]],Table_landfill_owner_dim1[#All],2,FALSE)</f>
        <v>Twin Enviro Landfill</v>
      </c>
    </row>
    <row r="58" spans="1:8" x14ac:dyDescent="0.25">
      <c r="A58">
        <v>304</v>
      </c>
      <c r="B58" s="1">
        <v>44288.888828549381</v>
      </c>
      <c r="C58" s="2">
        <v>44288</v>
      </c>
      <c r="D58">
        <v>5740</v>
      </c>
      <c r="E58">
        <v>5740</v>
      </c>
      <c r="F58">
        <v>2.87</v>
      </c>
      <c r="G58">
        <v>1</v>
      </c>
      <c r="H58" t="str">
        <f>VLOOKUP(Table_trashout_fact1[[#This Row],[landfill_owner_landfill_owner_id]],Table_landfill_owner_dim1[#All],2,FALSE)</f>
        <v>Twin Enviro Landfill</v>
      </c>
    </row>
    <row r="59" spans="1:8" x14ac:dyDescent="0.25">
      <c r="A59">
        <v>303</v>
      </c>
      <c r="B59" s="1">
        <v>44288.883104089509</v>
      </c>
      <c r="C59" s="2">
        <v>44287</v>
      </c>
      <c r="D59">
        <v>6880</v>
      </c>
      <c r="E59">
        <v>106433</v>
      </c>
      <c r="F59">
        <v>3.44</v>
      </c>
      <c r="G59">
        <v>1</v>
      </c>
      <c r="H59" t="str">
        <f>VLOOKUP(Table_trashout_fact1[[#This Row],[landfill_owner_landfill_owner_id]],Table_landfill_owner_dim1[#All],2,FALSE)</f>
        <v>Twin Enviro Landfill</v>
      </c>
    </row>
    <row r="60" spans="1:8" x14ac:dyDescent="0.25">
      <c r="A60">
        <v>299</v>
      </c>
      <c r="B60" s="1">
        <v>44286.915575038583</v>
      </c>
      <c r="C60" s="2">
        <v>44286</v>
      </c>
      <c r="D60">
        <v>6900</v>
      </c>
      <c r="E60">
        <v>106376</v>
      </c>
      <c r="F60">
        <v>3.45</v>
      </c>
      <c r="G60">
        <v>1</v>
      </c>
      <c r="H60" t="str">
        <f>VLOOKUP(Table_trashout_fact1[[#This Row],[landfill_owner_landfill_owner_id]],Table_landfill_owner_dim1[#All],2,FALSE)</f>
        <v>Twin Enviro Landfill</v>
      </c>
    </row>
    <row r="61" spans="1:8" x14ac:dyDescent="0.25">
      <c r="A61">
        <v>298</v>
      </c>
      <c r="B61" s="1">
        <v>44286.91221412037</v>
      </c>
      <c r="C61" s="2">
        <v>44284</v>
      </c>
      <c r="D61">
        <v>7160</v>
      </c>
      <c r="E61">
        <v>106272</v>
      </c>
      <c r="F61">
        <v>3.58</v>
      </c>
      <c r="G61">
        <v>1</v>
      </c>
      <c r="H61" t="str">
        <f>VLOOKUP(Table_trashout_fact1[[#This Row],[landfill_owner_landfill_owner_id]],Table_landfill_owner_dim1[#All],2,FALSE)</f>
        <v>Twin Enviro Landfill</v>
      </c>
    </row>
    <row r="62" spans="1:8" x14ac:dyDescent="0.25">
      <c r="A62">
        <v>297</v>
      </c>
      <c r="B62" s="1">
        <v>44286.91169193673</v>
      </c>
      <c r="C62" s="2">
        <v>44281</v>
      </c>
      <c r="D62">
        <v>2920</v>
      </c>
      <c r="E62">
        <v>106238</v>
      </c>
      <c r="F62">
        <v>1.46</v>
      </c>
      <c r="G62">
        <v>1</v>
      </c>
      <c r="H62" t="str">
        <f>VLOOKUP(Table_trashout_fact1[[#This Row],[landfill_owner_landfill_owner_id]],Table_landfill_owner_dim1[#All],2,FALSE)</f>
        <v>Twin Enviro Landfill</v>
      </c>
    </row>
    <row r="63" spans="1:8" x14ac:dyDescent="0.25">
      <c r="A63">
        <v>296</v>
      </c>
      <c r="B63" s="1">
        <v>44281.673427854941</v>
      </c>
      <c r="C63" s="2">
        <v>44280</v>
      </c>
      <c r="D63">
        <v>5520</v>
      </c>
      <c r="E63">
        <v>106194</v>
      </c>
      <c r="F63">
        <v>2.76</v>
      </c>
      <c r="G63">
        <v>1</v>
      </c>
      <c r="H63" t="str">
        <f>VLOOKUP(Table_trashout_fact1[[#This Row],[landfill_owner_landfill_owner_id]],Table_landfill_owner_dim1[#All],2,FALSE)</f>
        <v>Twin Enviro Landfill</v>
      </c>
    </row>
    <row r="64" spans="1:8" x14ac:dyDescent="0.25">
      <c r="A64">
        <v>295</v>
      </c>
      <c r="B64" s="1">
        <v>44279.85720169753</v>
      </c>
      <c r="C64" s="2">
        <v>44279</v>
      </c>
      <c r="D64">
        <v>9880</v>
      </c>
      <c r="E64">
        <v>106152</v>
      </c>
      <c r="F64">
        <v>4.9400000000000004</v>
      </c>
      <c r="G64">
        <v>1</v>
      </c>
      <c r="H64" t="str">
        <f>VLOOKUP(Table_trashout_fact1[[#This Row],[landfill_owner_landfill_owner_id]],Table_landfill_owner_dim1[#All],2,FALSE)</f>
        <v>Twin Enviro Landfill</v>
      </c>
    </row>
    <row r="65" spans="1:8" x14ac:dyDescent="0.25">
      <c r="A65">
        <v>5</v>
      </c>
      <c r="B65" s="1">
        <v>44278</v>
      </c>
      <c r="C65" s="2">
        <v>44278</v>
      </c>
      <c r="D65">
        <v>7420</v>
      </c>
      <c r="E65">
        <v>106108</v>
      </c>
      <c r="F65">
        <v>3.71</v>
      </c>
      <c r="G65">
        <v>1</v>
      </c>
      <c r="H65" t="str">
        <f>VLOOKUP(Table_trashout_fact1[[#This Row],[landfill_owner_landfill_owner_id]],Table_landfill_owner_dim1[#All],2,FALSE)</f>
        <v>Twin Enviro Landfill</v>
      </c>
    </row>
    <row r="66" spans="1:8" x14ac:dyDescent="0.25">
      <c r="A66">
        <v>6</v>
      </c>
      <c r="B66" s="1">
        <v>44274</v>
      </c>
      <c r="C66" s="2">
        <v>44277</v>
      </c>
      <c r="D66">
        <v>4080</v>
      </c>
      <c r="E66">
        <v>106061</v>
      </c>
      <c r="F66">
        <v>2.04</v>
      </c>
      <c r="G66">
        <v>1</v>
      </c>
      <c r="H66" t="str">
        <f>VLOOKUP(Table_trashout_fact1[[#This Row],[landfill_owner_landfill_owner_id]],Table_landfill_owner_dim1[#All],2,FALSE)</f>
        <v>Twin Enviro Landfill</v>
      </c>
    </row>
    <row r="67" spans="1:8" x14ac:dyDescent="0.25">
      <c r="A67">
        <v>7</v>
      </c>
      <c r="B67" s="1">
        <v>44266</v>
      </c>
      <c r="C67" s="2">
        <v>44274</v>
      </c>
      <c r="D67">
        <v>1740</v>
      </c>
      <c r="E67">
        <v>106018</v>
      </c>
      <c r="F67">
        <v>0.87</v>
      </c>
      <c r="G67">
        <v>1</v>
      </c>
      <c r="H67" t="str">
        <f>VLOOKUP(Table_trashout_fact1[[#This Row],[landfill_owner_landfill_owner_id]],Table_landfill_owner_dim1[#All],2,FALSE)</f>
        <v>Twin Enviro Landfill</v>
      </c>
    </row>
    <row r="68" spans="1:8" x14ac:dyDescent="0.25">
      <c r="A68">
        <v>8</v>
      </c>
      <c r="B68" s="1">
        <v>44260</v>
      </c>
      <c r="C68" s="2">
        <v>44273</v>
      </c>
      <c r="D68">
        <v>4680</v>
      </c>
      <c r="E68">
        <v>105972</v>
      </c>
      <c r="F68">
        <v>2.34</v>
      </c>
      <c r="G68">
        <v>1</v>
      </c>
      <c r="H68" t="str">
        <f>VLOOKUP(Table_trashout_fact1[[#This Row],[landfill_owner_landfill_owner_id]],Table_landfill_owner_dim1[#All],2,FALSE)</f>
        <v>Twin Enviro Landfill</v>
      </c>
    </row>
    <row r="69" spans="1:8" x14ac:dyDescent="0.25">
      <c r="A69">
        <v>9</v>
      </c>
      <c r="B69" s="1">
        <v>44259</v>
      </c>
      <c r="C69" s="2">
        <v>44272</v>
      </c>
      <c r="D69">
        <v>9660</v>
      </c>
      <c r="E69">
        <v>105934</v>
      </c>
      <c r="F69">
        <v>4.83</v>
      </c>
      <c r="G69">
        <v>1</v>
      </c>
      <c r="H69" t="str">
        <f>VLOOKUP(Table_trashout_fact1[[#This Row],[landfill_owner_landfill_owner_id]],Table_landfill_owner_dim1[#All],2,FALSE)</f>
        <v>Twin Enviro Landfill</v>
      </c>
    </row>
    <row r="70" spans="1:8" x14ac:dyDescent="0.25">
      <c r="A70">
        <v>10</v>
      </c>
      <c r="B70" s="1">
        <v>44253</v>
      </c>
      <c r="C70" s="2">
        <v>44271</v>
      </c>
      <c r="D70">
        <v>8320</v>
      </c>
      <c r="E70">
        <v>105899</v>
      </c>
      <c r="F70">
        <v>4.16</v>
      </c>
      <c r="G70">
        <v>1</v>
      </c>
      <c r="H70" t="str">
        <f>VLOOKUP(Table_trashout_fact1[[#This Row],[landfill_owner_landfill_owner_id]],Table_landfill_owner_dim1[#All],2,FALSE)</f>
        <v>Twin Enviro Landfill</v>
      </c>
    </row>
    <row r="71" spans="1:8" x14ac:dyDescent="0.25">
      <c r="A71">
        <v>11</v>
      </c>
      <c r="B71" s="1">
        <v>44249</v>
      </c>
      <c r="C71" s="2">
        <v>44270</v>
      </c>
      <c r="D71">
        <v>6260</v>
      </c>
      <c r="E71">
        <v>105860</v>
      </c>
      <c r="F71">
        <v>3.13</v>
      </c>
      <c r="G71">
        <v>1</v>
      </c>
      <c r="H71" t="str">
        <f>VLOOKUP(Table_trashout_fact1[[#This Row],[landfill_owner_landfill_owner_id]],Table_landfill_owner_dim1[#All],2,FALSE)</f>
        <v>Twin Enviro Landfill</v>
      </c>
    </row>
    <row r="72" spans="1:8" x14ac:dyDescent="0.25">
      <c r="A72">
        <v>12</v>
      </c>
      <c r="B72" s="1">
        <v>44239</v>
      </c>
      <c r="C72" s="2">
        <v>44267</v>
      </c>
      <c r="D72">
        <v>5380</v>
      </c>
      <c r="E72">
        <v>105816</v>
      </c>
      <c r="F72">
        <v>2.69</v>
      </c>
      <c r="G72">
        <v>1</v>
      </c>
      <c r="H72" t="str">
        <f>VLOOKUP(Table_trashout_fact1[[#This Row],[landfill_owner_landfill_owner_id]],Table_landfill_owner_dim1[#All],2,FALSE)</f>
        <v>Twin Enviro Landfill</v>
      </c>
    </row>
    <row r="73" spans="1:8" x14ac:dyDescent="0.25">
      <c r="A73">
        <v>13</v>
      </c>
      <c r="B73" s="1">
        <v>44237</v>
      </c>
      <c r="C73" s="2">
        <v>44267</v>
      </c>
      <c r="D73">
        <v>1700</v>
      </c>
      <c r="E73">
        <v>105834</v>
      </c>
      <c r="F73">
        <v>0.85</v>
      </c>
      <c r="G73">
        <v>1</v>
      </c>
      <c r="H73" t="str">
        <f>VLOOKUP(Table_trashout_fact1[[#This Row],[landfill_owner_landfill_owner_id]],Table_landfill_owner_dim1[#All],2,FALSE)</f>
        <v>Twin Enviro Landfill</v>
      </c>
    </row>
    <row r="74" spans="1:8" x14ac:dyDescent="0.25">
      <c r="A74">
        <v>14</v>
      </c>
      <c r="B74" s="1">
        <v>44231</v>
      </c>
      <c r="C74" s="2">
        <v>44266</v>
      </c>
      <c r="D74">
        <v>6420</v>
      </c>
      <c r="E74">
        <v>105779</v>
      </c>
      <c r="F74">
        <v>3.21</v>
      </c>
      <c r="G74">
        <v>1</v>
      </c>
      <c r="H74" t="str">
        <f>VLOOKUP(Table_trashout_fact1[[#This Row],[landfill_owner_landfill_owner_id]],Table_landfill_owner_dim1[#All],2,FALSE)</f>
        <v>Twin Enviro Landfill</v>
      </c>
    </row>
    <row r="75" spans="1:8" x14ac:dyDescent="0.25">
      <c r="A75">
        <v>15</v>
      </c>
      <c r="B75" s="1">
        <v>44225</v>
      </c>
      <c r="C75" s="2">
        <v>44265</v>
      </c>
      <c r="D75">
        <v>10600</v>
      </c>
      <c r="E75">
        <v>105743</v>
      </c>
      <c r="F75">
        <v>5.3</v>
      </c>
      <c r="G75">
        <v>1</v>
      </c>
      <c r="H75" t="str">
        <f>VLOOKUP(Table_trashout_fact1[[#This Row],[landfill_owner_landfill_owner_id]],Table_landfill_owner_dim1[#All],2,FALSE)</f>
        <v>Twin Enviro Landfill</v>
      </c>
    </row>
    <row r="76" spans="1:8" x14ac:dyDescent="0.25">
      <c r="A76">
        <v>16</v>
      </c>
      <c r="B76" s="1">
        <v>44211</v>
      </c>
      <c r="C76" s="2">
        <v>44264</v>
      </c>
      <c r="D76">
        <v>7180</v>
      </c>
      <c r="E76">
        <v>105696</v>
      </c>
      <c r="F76">
        <v>3.59</v>
      </c>
      <c r="G76">
        <v>1</v>
      </c>
      <c r="H76" t="str">
        <f>VLOOKUP(Table_trashout_fact1[[#This Row],[landfill_owner_landfill_owner_id]],Table_landfill_owner_dim1[#All],2,FALSE)</f>
        <v>Twin Enviro Landfill</v>
      </c>
    </row>
    <row r="77" spans="1:8" x14ac:dyDescent="0.25">
      <c r="A77">
        <v>17</v>
      </c>
      <c r="B77" s="1">
        <v>44204</v>
      </c>
      <c r="C77" s="2">
        <v>44263</v>
      </c>
      <c r="D77">
        <v>7200</v>
      </c>
      <c r="E77">
        <v>105648</v>
      </c>
      <c r="F77">
        <v>3.6</v>
      </c>
      <c r="G77">
        <v>1</v>
      </c>
      <c r="H77" t="str">
        <f>VLOOKUP(Table_trashout_fact1[[#This Row],[landfill_owner_landfill_owner_id]],Table_landfill_owner_dim1[#All],2,FALSE)</f>
        <v>Twin Enviro Landfill</v>
      </c>
    </row>
    <row r="78" spans="1:8" x14ac:dyDescent="0.25">
      <c r="A78">
        <v>18</v>
      </c>
      <c r="B78" s="1">
        <v>44194</v>
      </c>
      <c r="C78" s="2">
        <v>44260</v>
      </c>
      <c r="D78">
        <v>4900</v>
      </c>
      <c r="E78">
        <v>105610</v>
      </c>
      <c r="F78">
        <v>2.4500000000000002</v>
      </c>
      <c r="G78">
        <v>1</v>
      </c>
      <c r="H78" t="str">
        <f>VLOOKUP(Table_trashout_fact1[[#This Row],[landfill_owner_landfill_owner_id]],Table_landfill_owner_dim1[#All],2,FALSE)</f>
        <v>Twin Enviro Landfill</v>
      </c>
    </row>
    <row r="79" spans="1:8" x14ac:dyDescent="0.25">
      <c r="A79">
        <v>19</v>
      </c>
      <c r="B79" s="1">
        <v>44189</v>
      </c>
      <c r="C79" s="2">
        <v>44260</v>
      </c>
      <c r="D79">
        <v>2880</v>
      </c>
      <c r="E79">
        <v>105625</v>
      </c>
      <c r="F79">
        <v>1.44</v>
      </c>
      <c r="G79">
        <v>1</v>
      </c>
      <c r="H79" t="str">
        <f>VLOOKUP(Table_trashout_fact1[[#This Row],[landfill_owner_landfill_owner_id]],Table_landfill_owner_dim1[#All],2,FALSE)</f>
        <v>Twin Enviro Landfill</v>
      </c>
    </row>
    <row r="80" spans="1:8" x14ac:dyDescent="0.25">
      <c r="A80">
        <v>20</v>
      </c>
      <c r="B80" s="1">
        <v>44186</v>
      </c>
      <c r="C80" s="2">
        <v>44259</v>
      </c>
      <c r="D80">
        <v>3360</v>
      </c>
      <c r="E80">
        <v>105571</v>
      </c>
      <c r="F80">
        <v>1.68</v>
      </c>
      <c r="G80">
        <v>1</v>
      </c>
      <c r="H80" t="str">
        <f>VLOOKUP(Table_trashout_fact1[[#This Row],[landfill_owner_landfill_owner_id]],Table_landfill_owner_dim1[#All],2,FALSE)</f>
        <v>Twin Enviro Landfill</v>
      </c>
    </row>
    <row r="81" spans="1:8" x14ac:dyDescent="0.25">
      <c r="A81">
        <v>21</v>
      </c>
      <c r="B81" s="1">
        <v>44179</v>
      </c>
      <c r="C81" s="2">
        <v>44258</v>
      </c>
      <c r="D81">
        <v>6840</v>
      </c>
      <c r="E81">
        <v>105525</v>
      </c>
      <c r="F81">
        <v>3.42</v>
      </c>
      <c r="G81">
        <v>1</v>
      </c>
      <c r="H81" t="str">
        <f>VLOOKUP(Table_trashout_fact1[[#This Row],[landfill_owner_landfill_owner_id]],Table_landfill_owner_dim1[#All],2,FALSE)</f>
        <v>Twin Enviro Landfill</v>
      </c>
    </row>
    <row r="82" spans="1:8" x14ac:dyDescent="0.25">
      <c r="A82">
        <v>22</v>
      </c>
      <c r="B82" s="1">
        <v>44174</v>
      </c>
      <c r="C82" s="2">
        <v>44257</v>
      </c>
      <c r="D82">
        <v>7880</v>
      </c>
      <c r="E82">
        <v>105464</v>
      </c>
      <c r="F82">
        <v>3.94</v>
      </c>
      <c r="G82">
        <v>1</v>
      </c>
      <c r="H82" t="str">
        <f>VLOOKUP(Table_trashout_fact1[[#This Row],[landfill_owner_landfill_owner_id]],Table_landfill_owner_dim1[#All],2,FALSE)</f>
        <v>Twin Enviro Landfill</v>
      </c>
    </row>
    <row r="83" spans="1:8" x14ac:dyDescent="0.25">
      <c r="A83">
        <v>23</v>
      </c>
      <c r="B83" s="1">
        <v>44159</v>
      </c>
      <c r="C83" s="2">
        <v>44256</v>
      </c>
      <c r="D83">
        <v>7340</v>
      </c>
      <c r="E83">
        <v>105417</v>
      </c>
      <c r="F83">
        <v>3.67</v>
      </c>
      <c r="G83">
        <v>1</v>
      </c>
      <c r="H83" t="str">
        <f>VLOOKUP(Table_trashout_fact1[[#This Row],[landfill_owner_landfill_owner_id]],Table_landfill_owner_dim1[#All],2,FALSE)</f>
        <v>Twin Enviro Landfill</v>
      </c>
    </row>
    <row r="84" spans="1:8" x14ac:dyDescent="0.25">
      <c r="A84">
        <v>24</v>
      </c>
      <c r="B84" s="1">
        <v>44158</v>
      </c>
      <c r="C84" s="2">
        <v>44253</v>
      </c>
      <c r="D84">
        <v>5140</v>
      </c>
      <c r="E84">
        <v>105393</v>
      </c>
      <c r="F84">
        <v>2.57</v>
      </c>
      <c r="G84">
        <v>1</v>
      </c>
      <c r="H84" t="str">
        <f>VLOOKUP(Table_trashout_fact1[[#This Row],[landfill_owner_landfill_owner_id]],Table_landfill_owner_dim1[#All],2,FALSE)</f>
        <v>Twin Enviro Landfill</v>
      </c>
    </row>
    <row r="85" spans="1:8" x14ac:dyDescent="0.25">
      <c r="A85">
        <v>25</v>
      </c>
      <c r="B85" s="1">
        <v>44154</v>
      </c>
      <c r="C85" s="2">
        <v>44253</v>
      </c>
      <c r="D85">
        <v>8580</v>
      </c>
      <c r="E85">
        <v>105373</v>
      </c>
      <c r="F85">
        <v>4.29</v>
      </c>
      <c r="G85">
        <v>1</v>
      </c>
      <c r="H85" t="str">
        <f>VLOOKUP(Table_trashout_fact1[[#This Row],[landfill_owner_landfill_owner_id]],Table_landfill_owner_dim1[#All],2,FALSE)</f>
        <v>Twin Enviro Landfill</v>
      </c>
    </row>
    <row r="86" spans="1:8" x14ac:dyDescent="0.25">
      <c r="A86">
        <v>26</v>
      </c>
      <c r="B86" s="1">
        <v>44151</v>
      </c>
      <c r="C86" s="2">
        <v>44252</v>
      </c>
      <c r="D86">
        <v>11240</v>
      </c>
      <c r="E86">
        <v>105333</v>
      </c>
      <c r="F86">
        <v>5.62</v>
      </c>
      <c r="G86">
        <v>1</v>
      </c>
      <c r="H86" t="str">
        <f>VLOOKUP(Table_trashout_fact1[[#This Row],[landfill_owner_landfill_owner_id]],Table_landfill_owner_dim1[#All],2,FALSE)</f>
        <v>Twin Enviro Landfill</v>
      </c>
    </row>
    <row r="87" spans="1:8" x14ac:dyDescent="0.25">
      <c r="A87">
        <v>27</v>
      </c>
      <c r="B87" s="1">
        <v>44145</v>
      </c>
      <c r="C87" s="2">
        <v>44251</v>
      </c>
      <c r="D87">
        <v>1940</v>
      </c>
      <c r="E87">
        <v>105290</v>
      </c>
      <c r="F87">
        <v>0.97</v>
      </c>
      <c r="G87">
        <v>1</v>
      </c>
      <c r="H87" t="str">
        <f>VLOOKUP(Table_trashout_fact1[[#This Row],[landfill_owner_landfill_owner_id]],Table_landfill_owner_dim1[#All],2,FALSE)</f>
        <v>Twin Enviro Landfill</v>
      </c>
    </row>
    <row r="88" spans="1:8" x14ac:dyDescent="0.25">
      <c r="A88">
        <v>28</v>
      </c>
      <c r="B88" s="1">
        <v>44139</v>
      </c>
      <c r="C88" s="2">
        <v>44249</v>
      </c>
      <c r="D88">
        <v>2020</v>
      </c>
      <c r="E88">
        <v>105196</v>
      </c>
      <c r="F88">
        <v>1.01</v>
      </c>
      <c r="G88">
        <v>1</v>
      </c>
      <c r="H88" t="str">
        <f>VLOOKUP(Table_trashout_fact1[[#This Row],[landfill_owner_landfill_owner_id]],Table_landfill_owner_dim1[#All],2,FALSE)</f>
        <v>Twin Enviro Landfill</v>
      </c>
    </row>
    <row r="89" spans="1:8" x14ac:dyDescent="0.25">
      <c r="A89">
        <v>29</v>
      </c>
      <c r="B89" s="1">
        <v>44130</v>
      </c>
      <c r="C89" s="2">
        <v>44249</v>
      </c>
      <c r="D89">
        <v>7780</v>
      </c>
      <c r="E89">
        <v>105243</v>
      </c>
      <c r="F89">
        <v>3.89</v>
      </c>
      <c r="G89">
        <v>1</v>
      </c>
      <c r="H89" t="str">
        <f>VLOOKUP(Table_trashout_fact1[[#This Row],[landfill_owner_landfill_owner_id]],Table_landfill_owner_dim1[#All],2,FALSE)</f>
        <v>Twin Enviro Landfill</v>
      </c>
    </row>
    <row r="90" spans="1:8" x14ac:dyDescent="0.25">
      <c r="A90">
        <v>30</v>
      </c>
      <c r="B90" s="1">
        <v>44127</v>
      </c>
      <c r="C90" s="2">
        <v>44246</v>
      </c>
      <c r="D90">
        <v>6680</v>
      </c>
      <c r="E90">
        <v>105160</v>
      </c>
      <c r="F90">
        <v>3.34</v>
      </c>
      <c r="G90">
        <v>1</v>
      </c>
      <c r="H90" t="str">
        <f>VLOOKUP(Table_trashout_fact1[[#This Row],[landfill_owner_landfill_owner_id]],Table_landfill_owner_dim1[#All],2,FALSE)</f>
        <v>Twin Enviro Landfill</v>
      </c>
    </row>
    <row r="91" spans="1:8" x14ac:dyDescent="0.25">
      <c r="A91">
        <v>31</v>
      </c>
      <c r="B91" s="1">
        <v>44119</v>
      </c>
      <c r="C91" s="2">
        <v>44245</v>
      </c>
      <c r="D91">
        <v>840</v>
      </c>
      <c r="E91">
        <v>105122</v>
      </c>
      <c r="F91">
        <v>0.42</v>
      </c>
      <c r="G91">
        <v>1</v>
      </c>
      <c r="H91" t="str">
        <f>VLOOKUP(Table_trashout_fact1[[#This Row],[landfill_owner_landfill_owner_id]],Table_landfill_owner_dim1[#All],2,FALSE)</f>
        <v>Twin Enviro Landfill</v>
      </c>
    </row>
    <row r="92" spans="1:8" x14ac:dyDescent="0.25">
      <c r="A92">
        <v>32</v>
      </c>
      <c r="B92" s="1">
        <v>44106</v>
      </c>
      <c r="C92" s="2">
        <v>44244</v>
      </c>
      <c r="D92">
        <v>7860</v>
      </c>
      <c r="E92">
        <v>105094</v>
      </c>
      <c r="F92">
        <v>3.93</v>
      </c>
      <c r="G92">
        <v>1</v>
      </c>
      <c r="H92" t="str">
        <f>VLOOKUP(Table_trashout_fact1[[#This Row],[landfill_owner_landfill_owner_id]],Table_landfill_owner_dim1[#All],2,FALSE)</f>
        <v>Twin Enviro Landfill</v>
      </c>
    </row>
    <row r="93" spans="1:8" x14ac:dyDescent="0.25">
      <c r="A93">
        <v>33</v>
      </c>
      <c r="B93" s="1">
        <v>44104</v>
      </c>
      <c r="C93" s="2">
        <v>44243</v>
      </c>
      <c r="D93">
        <v>10340</v>
      </c>
      <c r="E93">
        <v>104992</v>
      </c>
      <c r="F93">
        <v>5.17</v>
      </c>
      <c r="G93">
        <v>1</v>
      </c>
      <c r="H93" t="str">
        <f>VLOOKUP(Table_trashout_fact1[[#This Row],[landfill_owner_landfill_owner_id]],Table_landfill_owner_dim1[#All],2,FALSE)</f>
        <v>Twin Enviro Landfill</v>
      </c>
    </row>
    <row r="94" spans="1:8" x14ac:dyDescent="0.25">
      <c r="A94">
        <v>34</v>
      </c>
      <c r="B94" s="1">
        <v>44097</v>
      </c>
      <c r="C94" s="2">
        <v>44242</v>
      </c>
      <c r="D94">
        <v>1680</v>
      </c>
      <c r="E94">
        <v>105023</v>
      </c>
      <c r="F94">
        <v>0.84</v>
      </c>
      <c r="G94">
        <v>1</v>
      </c>
      <c r="H94" t="str">
        <f>VLOOKUP(Table_trashout_fact1[[#This Row],[landfill_owner_landfill_owner_id]],Table_landfill_owner_dim1[#All],2,FALSE)</f>
        <v>Twin Enviro Landfill</v>
      </c>
    </row>
    <row r="95" spans="1:8" x14ac:dyDescent="0.25">
      <c r="A95">
        <v>35</v>
      </c>
      <c r="B95" s="1">
        <v>44083</v>
      </c>
      <c r="C95" s="2">
        <v>44239</v>
      </c>
      <c r="D95">
        <v>3820</v>
      </c>
      <c r="E95">
        <v>104990</v>
      </c>
      <c r="F95">
        <v>1.91</v>
      </c>
      <c r="G95">
        <v>1</v>
      </c>
      <c r="H95" t="str">
        <f>VLOOKUP(Table_trashout_fact1[[#This Row],[landfill_owner_landfill_owner_id]],Table_landfill_owner_dim1[#All],2,FALSE)</f>
        <v>Twin Enviro Landfill</v>
      </c>
    </row>
    <row r="96" spans="1:8" x14ac:dyDescent="0.25">
      <c r="A96">
        <v>36</v>
      </c>
      <c r="B96" s="1">
        <v>44077</v>
      </c>
      <c r="C96" s="2">
        <v>44238</v>
      </c>
      <c r="D96">
        <v>5780</v>
      </c>
      <c r="E96">
        <v>104956</v>
      </c>
      <c r="F96">
        <v>2.89</v>
      </c>
      <c r="G96">
        <v>1</v>
      </c>
      <c r="H96" t="str">
        <f>VLOOKUP(Table_trashout_fact1[[#This Row],[landfill_owner_landfill_owner_id]],Table_landfill_owner_dim1[#All],2,FALSE)</f>
        <v>Twin Enviro Landfill</v>
      </c>
    </row>
    <row r="97" spans="1:8" x14ac:dyDescent="0.25">
      <c r="A97">
        <v>37</v>
      </c>
      <c r="B97" s="1">
        <v>44071</v>
      </c>
      <c r="C97" s="2">
        <v>44237</v>
      </c>
      <c r="D97">
        <v>6400</v>
      </c>
      <c r="E97">
        <v>104918</v>
      </c>
      <c r="F97">
        <v>3.2</v>
      </c>
      <c r="G97">
        <v>1</v>
      </c>
      <c r="H97" t="str">
        <f>VLOOKUP(Table_trashout_fact1[[#This Row],[landfill_owner_landfill_owner_id]],Table_landfill_owner_dim1[#All],2,FALSE)</f>
        <v>Twin Enviro Landfill</v>
      </c>
    </row>
    <row r="98" spans="1:8" x14ac:dyDescent="0.25">
      <c r="A98">
        <v>38</v>
      </c>
      <c r="B98" s="1">
        <v>44064</v>
      </c>
      <c r="C98" s="2">
        <v>44236</v>
      </c>
      <c r="D98">
        <v>6220</v>
      </c>
      <c r="E98">
        <v>104877</v>
      </c>
      <c r="F98">
        <v>3.11</v>
      </c>
      <c r="G98">
        <v>1</v>
      </c>
      <c r="H98" t="str">
        <f>VLOOKUP(Table_trashout_fact1[[#This Row],[landfill_owner_landfill_owner_id]],Table_landfill_owner_dim1[#All],2,FALSE)</f>
        <v>Twin Enviro Landfill</v>
      </c>
    </row>
    <row r="99" spans="1:8" x14ac:dyDescent="0.25">
      <c r="A99">
        <v>39</v>
      </c>
      <c r="B99" s="1">
        <v>44057</v>
      </c>
      <c r="C99" s="2">
        <v>44235</v>
      </c>
      <c r="D99">
        <v>4840</v>
      </c>
      <c r="E99">
        <v>104840</v>
      </c>
      <c r="F99">
        <v>2.42</v>
      </c>
      <c r="G99">
        <v>1</v>
      </c>
      <c r="H99" t="str">
        <f>VLOOKUP(Table_trashout_fact1[[#This Row],[landfill_owner_landfill_owner_id]],Table_landfill_owner_dim1[#All],2,FALSE)</f>
        <v>Twin Enviro Landfill</v>
      </c>
    </row>
    <row r="100" spans="1:8" x14ac:dyDescent="0.25">
      <c r="A100">
        <v>41</v>
      </c>
      <c r="B100" s="1">
        <v>44046</v>
      </c>
      <c r="C100" s="2">
        <v>44232</v>
      </c>
      <c r="D100">
        <v>4460</v>
      </c>
      <c r="E100">
        <v>104828</v>
      </c>
      <c r="F100">
        <v>2.23</v>
      </c>
      <c r="G100">
        <v>1</v>
      </c>
      <c r="H100" t="str">
        <f>VLOOKUP(Table_trashout_fact1[[#This Row],[landfill_owner_landfill_owner_id]],Table_landfill_owner_dim1[#All],2,FALSE)</f>
        <v>Twin Enviro Landfill</v>
      </c>
    </row>
    <row r="101" spans="1:8" x14ac:dyDescent="0.25">
      <c r="A101">
        <v>40</v>
      </c>
      <c r="B101" s="1">
        <v>44049</v>
      </c>
      <c r="C101" s="2">
        <v>44232</v>
      </c>
      <c r="D101">
        <v>5020</v>
      </c>
      <c r="E101">
        <v>104817</v>
      </c>
      <c r="F101">
        <v>2.5099999999999998</v>
      </c>
      <c r="G101">
        <v>1</v>
      </c>
      <c r="H101" t="str">
        <f>VLOOKUP(Table_trashout_fact1[[#This Row],[landfill_owner_landfill_owner_id]],Table_landfill_owner_dim1[#All],2,FALSE)</f>
        <v>Twin Enviro Landfill</v>
      </c>
    </row>
    <row r="102" spans="1:8" x14ac:dyDescent="0.25">
      <c r="A102">
        <v>42</v>
      </c>
      <c r="B102" s="1">
        <v>44041</v>
      </c>
      <c r="C102" s="2">
        <v>44231</v>
      </c>
      <c r="D102">
        <v>5460</v>
      </c>
      <c r="E102">
        <v>104774</v>
      </c>
      <c r="F102">
        <v>2.73</v>
      </c>
      <c r="G102">
        <v>1</v>
      </c>
      <c r="H102" t="str">
        <f>VLOOKUP(Table_trashout_fact1[[#This Row],[landfill_owner_landfill_owner_id]],Table_landfill_owner_dim1[#All],2,FALSE)</f>
        <v>Twin Enviro Landfill</v>
      </c>
    </row>
    <row r="103" spans="1:8" x14ac:dyDescent="0.25">
      <c r="A103">
        <v>43</v>
      </c>
      <c r="B103" s="1">
        <v>44036</v>
      </c>
      <c r="C103" s="2">
        <v>44230</v>
      </c>
      <c r="D103">
        <v>5920</v>
      </c>
      <c r="E103">
        <v>104728</v>
      </c>
      <c r="F103">
        <v>2.96</v>
      </c>
      <c r="G103">
        <v>1</v>
      </c>
      <c r="H103" t="str">
        <f>VLOOKUP(Table_trashout_fact1[[#This Row],[landfill_owner_landfill_owner_id]],Table_landfill_owner_dim1[#All],2,FALSE)</f>
        <v>Twin Enviro Landfill</v>
      </c>
    </row>
    <row r="104" spans="1:8" x14ac:dyDescent="0.25">
      <c r="A104">
        <v>44</v>
      </c>
      <c r="B104" s="1">
        <v>44029</v>
      </c>
      <c r="C104" s="2">
        <v>44229</v>
      </c>
      <c r="D104">
        <v>7580</v>
      </c>
      <c r="E104">
        <v>104685</v>
      </c>
      <c r="F104">
        <v>3.79</v>
      </c>
      <c r="G104">
        <v>1</v>
      </c>
      <c r="H104" t="str">
        <f>VLOOKUP(Table_trashout_fact1[[#This Row],[landfill_owner_landfill_owner_id]],Table_landfill_owner_dim1[#All],2,FALSE)</f>
        <v>Twin Enviro Landfill</v>
      </c>
    </row>
    <row r="105" spans="1:8" x14ac:dyDescent="0.25">
      <c r="A105">
        <v>45</v>
      </c>
      <c r="B105" s="1">
        <v>44022</v>
      </c>
      <c r="C105" s="2">
        <v>44228</v>
      </c>
      <c r="D105">
        <v>10540</v>
      </c>
      <c r="E105">
        <v>104636</v>
      </c>
      <c r="F105">
        <v>5.27</v>
      </c>
      <c r="G105">
        <v>1</v>
      </c>
      <c r="H105" t="str">
        <f>VLOOKUP(Table_trashout_fact1[[#This Row],[landfill_owner_landfill_owner_id]],Table_landfill_owner_dim1[#All],2,FALSE)</f>
        <v>Twin Enviro Landfill</v>
      </c>
    </row>
    <row r="106" spans="1:8" x14ac:dyDescent="0.25">
      <c r="A106">
        <v>46</v>
      </c>
      <c r="B106" s="1">
        <v>44014</v>
      </c>
      <c r="C106" s="2">
        <v>44225</v>
      </c>
      <c r="D106">
        <v>4740</v>
      </c>
      <c r="E106">
        <v>104587</v>
      </c>
      <c r="F106">
        <v>2.37</v>
      </c>
      <c r="G106">
        <v>1</v>
      </c>
      <c r="H106" t="str">
        <f>VLOOKUP(Table_trashout_fact1[[#This Row],[landfill_owner_landfill_owner_id]],Table_landfill_owner_dim1[#All],2,FALSE)</f>
        <v>Twin Enviro Landfill</v>
      </c>
    </row>
    <row r="107" spans="1:8" x14ac:dyDescent="0.25">
      <c r="A107">
        <v>47</v>
      </c>
      <c r="B107" s="1">
        <v>44012</v>
      </c>
      <c r="C107" s="2">
        <v>44225</v>
      </c>
      <c r="D107">
        <v>1680</v>
      </c>
      <c r="E107">
        <v>104599</v>
      </c>
      <c r="F107">
        <v>0.84</v>
      </c>
      <c r="G107">
        <v>1</v>
      </c>
      <c r="H107" t="str">
        <f>VLOOKUP(Table_trashout_fact1[[#This Row],[landfill_owner_landfill_owner_id]],Table_landfill_owner_dim1[#All],2,FALSE)</f>
        <v>Twin Enviro Landfill</v>
      </c>
    </row>
    <row r="108" spans="1:8" x14ac:dyDescent="0.25">
      <c r="A108">
        <v>48</v>
      </c>
      <c r="B108" s="1">
        <v>44008</v>
      </c>
      <c r="C108" s="2">
        <v>44225</v>
      </c>
      <c r="D108">
        <v>8300</v>
      </c>
      <c r="E108">
        <v>104630</v>
      </c>
      <c r="F108">
        <v>4.1500000000000004</v>
      </c>
      <c r="G108">
        <v>1</v>
      </c>
      <c r="H108" t="str">
        <f>VLOOKUP(Table_trashout_fact1[[#This Row],[landfill_owner_landfill_owner_id]],Table_landfill_owner_dim1[#All],2,FALSE)</f>
        <v>Twin Enviro Landfill</v>
      </c>
    </row>
    <row r="109" spans="1:8" x14ac:dyDescent="0.25">
      <c r="A109">
        <v>49</v>
      </c>
      <c r="B109" s="1">
        <v>43998</v>
      </c>
      <c r="C109" s="2">
        <v>44223</v>
      </c>
      <c r="D109">
        <v>5220</v>
      </c>
      <c r="E109">
        <v>104577</v>
      </c>
      <c r="F109">
        <v>2.61</v>
      </c>
      <c r="G109">
        <v>1</v>
      </c>
      <c r="H109" t="str">
        <f>VLOOKUP(Table_trashout_fact1[[#This Row],[landfill_owner_landfill_owner_id]],Table_landfill_owner_dim1[#All],2,FALSE)</f>
        <v>Twin Enviro Landfill</v>
      </c>
    </row>
    <row r="110" spans="1:8" x14ac:dyDescent="0.25">
      <c r="A110">
        <v>50</v>
      </c>
      <c r="B110" s="1">
        <v>43983</v>
      </c>
      <c r="C110" s="2">
        <v>44218</v>
      </c>
      <c r="D110">
        <v>2380</v>
      </c>
      <c r="E110">
        <v>104401</v>
      </c>
      <c r="F110">
        <v>1.19</v>
      </c>
      <c r="G110">
        <v>1</v>
      </c>
      <c r="H110" t="str">
        <f>VLOOKUP(Table_trashout_fact1[[#This Row],[landfill_owner_landfill_owner_id]],Table_landfill_owner_dim1[#All],2,FALSE)</f>
        <v>Twin Enviro Landfill</v>
      </c>
    </row>
    <row r="111" spans="1:8" x14ac:dyDescent="0.25">
      <c r="A111">
        <v>51</v>
      </c>
      <c r="B111" s="1">
        <v>43956</v>
      </c>
      <c r="C111" s="2">
        <v>44214</v>
      </c>
      <c r="D111">
        <v>10860</v>
      </c>
      <c r="E111">
        <v>104215</v>
      </c>
      <c r="F111">
        <v>5.43</v>
      </c>
      <c r="G111">
        <v>1</v>
      </c>
      <c r="H111" t="str">
        <f>VLOOKUP(Table_trashout_fact1[[#This Row],[landfill_owner_landfill_owner_id]],Table_landfill_owner_dim1[#All],2,FALSE)</f>
        <v>Twin Enviro Landfill</v>
      </c>
    </row>
    <row r="112" spans="1:8" x14ac:dyDescent="0.25">
      <c r="A112">
        <v>52</v>
      </c>
      <c r="B112" s="1">
        <v>43945</v>
      </c>
      <c r="C112" s="2">
        <v>44211</v>
      </c>
      <c r="D112">
        <v>1880</v>
      </c>
      <c r="E112">
        <v>104189</v>
      </c>
      <c r="F112">
        <v>0.94</v>
      </c>
      <c r="G112">
        <v>1</v>
      </c>
      <c r="H112" t="str">
        <f>VLOOKUP(Table_trashout_fact1[[#This Row],[landfill_owner_landfill_owner_id]],Table_landfill_owner_dim1[#All],2,FALSE)</f>
        <v>Twin Enviro Landfill</v>
      </c>
    </row>
    <row r="113" spans="1:8" x14ac:dyDescent="0.25">
      <c r="A113">
        <v>53</v>
      </c>
      <c r="B113" s="1">
        <v>43943</v>
      </c>
      <c r="C113" s="2">
        <v>44211</v>
      </c>
      <c r="D113">
        <v>5000</v>
      </c>
      <c r="E113">
        <v>104173</v>
      </c>
      <c r="F113">
        <v>2.5</v>
      </c>
      <c r="G113">
        <v>1</v>
      </c>
      <c r="H113" t="str">
        <f>VLOOKUP(Table_trashout_fact1[[#This Row],[landfill_owner_landfill_owner_id]],Table_landfill_owner_dim1[#All],2,FALSE)</f>
        <v>Twin Enviro Landfill</v>
      </c>
    </row>
    <row r="114" spans="1:8" x14ac:dyDescent="0.25">
      <c r="A114">
        <v>54</v>
      </c>
      <c r="B114" s="1">
        <v>43938</v>
      </c>
      <c r="C114" s="2">
        <v>44210</v>
      </c>
      <c r="D114">
        <v>8260</v>
      </c>
      <c r="E114">
        <v>104123</v>
      </c>
      <c r="F114">
        <v>4.13</v>
      </c>
      <c r="G114">
        <v>1</v>
      </c>
      <c r="H114" t="str">
        <f>VLOOKUP(Table_trashout_fact1[[#This Row],[landfill_owner_landfill_owner_id]],Table_landfill_owner_dim1[#All],2,FALSE)</f>
        <v>Twin Enviro Landfill</v>
      </c>
    </row>
    <row r="115" spans="1:8" x14ac:dyDescent="0.25">
      <c r="A115">
        <v>55</v>
      </c>
      <c r="B115" s="1">
        <v>43934</v>
      </c>
      <c r="C115" s="2">
        <v>44209</v>
      </c>
      <c r="D115">
        <v>10520</v>
      </c>
      <c r="E115">
        <v>104073</v>
      </c>
      <c r="F115">
        <v>5.26</v>
      </c>
      <c r="G115">
        <v>1</v>
      </c>
      <c r="H115" t="str">
        <f>VLOOKUP(Table_trashout_fact1[[#This Row],[landfill_owner_landfill_owner_id]],Table_landfill_owner_dim1[#All],2,FALSE)</f>
        <v>Twin Enviro Landfill</v>
      </c>
    </row>
    <row r="116" spans="1:8" x14ac:dyDescent="0.25">
      <c r="A116">
        <v>57</v>
      </c>
      <c r="B116" s="1">
        <v>43900</v>
      </c>
      <c r="C116" s="2">
        <v>44207</v>
      </c>
      <c r="D116">
        <v>1020</v>
      </c>
      <c r="E116">
        <v>103981</v>
      </c>
      <c r="F116">
        <v>0.51</v>
      </c>
      <c r="G116">
        <v>1</v>
      </c>
      <c r="H116" t="str">
        <f>VLOOKUP(Table_trashout_fact1[[#This Row],[landfill_owner_landfill_owner_id]],Table_landfill_owner_dim1[#All],2,FALSE)</f>
        <v>Twin Enviro Landfill</v>
      </c>
    </row>
    <row r="117" spans="1:8" x14ac:dyDescent="0.25">
      <c r="A117">
        <v>56</v>
      </c>
      <c r="B117" s="1">
        <v>43909</v>
      </c>
      <c r="C117" s="2">
        <v>44207</v>
      </c>
      <c r="D117">
        <v>15560</v>
      </c>
      <c r="E117">
        <v>104023</v>
      </c>
      <c r="F117">
        <v>7.78</v>
      </c>
      <c r="G117">
        <v>1</v>
      </c>
      <c r="H117" t="str">
        <f>VLOOKUP(Table_trashout_fact1[[#This Row],[landfill_owner_landfill_owner_id]],Table_landfill_owner_dim1[#All],2,FALSE)</f>
        <v>Twin Enviro Landfill</v>
      </c>
    </row>
    <row r="118" spans="1:8" x14ac:dyDescent="0.25">
      <c r="A118">
        <v>59</v>
      </c>
      <c r="B118" s="1">
        <v>43892</v>
      </c>
      <c r="C118" s="2">
        <v>44204</v>
      </c>
      <c r="D118">
        <v>8000</v>
      </c>
      <c r="E118">
        <v>103937</v>
      </c>
      <c r="F118">
        <v>4</v>
      </c>
      <c r="G118">
        <v>1</v>
      </c>
      <c r="H118" t="str">
        <f>VLOOKUP(Table_trashout_fact1[[#This Row],[landfill_owner_landfill_owner_id]],Table_landfill_owner_dim1[#All],2,FALSE)</f>
        <v>Twin Enviro Landfill</v>
      </c>
    </row>
    <row r="119" spans="1:8" x14ac:dyDescent="0.25">
      <c r="A119">
        <v>58</v>
      </c>
      <c r="B119" s="1">
        <v>43895</v>
      </c>
      <c r="C119" s="2">
        <v>44204</v>
      </c>
      <c r="D119">
        <v>4480</v>
      </c>
      <c r="E119">
        <v>103954</v>
      </c>
      <c r="F119">
        <v>2.2400000000000002</v>
      </c>
      <c r="G119">
        <v>1</v>
      </c>
      <c r="H119" t="str">
        <f>VLOOKUP(Table_trashout_fact1[[#This Row],[landfill_owner_landfill_owner_id]],Table_landfill_owner_dim1[#All],2,FALSE)</f>
        <v>Twin Enviro Landfill</v>
      </c>
    </row>
    <row r="120" spans="1:8" x14ac:dyDescent="0.25">
      <c r="A120">
        <v>60</v>
      </c>
      <c r="B120" s="1">
        <v>43880</v>
      </c>
      <c r="C120" s="2">
        <v>44203</v>
      </c>
      <c r="D120">
        <v>11480</v>
      </c>
      <c r="E120">
        <v>103897</v>
      </c>
      <c r="F120">
        <v>5.74</v>
      </c>
      <c r="G120">
        <v>1</v>
      </c>
      <c r="H120" t="str">
        <f>VLOOKUP(Table_trashout_fact1[[#This Row],[landfill_owner_landfill_owner_id]],Table_landfill_owner_dim1[#All],2,FALSE)</f>
        <v>Twin Enviro Landfill</v>
      </c>
    </row>
    <row r="121" spans="1:8" x14ac:dyDescent="0.25">
      <c r="A121">
        <v>61</v>
      </c>
      <c r="B121" s="1">
        <v>43873</v>
      </c>
      <c r="C121" s="2">
        <v>44202</v>
      </c>
      <c r="D121">
        <v>9780</v>
      </c>
      <c r="E121">
        <v>103855</v>
      </c>
      <c r="F121">
        <v>4.8899999999999997</v>
      </c>
      <c r="G121">
        <v>1</v>
      </c>
      <c r="H121" t="str">
        <f>VLOOKUP(Table_trashout_fact1[[#This Row],[landfill_owner_landfill_owner_id]],Table_landfill_owner_dim1[#All],2,FALSE)</f>
        <v>Twin Enviro Landfill</v>
      </c>
    </row>
    <row r="122" spans="1:8" x14ac:dyDescent="0.25">
      <c r="A122">
        <v>62</v>
      </c>
      <c r="B122" s="1">
        <v>43866</v>
      </c>
      <c r="C122" s="2">
        <v>44201</v>
      </c>
      <c r="D122">
        <v>11900</v>
      </c>
      <c r="E122">
        <v>103831</v>
      </c>
      <c r="F122">
        <v>5.95</v>
      </c>
      <c r="G122">
        <v>1</v>
      </c>
      <c r="H122" t="str">
        <f>VLOOKUP(Table_trashout_fact1[[#This Row],[landfill_owner_landfill_owner_id]],Table_landfill_owner_dim1[#All],2,FALSE)</f>
        <v>Twin Enviro Landfill</v>
      </c>
    </row>
    <row r="123" spans="1:8" x14ac:dyDescent="0.25">
      <c r="A123">
        <v>63</v>
      </c>
      <c r="B123" s="1">
        <v>43846</v>
      </c>
      <c r="C123" s="2">
        <v>44200</v>
      </c>
      <c r="D123">
        <v>2740</v>
      </c>
      <c r="E123">
        <v>103772</v>
      </c>
      <c r="F123">
        <v>1.37</v>
      </c>
      <c r="G123">
        <v>1</v>
      </c>
      <c r="H123" t="str">
        <f>VLOOKUP(Table_trashout_fact1[[#This Row],[landfill_owner_landfill_owner_id]],Table_landfill_owner_dim1[#All],2,FALSE)</f>
        <v>Twin Enviro Landfill</v>
      </c>
    </row>
    <row r="124" spans="1:8" x14ac:dyDescent="0.25">
      <c r="A124">
        <v>64</v>
      </c>
      <c r="B124" s="1">
        <v>43838</v>
      </c>
      <c r="C124" s="2">
        <v>44200</v>
      </c>
      <c r="D124">
        <v>5960</v>
      </c>
      <c r="E124">
        <v>103786</v>
      </c>
      <c r="F124">
        <v>2.98</v>
      </c>
      <c r="G124">
        <v>1</v>
      </c>
      <c r="H124" t="str">
        <f>VLOOKUP(Table_trashout_fact1[[#This Row],[landfill_owner_landfill_owner_id]],Table_landfill_owner_dim1[#All],2,FALSE)</f>
        <v>Twin Enviro Landfill</v>
      </c>
    </row>
    <row r="125" spans="1:8" x14ac:dyDescent="0.25">
      <c r="A125">
        <v>65</v>
      </c>
      <c r="B125" s="1"/>
      <c r="C125" s="2">
        <v>44196</v>
      </c>
      <c r="D125">
        <v>11080</v>
      </c>
      <c r="E125">
        <v>103731</v>
      </c>
      <c r="F125">
        <v>5.54</v>
      </c>
      <c r="G125">
        <v>1</v>
      </c>
      <c r="H125" t="str">
        <f>VLOOKUP(Table_trashout_fact1[[#This Row],[landfill_owner_landfill_owner_id]],Table_landfill_owner_dim1[#All],2,FALSE)</f>
        <v>Twin Enviro Landfill</v>
      </c>
    </row>
    <row r="126" spans="1:8" x14ac:dyDescent="0.25">
      <c r="A126">
        <v>66</v>
      </c>
      <c r="B126" s="1"/>
      <c r="C126" s="2">
        <v>44195</v>
      </c>
      <c r="D126">
        <v>11580</v>
      </c>
      <c r="E126">
        <v>103682</v>
      </c>
      <c r="F126">
        <v>5.79</v>
      </c>
      <c r="G126">
        <v>1</v>
      </c>
      <c r="H126" t="str">
        <f>VLOOKUP(Table_trashout_fact1[[#This Row],[landfill_owner_landfill_owner_id]],Table_landfill_owner_dim1[#All],2,FALSE)</f>
        <v>Twin Enviro Landfill</v>
      </c>
    </row>
    <row r="127" spans="1:8" x14ac:dyDescent="0.25">
      <c r="A127">
        <v>67</v>
      </c>
      <c r="B127" s="1"/>
      <c r="C127" s="2">
        <v>44194</v>
      </c>
      <c r="D127">
        <v>15220</v>
      </c>
      <c r="E127">
        <v>103636</v>
      </c>
      <c r="F127">
        <v>7.61</v>
      </c>
      <c r="G127">
        <v>1</v>
      </c>
      <c r="H127" t="str">
        <f>VLOOKUP(Table_trashout_fact1[[#This Row],[landfill_owner_landfill_owner_id]],Table_landfill_owner_dim1[#All],2,FALSE)</f>
        <v>Twin Enviro Landfill</v>
      </c>
    </row>
    <row r="128" spans="1:8" x14ac:dyDescent="0.25">
      <c r="A128">
        <v>68</v>
      </c>
      <c r="B128" s="1"/>
      <c r="C128" s="2">
        <v>44193</v>
      </c>
      <c r="D128">
        <v>4000</v>
      </c>
      <c r="E128">
        <v>103584</v>
      </c>
      <c r="F128">
        <v>2</v>
      </c>
      <c r="G128">
        <v>1</v>
      </c>
      <c r="H128" t="str">
        <f>VLOOKUP(Table_trashout_fact1[[#This Row],[landfill_owner_landfill_owner_id]],Table_landfill_owner_dim1[#All],2,FALSE)</f>
        <v>Twin Enviro Landfill</v>
      </c>
    </row>
    <row r="129" spans="1:8" x14ac:dyDescent="0.25">
      <c r="A129">
        <v>69</v>
      </c>
      <c r="B129" s="1"/>
      <c r="C129" s="2">
        <v>44189</v>
      </c>
      <c r="D129">
        <v>6000</v>
      </c>
      <c r="E129">
        <v>103548</v>
      </c>
      <c r="F129">
        <v>3</v>
      </c>
      <c r="G129">
        <v>1</v>
      </c>
      <c r="H129" t="str">
        <f>VLOOKUP(Table_trashout_fact1[[#This Row],[landfill_owner_landfill_owner_id]],Table_landfill_owner_dim1[#All],2,FALSE)</f>
        <v>Twin Enviro Landfill</v>
      </c>
    </row>
    <row r="130" spans="1:8" x14ac:dyDescent="0.25">
      <c r="A130">
        <v>70</v>
      </c>
      <c r="B130" s="1"/>
      <c r="C130" s="2">
        <v>44188</v>
      </c>
      <c r="D130">
        <v>3560</v>
      </c>
      <c r="E130">
        <v>103501</v>
      </c>
      <c r="F130">
        <v>1.78</v>
      </c>
      <c r="G130">
        <v>1</v>
      </c>
      <c r="H130" t="str">
        <f>VLOOKUP(Table_trashout_fact1[[#This Row],[landfill_owner_landfill_owner_id]],Table_landfill_owner_dim1[#All],2,FALSE)</f>
        <v>Twin Enviro Landfill</v>
      </c>
    </row>
    <row r="131" spans="1:8" x14ac:dyDescent="0.25">
      <c r="A131">
        <v>71</v>
      </c>
      <c r="B131" s="1"/>
      <c r="C131" s="2">
        <v>44186</v>
      </c>
      <c r="D131">
        <v>6300</v>
      </c>
      <c r="E131">
        <v>103402</v>
      </c>
      <c r="F131">
        <v>3.15</v>
      </c>
      <c r="G131">
        <v>1</v>
      </c>
      <c r="H131" t="str">
        <f>VLOOKUP(Table_trashout_fact1[[#This Row],[landfill_owner_landfill_owner_id]],Table_landfill_owner_dim1[#All],2,FALSE)</f>
        <v>Twin Enviro Landfill</v>
      </c>
    </row>
    <row r="132" spans="1:8" x14ac:dyDescent="0.25">
      <c r="A132">
        <v>72</v>
      </c>
      <c r="B132" s="1"/>
      <c r="C132" s="2">
        <v>44183</v>
      </c>
      <c r="D132">
        <v>6780</v>
      </c>
      <c r="E132">
        <v>103358</v>
      </c>
      <c r="F132">
        <v>3.39</v>
      </c>
      <c r="G132">
        <v>1</v>
      </c>
      <c r="H132" t="str">
        <f>VLOOKUP(Table_trashout_fact1[[#This Row],[landfill_owner_landfill_owner_id]],Table_landfill_owner_dim1[#All],2,FALSE)</f>
        <v>Twin Enviro Landfill</v>
      </c>
    </row>
    <row r="133" spans="1:8" x14ac:dyDescent="0.25">
      <c r="A133">
        <v>73</v>
      </c>
      <c r="B133" s="1"/>
      <c r="C133" s="2">
        <v>44182</v>
      </c>
      <c r="D133">
        <v>7400</v>
      </c>
      <c r="E133">
        <v>103317</v>
      </c>
      <c r="F133">
        <v>3.7</v>
      </c>
      <c r="G133">
        <v>1</v>
      </c>
      <c r="H133" t="str">
        <f>VLOOKUP(Table_trashout_fact1[[#This Row],[landfill_owner_landfill_owner_id]],Table_landfill_owner_dim1[#All],2,FALSE)</f>
        <v>Twin Enviro Landfill</v>
      </c>
    </row>
    <row r="134" spans="1:8" x14ac:dyDescent="0.25">
      <c r="A134">
        <v>74</v>
      </c>
      <c r="B134" s="1"/>
      <c r="C134" s="2">
        <v>44181</v>
      </c>
      <c r="D134">
        <v>7800</v>
      </c>
      <c r="E134">
        <v>103272</v>
      </c>
      <c r="F134">
        <v>3.9</v>
      </c>
      <c r="G134">
        <v>1</v>
      </c>
      <c r="H134" t="str">
        <f>VLOOKUP(Table_trashout_fact1[[#This Row],[landfill_owner_landfill_owner_id]],Table_landfill_owner_dim1[#All],2,FALSE)</f>
        <v>Twin Enviro Landfill</v>
      </c>
    </row>
    <row r="135" spans="1:8" x14ac:dyDescent="0.25">
      <c r="A135">
        <v>75</v>
      </c>
      <c r="B135" s="1"/>
      <c r="C135" s="2">
        <v>44180</v>
      </c>
      <c r="D135">
        <v>7480</v>
      </c>
      <c r="E135">
        <v>103228</v>
      </c>
      <c r="F135">
        <v>3.74</v>
      </c>
      <c r="G135">
        <v>1</v>
      </c>
      <c r="H135" t="str">
        <f>VLOOKUP(Table_trashout_fact1[[#This Row],[landfill_owner_landfill_owner_id]],Table_landfill_owner_dim1[#All],2,FALSE)</f>
        <v>Twin Enviro Landfill</v>
      </c>
    </row>
    <row r="136" spans="1:8" x14ac:dyDescent="0.25">
      <c r="A136">
        <v>76</v>
      </c>
      <c r="B136" s="1"/>
      <c r="C136" s="2">
        <v>44179</v>
      </c>
      <c r="D136">
        <v>6620</v>
      </c>
      <c r="E136">
        <v>103190</v>
      </c>
      <c r="F136">
        <v>3.31</v>
      </c>
      <c r="G136">
        <v>1</v>
      </c>
      <c r="H136" t="str">
        <f>VLOOKUP(Table_trashout_fact1[[#This Row],[landfill_owner_landfill_owner_id]],Table_landfill_owner_dim1[#All],2,FALSE)</f>
        <v>Twin Enviro Landfill</v>
      </c>
    </row>
    <row r="137" spans="1:8" x14ac:dyDescent="0.25">
      <c r="A137">
        <v>78</v>
      </c>
      <c r="B137" s="1"/>
      <c r="C137" s="2">
        <v>44176</v>
      </c>
      <c r="D137">
        <v>6380</v>
      </c>
      <c r="E137">
        <v>103142</v>
      </c>
      <c r="F137">
        <v>3.19</v>
      </c>
      <c r="G137">
        <v>1</v>
      </c>
      <c r="H137" t="str">
        <f>VLOOKUP(Table_trashout_fact1[[#This Row],[landfill_owner_landfill_owner_id]],Table_landfill_owner_dim1[#All],2,FALSE)</f>
        <v>Twin Enviro Landfill</v>
      </c>
    </row>
    <row r="138" spans="1:8" x14ac:dyDescent="0.25">
      <c r="A138">
        <v>77</v>
      </c>
      <c r="B138" s="1"/>
      <c r="C138" s="2">
        <v>44176</v>
      </c>
      <c r="D138">
        <v>2160</v>
      </c>
      <c r="E138">
        <v>103167</v>
      </c>
      <c r="F138">
        <v>1.08</v>
      </c>
      <c r="G138">
        <v>1</v>
      </c>
      <c r="H138" t="str">
        <f>VLOOKUP(Table_trashout_fact1[[#This Row],[landfill_owner_landfill_owner_id]],Table_landfill_owner_dim1[#All],2,FALSE)</f>
        <v>Twin Enviro Landfill</v>
      </c>
    </row>
    <row r="139" spans="1:8" x14ac:dyDescent="0.25">
      <c r="A139">
        <v>79</v>
      </c>
      <c r="B139" s="1"/>
      <c r="C139" s="2">
        <v>44175</v>
      </c>
      <c r="D139">
        <v>3680</v>
      </c>
      <c r="E139">
        <v>103084</v>
      </c>
      <c r="F139">
        <v>1.84</v>
      </c>
      <c r="G139">
        <v>1</v>
      </c>
      <c r="H139" t="str">
        <f>VLOOKUP(Table_trashout_fact1[[#This Row],[landfill_owner_landfill_owner_id]],Table_landfill_owner_dim1[#All],2,FALSE)</f>
        <v>Twin Enviro Landfill</v>
      </c>
    </row>
    <row r="140" spans="1:8" x14ac:dyDescent="0.25">
      <c r="A140">
        <v>81</v>
      </c>
      <c r="B140" s="1"/>
      <c r="C140" s="2">
        <v>44174</v>
      </c>
      <c r="D140">
        <v>2900</v>
      </c>
      <c r="E140">
        <v>103031</v>
      </c>
      <c r="F140">
        <v>1.45</v>
      </c>
      <c r="G140">
        <v>1</v>
      </c>
      <c r="H140" t="str">
        <f>VLOOKUP(Table_trashout_fact1[[#This Row],[landfill_owner_landfill_owner_id]],Table_landfill_owner_dim1[#All],2,FALSE)</f>
        <v>Twin Enviro Landfill</v>
      </c>
    </row>
    <row r="141" spans="1:8" x14ac:dyDescent="0.25">
      <c r="A141">
        <v>82</v>
      </c>
      <c r="B141" s="1"/>
      <c r="C141" s="2">
        <v>44173</v>
      </c>
      <c r="D141">
        <v>6480</v>
      </c>
      <c r="E141">
        <v>102981</v>
      </c>
      <c r="F141">
        <v>3.24</v>
      </c>
      <c r="G141">
        <v>1</v>
      </c>
      <c r="H141" t="str">
        <f>VLOOKUP(Table_trashout_fact1[[#This Row],[landfill_owner_landfill_owner_id]],Table_landfill_owner_dim1[#All],2,FALSE)</f>
        <v>Twin Enviro Landfill</v>
      </c>
    </row>
    <row r="142" spans="1:8" x14ac:dyDescent="0.25">
      <c r="A142">
        <v>83</v>
      </c>
      <c r="B142" s="1"/>
      <c r="C142" s="2">
        <v>44169</v>
      </c>
      <c r="D142">
        <v>8680</v>
      </c>
      <c r="E142">
        <v>102872</v>
      </c>
      <c r="F142">
        <v>4.34</v>
      </c>
      <c r="G142">
        <v>1</v>
      </c>
      <c r="H142" t="str">
        <f>VLOOKUP(Table_trashout_fact1[[#This Row],[landfill_owner_landfill_owner_id]],Table_landfill_owner_dim1[#All],2,FALSE)</f>
        <v>Twin Enviro Landfill</v>
      </c>
    </row>
    <row r="143" spans="1:8" x14ac:dyDescent="0.25">
      <c r="A143">
        <v>84</v>
      </c>
      <c r="B143" s="1"/>
      <c r="C143" s="2">
        <v>44168</v>
      </c>
      <c r="D143">
        <v>10100</v>
      </c>
      <c r="E143">
        <v>102770</v>
      </c>
      <c r="F143">
        <v>5.05</v>
      </c>
      <c r="G143">
        <v>1</v>
      </c>
      <c r="H143" t="str">
        <f>VLOOKUP(Table_trashout_fact1[[#This Row],[landfill_owner_landfill_owner_id]],Table_landfill_owner_dim1[#All],2,FALSE)</f>
        <v>Twin Enviro Landfill</v>
      </c>
    </row>
    <row r="144" spans="1:8" x14ac:dyDescent="0.25">
      <c r="A144">
        <v>85</v>
      </c>
      <c r="B144" s="1"/>
      <c r="C144" s="2">
        <v>44167</v>
      </c>
      <c r="D144">
        <v>4500</v>
      </c>
      <c r="E144">
        <v>102716</v>
      </c>
      <c r="F144">
        <v>2.25</v>
      </c>
      <c r="G144">
        <v>1</v>
      </c>
      <c r="H144" t="str">
        <f>VLOOKUP(Table_trashout_fact1[[#This Row],[landfill_owner_landfill_owner_id]],Table_landfill_owner_dim1[#All],2,FALSE)</f>
        <v>Twin Enviro Landfill</v>
      </c>
    </row>
    <row r="145" spans="1:8" x14ac:dyDescent="0.25">
      <c r="A145">
        <v>86</v>
      </c>
      <c r="B145" s="1"/>
      <c r="C145" s="2">
        <v>44165</v>
      </c>
      <c r="D145">
        <v>3760</v>
      </c>
      <c r="E145">
        <v>102606</v>
      </c>
      <c r="F145">
        <v>1.88</v>
      </c>
      <c r="G145">
        <v>1</v>
      </c>
      <c r="H145" t="str">
        <f>VLOOKUP(Table_trashout_fact1[[#This Row],[landfill_owner_landfill_owner_id]],Table_landfill_owner_dim1[#All],2,FALSE)</f>
        <v>Twin Enviro Landfill</v>
      </c>
    </row>
    <row r="146" spans="1:8" x14ac:dyDescent="0.25">
      <c r="A146">
        <v>87</v>
      </c>
      <c r="B146" s="1"/>
      <c r="C146" s="2">
        <v>44165</v>
      </c>
      <c r="D146">
        <v>7800</v>
      </c>
      <c r="E146">
        <v>102656</v>
      </c>
      <c r="F146">
        <v>3.9</v>
      </c>
      <c r="G146">
        <v>1</v>
      </c>
      <c r="H146" t="str">
        <f>VLOOKUP(Table_trashout_fact1[[#This Row],[landfill_owner_landfill_owner_id]],Table_landfill_owner_dim1[#All],2,FALSE)</f>
        <v>Twin Enviro Landfill</v>
      </c>
    </row>
    <row r="147" spans="1:8" x14ac:dyDescent="0.25">
      <c r="A147">
        <v>88</v>
      </c>
      <c r="B147" s="1"/>
      <c r="C147" s="2">
        <v>44162</v>
      </c>
      <c r="D147">
        <v>3060</v>
      </c>
      <c r="E147">
        <v>102560</v>
      </c>
      <c r="F147">
        <v>1.53</v>
      </c>
      <c r="G147">
        <v>1</v>
      </c>
      <c r="H147" t="str">
        <f>VLOOKUP(Table_trashout_fact1[[#This Row],[landfill_owner_landfill_owner_id]],Table_landfill_owner_dim1[#All],2,FALSE)</f>
        <v>Twin Enviro Landfill</v>
      </c>
    </row>
    <row r="148" spans="1:8" x14ac:dyDescent="0.25">
      <c r="A148">
        <v>89</v>
      </c>
      <c r="B148" s="1"/>
      <c r="C148" s="2">
        <v>44159</v>
      </c>
      <c r="D148">
        <v>6500</v>
      </c>
      <c r="E148">
        <v>102433</v>
      </c>
      <c r="F148">
        <v>3.25</v>
      </c>
      <c r="G148">
        <v>1</v>
      </c>
      <c r="H148" t="str">
        <f>VLOOKUP(Table_trashout_fact1[[#This Row],[landfill_owner_landfill_owner_id]],Table_landfill_owner_dim1[#All],2,FALSE)</f>
        <v>Twin Enviro Landfill</v>
      </c>
    </row>
    <row r="149" spans="1:8" x14ac:dyDescent="0.25">
      <c r="A149">
        <v>90</v>
      </c>
      <c r="B149" s="1"/>
      <c r="C149" s="2">
        <v>44158</v>
      </c>
      <c r="D149">
        <v>10820</v>
      </c>
      <c r="E149">
        <v>102360</v>
      </c>
      <c r="F149">
        <v>5.41</v>
      </c>
      <c r="G149">
        <v>1</v>
      </c>
      <c r="H149" t="str">
        <f>VLOOKUP(Table_trashout_fact1[[#This Row],[landfill_owner_landfill_owner_id]],Table_landfill_owner_dim1[#All],2,FALSE)</f>
        <v>Twin Enviro Landfill</v>
      </c>
    </row>
    <row r="150" spans="1:8" x14ac:dyDescent="0.25">
      <c r="A150">
        <v>91</v>
      </c>
      <c r="B150" s="1"/>
      <c r="C150" s="2">
        <v>44155</v>
      </c>
      <c r="D150">
        <v>6040</v>
      </c>
      <c r="E150">
        <v>102282</v>
      </c>
      <c r="F150">
        <v>3.02</v>
      </c>
      <c r="G150">
        <v>1</v>
      </c>
      <c r="H150" t="str">
        <f>VLOOKUP(Table_trashout_fact1[[#This Row],[landfill_owner_landfill_owner_id]],Table_landfill_owner_dim1[#All],2,FALSE)</f>
        <v>Twin Enviro Landfill</v>
      </c>
    </row>
    <row r="151" spans="1:8" x14ac:dyDescent="0.25">
      <c r="A151">
        <v>92</v>
      </c>
      <c r="B151" s="1"/>
      <c r="C151" s="2">
        <v>44155</v>
      </c>
      <c r="D151">
        <v>2380</v>
      </c>
      <c r="E151">
        <v>102297</v>
      </c>
      <c r="F151">
        <v>1.19</v>
      </c>
      <c r="G151">
        <v>1</v>
      </c>
      <c r="H151" t="str">
        <f>VLOOKUP(Table_trashout_fact1[[#This Row],[landfill_owner_landfill_owner_id]],Table_landfill_owner_dim1[#All],2,FALSE)</f>
        <v>Twin Enviro Landfill</v>
      </c>
    </row>
    <row r="152" spans="1:8" x14ac:dyDescent="0.25">
      <c r="A152">
        <v>93</v>
      </c>
      <c r="B152" s="1"/>
      <c r="C152" s="2">
        <v>44154</v>
      </c>
      <c r="D152">
        <v>6960</v>
      </c>
      <c r="E152">
        <v>102206</v>
      </c>
      <c r="F152">
        <v>3.48</v>
      </c>
      <c r="G152">
        <v>1</v>
      </c>
      <c r="H152" t="str">
        <f>VLOOKUP(Table_trashout_fact1[[#This Row],[landfill_owner_landfill_owner_id]],Table_landfill_owner_dim1[#All],2,FALSE)</f>
        <v>Twin Enviro Landfill</v>
      </c>
    </row>
    <row r="153" spans="1:8" x14ac:dyDescent="0.25">
      <c r="A153">
        <v>94</v>
      </c>
      <c r="B153" s="1"/>
      <c r="C153" s="2">
        <v>44153</v>
      </c>
      <c r="D153">
        <v>9440</v>
      </c>
      <c r="E153">
        <v>102134</v>
      </c>
      <c r="F153">
        <v>4.72</v>
      </c>
      <c r="G153">
        <v>1</v>
      </c>
      <c r="H153" t="str">
        <f>VLOOKUP(Table_trashout_fact1[[#This Row],[landfill_owner_landfill_owner_id]],Table_landfill_owner_dim1[#All],2,FALSE)</f>
        <v>Twin Enviro Landfill</v>
      </c>
    </row>
    <row r="154" spans="1:8" x14ac:dyDescent="0.25">
      <c r="A154">
        <v>95</v>
      </c>
      <c r="B154" s="1"/>
      <c r="C154" s="2">
        <v>44152</v>
      </c>
      <c r="D154">
        <v>9540</v>
      </c>
      <c r="E154">
        <v>102057</v>
      </c>
      <c r="F154">
        <v>4.7699999999999996</v>
      </c>
      <c r="G154">
        <v>1</v>
      </c>
      <c r="H154" t="str">
        <f>VLOOKUP(Table_trashout_fact1[[#This Row],[landfill_owner_landfill_owner_id]],Table_landfill_owner_dim1[#All],2,FALSE)</f>
        <v>Twin Enviro Landfill</v>
      </c>
    </row>
    <row r="155" spans="1:8" x14ac:dyDescent="0.25">
      <c r="A155">
        <v>96</v>
      </c>
      <c r="B155" s="1"/>
      <c r="C155" s="2">
        <v>44151</v>
      </c>
      <c r="D155">
        <v>4360</v>
      </c>
      <c r="E155">
        <v>102003</v>
      </c>
      <c r="F155">
        <v>2.1800000000000002</v>
      </c>
      <c r="G155">
        <v>1</v>
      </c>
      <c r="H155" t="str">
        <f>VLOOKUP(Table_trashout_fact1[[#This Row],[landfill_owner_landfill_owner_id]],Table_landfill_owner_dim1[#All],2,FALSE)</f>
        <v>Twin Enviro Landfill</v>
      </c>
    </row>
    <row r="156" spans="1:8" x14ac:dyDescent="0.25">
      <c r="A156">
        <v>100</v>
      </c>
      <c r="B156" s="1"/>
      <c r="C156" s="2">
        <v>44148</v>
      </c>
      <c r="D156">
        <v>3580</v>
      </c>
      <c r="E156">
        <v>101974</v>
      </c>
      <c r="F156">
        <v>1.79</v>
      </c>
      <c r="G156">
        <v>1</v>
      </c>
      <c r="H156" t="str">
        <f>VLOOKUP(Table_trashout_fact1[[#This Row],[landfill_owner_landfill_owner_id]],Table_landfill_owner_dim1[#All],2,FALSE)</f>
        <v>Twin Enviro Landfill</v>
      </c>
    </row>
    <row r="157" spans="1:8" x14ac:dyDescent="0.25">
      <c r="A157">
        <v>97</v>
      </c>
      <c r="B157" s="1"/>
      <c r="C157" s="2">
        <v>44148</v>
      </c>
      <c r="D157">
        <v>240</v>
      </c>
      <c r="E157">
        <v>101963</v>
      </c>
      <c r="F157">
        <v>0.12</v>
      </c>
      <c r="G157">
        <v>1</v>
      </c>
      <c r="H157" t="str">
        <f>VLOOKUP(Table_trashout_fact1[[#This Row],[landfill_owner_landfill_owner_id]],Table_landfill_owner_dim1[#All],2,FALSE)</f>
        <v>Twin Enviro Landfill</v>
      </c>
    </row>
    <row r="158" spans="1:8" x14ac:dyDescent="0.25">
      <c r="A158">
        <v>101</v>
      </c>
      <c r="B158" s="1"/>
      <c r="C158" s="2">
        <v>44147</v>
      </c>
      <c r="D158">
        <v>2600</v>
      </c>
      <c r="E158">
        <v>101883</v>
      </c>
      <c r="F158">
        <v>1.3</v>
      </c>
      <c r="G158">
        <v>1</v>
      </c>
      <c r="H158" t="str">
        <f>VLOOKUP(Table_trashout_fact1[[#This Row],[landfill_owner_landfill_owner_id]],Table_landfill_owner_dim1[#All],2,FALSE)</f>
        <v>Twin Enviro Landfill</v>
      </c>
    </row>
    <row r="159" spans="1:8" x14ac:dyDescent="0.25">
      <c r="A159">
        <v>102</v>
      </c>
      <c r="B159" s="1"/>
      <c r="C159" s="2">
        <v>44146</v>
      </c>
      <c r="D159">
        <v>4140</v>
      </c>
      <c r="E159">
        <v>101813</v>
      </c>
      <c r="F159">
        <v>2.0699999999999998</v>
      </c>
      <c r="G159">
        <v>1</v>
      </c>
      <c r="H159" t="str">
        <f>VLOOKUP(Table_trashout_fact1[[#This Row],[landfill_owner_landfill_owner_id]],Table_landfill_owner_dim1[#All],2,FALSE)</f>
        <v>Twin Enviro Landfill</v>
      </c>
    </row>
    <row r="160" spans="1:8" x14ac:dyDescent="0.25">
      <c r="A160">
        <v>103</v>
      </c>
      <c r="B160" s="1"/>
      <c r="C160" s="2">
        <v>44145</v>
      </c>
      <c r="D160">
        <v>5400</v>
      </c>
      <c r="E160">
        <v>101746</v>
      </c>
      <c r="F160">
        <v>2.7</v>
      </c>
      <c r="G160">
        <v>1</v>
      </c>
      <c r="H160" t="str">
        <f>VLOOKUP(Table_trashout_fact1[[#This Row],[landfill_owner_landfill_owner_id]],Table_landfill_owner_dim1[#All],2,FALSE)</f>
        <v>Twin Enviro Landfill</v>
      </c>
    </row>
    <row r="161" spans="1:8" x14ac:dyDescent="0.25">
      <c r="A161">
        <v>104</v>
      </c>
      <c r="B161" s="1"/>
      <c r="C161" s="2">
        <v>44144</v>
      </c>
      <c r="D161">
        <v>4180</v>
      </c>
      <c r="E161">
        <v>101671</v>
      </c>
      <c r="F161">
        <v>2.09</v>
      </c>
      <c r="G161">
        <v>1</v>
      </c>
      <c r="H161" t="str">
        <f>VLOOKUP(Table_trashout_fact1[[#This Row],[landfill_owner_landfill_owner_id]],Table_landfill_owner_dim1[#All],2,FALSE)</f>
        <v>Twin Enviro Landfill</v>
      </c>
    </row>
    <row r="162" spans="1:8" x14ac:dyDescent="0.25">
      <c r="A162">
        <v>105</v>
      </c>
      <c r="B162" s="1"/>
      <c r="C162" s="2">
        <v>44141</v>
      </c>
      <c r="D162">
        <v>3940</v>
      </c>
      <c r="E162">
        <v>101575</v>
      </c>
      <c r="F162">
        <v>1.97</v>
      </c>
      <c r="G162">
        <v>1</v>
      </c>
      <c r="H162" t="str">
        <f>VLOOKUP(Table_trashout_fact1[[#This Row],[landfill_owner_landfill_owner_id]],Table_landfill_owner_dim1[#All],2,FALSE)</f>
        <v>Twin Enviro Landfill</v>
      </c>
    </row>
    <row r="163" spans="1:8" x14ac:dyDescent="0.25">
      <c r="A163">
        <v>106</v>
      </c>
      <c r="B163" s="1"/>
      <c r="C163" s="2">
        <v>44140</v>
      </c>
      <c r="D163">
        <v>6140</v>
      </c>
      <c r="E163">
        <v>101483</v>
      </c>
      <c r="F163">
        <v>3.07</v>
      </c>
      <c r="G163">
        <v>1</v>
      </c>
      <c r="H163" t="str">
        <f>VLOOKUP(Table_trashout_fact1[[#This Row],[landfill_owner_landfill_owner_id]],Table_landfill_owner_dim1[#All],2,FALSE)</f>
        <v>Twin Enviro Landfill</v>
      </c>
    </row>
    <row r="164" spans="1:8" x14ac:dyDescent="0.25">
      <c r="A164">
        <v>107</v>
      </c>
      <c r="B164" s="1"/>
      <c r="C164" s="2">
        <v>44139</v>
      </c>
      <c r="D164">
        <v>5200</v>
      </c>
      <c r="E164">
        <v>101384</v>
      </c>
      <c r="F164">
        <v>2.6</v>
      </c>
      <c r="G164">
        <v>1</v>
      </c>
      <c r="H164" t="str">
        <f>VLOOKUP(Table_trashout_fact1[[#This Row],[landfill_owner_landfill_owner_id]],Table_landfill_owner_dim1[#All],2,FALSE)</f>
        <v>Twin Enviro Landfill</v>
      </c>
    </row>
    <row r="165" spans="1:8" x14ac:dyDescent="0.25">
      <c r="A165">
        <v>108</v>
      </c>
      <c r="B165" s="1"/>
      <c r="C165" s="2">
        <v>44138</v>
      </c>
      <c r="D165">
        <v>3540</v>
      </c>
      <c r="E165">
        <v>101348</v>
      </c>
      <c r="F165">
        <v>1.77</v>
      </c>
      <c r="G165">
        <v>1</v>
      </c>
      <c r="H165" t="str">
        <f>VLOOKUP(Table_trashout_fact1[[#This Row],[landfill_owner_landfill_owner_id]],Table_landfill_owner_dim1[#All],2,FALSE)</f>
        <v>Twin Enviro Landfill</v>
      </c>
    </row>
    <row r="166" spans="1:8" x14ac:dyDescent="0.25">
      <c r="A166">
        <v>109</v>
      </c>
      <c r="B166" s="1"/>
      <c r="C166" s="2">
        <v>44137</v>
      </c>
      <c r="D166">
        <v>13360</v>
      </c>
      <c r="E166">
        <v>101284</v>
      </c>
      <c r="F166">
        <v>6.68</v>
      </c>
      <c r="G166">
        <v>1</v>
      </c>
      <c r="H166" t="str">
        <f>VLOOKUP(Table_trashout_fact1[[#This Row],[landfill_owner_landfill_owner_id]],Table_landfill_owner_dim1[#All],2,FALSE)</f>
        <v>Twin Enviro Landfill</v>
      </c>
    </row>
    <row r="167" spans="1:8" x14ac:dyDescent="0.25">
      <c r="A167">
        <v>110</v>
      </c>
      <c r="B167" s="1"/>
      <c r="C167" s="2">
        <v>44134</v>
      </c>
      <c r="D167">
        <v>2400</v>
      </c>
      <c r="E167">
        <v>101162</v>
      </c>
      <c r="F167">
        <v>1.2</v>
      </c>
      <c r="G167">
        <v>1</v>
      </c>
      <c r="H167" t="str">
        <f>VLOOKUP(Table_trashout_fact1[[#This Row],[landfill_owner_landfill_owner_id]],Table_landfill_owner_dim1[#All],2,FALSE)</f>
        <v>Twin Enviro Landfill</v>
      </c>
    </row>
    <row r="168" spans="1:8" x14ac:dyDescent="0.25">
      <c r="A168">
        <v>111</v>
      </c>
      <c r="B168" s="1"/>
      <c r="C168" s="2">
        <v>44133</v>
      </c>
      <c r="D168">
        <v>8520</v>
      </c>
      <c r="E168">
        <v>101088</v>
      </c>
      <c r="F168">
        <v>4.26</v>
      </c>
      <c r="G168">
        <v>1</v>
      </c>
      <c r="H168" t="str">
        <f>VLOOKUP(Table_trashout_fact1[[#This Row],[landfill_owner_landfill_owner_id]],Table_landfill_owner_dim1[#All],2,FALSE)</f>
        <v>Twin Enviro Landfill</v>
      </c>
    </row>
    <row r="169" spans="1:8" x14ac:dyDescent="0.25">
      <c r="A169">
        <v>112</v>
      </c>
      <c r="B169" s="1"/>
      <c r="C169" s="2">
        <v>44131</v>
      </c>
      <c r="D169">
        <v>7000</v>
      </c>
      <c r="E169">
        <v>100982</v>
      </c>
      <c r="F169">
        <v>3.5</v>
      </c>
      <c r="G169">
        <v>1</v>
      </c>
      <c r="H169" t="str">
        <f>VLOOKUP(Table_trashout_fact1[[#This Row],[landfill_owner_landfill_owner_id]],Table_landfill_owner_dim1[#All],2,FALSE)</f>
        <v>Twin Enviro Landfill</v>
      </c>
    </row>
    <row r="170" spans="1:8" x14ac:dyDescent="0.25">
      <c r="A170">
        <v>113</v>
      </c>
      <c r="B170" s="1"/>
      <c r="C170" s="2">
        <v>44130</v>
      </c>
      <c r="D170">
        <v>4700</v>
      </c>
      <c r="E170">
        <v>100940</v>
      </c>
      <c r="F170">
        <v>2.35</v>
      </c>
      <c r="G170">
        <v>1</v>
      </c>
      <c r="H170" t="str">
        <f>VLOOKUP(Table_trashout_fact1[[#This Row],[landfill_owner_landfill_owner_id]],Table_landfill_owner_dim1[#All],2,FALSE)</f>
        <v>Twin Enviro Landfill</v>
      </c>
    </row>
    <row r="171" spans="1:8" x14ac:dyDescent="0.25">
      <c r="A171">
        <v>114</v>
      </c>
      <c r="B171" s="1"/>
      <c r="C171" s="2">
        <v>44127</v>
      </c>
      <c r="D171">
        <v>200</v>
      </c>
      <c r="E171">
        <v>100885</v>
      </c>
      <c r="F171">
        <v>0.1</v>
      </c>
      <c r="G171">
        <v>1</v>
      </c>
      <c r="H171" t="str">
        <f>VLOOKUP(Table_trashout_fact1[[#This Row],[landfill_owner_landfill_owner_id]],Table_landfill_owner_dim1[#All],2,FALSE)</f>
        <v>Twin Enviro Landfill</v>
      </c>
    </row>
    <row r="172" spans="1:8" x14ac:dyDescent="0.25">
      <c r="A172">
        <v>115</v>
      </c>
      <c r="B172" s="1"/>
      <c r="C172" s="2">
        <v>44126</v>
      </c>
      <c r="D172">
        <v>4940</v>
      </c>
      <c r="E172">
        <v>100753</v>
      </c>
      <c r="F172">
        <v>2.4700000000000002</v>
      </c>
      <c r="G172">
        <v>1</v>
      </c>
      <c r="H172" t="str">
        <f>VLOOKUP(Table_trashout_fact1[[#This Row],[landfill_owner_landfill_owner_id]],Table_landfill_owner_dim1[#All],2,FALSE)</f>
        <v>Twin Enviro Landfill</v>
      </c>
    </row>
    <row r="173" spans="1:8" x14ac:dyDescent="0.25">
      <c r="A173">
        <v>116</v>
      </c>
      <c r="B173" s="1"/>
      <c r="C173" s="2">
        <v>44125</v>
      </c>
      <c r="D173">
        <v>5080</v>
      </c>
      <c r="E173">
        <v>100668</v>
      </c>
      <c r="F173">
        <v>2.54</v>
      </c>
      <c r="G173">
        <v>1</v>
      </c>
      <c r="H173" t="str">
        <f>VLOOKUP(Table_trashout_fact1[[#This Row],[landfill_owner_landfill_owner_id]],Table_landfill_owner_dim1[#All],2,FALSE)</f>
        <v>Twin Enviro Landfill</v>
      </c>
    </row>
    <row r="174" spans="1:8" x14ac:dyDescent="0.25">
      <c r="A174">
        <v>117</v>
      </c>
      <c r="B174" s="1"/>
      <c r="C174" s="2">
        <v>44124</v>
      </c>
      <c r="D174">
        <v>3020</v>
      </c>
      <c r="E174">
        <v>100591</v>
      </c>
      <c r="F174">
        <v>1.51</v>
      </c>
      <c r="G174">
        <v>1</v>
      </c>
      <c r="H174" t="str">
        <f>VLOOKUP(Table_trashout_fact1[[#This Row],[landfill_owner_landfill_owner_id]],Table_landfill_owner_dim1[#All],2,FALSE)</f>
        <v>Twin Enviro Landfill</v>
      </c>
    </row>
    <row r="175" spans="1:8" x14ac:dyDescent="0.25">
      <c r="A175">
        <v>118</v>
      </c>
      <c r="B175" s="1"/>
      <c r="C175" s="2">
        <v>44123</v>
      </c>
      <c r="D175">
        <v>4940</v>
      </c>
      <c r="E175">
        <v>100506</v>
      </c>
      <c r="F175">
        <v>2.4700000000000002</v>
      </c>
      <c r="G175">
        <v>1</v>
      </c>
      <c r="H175" t="str">
        <f>VLOOKUP(Table_trashout_fact1[[#This Row],[landfill_owner_landfill_owner_id]],Table_landfill_owner_dim1[#All],2,FALSE)</f>
        <v>Twin Enviro Landfill</v>
      </c>
    </row>
    <row r="176" spans="1:8" x14ac:dyDescent="0.25">
      <c r="A176">
        <v>119</v>
      </c>
      <c r="B176" s="1"/>
      <c r="C176" s="2">
        <v>44120</v>
      </c>
      <c r="D176">
        <v>500</v>
      </c>
      <c r="E176">
        <v>100465</v>
      </c>
      <c r="F176">
        <v>0.25</v>
      </c>
      <c r="G176">
        <v>1</v>
      </c>
      <c r="H176" t="str">
        <f>VLOOKUP(Table_trashout_fact1[[#This Row],[landfill_owner_landfill_owner_id]],Table_landfill_owner_dim1[#All],2,FALSE)</f>
        <v>Twin Enviro Landfill</v>
      </c>
    </row>
    <row r="177" spans="1:8" x14ac:dyDescent="0.25">
      <c r="A177">
        <v>120</v>
      </c>
      <c r="B177" s="1"/>
      <c r="C177" s="2">
        <v>44119</v>
      </c>
      <c r="D177">
        <v>4540</v>
      </c>
      <c r="E177">
        <v>100343</v>
      </c>
      <c r="F177">
        <v>2.27</v>
      </c>
      <c r="G177">
        <v>1</v>
      </c>
      <c r="H177" t="str">
        <f>VLOOKUP(Table_trashout_fact1[[#This Row],[landfill_owner_landfill_owner_id]],Table_landfill_owner_dim1[#All],2,FALSE)</f>
        <v>Twin Enviro Landfill</v>
      </c>
    </row>
    <row r="178" spans="1:8" x14ac:dyDescent="0.25">
      <c r="A178">
        <v>121</v>
      </c>
      <c r="B178" s="1"/>
      <c r="C178" s="2">
        <v>44118</v>
      </c>
      <c r="D178">
        <v>3360</v>
      </c>
      <c r="E178">
        <v>100290</v>
      </c>
      <c r="F178">
        <v>1.68</v>
      </c>
      <c r="G178">
        <v>1</v>
      </c>
      <c r="H178" t="str">
        <f>VLOOKUP(Table_trashout_fact1[[#This Row],[landfill_owner_landfill_owner_id]],Table_landfill_owner_dim1[#All],2,FALSE)</f>
        <v>Twin Enviro Landfill</v>
      </c>
    </row>
    <row r="179" spans="1:8" x14ac:dyDescent="0.25">
      <c r="A179">
        <v>122</v>
      </c>
      <c r="B179" s="1"/>
      <c r="C179" s="2">
        <v>44117</v>
      </c>
      <c r="D179">
        <v>1040</v>
      </c>
      <c r="E179">
        <v>100218</v>
      </c>
      <c r="F179">
        <v>0.52</v>
      </c>
      <c r="G179">
        <v>1</v>
      </c>
      <c r="H179" t="str">
        <f>VLOOKUP(Table_trashout_fact1[[#This Row],[landfill_owner_landfill_owner_id]],Table_landfill_owner_dim1[#All],2,FALSE)</f>
        <v>Twin Enviro Landfill</v>
      </c>
    </row>
    <row r="180" spans="1:8" x14ac:dyDescent="0.25">
      <c r="A180">
        <v>123</v>
      </c>
      <c r="B180" s="1"/>
      <c r="C180" s="2">
        <v>44116</v>
      </c>
      <c r="D180">
        <v>2940</v>
      </c>
      <c r="E180">
        <v>100146</v>
      </c>
      <c r="F180">
        <v>1.47</v>
      </c>
      <c r="G180">
        <v>1</v>
      </c>
      <c r="H180" t="str">
        <f>VLOOKUP(Table_trashout_fact1[[#This Row],[landfill_owner_landfill_owner_id]],Table_landfill_owner_dim1[#All],2,FALSE)</f>
        <v>Twin Enviro Landfill</v>
      </c>
    </row>
    <row r="181" spans="1:8" x14ac:dyDescent="0.25">
      <c r="A181">
        <v>124</v>
      </c>
      <c r="B181" s="1"/>
      <c r="C181" s="2">
        <v>44106</v>
      </c>
      <c r="D181">
        <v>1280</v>
      </c>
      <c r="E181">
        <v>99653</v>
      </c>
      <c r="F181">
        <v>0.64</v>
      </c>
      <c r="G181">
        <v>1</v>
      </c>
      <c r="H181" t="str">
        <f>VLOOKUP(Table_trashout_fact1[[#This Row],[landfill_owner_landfill_owner_id]],Table_landfill_owner_dim1[#All],2,FALSE)</f>
        <v>Twin Enviro Landfill</v>
      </c>
    </row>
    <row r="182" spans="1:8" x14ac:dyDescent="0.25">
      <c r="A182">
        <v>125</v>
      </c>
      <c r="B182" s="1"/>
      <c r="C182" s="2">
        <v>44106</v>
      </c>
      <c r="D182">
        <v>6160</v>
      </c>
      <c r="E182">
        <v>99616</v>
      </c>
      <c r="F182">
        <v>3.08</v>
      </c>
      <c r="G182">
        <v>1</v>
      </c>
      <c r="H182" t="str">
        <f>VLOOKUP(Table_trashout_fact1[[#This Row],[landfill_owner_landfill_owner_id]],Table_landfill_owner_dim1[#All],2,FALSE)</f>
        <v>Twin Enviro Landfill</v>
      </c>
    </row>
    <row r="183" spans="1:8" x14ac:dyDescent="0.25">
      <c r="A183">
        <v>126</v>
      </c>
      <c r="B183" s="1"/>
      <c r="C183" s="2">
        <v>44105</v>
      </c>
      <c r="D183">
        <v>5320</v>
      </c>
      <c r="E183">
        <v>99546</v>
      </c>
      <c r="F183">
        <v>2.66</v>
      </c>
      <c r="G183">
        <v>1</v>
      </c>
      <c r="H183" t="str">
        <f>VLOOKUP(Table_trashout_fact1[[#This Row],[landfill_owner_landfill_owner_id]],Table_landfill_owner_dim1[#All],2,FALSE)</f>
        <v>Twin Enviro Landfill</v>
      </c>
    </row>
    <row r="184" spans="1:8" x14ac:dyDescent="0.25">
      <c r="A184">
        <v>127</v>
      </c>
      <c r="B184" s="1"/>
      <c r="C184" s="2">
        <v>44104</v>
      </c>
      <c r="D184">
        <v>9960</v>
      </c>
      <c r="E184">
        <v>99465</v>
      </c>
      <c r="F184">
        <v>4.9800000000000004</v>
      </c>
      <c r="G184">
        <v>1</v>
      </c>
      <c r="H184" t="str">
        <f>VLOOKUP(Table_trashout_fact1[[#This Row],[landfill_owner_landfill_owner_id]],Table_landfill_owner_dim1[#All],2,FALSE)</f>
        <v>Twin Enviro Landfill</v>
      </c>
    </row>
    <row r="185" spans="1:8" x14ac:dyDescent="0.25">
      <c r="A185">
        <v>128</v>
      </c>
      <c r="B185" s="1"/>
      <c r="C185" s="2">
        <v>44102</v>
      </c>
      <c r="D185">
        <v>16680</v>
      </c>
      <c r="E185">
        <v>99286</v>
      </c>
      <c r="F185">
        <v>8.34</v>
      </c>
      <c r="G185">
        <v>1</v>
      </c>
      <c r="H185" t="str">
        <f>VLOOKUP(Table_trashout_fact1[[#This Row],[landfill_owner_landfill_owner_id]],Table_landfill_owner_dim1[#All],2,FALSE)</f>
        <v>Twin Enviro Landfill</v>
      </c>
    </row>
    <row r="186" spans="1:8" x14ac:dyDescent="0.25">
      <c r="A186">
        <v>129</v>
      </c>
      <c r="B186" s="1"/>
      <c r="C186" s="2">
        <v>44099</v>
      </c>
      <c r="D186">
        <v>5800</v>
      </c>
      <c r="E186">
        <v>99206</v>
      </c>
      <c r="F186">
        <v>2.9</v>
      </c>
      <c r="G186">
        <v>1</v>
      </c>
      <c r="H186" t="str">
        <f>VLOOKUP(Table_trashout_fact1[[#This Row],[landfill_owner_landfill_owner_id]],Table_landfill_owner_dim1[#All],2,FALSE)</f>
        <v>Twin Enviro Landfill</v>
      </c>
    </row>
    <row r="187" spans="1:8" x14ac:dyDescent="0.25">
      <c r="A187">
        <v>130</v>
      </c>
      <c r="B187" s="1"/>
      <c r="C187" s="2">
        <v>44098</v>
      </c>
      <c r="D187">
        <v>1260</v>
      </c>
      <c r="E187">
        <v>99192</v>
      </c>
      <c r="F187">
        <v>0.63</v>
      </c>
      <c r="G187">
        <v>1</v>
      </c>
      <c r="H187" t="str">
        <f>VLOOKUP(Table_trashout_fact1[[#This Row],[landfill_owner_landfill_owner_id]],Table_landfill_owner_dim1[#All],2,FALSE)</f>
        <v>Twin Enviro Landfill</v>
      </c>
    </row>
    <row r="188" spans="1:8" x14ac:dyDescent="0.25">
      <c r="A188">
        <v>132</v>
      </c>
      <c r="B188" s="1"/>
      <c r="C188" s="2">
        <v>44097</v>
      </c>
      <c r="D188">
        <v>2160</v>
      </c>
      <c r="E188">
        <v>99048</v>
      </c>
      <c r="F188">
        <v>1.08</v>
      </c>
      <c r="G188">
        <v>1</v>
      </c>
      <c r="H188" t="str">
        <f>VLOOKUP(Table_trashout_fact1[[#This Row],[landfill_owner_landfill_owner_id]],Table_landfill_owner_dim1[#All],2,FALSE)</f>
        <v>Twin Enviro Landfill</v>
      </c>
    </row>
    <row r="189" spans="1:8" x14ac:dyDescent="0.25">
      <c r="A189">
        <v>133</v>
      </c>
      <c r="B189" s="1"/>
      <c r="C189" s="2">
        <v>44091</v>
      </c>
      <c r="D189">
        <v>6400</v>
      </c>
      <c r="E189">
        <v>98680</v>
      </c>
      <c r="F189">
        <v>3.2</v>
      </c>
      <c r="G189">
        <v>1</v>
      </c>
      <c r="H189" t="str">
        <f>VLOOKUP(Table_trashout_fact1[[#This Row],[landfill_owner_landfill_owner_id]],Table_landfill_owner_dim1[#All],2,FALSE)</f>
        <v>Twin Enviro Landfill</v>
      </c>
    </row>
    <row r="190" spans="1:8" x14ac:dyDescent="0.25">
      <c r="A190">
        <v>134</v>
      </c>
      <c r="B190" s="1"/>
      <c r="C190" s="2">
        <v>44090</v>
      </c>
      <c r="D190">
        <v>8200</v>
      </c>
      <c r="E190">
        <v>98604</v>
      </c>
      <c r="F190">
        <v>4.0999999999999996</v>
      </c>
      <c r="G190">
        <v>1</v>
      </c>
      <c r="H190" t="str">
        <f>VLOOKUP(Table_trashout_fact1[[#This Row],[landfill_owner_landfill_owner_id]],Table_landfill_owner_dim1[#All],2,FALSE)</f>
        <v>Twin Enviro Landfill</v>
      </c>
    </row>
    <row r="191" spans="1:8" x14ac:dyDescent="0.25">
      <c r="A191">
        <v>135</v>
      </c>
      <c r="B191" s="1"/>
      <c r="C191" s="2">
        <v>44089</v>
      </c>
      <c r="D191">
        <v>8800</v>
      </c>
      <c r="E191">
        <v>98519</v>
      </c>
      <c r="F191">
        <v>4.4000000000000004</v>
      </c>
      <c r="G191">
        <v>1</v>
      </c>
      <c r="H191" t="str">
        <f>VLOOKUP(Table_trashout_fact1[[#This Row],[landfill_owner_landfill_owner_id]],Table_landfill_owner_dim1[#All],2,FALSE)</f>
        <v>Twin Enviro Landfill</v>
      </c>
    </row>
    <row r="192" spans="1:8" x14ac:dyDescent="0.25">
      <c r="A192">
        <v>137</v>
      </c>
      <c r="B192" s="1"/>
      <c r="C192" s="2">
        <v>44085</v>
      </c>
      <c r="D192">
        <v>740</v>
      </c>
      <c r="E192">
        <v>98325</v>
      </c>
      <c r="F192">
        <v>0.37</v>
      </c>
      <c r="G192">
        <v>1</v>
      </c>
      <c r="H192" t="str">
        <f>VLOOKUP(Table_trashout_fact1[[#This Row],[landfill_owner_landfill_owner_id]],Table_landfill_owner_dim1[#All],2,FALSE)</f>
        <v>Twin Enviro Landfill</v>
      </c>
    </row>
    <row r="193" spans="1:8" x14ac:dyDescent="0.25">
      <c r="A193">
        <v>136</v>
      </c>
      <c r="B193" s="1"/>
      <c r="C193" s="2">
        <v>44085</v>
      </c>
      <c r="D193">
        <v>6100</v>
      </c>
      <c r="E193">
        <v>98276</v>
      </c>
      <c r="F193">
        <v>3.05</v>
      </c>
      <c r="G193">
        <v>1</v>
      </c>
      <c r="H193" t="str">
        <f>VLOOKUP(Table_trashout_fact1[[#This Row],[landfill_owner_landfill_owner_id]],Table_landfill_owner_dim1[#All],2,FALSE)</f>
        <v>Twin Enviro Landfill</v>
      </c>
    </row>
    <row r="194" spans="1:8" x14ac:dyDescent="0.25">
      <c r="A194">
        <v>138</v>
      </c>
      <c r="B194" s="1"/>
      <c r="C194" s="2">
        <v>44083</v>
      </c>
      <c r="D194">
        <v>3660</v>
      </c>
      <c r="E194">
        <v>98031</v>
      </c>
      <c r="F194">
        <v>1.83</v>
      </c>
      <c r="G194">
        <v>1</v>
      </c>
      <c r="H194" t="str">
        <f>VLOOKUP(Table_trashout_fact1[[#This Row],[landfill_owner_landfill_owner_id]],Table_landfill_owner_dim1[#All],2,FALSE)</f>
        <v>Twin Enviro Landfill</v>
      </c>
    </row>
    <row r="195" spans="1:8" x14ac:dyDescent="0.25">
      <c r="A195">
        <v>141</v>
      </c>
      <c r="B195" s="1"/>
      <c r="C195" s="2">
        <v>44078</v>
      </c>
      <c r="D195">
        <v>5000</v>
      </c>
      <c r="E195">
        <v>97860</v>
      </c>
      <c r="F195">
        <v>2.5</v>
      </c>
      <c r="G195">
        <v>1</v>
      </c>
      <c r="H195" t="str">
        <f>VLOOKUP(Table_trashout_fact1[[#This Row],[landfill_owner_landfill_owner_id]],Table_landfill_owner_dim1[#All],2,FALSE)</f>
        <v>Twin Enviro Landfill</v>
      </c>
    </row>
    <row r="196" spans="1:8" x14ac:dyDescent="0.25">
      <c r="A196">
        <v>142</v>
      </c>
      <c r="B196" s="1"/>
      <c r="C196" s="2">
        <v>44078</v>
      </c>
      <c r="D196">
        <v>3380</v>
      </c>
      <c r="E196">
        <v>97953</v>
      </c>
      <c r="F196">
        <v>1.69</v>
      </c>
      <c r="G196">
        <v>1</v>
      </c>
      <c r="H196" t="str">
        <f>VLOOKUP(Table_trashout_fact1[[#This Row],[landfill_owner_landfill_owner_id]],Table_landfill_owner_dim1[#All],2,FALSE)</f>
        <v>Twin Enviro Landfill</v>
      </c>
    </row>
    <row r="197" spans="1:8" x14ac:dyDescent="0.25">
      <c r="A197">
        <v>140</v>
      </c>
      <c r="B197" s="1"/>
      <c r="C197" s="2">
        <v>44078</v>
      </c>
      <c r="D197">
        <v>460</v>
      </c>
      <c r="E197">
        <v>97896</v>
      </c>
      <c r="F197">
        <v>0.23</v>
      </c>
      <c r="G197">
        <v>1</v>
      </c>
      <c r="H197" t="str">
        <f>VLOOKUP(Table_trashout_fact1[[#This Row],[landfill_owner_landfill_owner_id]],Table_landfill_owner_dim1[#All],2,FALSE)</f>
        <v>Twin Enviro Landfill</v>
      </c>
    </row>
    <row r="198" spans="1:8" x14ac:dyDescent="0.25">
      <c r="A198">
        <v>143</v>
      </c>
      <c r="B198" s="1"/>
      <c r="C198" s="2">
        <v>44077</v>
      </c>
      <c r="D198">
        <v>4840</v>
      </c>
      <c r="E198">
        <v>97776</v>
      </c>
      <c r="F198">
        <v>2.42</v>
      </c>
      <c r="G198">
        <v>1</v>
      </c>
      <c r="H198" t="str">
        <f>VLOOKUP(Table_trashout_fact1[[#This Row],[landfill_owner_landfill_owner_id]],Table_landfill_owner_dim1[#All],2,FALSE)</f>
        <v>Twin Enviro Landfill</v>
      </c>
    </row>
    <row r="199" spans="1:8" x14ac:dyDescent="0.25">
      <c r="A199">
        <v>144</v>
      </c>
      <c r="B199" s="1"/>
      <c r="C199" s="2">
        <v>44076</v>
      </c>
      <c r="D199">
        <v>7200</v>
      </c>
      <c r="E199">
        <v>97680</v>
      </c>
      <c r="F199">
        <v>3.6</v>
      </c>
      <c r="G199">
        <v>1</v>
      </c>
      <c r="H199" t="str">
        <f>VLOOKUP(Table_trashout_fact1[[#This Row],[landfill_owner_landfill_owner_id]],Table_landfill_owner_dim1[#All],2,FALSE)</f>
        <v>Twin Enviro Landfill</v>
      </c>
    </row>
    <row r="200" spans="1:8" x14ac:dyDescent="0.25">
      <c r="A200">
        <v>145</v>
      </c>
      <c r="B200" s="1"/>
      <c r="C200" s="2">
        <v>44075</v>
      </c>
      <c r="D200">
        <v>4760</v>
      </c>
      <c r="E200">
        <v>97601</v>
      </c>
      <c r="F200">
        <v>2.38</v>
      </c>
      <c r="G200">
        <v>1</v>
      </c>
      <c r="H200" t="str">
        <f>VLOOKUP(Table_trashout_fact1[[#This Row],[landfill_owner_landfill_owner_id]],Table_landfill_owner_dim1[#All],2,FALSE)</f>
        <v>Twin Enviro Landfill</v>
      </c>
    </row>
    <row r="201" spans="1:8" x14ac:dyDescent="0.25">
      <c r="A201">
        <v>146</v>
      </c>
      <c r="B201" s="1"/>
      <c r="C201" s="2">
        <v>44074</v>
      </c>
      <c r="D201">
        <v>1960</v>
      </c>
      <c r="E201">
        <v>97528</v>
      </c>
      <c r="F201">
        <v>0.98</v>
      </c>
      <c r="G201">
        <v>1</v>
      </c>
      <c r="H201" t="str">
        <f>VLOOKUP(Table_trashout_fact1[[#This Row],[landfill_owner_landfill_owner_id]],Table_landfill_owner_dim1[#All],2,FALSE)</f>
        <v>Twin Enviro Landfill</v>
      </c>
    </row>
    <row r="202" spans="1:8" x14ac:dyDescent="0.25">
      <c r="A202">
        <v>147</v>
      </c>
      <c r="B202" s="1"/>
      <c r="C202" s="2">
        <v>44071</v>
      </c>
      <c r="D202">
        <v>6580</v>
      </c>
      <c r="E202">
        <v>97455</v>
      </c>
      <c r="F202">
        <v>3.29</v>
      </c>
      <c r="G202">
        <v>1</v>
      </c>
      <c r="H202" t="str">
        <f>VLOOKUP(Table_trashout_fact1[[#This Row],[landfill_owner_landfill_owner_id]],Table_landfill_owner_dim1[#All],2,FALSE)</f>
        <v>Twin Enviro Landfill</v>
      </c>
    </row>
    <row r="203" spans="1:8" x14ac:dyDescent="0.25">
      <c r="A203">
        <v>148</v>
      </c>
      <c r="B203" s="1"/>
      <c r="C203" s="2">
        <v>44070</v>
      </c>
      <c r="D203">
        <v>4360</v>
      </c>
      <c r="E203">
        <v>97384</v>
      </c>
      <c r="F203">
        <v>2.1800000000000002</v>
      </c>
      <c r="G203">
        <v>1</v>
      </c>
      <c r="H203" t="str">
        <f>VLOOKUP(Table_trashout_fact1[[#This Row],[landfill_owner_landfill_owner_id]],Table_landfill_owner_dim1[#All],2,FALSE)</f>
        <v>Twin Enviro Landfill</v>
      </c>
    </row>
    <row r="204" spans="1:8" x14ac:dyDescent="0.25">
      <c r="A204">
        <v>149</v>
      </c>
      <c r="B204" s="1"/>
      <c r="C204" s="2">
        <v>44069</v>
      </c>
      <c r="D204">
        <v>5580</v>
      </c>
      <c r="E204">
        <v>97316</v>
      </c>
      <c r="F204">
        <v>2.79</v>
      </c>
      <c r="G204">
        <v>1</v>
      </c>
      <c r="H204" t="str">
        <f>VLOOKUP(Table_trashout_fact1[[#This Row],[landfill_owner_landfill_owner_id]],Table_landfill_owner_dim1[#All],2,FALSE)</f>
        <v>Twin Enviro Landfill</v>
      </c>
    </row>
    <row r="205" spans="1:8" x14ac:dyDescent="0.25">
      <c r="A205">
        <v>150</v>
      </c>
      <c r="B205" s="1"/>
      <c r="C205" s="2">
        <v>44068</v>
      </c>
      <c r="D205">
        <v>5580</v>
      </c>
      <c r="E205">
        <v>97241</v>
      </c>
      <c r="F205">
        <v>2.79</v>
      </c>
      <c r="G205">
        <v>1</v>
      </c>
      <c r="H205" t="str">
        <f>VLOOKUP(Table_trashout_fact1[[#This Row],[landfill_owner_landfill_owner_id]],Table_landfill_owner_dim1[#All],2,FALSE)</f>
        <v>Twin Enviro Landfill</v>
      </c>
    </row>
    <row r="206" spans="1:8" x14ac:dyDescent="0.25">
      <c r="A206">
        <v>151</v>
      </c>
      <c r="B206" s="1"/>
      <c r="C206" s="2">
        <v>44064</v>
      </c>
      <c r="D206">
        <v>3040</v>
      </c>
      <c r="E206">
        <v>97126</v>
      </c>
      <c r="F206">
        <v>1.52</v>
      </c>
      <c r="G206">
        <v>1</v>
      </c>
      <c r="H206" t="str">
        <f>VLOOKUP(Table_trashout_fact1[[#This Row],[landfill_owner_landfill_owner_id]],Table_landfill_owner_dim1[#All],2,FALSE)</f>
        <v>Twin Enviro Landfill</v>
      </c>
    </row>
    <row r="207" spans="1:8" x14ac:dyDescent="0.25">
      <c r="A207">
        <v>152</v>
      </c>
      <c r="B207" s="1"/>
      <c r="C207" s="2">
        <v>44062</v>
      </c>
      <c r="D207">
        <v>3080</v>
      </c>
      <c r="E207">
        <v>97006</v>
      </c>
      <c r="F207">
        <v>1.54</v>
      </c>
      <c r="G207">
        <v>1</v>
      </c>
      <c r="H207" t="str">
        <f>VLOOKUP(Table_trashout_fact1[[#This Row],[landfill_owner_landfill_owner_id]],Table_landfill_owner_dim1[#All],2,FALSE)</f>
        <v>Twin Enviro Landfill</v>
      </c>
    </row>
    <row r="208" spans="1:8" x14ac:dyDescent="0.25">
      <c r="A208">
        <v>153</v>
      </c>
      <c r="B208" s="1"/>
      <c r="C208" s="2">
        <v>44061</v>
      </c>
      <c r="D208">
        <v>2140</v>
      </c>
      <c r="E208">
        <v>96938</v>
      </c>
      <c r="F208">
        <v>1.07</v>
      </c>
      <c r="G208">
        <v>1</v>
      </c>
      <c r="H208" t="str">
        <f>VLOOKUP(Table_trashout_fact1[[#This Row],[landfill_owner_landfill_owner_id]],Table_landfill_owner_dim1[#All],2,FALSE)</f>
        <v>Twin Enviro Landfill</v>
      </c>
    </row>
    <row r="209" spans="1:8" x14ac:dyDescent="0.25">
      <c r="A209">
        <v>154</v>
      </c>
      <c r="B209" s="1"/>
      <c r="C209" s="2">
        <v>44060</v>
      </c>
      <c r="D209">
        <v>2020</v>
      </c>
      <c r="E209">
        <v>96856</v>
      </c>
      <c r="F209">
        <v>1.01</v>
      </c>
      <c r="G209">
        <v>1</v>
      </c>
      <c r="H209" t="str">
        <f>VLOOKUP(Table_trashout_fact1[[#This Row],[landfill_owner_landfill_owner_id]],Table_landfill_owner_dim1[#All],2,FALSE)</f>
        <v>Twin Enviro Landfill</v>
      </c>
    </row>
    <row r="210" spans="1:8" x14ac:dyDescent="0.25">
      <c r="A210">
        <v>155</v>
      </c>
      <c r="B210" s="1"/>
      <c r="C210" s="2">
        <v>44057</v>
      </c>
      <c r="D210">
        <v>3020</v>
      </c>
      <c r="E210">
        <v>96794</v>
      </c>
      <c r="F210">
        <v>1.51</v>
      </c>
      <c r="G210">
        <v>1</v>
      </c>
      <c r="H210" t="str">
        <f>VLOOKUP(Table_trashout_fact1[[#This Row],[landfill_owner_landfill_owner_id]],Table_landfill_owner_dim1[#All],2,FALSE)</f>
        <v>Twin Enviro Landfill</v>
      </c>
    </row>
    <row r="211" spans="1:8" x14ac:dyDescent="0.25">
      <c r="A211">
        <v>156</v>
      </c>
      <c r="B211" s="1"/>
      <c r="C211" s="2">
        <v>44057</v>
      </c>
      <c r="D211">
        <v>1280</v>
      </c>
      <c r="E211">
        <v>96839</v>
      </c>
      <c r="F211">
        <v>0.64</v>
      </c>
      <c r="G211">
        <v>1</v>
      </c>
      <c r="H211" t="str">
        <f>VLOOKUP(Table_trashout_fact1[[#This Row],[landfill_owner_landfill_owner_id]],Table_landfill_owner_dim1[#All],2,FALSE)</f>
        <v>Twin Enviro Landfill</v>
      </c>
    </row>
    <row r="212" spans="1:8" x14ac:dyDescent="0.25">
      <c r="A212">
        <v>157</v>
      </c>
      <c r="B212" s="1"/>
      <c r="C212" s="2">
        <v>44056</v>
      </c>
      <c r="D212">
        <v>3360</v>
      </c>
      <c r="E212">
        <v>96723</v>
      </c>
      <c r="F212">
        <v>1.68</v>
      </c>
      <c r="G212">
        <v>1</v>
      </c>
      <c r="H212" t="str">
        <f>VLOOKUP(Table_trashout_fact1[[#This Row],[landfill_owner_landfill_owner_id]],Table_landfill_owner_dim1[#All],2,FALSE)</f>
        <v>Twin Enviro Landfill</v>
      </c>
    </row>
    <row r="213" spans="1:8" x14ac:dyDescent="0.25">
      <c r="A213">
        <v>158</v>
      </c>
      <c r="B213" s="1"/>
      <c r="C213" s="2">
        <v>44055</v>
      </c>
      <c r="D213">
        <v>3660</v>
      </c>
      <c r="E213">
        <v>96651</v>
      </c>
      <c r="F213">
        <v>1.83</v>
      </c>
      <c r="G213">
        <v>1</v>
      </c>
      <c r="H213" t="str">
        <f>VLOOKUP(Table_trashout_fact1[[#This Row],[landfill_owner_landfill_owner_id]],Table_landfill_owner_dim1[#All],2,FALSE)</f>
        <v>Twin Enviro Landfill</v>
      </c>
    </row>
    <row r="214" spans="1:8" x14ac:dyDescent="0.25">
      <c r="A214">
        <v>159</v>
      </c>
      <c r="B214" s="1"/>
      <c r="C214" s="2">
        <v>44054</v>
      </c>
      <c r="D214">
        <v>3300</v>
      </c>
      <c r="E214">
        <v>96573</v>
      </c>
      <c r="F214">
        <v>1.65</v>
      </c>
      <c r="G214">
        <v>1</v>
      </c>
      <c r="H214" t="str">
        <f>VLOOKUP(Table_trashout_fact1[[#This Row],[landfill_owner_landfill_owner_id]],Table_landfill_owner_dim1[#All],2,FALSE)</f>
        <v>Twin Enviro Landfill</v>
      </c>
    </row>
    <row r="215" spans="1:8" x14ac:dyDescent="0.25">
      <c r="A215">
        <v>160</v>
      </c>
      <c r="B215" s="1"/>
      <c r="C215" s="2">
        <v>44054</v>
      </c>
      <c r="D215">
        <v>2340</v>
      </c>
      <c r="E215">
        <v>96633</v>
      </c>
      <c r="F215">
        <v>1.17</v>
      </c>
      <c r="G215">
        <v>1</v>
      </c>
      <c r="H215" t="str">
        <f>VLOOKUP(Table_trashout_fact1[[#This Row],[landfill_owner_landfill_owner_id]],Table_landfill_owner_dim1[#All],2,FALSE)</f>
        <v>Twin Enviro Landfill</v>
      </c>
    </row>
    <row r="216" spans="1:8" x14ac:dyDescent="0.25">
      <c r="A216">
        <v>161</v>
      </c>
      <c r="B216" s="1"/>
      <c r="C216" s="2">
        <v>44053</v>
      </c>
      <c r="D216">
        <v>2980</v>
      </c>
      <c r="E216">
        <v>96493</v>
      </c>
      <c r="F216">
        <v>1.49</v>
      </c>
      <c r="G216">
        <v>1</v>
      </c>
      <c r="H216" t="str">
        <f>VLOOKUP(Table_trashout_fact1[[#This Row],[landfill_owner_landfill_owner_id]],Table_landfill_owner_dim1[#All],2,FALSE)</f>
        <v>Twin Enviro Landfill</v>
      </c>
    </row>
    <row r="217" spans="1:8" x14ac:dyDescent="0.25">
      <c r="A217">
        <v>162</v>
      </c>
      <c r="B217" s="1"/>
      <c r="C217" s="2">
        <v>44050</v>
      </c>
      <c r="D217">
        <v>5040</v>
      </c>
      <c r="E217">
        <v>96426</v>
      </c>
      <c r="F217">
        <v>2.52</v>
      </c>
      <c r="G217">
        <v>1</v>
      </c>
      <c r="H217" t="str">
        <f>VLOOKUP(Table_trashout_fact1[[#This Row],[landfill_owner_landfill_owner_id]],Table_landfill_owner_dim1[#All],2,FALSE)</f>
        <v>Twin Enviro Landfill</v>
      </c>
    </row>
    <row r="218" spans="1:8" x14ac:dyDescent="0.25">
      <c r="A218">
        <v>163</v>
      </c>
      <c r="B218" s="1"/>
      <c r="C218" s="2">
        <v>44049</v>
      </c>
      <c r="D218">
        <v>5600</v>
      </c>
      <c r="E218">
        <v>96351</v>
      </c>
      <c r="F218">
        <v>2.8</v>
      </c>
      <c r="G218">
        <v>1</v>
      </c>
      <c r="H218" t="str">
        <f>VLOOKUP(Table_trashout_fact1[[#This Row],[landfill_owner_landfill_owner_id]],Table_landfill_owner_dim1[#All],2,FALSE)</f>
        <v>Twin Enviro Landfill</v>
      </c>
    </row>
    <row r="219" spans="1:8" x14ac:dyDescent="0.25">
      <c r="A219">
        <v>164</v>
      </c>
      <c r="B219" s="1"/>
      <c r="C219" s="2">
        <v>44048</v>
      </c>
      <c r="D219">
        <v>5400</v>
      </c>
      <c r="E219">
        <v>96278</v>
      </c>
      <c r="F219">
        <v>2.7</v>
      </c>
      <c r="G219">
        <v>1</v>
      </c>
      <c r="H219" t="str">
        <f>VLOOKUP(Table_trashout_fact1[[#This Row],[landfill_owner_landfill_owner_id]],Table_landfill_owner_dim1[#All],2,FALSE)</f>
        <v>Twin Enviro Landfill</v>
      </c>
    </row>
    <row r="220" spans="1:8" x14ac:dyDescent="0.25">
      <c r="A220">
        <v>165</v>
      </c>
      <c r="B220" s="1"/>
      <c r="C220" s="2">
        <v>44046</v>
      </c>
      <c r="D220">
        <v>4700</v>
      </c>
      <c r="E220">
        <v>96135</v>
      </c>
      <c r="F220">
        <v>2.35</v>
      </c>
      <c r="G220">
        <v>1</v>
      </c>
      <c r="H220" t="str">
        <f>VLOOKUP(Table_trashout_fact1[[#This Row],[landfill_owner_landfill_owner_id]],Table_landfill_owner_dim1[#All],2,FALSE)</f>
        <v>Twin Enviro Landfill</v>
      </c>
    </row>
    <row r="221" spans="1:8" x14ac:dyDescent="0.25">
      <c r="A221">
        <v>167</v>
      </c>
      <c r="B221" s="1"/>
      <c r="C221" s="2">
        <v>44042</v>
      </c>
      <c r="D221">
        <v>4660</v>
      </c>
      <c r="E221">
        <v>95985</v>
      </c>
      <c r="F221">
        <v>2.33</v>
      </c>
      <c r="G221">
        <v>1</v>
      </c>
      <c r="H221" t="str">
        <f>VLOOKUP(Table_trashout_fact1[[#This Row],[landfill_owner_landfill_owner_id]],Table_landfill_owner_dim1[#All],2,FALSE)</f>
        <v>Twin Enviro Landfill</v>
      </c>
    </row>
    <row r="222" spans="1:8" x14ac:dyDescent="0.25">
      <c r="A222">
        <v>166</v>
      </c>
      <c r="B222" s="1"/>
      <c r="C222" s="2">
        <v>44042</v>
      </c>
      <c r="D222">
        <v>3940</v>
      </c>
      <c r="E222">
        <v>96062</v>
      </c>
      <c r="F222">
        <v>1.97</v>
      </c>
      <c r="G222">
        <v>1</v>
      </c>
      <c r="H222" t="str">
        <f>VLOOKUP(Table_trashout_fact1[[#This Row],[landfill_owner_landfill_owner_id]],Table_landfill_owner_dim1[#All],2,FALSE)</f>
        <v>Twin Enviro Landfill</v>
      </c>
    </row>
    <row r="223" spans="1:8" x14ac:dyDescent="0.25">
      <c r="A223">
        <v>168</v>
      </c>
      <c r="B223" s="1"/>
      <c r="C223" s="2">
        <v>44041</v>
      </c>
      <c r="D223">
        <v>4100</v>
      </c>
      <c r="E223">
        <v>95911</v>
      </c>
      <c r="F223">
        <v>2.0499999999999998</v>
      </c>
      <c r="G223">
        <v>1</v>
      </c>
      <c r="H223" t="str">
        <f>VLOOKUP(Table_trashout_fact1[[#This Row],[landfill_owner_landfill_owner_id]],Table_landfill_owner_dim1[#All],2,FALSE)</f>
        <v>Twin Enviro Landfill</v>
      </c>
    </row>
    <row r="224" spans="1:8" x14ac:dyDescent="0.25">
      <c r="A224">
        <v>169</v>
      </c>
      <c r="B224" s="1"/>
      <c r="C224" s="2">
        <v>44040</v>
      </c>
      <c r="D224">
        <v>2340</v>
      </c>
      <c r="E224">
        <v>95858</v>
      </c>
      <c r="F224">
        <v>1.17</v>
      </c>
      <c r="G224">
        <v>1</v>
      </c>
      <c r="H224" t="str">
        <f>VLOOKUP(Table_trashout_fact1[[#This Row],[landfill_owner_landfill_owner_id]],Table_landfill_owner_dim1[#All],2,FALSE)</f>
        <v>Twin Enviro Landfill</v>
      </c>
    </row>
    <row r="225" spans="1:8" x14ac:dyDescent="0.25">
      <c r="A225">
        <v>170</v>
      </c>
      <c r="B225" s="1"/>
      <c r="C225" s="2">
        <v>44039</v>
      </c>
      <c r="D225">
        <v>2840</v>
      </c>
      <c r="E225">
        <v>95788</v>
      </c>
      <c r="F225">
        <v>1.42</v>
      </c>
      <c r="G225">
        <v>1</v>
      </c>
      <c r="H225" t="str">
        <f>VLOOKUP(Table_trashout_fact1[[#This Row],[landfill_owner_landfill_owner_id]],Table_landfill_owner_dim1[#All],2,FALSE)</f>
        <v>Twin Enviro Landfill</v>
      </c>
    </row>
    <row r="226" spans="1:8" x14ac:dyDescent="0.25">
      <c r="A226">
        <v>171</v>
      </c>
      <c r="B226" s="1"/>
      <c r="C226" s="2">
        <v>44036</v>
      </c>
      <c r="D226">
        <v>2920</v>
      </c>
      <c r="E226">
        <v>95740</v>
      </c>
      <c r="F226">
        <v>1.46</v>
      </c>
      <c r="G226">
        <v>1</v>
      </c>
      <c r="H226" t="str">
        <f>VLOOKUP(Table_trashout_fact1[[#This Row],[landfill_owner_landfill_owner_id]],Table_landfill_owner_dim1[#All],2,FALSE)</f>
        <v>Twin Enviro Landfill</v>
      </c>
    </row>
    <row r="227" spans="1:8" x14ac:dyDescent="0.25">
      <c r="A227">
        <v>172</v>
      </c>
      <c r="B227" s="1"/>
      <c r="C227" s="2">
        <v>44036</v>
      </c>
      <c r="D227">
        <v>3340</v>
      </c>
      <c r="E227">
        <v>95736</v>
      </c>
      <c r="F227">
        <v>1.67</v>
      </c>
      <c r="G227">
        <v>1</v>
      </c>
      <c r="H227" t="str">
        <f>VLOOKUP(Table_trashout_fact1[[#This Row],[landfill_owner_landfill_owner_id]],Table_landfill_owner_dim1[#All],2,FALSE)</f>
        <v>Twin Enviro Landfill</v>
      </c>
    </row>
    <row r="228" spans="1:8" x14ac:dyDescent="0.25">
      <c r="A228">
        <v>173</v>
      </c>
      <c r="B228" s="1"/>
      <c r="C228" s="2">
        <v>44035</v>
      </c>
      <c r="D228">
        <v>4220</v>
      </c>
      <c r="E228">
        <v>95686</v>
      </c>
      <c r="F228">
        <v>2.11</v>
      </c>
      <c r="G228">
        <v>1</v>
      </c>
      <c r="H228" t="str">
        <f>VLOOKUP(Table_trashout_fact1[[#This Row],[landfill_owner_landfill_owner_id]],Table_landfill_owner_dim1[#All],2,FALSE)</f>
        <v>Twin Enviro Landfill</v>
      </c>
    </row>
    <row r="229" spans="1:8" x14ac:dyDescent="0.25">
      <c r="A229">
        <v>174</v>
      </c>
      <c r="B229" s="1"/>
      <c r="C229" s="2">
        <v>44034</v>
      </c>
      <c r="D229">
        <v>3440</v>
      </c>
      <c r="E229">
        <v>95621</v>
      </c>
      <c r="F229">
        <v>1.72</v>
      </c>
      <c r="G229">
        <v>1</v>
      </c>
      <c r="H229" t="str">
        <f>VLOOKUP(Table_trashout_fact1[[#This Row],[landfill_owner_landfill_owner_id]],Table_landfill_owner_dim1[#All],2,FALSE)</f>
        <v>Twin Enviro Landfill</v>
      </c>
    </row>
    <row r="230" spans="1:8" x14ac:dyDescent="0.25">
      <c r="A230">
        <v>175</v>
      </c>
      <c r="B230" s="1"/>
      <c r="C230" s="2">
        <v>44033</v>
      </c>
      <c r="D230">
        <v>3460</v>
      </c>
      <c r="E230">
        <v>95547</v>
      </c>
      <c r="F230">
        <v>1.73</v>
      </c>
      <c r="G230">
        <v>1</v>
      </c>
      <c r="H230" t="str">
        <f>VLOOKUP(Table_trashout_fact1[[#This Row],[landfill_owner_landfill_owner_id]],Table_landfill_owner_dim1[#All],2,FALSE)</f>
        <v>Twin Enviro Landfill</v>
      </c>
    </row>
    <row r="231" spans="1:8" x14ac:dyDescent="0.25">
      <c r="A231">
        <v>176</v>
      </c>
      <c r="B231" s="1"/>
      <c r="C231" s="2">
        <v>44032</v>
      </c>
      <c r="D231">
        <v>4480</v>
      </c>
      <c r="E231">
        <v>95471</v>
      </c>
      <c r="F231">
        <v>2.2400000000000002</v>
      </c>
      <c r="G231">
        <v>1</v>
      </c>
      <c r="H231" t="str">
        <f>VLOOKUP(Table_trashout_fact1[[#This Row],[landfill_owner_landfill_owner_id]],Table_landfill_owner_dim1[#All],2,FALSE)</f>
        <v>Twin Enviro Landfill</v>
      </c>
    </row>
    <row r="232" spans="1:8" x14ac:dyDescent="0.25">
      <c r="A232">
        <v>177</v>
      </c>
      <c r="B232" s="1"/>
      <c r="C232" s="2">
        <v>44029</v>
      </c>
      <c r="D232">
        <v>3740</v>
      </c>
      <c r="E232">
        <v>95387</v>
      </c>
      <c r="F232">
        <v>1.87</v>
      </c>
      <c r="G232">
        <v>1</v>
      </c>
      <c r="H232" t="str">
        <f>VLOOKUP(Table_trashout_fact1[[#This Row],[landfill_owner_landfill_owner_id]],Table_landfill_owner_dim1[#All],2,FALSE)</f>
        <v>Twin Enviro Landfill</v>
      </c>
    </row>
    <row r="233" spans="1:8" x14ac:dyDescent="0.25">
      <c r="A233">
        <v>178</v>
      </c>
      <c r="B233" s="1"/>
      <c r="C233" s="2">
        <v>44029</v>
      </c>
      <c r="D233">
        <v>2640</v>
      </c>
      <c r="E233">
        <v>95406</v>
      </c>
      <c r="F233">
        <v>1.32</v>
      </c>
      <c r="G233">
        <v>1</v>
      </c>
      <c r="H233" t="str">
        <f>VLOOKUP(Table_trashout_fact1[[#This Row],[landfill_owner_landfill_owner_id]],Table_landfill_owner_dim1[#All],2,FALSE)</f>
        <v>Twin Enviro Landfill</v>
      </c>
    </row>
    <row r="234" spans="1:8" x14ac:dyDescent="0.25">
      <c r="A234">
        <v>180</v>
      </c>
      <c r="B234" s="1"/>
      <c r="C234" s="2">
        <v>44027</v>
      </c>
      <c r="D234">
        <v>3860</v>
      </c>
      <c r="E234">
        <v>95294</v>
      </c>
      <c r="F234">
        <v>1.93</v>
      </c>
      <c r="G234">
        <v>1</v>
      </c>
      <c r="H234" t="str">
        <f>VLOOKUP(Table_trashout_fact1[[#This Row],[landfill_owner_landfill_owner_id]],Table_landfill_owner_dim1[#All],2,FALSE)</f>
        <v>Twin Enviro Landfill</v>
      </c>
    </row>
    <row r="235" spans="1:8" x14ac:dyDescent="0.25">
      <c r="A235">
        <v>179</v>
      </c>
      <c r="B235" s="1"/>
      <c r="C235" s="2">
        <v>44027</v>
      </c>
      <c r="D235">
        <v>5020</v>
      </c>
      <c r="E235">
        <v>95188</v>
      </c>
      <c r="F235">
        <v>2.5099999999999998</v>
      </c>
      <c r="G235">
        <v>1</v>
      </c>
      <c r="H235" t="str">
        <f>VLOOKUP(Table_trashout_fact1[[#This Row],[landfill_owner_landfill_owner_id]],Table_landfill_owner_dim1[#All],2,FALSE)</f>
        <v>Twin Enviro Landfill</v>
      </c>
    </row>
    <row r="236" spans="1:8" x14ac:dyDescent="0.25">
      <c r="A236">
        <v>181</v>
      </c>
      <c r="B236" s="1"/>
      <c r="C236" s="2">
        <v>44026</v>
      </c>
      <c r="D236">
        <v>8000</v>
      </c>
      <c r="E236">
        <v>95088</v>
      </c>
      <c r="F236">
        <v>4</v>
      </c>
      <c r="G236">
        <v>1</v>
      </c>
      <c r="H236" t="str">
        <f>VLOOKUP(Table_trashout_fact1[[#This Row],[landfill_owner_landfill_owner_id]],Table_landfill_owner_dim1[#All],2,FALSE)</f>
        <v>Twin Enviro Landfill</v>
      </c>
    </row>
    <row r="237" spans="1:8" x14ac:dyDescent="0.25">
      <c r="A237">
        <v>182</v>
      </c>
      <c r="B237" s="1"/>
      <c r="C237" s="2">
        <v>44022</v>
      </c>
      <c r="D237">
        <v>10240</v>
      </c>
      <c r="E237">
        <v>94938</v>
      </c>
      <c r="F237">
        <v>5.12</v>
      </c>
      <c r="G237">
        <v>1</v>
      </c>
      <c r="H237" t="str">
        <f>VLOOKUP(Table_trashout_fact1[[#This Row],[landfill_owner_landfill_owner_id]],Table_landfill_owner_dim1[#All],2,FALSE)</f>
        <v>Twin Enviro Landfill</v>
      </c>
    </row>
    <row r="238" spans="1:8" x14ac:dyDescent="0.25">
      <c r="A238">
        <v>183</v>
      </c>
      <c r="B238" s="1"/>
      <c r="C238" s="2">
        <v>44021</v>
      </c>
      <c r="D238">
        <v>5260</v>
      </c>
      <c r="E238">
        <v>94869</v>
      </c>
      <c r="F238">
        <v>2.63</v>
      </c>
      <c r="G238">
        <v>1</v>
      </c>
      <c r="H238" t="str">
        <f>VLOOKUP(Table_trashout_fact1[[#This Row],[landfill_owner_landfill_owner_id]],Table_landfill_owner_dim1[#All],2,FALSE)</f>
        <v>Twin Enviro Landfill</v>
      </c>
    </row>
    <row r="239" spans="1:8" x14ac:dyDescent="0.25">
      <c r="A239">
        <v>184</v>
      </c>
      <c r="B239" s="1"/>
      <c r="C239" s="2">
        <v>44020</v>
      </c>
      <c r="D239">
        <v>9760</v>
      </c>
      <c r="E239">
        <v>94800</v>
      </c>
      <c r="F239">
        <v>4.88</v>
      </c>
      <c r="G239">
        <v>1</v>
      </c>
      <c r="H239" t="str">
        <f>VLOOKUP(Table_trashout_fact1[[#This Row],[landfill_owner_landfill_owner_id]],Table_landfill_owner_dim1[#All],2,FALSE)</f>
        <v>Twin Enviro Landfill</v>
      </c>
    </row>
    <row r="240" spans="1:8" x14ac:dyDescent="0.25">
      <c r="A240">
        <v>185</v>
      </c>
      <c r="B240" s="1"/>
      <c r="C240" s="2">
        <v>44019</v>
      </c>
      <c r="D240">
        <v>6460</v>
      </c>
      <c r="E240">
        <v>94735</v>
      </c>
      <c r="F240">
        <v>3.23</v>
      </c>
      <c r="G240">
        <v>1</v>
      </c>
      <c r="H240" t="str">
        <f>VLOOKUP(Table_trashout_fact1[[#This Row],[landfill_owner_landfill_owner_id]],Table_landfill_owner_dim1[#All],2,FALSE)</f>
        <v>Twin Enviro Landfill</v>
      </c>
    </row>
    <row r="241" spans="1:8" x14ac:dyDescent="0.25">
      <c r="A241">
        <v>186</v>
      </c>
      <c r="B241" s="1"/>
      <c r="C241" s="2">
        <v>44018</v>
      </c>
      <c r="D241">
        <v>3380</v>
      </c>
      <c r="E241">
        <v>94673</v>
      </c>
      <c r="F241">
        <v>1.69</v>
      </c>
      <c r="G241">
        <v>1</v>
      </c>
      <c r="H241" t="str">
        <f>VLOOKUP(Table_trashout_fact1[[#This Row],[landfill_owner_landfill_owner_id]],Table_landfill_owner_dim1[#All],2,FALSE)</f>
        <v>Twin Enviro Landfill</v>
      </c>
    </row>
    <row r="242" spans="1:8" x14ac:dyDescent="0.25">
      <c r="A242">
        <v>188</v>
      </c>
      <c r="B242" s="1"/>
      <c r="C242" s="2">
        <v>44015</v>
      </c>
      <c r="D242">
        <v>1040</v>
      </c>
      <c r="E242">
        <v>94647</v>
      </c>
      <c r="F242">
        <v>0.52</v>
      </c>
      <c r="G242">
        <v>1</v>
      </c>
      <c r="H242" t="str">
        <f>VLOOKUP(Table_trashout_fact1[[#This Row],[landfill_owner_landfill_owner_id]],Table_landfill_owner_dim1[#All],2,FALSE)</f>
        <v>Twin Enviro Landfill</v>
      </c>
    </row>
    <row r="243" spans="1:8" x14ac:dyDescent="0.25">
      <c r="A243">
        <v>187</v>
      </c>
      <c r="B243" s="1"/>
      <c r="C243" s="2">
        <v>44015</v>
      </c>
      <c r="D243">
        <v>5380</v>
      </c>
      <c r="E243">
        <v>94636</v>
      </c>
      <c r="F243">
        <v>2.69</v>
      </c>
      <c r="G243">
        <v>1</v>
      </c>
      <c r="H243" t="str">
        <f>VLOOKUP(Table_trashout_fact1[[#This Row],[landfill_owner_landfill_owner_id]],Table_landfill_owner_dim1[#All],2,FALSE)</f>
        <v>Twin Enviro Landfill</v>
      </c>
    </row>
    <row r="244" spans="1:8" x14ac:dyDescent="0.25">
      <c r="A244">
        <v>189</v>
      </c>
      <c r="B244" s="1"/>
      <c r="C244" s="2">
        <v>44014</v>
      </c>
      <c r="D244">
        <v>3460</v>
      </c>
      <c r="E244">
        <v>94560</v>
      </c>
      <c r="F244">
        <v>1.73</v>
      </c>
      <c r="G244">
        <v>1</v>
      </c>
      <c r="H244" t="str">
        <f>VLOOKUP(Table_trashout_fact1[[#This Row],[landfill_owner_landfill_owner_id]],Table_landfill_owner_dim1[#All],2,FALSE)</f>
        <v>Twin Enviro Landfill</v>
      </c>
    </row>
    <row r="245" spans="1:8" x14ac:dyDescent="0.25">
      <c r="A245">
        <v>190</v>
      </c>
      <c r="B245" s="1"/>
      <c r="C245" s="2">
        <v>44013</v>
      </c>
      <c r="D245">
        <v>4060</v>
      </c>
      <c r="E245">
        <v>94498</v>
      </c>
      <c r="F245">
        <v>2.0299999999999998</v>
      </c>
      <c r="G245">
        <v>1</v>
      </c>
      <c r="H245" t="str">
        <f>VLOOKUP(Table_trashout_fact1[[#This Row],[landfill_owner_landfill_owner_id]],Table_landfill_owner_dim1[#All],2,FALSE)</f>
        <v>Twin Enviro Landfill</v>
      </c>
    </row>
    <row r="246" spans="1:8" x14ac:dyDescent="0.25">
      <c r="A246">
        <v>191</v>
      </c>
      <c r="B246" s="1"/>
      <c r="C246" s="2">
        <v>44012</v>
      </c>
      <c r="D246">
        <v>4080</v>
      </c>
      <c r="E246">
        <v>94444</v>
      </c>
      <c r="F246">
        <v>2.04</v>
      </c>
      <c r="G246">
        <v>1</v>
      </c>
      <c r="H246" t="str">
        <f>VLOOKUP(Table_trashout_fact1[[#This Row],[landfill_owner_landfill_owner_id]],Table_landfill_owner_dim1[#All],2,FALSE)</f>
        <v>Twin Enviro Landfill</v>
      </c>
    </row>
    <row r="247" spans="1:8" x14ac:dyDescent="0.25">
      <c r="A247">
        <v>192</v>
      </c>
      <c r="B247" s="1"/>
      <c r="C247" s="2">
        <v>44011</v>
      </c>
      <c r="D247">
        <v>2620</v>
      </c>
      <c r="E247">
        <v>94390</v>
      </c>
      <c r="F247">
        <v>1.31</v>
      </c>
      <c r="G247">
        <v>1</v>
      </c>
      <c r="H247" t="str">
        <f>VLOOKUP(Table_trashout_fact1[[#This Row],[landfill_owner_landfill_owner_id]],Table_landfill_owner_dim1[#All],2,FALSE)</f>
        <v>Twin Enviro Landfill</v>
      </c>
    </row>
    <row r="248" spans="1:8" x14ac:dyDescent="0.25">
      <c r="A248">
        <v>194</v>
      </c>
      <c r="B248" s="1"/>
      <c r="C248" s="2">
        <v>44008</v>
      </c>
      <c r="D248">
        <v>3200</v>
      </c>
      <c r="E248">
        <v>94318</v>
      </c>
      <c r="F248">
        <v>1.6</v>
      </c>
      <c r="G248">
        <v>1</v>
      </c>
      <c r="H248" t="str">
        <f>VLOOKUP(Table_trashout_fact1[[#This Row],[landfill_owner_landfill_owner_id]],Table_landfill_owner_dim1[#All],2,FALSE)</f>
        <v>Twin Enviro Landfill</v>
      </c>
    </row>
    <row r="249" spans="1:8" x14ac:dyDescent="0.25">
      <c r="A249">
        <v>193</v>
      </c>
      <c r="B249" s="1"/>
      <c r="C249" s="2">
        <v>44008</v>
      </c>
      <c r="D249">
        <v>5100</v>
      </c>
      <c r="E249">
        <v>94317</v>
      </c>
      <c r="F249">
        <v>2.5499999999999998</v>
      </c>
      <c r="G249">
        <v>1</v>
      </c>
      <c r="H249" t="str">
        <f>VLOOKUP(Table_trashout_fact1[[#This Row],[landfill_owner_landfill_owner_id]],Table_landfill_owner_dim1[#All],2,FALSE)</f>
        <v>Twin Enviro Landfill</v>
      </c>
    </row>
    <row r="250" spans="1:8" x14ac:dyDescent="0.25">
      <c r="A250">
        <v>195</v>
      </c>
      <c r="B250" s="1"/>
      <c r="C250" s="2">
        <v>44007</v>
      </c>
      <c r="D250">
        <v>3680</v>
      </c>
      <c r="E250">
        <v>94241</v>
      </c>
      <c r="F250">
        <v>1.84</v>
      </c>
      <c r="G250">
        <v>1</v>
      </c>
      <c r="H250" t="str">
        <f>VLOOKUP(Table_trashout_fact1[[#This Row],[landfill_owner_landfill_owner_id]],Table_landfill_owner_dim1[#All],2,FALSE)</f>
        <v>Twin Enviro Landfill</v>
      </c>
    </row>
    <row r="251" spans="1:8" x14ac:dyDescent="0.25">
      <c r="A251">
        <v>196</v>
      </c>
      <c r="B251" s="1"/>
      <c r="C251" s="2">
        <v>44006</v>
      </c>
      <c r="D251">
        <v>4720</v>
      </c>
      <c r="E251">
        <v>94176</v>
      </c>
      <c r="F251">
        <v>2.36</v>
      </c>
      <c r="G251">
        <v>1</v>
      </c>
      <c r="H251" t="str">
        <f>VLOOKUP(Table_trashout_fact1[[#This Row],[landfill_owner_landfill_owner_id]],Table_landfill_owner_dim1[#All],2,FALSE)</f>
        <v>Twin Enviro Landfill</v>
      </c>
    </row>
    <row r="252" spans="1:8" x14ac:dyDescent="0.25">
      <c r="A252">
        <v>197</v>
      </c>
      <c r="B252" s="1"/>
      <c r="C252" s="2">
        <v>44005</v>
      </c>
      <c r="D252">
        <v>5960</v>
      </c>
      <c r="E252">
        <v>94109</v>
      </c>
      <c r="F252">
        <v>2.98</v>
      </c>
      <c r="G252">
        <v>1</v>
      </c>
      <c r="H252" t="str">
        <f>VLOOKUP(Table_trashout_fact1[[#This Row],[landfill_owner_landfill_owner_id]],Table_landfill_owner_dim1[#All],2,FALSE)</f>
        <v>Twin Enviro Landfill</v>
      </c>
    </row>
    <row r="253" spans="1:8" x14ac:dyDescent="0.25">
      <c r="A253">
        <v>198</v>
      </c>
      <c r="B253" s="1"/>
      <c r="C253" s="2">
        <v>44004</v>
      </c>
      <c r="D253">
        <v>7000</v>
      </c>
      <c r="E253">
        <v>94035</v>
      </c>
      <c r="F253">
        <v>3.5</v>
      </c>
      <c r="G253">
        <v>1</v>
      </c>
      <c r="H253" t="str">
        <f>VLOOKUP(Table_trashout_fact1[[#This Row],[landfill_owner_landfill_owner_id]],Table_landfill_owner_dim1[#All],2,FALSE)</f>
        <v>Twin Enviro Landfill</v>
      </c>
    </row>
    <row r="254" spans="1:8" x14ac:dyDescent="0.25">
      <c r="A254">
        <v>199</v>
      </c>
      <c r="B254" s="1"/>
      <c r="C254" s="2">
        <v>44000</v>
      </c>
      <c r="D254">
        <v>7240</v>
      </c>
      <c r="E254">
        <v>93884</v>
      </c>
      <c r="F254">
        <v>3.62</v>
      </c>
      <c r="G254">
        <v>1</v>
      </c>
      <c r="H254" t="str">
        <f>VLOOKUP(Table_trashout_fact1[[#This Row],[landfill_owner_landfill_owner_id]],Table_landfill_owner_dim1[#All],2,FALSE)</f>
        <v>Twin Enviro Landfill</v>
      </c>
    </row>
    <row r="255" spans="1:8" x14ac:dyDescent="0.25">
      <c r="A255">
        <v>200</v>
      </c>
      <c r="B255" s="1"/>
      <c r="C255" s="2">
        <v>43999</v>
      </c>
      <c r="D255">
        <v>6980</v>
      </c>
      <c r="E255">
        <v>93809</v>
      </c>
      <c r="F255">
        <v>3.49</v>
      </c>
      <c r="G255">
        <v>1</v>
      </c>
      <c r="H255" t="str">
        <f>VLOOKUP(Table_trashout_fact1[[#This Row],[landfill_owner_landfill_owner_id]],Table_landfill_owner_dim1[#All],2,FALSE)</f>
        <v>Twin Enviro Landfill</v>
      </c>
    </row>
    <row r="256" spans="1:8" x14ac:dyDescent="0.25">
      <c r="A256">
        <v>201</v>
      </c>
      <c r="B256" s="1"/>
      <c r="C256" s="2">
        <v>43998</v>
      </c>
      <c r="D256">
        <v>7260</v>
      </c>
      <c r="E256">
        <v>93743</v>
      </c>
      <c r="F256">
        <v>3.63</v>
      </c>
      <c r="G256">
        <v>1</v>
      </c>
      <c r="H256" t="str">
        <f>VLOOKUP(Table_trashout_fact1[[#This Row],[landfill_owner_landfill_owner_id]],Table_landfill_owner_dim1[#All],2,FALSE)</f>
        <v>Twin Enviro Landfill</v>
      </c>
    </row>
    <row r="257" spans="1:8" x14ac:dyDescent="0.25">
      <c r="A257">
        <v>202</v>
      </c>
      <c r="B257" s="1"/>
      <c r="C257" s="2">
        <v>43997</v>
      </c>
      <c r="D257">
        <v>5320</v>
      </c>
      <c r="E257">
        <v>93670</v>
      </c>
      <c r="F257">
        <v>2.66</v>
      </c>
      <c r="G257">
        <v>1</v>
      </c>
      <c r="H257" t="str">
        <f>VLOOKUP(Table_trashout_fact1[[#This Row],[landfill_owner_landfill_owner_id]],Table_landfill_owner_dim1[#All],2,FALSE)</f>
        <v>Twin Enviro Landfill</v>
      </c>
    </row>
    <row r="258" spans="1:8" x14ac:dyDescent="0.25">
      <c r="A258">
        <v>203</v>
      </c>
      <c r="B258" s="1"/>
      <c r="C258" s="2">
        <v>43994</v>
      </c>
      <c r="D258">
        <v>9660</v>
      </c>
      <c r="E258">
        <v>93596</v>
      </c>
      <c r="F258">
        <v>4.83</v>
      </c>
      <c r="G258">
        <v>1</v>
      </c>
      <c r="H258" t="str">
        <f>VLOOKUP(Table_trashout_fact1[[#This Row],[landfill_owner_landfill_owner_id]],Table_landfill_owner_dim1[#All],2,FALSE)</f>
        <v>Twin Enviro Landfill</v>
      </c>
    </row>
    <row r="259" spans="1:8" x14ac:dyDescent="0.25">
      <c r="A259">
        <v>204</v>
      </c>
      <c r="B259" s="1"/>
      <c r="C259" s="2">
        <v>43993</v>
      </c>
      <c r="D259">
        <v>5640</v>
      </c>
      <c r="E259">
        <v>93561</v>
      </c>
      <c r="F259">
        <v>2.82</v>
      </c>
      <c r="G259">
        <v>1</v>
      </c>
      <c r="H259" t="str">
        <f>VLOOKUP(Table_trashout_fact1[[#This Row],[landfill_owner_landfill_owner_id]],Table_landfill_owner_dim1[#All],2,FALSE)</f>
        <v>Twin Enviro Landfill</v>
      </c>
    </row>
    <row r="260" spans="1:8" x14ac:dyDescent="0.25">
      <c r="A260">
        <v>205</v>
      </c>
      <c r="B260" s="1"/>
      <c r="C260" s="2">
        <v>43992</v>
      </c>
      <c r="D260">
        <v>7040</v>
      </c>
      <c r="E260">
        <v>93431</v>
      </c>
      <c r="F260">
        <v>3.52</v>
      </c>
      <c r="G260">
        <v>1</v>
      </c>
      <c r="H260" t="str">
        <f>VLOOKUP(Table_trashout_fact1[[#This Row],[landfill_owner_landfill_owner_id]],Table_landfill_owner_dim1[#All],2,FALSE)</f>
        <v>Twin Enviro Landfill</v>
      </c>
    </row>
    <row r="261" spans="1:8" x14ac:dyDescent="0.25">
      <c r="A261">
        <v>206</v>
      </c>
      <c r="B261" s="1"/>
      <c r="C261" s="2">
        <v>43990</v>
      </c>
      <c r="D261">
        <v>840</v>
      </c>
      <c r="E261">
        <v>93301</v>
      </c>
      <c r="F261">
        <v>0.42</v>
      </c>
      <c r="G261">
        <v>1</v>
      </c>
      <c r="H261" t="str">
        <f>VLOOKUP(Table_trashout_fact1[[#This Row],[landfill_owner_landfill_owner_id]],Table_landfill_owner_dim1[#All],2,FALSE)</f>
        <v>Twin Enviro Landfill</v>
      </c>
    </row>
    <row r="262" spans="1:8" x14ac:dyDescent="0.25">
      <c r="A262">
        <v>207</v>
      </c>
      <c r="B262" s="1"/>
      <c r="C262" s="2">
        <v>43985</v>
      </c>
      <c r="D262">
        <v>2480</v>
      </c>
      <c r="E262">
        <v>93082</v>
      </c>
      <c r="F262">
        <v>1.24</v>
      </c>
      <c r="G262">
        <v>1</v>
      </c>
      <c r="H262" t="str">
        <f>VLOOKUP(Table_trashout_fact1[[#This Row],[landfill_owner_landfill_owner_id]],Table_landfill_owner_dim1[#All],2,FALSE)</f>
        <v>Twin Enviro Landfill</v>
      </c>
    </row>
    <row r="263" spans="1:8" x14ac:dyDescent="0.25">
      <c r="A263">
        <v>208</v>
      </c>
      <c r="B263" s="1"/>
      <c r="C263" s="2">
        <v>43984</v>
      </c>
      <c r="D263">
        <v>9240</v>
      </c>
      <c r="E263">
        <v>93008</v>
      </c>
      <c r="F263">
        <v>4.62</v>
      </c>
      <c r="G263">
        <v>1</v>
      </c>
      <c r="H263" t="str">
        <f>VLOOKUP(Table_trashout_fact1[[#This Row],[landfill_owner_landfill_owner_id]],Table_landfill_owner_dim1[#All],2,FALSE)</f>
        <v>Twin Enviro Landfill</v>
      </c>
    </row>
    <row r="264" spans="1:8" x14ac:dyDescent="0.25">
      <c r="A264">
        <v>210</v>
      </c>
      <c r="B264" s="1"/>
      <c r="C264" s="2">
        <v>43983</v>
      </c>
      <c r="D264">
        <v>6220</v>
      </c>
      <c r="E264">
        <v>92932</v>
      </c>
      <c r="F264">
        <v>3.11</v>
      </c>
      <c r="G264">
        <v>1</v>
      </c>
      <c r="H264" t="str">
        <f>VLOOKUP(Table_trashout_fact1[[#This Row],[landfill_owner_landfill_owner_id]],Table_landfill_owner_dim1[#All],2,FALSE)</f>
        <v>Twin Enviro Landfill</v>
      </c>
    </row>
    <row r="265" spans="1:8" x14ac:dyDescent="0.25">
      <c r="A265">
        <v>209</v>
      </c>
      <c r="B265" s="1"/>
      <c r="C265" s="2">
        <v>43983</v>
      </c>
      <c r="D265">
        <v>3220</v>
      </c>
      <c r="E265">
        <v>92971</v>
      </c>
      <c r="F265">
        <v>1.61</v>
      </c>
      <c r="G265">
        <v>1</v>
      </c>
      <c r="H265" t="str">
        <f>VLOOKUP(Table_trashout_fact1[[#This Row],[landfill_owner_landfill_owner_id]],Table_landfill_owner_dim1[#All],2,FALSE)</f>
        <v>Twin Enviro Landfill</v>
      </c>
    </row>
    <row r="266" spans="1:8" x14ac:dyDescent="0.25">
      <c r="A266">
        <v>211</v>
      </c>
      <c r="B266" s="1"/>
      <c r="C266" s="2">
        <v>43980</v>
      </c>
      <c r="D266">
        <v>5060</v>
      </c>
      <c r="E266">
        <v>92857</v>
      </c>
      <c r="F266">
        <v>2.5299999999999998</v>
      </c>
      <c r="G266">
        <v>1</v>
      </c>
      <c r="H266" t="str">
        <f>VLOOKUP(Table_trashout_fact1[[#This Row],[landfill_owner_landfill_owner_id]],Table_landfill_owner_dim1[#All],2,FALSE)</f>
        <v>Twin Enviro Landfill</v>
      </c>
    </row>
    <row r="267" spans="1:8" x14ac:dyDescent="0.25">
      <c r="A267">
        <v>212</v>
      </c>
      <c r="B267" s="1"/>
      <c r="C267" s="2">
        <v>43979</v>
      </c>
      <c r="D267">
        <v>5340</v>
      </c>
      <c r="E267">
        <v>92783</v>
      </c>
      <c r="F267">
        <v>2.67</v>
      </c>
      <c r="G267">
        <v>1</v>
      </c>
      <c r="H267" t="str">
        <f>VLOOKUP(Table_trashout_fact1[[#This Row],[landfill_owner_landfill_owner_id]],Table_landfill_owner_dim1[#All],2,FALSE)</f>
        <v>Twin Enviro Landfill</v>
      </c>
    </row>
    <row r="268" spans="1:8" x14ac:dyDescent="0.25">
      <c r="A268">
        <v>213</v>
      </c>
      <c r="B268" s="1"/>
      <c r="C268" s="2">
        <v>43978</v>
      </c>
      <c r="D268">
        <v>9720</v>
      </c>
      <c r="E268">
        <v>92721</v>
      </c>
      <c r="F268">
        <v>4.8600000000000003</v>
      </c>
      <c r="G268">
        <v>1</v>
      </c>
      <c r="H268" t="str">
        <f>VLOOKUP(Table_trashout_fact1[[#This Row],[landfill_owner_landfill_owner_id]],Table_landfill_owner_dim1[#All],2,FALSE)</f>
        <v>Twin Enviro Landfill</v>
      </c>
    </row>
    <row r="269" spans="1:8" x14ac:dyDescent="0.25">
      <c r="A269">
        <v>214</v>
      </c>
      <c r="B269" s="1"/>
      <c r="C269" s="2">
        <v>43977</v>
      </c>
      <c r="D269">
        <v>2280</v>
      </c>
      <c r="E269">
        <v>92646</v>
      </c>
      <c r="F269">
        <v>1.1399999999999999</v>
      </c>
      <c r="G269">
        <v>1</v>
      </c>
      <c r="H269" t="str">
        <f>VLOOKUP(Table_trashout_fact1[[#This Row],[landfill_owner_landfill_owner_id]],Table_landfill_owner_dim1[#All],2,FALSE)</f>
        <v>Twin Enviro Landfill</v>
      </c>
    </row>
    <row r="270" spans="1:8" x14ac:dyDescent="0.25">
      <c r="A270">
        <v>215</v>
      </c>
      <c r="B270" s="1"/>
      <c r="C270" s="2">
        <v>43973</v>
      </c>
      <c r="D270">
        <v>2480</v>
      </c>
      <c r="E270">
        <v>92556</v>
      </c>
      <c r="F270">
        <v>1.24</v>
      </c>
      <c r="G270">
        <v>1</v>
      </c>
      <c r="H270" t="str">
        <f>VLOOKUP(Table_trashout_fact1[[#This Row],[landfill_owner_landfill_owner_id]],Table_landfill_owner_dim1[#All],2,FALSE)</f>
        <v>Twin Enviro Landfill</v>
      </c>
    </row>
    <row r="271" spans="1:8" x14ac:dyDescent="0.25">
      <c r="A271">
        <v>216</v>
      </c>
      <c r="B271" s="1"/>
      <c r="C271" s="2">
        <v>43972</v>
      </c>
      <c r="D271">
        <v>10680</v>
      </c>
      <c r="E271">
        <v>92487</v>
      </c>
      <c r="F271">
        <v>5.34</v>
      </c>
      <c r="G271">
        <v>1</v>
      </c>
      <c r="H271" t="str">
        <f>VLOOKUP(Table_trashout_fact1[[#This Row],[landfill_owner_landfill_owner_id]],Table_landfill_owner_dim1[#All],2,FALSE)</f>
        <v>Twin Enviro Landfill</v>
      </c>
    </row>
    <row r="272" spans="1:8" x14ac:dyDescent="0.25">
      <c r="A272">
        <v>217</v>
      </c>
      <c r="B272" s="1"/>
      <c r="C272" s="2">
        <v>43971</v>
      </c>
      <c r="D272">
        <v>8500</v>
      </c>
      <c r="E272">
        <v>92412</v>
      </c>
      <c r="F272">
        <v>4.25</v>
      </c>
      <c r="G272">
        <v>1</v>
      </c>
      <c r="H272" t="str">
        <f>VLOOKUP(Table_trashout_fact1[[#This Row],[landfill_owner_landfill_owner_id]],Table_landfill_owner_dim1[#All],2,FALSE)</f>
        <v>Twin Enviro Landfill</v>
      </c>
    </row>
    <row r="273" spans="1:8" x14ac:dyDescent="0.25">
      <c r="A273">
        <v>218</v>
      </c>
      <c r="B273" s="1"/>
      <c r="C273" s="2">
        <v>43970</v>
      </c>
      <c r="D273">
        <v>1540</v>
      </c>
      <c r="E273">
        <v>92342</v>
      </c>
      <c r="F273">
        <v>0.77</v>
      </c>
      <c r="G273">
        <v>1</v>
      </c>
      <c r="H273" t="str">
        <f>VLOOKUP(Table_trashout_fact1[[#This Row],[landfill_owner_landfill_owner_id]],Table_landfill_owner_dim1[#All],2,FALSE)</f>
        <v>Twin Enviro Landfill</v>
      </c>
    </row>
    <row r="274" spans="1:8" x14ac:dyDescent="0.25">
      <c r="A274">
        <v>219</v>
      </c>
      <c r="B274" s="1"/>
      <c r="C274" s="2">
        <v>43970</v>
      </c>
      <c r="D274">
        <v>10220</v>
      </c>
      <c r="E274">
        <v>92341</v>
      </c>
      <c r="F274">
        <v>5.1100000000000003</v>
      </c>
      <c r="G274">
        <v>1</v>
      </c>
      <c r="H274" t="str">
        <f>VLOOKUP(Table_trashout_fact1[[#This Row],[landfill_owner_landfill_owner_id]],Table_landfill_owner_dim1[#All],2,FALSE)</f>
        <v>Twin Enviro Landfill</v>
      </c>
    </row>
    <row r="275" spans="1:8" x14ac:dyDescent="0.25">
      <c r="A275">
        <v>220</v>
      </c>
      <c r="B275" s="1"/>
      <c r="C275" s="2">
        <v>43969</v>
      </c>
      <c r="D275">
        <v>5860</v>
      </c>
      <c r="E275">
        <v>92271</v>
      </c>
      <c r="F275">
        <v>2.93</v>
      </c>
      <c r="G275">
        <v>1</v>
      </c>
      <c r="H275" t="str">
        <f>VLOOKUP(Table_trashout_fact1[[#This Row],[landfill_owner_landfill_owner_id]],Table_landfill_owner_dim1[#All],2,FALSE)</f>
        <v>Twin Enviro Landfill</v>
      </c>
    </row>
    <row r="276" spans="1:8" x14ac:dyDescent="0.25">
      <c r="A276">
        <v>222</v>
      </c>
      <c r="B276" s="1"/>
      <c r="C276" s="2">
        <v>43966</v>
      </c>
      <c r="D276">
        <v>7880</v>
      </c>
      <c r="E276">
        <v>92151</v>
      </c>
      <c r="F276">
        <v>3.94</v>
      </c>
      <c r="G276">
        <v>1</v>
      </c>
      <c r="H276" t="str">
        <f>VLOOKUP(Table_trashout_fact1[[#This Row],[landfill_owner_landfill_owner_id]],Table_landfill_owner_dim1[#All],2,FALSE)</f>
        <v>Twin Enviro Landfill</v>
      </c>
    </row>
    <row r="277" spans="1:8" x14ac:dyDescent="0.25">
      <c r="A277">
        <v>221</v>
      </c>
      <c r="B277" s="1"/>
      <c r="C277" s="2">
        <v>43966</v>
      </c>
      <c r="D277">
        <v>6880</v>
      </c>
      <c r="E277">
        <v>92200</v>
      </c>
      <c r="F277">
        <v>3.44</v>
      </c>
      <c r="G277">
        <v>1</v>
      </c>
      <c r="H277" t="str">
        <f>VLOOKUP(Table_trashout_fact1[[#This Row],[landfill_owner_landfill_owner_id]],Table_landfill_owner_dim1[#All],2,FALSE)</f>
        <v>Twin Enviro Landfill</v>
      </c>
    </row>
    <row r="278" spans="1:8" x14ac:dyDescent="0.25">
      <c r="A278">
        <v>223</v>
      </c>
      <c r="B278" s="1"/>
      <c r="C278" s="2">
        <v>43966</v>
      </c>
      <c r="D278">
        <v>2560</v>
      </c>
      <c r="E278">
        <v>92253</v>
      </c>
      <c r="F278">
        <v>1.28</v>
      </c>
      <c r="G278">
        <v>1</v>
      </c>
      <c r="H278" t="str">
        <f>VLOOKUP(Table_trashout_fact1[[#This Row],[landfill_owner_landfill_owner_id]],Table_landfill_owner_dim1[#All],2,FALSE)</f>
        <v>Twin Enviro Landfill</v>
      </c>
    </row>
    <row r="279" spans="1:8" x14ac:dyDescent="0.25">
      <c r="A279">
        <v>224</v>
      </c>
      <c r="B279" s="1"/>
      <c r="C279" s="2">
        <v>43964</v>
      </c>
      <c r="D279">
        <v>6320</v>
      </c>
      <c r="E279">
        <v>92087</v>
      </c>
      <c r="F279">
        <v>3.16</v>
      </c>
      <c r="G279">
        <v>1</v>
      </c>
      <c r="H279" t="str">
        <f>VLOOKUP(Table_trashout_fact1[[#This Row],[landfill_owner_landfill_owner_id]],Table_landfill_owner_dim1[#All],2,FALSE)</f>
        <v>Twin Enviro Landfill</v>
      </c>
    </row>
    <row r="280" spans="1:8" x14ac:dyDescent="0.25">
      <c r="A280">
        <v>225</v>
      </c>
      <c r="B280" s="1"/>
      <c r="C280" s="2">
        <v>43963</v>
      </c>
      <c r="D280">
        <v>5400</v>
      </c>
      <c r="E280">
        <v>92016</v>
      </c>
      <c r="F280">
        <v>2.7</v>
      </c>
      <c r="G280">
        <v>1</v>
      </c>
      <c r="H280" t="str">
        <f>VLOOKUP(Table_trashout_fact1[[#This Row],[landfill_owner_landfill_owner_id]],Table_landfill_owner_dim1[#All],2,FALSE)</f>
        <v>Twin Enviro Landfill</v>
      </c>
    </row>
    <row r="281" spans="1:8" x14ac:dyDescent="0.25">
      <c r="A281">
        <v>226</v>
      </c>
      <c r="B281" s="1"/>
      <c r="C281" s="2">
        <v>43962</v>
      </c>
      <c r="D281">
        <v>4820</v>
      </c>
      <c r="E281">
        <v>91965</v>
      </c>
      <c r="F281">
        <v>2.41</v>
      </c>
      <c r="G281">
        <v>1</v>
      </c>
      <c r="H281" t="str">
        <f>VLOOKUP(Table_trashout_fact1[[#This Row],[landfill_owner_landfill_owner_id]],Table_landfill_owner_dim1[#All],2,FALSE)</f>
        <v>Twin Enviro Landfill</v>
      </c>
    </row>
    <row r="282" spans="1:8" x14ac:dyDescent="0.25">
      <c r="A282">
        <v>227</v>
      </c>
      <c r="B282" s="1"/>
      <c r="C282" s="2">
        <v>43959</v>
      </c>
      <c r="D282">
        <v>6760</v>
      </c>
      <c r="E282">
        <v>91892</v>
      </c>
      <c r="F282">
        <v>3.38</v>
      </c>
      <c r="G282">
        <v>1</v>
      </c>
      <c r="H282" t="str">
        <f>VLOOKUP(Table_trashout_fact1[[#This Row],[landfill_owner_landfill_owner_id]],Table_landfill_owner_dim1[#All],2,FALSE)</f>
        <v>Twin Enviro Landfill</v>
      </c>
    </row>
    <row r="283" spans="1:8" x14ac:dyDescent="0.25">
      <c r="A283">
        <v>229</v>
      </c>
      <c r="B283" s="1"/>
      <c r="C283" s="2">
        <v>43957</v>
      </c>
      <c r="D283">
        <v>3580</v>
      </c>
      <c r="E283">
        <v>91787</v>
      </c>
      <c r="F283">
        <v>1.79</v>
      </c>
      <c r="G283">
        <v>1</v>
      </c>
      <c r="H283" t="str">
        <f>VLOOKUP(Table_trashout_fact1[[#This Row],[landfill_owner_landfill_owner_id]],Table_landfill_owner_dim1[#All],2,FALSE)</f>
        <v>Twin Enviro Landfill</v>
      </c>
    </row>
    <row r="284" spans="1:8" x14ac:dyDescent="0.25">
      <c r="A284">
        <v>228</v>
      </c>
      <c r="B284" s="1"/>
      <c r="C284" s="2">
        <v>43957</v>
      </c>
      <c r="D284">
        <v>6140</v>
      </c>
      <c r="E284">
        <v>91734</v>
      </c>
      <c r="F284">
        <v>3.07</v>
      </c>
      <c r="G284">
        <v>1</v>
      </c>
      <c r="H284" t="str">
        <f>VLOOKUP(Table_trashout_fact1[[#This Row],[landfill_owner_landfill_owner_id]],Table_landfill_owner_dim1[#All],2,FALSE)</f>
        <v>Twin Enviro Landfill</v>
      </c>
    </row>
    <row r="285" spans="1:8" x14ac:dyDescent="0.25">
      <c r="A285">
        <v>230</v>
      </c>
      <c r="B285" s="1"/>
      <c r="C285" s="2">
        <v>43956</v>
      </c>
      <c r="D285">
        <v>9980</v>
      </c>
      <c r="E285">
        <v>91625</v>
      </c>
      <c r="F285">
        <v>4.99</v>
      </c>
      <c r="G285">
        <v>1</v>
      </c>
      <c r="H285" t="str">
        <f>VLOOKUP(Table_trashout_fact1[[#This Row],[landfill_owner_landfill_owner_id]],Table_landfill_owner_dim1[#All],2,FALSE)</f>
        <v>Twin Enviro Landfill</v>
      </c>
    </row>
    <row r="286" spans="1:8" x14ac:dyDescent="0.25">
      <c r="A286">
        <v>231</v>
      </c>
      <c r="B286" s="1"/>
      <c r="C286" s="2">
        <v>43956</v>
      </c>
      <c r="D286">
        <v>7580</v>
      </c>
      <c r="E286">
        <v>91682</v>
      </c>
      <c r="F286">
        <v>3.79</v>
      </c>
      <c r="G286">
        <v>1</v>
      </c>
      <c r="H286" t="str">
        <f>VLOOKUP(Table_trashout_fact1[[#This Row],[landfill_owner_landfill_owner_id]],Table_landfill_owner_dim1[#All],2,FALSE)</f>
        <v>Twin Enviro Landfill</v>
      </c>
    </row>
    <row r="287" spans="1:8" x14ac:dyDescent="0.25">
      <c r="A287">
        <v>232</v>
      </c>
      <c r="B287" s="1"/>
      <c r="C287" s="2">
        <v>43951</v>
      </c>
      <c r="D287">
        <v>4900</v>
      </c>
      <c r="E287">
        <v>91493</v>
      </c>
      <c r="F287">
        <v>2.4500000000000002</v>
      </c>
      <c r="G287">
        <v>1</v>
      </c>
      <c r="H287" t="str">
        <f>VLOOKUP(Table_trashout_fact1[[#This Row],[landfill_owner_landfill_owner_id]],Table_landfill_owner_dim1[#All],2,FALSE)</f>
        <v>Twin Enviro Landfill</v>
      </c>
    </row>
    <row r="288" spans="1:8" x14ac:dyDescent="0.25">
      <c r="A288">
        <v>233</v>
      </c>
      <c r="B288" s="1"/>
      <c r="C288" s="2">
        <v>43950</v>
      </c>
      <c r="D288">
        <v>11820</v>
      </c>
      <c r="E288">
        <v>91449</v>
      </c>
      <c r="F288">
        <v>5.91</v>
      </c>
      <c r="G288">
        <v>1</v>
      </c>
      <c r="H288" s="10" t="str">
        <f>VLOOKUP(Table_trashout_fact1[[#This Row],[landfill_owner_landfill_owner_id]],Table_landfill_owner_dim1[#All],2,FALSE)</f>
        <v>Twin Enviro Landfill</v>
      </c>
    </row>
    <row r="289" spans="1:8" x14ac:dyDescent="0.25">
      <c r="A289">
        <v>234</v>
      </c>
      <c r="B289" s="1"/>
      <c r="C289" s="2">
        <v>43949</v>
      </c>
      <c r="D289">
        <v>4380</v>
      </c>
      <c r="E289">
        <v>91354</v>
      </c>
      <c r="F289">
        <v>2.19</v>
      </c>
      <c r="G289">
        <v>1</v>
      </c>
      <c r="H289" s="10" t="str">
        <f>VLOOKUP(Table_trashout_fact1[[#This Row],[landfill_owner_landfill_owner_id]],Table_landfill_owner_dim1[#All],2,FALSE)</f>
        <v>Twin Enviro Landfill</v>
      </c>
    </row>
    <row r="290" spans="1:8" x14ac:dyDescent="0.25">
      <c r="A290">
        <v>235</v>
      </c>
      <c r="B290" s="1"/>
      <c r="C290" s="2">
        <v>43948</v>
      </c>
      <c r="D290">
        <v>7660</v>
      </c>
      <c r="E290">
        <v>91310</v>
      </c>
      <c r="F290">
        <v>3.83</v>
      </c>
      <c r="G290">
        <v>1</v>
      </c>
      <c r="H290" s="10" t="str">
        <f>VLOOKUP(Table_trashout_fact1[[#This Row],[landfill_owner_landfill_owner_id]],Table_landfill_owner_dim1[#All],2,FALSE)</f>
        <v>Twin Enviro Landfill</v>
      </c>
    </row>
    <row r="291" spans="1:8" x14ac:dyDescent="0.25">
      <c r="A291">
        <v>236</v>
      </c>
      <c r="B291" s="1"/>
      <c r="C291" s="2">
        <v>43945</v>
      </c>
      <c r="D291">
        <v>10780</v>
      </c>
      <c r="E291">
        <v>91265</v>
      </c>
      <c r="F291">
        <v>5.39</v>
      </c>
      <c r="G291">
        <v>1</v>
      </c>
      <c r="H291" s="10" t="str">
        <f>VLOOKUP(Table_trashout_fact1[[#This Row],[landfill_owner_landfill_owner_id]],Table_landfill_owner_dim1[#All],2,FALSE)</f>
        <v>Twin Enviro Landfill</v>
      </c>
    </row>
    <row r="292" spans="1:8" x14ac:dyDescent="0.25">
      <c r="A292">
        <v>237</v>
      </c>
      <c r="B292" s="1"/>
      <c r="C292" s="2">
        <v>43944</v>
      </c>
      <c r="D292">
        <v>11260</v>
      </c>
      <c r="E292">
        <v>91223</v>
      </c>
      <c r="F292">
        <v>5.63</v>
      </c>
      <c r="G292">
        <v>1</v>
      </c>
      <c r="H292" s="10" t="str">
        <f>VLOOKUP(Table_trashout_fact1[[#This Row],[landfill_owner_landfill_owner_id]],Table_landfill_owner_dim1[#All],2,FALSE)</f>
        <v>Twin Enviro Landfill</v>
      </c>
    </row>
    <row r="293" spans="1:8" x14ac:dyDescent="0.25">
      <c r="A293">
        <v>238</v>
      </c>
      <c r="B293" s="1"/>
      <c r="C293" s="2">
        <v>43943</v>
      </c>
      <c r="D293">
        <v>6860</v>
      </c>
      <c r="E293">
        <v>91152</v>
      </c>
      <c r="F293">
        <v>3.43</v>
      </c>
      <c r="G293">
        <v>1</v>
      </c>
      <c r="H293" s="10" t="str">
        <f>VLOOKUP(Table_trashout_fact1[[#This Row],[landfill_owner_landfill_owner_id]],Table_landfill_owner_dim1[#All],2,FALSE)</f>
        <v>Twin Enviro Landfill</v>
      </c>
    </row>
    <row r="294" spans="1:8" x14ac:dyDescent="0.25">
      <c r="A294">
        <v>239</v>
      </c>
      <c r="B294" s="1"/>
      <c r="C294" s="2">
        <v>43941</v>
      </c>
      <c r="D294">
        <v>37520</v>
      </c>
      <c r="E294">
        <v>91054</v>
      </c>
      <c r="F294">
        <v>18.760000000000002</v>
      </c>
      <c r="G294">
        <v>1</v>
      </c>
      <c r="H294" s="10" t="str">
        <f>VLOOKUP(Table_trashout_fact1[[#This Row],[landfill_owner_landfill_owner_id]],Table_landfill_owner_dim1[#All],2,FALSE)</f>
        <v>Twin Enviro Landfill</v>
      </c>
    </row>
    <row r="295" spans="1:8" x14ac:dyDescent="0.25">
      <c r="A295">
        <v>240</v>
      </c>
      <c r="B295" s="1"/>
      <c r="C295" s="2">
        <v>43938</v>
      </c>
      <c r="D295">
        <v>7740</v>
      </c>
      <c r="E295">
        <v>91017</v>
      </c>
      <c r="F295">
        <v>3.87</v>
      </c>
      <c r="G295">
        <v>1</v>
      </c>
      <c r="H295" s="10" t="str">
        <f>VLOOKUP(Table_trashout_fact1[[#This Row],[landfill_owner_landfill_owner_id]],Table_landfill_owner_dim1[#All],2,FALSE)</f>
        <v>Twin Enviro Landfill</v>
      </c>
    </row>
    <row r="296" spans="1:8" x14ac:dyDescent="0.25">
      <c r="A296">
        <v>241</v>
      </c>
      <c r="B296" s="1"/>
      <c r="C296" s="2">
        <v>43937</v>
      </c>
      <c r="D296">
        <v>6740</v>
      </c>
      <c r="E296">
        <v>90986</v>
      </c>
      <c r="F296">
        <v>3.37</v>
      </c>
      <c r="G296">
        <v>1</v>
      </c>
      <c r="H296" s="10" t="str">
        <f>VLOOKUP(Table_trashout_fact1[[#This Row],[landfill_owner_landfill_owner_id]],Table_landfill_owner_dim1[#All],2,FALSE)</f>
        <v>Twin Enviro Landfill</v>
      </c>
    </row>
    <row r="297" spans="1:8" x14ac:dyDescent="0.25">
      <c r="A297">
        <v>242</v>
      </c>
      <c r="B297" s="1"/>
      <c r="C297" s="2">
        <v>43936</v>
      </c>
      <c r="D297">
        <v>5420</v>
      </c>
      <c r="E297">
        <v>90949</v>
      </c>
      <c r="F297">
        <v>2.71</v>
      </c>
      <c r="G297">
        <v>1</v>
      </c>
      <c r="H297" s="10" t="str">
        <f>VLOOKUP(Table_trashout_fact1[[#This Row],[landfill_owner_landfill_owner_id]],Table_landfill_owner_dim1[#All],2,FALSE)</f>
        <v>Twin Enviro Landfill</v>
      </c>
    </row>
    <row r="298" spans="1:8" x14ac:dyDescent="0.25">
      <c r="A298">
        <v>243</v>
      </c>
      <c r="B298" s="1"/>
      <c r="C298" s="2">
        <v>43935</v>
      </c>
      <c r="D298">
        <v>4660</v>
      </c>
      <c r="E298">
        <v>90906</v>
      </c>
      <c r="F298">
        <v>2.33</v>
      </c>
      <c r="G298">
        <v>1</v>
      </c>
      <c r="H298" s="10" t="str">
        <f>VLOOKUP(Table_trashout_fact1[[#This Row],[landfill_owner_landfill_owner_id]],Table_landfill_owner_dim1[#All],2,FALSE)</f>
        <v>Twin Enviro Landfill</v>
      </c>
    </row>
    <row r="299" spans="1:8" x14ac:dyDescent="0.25">
      <c r="A299">
        <v>244</v>
      </c>
      <c r="B299" s="1"/>
      <c r="C299" s="2">
        <v>43934</v>
      </c>
      <c r="D299">
        <v>4620</v>
      </c>
      <c r="E299">
        <v>90856</v>
      </c>
      <c r="F299">
        <v>2.31</v>
      </c>
      <c r="G299">
        <v>1</v>
      </c>
      <c r="H299" s="10" t="str">
        <f>VLOOKUP(Table_trashout_fact1[[#This Row],[landfill_owner_landfill_owner_id]],Table_landfill_owner_dim1[#All],2,FALSE)</f>
        <v>Twin Enviro Landfill</v>
      </c>
    </row>
    <row r="300" spans="1:8" x14ac:dyDescent="0.25">
      <c r="A300">
        <v>245</v>
      </c>
      <c r="B300" s="1"/>
      <c r="C300" s="2">
        <v>43931</v>
      </c>
      <c r="D300">
        <v>5160</v>
      </c>
      <c r="E300">
        <v>90811</v>
      </c>
      <c r="F300">
        <v>2.58</v>
      </c>
      <c r="G300">
        <v>1</v>
      </c>
      <c r="H300" s="10" t="str">
        <f>VLOOKUP(Table_trashout_fact1[[#This Row],[landfill_owner_landfill_owner_id]],Table_landfill_owner_dim1[#All],2,FALSE)</f>
        <v>Twin Enviro Landfill</v>
      </c>
    </row>
    <row r="301" spans="1:8" x14ac:dyDescent="0.25">
      <c r="A301">
        <v>246</v>
      </c>
      <c r="B301" s="1"/>
      <c r="C301" s="2">
        <v>43930</v>
      </c>
      <c r="D301">
        <v>4760</v>
      </c>
      <c r="E301">
        <v>90757</v>
      </c>
      <c r="F301">
        <v>2.38</v>
      </c>
      <c r="G301">
        <v>1</v>
      </c>
      <c r="H301" s="10" t="str">
        <f>VLOOKUP(Table_trashout_fact1[[#This Row],[landfill_owner_landfill_owner_id]],Table_landfill_owner_dim1[#All],2,FALSE)</f>
        <v>Twin Enviro Landfill</v>
      </c>
    </row>
    <row r="302" spans="1:8" x14ac:dyDescent="0.25">
      <c r="A302">
        <v>247</v>
      </c>
      <c r="B302" s="1"/>
      <c r="C302" s="2">
        <v>43929</v>
      </c>
      <c r="D302">
        <v>4820</v>
      </c>
      <c r="E302">
        <v>90710</v>
      </c>
      <c r="F302">
        <v>2.41</v>
      </c>
      <c r="G302">
        <v>1</v>
      </c>
      <c r="H302" s="10" t="str">
        <f>VLOOKUP(Table_trashout_fact1[[#This Row],[landfill_owner_landfill_owner_id]],Table_landfill_owner_dim1[#All],2,FALSE)</f>
        <v>Twin Enviro Landfill</v>
      </c>
    </row>
    <row r="303" spans="1:8" x14ac:dyDescent="0.25">
      <c r="A303">
        <v>248</v>
      </c>
      <c r="B303" s="1"/>
      <c r="C303" s="2">
        <v>43928</v>
      </c>
      <c r="D303">
        <v>4740</v>
      </c>
      <c r="E303">
        <v>90663</v>
      </c>
      <c r="F303">
        <v>2.37</v>
      </c>
      <c r="G303">
        <v>1</v>
      </c>
      <c r="H303" s="10" t="str">
        <f>VLOOKUP(Table_trashout_fact1[[#This Row],[landfill_owner_landfill_owner_id]],Table_landfill_owner_dim1[#All],2,FALSE)</f>
        <v>Twin Enviro Landfill</v>
      </c>
    </row>
    <row r="304" spans="1:8" x14ac:dyDescent="0.25">
      <c r="A304">
        <v>249</v>
      </c>
      <c r="B304" s="1"/>
      <c r="C304" s="2">
        <v>43927</v>
      </c>
      <c r="D304">
        <v>4940</v>
      </c>
      <c r="E304">
        <v>90628</v>
      </c>
      <c r="F304">
        <v>2.4700000000000002</v>
      </c>
      <c r="G304">
        <v>1</v>
      </c>
      <c r="H304" s="10" t="str">
        <f>VLOOKUP(Table_trashout_fact1[[#This Row],[landfill_owner_landfill_owner_id]],Table_landfill_owner_dim1[#All],2,FALSE)</f>
        <v>Twin Enviro Landfill</v>
      </c>
    </row>
    <row r="305" spans="1:8" x14ac:dyDescent="0.25">
      <c r="A305">
        <v>250</v>
      </c>
      <c r="B305" s="1"/>
      <c r="C305" s="2">
        <v>43923</v>
      </c>
      <c r="D305">
        <v>4280</v>
      </c>
      <c r="E305">
        <v>90562</v>
      </c>
      <c r="F305">
        <v>2.14</v>
      </c>
      <c r="G305">
        <v>1</v>
      </c>
      <c r="H305" s="10" t="str">
        <f>VLOOKUP(Table_trashout_fact1[[#This Row],[landfill_owner_landfill_owner_id]],Table_landfill_owner_dim1[#All],2,FALSE)</f>
        <v>Twin Enviro Landfill</v>
      </c>
    </row>
    <row r="306" spans="1:8" x14ac:dyDescent="0.25">
      <c r="A306">
        <v>251</v>
      </c>
      <c r="B306" s="1"/>
      <c r="C306" s="2">
        <v>43922</v>
      </c>
      <c r="D306">
        <v>4400</v>
      </c>
      <c r="E306">
        <v>90525</v>
      </c>
      <c r="F306">
        <v>2.2000000000000002</v>
      </c>
      <c r="G306">
        <v>1</v>
      </c>
      <c r="H306" s="10" t="str">
        <f>VLOOKUP(Table_trashout_fact1[[#This Row],[landfill_owner_landfill_owner_id]],Table_landfill_owner_dim1[#All],2,FALSE)</f>
        <v>Twin Enviro Landfill</v>
      </c>
    </row>
    <row r="307" spans="1:8" x14ac:dyDescent="0.25">
      <c r="A307">
        <v>252</v>
      </c>
      <c r="B307" s="1"/>
      <c r="C307" s="2">
        <v>43917</v>
      </c>
      <c r="D307">
        <v>6780</v>
      </c>
      <c r="E307">
        <v>90392</v>
      </c>
      <c r="F307">
        <v>3.39</v>
      </c>
      <c r="G307">
        <v>1</v>
      </c>
      <c r="H307" s="10" t="str">
        <f>VLOOKUP(Table_trashout_fact1[[#This Row],[landfill_owner_landfill_owner_id]],Table_landfill_owner_dim1[#All],2,FALSE)</f>
        <v>Twin Enviro Landfill</v>
      </c>
    </row>
    <row r="308" spans="1:8" x14ac:dyDescent="0.25">
      <c r="A308">
        <v>253</v>
      </c>
      <c r="B308" s="1"/>
      <c r="C308" s="2">
        <v>43916</v>
      </c>
      <c r="D308">
        <v>6420</v>
      </c>
      <c r="E308">
        <v>90363</v>
      </c>
      <c r="F308">
        <v>3.21</v>
      </c>
      <c r="G308">
        <v>1</v>
      </c>
      <c r="H308" s="10" t="str">
        <f>VLOOKUP(Table_trashout_fact1[[#This Row],[landfill_owner_landfill_owner_id]],Table_landfill_owner_dim1[#All],2,FALSE)</f>
        <v>Twin Enviro Landfill</v>
      </c>
    </row>
    <row r="309" spans="1:8" x14ac:dyDescent="0.25">
      <c r="A309">
        <v>254</v>
      </c>
      <c r="B309" s="1"/>
      <c r="C309" s="2">
        <v>43915</v>
      </c>
      <c r="D309">
        <v>6420</v>
      </c>
      <c r="E309">
        <v>90341</v>
      </c>
      <c r="F309">
        <v>3.21</v>
      </c>
      <c r="G309">
        <v>1</v>
      </c>
      <c r="H309" s="10" t="str">
        <f>VLOOKUP(Table_trashout_fact1[[#This Row],[landfill_owner_landfill_owner_id]],Table_landfill_owner_dim1[#All],2,FALSE)</f>
        <v>Twin Enviro Landfill</v>
      </c>
    </row>
    <row r="310" spans="1:8" x14ac:dyDescent="0.25">
      <c r="A310">
        <v>256</v>
      </c>
      <c r="B310" s="1"/>
      <c r="C310" s="2">
        <v>43913</v>
      </c>
      <c r="D310">
        <v>3500</v>
      </c>
      <c r="E310">
        <v>90281</v>
      </c>
      <c r="F310">
        <v>1.75</v>
      </c>
      <c r="G310">
        <v>1</v>
      </c>
      <c r="H310" s="10" t="str">
        <f>VLOOKUP(Table_trashout_fact1[[#This Row],[landfill_owner_landfill_owner_id]],Table_landfill_owner_dim1[#All],2,FALSE)</f>
        <v>Twin Enviro Landfill</v>
      </c>
    </row>
    <row r="311" spans="1:8" x14ac:dyDescent="0.25">
      <c r="A311">
        <v>255</v>
      </c>
      <c r="B311" s="1"/>
      <c r="C311" s="2">
        <v>43913</v>
      </c>
      <c r="D311">
        <v>4780</v>
      </c>
      <c r="E311">
        <v>90309</v>
      </c>
      <c r="F311">
        <v>2.39</v>
      </c>
      <c r="G311">
        <v>1</v>
      </c>
      <c r="H311" s="10" t="str">
        <f>VLOOKUP(Table_trashout_fact1[[#This Row],[landfill_owner_landfill_owner_id]],Table_landfill_owner_dim1[#All],2,FALSE)</f>
        <v>Twin Enviro Landfill</v>
      </c>
    </row>
    <row r="312" spans="1:8" x14ac:dyDescent="0.25">
      <c r="A312">
        <v>257</v>
      </c>
      <c r="B312" s="1"/>
      <c r="C312" s="2">
        <v>43910</v>
      </c>
      <c r="D312">
        <v>3620</v>
      </c>
      <c r="E312">
        <v>90244</v>
      </c>
      <c r="F312">
        <v>1.81</v>
      </c>
      <c r="G312">
        <v>1</v>
      </c>
      <c r="H312" s="10" t="str">
        <f>VLOOKUP(Table_trashout_fact1[[#This Row],[landfill_owner_landfill_owner_id]],Table_landfill_owner_dim1[#All],2,FALSE)</f>
        <v>Twin Enviro Landfill</v>
      </c>
    </row>
    <row r="313" spans="1:8" x14ac:dyDescent="0.25">
      <c r="A313">
        <v>258</v>
      </c>
      <c r="B313" s="1"/>
      <c r="C313" s="2">
        <v>43909</v>
      </c>
      <c r="D313">
        <v>3640</v>
      </c>
      <c r="E313">
        <v>90215</v>
      </c>
      <c r="F313">
        <v>1.82</v>
      </c>
      <c r="G313">
        <v>1</v>
      </c>
      <c r="H313" s="10" t="str">
        <f>VLOOKUP(Table_trashout_fact1[[#This Row],[landfill_owner_landfill_owner_id]],Table_landfill_owner_dim1[#All],2,FALSE)</f>
        <v>Twin Enviro Landfill</v>
      </c>
    </row>
    <row r="314" spans="1:8" x14ac:dyDescent="0.25">
      <c r="A314">
        <v>259</v>
      </c>
      <c r="B314" s="1"/>
      <c r="C314" s="2">
        <v>43908</v>
      </c>
      <c r="D314">
        <v>3600</v>
      </c>
      <c r="E314">
        <v>90179</v>
      </c>
      <c r="F314">
        <v>1.8</v>
      </c>
      <c r="G314">
        <v>1</v>
      </c>
      <c r="H314" s="10" t="str">
        <f>VLOOKUP(Table_trashout_fact1[[#This Row],[landfill_owner_landfill_owner_id]],Table_landfill_owner_dim1[#All],2,FALSE)</f>
        <v>Twin Enviro Landfill</v>
      </c>
    </row>
    <row r="315" spans="1:8" x14ac:dyDescent="0.25">
      <c r="A315">
        <v>260</v>
      </c>
      <c r="B315" s="1"/>
      <c r="C315" s="2">
        <v>43907</v>
      </c>
      <c r="D315">
        <v>4000</v>
      </c>
      <c r="E315">
        <v>90137</v>
      </c>
      <c r="F315">
        <v>2</v>
      </c>
      <c r="G315">
        <v>1</v>
      </c>
      <c r="H315" s="10" t="str">
        <f>VLOOKUP(Table_trashout_fact1[[#This Row],[landfill_owner_landfill_owner_id]],Table_landfill_owner_dim1[#All],2,FALSE)</f>
        <v>Twin Enviro Landfill</v>
      </c>
    </row>
    <row r="316" spans="1:8" x14ac:dyDescent="0.25">
      <c r="A316">
        <v>261</v>
      </c>
      <c r="B316" s="1"/>
      <c r="C316" s="2">
        <v>43906</v>
      </c>
      <c r="D316">
        <v>6280</v>
      </c>
      <c r="E316">
        <v>90096</v>
      </c>
      <c r="F316">
        <v>3.14</v>
      </c>
      <c r="G316">
        <v>1</v>
      </c>
      <c r="H316" s="10" t="str">
        <f>VLOOKUP(Table_trashout_fact1[[#This Row],[landfill_owner_landfill_owner_id]],Table_landfill_owner_dim1[#All],2,FALSE)</f>
        <v>Twin Enviro Landfill</v>
      </c>
    </row>
    <row r="317" spans="1:8" x14ac:dyDescent="0.25">
      <c r="A317">
        <v>263</v>
      </c>
      <c r="B317" s="1"/>
      <c r="C317" s="2">
        <v>43901</v>
      </c>
      <c r="D317">
        <v>7040</v>
      </c>
      <c r="E317">
        <v>90018</v>
      </c>
      <c r="F317">
        <v>3.52</v>
      </c>
      <c r="G317">
        <v>1</v>
      </c>
      <c r="H317" s="10" t="str">
        <f>VLOOKUP(Table_trashout_fact1[[#This Row],[landfill_owner_landfill_owner_id]],Table_landfill_owner_dim1[#All],2,FALSE)</f>
        <v>Twin Enviro Landfill</v>
      </c>
    </row>
    <row r="318" spans="1:8" x14ac:dyDescent="0.25">
      <c r="A318">
        <v>262</v>
      </c>
      <c r="B318" s="1"/>
      <c r="C318" s="2">
        <v>43901</v>
      </c>
      <c r="D318">
        <v>8160</v>
      </c>
      <c r="E318">
        <v>89985</v>
      </c>
      <c r="F318">
        <v>4.08</v>
      </c>
      <c r="G318">
        <v>1</v>
      </c>
      <c r="H318" s="10" t="str">
        <f>VLOOKUP(Table_trashout_fact1[[#This Row],[landfill_owner_landfill_owner_id]],Table_landfill_owner_dim1[#All],2,FALSE)</f>
        <v>Twin Enviro Landfill</v>
      </c>
    </row>
    <row r="319" spans="1:8" x14ac:dyDescent="0.25">
      <c r="A319">
        <v>264</v>
      </c>
      <c r="B319" s="1"/>
      <c r="C319" s="2">
        <v>43900</v>
      </c>
      <c r="D319">
        <v>4420</v>
      </c>
      <c r="E319">
        <v>89954</v>
      </c>
      <c r="F319">
        <v>2.21</v>
      </c>
      <c r="G319">
        <v>1</v>
      </c>
      <c r="H319" s="10" t="str">
        <f>VLOOKUP(Table_trashout_fact1[[#This Row],[landfill_owner_landfill_owner_id]],Table_landfill_owner_dim1[#All],2,FALSE)</f>
        <v>Twin Enviro Landfill</v>
      </c>
    </row>
    <row r="320" spans="1:8" x14ac:dyDescent="0.25">
      <c r="A320">
        <v>265</v>
      </c>
      <c r="B320" s="1"/>
      <c r="C320" s="2">
        <v>43899</v>
      </c>
      <c r="D320">
        <v>6740</v>
      </c>
      <c r="E320">
        <v>89931</v>
      </c>
      <c r="F320">
        <v>3.37</v>
      </c>
      <c r="G320">
        <v>1</v>
      </c>
      <c r="H320" s="10" t="str">
        <f>VLOOKUP(Table_trashout_fact1[[#This Row],[landfill_owner_landfill_owner_id]],Table_landfill_owner_dim1[#All],2,FALSE)</f>
        <v>Twin Enviro Landfill</v>
      </c>
    </row>
    <row r="321" spans="1:8" x14ac:dyDescent="0.25">
      <c r="A321">
        <v>267</v>
      </c>
      <c r="B321" s="1"/>
      <c r="C321" s="2">
        <v>43895</v>
      </c>
      <c r="D321">
        <v>6440</v>
      </c>
      <c r="E321">
        <v>89827</v>
      </c>
      <c r="F321">
        <v>3.22</v>
      </c>
      <c r="G321">
        <v>1</v>
      </c>
      <c r="H321" s="10" t="str">
        <f>VLOOKUP(Table_trashout_fact1[[#This Row],[landfill_owner_landfill_owner_id]],Table_landfill_owner_dim1[#All],2,FALSE)</f>
        <v>Twin Enviro Landfill</v>
      </c>
    </row>
    <row r="322" spans="1:8" x14ac:dyDescent="0.25">
      <c r="A322">
        <v>266</v>
      </c>
      <c r="B322" s="1"/>
      <c r="C322" s="2">
        <v>43895</v>
      </c>
      <c r="D322">
        <v>6400</v>
      </c>
      <c r="E322">
        <v>89857</v>
      </c>
      <c r="F322">
        <v>3.2</v>
      </c>
      <c r="G322">
        <v>1</v>
      </c>
      <c r="H322" s="10" t="str">
        <f>VLOOKUP(Table_trashout_fact1[[#This Row],[landfill_owner_landfill_owner_id]],Table_landfill_owner_dim1[#All],2,FALSE)</f>
        <v>Twin Enviro Landfill</v>
      </c>
    </row>
    <row r="323" spans="1:8" x14ac:dyDescent="0.25">
      <c r="A323">
        <v>268</v>
      </c>
      <c r="B323" s="1"/>
      <c r="C323" s="2">
        <v>43894</v>
      </c>
      <c r="D323">
        <v>3960</v>
      </c>
      <c r="E323">
        <v>89790</v>
      </c>
      <c r="F323">
        <v>1.98</v>
      </c>
      <c r="G323">
        <v>1</v>
      </c>
      <c r="H323" s="10" t="str">
        <f>VLOOKUP(Table_trashout_fact1[[#This Row],[landfill_owner_landfill_owner_id]],Table_landfill_owner_dim1[#All],2,FALSE)</f>
        <v>Twin Enviro Landfill</v>
      </c>
    </row>
    <row r="324" spans="1:8" x14ac:dyDescent="0.25">
      <c r="A324">
        <v>270</v>
      </c>
      <c r="B324" s="1"/>
      <c r="C324" s="2">
        <v>43893</v>
      </c>
      <c r="D324">
        <v>6960</v>
      </c>
      <c r="E324">
        <v>89749</v>
      </c>
      <c r="F324">
        <v>3.48</v>
      </c>
      <c r="G324">
        <v>1</v>
      </c>
      <c r="H324" s="10" t="str">
        <f>VLOOKUP(Table_trashout_fact1[[#This Row],[landfill_owner_landfill_owner_id]],Table_landfill_owner_dim1[#All],2,FALSE)</f>
        <v>Twin Enviro Landfill</v>
      </c>
    </row>
    <row r="325" spans="1:8" x14ac:dyDescent="0.25">
      <c r="A325">
        <v>269</v>
      </c>
      <c r="B325" s="1"/>
      <c r="C325" s="2">
        <v>43893</v>
      </c>
      <c r="D325">
        <v>3980</v>
      </c>
      <c r="E325">
        <v>89770</v>
      </c>
      <c r="F325">
        <v>1.99</v>
      </c>
      <c r="G325">
        <v>1</v>
      </c>
      <c r="H325" s="10" t="str">
        <f>VLOOKUP(Table_trashout_fact1[[#This Row],[landfill_owner_landfill_owner_id]],Table_landfill_owner_dim1[#All],2,FALSE)</f>
        <v>Twin Enviro Landfill</v>
      </c>
    </row>
    <row r="326" spans="1:8" x14ac:dyDescent="0.25">
      <c r="A326">
        <v>271</v>
      </c>
      <c r="B326" s="1"/>
      <c r="C326" s="2">
        <v>43892</v>
      </c>
      <c r="D326">
        <v>6640</v>
      </c>
      <c r="E326">
        <v>89729</v>
      </c>
      <c r="F326">
        <v>3.32</v>
      </c>
      <c r="G326">
        <v>1</v>
      </c>
      <c r="H326" s="10" t="str">
        <f>VLOOKUP(Table_trashout_fact1[[#This Row],[landfill_owner_landfill_owner_id]],Table_landfill_owner_dim1[#All],2,FALSE)</f>
        <v>Twin Enviro Landfill</v>
      </c>
    </row>
    <row r="327" spans="1:8" x14ac:dyDescent="0.25">
      <c r="A327">
        <v>272</v>
      </c>
      <c r="B327" s="1"/>
      <c r="C327" s="2">
        <v>43888</v>
      </c>
      <c r="D327">
        <v>5820</v>
      </c>
      <c r="E327">
        <v>89645</v>
      </c>
      <c r="F327">
        <v>2.91</v>
      </c>
      <c r="G327">
        <v>1</v>
      </c>
      <c r="H327" s="10" t="str">
        <f>VLOOKUP(Table_trashout_fact1[[#This Row],[landfill_owner_landfill_owner_id]],Table_landfill_owner_dim1[#All],2,FALSE)</f>
        <v>Twin Enviro Landfill</v>
      </c>
    </row>
    <row r="328" spans="1:8" x14ac:dyDescent="0.25">
      <c r="A328">
        <v>273</v>
      </c>
      <c r="B328" s="1"/>
      <c r="C328" s="2">
        <v>43887</v>
      </c>
      <c r="D328">
        <v>7840</v>
      </c>
      <c r="E328">
        <v>89605</v>
      </c>
      <c r="F328">
        <v>3.92</v>
      </c>
      <c r="G328">
        <v>1</v>
      </c>
      <c r="H328" s="10" t="str">
        <f>VLOOKUP(Table_trashout_fact1[[#This Row],[landfill_owner_landfill_owner_id]],Table_landfill_owner_dim1[#All],2,FALSE)</f>
        <v>Twin Enviro Landfill</v>
      </c>
    </row>
    <row r="329" spans="1:8" x14ac:dyDescent="0.25">
      <c r="A329">
        <v>274</v>
      </c>
      <c r="B329" s="1"/>
      <c r="C329" s="2">
        <v>43880</v>
      </c>
      <c r="D329">
        <v>3320</v>
      </c>
      <c r="E329">
        <v>89445</v>
      </c>
      <c r="F329">
        <v>1.66</v>
      </c>
      <c r="G329">
        <v>1</v>
      </c>
      <c r="H329" s="10" t="str">
        <f>VLOOKUP(Table_trashout_fact1[[#This Row],[landfill_owner_landfill_owner_id]],Table_landfill_owner_dim1[#All],2,FALSE)</f>
        <v>Twin Enviro Landfill</v>
      </c>
    </row>
    <row r="330" spans="1:8" x14ac:dyDescent="0.25">
      <c r="A330">
        <v>275</v>
      </c>
      <c r="B330" s="1"/>
      <c r="C330" s="2">
        <v>43879</v>
      </c>
      <c r="D330">
        <v>4900</v>
      </c>
      <c r="E330">
        <v>89056</v>
      </c>
      <c r="F330">
        <v>2.4500000000000002</v>
      </c>
      <c r="G330">
        <v>1</v>
      </c>
      <c r="H330" s="10" t="str">
        <f>VLOOKUP(Table_trashout_fact1[[#This Row],[landfill_owner_landfill_owner_id]],Table_landfill_owner_dim1[#All],2,FALSE)</f>
        <v>Twin Enviro Landfill</v>
      </c>
    </row>
    <row r="331" spans="1:8" x14ac:dyDescent="0.25">
      <c r="A331">
        <v>276</v>
      </c>
      <c r="B331" s="1"/>
      <c r="C331" s="2">
        <v>43879</v>
      </c>
      <c r="D331">
        <v>5440</v>
      </c>
      <c r="E331">
        <v>89411</v>
      </c>
      <c r="F331">
        <v>2.72</v>
      </c>
      <c r="G331">
        <v>1</v>
      </c>
      <c r="H331" s="10" t="str">
        <f>VLOOKUP(Table_trashout_fact1[[#This Row],[landfill_owner_landfill_owner_id]],Table_landfill_owner_dim1[#All],2,FALSE)</f>
        <v>Twin Enviro Landfill</v>
      </c>
    </row>
    <row r="332" spans="1:8" x14ac:dyDescent="0.25">
      <c r="A332">
        <v>277</v>
      </c>
      <c r="B332" s="1"/>
      <c r="C332" s="2">
        <v>43878</v>
      </c>
      <c r="D332">
        <v>5940</v>
      </c>
      <c r="E332">
        <v>89386</v>
      </c>
      <c r="F332">
        <v>2.97</v>
      </c>
      <c r="G332">
        <v>1</v>
      </c>
      <c r="H332" s="10" t="str">
        <f>VLOOKUP(Table_trashout_fact1[[#This Row],[landfill_owner_landfill_owner_id]],Table_landfill_owner_dim1[#All],2,FALSE)</f>
        <v>Twin Enviro Landfill</v>
      </c>
    </row>
    <row r="333" spans="1:8" x14ac:dyDescent="0.25">
      <c r="A333">
        <v>280</v>
      </c>
      <c r="B333" s="1"/>
      <c r="C333" s="2">
        <v>43874</v>
      </c>
      <c r="D333">
        <v>5740</v>
      </c>
      <c r="E333">
        <v>89316</v>
      </c>
      <c r="F333">
        <v>2.87</v>
      </c>
      <c r="G333">
        <v>1</v>
      </c>
      <c r="H333" s="10" t="str">
        <f>VLOOKUP(Table_trashout_fact1[[#This Row],[landfill_owner_landfill_owner_id]],Table_landfill_owner_dim1[#All],2,FALSE)</f>
        <v>Twin Enviro Landfill</v>
      </c>
    </row>
    <row r="334" spans="1:8" x14ac:dyDescent="0.25">
      <c r="A334">
        <v>279</v>
      </c>
      <c r="B334" s="1"/>
      <c r="C334" s="2">
        <v>43874</v>
      </c>
      <c r="D334">
        <v>3700</v>
      </c>
      <c r="E334">
        <v>88611</v>
      </c>
      <c r="F334">
        <v>1.85</v>
      </c>
      <c r="G334">
        <v>1</v>
      </c>
      <c r="H334" s="10" t="str">
        <f>VLOOKUP(Table_trashout_fact1[[#This Row],[landfill_owner_landfill_owner_id]],Table_landfill_owner_dim1[#All],2,FALSE)</f>
        <v>Twin Enviro Landfill</v>
      </c>
    </row>
    <row r="335" spans="1:8" x14ac:dyDescent="0.25">
      <c r="A335">
        <v>282</v>
      </c>
      <c r="B335" s="1"/>
      <c r="C335" s="2">
        <v>43873</v>
      </c>
      <c r="D335">
        <v>3620</v>
      </c>
      <c r="E335">
        <v>89276</v>
      </c>
      <c r="F335">
        <v>1.81</v>
      </c>
      <c r="G335">
        <v>1</v>
      </c>
      <c r="H335" s="10" t="str">
        <f>VLOOKUP(Table_trashout_fact1[[#This Row],[landfill_owner_landfill_owner_id]],Table_landfill_owner_dim1[#All],2,FALSE)</f>
        <v>Twin Enviro Landfill</v>
      </c>
    </row>
    <row r="336" spans="1:8" x14ac:dyDescent="0.25">
      <c r="A336">
        <v>281</v>
      </c>
      <c r="B336" s="1"/>
      <c r="C336" s="2">
        <v>43873</v>
      </c>
      <c r="D336">
        <v>660</v>
      </c>
      <c r="E336">
        <v>89278</v>
      </c>
      <c r="F336">
        <v>0.33</v>
      </c>
      <c r="G336">
        <v>1</v>
      </c>
      <c r="H336" s="10" t="str">
        <f>VLOOKUP(Table_trashout_fact1[[#This Row],[landfill_owner_landfill_owner_id]],Table_landfill_owner_dim1[#All],2,FALSE)</f>
        <v>Twin Enviro Landfill</v>
      </c>
    </row>
    <row r="337" spans="1:8" x14ac:dyDescent="0.25">
      <c r="A337">
        <v>283</v>
      </c>
      <c r="B337" s="1"/>
      <c r="C337" s="2">
        <v>43868</v>
      </c>
      <c r="D337">
        <v>5580</v>
      </c>
      <c r="E337">
        <v>89195</v>
      </c>
      <c r="F337">
        <v>2.79</v>
      </c>
      <c r="G337">
        <v>1</v>
      </c>
      <c r="H337" s="10" t="str">
        <f>VLOOKUP(Table_trashout_fact1[[#This Row],[landfill_owner_landfill_owner_id]],Table_landfill_owner_dim1[#All],2,FALSE)</f>
        <v>Twin Enviro Landfill</v>
      </c>
    </row>
    <row r="338" spans="1:8" x14ac:dyDescent="0.25">
      <c r="A338">
        <v>284</v>
      </c>
      <c r="B338" s="1"/>
      <c r="C338" s="2">
        <v>43867</v>
      </c>
      <c r="D338">
        <v>11620</v>
      </c>
      <c r="E338">
        <v>89163</v>
      </c>
      <c r="F338">
        <v>5.81</v>
      </c>
      <c r="G338">
        <v>1</v>
      </c>
      <c r="H338" s="10" t="str">
        <f>VLOOKUP(Table_trashout_fact1[[#This Row],[landfill_owner_landfill_owner_id]],Table_landfill_owner_dim1[#All],2,FALSE)</f>
        <v>Twin Enviro Landfill</v>
      </c>
    </row>
    <row r="339" spans="1:8" x14ac:dyDescent="0.25">
      <c r="A339">
        <v>285</v>
      </c>
      <c r="B339" s="1"/>
      <c r="C339" s="2">
        <v>43866</v>
      </c>
      <c r="D339">
        <v>8920</v>
      </c>
      <c r="E339">
        <v>89128</v>
      </c>
      <c r="F339">
        <v>4.46</v>
      </c>
      <c r="G339">
        <v>1</v>
      </c>
      <c r="H339" s="10" t="str">
        <f>VLOOKUP(Table_trashout_fact1[[#This Row],[landfill_owner_landfill_owner_id]],Table_landfill_owner_dim1[#All],2,FALSE)</f>
        <v>Twin Enviro Landfill</v>
      </c>
    </row>
    <row r="340" spans="1:8" x14ac:dyDescent="0.25">
      <c r="A340">
        <v>286</v>
      </c>
      <c r="B340" s="1"/>
      <c r="C340" s="2">
        <v>43851</v>
      </c>
      <c r="D340">
        <v>1240</v>
      </c>
      <c r="E340">
        <v>88745</v>
      </c>
      <c r="F340">
        <v>0.62</v>
      </c>
      <c r="G340">
        <v>1</v>
      </c>
      <c r="H340" s="10" t="str">
        <f>VLOOKUP(Table_trashout_fact1[[#This Row],[landfill_owner_landfill_owner_id]],Table_landfill_owner_dim1[#All],2,FALSE)</f>
        <v>Twin Enviro Landfill</v>
      </c>
    </row>
    <row r="341" spans="1:8" x14ac:dyDescent="0.25">
      <c r="A341">
        <v>287</v>
      </c>
      <c r="B341" s="1"/>
      <c r="C341" s="2">
        <v>43850</v>
      </c>
      <c r="D341">
        <v>780</v>
      </c>
      <c r="E341">
        <v>88712</v>
      </c>
      <c r="F341">
        <v>0.39</v>
      </c>
      <c r="G341">
        <v>1</v>
      </c>
      <c r="H341" s="10" t="str">
        <f>VLOOKUP(Table_trashout_fact1[[#This Row],[landfill_owner_landfill_owner_id]],Table_landfill_owner_dim1[#All],2,FALSE)</f>
        <v>Twin Enviro Landfill</v>
      </c>
    </row>
    <row r="342" spans="1:8" x14ac:dyDescent="0.25">
      <c r="A342">
        <v>288</v>
      </c>
      <c r="B342" s="1"/>
      <c r="C342" s="2">
        <v>43846</v>
      </c>
      <c r="D342">
        <v>6980</v>
      </c>
      <c r="E342">
        <v>88649</v>
      </c>
      <c r="F342">
        <v>3.49</v>
      </c>
      <c r="G342">
        <v>1</v>
      </c>
      <c r="H342" s="10" t="str">
        <f>VLOOKUP(Table_trashout_fact1[[#This Row],[landfill_owner_landfill_owner_id]],Table_landfill_owner_dim1[#All],2,FALSE)</f>
        <v>Twin Enviro Landfill</v>
      </c>
    </row>
    <row r="343" spans="1:8" x14ac:dyDescent="0.25">
      <c r="A343">
        <v>289</v>
      </c>
      <c r="B343" s="1"/>
      <c r="C343" s="2">
        <v>43844</v>
      </c>
      <c r="D343">
        <v>4660</v>
      </c>
      <c r="E343">
        <v>88570</v>
      </c>
      <c r="F343">
        <v>2.33</v>
      </c>
      <c r="G343">
        <v>1</v>
      </c>
      <c r="H343" s="10" t="str">
        <f>VLOOKUP(Table_trashout_fact1[[#This Row],[landfill_owner_landfill_owner_id]],Table_landfill_owner_dim1[#All],2,FALSE)</f>
        <v>Twin Enviro Landfill</v>
      </c>
    </row>
    <row r="344" spans="1:8" x14ac:dyDescent="0.25">
      <c r="A344">
        <v>290</v>
      </c>
      <c r="B344" s="1"/>
      <c r="C344" s="2">
        <v>43843</v>
      </c>
      <c r="D344">
        <v>9540</v>
      </c>
      <c r="E344">
        <v>88542</v>
      </c>
      <c r="F344">
        <v>4.7699999999999996</v>
      </c>
      <c r="G344">
        <v>1</v>
      </c>
      <c r="H344" s="10" t="str">
        <f>VLOOKUP(Table_trashout_fact1[[#This Row],[landfill_owner_landfill_owner_id]],Table_landfill_owner_dim1[#All],2,FALSE)</f>
        <v>Twin Enviro Landfill</v>
      </c>
    </row>
    <row r="345" spans="1:8" x14ac:dyDescent="0.25">
      <c r="A345">
        <v>291</v>
      </c>
      <c r="B345" s="1"/>
      <c r="C345" s="2">
        <v>43839</v>
      </c>
      <c r="D345">
        <v>7620</v>
      </c>
      <c r="E345">
        <v>88467</v>
      </c>
      <c r="F345">
        <v>3.81</v>
      </c>
      <c r="G345">
        <v>1</v>
      </c>
      <c r="H345" s="10" t="str">
        <f>VLOOKUP(Table_trashout_fact1[[#This Row],[landfill_owner_landfill_owner_id]],Table_landfill_owner_dim1[#All],2,FALSE)</f>
        <v>Twin Enviro Landfill</v>
      </c>
    </row>
    <row r="346" spans="1:8" x14ac:dyDescent="0.25">
      <c r="A346">
        <v>292</v>
      </c>
      <c r="B346" s="1"/>
      <c r="C346" s="2">
        <v>43838</v>
      </c>
      <c r="D346">
        <v>10620</v>
      </c>
      <c r="E346">
        <v>88431</v>
      </c>
      <c r="F346">
        <v>5.31</v>
      </c>
      <c r="G346">
        <v>1</v>
      </c>
      <c r="H346" s="10" t="str">
        <f>VLOOKUP(Table_trashout_fact1[[#This Row],[landfill_owner_landfill_owner_id]],Table_landfill_owner_dim1[#All],2,FALSE)</f>
        <v>Twin Enviro Landfill</v>
      </c>
    </row>
    <row r="347" spans="1:8" x14ac:dyDescent="0.25">
      <c r="A347">
        <v>293</v>
      </c>
      <c r="B347" s="1"/>
      <c r="C347" s="2">
        <v>43837</v>
      </c>
      <c r="D347">
        <v>11760</v>
      </c>
      <c r="E347">
        <v>88392</v>
      </c>
      <c r="F347">
        <v>5.88</v>
      </c>
      <c r="G347">
        <v>1</v>
      </c>
      <c r="H347" s="10" t="str">
        <f>VLOOKUP(Table_trashout_fact1[[#This Row],[landfill_owner_landfill_owner_id]],Table_landfill_owner_dim1[#All],2,FALSE)</f>
        <v>Twin Enviro Landfill</v>
      </c>
    </row>
    <row r="348" spans="1:8" x14ac:dyDescent="0.25">
      <c r="A348">
        <v>294</v>
      </c>
      <c r="B348" s="1"/>
      <c r="C348" s="2">
        <v>43836</v>
      </c>
      <c r="D348">
        <v>11900</v>
      </c>
      <c r="E348">
        <v>88359</v>
      </c>
      <c r="F348">
        <v>5.95</v>
      </c>
      <c r="G348">
        <v>1</v>
      </c>
      <c r="H348" s="10" t="str">
        <f>VLOOKUP(Table_trashout_fact1[[#This Row],[landfill_owner_landfill_owner_id]],Table_landfill_owner_dim1[#All],2,FALSE)</f>
        <v>Twin Enviro Landfill</v>
      </c>
    </row>
  </sheetData>
  <conditionalFormatting sqref="E1:E1048576">
    <cfRule type="duplicateValues" dxfId="19" priority="1"/>
  </conditionalFormatting>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597"/>
  <sheetViews>
    <sheetView workbookViewId="0">
      <selection activeCell="D2" sqref="D2:D5"/>
    </sheetView>
  </sheetViews>
  <sheetFormatPr defaultRowHeight="15" x14ac:dyDescent="0.25"/>
  <cols>
    <col min="1" max="1" width="19.7109375" bestFit="1" customWidth="1"/>
    <col min="2" max="2" width="22.5703125" bestFit="1" customWidth="1"/>
    <col min="3" max="3" width="17.42578125" bestFit="1" customWidth="1"/>
    <col min="4" max="4" width="19.7109375" bestFit="1" customWidth="1"/>
    <col min="5" max="5" width="10.7109375" bestFit="1" customWidth="1"/>
    <col min="6" max="6" width="26.7109375" hidden="1" customWidth="1"/>
    <col min="7" max="7" width="21.28515625" bestFit="1" customWidth="1"/>
    <col min="8" max="8" width="17.28515625" bestFit="1" customWidth="1"/>
  </cols>
  <sheetData>
    <row r="1" spans="1:8" x14ac:dyDescent="0.25">
      <c r="A1" t="s">
        <v>73</v>
      </c>
      <c r="B1" t="s">
        <v>39</v>
      </c>
      <c r="C1" t="s">
        <v>5</v>
      </c>
      <c r="D1" t="s">
        <v>6</v>
      </c>
      <c r="E1" t="s">
        <v>40</v>
      </c>
      <c r="F1" t="s">
        <v>71</v>
      </c>
      <c r="G1" t="s">
        <v>177</v>
      </c>
      <c r="H1" t="s">
        <v>230</v>
      </c>
    </row>
    <row r="2" spans="1:8" x14ac:dyDescent="0.25">
      <c r="A2">
        <v>3637</v>
      </c>
      <c r="B2" s="2">
        <v>44440</v>
      </c>
      <c r="C2">
        <v>1118</v>
      </c>
      <c r="D2">
        <v>0.55900000000000005</v>
      </c>
      <c r="E2" s="2">
        <v>44440</v>
      </c>
      <c r="F2">
        <v>2</v>
      </c>
      <c r="G2">
        <f>IF(Table_production_dim1[[#This Row],[system_created_date]]=Table_production_dim1[[#Headers],[system_created_date]],"",SUMIF(B:B,Table_production_dim1[[#This Row],[system_created_date]],D:D))</f>
        <v>2.6515000000000004</v>
      </c>
      <c r="H2" t="str">
        <f>VLOOKUP(Table_production_dim1[[#This Row],[material_dim_material_id]],Table_material_dim1[[#All],[material_id]:[material_type_description]],3,FALSE)</f>
        <v>OCC</v>
      </c>
    </row>
    <row r="3" spans="1:8" x14ac:dyDescent="0.25">
      <c r="A3">
        <v>3636</v>
      </c>
      <c r="B3" s="2">
        <v>44440</v>
      </c>
      <c r="C3">
        <v>1120</v>
      </c>
      <c r="D3">
        <v>0.56000000000000005</v>
      </c>
      <c r="E3" s="2">
        <v>44440</v>
      </c>
      <c r="F3">
        <v>2</v>
      </c>
      <c r="G3">
        <f>IF(Table_production_dim1[[#This Row],[system_created_date]]=Table_production_dim1[[#Headers],[system_created_date]],"",SUMIF(B:B,Table_production_dim1[[#This Row],[system_created_date]],D:D))</f>
        <v>2.6515000000000004</v>
      </c>
      <c r="H3" t="str">
        <f>VLOOKUP(Table_production_dim1[[#This Row],[material_dim_material_id]],Table_material_dim1[[#All],[material_id]:[material_type_description]],3,FALSE)</f>
        <v>OCC</v>
      </c>
    </row>
    <row r="4" spans="1:8" x14ac:dyDescent="0.25">
      <c r="A4">
        <v>3640</v>
      </c>
      <c r="B4" s="2">
        <v>44440</v>
      </c>
      <c r="C4">
        <v>1560</v>
      </c>
      <c r="D4">
        <v>0.78</v>
      </c>
      <c r="E4" s="2">
        <v>44440</v>
      </c>
      <c r="F4">
        <v>4</v>
      </c>
      <c r="G4">
        <f>IF(Table_production_dim1[[#This Row],[system_created_date]]=Table_production_dim1[[#Headers],[system_created_date]],"",SUMIF(B:B,Table_production_dim1[[#This Row],[system_created_date]],D:D))</f>
        <v>2.6515000000000004</v>
      </c>
      <c r="H4" t="str">
        <f>VLOOKUP(Table_production_dim1[[#This Row],[material_dim_material_id]],Table_material_dim1[[#All],[material_id]:[material_type_description]],3,FALSE)</f>
        <v>ONP</v>
      </c>
    </row>
    <row r="5" spans="1:8" x14ac:dyDescent="0.25">
      <c r="A5">
        <v>3639</v>
      </c>
      <c r="B5" s="2">
        <v>44440</v>
      </c>
      <c r="C5">
        <v>380</v>
      </c>
      <c r="D5">
        <v>0.19</v>
      </c>
      <c r="E5" s="2">
        <v>44440</v>
      </c>
      <c r="F5">
        <v>8</v>
      </c>
      <c r="G5">
        <f>IF(Table_production_dim1[[#This Row],[system_created_date]]=Table_production_dim1[[#Headers],[system_created_date]],"",SUMIF(B:B,Table_production_dim1[[#This Row],[system_created_date]],D:D))</f>
        <v>2.6515000000000004</v>
      </c>
      <c r="H5" t="str">
        <f>VLOOKUP(Table_production_dim1[[#This Row],[material_dim_material_id]],Table_material_dim1[[#All],[material_id]:[material_type_description]],3,FALSE)</f>
        <v>UBC</v>
      </c>
    </row>
    <row r="6" spans="1:8" x14ac:dyDescent="0.25">
      <c r="A6">
        <v>3638</v>
      </c>
      <c r="B6" s="2">
        <v>44440</v>
      </c>
      <c r="C6">
        <v>1125</v>
      </c>
      <c r="D6">
        <v>0.5625</v>
      </c>
      <c r="E6" s="2">
        <v>44440</v>
      </c>
      <c r="F6">
        <v>2</v>
      </c>
      <c r="G6">
        <f>IF(Table_production_dim1[[#This Row],[system_created_date]]=Table_production_dim1[[#Headers],[system_created_date]],"",SUMIF(B:B,Table_production_dim1[[#This Row],[system_created_date]],D:D))</f>
        <v>2.6515000000000004</v>
      </c>
      <c r="H6" t="str">
        <f>VLOOKUP(Table_production_dim1[[#This Row],[material_dim_material_id]],Table_material_dim1[[#All],[material_id]:[material_type_description]],3,FALSE)</f>
        <v>OCC</v>
      </c>
    </row>
    <row r="7" spans="1:8" x14ac:dyDescent="0.25">
      <c r="A7">
        <v>3632</v>
      </c>
      <c r="B7" s="2">
        <v>44439</v>
      </c>
      <c r="C7">
        <v>1120</v>
      </c>
      <c r="D7">
        <v>0.56000000000000005</v>
      </c>
      <c r="E7" s="2">
        <v>44439</v>
      </c>
      <c r="F7">
        <v>2</v>
      </c>
      <c r="G7">
        <f>IF(Table_production_dim1[[#This Row],[system_created_date]]=Table_production_dim1[[#Headers],[system_created_date]],"",SUMIF(B:B,Table_production_dim1[[#This Row],[system_created_date]],D:D))</f>
        <v>4.1265000000000001</v>
      </c>
      <c r="H7" t="str">
        <f>VLOOKUP(Table_production_dim1[[#This Row],[material_dim_material_id]],Table_material_dim1[[#All],[material_id]:[material_type_description]],3,FALSE)</f>
        <v>OCC</v>
      </c>
    </row>
    <row r="8" spans="1:8" x14ac:dyDescent="0.25">
      <c r="A8">
        <v>3633</v>
      </c>
      <c r="B8" s="2">
        <v>44439</v>
      </c>
      <c r="C8">
        <v>1125</v>
      </c>
      <c r="D8">
        <v>0.5625</v>
      </c>
      <c r="E8" s="2">
        <v>44439</v>
      </c>
      <c r="F8">
        <v>2</v>
      </c>
      <c r="G8">
        <f>IF(Table_production_dim1[[#This Row],[system_created_date]]=Table_production_dim1[[#Headers],[system_created_date]],"",SUMIF(B:B,Table_production_dim1[[#This Row],[system_created_date]],D:D))</f>
        <v>4.1265000000000001</v>
      </c>
      <c r="H8" t="str">
        <f>VLOOKUP(Table_production_dim1[[#This Row],[material_dim_material_id]],Table_material_dim1[[#All],[material_id]:[material_type_description]],3,FALSE)</f>
        <v>OCC</v>
      </c>
    </row>
    <row r="9" spans="1:8" x14ac:dyDescent="0.25">
      <c r="A9">
        <v>3634</v>
      </c>
      <c r="B9" s="2">
        <v>44439</v>
      </c>
      <c r="C9">
        <v>1130</v>
      </c>
      <c r="D9">
        <v>0.56499999999999995</v>
      </c>
      <c r="E9" s="2">
        <v>44439</v>
      </c>
      <c r="F9">
        <v>2</v>
      </c>
      <c r="G9">
        <f>IF(Table_production_dim1[[#This Row],[system_created_date]]=Table_production_dim1[[#Headers],[system_created_date]],"",SUMIF(B:B,Table_production_dim1[[#This Row],[system_created_date]],D:D))</f>
        <v>4.1265000000000001</v>
      </c>
      <c r="H9" t="str">
        <f>VLOOKUP(Table_production_dim1[[#This Row],[material_dim_material_id]],Table_material_dim1[[#All],[material_id]:[material_type_description]],3,FALSE)</f>
        <v>OCC</v>
      </c>
    </row>
    <row r="10" spans="1:8" x14ac:dyDescent="0.25">
      <c r="A10">
        <v>3629</v>
      </c>
      <c r="B10" s="2">
        <v>44439</v>
      </c>
      <c r="C10">
        <v>1120</v>
      </c>
      <c r="D10">
        <v>0.56000000000000005</v>
      </c>
      <c r="E10" s="2">
        <v>44439</v>
      </c>
      <c r="F10">
        <v>2</v>
      </c>
      <c r="G10">
        <f>IF(Table_production_dim1[[#This Row],[system_created_date]]=Table_production_dim1[[#Headers],[system_created_date]],"",SUMIF(B:B,Table_production_dim1[[#This Row],[system_created_date]],D:D))</f>
        <v>4.1265000000000001</v>
      </c>
      <c r="H10" t="str">
        <f>VLOOKUP(Table_production_dim1[[#This Row],[material_dim_material_id]],Table_material_dim1[[#All],[material_id]:[material_type_description]],3,FALSE)</f>
        <v>OCC</v>
      </c>
    </row>
    <row r="11" spans="1:8" x14ac:dyDescent="0.25">
      <c r="A11">
        <v>3631</v>
      </c>
      <c r="B11" s="2">
        <v>44439</v>
      </c>
      <c r="C11">
        <v>1117</v>
      </c>
      <c r="D11">
        <v>0.5585</v>
      </c>
      <c r="E11" s="2">
        <v>44439</v>
      </c>
      <c r="F11">
        <v>2</v>
      </c>
      <c r="G11">
        <f>IF(Table_production_dim1[[#This Row],[system_created_date]]=Table_production_dim1[[#Headers],[system_created_date]],"",SUMIF(B:B,Table_production_dim1[[#This Row],[system_created_date]],D:D))</f>
        <v>4.1265000000000001</v>
      </c>
      <c r="H11" t="str">
        <f>VLOOKUP(Table_production_dim1[[#This Row],[material_dim_material_id]],Table_material_dim1[[#All],[material_id]:[material_type_description]],3,FALSE)</f>
        <v>OCC</v>
      </c>
    </row>
    <row r="12" spans="1:8" x14ac:dyDescent="0.25">
      <c r="A12">
        <v>3635</v>
      </c>
      <c r="B12" s="2">
        <v>44439</v>
      </c>
      <c r="C12">
        <v>400</v>
      </c>
      <c r="D12">
        <v>0.2</v>
      </c>
      <c r="E12" s="2">
        <v>44439</v>
      </c>
      <c r="F12">
        <v>8</v>
      </c>
      <c r="G12">
        <f>IF(Table_production_dim1[[#This Row],[system_created_date]]=Table_production_dim1[[#Headers],[system_created_date]],"",SUMIF(B:B,Table_production_dim1[[#This Row],[system_created_date]],D:D))</f>
        <v>4.1265000000000001</v>
      </c>
      <c r="H12" t="str">
        <f>VLOOKUP(Table_production_dim1[[#This Row],[material_dim_material_id]],Table_material_dim1[[#All],[material_id]:[material_type_description]],3,FALSE)</f>
        <v>UBC</v>
      </c>
    </row>
    <row r="13" spans="1:8" x14ac:dyDescent="0.25">
      <c r="A13">
        <v>3630</v>
      </c>
      <c r="B13" s="2">
        <v>44439</v>
      </c>
      <c r="C13">
        <v>1124</v>
      </c>
      <c r="D13">
        <v>0.56200000000000006</v>
      </c>
      <c r="E13" s="2">
        <v>44439</v>
      </c>
      <c r="F13">
        <v>2</v>
      </c>
      <c r="G13">
        <f>IF(Table_production_dim1[[#This Row],[system_created_date]]=Table_production_dim1[[#Headers],[system_created_date]],"",SUMIF(B:B,Table_production_dim1[[#This Row],[system_created_date]],D:D))</f>
        <v>4.1265000000000001</v>
      </c>
      <c r="H13" t="str">
        <f>VLOOKUP(Table_production_dim1[[#This Row],[material_dim_material_id]],Table_material_dim1[[#All],[material_id]:[material_type_description]],3,FALSE)</f>
        <v>OCC</v>
      </c>
    </row>
    <row r="14" spans="1:8" x14ac:dyDescent="0.25">
      <c r="A14">
        <v>3628</v>
      </c>
      <c r="B14" s="2">
        <v>44439</v>
      </c>
      <c r="C14">
        <v>1117</v>
      </c>
      <c r="D14">
        <v>0.5585</v>
      </c>
      <c r="E14" s="2">
        <v>44439</v>
      </c>
      <c r="F14">
        <v>2</v>
      </c>
      <c r="G14">
        <f>IF(Table_production_dim1[[#This Row],[system_created_date]]=Table_production_dim1[[#Headers],[system_created_date]],"",SUMIF(B:B,Table_production_dim1[[#This Row],[system_created_date]],D:D))</f>
        <v>4.1265000000000001</v>
      </c>
      <c r="H14" t="str">
        <f>VLOOKUP(Table_production_dim1[[#This Row],[material_dim_material_id]],Table_material_dim1[[#All],[material_id]:[material_type_description]],3,FALSE)</f>
        <v>OCC</v>
      </c>
    </row>
    <row r="15" spans="1:8" x14ac:dyDescent="0.25">
      <c r="A15">
        <v>3626</v>
      </c>
      <c r="B15" s="2">
        <v>44438</v>
      </c>
      <c r="C15">
        <v>1130</v>
      </c>
      <c r="D15">
        <v>0.56499999999999995</v>
      </c>
      <c r="E15" s="2">
        <v>44438</v>
      </c>
      <c r="F15">
        <v>2</v>
      </c>
      <c r="G15">
        <f>IF(Table_production_dim1[[#This Row],[system_created_date]]=Table_production_dim1[[#Headers],[system_created_date]],"",SUMIF(B:B,Table_production_dim1[[#This Row],[system_created_date]],D:D))</f>
        <v>4.495000000000001</v>
      </c>
      <c r="H15" t="str">
        <f>VLOOKUP(Table_production_dim1[[#This Row],[material_dim_material_id]],Table_material_dim1[[#All],[material_id]:[material_type_description]],3,FALSE)</f>
        <v>OCC</v>
      </c>
    </row>
    <row r="16" spans="1:8" x14ac:dyDescent="0.25">
      <c r="A16">
        <v>3621</v>
      </c>
      <c r="B16" s="2">
        <v>44438</v>
      </c>
      <c r="C16">
        <v>1120</v>
      </c>
      <c r="D16">
        <v>0.56000000000000005</v>
      </c>
      <c r="E16" s="2">
        <v>44438</v>
      </c>
      <c r="F16">
        <v>2</v>
      </c>
      <c r="G16">
        <f>IF(Table_production_dim1[[#This Row],[system_created_date]]=Table_production_dim1[[#Headers],[system_created_date]],"",SUMIF(B:B,Table_production_dim1[[#This Row],[system_created_date]],D:D))</f>
        <v>4.495000000000001</v>
      </c>
      <c r="H16" t="str">
        <f>VLOOKUP(Table_production_dim1[[#This Row],[material_dim_material_id]],Table_material_dim1[[#All],[material_id]:[material_type_description]],3,FALSE)</f>
        <v>OCC</v>
      </c>
    </row>
    <row r="17" spans="1:8" x14ac:dyDescent="0.25">
      <c r="A17">
        <v>3623</v>
      </c>
      <c r="B17" s="2">
        <v>44438</v>
      </c>
      <c r="C17">
        <v>1118</v>
      </c>
      <c r="D17">
        <v>0.55900000000000005</v>
      </c>
      <c r="E17" s="2">
        <v>44438</v>
      </c>
      <c r="F17">
        <v>2</v>
      </c>
      <c r="G17">
        <f>IF(Table_production_dim1[[#This Row],[system_created_date]]=Table_production_dim1[[#Headers],[system_created_date]],"",SUMIF(B:B,Table_production_dim1[[#This Row],[system_created_date]],D:D))</f>
        <v>4.495000000000001</v>
      </c>
      <c r="H17" t="str">
        <f>VLOOKUP(Table_production_dim1[[#This Row],[material_dim_material_id]],Table_material_dim1[[#All],[material_id]:[material_type_description]],3,FALSE)</f>
        <v>OCC</v>
      </c>
    </row>
    <row r="18" spans="1:8" x14ac:dyDescent="0.25">
      <c r="A18">
        <v>3622</v>
      </c>
      <c r="B18" s="2">
        <v>44438</v>
      </c>
      <c r="C18">
        <v>1125</v>
      </c>
      <c r="D18">
        <v>0.5625</v>
      </c>
      <c r="E18" s="2">
        <v>44438</v>
      </c>
      <c r="F18">
        <v>2</v>
      </c>
      <c r="G18">
        <f>IF(Table_production_dim1[[#This Row],[system_created_date]]=Table_production_dim1[[#Headers],[system_created_date]],"",SUMIF(B:B,Table_production_dim1[[#This Row],[system_created_date]],D:D))</f>
        <v>4.495000000000001</v>
      </c>
      <c r="H18" t="str">
        <f>VLOOKUP(Table_production_dim1[[#This Row],[material_dim_material_id]],Table_material_dim1[[#All],[material_id]:[material_type_description]],3,FALSE)</f>
        <v>OCC</v>
      </c>
    </row>
    <row r="19" spans="1:8" x14ac:dyDescent="0.25">
      <c r="A19">
        <v>3620</v>
      </c>
      <c r="B19" s="2">
        <v>44438</v>
      </c>
      <c r="C19">
        <v>1118</v>
      </c>
      <c r="D19">
        <v>0.55900000000000005</v>
      </c>
      <c r="E19" s="2">
        <v>44438</v>
      </c>
      <c r="F19">
        <v>2</v>
      </c>
      <c r="G19">
        <f>IF(Table_production_dim1[[#This Row],[system_created_date]]=Table_production_dim1[[#Headers],[system_created_date]],"",SUMIF(B:B,Table_production_dim1[[#This Row],[system_created_date]],D:D))</f>
        <v>4.495000000000001</v>
      </c>
      <c r="H19" t="str">
        <f>VLOOKUP(Table_production_dim1[[#This Row],[material_dim_material_id]],Table_material_dim1[[#All],[material_id]:[material_type_description]],3,FALSE)</f>
        <v>OCC</v>
      </c>
    </row>
    <row r="20" spans="1:8" x14ac:dyDescent="0.25">
      <c r="A20">
        <v>3627</v>
      </c>
      <c r="B20" s="2">
        <v>44438</v>
      </c>
      <c r="C20">
        <v>1134</v>
      </c>
      <c r="D20">
        <v>0.56699999999999995</v>
      </c>
      <c r="E20" s="2">
        <v>44438</v>
      </c>
      <c r="F20">
        <v>2</v>
      </c>
      <c r="G20">
        <f>IF(Table_production_dim1[[#This Row],[system_created_date]]=Table_production_dim1[[#Headers],[system_created_date]],"",SUMIF(B:B,Table_production_dim1[[#This Row],[system_created_date]],D:D))</f>
        <v>4.495000000000001</v>
      </c>
      <c r="H20" t="str">
        <f>VLOOKUP(Table_production_dim1[[#This Row],[material_dim_material_id]],Table_material_dim1[[#All],[material_id]:[material_type_description]],3,FALSE)</f>
        <v>OCC</v>
      </c>
    </row>
    <row r="21" spans="1:8" x14ac:dyDescent="0.25">
      <c r="A21">
        <v>3624</v>
      </c>
      <c r="B21" s="2">
        <v>44438</v>
      </c>
      <c r="C21">
        <v>1120</v>
      </c>
      <c r="D21">
        <v>0.56000000000000005</v>
      </c>
      <c r="E21" s="2">
        <v>44438</v>
      </c>
      <c r="F21">
        <v>2</v>
      </c>
      <c r="G21">
        <f>IF(Table_production_dim1[[#This Row],[system_created_date]]=Table_production_dim1[[#Headers],[system_created_date]],"",SUMIF(B:B,Table_production_dim1[[#This Row],[system_created_date]],D:D))</f>
        <v>4.495000000000001</v>
      </c>
      <c r="H21" t="str">
        <f>VLOOKUP(Table_production_dim1[[#This Row],[material_dim_material_id]],Table_material_dim1[[#All],[material_id]:[material_type_description]],3,FALSE)</f>
        <v>OCC</v>
      </c>
    </row>
    <row r="22" spans="1:8" x14ac:dyDescent="0.25">
      <c r="A22">
        <v>3625</v>
      </c>
      <c r="B22" s="2">
        <v>44438</v>
      </c>
      <c r="C22">
        <v>1125</v>
      </c>
      <c r="D22">
        <v>0.5625</v>
      </c>
      <c r="E22" s="2">
        <v>44438</v>
      </c>
      <c r="F22">
        <v>2</v>
      </c>
      <c r="G22">
        <f>IF(Table_production_dim1[[#This Row],[system_created_date]]=Table_production_dim1[[#Headers],[system_created_date]],"",SUMIF(B:B,Table_production_dim1[[#This Row],[system_created_date]],D:D))</f>
        <v>4.495000000000001</v>
      </c>
      <c r="H22" t="str">
        <f>VLOOKUP(Table_production_dim1[[#This Row],[material_dim_material_id]],Table_material_dim1[[#All],[material_id]:[material_type_description]],3,FALSE)</f>
        <v>OCC</v>
      </c>
    </row>
    <row r="23" spans="1:8" x14ac:dyDescent="0.25">
      <c r="A23">
        <v>3615</v>
      </c>
      <c r="B23" s="2">
        <v>44436</v>
      </c>
      <c r="C23">
        <v>1120</v>
      </c>
      <c r="D23">
        <v>0.56000000000000005</v>
      </c>
      <c r="E23" s="2">
        <v>44436</v>
      </c>
      <c r="F23">
        <v>2</v>
      </c>
      <c r="G23">
        <f>IF(Table_production_dim1[[#This Row],[system_created_date]]=Table_production_dim1[[#Headers],[system_created_date]],"",SUMIF(B:B,Table_production_dim1[[#This Row],[system_created_date]],D:D))</f>
        <v>2.13</v>
      </c>
      <c r="H23" t="str">
        <f>VLOOKUP(Table_production_dim1[[#This Row],[material_dim_material_id]],Table_material_dim1[[#All],[material_id]:[material_type_description]],3,FALSE)</f>
        <v>OCC</v>
      </c>
    </row>
    <row r="24" spans="1:8" x14ac:dyDescent="0.25">
      <c r="A24">
        <v>3616</v>
      </c>
      <c r="B24" s="2">
        <v>44436</v>
      </c>
      <c r="C24">
        <v>600</v>
      </c>
      <c r="D24">
        <v>0.3</v>
      </c>
      <c r="E24" s="2">
        <v>44436</v>
      </c>
      <c r="F24">
        <v>5</v>
      </c>
      <c r="G24">
        <f>IF(Table_production_dim1[[#This Row],[system_created_date]]=Table_production_dim1[[#Headers],[system_created_date]],"",SUMIF(B:B,Table_production_dim1[[#This Row],[system_created_date]],D:D))</f>
        <v>2.13</v>
      </c>
      <c r="H24" t="str">
        <f>VLOOKUP(Table_production_dim1[[#This Row],[material_dim_material_id]],Table_material_dim1[[#All],[material_id]:[material_type_description]],3,FALSE)</f>
        <v>PET</v>
      </c>
    </row>
    <row r="25" spans="1:8" x14ac:dyDescent="0.25">
      <c r="A25">
        <v>3618</v>
      </c>
      <c r="B25" s="2">
        <v>44436</v>
      </c>
      <c r="C25">
        <v>380</v>
      </c>
      <c r="D25">
        <v>0.19</v>
      </c>
      <c r="E25" s="2">
        <v>44436</v>
      </c>
      <c r="F25">
        <v>8</v>
      </c>
      <c r="G25">
        <f>IF(Table_production_dim1[[#This Row],[system_created_date]]=Table_production_dim1[[#Headers],[system_created_date]],"",SUMIF(B:B,Table_production_dim1[[#This Row],[system_created_date]],D:D))</f>
        <v>2.13</v>
      </c>
      <c r="H25" t="str">
        <f>VLOOKUP(Table_production_dim1[[#This Row],[material_dim_material_id]],Table_material_dim1[[#All],[material_id]:[material_type_description]],3,FALSE)</f>
        <v>UBC</v>
      </c>
    </row>
    <row r="26" spans="1:8" x14ac:dyDescent="0.25">
      <c r="A26">
        <v>3617</v>
      </c>
      <c r="B26" s="2">
        <v>44436</v>
      </c>
      <c r="C26">
        <v>1540</v>
      </c>
      <c r="D26">
        <v>0.77</v>
      </c>
      <c r="E26" s="2">
        <v>44436</v>
      </c>
      <c r="F26">
        <v>4</v>
      </c>
      <c r="G26">
        <f>IF(Table_production_dim1[[#This Row],[system_created_date]]=Table_production_dim1[[#Headers],[system_created_date]],"",SUMIF(B:B,Table_production_dim1[[#This Row],[system_created_date]],D:D))</f>
        <v>2.13</v>
      </c>
      <c r="H26" t="str">
        <f>VLOOKUP(Table_production_dim1[[#This Row],[material_dim_material_id]],Table_material_dim1[[#All],[material_id]:[material_type_description]],3,FALSE)</f>
        <v>ONP</v>
      </c>
    </row>
    <row r="27" spans="1:8" x14ac:dyDescent="0.25">
      <c r="A27">
        <v>3619</v>
      </c>
      <c r="B27" s="2">
        <v>44436</v>
      </c>
      <c r="C27">
        <v>620</v>
      </c>
      <c r="D27">
        <v>0.31</v>
      </c>
      <c r="E27" s="2">
        <v>44436</v>
      </c>
      <c r="F27">
        <v>7</v>
      </c>
      <c r="G27">
        <f>IF(Table_production_dim1[[#This Row],[system_created_date]]=Table_production_dim1[[#Headers],[system_created_date]],"",SUMIF(B:B,Table_production_dim1[[#This Row],[system_created_date]],D:D))</f>
        <v>2.13</v>
      </c>
      <c r="H27" t="str">
        <f>VLOOKUP(Table_production_dim1[[#This Row],[material_dim_material_id]],Table_material_dim1[[#All],[material_id]:[material_type_description]],3,FALSE)</f>
        <v>HDPEC</v>
      </c>
    </row>
    <row r="28" spans="1:8" x14ac:dyDescent="0.25">
      <c r="A28">
        <v>3613</v>
      </c>
      <c r="B28" s="2">
        <v>44435</v>
      </c>
      <c r="C28">
        <v>1117</v>
      </c>
      <c r="D28">
        <v>0.5585</v>
      </c>
      <c r="E28" s="2">
        <v>44435</v>
      </c>
      <c r="F28">
        <v>2</v>
      </c>
      <c r="G28">
        <f>IF(Table_production_dim1[[#This Row],[system_created_date]]=Table_production_dim1[[#Headers],[system_created_date]],"",SUMIF(B:B,Table_production_dim1[[#This Row],[system_created_date]],D:D))</f>
        <v>5.4515000000000002</v>
      </c>
      <c r="H28" t="str">
        <f>VLOOKUP(Table_production_dim1[[#This Row],[material_dim_material_id]],Table_material_dim1[[#All],[material_id]:[material_type_description]],3,FALSE)</f>
        <v>OCC</v>
      </c>
    </row>
    <row r="29" spans="1:8" x14ac:dyDescent="0.25">
      <c r="A29">
        <v>3609</v>
      </c>
      <c r="B29" s="2">
        <v>44435</v>
      </c>
      <c r="C29">
        <v>1125</v>
      </c>
      <c r="D29">
        <v>0.5625</v>
      </c>
      <c r="E29" s="2">
        <v>44435</v>
      </c>
      <c r="F29">
        <v>2</v>
      </c>
      <c r="G29">
        <f>IF(Table_production_dim1[[#This Row],[system_created_date]]=Table_production_dim1[[#Headers],[system_created_date]],"",SUMIF(B:B,Table_production_dim1[[#This Row],[system_created_date]],D:D))</f>
        <v>5.4515000000000002</v>
      </c>
      <c r="H29" t="str">
        <f>VLOOKUP(Table_production_dim1[[#This Row],[material_dim_material_id]],Table_material_dim1[[#All],[material_id]:[material_type_description]],3,FALSE)</f>
        <v>OCC</v>
      </c>
    </row>
    <row r="30" spans="1:8" x14ac:dyDescent="0.25">
      <c r="A30">
        <v>3610</v>
      </c>
      <c r="B30" s="2">
        <v>44435</v>
      </c>
      <c r="C30">
        <v>1130</v>
      </c>
      <c r="D30">
        <v>0.56499999999999995</v>
      </c>
      <c r="E30" s="2">
        <v>44435</v>
      </c>
      <c r="F30">
        <v>2</v>
      </c>
      <c r="G30">
        <f>IF(Table_production_dim1[[#This Row],[system_created_date]]=Table_production_dim1[[#Headers],[system_created_date]],"",SUMIF(B:B,Table_production_dim1[[#This Row],[system_created_date]],D:D))</f>
        <v>5.4515000000000002</v>
      </c>
      <c r="H30" t="str">
        <f>VLOOKUP(Table_production_dim1[[#This Row],[material_dim_material_id]],Table_material_dim1[[#All],[material_id]:[material_type_description]],3,FALSE)</f>
        <v>OCC</v>
      </c>
    </row>
    <row r="31" spans="1:8" x14ac:dyDescent="0.25">
      <c r="A31">
        <v>3606</v>
      </c>
      <c r="B31" s="2">
        <v>44435</v>
      </c>
      <c r="C31">
        <v>1540</v>
      </c>
      <c r="D31">
        <v>0.77</v>
      </c>
      <c r="E31" s="2">
        <v>44435</v>
      </c>
      <c r="F31">
        <v>4</v>
      </c>
      <c r="G31">
        <f>IF(Table_production_dim1[[#This Row],[system_created_date]]=Table_production_dim1[[#Headers],[system_created_date]],"",SUMIF(B:B,Table_production_dim1[[#This Row],[system_created_date]],D:D))</f>
        <v>5.4515000000000002</v>
      </c>
      <c r="H31" t="str">
        <f>VLOOKUP(Table_production_dim1[[#This Row],[material_dim_material_id]],Table_material_dim1[[#All],[material_id]:[material_type_description]],3,FALSE)</f>
        <v>ONP</v>
      </c>
    </row>
    <row r="32" spans="1:8" x14ac:dyDescent="0.25">
      <c r="A32">
        <v>3608</v>
      </c>
      <c r="B32" s="2">
        <v>44435</v>
      </c>
      <c r="C32">
        <v>1118</v>
      </c>
      <c r="D32">
        <v>0.55900000000000005</v>
      </c>
      <c r="E32" s="2">
        <v>44435</v>
      </c>
      <c r="F32">
        <v>2</v>
      </c>
      <c r="G32">
        <f>IF(Table_production_dim1[[#This Row],[system_created_date]]=Table_production_dim1[[#Headers],[system_created_date]],"",SUMIF(B:B,Table_production_dim1[[#This Row],[system_created_date]],D:D))</f>
        <v>5.4515000000000002</v>
      </c>
      <c r="H32" t="str">
        <f>VLOOKUP(Table_production_dim1[[#This Row],[material_dim_material_id]],Table_material_dim1[[#All],[material_id]:[material_type_description]],3,FALSE)</f>
        <v>OCC</v>
      </c>
    </row>
    <row r="33" spans="1:8" x14ac:dyDescent="0.25">
      <c r="A33">
        <v>3614</v>
      </c>
      <c r="B33" s="2">
        <v>44435</v>
      </c>
      <c r="C33">
        <v>1120</v>
      </c>
      <c r="D33">
        <v>0.56000000000000005</v>
      </c>
      <c r="E33" s="2">
        <v>44435</v>
      </c>
      <c r="F33">
        <v>2</v>
      </c>
      <c r="G33">
        <f>IF(Table_production_dim1[[#This Row],[system_created_date]]=Table_production_dim1[[#Headers],[system_created_date]],"",SUMIF(B:B,Table_production_dim1[[#This Row],[system_created_date]],D:D))</f>
        <v>5.4515000000000002</v>
      </c>
      <c r="H33" t="str">
        <f>VLOOKUP(Table_production_dim1[[#This Row],[material_dim_material_id]],Table_material_dim1[[#All],[material_id]:[material_type_description]],3,FALSE)</f>
        <v>OCC</v>
      </c>
    </row>
    <row r="34" spans="1:8" x14ac:dyDescent="0.25">
      <c r="A34">
        <v>3605</v>
      </c>
      <c r="B34" s="2">
        <v>44435</v>
      </c>
      <c r="C34">
        <v>380</v>
      </c>
      <c r="D34">
        <v>0.19</v>
      </c>
      <c r="E34" s="2">
        <v>44435</v>
      </c>
      <c r="F34">
        <v>8</v>
      </c>
      <c r="G34">
        <f>IF(Table_production_dim1[[#This Row],[system_created_date]]=Table_production_dim1[[#Headers],[system_created_date]],"",SUMIF(B:B,Table_production_dim1[[#This Row],[system_created_date]],D:D))</f>
        <v>5.4515000000000002</v>
      </c>
      <c r="H34" t="str">
        <f>VLOOKUP(Table_production_dim1[[#This Row],[material_dim_material_id]],Table_material_dim1[[#All],[material_id]:[material_type_description]],3,FALSE)</f>
        <v>UBC</v>
      </c>
    </row>
    <row r="35" spans="1:8" x14ac:dyDescent="0.25">
      <c r="A35">
        <v>3607</v>
      </c>
      <c r="B35" s="2">
        <v>44435</v>
      </c>
      <c r="C35">
        <v>1120</v>
      </c>
      <c r="D35">
        <v>0.56000000000000005</v>
      </c>
      <c r="E35" s="2">
        <v>44435</v>
      </c>
      <c r="F35">
        <v>2</v>
      </c>
      <c r="G35">
        <f>IF(Table_production_dim1[[#This Row],[system_created_date]]=Table_production_dim1[[#Headers],[system_created_date]],"",SUMIF(B:B,Table_production_dim1[[#This Row],[system_created_date]],D:D))</f>
        <v>5.4515000000000002</v>
      </c>
      <c r="H35" t="str">
        <f>VLOOKUP(Table_production_dim1[[#This Row],[material_dim_material_id]],Table_material_dim1[[#All],[material_id]:[material_type_description]],3,FALSE)</f>
        <v>OCC</v>
      </c>
    </row>
    <row r="36" spans="1:8" x14ac:dyDescent="0.25">
      <c r="A36">
        <v>3612</v>
      </c>
      <c r="B36" s="2">
        <v>44435</v>
      </c>
      <c r="C36">
        <v>1125</v>
      </c>
      <c r="D36">
        <v>0.5625</v>
      </c>
      <c r="E36" s="2">
        <v>44435</v>
      </c>
      <c r="F36">
        <v>2</v>
      </c>
      <c r="G36">
        <f>IF(Table_production_dim1[[#This Row],[system_created_date]]=Table_production_dim1[[#Headers],[system_created_date]],"",SUMIF(B:B,Table_production_dim1[[#This Row],[system_created_date]],D:D))</f>
        <v>5.4515000000000002</v>
      </c>
      <c r="H36" t="str">
        <f>VLOOKUP(Table_production_dim1[[#This Row],[material_dim_material_id]],Table_material_dim1[[#All],[material_id]:[material_type_description]],3,FALSE)</f>
        <v>OCC</v>
      </c>
    </row>
    <row r="37" spans="1:8" x14ac:dyDescent="0.25">
      <c r="A37">
        <v>3611</v>
      </c>
      <c r="B37" s="2">
        <v>44435</v>
      </c>
      <c r="C37">
        <v>1128</v>
      </c>
      <c r="D37">
        <v>0.56399999999999995</v>
      </c>
      <c r="E37" s="2">
        <v>44435</v>
      </c>
      <c r="F37">
        <v>2</v>
      </c>
      <c r="G37">
        <f>IF(Table_production_dim1[[#This Row],[system_created_date]]=Table_production_dim1[[#Headers],[system_created_date]],"",SUMIF(B:B,Table_production_dim1[[#This Row],[system_created_date]],D:D))</f>
        <v>5.4515000000000002</v>
      </c>
      <c r="H37" t="str">
        <f>VLOOKUP(Table_production_dim1[[#This Row],[material_dim_material_id]],Table_material_dim1[[#All],[material_id]:[material_type_description]],3,FALSE)</f>
        <v>OCC</v>
      </c>
    </row>
    <row r="38" spans="1:8" x14ac:dyDescent="0.25">
      <c r="A38">
        <v>3603</v>
      </c>
      <c r="B38" s="2">
        <v>44434</v>
      </c>
      <c r="C38">
        <v>1118</v>
      </c>
      <c r="D38">
        <v>0.55900000000000005</v>
      </c>
      <c r="E38" s="2">
        <v>44434</v>
      </c>
      <c r="F38">
        <v>2</v>
      </c>
      <c r="G38">
        <f>IF(Table_production_dim1[[#This Row],[system_created_date]]=Table_production_dim1[[#Headers],[system_created_date]],"",SUMIF(B:B,Table_production_dim1[[#This Row],[system_created_date]],D:D))</f>
        <v>4.1315000000000008</v>
      </c>
      <c r="H38" t="str">
        <f>VLOOKUP(Table_production_dim1[[#This Row],[material_dim_material_id]],Table_material_dim1[[#All],[material_id]:[material_type_description]],3,FALSE)</f>
        <v>OCC</v>
      </c>
    </row>
    <row r="39" spans="1:8" x14ac:dyDescent="0.25">
      <c r="A39">
        <v>3601</v>
      </c>
      <c r="B39" s="2">
        <v>44434</v>
      </c>
      <c r="C39">
        <v>420</v>
      </c>
      <c r="D39">
        <v>0.21</v>
      </c>
      <c r="E39" s="2">
        <v>44434</v>
      </c>
      <c r="F39">
        <v>8</v>
      </c>
      <c r="G39">
        <f>IF(Table_production_dim1[[#This Row],[system_created_date]]=Table_production_dim1[[#Headers],[system_created_date]],"",SUMIF(B:B,Table_production_dim1[[#This Row],[system_created_date]],D:D))</f>
        <v>4.1315000000000008</v>
      </c>
      <c r="H39" t="str">
        <f>VLOOKUP(Table_production_dim1[[#This Row],[material_dim_material_id]],Table_material_dim1[[#All],[material_id]:[material_type_description]],3,FALSE)</f>
        <v>UBC</v>
      </c>
    </row>
    <row r="40" spans="1:8" x14ac:dyDescent="0.25">
      <c r="A40">
        <v>3598</v>
      </c>
      <c r="B40" s="2">
        <v>44434</v>
      </c>
      <c r="C40">
        <v>1120</v>
      </c>
      <c r="D40">
        <v>0.56000000000000005</v>
      </c>
      <c r="E40" s="2">
        <v>44434</v>
      </c>
      <c r="F40">
        <v>2</v>
      </c>
      <c r="G40">
        <f>IF(Table_production_dim1[[#This Row],[system_created_date]]=Table_production_dim1[[#Headers],[system_created_date]],"",SUMIF(B:B,Table_production_dim1[[#This Row],[system_created_date]],D:D))</f>
        <v>4.1315000000000008</v>
      </c>
      <c r="H40" t="str">
        <f>VLOOKUP(Table_production_dim1[[#This Row],[material_dim_material_id]],Table_material_dim1[[#All],[material_id]:[material_type_description]],3,FALSE)</f>
        <v>OCC</v>
      </c>
    </row>
    <row r="41" spans="1:8" x14ac:dyDescent="0.25">
      <c r="A41">
        <v>3602</v>
      </c>
      <c r="B41" s="2">
        <v>44434</v>
      </c>
      <c r="C41">
        <v>1120</v>
      </c>
      <c r="D41">
        <v>0.56000000000000005</v>
      </c>
      <c r="E41" s="2">
        <v>44434</v>
      </c>
      <c r="F41">
        <v>2</v>
      </c>
      <c r="G41">
        <f>IF(Table_production_dim1[[#This Row],[system_created_date]]=Table_production_dim1[[#Headers],[system_created_date]],"",SUMIF(B:B,Table_production_dim1[[#This Row],[system_created_date]],D:D))</f>
        <v>4.1315000000000008</v>
      </c>
      <c r="H41" t="str">
        <f>VLOOKUP(Table_production_dim1[[#This Row],[material_dim_material_id]],Table_material_dim1[[#All],[material_id]:[material_type_description]],3,FALSE)</f>
        <v>OCC</v>
      </c>
    </row>
    <row r="42" spans="1:8" x14ac:dyDescent="0.25">
      <c r="A42">
        <v>3599</v>
      </c>
      <c r="B42" s="2">
        <v>44434</v>
      </c>
      <c r="C42">
        <v>1125</v>
      </c>
      <c r="D42">
        <v>0.5625</v>
      </c>
      <c r="E42" s="2">
        <v>44434</v>
      </c>
      <c r="F42">
        <v>2</v>
      </c>
      <c r="G42">
        <f>IF(Table_production_dim1[[#This Row],[system_created_date]]=Table_production_dim1[[#Headers],[system_created_date]],"",SUMIF(B:B,Table_production_dim1[[#This Row],[system_created_date]],D:D))</f>
        <v>4.1315000000000008</v>
      </c>
      <c r="H42" t="str">
        <f>VLOOKUP(Table_production_dim1[[#This Row],[material_dim_material_id]],Table_material_dim1[[#All],[material_id]:[material_type_description]],3,FALSE)</f>
        <v>OCC</v>
      </c>
    </row>
    <row r="43" spans="1:8" x14ac:dyDescent="0.25">
      <c r="A43">
        <v>3600</v>
      </c>
      <c r="B43" s="2">
        <v>44434</v>
      </c>
      <c r="C43">
        <v>1117</v>
      </c>
      <c r="D43">
        <v>0.5585</v>
      </c>
      <c r="E43" s="2">
        <v>44434</v>
      </c>
      <c r="F43">
        <v>2</v>
      </c>
      <c r="G43">
        <f>IF(Table_production_dim1[[#This Row],[system_created_date]]=Table_production_dim1[[#Headers],[system_created_date]],"",SUMIF(B:B,Table_production_dim1[[#This Row],[system_created_date]],D:D))</f>
        <v>4.1315000000000008</v>
      </c>
      <c r="H43" t="str">
        <f>VLOOKUP(Table_production_dim1[[#This Row],[material_dim_material_id]],Table_material_dim1[[#All],[material_id]:[material_type_description]],3,FALSE)</f>
        <v>OCC</v>
      </c>
    </row>
    <row r="44" spans="1:8" x14ac:dyDescent="0.25">
      <c r="A44">
        <v>3597</v>
      </c>
      <c r="B44" s="2">
        <v>44434</v>
      </c>
      <c r="C44">
        <v>1118</v>
      </c>
      <c r="D44">
        <v>0.55900000000000005</v>
      </c>
      <c r="E44" s="2">
        <v>44434</v>
      </c>
      <c r="F44">
        <v>2</v>
      </c>
      <c r="G44">
        <f>IF(Table_production_dim1[[#This Row],[system_created_date]]=Table_production_dim1[[#Headers],[system_created_date]],"",SUMIF(B:B,Table_production_dim1[[#This Row],[system_created_date]],D:D))</f>
        <v>4.1315000000000008</v>
      </c>
      <c r="H44" t="str">
        <f>VLOOKUP(Table_production_dim1[[#This Row],[material_dim_material_id]],Table_material_dim1[[#All],[material_id]:[material_type_description]],3,FALSE)</f>
        <v>OCC</v>
      </c>
    </row>
    <row r="45" spans="1:8" x14ac:dyDescent="0.25">
      <c r="A45">
        <v>3604</v>
      </c>
      <c r="B45" s="2">
        <v>44434</v>
      </c>
      <c r="C45">
        <v>1125</v>
      </c>
      <c r="D45">
        <v>0.5625</v>
      </c>
      <c r="E45" s="2">
        <v>44434</v>
      </c>
      <c r="F45">
        <v>2</v>
      </c>
      <c r="G45">
        <f>IF(Table_production_dim1[[#This Row],[system_created_date]]=Table_production_dim1[[#Headers],[system_created_date]],"",SUMIF(B:B,Table_production_dim1[[#This Row],[system_created_date]],D:D))</f>
        <v>4.1315000000000008</v>
      </c>
      <c r="H45" t="str">
        <f>VLOOKUP(Table_production_dim1[[#This Row],[material_dim_material_id]],Table_material_dim1[[#All],[material_id]:[material_type_description]],3,FALSE)</f>
        <v>OCC</v>
      </c>
    </row>
    <row r="46" spans="1:8" x14ac:dyDescent="0.25">
      <c r="A46">
        <v>3592</v>
      </c>
      <c r="B46" s="2">
        <v>44433</v>
      </c>
      <c r="C46">
        <v>1130</v>
      </c>
      <c r="D46">
        <v>0.56499999999999995</v>
      </c>
      <c r="E46" s="2">
        <v>44433</v>
      </c>
      <c r="F46">
        <v>2</v>
      </c>
      <c r="G46">
        <f>IF(Table_production_dim1[[#This Row],[system_created_date]]=Table_production_dim1[[#Headers],[system_created_date]],"",SUMIF(B:B,Table_production_dim1[[#This Row],[system_created_date]],D:D))</f>
        <v>4.4165000000000001</v>
      </c>
      <c r="H46" t="str">
        <f>VLOOKUP(Table_production_dim1[[#This Row],[material_dim_material_id]],Table_material_dim1[[#All],[material_id]:[material_type_description]],3,FALSE)</f>
        <v>OCC</v>
      </c>
    </row>
    <row r="47" spans="1:8" x14ac:dyDescent="0.25">
      <c r="A47">
        <v>3595</v>
      </c>
      <c r="B47" s="2">
        <v>44433</v>
      </c>
      <c r="C47">
        <v>1120</v>
      </c>
      <c r="D47">
        <v>0.56000000000000005</v>
      </c>
      <c r="E47" s="2">
        <v>44433</v>
      </c>
      <c r="F47">
        <v>2</v>
      </c>
      <c r="G47">
        <f>IF(Table_production_dim1[[#This Row],[system_created_date]]=Table_production_dim1[[#Headers],[system_created_date]],"",SUMIF(B:B,Table_production_dim1[[#This Row],[system_created_date]],D:D))</f>
        <v>4.4165000000000001</v>
      </c>
      <c r="H47" t="str">
        <f>VLOOKUP(Table_production_dim1[[#This Row],[material_dim_material_id]],Table_material_dim1[[#All],[material_id]:[material_type_description]],3,FALSE)</f>
        <v>OCC</v>
      </c>
    </row>
    <row r="48" spans="1:8" x14ac:dyDescent="0.25">
      <c r="A48">
        <v>3590</v>
      </c>
      <c r="B48" s="2">
        <v>44433</v>
      </c>
      <c r="C48">
        <v>1118</v>
      </c>
      <c r="D48">
        <v>0.55900000000000005</v>
      </c>
      <c r="E48" s="2">
        <v>44433</v>
      </c>
      <c r="F48">
        <v>2</v>
      </c>
      <c r="G48">
        <f>IF(Table_production_dim1[[#This Row],[system_created_date]]=Table_production_dim1[[#Headers],[system_created_date]],"",SUMIF(B:B,Table_production_dim1[[#This Row],[system_created_date]],D:D))</f>
        <v>4.4165000000000001</v>
      </c>
      <c r="H48" t="str">
        <f>VLOOKUP(Table_production_dim1[[#This Row],[material_dim_material_id]],Table_material_dim1[[#All],[material_id]:[material_type_description]],3,FALSE)</f>
        <v>OCC</v>
      </c>
    </row>
    <row r="49" spans="1:8" x14ac:dyDescent="0.25">
      <c r="A49">
        <v>3593</v>
      </c>
      <c r="B49" s="2">
        <v>44433</v>
      </c>
      <c r="C49">
        <v>1540</v>
      </c>
      <c r="D49">
        <v>0.77</v>
      </c>
      <c r="E49" s="2">
        <v>44433</v>
      </c>
      <c r="F49">
        <v>4</v>
      </c>
      <c r="G49">
        <f>IF(Table_production_dim1[[#This Row],[system_created_date]]=Table_production_dim1[[#Headers],[system_created_date]],"",SUMIF(B:B,Table_production_dim1[[#This Row],[system_created_date]],D:D))</f>
        <v>4.4165000000000001</v>
      </c>
      <c r="H49" t="str">
        <f>VLOOKUP(Table_production_dim1[[#This Row],[material_dim_material_id]],Table_material_dim1[[#All],[material_id]:[material_type_description]],3,FALSE)</f>
        <v>ONP</v>
      </c>
    </row>
    <row r="50" spans="1:8" x14ac:dyDescent="0.25">
      <c r="A50">
        <v>3594</v>
      </c>
      <c r="B50" s="2">
        <v>44433</v>
      </c>
      <c r="C50">
        <v>1118</v>
      </c>
      <c r="D50">
        <v>0.55900000000000005</v>
      </c>
      <c r="E50" s="2">
        <v>44433</v>
      </c>
      <c r="F50">
        <v>2</v>
      </c>
      <c r="G50">
        <f>IF(Table_production_dim1[[#This Row],[system_created_date]]=Table_production_dim1[[#Headers],[system_created_date]],"",SUMIF(B:B,Table_production_dim1[[#This Row],[system_created_date]],D:D))</f>
        <v>4.4165000000000001</v>
      </c>
      <c r="H50" t="str">
        <f>VLOOKUP(Table_production_dim1[[#This Row],[material_dim_material_id]],Table_material_dim1[[#All],[material_id]:[material_type_description]],3,FALSE)</f>
        <v>OCC</v>
      </c>
    </row>
    <row r="51" spans="1:8" x14ac:dyDescent="0.25">
      <c r="A51">
        <v>3591</v>
      </c>
      <c r="B51" s="2">
        <v>44433</v>
      </c>
      <c r="C51">
        <v>1127</v>
      </c>
      <c r="D51">
        <v>0.5635</v>
      </c>
      <c r="E51" s="2">
        <v>44433</v>
      </c>
      <c r="F51">
        <v>2</v>
      </c>
      <c r="G51">
        <f>IF(Table_production_dim1[[#This Row],[system_created_date]]=Table_production_dim1[[#Headers],[system_created_date]],"",SUMIF(B:B,Table_production_dim1[[#This Row],[system_created_date]],D:D))</f>
        <v>4.4165000000000001</v>
      </c>
      <c r="H51" t="str">
        <f>VLOOKUP(Table_production_dim1[[#This Row],[material_dim_material_id]],Table_material_dim1[[#All],[material_id]:[material_type_description]],3,FALSE)</f>
        <v>OCC</v>
      </c>
    </row>
    <row r="52" spans="1:8" x14ac:dyDescent="0.25">
      <c r="A52">
        <v>3589</v>
      </c>
      <c r="B52" s="2">
        <v>44433</v>
      </c>
      <c r="C52">
        <v>1120</v>
      </c>
      <c r="D52">
        <v>0.56000000000000005</v>
      </c>
      <c r="E52" s="2">
        <v>44433</v>
      </c>
      <c r="F52">
        <v>2</v>
      </c>
      <c r="G52">
        <f>IF(Table_production_dim1[[#This Row],[system_created_date]]=Table_production_dim1[[#Headers],[system_created_date]],"",SUMIF(B:B,Table_production_dim1[[#This Row],[system_created_date]],D:D))</f>
        <v>4.4165000000000001</v>
      </c>
      <c r="H52" t="str">
        <f>VLOOKUP(Table_production_dim1[[#This Row],[material_dim_material_id]],Table_material_dim1[[#All],[material_id]:[material_type_description]],3,FALSE)</f>
        <v>OCC</v>
      </c>
    </row>
    <row r="53" spans="1:8" x14ac:dyDescent="0.25">
      <c r="A53">
        <v>3596</v>
      </c>
      <c r="B53" s="2">
        <v>44433</v>
      </c>
      <c r="C53">
        <v>560</v>
      </c>
      <c r="D53">
        <v>0.28000000000000003</v>
      </c>
      <c r="E53" s="2">
        <v>44433</v>
      </c>
      <c r="F53">
        <v>5</v>
      </c>
      <c r="G53">
        <f>IF(Table_production_dim1[[#This Row],[system_created_date]]=Table_production_dim1[[#Headers],[system_created_date]],"",SUMIF(B:B,Table_production_dim1[[#This Row],[system_created_date]],D:D))</f>
        <v>4.4165000000000001</v>
      </c>
      <c r="H53" t="str">
        <f>VLOOKUP(Table_production_dim1[[#This Row],[material_dim_material_id]],Table_material_dim1[[#All],[material_id]:[material_type_description]],3,FALSE)</f>
        <v>PET</v>
      </c>
    </row>
    <row r="54" spans="1:8" x14ac:dyDescent="0.25">
      <c r="A54">
        <v>3587</v>
      </c>
      <c r="B54" s="2">
        <v>44432</v>
      </c>
      <c r="C54">
        <v>1128</v>
      </c>
      <c r="D54">
        <v>0.56399999999999995</v>
      </c>
      <c r="E54" s="2">
        <v>44432</v>
      </c>
      <c r="F54">
        <v>2</v>
      </c>
      <c r="G54">
        <f>IF(Table_production_dim1[[#This Row],[system_created_date]]=Table_production_dim1[[#Headers],[system_created_date]],"",SUMIF(B:B,Table_production_dim1[[#This Row],[system_created_date]],D:D))</f>
        <v>4.6229999999999993</v>
      </c>
      <c r="H54" t="str">
        <f>VLOOKUP(Table_production_dim1[[#This Row],[material_dim_material_id]],Table_material_dim1[[#All],[material_id]:[material_type_description]],3,FALSE)</f>
        <v>OCC</v>
      </c>
    </row>
    <row r="55" spans="1:8" x14ac:dyDescent="0.25">
      <c r="A55">
        <v>3578</v>
      </c>
      <c r="B55" s="2">
        <v>44432</v>
      </c>
      <c r="C55">
        <v>1118</v>
      </c>
      <c r="D55">
        <v>0.55900000000000005</v>
      </c>
      <c r="E55" s="2">
        <v>44432</v>
      </c>
      <c r="F55">
        <v>2</v>
      </c>
      <c r="G55">
        <f>IF(Table_production_dim1[[#This Row],[system_created_date]]=Table_production_dim1[[#Headers],[system_created_date]],"",SUMIF(B:B,Table_production_dim1[[#This Row],[system_created_date]],D:D))</f>
        <v>4.6229999999999993</v>
      </c>
      <c r="H55" t="str">
        <f>VLOOKUP(Table_production_dim1[[#This Row],[material_dim_material_id]],Table_material_dim1[[#All],[material_id]:[material_type_description]],3,FALSE)</f>
        <v>OCC</v>
      </c>
    </row>
    <row r="56" spans="1:8" x14ac:dyDescent="0.25">
      <c r="A56">
        <v>3586</v>
      </c>
      <c r="B56" s="2">
        <v>44432</v>
      </c>
      <c r="C56">
        <v>1118</v>
      </c>
      <c r="D56">
        <v>0.55900000000000005</v>
      </c>
      <c r="E56" s="2">
        <v>44432</v>
      </c>
      <c r="F56">
        <v>2</v>
      </c>
      <c r="G56">
        <f>IF(Table_production_dim1[[#This Row],[system_created_date]]=Table_production_dim1[[#Headers],[system_created_date]],"",SUMIF(B:B,Table_production_dim1[[#This Row],[system_created_date]],D:D))</f>
        <v>4.6229999999999993</v>
      </c>
      <c r="H56" t="str">
        <f>VLOOKUP(Table_production_dim1[[#This Row],[material_dim_material_id]],Table_material_dim1[[#All],[material_id]:[material_type_description]],3,FALSE)</f>
        <v>OCC</v>
      </c>
    </row>
    <row r="57" spans="1:8" x14ac:dyDescent="0.25">
      <c r="A57">
        <v>3583</v>
      </c>
      <c r="B57" s="2">
        <v>44432</v>
      </c>
      <c r="C57">
        <v>520</v>
      </c>
      <c r="D57">
        <v>0.26</v>
      </c>
      <c r="E57" s="2">
        <v>44432</v>
      </c>
      <c r="F57">
        <v>5</v>
      </c>
      <c r="G57">
        <f>IF(Table_production_dim1[[#This Row],[system_created_date]]=Table_production_dim1[[#Headers],[system_created_date]],"",SUMIF(B:B,Table_production_dim1[[#This Row],[system_created_date]],D:D))</f>
        <v>4.6229999999999993</v>
      </c>
      <c r="H57" t="str">
        <f>VLOOKUP(Table_production_dim1[[#This Row],[material_dim_material_id]],Table_material_dim1[[#All],[material_id]:[material_type_description]],3,FALSE)</f>
        <v>PET</v>
      </c>
    </row>
    <row r="58" spans="1:8" x14ac:dyDescent="0.25">
      <c r="A58">
        <v>3584</v>
      </c>
      <c r="B58" s="2">
        <v>44432</v>
      </c>
      <c r="C58">
        <v>410</v>
      </c>
      <c r="D58">
        <v>0.20499999999999999</v>
      </c>
      <c r="E58" s="2">
        <v>44432</v>
      </c>
      <c r="F58">
        <v>8</v>
      </c>
      <c r="G58">
        <f>IF(Table_production_dim1[[#This Row],[system_created_date]]=Table_production_dim1[[#Headers],[system_created_date]],"",SUMIF(B:B,Table_production_dim1[[#This Row],[system_created_date]],D:D))</f>
        <v>4.6229999999999993</v>
      </c>
      <c r="H58" t="str">
        <f>VLOOKUP(Table_production_dim1[[#This Row],[material_dim_material_id]],Table_material_dim1[[#All],[material_id]:[material_type_description]],3,FALSE)</f>
        <v>UBC</v>
      </c>
    </row>
    <row r="59" spans="1:8" x14ac:dyDescent="0.25">
      <c r="A59">
        <v>3582</v>
      </c>
      <c r="B59" s="2">
        <v>44432</v>
      </c>
      <c r="C59">
        <v>1560</v>
      </c>
      <c r="D59">
        <v>0.78</v>
      </c>
      <c r="E59" s="2">
        <v>44432</v>
      </c>
      <c r="F59">
        <v>4</v>
      </c>
      <c r="G59">
        <f>IF(Table_production_dim1[[#This Row],[system_created_date]]=Table_production_dim1[[#Headers],[system_created_date]],"",SUMIF(B:B,Table_production_dim1[[#This Row],[system_created_date]],D:D))</f>
        <v>4.6229999999999993</v>
      </c>
      <c r="H59" t="str">
        <f>VLOOKUP(Table_production_dim1[[#This Row],[material_dim_material_id]],Table_material_dim1[[#All],[material_id]:[material_type_description]],3,FALSE)</f>
        <v>ONP</v>
      </c>
    </row>
    <row r="60" spans="1:8" x14ac:dyDescent="0.25">
      <c r="A60">
        <v>3585</v>
      </c>
      <c r="B60" s="2">
        <v>44432</v>
      </c>
      <c r="C60">
        <v>1127</v>
      </c>
      <c r="D60">
        <v>0.5635</v>
      </c>
      <c r="E60" s="2">
        <v>44432</v>
      </c>
      <c r="F60">
        <v>2</v>
      </c>
      <c r="G60">
        <f>IF(Table_production_dim1[[#This Row],[system_created_date]]=Table_production_dim1[[#Headers],[system_created_date]],"",SUMIF(B:B,Table_production_dim1[[#This Row],[system_created_date]],D:D))</f>
        <v>4.6229999999999993</v>
      </c>
      <c r="H60" t="str">
        <f>VLOOKUP(Table_production_dim1[[#This Row],[material_dim_material_id]],Table_material_dim1[[#All],[material_id]:[material_type_description]],3,FALSE)</f>
        <v>OCC</v>
      </c>
    </row>
    <row r="61" spans="1:8" x14ac:dyDescent="0.25">
      <c r="A61">
        <v>3588</v>
      </c>
      <c r="B61" s="2">
        <v>44432</v>
      </c>
      <c r="C61">
        <v>1130</v>
      </c>
      <c r="D61">
        <v>0.56499999999999995</v>
      </c>
      <c r="E61" s="2">
        <v>44432</v>
      </c>
      <c r="F61">
        <v>2</v>
      </c>
      <c r="G61">
        <f>IF(Table_production_dim1[[#This Row],[system_created_date]]=Table_production_dim1[[#Headers],[system_created_date]],"",SUMIF(B:B,Table_production_dim1[[#This Row],[system_created_date]],D:D))</f>
        <v>4.6229999999999993</v>
      </c>
      <c r="H61" t="str">
        <f>VLOOKUP(Table_production_dim1[[#This Row],[material_dim_material_id]],Table_material_dim1[[#All],[material_id]:[material_type_description]],3,FALSE)</f>
        <v>OCC</v>
      </c>
    </row>
    <row r="62" spans="1:8" x14ac:dyDescent="0.25">
      <c r="A62">
        <v>3581</v>
      </c>
      <c r="B62" s="2">
        <v>44432</v>
      </c>
      <c r="C62">
        <v>1135</v>
      </c>
      <c r="D62">
        <v>0.5675</v>
      </c>
      <c r="E62" s="2">
        <v>44432</v>
      </c>
      <c r="F62">
        <v>2</v>
      </c>
      <c r="G62">
        <f>IF(Table_production_dim1[[#This Row],[system_created_date]]=Table_production_dim1[[#Headers],[system_created_date]],"",SUMIF(B:B,Table_production_dim1[[#This Row],[system_created_date]],D:D))</f>
        <v>4.6229999999999993</v>
      </c>
      <c r="H62" t="str">
        <f>VLOOKUP(Table_production_dim1[[#This Row],[material_dim_material_id]],Table_material_dim1[[#All],[material_id]:[material_type_description]],3,FALSE)</f>
        <v>OCC</v>
      </c>
    </row>
    <row r="63" spans="1:8" x14ac:dyDescent="0.25">
      <c r="A63">
        <v>3569</v>
      </c>
      <c r="B63" s="2">
        <v>44431</v>
      </c>
      <c r="C63">
        <v>1560</v>
      </c>
      <c r="D63">
        <v>0.78</v>
      </c>
      <c r="E63" s="2">
        <v>44431</v>
      </c>
      <c r="F63">
        <v>4</v>
      </c>
      <c r="G63">
        <f>IF(Table_production_dim1[[#This Row],[system_created_date]]=Table_production_dim1[[#Headers],[system_created_date]],"",SUMIF(B:B,Table_production_dim1[[#This Row],[system_created_date]],D:D))</f>
        <v>6.3360000000000003</v>
      </c>
      <c r="H63" t="str">
        <f>VLOOKUP(Table_production_dim1[[#This Row],[material_dim_material_id]],Table_material_dim1[[#All],[material_id]:[material_type_description]],3,FALSE)</f>
        <v>ONP</v>
      </c>
    </row>
    <row r="64" spans="1:8" x14ac:dyDescent="0.25">
      <c r="A64">
        <v>3570</v>
      </c>
      <c r="B64" s="2">
        <v>44431</v>
      </c>
      <c r="C64">
        <v>1125</v>
      </c>
      <c r="D64">
        <v>0.5625</v>
      </c>
      <c r="E64" s="2">
        <v>44431</v>
      </c>
      <c r="F64">
        <v>2</v>
      </c>
      <c r="G64">
        <f>IF(Table_production_dim1[[#This Row],[system_created_date]]=Table_production_dim1[[#Headers],[system_created_date]],"",SUMIF(B:B,Table_production_dim1[[#This Row],[system_created_date]],D:D))</f>
        <v>6.3360000000000003</v>
      </c>
      <c r="H64" t="str">
        <f>VLOOKUP(Table_production_dim1[[#This Row],[material_dim_material_id]],Table_material_dim1[[#All],[material_id]:[material_type_description]],3,FALSE)</f>
        <v>OCC</v>
      </c>
    </row>
    <row r="65" spans="1:8" x14ac:dyDescent="0.25">
      <c r="A65">
        <v>3573</v>
      </c>
      <c r="B65" s="2">
        <v>44431</v>
      </c>
      <c r="C65">
        <v>420</v>
      </c>
      <c r="D65">
        <v>0.21</v>
      </c>
      <c r="E65" s="2">
        <v>44431</v>
      </c>
      <c r="F65">
        <v>8</v>
      </c>
      <c r="G65">
        <f>IF(Table_production_dim1[[#This Row],[system_created_date]]=Table_production_dim1[[#Headers],[system_created_date]],"",SUMIF(B:B,Table_production_dim1[[#This Row],[system_created_date]],D:D))</f>
        <v>6.3360000000000003</v>
      </c>
      <c r="H65" t="str">
        <f>VLOOKUP(Table_production_dim1[[#This Row],[material_dim_material_id]],Table_material_dim1[[#All],[material_id]:[material_type_description]],3,FALSE)</f>
        <v>UBC</v>
      </c>
    </row>
    <row r="66" spans="1:8" x14ac:dyDescent="0.25">
      <c r="A66">
        <v>3568</v>
      </c>
      <c r="B66" s="2">
        <v>44431</v>
      </c>
      <c r="C66">
        <v>1127</v>
      </c>
      <c r="D66">
        <v>0.5635</v>
      </c>
      <c r="E66" s="2">
        <v>44431</v>
      </c>
      <c r="F66">
        <v>2</v>
      </c>
      <c r="G66">
        <f>IF(Table_production_dim1[[#This Row],[system_created_date]]=Table_production_dim1[[#Headers],[system_created_date]],"",SUMIF(B:B,Table_production_dim1[[#This Row],[system_created_date]],D:D))</f>
        <v>6.3360000000000003</v>
      </c>
      <c r="H66" t="str">
        <f>VLOOKUP(Table_production_dim1[[#This Row],[material_dim_material_id]],Table_material_dim1[[#All],[material_id]:[material_type_description]],3,FALSE)</f>
        <v>OCC</v>
      </c>
    </row>
    <row r="67" spans="1:8" x14ac:dyDescent="0.25">
      <c r="A67">
        <v>3579</v>
      </c>
      <c r="B67" s="2">
        <v>44431</v>
      </c>
      <c r="C67">
        <v>1126</v>
      </c>
      <c r="D67">
        <v>0.56299999999999994</v>
      </c>
      <c r="E67" s="2">
        <v>44431</v>
      </c>
      <c r="F67">
        <v>2</v>
      </c>
      <c r="G67">
        <f>IF(Table_production_dim1[[#This Row],[system_created_date]]=Table_production_dim1[[#Headers],[system_created_date]],"",SUMIF(B:B,Table_production_dim1[[#This Row],[system_created_date]],D:D))</f>
        <v>6.3360000000000003</v>
      </c>
      <c r="H67" t="str">
        <f>VLOOKUP(Table_production_dim1[[#This Row],[material_dim_material_id]],Table_material_dim1[[#All],[material_id]:[material_type_description]],3,FALSE)</f>
        <v>OCC</v>
      </c>
    </row>
    <row r="68" spans="1:8" x14ac:dyDescent="0.25">
      <c r="A68">
        <v>3571</v>
      </c>
      <c r="B68" s="2">
        <v>44431</v>
      </c>
      <c r="C68">
        <v>1130</v>
      </c>
      <c r="D68">
        <v>0.56499999999999995</v>
      </c>
      <c r="E68" s="2">
        <v>44431</v>
      </c>
      <c r="F68">
        <v>2</v>
      </c>
      <c r="G68">
        <f>IF(Table_production_dim1[[#This Row],[system_created_date]]=Table_production_dim1[[#Headers],[system_created_date]],"",SUMIF(B:B,Table_production_dim1[[#This Row],[system_created_date]],D:D))</f>
        <v>6.3360000000000003</v>
      </c>
      <c r="H68" t="str">
        <f>VLOOKUP(Table_production_dim1[[#This Row],[material_dim_material_id]],Table_material_dim1[[#All],[material_id]:[material_type_description]],3,FALSE)</f>
        <v>OCC</v>
      </c>
    </row>
    <row r="69" spans="1:8" x14ac:dyDescent="0.25">
      <c r="A69">
        <v>3575</v>
      </c>
      <c r="B69" s="2">
        <v>44431</v>
      </c>
      <c r="C69">
        <v>1130</v>
      </c>
      <c r="D69">
        <v>0.56499999999999995</v>
      </c>
      <c r="E69" s="2">
        <v>44431</v>
      </c>
      <c r="F69">
        <v>2</v>
      </c>
      <c r="G69">
        <f>IF(Table_production_dim1[[#This Row],[system_created_date]]=Table_production_dim1[[#Headers],[system_created_date]],"",SUMIF(B:B,Table_production_dim1[[#This Row],[system_created_date]],D:D))</f>
        <v>6.3360000000000003</v>
      </c>
      <c r="H69" t="str">
        <f>VLOOKUP(Table_production_dim1[[#This Row],[material_dim_material_id]],Table_material_dim1[[#All],[material_id]:[material_type_description]],3,FALSE)</f>
        <v>OCC</v>
      </c>
    </row>
    <row r="70" spans="1:8" x14ac:dyDescent="0.25">
      <c r="A70">
        <v>3572</v>
      </c>
      <c r="B70" s="2">
        <v>44431</v>
      </c>
      <c r="C70">
        <v>1118</v>
      </c>
      <c r="D70">
        <v>0.55900000000000005</v>
      </c>
      <c r="E70" s="2">
        <v>44431</v>
      </c>
      <c r="F70">
        <v>2</v>
      </c>
      <c r="G70">
        <f>IF(Table_production_dim1[[#This Row],[system_created_date]]=Table_production_dim1[[#Headers],[system_created_date]],"",SUMIF(B:B,Table_production_dim1[[#This Row],[system_created_date]],D:D))</f>
        <v>6.3360000000000003</v>
      </c>
      <c r="H70" t="str">
        <f>VLOOKUP(Table_production_dim1[[#This Row],[material_dim_material_id]],Table_material_dim1[[#All],[material_id]:[material_type_description]],3,FALSE)</f>
        <v>OCC</v>
      </c>
    </row>
    <row r="71" spans="1:8" x14ac:dyDescent="0.25">
      <c r="A71">
        <v>3576</v>
      </c>
      <c r="B71" s="2">
        <v>44431</v>
      </c>
      <c r="C71">
        <v>1118</v>
      </c>
      <c r="D71">
        <v>0.55900000000000005</v>
      </c>
      <c r="E71" s="2">
        <v>44431</v>
      </c>
      <c r="F71">
        <v>2</v>
      </c>
      <c r="G71">
        <f>IF(Table_production_dim1[[#This Row],[system_created_date]]=Table_production_dim1[[#Headers],[system_created_date]],"",SUMIF(B:B,Table_production_dim1[[#This Row],[system_created_date]],D:D))</f>
        <v>6.3360000000000003</v>
      </c>
      <c r="H71" t="str">
        <f>VLOOKUP(Table_production_dim1[[#This Row],[material_dim_material_id]],Table_material_dim1[[#All],[material_id]:[material_type_description]],3,FALSE)</f>
        <v>OCC</v>
      </c>
    </row>
    <row r="72" spans="1:8" x14ac:dyDescent="0.25">
      <c r="A72">
        <v>3577</v>
      </c>
      <c r="B72" s="2">
        <v>44431</v>
      </c>
      <c r="C72">
        <v>560</v>
      </c>
      <c r="D72">
        <v>0.28000000000000003</v>
      </c>
      <c r="E72" s="2">
        <v>44431</v>
      </c>
      <c r="F72">
        <v>5</v>
      </c>
      <c r="G72">
        <f>IF(Table_production_dim1[[#This Row],[system_created_date]]=Table_production_dim1[[#Headers],[system_created_date]],"",SUMIF(B:B,Table_production_dim1[[#This Row],[system_created_date]],D:D))</f>
        <v>6.3360000000000003</v>
      </c>
      <c r="H72" t="str">
        <f>VLOOKUP(Table_production_dim1[[#This Row],[material_dim_material_id]],Table_material_dim1[[#All],[material_id]:[material_type_description]],3,FALSE)</f>
        <v>PET</v>
      </c>
    </row>
    <row r="73" spans="1:8" x14ac:dyDescent="0.25">
      <c r="A73">
        <v>3574</v>
      </c>
      <c r="B73" s="2">
        <v>44431</v>
      </c>
      <c r="C73">
        <v>1128</v>
      </c>
      <c r="D73">
        <v>0.56399999999999995</v>
      </c>
      <c r="E73" s="2">
        <v>44431</v>
      </c>
      <c r="F73">
        <v>2</v>
      </c>
      <c r="G73">
        <f>IF(Table_production_dim1[[#This Row],[system_created_date]]=Table_production_dim1[[#Headers],[system_created_date]],"",SUMIF(B:B,Table_production_dim1[[#This Row],[system_created_date]],D:D))</f>
        <v>6.3360000000000003</v>
      </c>
      <c r="H73" t="str">
        <f>VLOOKUP(Table_production_dim1[[#This Row],[material_dim_material_id]],Table_material_dim1[[#All],[material_id]:[material_type_description]],3,FALSE)</f>
        <v>OCC</v>
      </c>
    </row>
    <row r="74" spans="1:8" x14ac:dyDescent="0.25">
      <c r="A74">
        <v>3580</v>
      </c>
      <c r="B74" s="2">
        <v>44431</v>
      </c>
      <c r="C74">
        <v>1130</v>
      </c>
      <c r="D74">
        <v>0.56499999999999995</v>
      </c>
      <c r="E74" s="2">
        <v>44431</v>
      </c>
      <c r="F74">
        <v>2</v>
      </c>
      <c r="G74">
        <f>IF(Table_production_dim1[[#This Row],[system_created_date]]=Table_production_dim1[[#Headers],[system_created_date]],"",SUMIF(B:B,Table_production_dim1[[#This Row],[system_created_date]],D:D))</f>
        <v>6.3360000000000003</v>
      </c>
      <c r="H74" t="str">
        <f>VLOOKUP(Table_production_dim1[[#This Row],[material_dim_material_id]],Table_material_dim1[[#All],[material_id]:[material_type_description]],3,FALSE)</f>
        <v>OCC</v>
      </c>
    </row>
    <row r="75" spans="1:8" x14ac:dyDescent="0.25">
      <c r="A75">
        <v>3564</v>
      </c>
      <c r="B75" s="2">
        <v>44428</v>
      </c>
      <c r="C75">
        <v>1127</v>
      </c>
      <c r="D75">
        <v>0.5635</v>
      </c>
      <c r="E75" s="2">
        <v>44428</v>
      </c>
      <c r="F75">
        <v>2</v>
      </c>
      <c r="G75">
        <f>IF(Table_production_dim1[[#This Row],[system_created_date]]=Table_production_dim1[[#Headers],[system_created_date]],"",SUMIF(B:B,Table_production_dim1[[#This Row],[system_created_date]],D:D))</f>
        <v>1.1274999999999999</v>
      </c>
      <c r="H75" t="str">
        <f>VLOOKUP(Table_production_dim1[[#This Row],[material_dim_material_id]],Table_material_dim1[[#All],[material_id]:[material_type_description]],3,FALSE)</f>
        <v>OCC</v>
      </c>
    </row>
    <row r="76" spans="1:8" x14ac:dyDescent="0.25">
      <c r="A76">
        <v>3566</v>
      </c>
      <c r="B76" s="2">
        <v>44428</v>
      </c>
      <c r="C76">
        <v>1128</v>
      </c>
      <c r="D76">
        <v>0.56399999999999995</v>
      </c>
      <c r="E76" s="2">
        <v>44428</v>
      </c>
      <c r="F76">
        <v>2</v>
      </c>
      <c r="G76">
        <f>IF(Table_production_dim1[[#This Row],[system_created_date]]=Table_production_dim1[[#Headers],[system_created_date]],"",SUMIF(B:B,Table_production_dim1[[#This Row],[system_created_date]],D:D))</f>
        <v>1.1274999999999999</v>
      </c>
      <c r="H76" t="str">
        <f>VLOOKUP(Table_production_dim1[[#This Row],[material_dim_material_id]],Table_material_dim1[[#All],[material_id]:[material_type_description]],3,FALSE)</f>
        <v>OCC</v>
      </c>
    </row>
    <row r="77" spans="1:8" x14ac:dyDescent="0.25">
      <c r="A77">
        <v>3560</v>
      </c>
      <c r="B77" s="2">
        <v>44427</v>
      </c>
      <c r="C77">
        <v>1127</v>
      </c>
      <c r="D77">
        <v>0.5635</v>
      </c>
      <c r="E77" s="2">
        <v>44427</v>
      </c>
      <c r="F77">
        <v>2</v>
      </c>
      <c r="G77">
        <f>IF(Table_production_dim1[[#This Row],[system_created_date]]=Table_production_dim1[[#Headers],[system_created_date]],"",SUMIF(B:B,Table_production_dim1[[#This Row],[system_created_date]],D:D))</f>
        <v>3.371</v>
      </c>
      <c r="H77" t="str">
        <f>VLOOKUP(Table_production_dim1[[#This Row],[material_dim_material_id]],Table_material_dim1[[#All],[material_id]:[material_type_description]],3,FALSE)</f>
        <v>OCC</v>
      </c>
    </row>
    <row r="78" spans="1:8" x14ac:dyDescent="0.25">
      <c r="A78">
        <v>3563</v>
      </c>
      <c r="B78" s="2">
        <v>44427</v>
      </c>
      <c r="C78">
        <v>1130</v>
      </c>
      <c r="D78">
        <v>0.56499999999999995</v>
      </c>
      <c r="E78" s="2">
        <v>44427</v>
      </c>
      <c r="F78">
        <v>2</v>
      </c>
      <c r="G78">
        <f>IF(Table_production_dim1[[#This Row],[system_created_date]]=Table_production_dim1[[#Headers],[system_created_date]],"",SUMIF(B:B,Table_production_dim1[[#This Row],[system_created_date]],D:D))</f>
        <v>3.371</v>
      </c>
      <c r="H78" t="str">
        <f>VLOOKUP(Table_production_dim1[[#This Row],[material_dim_material_id]],Table_material_dim1[[#All],[material_id]:[material_type_description]],3,FALSE)</f>
        <v>OCC</v>
      </c>
    </row>
    <row r="79" spans="1:8" x14ac:dyDescent="0.25">
      <c r="A79">
        <v>3562</v>
      </c>
      <c r="B79" s="2">
        <v>44427</v>
      </c>
      <c r="C79">
        <v>1120</v>
      </c>
      <c r="D79">
        <v>0.56000000000000005</v>
      </c>
      <c r="E79" s="2">
        <v>44427</v>
      </c>
      <c r="F79">
        <v>2</v>
      </c>
      <c r="G79">
        <f>IF(Table_production_dim1[[#This Row],[system_created_date]]=Table_production_dim1[[#Headers],[system_created_date]],"",SUMIF(B:B,Table_production_dim1[[#This Row],[system_created_date]],D:D))</f>
        <v>3.371</v>
      </c>
      <c r="H79" t="str">
        <f>VLOOKUP(Table_production_dim1[[#This Row],[material_dim_material_id]],Table_material_dim1[[#All],[material_id]:[material_type_description]],3,FALSE)</f>
        <v>OCC</v>
      </c>
    </row>
    <row r="80" spans="1:8" x14ac:dyDescent="0.25">
      <c r="A80">
        <v>3567</v>
      </c>
      <c r="B80" s="2">
        <v>44427</v>
      </c>
      <c r="C80">
        <v>1117</v>
      </c>
      <c r="D80">
        <v>0.5585</v>
      </c>
      <c r="E80" s="2">
        <v>44427</v>
      </c>
      <c r="F80">
        <v>2</v>
      </c>
      <c r="G80">
        <f>IF(Table_production_dim1[[#This Row],[system_created_date]]=Table_production_dim1[[#Headers],[system_created_date]],"",SUMIF(B:B,Table_production_dim1[[#This Row],[system_created_date]],D:D))</f>
        <v>3.371</v>
      </c>
      <c r="H80" t="str">
        <f>VLOOKUP(Table_production_dim1[[#This Row],[material_dim_material_id]],Table_material_dim1[[#All],[material_id]:[material_type_description]],3,FALSE)</f>
        <v>OCC</v>
      </c>
    </row>
    <row r="81" spans="1:8" x14ac:dyDescent="0.25">
      <c r="A81">
        <v>3561</v>
      </c>
      <c r="B81" s="2">
        <v>44427</v>
      </c>
      <c r="C81">
        <v>1118</v>
      </c>
      <c r="D81">
        <v>0.55900000000000005</v>
      </c>
      <c r="E81" s="2">
        <v>44427</v>
      </c>
      <c r="F81">
        <v>2</v>
      </c>
      <c r="G81">
        <f>IF(Table_production_dim1[[#This Row],[system_created_date]]=Table_production_dim1[[#Headers],[system_created_date]],"",SUMIF(B:B,Table_production_dim1[[#This Row],[system_created_date]],D:D))</f>
        <v>3.371</v>
      </c>
      <c r="H81" t="str">
        <f>VLOOKUP(Table_production_dim1[[#This Row],[material_dim_material_id]],Table_material_dim1[[#All],[material_id]:[material_type_description]],3,FALSE)</f>
        <v>OCC</v>
      </c>
    </row>
    <row r="82" spans="1:8" x14ac:dyDescent="0.25">
      <c r="A82">
        <v>3565</v>
      </c>
      <c r="B82" s="2">
        <v>44427</v>
      </c>
      <c r="C82">
        <v>1130</v>
      </c>
      <c r="D82">
        <v>0.56499999999999995</v>
      </c>
      <c r="E82" s="2">
        <v>44427</v>
      </c>
      <c r="F82">
        <v>2</v>
      </c>
      <c r="G82">
        <f>IF(Table_production_dim1[[#This Row],[system_created_date]]=Table_production_dim1[[#Headers],[system_created_date]],"",SUMIF(B:B,Table_production_dim1[[#This Row],[system_created_date]],D:D))</f>
        <v>3.371</v>
      </c>
      <c r="H82" t="str">
        <f>VLOOKUP(Table_production_dim1[[#This Row],[material_dim_material_id]],Table_material_dim1[[#All],[material_id]:[material_type_description]],3,FALSE)</f>
        <v>OCC</v>
      </c>
    </row>
    <row r="83" spans="1:8" x14ac:dyDescent="0.25">
      <c r="A83">
        <v>3558</v>
      </c>
      <c r="B83" s="2">
        <v>44426</v>
      </c>
      <c r="C83">
        <v>1560</v>
      </c>
      <c r="D83">
        <v>0.78</v>
      </c>
      <c r="E83" s="2">
        <v>44426</v>
      </c>
      <c r="F83">
        <v>4</v>
      </c>
      <c r="G83">
        <f>IF(Table_production_dim1[[#This Row],[system_created_date]]=Table_production_dim1[[#Headers],[system_created_date]],"",SUMIF(B:B,Table_production_dim1[[#This Row],[system_created_date]],D:D))</f>
        <v>3.2245000000000004</v>
      </c>
      <c r="H83" t="str">
        <f>VLOOKUP(Table_production_dim1[[#This Row],[material_dim_material_id]],Table_material_dim1[[#All],[material_id]:[material_type_description]],3,FALSE)</f>
        <v>ONP</v>
      </c>
    </row>
    <row r="84" spans="1:8" x14ac:dyDescent="0.25">
      <c r="A84">
        <v>3557</v>
      </c>
      <c r="B84" s="2">
        <v>44426</v>
      </c>
      <c r="C84">
        <v>400</v>
      </c>
      <c r="D84">
        <v>0.2</v>
      </c>
      <c r="E84" s="2">
        <v>44426</v>
      </c>
      <c r="F84">
        <v>8</v>
      </c>
      <c r="G84">
        <f>IF(Table_production_dim1[[#This Row],[system_created_date]]=Table_production_dim1[[#Headers],[system_created_date]],"",SUMIF(B:B,Table_production_dim1[[#This Row],[system_created_date]],D:D))</f>
        <v>3.2245000000000004</v>
      </c>
      <c r="H84" t="str">
        <f>VLOOKUP(Table_production_dim1[[#This Row],[material_dim_material_id]],Table_material_dim1[[#All],[material_id]:[material_type_description]],3,FALSE)</f>
        <v>UBC</v>
      </c>
    </row>
    <row r="85" spans="1:8" x14ac:dyDescent="0.25">
      <c r="A85">
        <v>3556</v>
      </c>
      <c r="B85" s="2">
        <v>44426</v>
      </c>
      <c r="C85">
        <v>1128</v>
      </c>
      <c r="D85">
        <v>0.56399999999999995</v>
      </c>
      <c r="E85" s="2">
        <v>44426</v>
      </c>
      <c r="F85">
        <v>2</v>
      </c>
      <c r="G85">
        <f>IF(Table_production_dim1[[#This Row],[system_created_date]]=Table_production_dim1[[#Headers],[system_created_date]],"",SUMIF(B:B,Table_production_dim1[[#This Row],[system_created_date]],D:D))</f>
        <v>3.2245000000000004</v>
      </c>
      <c r="H85" t="str">
        <f>VLOOKUP(Table_production_dim1[[#This Row],[material_dim_material_id]],Table_material_dim1[[#All],[material_id]:[material_type_description]],3,FALSE)</f>
        <v>OCC</v>
      </c>
    </row>
    <row r="86" spans="1:8" x14ac:dyDescent="0.25">
      <c r="A86">
        <v>3555</v>
      </c>
      <c r="B86" s="2">
        <v>44426</v>
      </c>
      <c r="C86">
        <v>1118</v>
      </c>
      <c r="D86">
        <v>0.55900000000000005</v>
      </c>
      <c r="E86" s="2">
        <v>44426</v>
      </c>
      <c r="F86">
        <v>2</v>
      </c>
      <c r="G86">
        <f>IF(Table_production_dim1[[#This Row],[system_created_date]]=Table_production_dim1[[#Headers],[system_created_date]],"",SUMIF(B:B,Table_production_dim1[[#This Row],[system_created_date]],D:D))</f>
        <v>3.2245000000000004</v>
      </c>
      <c r="H86" t="str">
        <f>VLOOKUP(Table_production_dim1[[#This Row],[material_dim_material_id]],Table_material_dim1[[#All],[material_id]:[material_type_description]],3,FALSE)</f>
        <v>OCC</v>
      </c>
    </row>
    <row r="87" spans="1:8" x14ac:dyDescent="0.25">
      <c r="A87">
        <v>3559</v>
      </c>
      <c r="B87" s="2">
        <v>44426</v>
      </c>
      <c r="C87">
        <v>1118</v>
      </c>
      <c r="D87">
        <v>0.55900000000000005</v>
      </c>
      <c r="E87" s="2">
        <v>44426</v>
      </c>
      <c r="F87">
        <v>2</v>
      </c>
      <c r="G87">
        <f>IF(Table_production_dim1[[#This Row],[system_created_date]]=Table_production_dim1[[#Headers],[system_created_date]],"",SUMIF(B:B,Table_production_dim1[[#This Row],[system_created_date]],D:D))</f>
        <v>3.2245000000000004</v>
      </c>
      <c r="H87" t="str">
        <f>VLOOKUP(Table_production_dim1[[#This Row],[material_dim_material_id]],Table_material_dim1[[#All],[material_id]:[material_type_description]],3,FALSE)</f>
        <v>OCC</v>
      </c>
    </row>
    <row r="88" spans="1:8" x14ac:dyDescent="0.25">
      <c r="A88">
        <v>3554</v>
      </c>
      <c r="B88" s="2">
        <v>44426</v>
      </c>
      <c r="C88">
        <v>1125</v>
      </c>
      <c r="D88">
        <v>0.5625</v>
      </c>
      <c r="E88" s="2">
        <v>44426</v>
      </c>
      <c r="F88">
        <v>2</v>
      </c>
      <c r="G88">
        <f>IF(Table_production_dim1[[#This Row],[system_created_date]]=Table_production_dim1[[#Headers],[system_created_date]],"",SUMIF(B:B,Table_production_dim1[[#This Row],[system_created_date]],D:D))</f>
        <v>3.2245000000000004</v>
      </c>
      <c r="H88" t="str">
        <f>VLOOKUP(Table_production_dim1[[#This Row],[material_dim_material_id]],Table_material_dim1[[#All],[material_id]:[material_type_description]],3,FALSE)</f>
        <v>OCC</v>
      </c>
    </row>
    <row r="89" spans="1:8" x14ac:dyDescent="0.25">
      <c r="A89">
        <v>3553</v>
      </c>
      <c r="B89" s="2">
        <v>44425</v>
      </c>
      <c r="C89">
        <v>410</v>
      </c>
      <c r="D89">
        <v>0.20499999999999999</v>
      </c>
      <c r="E89" s="2">
        <v>44425</v>
      </c>
      <c r="F89">
        <v>8</v>
      </c>
      <c r="G89">
        <f>IF(Table_production_dim1[[#This Row],[system_created_date]]=Table_production_dim1[[#Headers],[system_created_date]],"",SUMIF(B:B,Table_production_dim1[[#This Row],[system_created_date]],D:D))</f>
        <v>5.8559999999999999</v>
      </c>
      <c r="H89" t="str">
        <f>VLOOKUP(Table_production_dim1[[#This Row],[material_dim_material_id]],Table_material_dim1[[#All],[material_id]:[material_type_description]],3,FALSE)</f>
        <v>UBC</v>
      </c>
    </row>
    <row r="90" spans="1:8" x14ac:dyDescent="0.25">
      <c r="A90">
        <v>3549</v>
      </c>
      <c r="B90" s="2">
        <v>44425</v>
      </c>
      <c r="C90">
        <v>1130</v>
      </c>
      <c r="D90">
        <v>0.56499999999999995</v>
      </c>
      <c r="E90" s="2">
        <v>44425</v>
      </c>
      <c r="F90">
        <v>2</v>
      </c>
      <c r="G90">
        <f>IF(Table_production_dim1[[#This Row],[system_created_date]]=Table_production_dim1[[#Headers],[system_created_date]],"",SUMIF(B:B,Table_production_dim1[[#This Row],[system_created_date]],D:D))</f>
        <v>5.8559999999999999</v>
      </c>
      <c r="H90" t="str">
        <f>VLOOKUP(Table_production_dim1[[#This Row],[material_dim_material_id]],Table_material_dim1[[#All],[material_id]:[material_type_description]],3,FALSE)</f>
        <v>OCC</v>
      </c>
    </row>
    <row r="91" spans="1:8" x14ac:dyDescent="0.25">
      <c r="A91">
        <v>3550</v>
      </c>
      <c r="B91" s="2">
        <v>44425</v>
      </c>
      <c r="C91">
        <v>1135</v>
      </c>
      <c r="D91">
        <v>0.5675</v>
      </c>
      <c r="E91" s="2">
        <v>44425</v>
      </c>
      <c r="F91">
        <v>2</v>
      </c>
      <c r="G91">
        <f>IF(Table_production_dim1[[#This Row],[system_created_date]]=Table_production_dim1[[#Headers],[system_created_date]],"",SUMIF(B:B,Table_production_dim1[[#This Row],[system_created_date]],D:D))</f>
        <v>5.8559999999999999</v>
      </c>
      <c r="H91" t="str">
        <f>VLOOKUP(Table_production_dim1[[#This Row],[material_dim_material_id]],Table_material_dim1[[#All],[material_id]:[material_type_description]],3,FALSE)</f>
        <v>OCC</v>
      </c>
    </row>
    <row r="92" spans="1:8" x14ac:dyDescent="0.25">
      <c r="A92">
        <v>3543</v>
      </c>
      <c r="B92" s="2">
        <v>44425</v>
      </c>
      <c r="C92">
        <v>1135</v>
      </c>
      <c r="D92">
        <v>0.5675</v>
      </c>
      <c r="E92" s="2">
        <v>44425</v>
      </c>
      <c r="F92">
        <v>2</v>
      </c>
      <c r="G92">
        <f>IF(Table_production_dim1[[#This Row],[system_created_date]]=Table_production_dim1[[#Headers],[system_created_date]],"",SUMIF(B:B,Table_production_dim1[[#This Row],[system_created_date]],D:D))</f>
        <v>5.8559999999999999</v>
      </c>
      <c r="H92" t="str">
        <f>VLOOKUP(Table_production_dim1[[#This Row],[material_dim_material_id]],Table_material_dim1[[#All],[material_id]:[material_type_description]],3,FALSE)</f>
        <v>OCC</v>
      </c>
    </row>
    <row r="93" spans="1:8" x14ac:dyDescent="0.25">
      <c r="A93">
        <v>3551</v>
      </c>
      <c r="B93" s="2">
        <v>44425</v>
      </c>
      <c r="C93">
        <v>1118</v>
      </c>
      <c r="D93">
        <v>0.55900000000000005</v>
      </c>
      <c r="E93" s="2">
        <v>44425</v>
      </c>
      <c r="F93">
        <v>2</v>
      </c>
      <c r="G93">
        <f>IF(Table_production_dim1[[#This Row],[system_created_date]]=Table_production_dim1[[#Headers],[system_created_date]],"",SUMIF(B:B,Table_production_dim1[[#This Row],[system_created_date]],D:D))</f>
        <v>5.8559999999999999</v>
      </c>
      <c r="H93" t="str">
        <f>VLOOKUP(Table_production_dim1[[#This Row],[material_dim_material_id]],Table_material_dim1[[#All],[material_id]:[material_type_description]],3,FALSE)</f>
        <v>OCC</v>
      </c>
    </row>
    <row r="94" spans="1:8" x14ac:dyDescent="0.25">
      <c r="A94">
        <v>3544</v>
      </c>
      <c r="B94" s="2">
        <v>44425</v>
      </c>
      <c r="C94">
        <v>1140</v>
      </c>
      <c r="D94">
        <v>0.56999999999999995</v>
      </c>
      <c r="E94" s="2">
        <v>44425</v>
      </c>
      <c r="F94">
        <v>2</v>
      </c>
      <c r="G94">
        <f>IF(Table_production_dim1[[#This Row],[system_created_date]]=Table_production_dim1[[#Headers],[system_created_date]],"",SUMIF(B:B,Table_production_dim1[[#This Row],[system_created_date]],D:D))</f>
        <v>5.8559999999999999</v>
      </c>
      <c r="H94" t="str">
        <f>VLOOKUP(Table_production_dim1[[#This Row],[material_dim_material_id]],Table_material_dim1[[#All],[material_id]:[material_type_description]],3,FALSE)</f>
        <v>OCC</v>
      </c>
    </row>
    <row r="95" spans="1:8" x14ac:dyDescent="0.25">
      <c r="A95">
        <v>3548</v>
      </c>
      <c r="B95" s="2">
        <v>44425</v>
      </c>
      <c r="C95">
        <v>1127</v>
      </c>
      <c r="D95">
        <v>0.5635</v>
      </c>
      <c r="E95" s="2">
        <v>44425</v>
      </c>
      <c r="F95">
        <v>2</v>
      </c>
      <c r="G95">
        <f>IF(Table_production_dim1[[#This Row],[system_created_date]]=Table_production_dim1[[#Headers],[system_created_date]],"",SUMIF(B:B,Table_production_dim1[[#This Row],[system_created_date]],D:D))</f>
        <v>5.8559999999999999</v>
      </c>
      <c r="H95" t="str">
        <f>VLOOKUP(Table_production_dim1[[#This Row],[material_dim_material_id]],Table_material_dim1[[#All],[material_id]:[material_type_description]],3,FALSE)</f>
        <v>OCC</v>
      </c>
    </row>
    <row r="96" spans="1:8" x14ac:dyDescent="0.25">
      <c r="A96">
        <v>3547</v>
      </c>
      <c r="B96" s="2">
        <v>44425</v>
      </c>
      <c r="C96">
        <v>1130</v>
      </c>
      <c r="D96">
        <v>0.56499999999999995</v>
      </c>
      <c r="E96" s="2">
        <v>44425</v>
      </c>
      <c r="F96">
        <v>2</v>
      </c>
      <c r="G96">
        <f>IF(Table_production_dim1[[#This Row],[system_created_date]]=Table_production_dim1[[#Headers],[system_created_date]],"",SUMIF(B:B,Table_production_dim1[[#This Row],[system_created_date]],D:D))</f>
        <v>5.8559999999999999</v>
      </c>
      <c r="H96" t="str">
        <f>VLOOKUP(Table_production_dim1[[#This Row],[material_dim_material_id]],Table_material_dim1[[#All],[material_id]:[material_type_description]],3,FALSE)</f>
        <v>OCC</v>
      </c>
    </row>
    <row r="97" spans="1:8" x14ac:dyDescent="0.25">
      <c r="A97">
        <v>3546</v>
      </c>
      <c r="B97" s="2">
        <v>44425</v>
      </c>
      <c r="C97">
        <v>1560</v>
      </c>
      <c r="D97">
        <v>0.78</v>
      </c>
      <c r="E97" s="2">
        <v>44425</v>
      </c>
      <c r="F97">
        <v>4</v>
      </c>
      <c r="G97">
        <f>IF(Table_production_dim1[[#This Row],[system_created_date]]=Table_production_dim1[[#Headers],[system_created_date]],"",SUMIF(B:B,Table_production_dim1[[#This Row],[system_created_date]],D:D))</f>
        <v>5.8559999999999999</v>
      </c>
      <c r="H97" t="str">
        <f>VLOOKUP(Table_production_dim1[[#This Row],[material_dim_material_id]],Table_material_dim1[[#All],[material_id]:[material_type_description]],3,FALSE)</f>
        <v>ONP</v>
      </c>
    </row>
    <row r="98" spans="1:8" x14ac:dyDescent="0.25">
      <c r="A98">
        <v>3552</v>
      </c>
      <c r="B98" s="2">
        <v>44425</v>
      </c>
      <c r="C98">
        <v>700</v>
      </c>
      <c r="D98">
        <v>0.35</v>
      </c>
      <c r="E98" s="2">
        <v>44425</v>
      </c>
      <c r="F98">
        <v>6</v>
      </c>
      <c r="G98">
        <f>IF(Table_production_dim1[[#This Row],[system_created_date]]=Table_production_dim1[[#Headers],[system_created_date]],"",SUMIF(B:B,Table_production_dim1[[#This Row],[system_created_date]],D:D))</f>
        <v>5.8559999999999999</v>
      </c>
      <c r="H98" t="str">
        <f>VLOOKUP(Table_production_dim1[[#This Row],[material_dim_material_id]],Table_material_dim1[[#All],[material_id]:[material_type_description]],3,FALSE)</f>
        <v>HDPEN</v>
      </c>
    </row>
    <row r="99" spans="1:8" x14ac:dyDescent="0.25">
      <c r="A99">
        <v>3545</v>
      </c>
      <c r="B99" s="2">
        <v>44425</v>
      </c>
      <c r="C99">
        <v>1127</v>
      </c>
      <c r="D99">
        <v>0.5635</v>
      </c>
      <c r="E99" s="2">
        <v>44425</v>
      </c>
      <c r="F99">
        <v>2</v>
      </c>
      <c r="G99">
        <f>IF(Table_production_dim1[[#This Row],[system_created_date]]=Table_production_dim1[[#Headers],[system_created_date]],"",SUMIF(B:B,Table_production_dim1[[#This Row],[system_created_date]],D:D))</f>
        <v>5.8559999999999999</v>
      </c>
      <c r="H99" t="str">
        <f>VLOOKUP(Table_production_dim1[[#This Row],[material_dim_material_id]],Table_material_dim1[[#All],[material_id]:[material_type_description]],3,FALSE)</f>
        <v>OCC</v>
      </c>
    </row>
    <row r="100" spans="1:8" x14ac:dyDescent="0.25">
      <c r="A100">
        <v>3542</v>
      </c>
      <c r="B100" s="2">
        <v>44424</v>
      </c>
      <c r="C100">
        <v>1135</v>
      </c>
      <c r="D100">
        <v>0.5675</v>
      </c>
      <c r="E100" s="2">
        <v>44424</v>
      </c>
      <c r="F100">
        <v>2</v>
      </c>
      <c r="G100">
        <f>IF(Table_production_dim1[[#This Row],[system_created_date]]=Table_production_dim1[[#Headers],[system_created_date]],"",SUMIF(B:B,Table_production_dim1[[#This Row],[system_created_date]],D:D))</f>
        <v>4.6920000000000002</v>
      </c>
      <c r="H100" t="str">
        <f>VLOOKUP(Table_production_dim1[[#This Row],[material_dim_material_id]],Table_material_dim1[[#All],[material_id]:[material_type_description]],3,FALSE)</f>
        <v>OCC</v>
      </c>
    </row>
    <row r="101" spans="1:8" x14ac:dyDescent="0.25">
      <c r="A101">
        <v>3536</v>
      </c>
      <c r="B101" s="2">
        <v>44424</v>
      </c>
      <c r="C101">
        <v>1560</v>
      </c>
      <c r="D101">
        <v>0.78</v>
      </c>
      <c r="E101" s="2">
        <v>44424</v>
      </c>
      <c r="F101">
        <v>4</v>
      </c>
      <c r="G101">
        <f>IF(Table_production_dim1[[#This Row],[system_created_date]]=Table_production_dim1[[#Headers],[system_created_date]],"",SUMIF(B:B,Table_production_dim1[[#This Row],[system_created_date]],D:D))</f>
        <v>4.6920000000000002</v>
      </c>
      <c r="H101" t="str">
        <f>VLOOKUP(Table_production_dim1[[#This Row],[material_dim_material_id]],Table_material_dim1[[#All],[material_id]:[material_type_description]],3,FALSE)</f>
        <v>ONP</v>
      </c>
    </row>
    <row r="102" spans="1:8" x14ac:dyDescent="0.25">
      <c r="A102">
        <v>3539</v>
      </c>
      <c r="B102" s="2">
        <v>44424</v>
      </c>
      <c r="C102">
        <v>1135</v>
      </c>
      <c r="D102">
        <v>0.5675</v>
      </c>
      <c r="E102" s="2">
        <v>44424</v>
      </c>
      <c r="F102">
        <v>2</v>
      </c>
      <c r="G102">
        <f>IF(Table_production_dim1[[#This Row],[system_created_date]]=Table_production_dim1[[#Headers],[system_created_date]],"",SUMIF(B:B,Table_production_dim1[[#This Row],[system_created_date]],D:D))</f>
        <v>4.6920000000000002</v>
      </c>
      <c r="H102" t="str">
        <f>VLOOKUP(Table_production_dim1[[#This Row],[material_dim_material_id]],Table_material_dim1[[#All],[material_id]:[material_type_description]],3,FALSE)</f>
        <v>OCC</v>
      </c>
    </row>
    <row r="103" spans="1:8" x14ac:dyDescent="0.25">
      <c r="A103">
        <v>3538</v>
      </c>
      <c r="B103" s="2">
        <v>44424</v>
      </c>
      <c r="C103">
        <v>400</v>
      </c>
      <c r="D103">
        <v>0.2</v>
      </c>
      <c r="E103" s="2">
        <v>44424</v>
      </c>
      <c r="F103">
        <v>8</v>
      </c>
      <c r="G103">
        <f>IF(Table_production_dim1[[#This Row],[system_created_date]]=Table_production_dim1[[#Headers],[system_created_date]],"",SUMIF(B:B,Table_production_dim1[[#This Row],[system_created_date]],D:D))</f>
        <v>4.6920000000000002</v>
      </c>
      <c r="H103" t="str">
        <f>VLOOKUP(Table_production_dim1[[#This Row],[material_dim_material_id]],Table_material_dim1[[#All],[material_id]:[material_type_description]],3,FALSE)</f>
        <v>UBC</v>
      </c>
    </row>
    <row r="104" spans="1:8" x14ac:dyDescent="0.25">
      <c r="A104">
        <v>3540</v>
      </c>
      <c r="B104" s="2">
        <v>44424</v>
      </c>
      <c r="C104">
        <v>1127</v>
      </c>
      <c r="D104">
        <v>0.5635</v>
      </c>
      <c r="E104" s="2">
        <v>44424</v>
      </c>
      <c r="F104">
        <v>2</v>
      </c>
      <c r="G104">
        <f>IF(Table_production_dim1[[#This Row],[system_created_date]]=Table_production_dim1[[#Headers],[system_created_date]],"",SUMIF(B:B,Table_production_dim1[[#This Row],[system_created_date]],D:D))</f>
        <v>4.6920000000000002</v>
      </c>
      <c r="H104" t="str">
        <f>VLOOKUP(Table_production_dim1[[#This Row],[material_dim_material_id]],Table_material_dim1[[#All],[material_id]:[material_type_description]],3,FALSE)</f>
        <v>OCC</v>
      </c>
    </row>
    <row r="105" spans="1:8" x14ac:dyDescent="0.25">
      <c r="A105">
        <v>3535</v>
      </c>
      <c r="B105" s="2">
        <v>44424</v>
      </c>
      <c r="C105">
        <v>1130</v>
      </c>
      <c r="D105">
        <v>0.56499999999999995</v>
      </c>
      <c r="E105" s="2">
        <v>44424</v>
      </c>
      <c r="F105">
        <v>2</v>
      </c>
      <c r="G105">
        <f>IF(Table_production_dim1[[#This Row],[system_created_date]]=Table_production_dim1[[#Headers],[system_created_date]],"",SUMIF(B:B,Table_production_dim1[[#This Row],[system_created_date]],D:D))</f>
        <v>4.6920000000000002</v>
      </c>
      <c r="H105" t="str">
        <f>VLOOKUP(Table_production_dim1[[#This Row],[material_dim_material_id]],Table_material_dim1[[#All],[material_id]:[material_type_description]],3,FALSE)</f>
        <v>OCC</v>
      </c>
    </row>
    <row r="106" spans="1:8" x14ac:dyDescent="0.25">
      <c r="A106">
        <v>3537</v>
      </c>
      <c r="B106" s="2">
        <v>44424</v>
      </c>
      <c r="C106">
        <v>640</v>
      </c>
      <c r="D106">
        <v>0.32</v>
      </c>
      <c r="E106" s="2">
        <v>44424</v>
      </c>
      <c r="F106">
        <v>5</v>
      </c>
      <c r="G106">
        <f>IF(Table_production_dim1[[#This Row],[system_created_date]]=Table_production_dim1[[#Headers],[system_created_date]],"",SUMIF(B:B,Table_production_dim1[[#This Row],[system_created_date]],D:D))</f>
        <v>4.6920000000000002</v>
      </c>
      <c r="H106" t="str">
        <f>VLOOKUP(Table_production_dim1[[#This Row],[material_dim_material_id]],Table_material_dim1[[#All],[material_id]:[material_type_description]],3,FALSE)</f>
        <v>PET</v>
      </c>
    </row>
    <row r="107" spans="1:8" x14ac:dyDescent="0.25">
      <c r="A107">
        <v>3534</v>
      </c>
      <c r="B107" s="2">
        <v>44424</v>
      </c>
      <c r="C107">
        <v>1127</v>
      </c>
      <c r="D107">
        <v>0.5635</v>
      </c>
      <c r="E107" s="2">
        <v>44424</v>
      </c>
      <c r="F107">
        <v>2</v>
      </c>
      <c r="G107">
        <f>IF(Table_production_dim1[[#This Row],[system_created_date]]=Table_production_dim1[[#Headers],[system_created_date]],"",SUMIF(B:B,Table_production_dim1[[#This Row],[system_created_date]],D:D))</f>
        <v>4.6920000000000002</v>
      </c>
      <c r="H107" t="str">
        <f>VLOOKUP(Table_production_dim1[[#This Row],[material_dim_material_id]],Table_material_dim1[[#All],[material_id]:[material_type_description]],3,FALSE)</f>
        <v>OCC</v>
      </c>
    </row>
    <row r="108" spans="1:8" x14ac:dyDescent="0.25">
      <c r="A108">
        <v>3541</v>
      </c>
      <c r="B108" s="2">
        <v>44424</v>
      </c>
      <c r="C108">
        <v>1130</v>
      </c>
      <c r="D108">
        <v>0.56499999999999995</v>
      </c>
      <c r="E108" s="2">
        <v>44424</v>
      </c>
      <c r="F108">
        <v>2</v>
      </c>
      <c r="G108">
        <f>IF(Table_production_dim1[[#This Row],[system_created_date]]=Table_production_dim1[[#Headers],[system_created_date]],"",SUMIF(B:B,Table_production_dim1[[#This Row],[system_created_date]],D:D))</f>
        <v>4.6920000000000002</v>
      </c>
      <c r="H108" t="str">
        <f>VLOOKUP(Table_production_dim1[[#This Row],[material_dim_material_id]],Table_material_dim1[[#All],[material_id]:[material_type_description]],3,FALSE)</f>
        <v>OCC</v>
      </c>
    </row>
    <row r="109" spans="1:8" x14ac:dyDescent="0.25">
      <c r="A109">
        <v>3532</v>
      </c>
      <c r="B109" s="2">
        <v>44422</v>
      </c>
      <c r="C109">
        <v>1130</v>
      </c>
      <c r="D109">
        <v>0.56499999999999995</v>
      </c>
      <c r="E109" s="2">
        <v>44422</v>
      </c>
      <c r="F109">
        <v>2</v>
      </c>
      <c r="G109">
        <f>IF(Table_production_dim1[[#This Row],[system_created_date]]=Table_production_dim1[[#Headers],[system_created_date]],"",SUMIF(B:B,Table_production_dim1[[#This Row],[system_created_date]],D:D))</f>
        <v>1.1274999999999999</v>
      </c>
      <c r="H109" t="str">
        <f>VLOOKUP(Table_production_dim1[[#This Row],[material_dim_material_id]],Table_material_dim1[[#All],[material_id]:[material_type_description]],3,FALSE)</f>
        <v>OCC</v>
      </c>
    </row>
    <row r="110" spans="1:8" x14ac:dyDescent="0.25">
      <c r="A110">
        <v>3533</v>
      </c>
      <c r="B110" s="2">
        <v>44422</v>
      </c>
      <c r="C110">
        <v>1125</v>
      </c>
      <c r="D110">
        <v>0.5625</v>
      </c>
      <c r="E110" s="2">
        <v>44422</v>
      </c>
      <c r="F110">
        <v>2</v>
      </c>
      <c r="G110">
        <f>IF(Table_production_dim1[[#This Row],[system_created_date]]=Table_production_dim1[[#Headers],[system_created_date]],"",SUMIF(B:B,Table_production_dim1[[#This Row],[system_created_date]],D:D))</f>
        <v>1.1274999999999999</v>
      </c>
      <c r="H110" t="str">
        <f>VLOOKUP(Table_production_dim1[[#This Row],[material_dim_material_id]],Table_material_dim1[[#All],[material_id]:[material_type_description]],3,FALSE)</f>
        <v>OCC</v>
      </c>
    </row>
    <row r="111" spans="1:8" x14ac:dyDescent="0.25">
      <c r="A111">
        <v>3530</v>
      </c>
      <c r="B111" s="2">
        <v>44421</v>
      </c>
      <c r="C111">
        <v>1127</v>
      </c>
      <c r="D111">
        <v>0.5635</v>
      </c>
      <c r="E111" s="2">
        <v>44421</v>
      </c>
      <c r="F111">
        <v>2</v>
      </c>
      <c r="G111">
        <f>IF(Table_production_dim1[[#This Row],[system_created_date]]=Table_production_dim1[[#Headers],[system_created_date]],"",SUMIF(B:B,Table_production_dim1[[#This Row],[system_created_date]],D:D))</f>
        <v>4.2805</v>
      </c>
      <c r="H111" t="str">
        <f>VLOOKUP(Table_production_dim1[[#This Row],[material_dim_material_id]],Table_material_dim1[[#All],[material_id]:[material_type_description]],3,FALSE)</f>
        <v>OCC</v>
      </c>
    </row>
    <row r="112" spans="1:8" x14ac:dyDescent="0.25">
      <c r="A112">
        <v>3531</v>
      </c>
      <c r="B112" s="2">
        <v>44421</v>
      </c>
      <c r="C112">
        <v>670</v>
      </c>
      <c r="D112">
        <v>0.33500000000000002</v>
      </c>
      <c r="E112" s="2">
        <v>44421</v>
      </c>
      <c r="F112">
        <v>7</v>
      </c>
      <c r="G112">
        <f>IF(Table_production_dim1[[#This Row],[system_created_date]]=Table_production_dim1[[#Headers],[system_created_date]],"",SUMIF(B:B,Table_production_dim1[[#This Row],[system_created_date]],D:D))</f>
        <v>4.2805</v>
      </c>
      <c r="H112" t="str">
        <f>VLOOKUP(Table_production_dim1[[#This Row],[material_dim_material_id]],Table_material_dim1[[#All],[material_id]:[material_type_description]],3,FALSE)</f>
        <v>HDPEC</v>
      </c>
    </row>
    <row r="113" spans="1:8" x14ac:dyDescent="0.25">
      <c r="A113">
        <v>3524</v>
      </c>
      <c r="B113" s="2">
        <v>44421</v>
      </c>
      <c r="C113">
        <v>1127</v>
      </c>
      <c r="D113">
        <v>0.5635</v>
      </c>
      <c r="E113" s="2">
        <v>44421</v>
      </c>
      <c r="F113">
        <v>2</v>
      </c>
      <c r="G113">
        <f>IF(Table_production_dim1[[#This Row],[system_created_date]]=Table_production_dim1[[#Headers],[system_created_date]],"",SUMIF(B:B,Table_production_dim1[[#This Row],[system_created_date]],D:D))</f>
        <v>4.2805</v>
      </c>
      <c r="H113" t="str">
        <f>VLOOKUP(Table_production_dim1[[#This Row],[material_dim_material_id]],Table_material_dim1[[#All],[material_id]:[material_type_description]],3,FALSE)</f>
        <v>OCC</v>
      </c>
    </row>
    <row r="114" spans="1:8" x14ac:dyDescent="0.25">
      <c r="A114">
        <v>3526</v>
      </c>
      <c r="B114" s="2">
        <v>44421</v>
      </c>
      <c r="C114">
        <v>1120</v>
      </c>
      <c r="D114">
        <v>0.56000000000000005</v>
      </c>
      <c r="E114" s="2">
        <v>44421</v>
      </c>
      <c r="F114">
        <v>2</v>
      </c>
      <c r="G114">
        <f>IF(Table_production_dim1[[#This Row],[system_created_date]]=Table_production_dim1[[#Headers],[system_created_date]],"",SUMIF(B:B,Table_production_dim1[[#This Row],[system_created_date]],D:D))</f>
        <v>4.2805</v>
      </c>
      <c r="H114" t="str">
        <f>VLOOKUP(Table_production_dim1[[#This Row],[material_dim_material_id]],Table_material_dim1[[#All],[material_id]:[material_type_description]],3,FALSE)</f>
        <v>OCC</v>
      </c>
    </row>
    <row r="115" spans="1:8" x14ac:dyDescent="0.25">
      <c r="A115">
        <v>3527</v>
      </c>
      <c r="B115" s="2">
        <v>44421</v>
      </c>
      <c r="C115">
        <v>1117</v>
      </c>
      <c r="D115">
        <v>0.5585</v>
      </c>
      <c r="E115" s="2">
        <v>44421</v>
      </c>
      <c r="F115">
        <v>2</v>
      </c>
      <c r="G115">
        <f>IF(Table_production_dim1[[#This Row],[system_created_date]]=Table_production_dim1[[#Headers],[system_created_date]],"",SUMIF(B:B,Table_production_dim1[[#This Row],[system_created_date]],D:D))</f>
        <v>4.2805</v>
      </c>
      <c r="H115" t="str">
        <f>VLOOKUP(Table_production_dim1[[#This Row],[material_dim_material_id]],Table_material_dim1[[#All],[material_id]:[material_type_description]],3,FALSE)</f>
        <v>OCC</v>
      </c>
    </row>
    <row r="116" spans="1:8" x14ac:dyDescent="0.25">
      <c r="A116">
        <v>3528</v>
      </c>
      <c r="B116" s="2">
        <v>44421</v>
      </c>
      <c r="C116">
        <v>1130</v>
      </c>
      <c r="D116">
        <v>0.56499999999999995</v>
      </c>
      <c r="E116" s="2">
        <v>44421</v>
      </c>
      <c r="F116">
        <v>2</v>
      </c>
      <c r="G116">
        <f>IF(Table_production_dim1[[#This Row],[system_created_date]]=Table_production_dim1[[#Headers],[system_created_date]],"",SUMIF(B:B,Table_production_dim1[[#This Row],[system_created_date]],D:D))</f>
        <v>4.2805</v>
      </c>
      <c r="H116" t="str">
        <f>VLOOKUP(Table_production_dim1[[#This Row],[material_dim_material_id]],Table_material_dim1[[#All],[material_id]:[material_type_description]],3,FALSE)</f>
        <v>OCC</v>
      </c>
    </row>
    <row r="117" spans="1:8" x14ac:dyDescent="0.25">
      <c r="A117">
        <v>3525</v>
      </c>
      <c r="B117" s="2">
        <v>44421</v>
      </c>
      <c r="C117">
        <v>1135</v>
      </c>
      <c r="D117">
        <v>0.5675</v>
      </c>
      <c r="E117" s="2">
        <v>44421</v>
      </c>
      <c r="F117">
        <v>2</v>
      </c>
      <c r="G117">
        <f>IF(Table_production_dim1[[#This Row],[system_created_date]]=Table_production_dim1[[#Headers],[system_created_date]],"",SUMIF(B:B,Table_production_dim1[[#This Row],[system_created_date]],D:D))</f>
        <v>4.2805</v>
      </c>
      <c r="H117" t="str">
        <f>VLOOKUP(Table_production_dim1[[#This Row],[material_dim_material_id]],Table_material_dim1[[#All],[material_id]:[material_type_description]],3,FALSE)</f>
        <v>OCC</v>
      </c>
    </row>
    <row r="118" spans="1:8" x14ac:dyDescent="0.25">
      <c r="A118">
        <v>3529</v>
      </c>
      <c r="B118" s="2">
        <v>44421</v>
      </c>
      <c r="C118">
        <v>1135</v>
      </c>
      <c r="D118">
        <v>0.5675</v>
      </c>
      <c r="E118" s="2">
        <v>44421</v>
      </c>
      <c r="F118">
        <v>2</v>
      </c>
      <c r="G118">
        <f>IF(Table_production_dim1[[#This Row],[system_created_date]]=Table_production_dim1[[#Headers],[system_created_date]],"",SUMIF(B:B,Table_production_dim1[[#This Row],[system_created_date]],D:D))</f>
        <v>4.2805</v>
      </c>
      <c r="H118" t="str">
        <f>VLOOKUP(Table_production_dim1[[#This Row],[material_dim_material_id]],Table_material_dim1[[#All],[material_id]:[material_type_description]],3,FALSE)</f>
        <v>OCC</v>
      </c>
    </row>
    <row r="119" spans="1:8" x14ac:dyDescent="0.25">
      <c r="A119">
        <v>3514</v>
      </c>
      <c r="B119" s="2">
        <v>44420</v>
      </c>
      <c r="C119">
        <v>1130</v>
      </c>
      <c r="D119">
        <v>0.56499999999999995</v>
      </c>
      <c r="E119" s="2">
        <v>44420</v>
      </c>
      <c r="F119">
        <v>2</v>
      </c>
      <c r="G119">
        <f>IF(Table_production_dim1[[#This Row],[system_created_date]]=Table_production_dim1[[#Headers],[system_created_date]],"",SUMIF(B:B,Table_production_dim1[[#This Row],[system_created_date]],D:D))</f>
        <v>5.242</v>
      </c>
      <c r="H119" t="str">
        <f>VLOOKUP(Table_production_dim1[[#This Row],[material_dim_material_id]],Table_material_dim1[[#All],[material_id]:[material_type_description]],3,FALSE)</f>
        <v>OCC</v>
      </c>
    </row>
    <row r="120" spans="1:8" x14ac:dyDescent="0.25">
      <c r="A120">
        <v>3521</v>
      </c>
      <c r="B120" s="2">
        <v>44420</v>
      </c>
      <c r="C120">
        <v>1120</v>
      </c>
      <c r="D120">
        <v>0.56000000000000005</v>
      </c>
      <c r="E120" s="2">
        <v>44420</v>
      </c>
      <c r="F120">
        <v>2</v>
      </c>
      <c r="G120">
        <f>IF(Table_production_dim1[[#This Row],[system_created_date]]=Table_production_dim1[[#Headers],[system_created_date]],"",SUMIF(B:B,Table_production_dim1[[#This Row],[system_created_date]],D:D))</f>
        <v>5.242</v>
      </c>
      <c r="H120" t="str">
        <f>VLOOKUP(Table_production_dim1[[#This Row],[material_dim_material_id]],Table_material_dim1[[#All],[material_id]:[material_type_description]],3,FALSE)</f>
        <v>OCC</v>
      </c>
    </row>
    <row r="121" spans="1:8" x14ac:dyDescent="0.25">
      <c r="A121">
        <v>3515</v>
      </c>
      <c r="B121" s="2">
        <v>44420</v>
      </c>
      <c r="C121">
        <v>1135</v>
      </c>
      <c r="D121">
        <v>0.5675</v>
      </c>
      <c r="E121" s="2">
        <v>44420</v>
      </c>
      <c r="F121">
        <v>2</v>
      </c>
      <c r="G121">
        <f>IF(Table_production_dim1[[#This Row],[system_created_date]]=Table_production_dim1[[#Headers],[system_created_date]],"",SUMIF(B:B,Table_production_dim1[[#This Row],[system_created_date]],D:D))</f>
        <v>5.242</v>
      </c>
      <c r="H121" t="str">
        <f>VLOOKUP(Table_production_dim1[[#This Row],[material_dim_material_id]],Table_material_dim1[[#All],[material_id]:[material_type_description]],3,FALSE)</f>
        <v>OCC</v>
      </c>
    </row>
    <row r="122" spans="1:8" x14ac:dyDescent="0.25">
      <c r="A122">
        <v>3523</v>
      </c>
      <c r="B122" s="2">
        <v>44420</v>
      </c>
      <c r="C122">
        <v>640</v>
      </c>
      <c r="D122">
        <v>0.32</v>
      </c>
      <c r="E122" s="2">
        <v>44420</v>
      </c>
      <c r="F122">
        <v>6</v>
      </c>
      <c r="G122">
        <f>IF(Table_production_dim1[[#This Row],[system_created_date]]=Table_production_dim1[[#Headers],[system_created_date]],"",SUMIF(B:B,Table_production_dim1[[#This Row],[system_created_date]],D:D))</f>
        <v>5.242</v>
      </c>
      <c r="H122" t="str">
        <f>VLOOKUP(Table_production_dim1[[#This Row],[material_dim_material_id]],Table_material_dim1[[#All],[material_id]:[material_type_description]],3,FALSE)</f>
        <v>HDPEN</v>
      </c>
    </row>
    <row r="123" spans="1:8" x14ac:dyDescent="0.25">
      <c r="A123">
        <v>3516</v>
      </c>
      <c r="B123" s="2">
        <v>44420</v>
      </c>
      <c r="C123">
        <v>1127</v>
      </c>
      <c r="D123">
        <v>0.5635</v>
      </c>
      <c r="E123" s="2">
        <v>44420</v>
      </c>
      <c r="F123">
        <v>2</v>
      </c>
      <c r="G123">
        <f>IF(Table_production_dim1[[#This Row],[system_created_date]]=Table_production_dim1[[#Headers],[system_created_date]],"",SUMIF(B:B,Table_production_dim1[[#This Row],[system_created_date]],D:D))</f>
        <v>5.242</v>
      </c>
      <c r="H123" t="str">
        <f>VLOOKUP(Table_production_dim1[[#This Row],[material_dim_material_id]],Table_material_dim1[[#All],[material_id]:[material_type_description]],3,FALSE)</f>
        <v>OCC</v>
      </c>
    </row>
    <row r="124" spans="1:8" x14ac:dyDescent="0.25">
      <c r="A124">
        <v>3520</v>
      </c>
      <c r="B124" s="2">
        <v>44420</v>
      </c>
      <c r="C124">
        <v>1135</v>
      </c>
      <c r="D124">
        <v>0.5675</v>
      </c>
      <c r="E124" s="2">
        <v>44420</v>
      </c>
      <c r="F124">
        <v>2</v>
      </c>
      <c r="G124">
        <f>IF(Table_production_dim1[[#This Row],[system_created_date]]=Table_production_dim1[[#Headers],[system_created_date]],"",SUMIF(B:B,Table_production_dim1[[#This Row],[system_created_date]],D:D))</f>
        <v>5.242</v>
      </c>
      <c r="H124" t="str">
        <f>VLOOKUP(Table_production_dim1[[#This Row],[material_dim_material_id]],Table_material_dim1[[#All],[material_id]:[material_type_description]],3,FALSE)</f>
        <v>OCC</v>
      </c>
    </row>
    <row r="125" spans="1:8" x14ac:dyDescent="0.25">
      <c r="A125">
        <v>3519</v>
      </c>
      <c r="B125" s="2">
        <v>44420</v>
      </c>
      <c r="C125">
        <v>1560</v>
      </c>
      <c r="D125">
        <v>0.78</v>
      </c>
      <c r="E125" s="2">
        <v>44420</v>
      </c>
      <c r="F125">
        <v>4</v>
      </c>
      <c r="G125">
        <f>IF(Table_production_dim1[[#This Row],[system_created_date]]=Table_production_dim1[[#Headers],[system_created_date]],"",SUMIF(B:B,Table_production_dim1[[#This Row],[system_created_date]],D:D))</f>
        <v>5.242</v>
      </c>
      <c r="H125" t="str">
        <f>VLOOKUP(Table_production_dim1[[#This Row],[material_dim_material_id]],Table_material_dim1[[#All],[material_id]:[material_type_description]],3,FALSE)</f>
        <v>ONP</v>
      </c>
    </row>
    <row r="126" spans="1:8" x14ac:dyDescent="0.25">
      <c r="A126">
        <v>3518</v>
      </c>
      <c r="B126" s="2">
        <v>44420</v>
      </c>
      <c r="C126">
        <v>1127</v>
      </c>
      <c r="D126">
        <v>0.5635</v>
      </c>
      <c r="E126" s="2">
        <v>44420</v>
      </c>
      <c r="F126">
        <v>2</v>
      </c>
      <c r="G126">
        <f>IF(Table_production_dim1[[#This Row],[system_created_date]]=Table_production_dim1[[#Headers],[system_created_date]],"",SUMIF(B:B,Table_production_dim1[[#This Row],[system_created_date]],D:D))</f>
        <v>5.242</v>
      </c>
      <c r="H126" t="str">
        <f>VLOOKUP(Table_production_dim1[[#This Row],[material_dim_material_id]],Table_material_dim1[[#All],[material_id]:[material_type_description]],3,FALSE)</f>
        <v>OCC</v>
      </c>
    </row>
    <row r="127" spans="1:8" x14ac:dyDescent="0.25">
      <c r="A127">
        <v>3517</v>
      </c>
      <c r="B127" s="2">
        <v>44420</v>
      </c>
      <c r="C127">
        <v>1130</v>
      </c>
      <c r="D127">
        <v>0.56499999999999995</v>
      </c>
      <c r="E127" s="2">
        <v>44420</v>
      </c>
      <c r="F127">
        <v>2</v>
      </c>
      <c r="G127">
        <f>IF(Table_production_dim1[[#This Row],[system_created_date]]=Table_production_dim1[[#Headers],[system_created_date]],"",SUMIF(B:B,Table_production_dim1[[#This Row],[system_created_date]],D:D))</f>
        <v>5.242</v>
      </c>
      <c r="H127" t="str">
        <f>VLOOKUP(Table_production_dim1[[#This Row],[material_dim_material_id]],Table_material_dim1[[#All],[material_id]:[material_type_description]],3,FALSE)</f>
        <v>OCC</v>
      </c>
    </row>
    <row r="128" spans="1:8" x14ac:dyDescent="0.25">
      <c r="A128">
        <v>3522</v>
      </c>
      <c r="B128" s="2">
        <v>44420</v>
      </c>
      <c r="C128">
        <v>380</v>
      </c>
      <c r="D128">
        <v>0.19</v>
      </c>
      <c r="E128" s="2">
        <v>44420</v>
      </c>
      <c r="F128">
        <v>8</v>
      </c>
      <c r="G128">
        <f>IF(Table_production_dim1[[#This Row],[system_created_date]]=Table_production_dim1[[#Headers],[system_created_date]],"",SUMIF(B:B,Table_production_dim1[[#This Row],[system_created_date]],D:D))</f>
        <v>5.242</v>
      </c>
      <c r="H128" t="str">
        <f>VLOOKUP(Table_production_dim1[[#This Row],[material_dim_material_id]],Table_material_dim1[[#All],[material_id]:[material_type_description]],3,FALSE)</f>
        <v>UBC</v>
      </c>
    </row>
    <row r="129" spans="1:8" x14ac:dyDescent="0.25">
      <c r="A129">
        <v>3512</v>
      </c>
      <c r="B129" s="2">
        <v>44419</v>
      </c>
      <c r="C129">
        <v>1135</v>
      </c>
      <c r="D129">
        <v>0.5675</v>
      </c>
      <c r="E129" s="2">
        <v>44419</v>
      </c>
      <c r="F129">
        <v>2</v>
      </c>
      <c r="G129">
        <f>IF(Table_production_dim1[[#This Row],[system_created_date]]=Table_production_dim1[[#Headers],[system_created_date]],"",SUMIF(B:B,Table_production_dim1[[#This Row],[system_created_date]],D:D))</f>
        <v>5.3109999999999999</v>
      </c>
      <c r="H129" t="str">
        <f>VLOOKUP(Table_production_dim1[[#This Row],[material_dim_material_id]],Table_material_dim1[[#All],[material_id]:[material_type_description]],3,FALSE)</f>
        <v>OCC</v>
      </c>
    </row>
    <row r="130" spans="1:8" x14ac:dyDescent="0.25">
      <c r="A130">
        <v>3508</v>
      </c>
      <c r="B130" s="2">
        <v>44419</v>
      </c>
      <c r="C130">
        <v>1130</v>
      </c>
      <c r="D130">
        <v>0.56499999999999995</v>
      </c>
      <c r="E130" s="2">
        <v>44419</v>
      </c>
      <c r="F130">
        <v>2</v>
      </c>
      <c r="G130">
        <f>IF(Table_production_dim1[[#This Row],[system_created_date]]=Table_production_dim1[[#Headers],[system_created_date]],"",SUMIF(B:B,Table_production_dim1[[#This Row],[system_created_date]],D:D))</f>
        <v>5.3109999999999999</v>
      </c>
      <c r="H130" t="str">
        <f>VLOOKUP(Table_production_dim1[[#This Row],[material_dim_material_id]],Table_material_dim1[[#All],[material_id]:[material_type_description]],3,FALSE)</f>
        <v>OCC</v>
      </c>
    </row>
    <row r="131" spans="1:8" x14ac:dyDescent="0.25">
      <c r="A131">
        <v>3506</v>
      </c>
      <c r="B131" s="2">
        <v>44419</v>
      </c>
      <c r="C131">
        <v>1127</v>
      </c>
      <c r="D131">
        <v>0.5635</v>
      </c>
      <c r="E131" s="2">
        <v>44419</v>
      </c>
      <c r="F131">
        <v>2</v>
      </c>
      <c r="G131">
        <f>IF(Table_production_dim1[[#This Row],[system_created_date]]=Table_production_dim1[[#Headers],[system_created_date]],"",SUMIF(B:B,Table_production_dim1[[#This Row],[system_created_date]],D:D))</f>
        <v>5.3109999999999999</v>
      </c>
      <c r="H131" t="str">
        <f>VLOOKUP(Table_production_dim1[[#This Row],[material_dim_material_id]],Table_material_dim1[[#All],[material_id]:[material_type_description]],3,FALSE)</f>
        <v>OCC</v>
      </c>
    </row>
    <row r="132" spans="1:8" x14ac:dyDescent="0.25">
      <c r="A132">
        <v>3510</v>
      </c>
      <c r="B132" s="2">
        <v>44419</v>
      </c>
      <c r="C132">
        <v>1127</v>
      </c>
      <c r="D132">
        <v>0.5635</v>
      </c>
      <c r="E132" s="2">
        <v>44419</v>
      </c>
      <c r="F132">
        <v>2</v>
      </c>
      <c r="G132">
        <f>IF(Table_production_dim1[[#This Row],[system_created_date]]=Table_production_dim1[[#Headers],[system_created_date]],"",SUMIF(B:B,Table_production_dim1[[#This Row],[system_created_date]],D:D))</f>
        <v>5.3109999999999999</v>
      </c>
      <c r="H132" t="str">
        <f>VLOOKUP(Table_production_dim1[[#This Row],[material_dim_material_id]],Table_material_dim1[[#All],[material_id]:[material_type_description]],3,FALSE)</f>
        <v>OCC</v>
      </c>
    </row>
    <row r="133" spans="1:8" x14ac:dyDescent="0.25">
      <c r="A133">
        <v>3505</v>
      </c>
      <c r="B133" s="2">
        <v>44419</v>
      </c>
      <c r="C133">
        <v>1600</v>
      </c>
      <c r="D133">
        <v>0.8</v>
      </c>
      <c r="E133" s="2">
        <v>44419</v>
      </c>
      <c r="F133">
        <v>4</v>
      </c>
      <c r="G133">
        <f>IF(Table_production_dim1[[#This Row],[system_created_date]]=Table_production_dim1[[#Headers],[system_created_date]],"",SUMIF(B:B,Table_production_dim1[[#This Row],[system_created_date]],D:D))</f>
        <v>5.3109999999999999</v>
      </c>
      <c r="H133" t="str">
        <f>VLOOKUP(Table_production_dim1[[#This Row],[material_dim_material_id]],Table_material_dim1[[#All],[material_id]:[material_type_description]],3,FALSE)</f>
        <v>ONP</v>
      </c>
    </row>
    <row r="134" spans="1:8" x14ac:dyDescent="0.25">
      <c r="A134">
        <v>3513</v>
      </c>
      <c r="B134" s="2">
        <v>44419</v>
      </c>
      <c r="C134">
        <v>1130</v>
      </c>
      <c r="D134">
        <v>0.56499999999999995</v>
      </c>
      <c r="E134" s="2">
        <v>44419</v>
      </c>
      <c r="F134">
        <v>2</v>
      </c>
      <c r="G134">
        <f>IF(Table_production_dim1[[#This Row],[system_created_date]]=Table_production_dim1[[#Headers],[system_created_date]],"",SUMIF(B:B,Table_production_dim1[[#This Row],[system_created_date]],D:D))</f>
        <v>5.3109999999999999</v>
      </c>
      <c r="H134" t="str">
        <f>VLOOKUP(Table_production_dim1[[#This Row],[material_dim_material_id]],Table_material_dim1[[#All],[material_id]:[material_type_description]],3,FALSE)</f>
        <v>OCC</v>
      </c>
    </row>
    <row r="135" spans="1:8" x14ac:dyDescent="0.25">
      <c r="A135">
        <v>3509</v>
      </c>
      <c r="B135" s="2">
        <v>44419</v>
      </c>
      <c r="C135">
        <v>1120</v>
      </c>
      <c r="D135">
        <v>0.56000000000000005</v>
      </c>
      <c r="E135" s="2">
        <v>44419</v>
      </c>
      <c r="F135">
        <v>2</v>
      </c>
      <c r="G135">
        <f>IF(Table_production_dim1[[#This Row],[system_created_date]]=Table_production_dim1[[#Headers],[system_created_date]],"",SUMIF(B:B,Table_production_dim1[[#This Row],[system_created_date]],D:D))</f>
        <v>5.3109999999999999</v>
      </c>
      <c r="H135" t="str">
        <f>VLOOKUP(Table_production_dim1[[#This Row],[material_dim_material_id]],Table_material_dim1[[#All],[material_id]:[material_type_description]],3,FALSE)</f>
        <v>OCC</v>
      </c>
    </row>
    <row r="136" spans="1:8" x14ac:dyDescent="0.25">
      <c r="A136">
        <v>3507</v>
      </c>
      <c r="B136" s="2">
        <v>44419</v>
      </c>
      <c r="C136">
        <v>1135</v>
      </c>
      <c r="D136">
        <v>0.5675</v>
      </c>
      <c r="E136" s="2">
        <v>44419</v>
      </c>
      <c r="F136">
        <v>2</v>
      </c>
      <c r="G136">
        <f>IF(Table_production_dim1[[#This Row],[system_created_date]]=Table_production_dim1[[#Headers],[system_created_date]],"",SUMIF(B:B,Table_production_dim1[[#This Row],[system_created_date]],D:D))</f>
        <v>5.3109999999999999</v>
      </c>
      <c r="H136" t="str">
        <f>VLOOKUP(Table_production_dim1[[#This Row],[material_dim_material_id]],Table_material_dim1[[#All],[material_id]:[material_type_description]],3,FALSE)</f>
        <v>OCC</v>
      </c>
    </row>
    <row r="137" spans="1:8" x14ac:dyDescent="0.25">
      <c r="A137">
        <v>3511</v>
      </c>
      <c r="B137" s="2">
        <v>44419</v>
      </c>
      <c r="C137">
        <v>1118</v>
      </c>
      <c r="D137">
        <v>0.55900000000000005</v>
      </c>
      <c r="E137" s="2">
        <v>44419</v>
      </c>
      <c r="F137">
        <v>2</v>
      </c>
      <c r="G137">
        <f>IF(Table_production_dim1[[#This Row],[system_created_date]]=Table_production_dim1[[#Headers],[system_created_date]],"",SUMIF(B:B,Table_production_dim1[[#This Row],[system_created_date]],D:D))</f>
        <v>5.3109999999999999</v>
      </c>
      <c r="H137" t="str">
        <f>VLOOKUP(Table_production_dim1[[#This Row],[material_dim_material_id]],Table_material_dim1[[#All],[material_id]:[material_type_description]],3,FALSE)</f>
        <v>OCC</v>
      </c>
    </row>
    <row r="138" spans="1:8" x14ac:dyDescent="0.25">
      <c r="A138">
        <v>3498</v>
      </c>
      <c r="B138" s="2">
        <v>44418</v>
      </c>
      <c r="C138">
        <v>700</v>
      </c>
      <c r="D138">
        <v>0.35</v>
      </c>
      <c r="E138" s="2">
        <v>44418</v>
      </c>
      <c r="F138">
        <v>6</v>
      </c>
      <c r="G138">
        <f>IF(Table_production_dim1[[#This Row],[system_created_date]]=Table_production_dim1[[#Headers],[system_created_date]],"",SUMIF(B:B,Table_production_dim1[[#This Row],[system_created_date]],D:D))</f>
        <v>4.4424999999999999</v>
      </c>
      <c r="H138" t="str">
        <f>VLOOKUP(Table_production_dim1[[#This Row],[material_dim_material_id]],Table_material_dim1[[#All],[material_id]:[material_type_description]],3,FALSE)</f>
        <v>HDPEN</v>
      </c>
    </row>
    <row r="139" spans="1:8" x14ac:dyDescent="0.25">
      <c r="A139">
        <v>3495</v>
      </c>
      <c r="B139" s="2">
        <v>44418</v>
      </c>
      <c r="C139">
        <v>1140</v>
      </c>
      <c r="D139">
        <v>0.56999999999999995</v>
      </c>
      <c r="E139" s="2">
        <v>44418</v>
      </c>
      <c r="F139">
        <v>2</v>
      </c>
      <c r="G139">
        <f>IF(Table_production_dim1[[#This Row],[system_created_date]]=Table_production_dim1[[#Headers],[system_created_date]],"",SUMIF(B:B,Table_production_dim1[[#This Row],[system_created_date]],D:D))</f>
        <v>4.4424999999999999</v>
      </c>
      <c r="H139" t="str">
        <f>VLOOKUP(Table_production_dim1[[#This Row],[material_dim_material_id]],Table_material_dim1[[#All],[material_id]:[material_type_description]],3,FALSE)</f>
        <v>OCC</v>
      </c>
    </row>
    <row r="140" spans="1:8" x14ac:dyDescent="0.25">
      <c r="A140">
        <v>3502</v>
      </c>
      <c r="B140" s="2">
        <v>44418</v>
      </c>
      <c r="C140">
        <v>640</v>
      </c>
      <c r="D140">
        <v>0.32</v>
      </c>
      <c r="E140" s="2">
        <v>44418</v>
      </c>
      <c r="F140">
        <v>5</v>
      </c>
      <c r="G140">
        <f>IF(Table_production_dim1[[#This Row],[system_created_date]]=Table_production_dim1[[#Headers],[system_created_date]],"",SUMIF(B:B,Table_production_dim1[[#This Row],[system_created_date]],D:D))</f>
        <v>4.4424999999999999</v>
      </c>
      <c r="H140" t="str">
        <f>VLOOKUP(Table_production_dim1[[#This Row],[material_dim_material_id]],Table_material_dim1[[#All],[material_id]:[material_type_description]],3,FALSE)</f>
        <v>PET</v>
      </c>
    </row>
    <row r="141" spans="1:8" x14ac:dyDescent="0.25">
      <c r="A141">
        <v>3499</v>
      </c>
      <c r="B141" s="2">
        <v>44418</v>
      </c>
      <c r="C141">
        <v>1127</v>
      </c>
      <c r="D141">
        <v>0.5635</v>
      </c>
      <c r="E141" s="2">
        <v>44418</v>
      </c>
      <c r="F141">
        <v>2</v>
      </c>
      <c r="G141">
        <f>IF(Table_production_dim1[[#This Row],[system_created_date]]=Table_production_dim1[[#Headers],[system_created_date]],"",SUMIF(B:B,Table_production_dim1[[#This Row],[system_created_date]],D:D))</f>
        <v>4.4424999999999999</v>
      </c>
      <c r="H141" t="str">
        <f>VLOOKUP(Table_production_dim1[[#This Row],[material_dim_material_id]],Table_material_dim1[[#All],[material_id]:[material_type_description]],3,FALSE)</f>
        <v>OCC</v>
      </c>
    </row>
    <row r="142" spans="1:8" x14ac:dyDescent="0.25">
      <c r="A142">
        <v>3504</v>
      </c>
      <c r="B142" s="2">
        <v>44418</v>
      </c>
      <c r="C142">
        <v>360</v>
      </c>
      <c r="D142">
        <v>0.18</v>
      </c>
      <c r="E142" s="2">
        <v>44418</v>
      </c>
      <c r="F142">
        <v>8</v>
      </c>
      <c r="G142">
        <f>IF(Table_production_dim1[[#This Row],[system_created_date]]=Table_production_dim1[[#Headers],[system_created_date]],"",SUMIF(B:B,Table_production_dim1[[#This Row],[system_created_date]],D:D))</f>
        <v>4.4424999999999999</v>
      </c>
      <c r="H142" t="str">
        <f>VLOOKUP(Table_production_dim1[[#This Row],[material_dim_material_id]],Table_material_dim1[[#All],[material_id]:[material_type_description]],3,FALSE)</f>
        <v>UBC</v>
      </c>
    </row>
    <row r="143" spans="1:8" x14ac:dyDescent="0.25">
      <c r="A143">
        <v>3503</v>
      </c>
      <c r="B143" s="2">
        <v>44418</v>
      </c>
      <c r="C143">
        <v>380</v>
      </c>
      <c r="D143">
        <v>0.19</v>
      </c>
      <c r="E143" s="2">
        <v>44418</v>
      </c>
      <c r="F143">
        <v>8</v>
      </c>
      <c r="G143">
        <f>IF(Table_production_dim1[[#This Row],[system_created_date]]=Table_production_dim1[[#Headers],[system_created_date]],"",SUMIF(B:B,Table_production_dim1[[#This Row],[system_created_date]],D:D))</f>
        <v>4.4424999999999999</v>
      </c>
      <c r="H143" t="str">
        <f>VLOOKUP(Table_production_dim1[[#This Row],[material_dim_material_id]],Table_material_dim1[[#All],[material_id]:[material_type_description]],3,FALSE)</f>
        <v>UBC</v>
      </c>
    </row>
    <row r="144" spans="1:8" x14ac:dyDescent="0.25">
      <c r="A144">
        <v>3497</v>
      </c>
      <c r="B144" s="2">
        <v>44418</v>
      </c>
      <c r="C144">
        <v>1128</v>
      </c>
      <c r="D144">
        <v>0.56399999999999995</v>
      </c>
      <c r="E144" s="2">
        <v>44418</v>
      </c>
      <c r="F144">
        <v>2</v>
      </c>
      <c r="G144">
        <f>IF(Table_production_dim1[[#This Row],[system_created_date]]=Table_production_dim1[[#Headers],[system_created_date]],"",SUMIF(B:B,Table_production_dim1[[#This Row],[system_created_date]],D:D))</f>
        <v>4.4424999999999999</v>
      </c>
      <c r="H144" t="str">
        <f>VLOOKUP(Table_production_dim1[[#This Row],[material_dim_material_id]],Table_material_dim1[[#All],[material_id]:[material_type_description]],3,FALSE)</f>
        <v>OCC</v>
      </c>
    </row>
    <row r="145" spans="1:8" x14ac:dyDescent="0.25">
      <c r="A145">
        <v>3496</v>
      </c>
      <c r="B145" s="2">
        <v>44418</v>
      </c>
      <c r="C145">
        <v>1135</v>
      </c>
      <c r="D145">
        <v>0.5675</v>
      </c>
      <c r="E145" s="2">
        <v>44418</v>
      </c>
      <c r="F145">
        <v>2</v>
      </c>
      <c r="G145">
        <f>IF(Table_production_dim1[[#This Row],[system_created_date]]=Table_production_dim1[[#Headers],[system_created_date]],"",SUMIF(B:B,Table_production_dim1[[#This Row],[system_created_date]],D:D))</f>
        <v>4.4424999999999999</v>
      </c>
      <c r="H145" t="str">
        <f>VLOOKUP(Table_production_dim1[[#This Row],[material_dim_material_id]],Table_material_dim1[[#All],[material_id]:[material_type_description]],3,FALSE)</f>
        <v>OCC</v>
      </c>
    </row>
    <row r="146" spans="1:8" x14ac:dyDescent="0.25">
      <c r="A146">
        <v>3500</v>
      </c>
      <c r="B146" s="2">
        <v>44418</v>
      </c>
      <c r="C146">
        <v>1135</v>
      </c>
      <c r="D146">
        <v>0.5675</v>
      </c>
      <c r="E146" s="2">
        <v>44418</v>
      </c>
      <c r="F146">
        <v>2</v>
      </c>
      <c r="G146">
        <f>IF(Table_production_dim1[[#This Row],[system_created_date]]=Table_production_dim1[[#Headers],[system_created_date]],"",SUMIF(B:B,Table_production_dim1[[#This Row],[system_created_date]],D:D))</f>
        <v>4.4424999999999999</v>
      </c>
      <c r="H146" t="str">
        <f>VLOOKUP(Table_production_dim1[[#This Row],[material_dim_material_id]],Table_material_dim1[[#All],[material_id]:[material_type_description]],3,FALSE)</f>
        <v>OCC</v>
      </c>
    </row>
    <row r="147" spans="1:8" x14ac:dyDescent="0.25">
      <c r="A147">
        <v>3501</v>
      </c>
      <c r="B147" s="2">
        <v>44418</v>
      </c>
      <c r="C147">
        <v>1140</v>
      </c>
      <c r="D147">
        <v>0.56999999999999995</v>
      </c>
      <c r="E147" s="2">
        <v>44418</v>
      </c>
      <c r="F147">
        <v>2</v>
      </c>
      <c r="G147">
        <f>IF(Table_production_dim1[[#This Row],[system_created_date]]=Table_production_dim1[[#Headers],[system_created_date]],"",SUMIF(B:B,Table_production_dim1[[#This Row],[system_created_date]],D:D))</f>
        <v>4.4424999999999999</v>
      </c>
      <c r="H147" t="str">
        <f>VLOOKUP(Table_production_dim1[[#This Row],[material_dim_material_id]],Table_material_dim1[[#All],[material_id]:[material_type_description]],3,FALSE)</f>
        <v>OCC</v>
      </c>
    </row>
    <row r="148" spans="1:8" x14ac:dyDescent="0.25">
      <c r="A148">
        <v>3480</v>
      </c>
      <c r="B148" s="2">
        <v>44417</v>
      </c>
      <c r="C148">
        <v>1137</v>
      </c>
      <c r="D148">
        <v>0.56850000000000001</v>
      </c>
      <c r="E148" s="2">
        <v>44417</v>
      </c>
      <c r="F148">
        <v>2</v>
      </c>
      <c r="G148">
        <f>IF(Table_production_dim1[[#This Row],[system_created_date]]=Table_production_dim1[[#Headers],[system_created_date]],"",SUMIF(B:B,Table_production_dim1[[#This Row],[system_created_date]],D:D))</f>
        <v>7.0534999999999997</v>
      </c>
      <c r="H148" t="str">
        <f>VLOOKUP(Table_production_dim1[[#This Row],[material_dim_material_id]],Table_material_dim1[[#All],[material_id]:[material_type_description]],3,FALSE)</f>
        <v>OCC</v>
      </c>
    </row>
    <row r="149" spans="1:8" x14ac:dyDescent="0.25">
      <c r="A149">
        <v>3489</v>
      </c>
      <c r="B149" s="2">
        <v>44417</v>
      </c>
      <c r="C149">
        <v>400</v>
      </c>
      <c r="D149">
        <v>0.2</v>
      </c>
      <c r="E149" s="2">
        <v>44417</v>
      </c>
      <c r="F149">
        <v>8</v>
      </c>
      <c r="G149">
        <f>IF(Table_production_dim1[[#This Row],[system_created_date]]=Table_production_dim1[[#Headers],[system_created_date]],"",SUMIF(B:B,Table_production_dim1[[#This Row],[system_created_date]],D:D))</f>
        <v>7.0534999999999997</v>
      </c>
      <c r="H149" t="str">
        <f>VLOOKUP(Table_production_dim1[[#This Row],[material_dim_material_id]],Table_material_dim1[[#All],[material_id]:[material_type_description]],3,FALSE)</f>
        <v>UBC</v>
      </c>
    </row>
    <row r="150" spans="1:8" x14ac:dyDescent="0.25">
      <c r="A150">
        <v>3492</v>
      </c>
      <c r="B150" s="2">
        <v>44417</v>
      </c>
      <c r="C150">
        <v>1560</v>
      </c>
      <c r="D150">
        <v>0.78</v>
      </c>
      <c r="E150" s="2">
        <v>44417</v>
      </c>
      <c r="F150">
        <v>4</v>
      </c>
      <c r="G150">
        <f>IF(Table_production_dim1[[#This Row],[system_created_date]]=Table_production_dim1[[#Headers],[system_created_date]],"",SUMIF(B:B,Table_production_dim1[[#This Row],[system_created_date]],D:D))</f>
        <v>7.0534999999999997</v>
      </c>
      <c r="H150" t="str">
        <f>VLOOKUP(Table_production_dim1[[#This Row],[material_dim_material_id]],Table_material_dim1[[#All],[material_id]:[material_type_description]],3,FALSE)</f>
        <v>ONP</v>
      </c>
    </row>
    <row r="151" spans="1:8" x14ac:dyDescent="0.25">
      <c r="A151">
        <v>3484</v>
      </c>
      <c r="B151" s="2">
        <v>44417</v>
      </c>
      <c r="C151">
        <v>560</v>
      </c>
      <c r="D151">
        <v>0.28000000000000003</v>
      </c>
      <c r="E151" s="2">
        <v>44417</v>
      </c>
      <c r="F151">
        <v>2</v>
      </c>
      <c r="G151">
        <f>IF(Table_production_dim1[[#This Row],[system_created_date]]=Table_production_dim1[[#Headers],[system_created_date]],"",SUMIF(B:B,Table_production_dim1[[#This Row],[system_created_date]],D:D))</f>
        <v>7.0534999999999997</v>
      </c>
      <c r="H151" t="str">
        <f>VLOOKUP(Table_production_dim1[[#This Row],[material_dim_material_id]],Table_material_dim1[[#All],[material_id]:[material_type_description]],3,FALSE)</f>
        <v>OCC</v>
      </c>
    </row>
    <row r="152" spans="1:8" x14ac:dyDescent="0.25">
      <c r="A152">
        <v>3490</v>
      </c>
      <c r="B152" s="2">
        <v>44417</v>
      </c>
      <c r="C152">
        <v>1130</v>
      </c>
      <c r="D152">
        <v>0.56499999999999995</v>
      </c>
      <c r="E152" s="2">
        <v>44417</v>
      </c>
      <c r="F152">
        <v>2</v>
      </c>
      <c r="G152">
        <f>IF(Table_production_dim1[[#This Row],[system_created_date]]=Table_production_dim1[[#Headers],[system_created_date]],"",SUMIF(B:B,Table_production_dim1[[#This Row],[system_created_date]],D:D))</f>
        <v>7.0534999999999997</v>
      </c>
      <c r="H152" t="str">
        <f>VLOOKUP(Table_production_dim1[[#This Row],[material_dim_material_id]],Table_material_dim1[[#All],[material_id]:[material_type_description]],3,FALSE)</f>
        <v>OCC</v>
      </c>
    </row>
    <row r="153" spans="1:8" x14ac:dyDescent="0.25">
      <c r="A153">
        <v>3488</v>
      </c>
      <c r="B153" s="2">
        <v>44417</v>
      </c>
      <c r="C153">
        <v>470</v>
      </c>
      <c r="D153">
        <v>0.23499999999999999</v>
      </c>
      <c r="E153" s="2">
        <v>44417</v>
      </c>
      <c r="F153">
        <v>2</v>
      </c>
      <c r="G153">
        <f>IF(Table_production_dim1[[#This Row],[system_created_date]]=Table_production_dim1[[#Headers],[system_created_date]],"",SUMIF(B:B,Table_production_dim1[[#This Row],[system_created_date]],D:D))</f>
        <v>7.0534999999999997</v>
      </c>
      <c r="H153" t="str">
        <f>VLOOKUP(Table_production_dim1[[#This Row],[material_dim_material_id]],Table_material_dim1[[#All],[material_id]:[material_type_description]],3,FALSE)</f>
        <v>OCC</v>
      </c>
    </row>
    <row r="154" spans="1:8" x14ac:dyDescent="0.25">
      <c r="A154">
        <v>3483</v>
      </c>
      <c r="B154" s="2">
        <v>44417</v>
      </c>
      <c r="C154">
        <v>490</v>
      </c>
      <c r="D154">
        <v>0.245</v>
      </c>
      <c r="E154" s="2">
        <v>44417</v>
      </c>
      <c r="F154">
        <v>2</v>
      </c>
      <c r="G154">
        <f>IF(Table_production_dim1[[#This Row],[system_created_date]]=Table_production_dim1[[#Headers],[system_created_date]],"",SUMIF(B:B,Table_production_dim1[[#This Row],[system_created_date]],D:D))</f>
        <v>7.0534999999999997</v>
      </c>
      <c r="H154" t="str">
        <f>VLOOKUP(Table_production_dim1[[#This Row],[material_dim_material_id]],Table_material_dim1[[#All],[material_id]:[material_type_description]],3,FALSE)</f>
        <v>OCC</v>
      </c>
    </row>
    <row r="155" spans="1:8" x14ac:dyDescent="0.25">
      <c r="A155">
        <v>3493</v>
      </c>
      <c r="B155" s="2">
        <v>44417</v>
      </c>
      <c r="C155">
        <v>740</v>
      </c>
      <c r="D155">
        <v>0.37</v>
      </c>
      <c r="E155" s="2">
        <v>44417</v>
      </c>
      <c r="F155">
        <v>7</v>
      </c>
      <c r="G155">
        <f>IF(Table_production_dim1[[#This Row],[system_created_date]]=Table_production_dim1[[#Headers],[system_created_date]],"",SUMIF(B:B,Table_production_dim1[[#This Row],[system_created_date]],D:D))</f>
        <v>7.0534999999999997</v>
      </c>
      <c r="H155" t="str">
        <f>VLOOKUP(Table_production_dim1[[#This Row],[material_dim_material_id]],Table_material_dim1[[#All],[material_id]:[material_type_description]],3,FALSE)</f>
        <v>HDPEC</v>
      </c>
    </row>
    <row r="156" spans="1:8" x14ac:dyDescent="0.25">
      <c r="A156">
        <v>3482</v>
      </c>
      <c r="B156" s="2">
        <v>44417</v>
      </c>
      <c r="C156">
        <v>450</v>
      </c>
      <c r="D156">
        <v>0.22500000000000001</v>
      </c>
      <c r="E156" s="2">
        <v>44417</v>
      </c>
      <c r="F156">
        <v>2</v>
      </c>
      <c r="G156">
        <f>IF(Table_production_dim1[[#This Row],[system_created_date]]=Table_production_dim1[[#Headers],[system_created_date]],"",SUMIF(B:B,Table_production_dim1[[#This Row],[system_created_date]],D:D))</f>
        <v>7.0534999999999997</v>
      </c>
      <c r="H156" t="str">
        <f>VLOOKUP(Table_production_dim1[[#This Row],[material_dim_material_id]],Table_material_dim1[[#All],[material_id]:[material_type_description]],3,FALSE)</f>
        <v>OCC</v>
      </c>
    </row>
    <row r="157" spans="1:8" x14ac:dyDescent="0.25">
      <c r="A157">
        <v>3487</v>
      </c>
      <c r="B157" s="2">
        <v>44417</v>
      </c>
      <c r="C157">
        <v>480</v>
      </c>
      <c r="D157">
        <v>0.24</v>
      </c>
      <c r="E157" s="2">
        <v>44417</v>
      </c>
      <c r="F157">
        <v>2</v>
      </c>
      <c r="G157">
        <f>IF(Table_production_dim1[[#This Row],[system_created_date]]=Table_production_dim1[[#Headers],[system_created_date]],"",SUMIF(B:B,Table_production_dim1[[#This Row],[system_created_date]],D:D))</f>
        <v>7.0534999999999997</v>
      </c>
      <c r="H157" t="str">
        <f>VLOOKUP(Table_production_dim1[[#This Row],[material_dim_material_id]],Table_material_dim1[[#All],[material_id]:[material_type_description]],3,FALSE)</f>
        <v>OCC</v>
      </c>
    </row>
    <row r="158" spans="1:8" x14ac:dyDescent="0.25">
      <c r="A158">
        <v>3486</v>
      </c>
      <c r="B158" s="2">
        <v>44417</v>
      </c>
      <c r="C158">
        <v>500</v>
      </c>
      <c r="D158">
        <v>0.25</v>
      </c>
      <c r="E158" s="2">
        <v>44417</v>
      </c>
      <c r="F158">
        <v>2</v>
      </c>
      <c r="G158">
        <f>IF(Table_production_dim1[[#This Row],[system_created_date]]=Table_production_dim1[[#Headers],[system_created_date]],"",SUMIF(B:B,Table_production_dim1[[#This Row],[system_created_date]],D:D))</f>
        <v>7.0534999999999997</v>
      </c>
      <c r="H158" t="str">
        <f>VLOOKUP(Table_production_dim1[[#This Row],[material_dim_material_id]],Table_material_dim1[[#All],[material_id]:[material_type_description]],3,FALSE)</f>
        <v>OCC</v>
      </c>
    </row>
    <row r="159" spans="1:8" x14ac:dyDescent="0.25">
      <c r="A159">
        <v>3485</v>
      </c>
      <c r="B159" s="2">
        <v>44417</v>
      </c>
      <c r="C159">
        <v>520</v>
      </c>
      <c r="D159">
        <v>0.26</v>
      </c>
      <c r="E159" s="2">
        <v>44417</v>
      </c>
      <c r="F159">
        <v>2</v>
      </c>
      <c r="G159">
        <f>IF(Table_production_dim1[[#This Row],[system_created_date]]=Table_production_dim1[[#Headers],[system_created_date]],"",SUMIF(B:B,Table_production_dim1[[#This Row],[system_created_date]],D:D))</f>
        <v>7.0534999999999997</v>
      </c>
      <c r="H159" t="str">
        <f>VLOOKUP(Table_production_dim1[[#This Row],[material_dim_material_id]],Table_material_dim1[[#All],[material_id]:[material_type_description]],3,FALSE)</f>
        <v>OCC</v>
      </c>
    </row>
    <row r="160" spans="1:8" x14ac:dyDescent="0.25">
      <c r="A160">
        <v>3478</v>
      </c>
      <c r="B160" s="2">
        <v>44417</v>
      </c>
      <c r="C160">
        <v>1127</v>
      </c>
      <c r="D160">
        <v>0.5635</v>
      </c>
      <c r="E160" s="2">
        <v>44417</v>
      </c>
      <c r="F160">
        <v>2</v>
      </c>
      <c r="G160">
        <f>IF(Table_production_dim1[[#This Row],[system_created_date]]=Table_production_dim1[[#Headers],[system_created_date]],"",SUMIF(B:B,Table_production_dim1[[#This Row],[system_created_date]],D:D))</f>
        <v>7.0534999999999997</v>
      </c>
      <c r="H160" t="str">
        <f>VLOOKUP(Table_production_dim1[[#This Row],[material_dim_material_id]],Table_material_dim1[[#All],[material_id]:[material_type_description]],3,FALSE)</f>
        <v>OCC</v>
      </c>
    </row>
    <row r="161" spans="1:8" x14ac:dyDescent="0.25">
      <c r="A161">
        <v>3494</v>
      </c>
      <c r="B161" s="2">
        <v>44417</v>
      </c>
      <c r="C161">
        <v>1140</v>
      </c>
      <c r="D161">
        <v>0.56999999999999995</v>
      </c>
      <c r="E161" s="2">
        <v>44417</v>
      </c>
      <c r="F161">
        <v>2</v>
      </c>
      <c r="G161">
        <f>IF(Table_production_dim1[[#This Row],[system_created_date]]=Table_production_dim1[[#Headers],[system_created_date]],"",SUMIF(B:B,Table_production_dim1[[#This Row],[system_created_date]],D:D))</f>
        <v>7.0534999999999997</v>
      </c>
      <c r="H161" t="str">
        <f>VLOOKUP(Table_production_dim1[[#This Row],[material_dim_material_id]],Table_material_dim1[[#All],[material_id]:[material_type_description]],3,FALSE)</f>
        <v>OCC</v>
      </c>
    </row>
    <row r="162" spans="1:8" x14ac:dyDescent="0.25">
      <c r="A162">
        <v>3479</v>
      </c>
      <c r="B162" s="2">
        <v>44417</v>
      </c>
      <c r="C162">
        <v>1145</v>
      </c>
      <c r="D162">
        <v>0.57250000000000001</v>
      </c>
      <c r="E162" s="2">
        <v>44417</v>
      </c>
      <c r="F162">
        <v>2</v>
      </c>
      <c r="G162">
        <f>IF(Table_production_dim1[[#This Row],[system_created_date]]=Table_production_dim1[[#Headers],[system_created_date]],"",SUMIF(B:B,Table_production_dim1[[#This Row],[system_created_date]],D:D))</f>
        <v>7.0534999999999997</v>
      </c>
      <c r="H162" t="str">
        <f>VLOOKUP(Table_production_dim1[[#This Row],[material_dim_material_id]],Table_material_dim1[[#All],[material_id]:[material_type_description]],3,FALSE)</f>
        <v>OCC</v>
      </c>
    </row>
    <row r="163" spans="1:8" x14ac:dyDescent="0.25">
      <c r="A163">
        <v>3481</v>
      </c>
      <c r="B163" s="2">
        <v>44417</v>
      </c>
      <c r="C163">
        <v>1130</v>
      </c>
      <c r="D163">
        <v>0.56499999999999995</v>
      </c>
      <c r="E163" s="2">
        <v>44417</v>
      </c>
      <c r="F163">
        <v>2</v>
      </c>
      <c r="G163">
        <f>IF(Table_production_dim1[[#This Row],[system_created_date]]=Table_production_dim1[[#Headers],[system_created_date]],"",SUMIF(B:B,Table_production_dim1[[#This Row],[system_created_date]],D:D))</f>
        <v>7.0534999999999997</v>
      </c>
      <c r="H163" t="str">
        <f>VLOOKUP(Table_production_dim1[[#This Row],[material_dim_material_id]],Table_material_dim1[[#All],[material_id]:[material_type_description]],3,FALSE)</f>
        <v>OCC</v>
      </c>
    </row>
    <row r="164" spans="1:8" x14ac:dyDescent="0.25">
      <c r="A164">
        <v>3491</v>
      </c>
      <c r="B164" s="2">
        <v>44417</v>
      </c>
      <c r="C164">
        <v>1128</v>
      </c>
      <c r="D164">
        <v>0.56399999999999995</v>
      </c>
      <c r="E164" s="2">
        <v>44417</v>
      </c>
      <c r="F164">
        <v>2</v>
      </c>
      <c r="G164">
        <f>IF(Table_production_dim1[[#This Row],[system_created_date]]=Table_production_dim1[[#Headers],[system_created_date]],"",SUMIF(B:B,Table_production_dim1[[#This Row],[system_created_date]],D:D))</f>
        <v>7.0534999999999997</v>
      </c>
      <c r="H164" t="str">
        <f>VLOOKUP(Table_production_dim1[[#This Row],[material_dim_material_id]],Table_material_dim1[[#All],[material_id]:[material_type_description]],3,FALSE)</f>
        <v>OCC</v>
      </c>
    </row>
    <row r="165" spans="1:8" x14ac:dyDescent="0.25">
      <c r="A165">
        <v>3475</v>
      </c>
      <c r="B165" s="2">
        <v>44415</v>
      </c>
      <c r="C165">
        <v>1137</v>
      </c>
      <c r="D165">
        <v>0.56850000000000001</v>
      </c>
      <c r="E165" s="2">
        <v>44415</v>
      </c>
      <c r="F165">
        <v>2</v>
      </c>
      <c r="G165">
        <f>IF(Table_production_dim1[[#This Row],[system_created_date]]=Table_production_dim1[[#Headers],[system_created_date]],"",SUMIF(B:B,Table_production_dim1[[#This Row],[system_created_date]],D:D))</f>
        <v>1.0585</v>
      </c>
      <c r="H165" t="str">
        <f>VLOOKUP(Table_production_dim1[[#This Row],[material_dim_material_id]],Table_material_dim1[[#All],[material_id]:[material_type_description]],3,FALSE)</f>
        <v>OCC</v>
      </c>
    </row>
    <row r="166" spans="1:8" x14ac:dyDescent="0.25">
      <c r="A166">
        <v>3476</v>
      </c>
      <c r="B166" s="2">
        <v>44415</v>
      </c>
      <c r="C166">
        <v>620</v>
      </c>
      <c r="D166">
        <v>0.31</v>
      </c>
      <c r="E166" s="2">
        <v>44415</v>
      </c>
      <c r="F166">
        <v>5</v>
      </c>
      <c r="G166">
        <f>IF(Table_production_dim1[[#This Row],[system_created_date]]=Table_production_dim1[[#Headers],[system_created_date]],"",SUMIF(B:B,Table_production_dim1[[#This Row],[system_created_date]],D:D))</f>
        <v>1.0585</v>
      </c>
      <c r="H166" t="str">
        <f>VLOOKUP(Table_production_dim1[[#This Row],[material_dim_material_id]],Table_material_dim1[[#All],[material_id]:[material_type_description]],3,FALSE)</f>
        <v>PET</v>
      </c>
    </row>
    <row r="167" spans="1:8" x14ac:dyDescent="0.25">
      <c r="A167">
        <v>3477</v>
      </c>
      <c r="B167" s="2">
        <v>44415</v>
      </c>
      <c r="C167">
        <v>360</v>
      </c>
      <c r="D167">
        <v>0.18</v>
      </c>
      <c r="E167" s="2">
        <v>44415</v>
      </c>
      <c r="F167">
        <v>8</v>
      </c>
      <c r="G167">
        <f>IF(Table_production_dim1[[#This Row],[system_created_date]]=Table_production_dim1[[#Headers],[system_created_date]],"",SUMIF(B:B,Table_production_dim1[[#This Row],[system_created_date]],D:D))</f>
        <v>1.0585</v>
      </c>
      <c r="H167" t="str">
        <f>VLOOKUP(Table_production_dim1[[#This Row],[material_dim_material_id]],Table_material_dim1[[#All],[material_id]:[material_type_description]],3,FALSE)</f>
        <v>UBC</v>
      </c>
    </row>
    <row r="168" spans="1:8" x14ac:dyDescent="0.25">
      <c r="A168">
        <v>3473</v>
      </c>
      <c r="B168" s="2">
        <v>44414</v>
      </c>
      <c r="C168">
        <v>1130</v>
      </c>
      <c r="D168">
        <v>0.56499999999999995</v>
      </c>
      <c r="E168" s="2">
        <v>44414</v>
      </c>
      <c r="F168">
        <v>2</v>
      </c>
      <c r="G168">
        <f>IF(Table_production_dim1[[#This Row],[system_created_date]]=Table_production_dim1[[#Headers],[system_created_date]],"",SUMIF(B:B,Table_production_dim1[[#This Row],[system_created_date]],D:D))</f>
        <v>4.1844999999999999</v>
      </c>
      <c r="H168" t="str">
        <f>VLOOKUP(Table_production_dim1[[#This Row],[material_dim_material_id]],Table_material_dim1[[#All],[material_id]:[material_type_description]],3,FALSE)</f>
        <v>OCC</v>
      </c>
    </row>
    <row r="169" spans="1:8" x14ac:dyDescent="0.25">
      <c r="A169">
        <v>3470</v>
      </c>
      <c r="B169" s="2">
        <v>44414</v>
      </c>
      <c r="C169">
        <v>1135</v>
      </c>
      <c r="D169">
        <v>0.5675</v>
      </c>
      <c r="E169" s="2">
        <v>44414</v>
      </c>
      <c r="F169">
        <v>2</v>
      </c>
      <c r="G169">
        <f>IF(Table_production_dim1[[#This Row],[system_created_date]]=Table_production_dim1[[#Headers],[system_created_date]],"",SUMIF(B:B,Table_production_dim1[[#This Row],[system_created_date]],D:D))</f>
        <v>4.1844999999999999</v>
      </c>
      <c r="H169" t="str">
        <f>VLOOKUP(Table_production_dim1[[#This Row],[material_dim_material_id]],Table_material_dim1[[#All],[material_id]:[material_type_description]],3,FALSE)</f>
        <v>OCC</v>
      </c>
    </row>
    <row r="170" spans="1:8" x14ac:dyDescent="0.25">
      <c r="A170">
        <v>3471</v>
      </c>
      <c r="B170" s="2">
        <v>44414</v>
      </c>
      <c r="C170">
        <v>1127</v>
      </c>
      <c r="D170">
        <v>0.5635</v>
      </c>
      <c r="E170" s="2">
        <v>44414</v>
      </c>
      <c r="F170">
        <v>2</v>
      </c>
      <c r="G170">
        <f>IF(Table_production_dim1[[#This Row],[system_created_date]]=Table_production_dim1[[#Headers],[system_created_date]],"",SUMIF(B:B,Table_production_dim1[[#This Row],[system_created_date]],D:D))</f>
        <v>4.1844999999999999</v>
      </c>
      <c r="H170" t="str">
        <f>VLOOKUP(Table_production_dim1[[#This Row],[material_dim_material_id]],Table_material_dim1[[#All],[material_id]:[material_type_description]],3,FALSE)</f>
        <v>OCC</v>
      </c>
    </row>
    <row r="171" spans="1:8" x14ac:dyDescent="0.25">
      <c r="A171">
        <v>3472</v>
      </c>
      <c r="B171" s="2">
        <v>44414</v>
      </c>
      <c r="C171">
        <v>1145</v>
      </c>
      <c r="D171">
        <v>0.57250000000000001</v>
      </c>
      <c r="E171" s="2">
        <v>44414</v>
      </c>
      <c r="F171">
        <v>2</v>
      </c>
      <c r="G171">
        <f>IF(Table_production_dim1[[#This Row],[system_created_date]]=Table_production_dim1[[#Headers],[system_created_date]],"",SUMIF(B:B,Table_production_dim1[[#This Row],[system_created_date]],D:D))</f>
        <v>4.1844999999999999</v>
      </c>
      <c r="H171" t="str">
        <f>VLOOKUP(Table_production_dim1[[#This Row],[material_dim_material_id]],Table_material_dim1[[#All],[material_id]:[material_type_description]],3,FALSE)</f>
        <v>OCC</v>
      </c>
    </row>
    <row r="172" spans="1:8" x14ac:dyDescent="0.25">
      <c r="A172">
        <v>3469</v>
      </c>
      <c r="B172" s="2">
        <v>44414</v>
      </c>
      <c r="C172">
        <v>1560</v>
      </c>
      <c r="D172">
        <v>0.78</v>
      </c>
      <c r="E172" s="2">
        <v>44414</v>
      </c>
      <c r="F172">
        <v>4</v>
      </c>
      <c r="G172">
        <f>IF(Table_production_dim1[[#This Row],[system_created_date]]=Table_production_dim1[[#Headers],[system_created_date]],"",SUMIF(B:B,Table_production_dim1[[#This Row],[system_created_date]],D:D))</f>
        <v>4.1844999999999999</v>
      </c>
      <c r="H172" t="str">
        <f>VLOOKUP(Table_production_dim1[[#This Row],[material_dim_material_id]],Table_material_dim1[[#All],[material_id]:[material_type_description]],3,FALSE)</f>
        <v>ONP</v>
      </c>
    </row>
    <row r="173" spans="1:8" x14ac:dyDescent="0.25">
      <c r="A173">
        <v>3474</v>
      </c>
      <c r="B173" s="2">
        <v>44414</v>
      </c>
      <c r="C173">
        <v>1125</v>
      </c>
      <c r="D173">
        <v>0.5625</v>
      </c>
      <c r="E173" s="2">
        <v>44414</v>
      </c>
      <c r="F173">
        <v>2</v>
      </c>
      <c r="G173">
        <f>IF(Table_production_dim1[[#This Row],[system_created_date]]=Table_production_dim1[[#Headers],[system_created_date]],"",SUMIF(B:B,Table_production_dim1[[#This Row],[system_created_date]],D:D))</f>
        <v>4.1844999999999999</v>
      </c>
      <c r="H173" t="str">
        <f>VLOOKUP(Table_production_dim1[[#This Row],[material_dim_material_id]],Table_material_dim1[[#All],[material_id]:[material_type_description]],3,FALSE)</f>
        <v>OCC</v>
      </c>
    </row>
    <row r="174" spans="1:8" x14ac:dyDescent="0.25">
      <c r="A174">
        <v>3468</v>
      </c>
      <c r="B174" s="2">
        <v>44414</v>
      </c>
      <c r="C174">
        <v>1147</v>
      </c>
      <c r="D174">
        <v>0.57350000000000001</v>
      </c>
      <c r="E174" s="2">
        <v>44414</v>
      </c>
      <c r="F174">
        <v>2</v>
      </c>
      <c r="G174">
        <f>IF(Table_production_dim1[[#This Row],[system_created_date]]=Table_production_dim1[[#Headers],[system_created_date]],"",SUMIF(B:B,Table_production_dim1[[#This Row],[system_created_date]],D:D))</f>
        <v>4.1844999999999999</v>
      </c>
      <c r="H174" t="str">
        <f>VLOOKUP(Table_production_dim1[[#This Row],[material_dim_material_id]],Table_material_dim1[[#All],[material_id]:[material_type_description]],3,FALSE)</f>
        <v>OCC</v>
      </c>
    </row>
    <row r="175" spans="1:8" x14ac:dyDescent="0.25">
      <c r="A175">
        <v>3462</v>
      </c>
      <c r="B175" s="2">
        <v>44413</v>
      </c>
      <c r="C175">
        <v>1130</v>
      </c>
      <c r="D175">
        <v>0.56499999999999995</v>
      </c>
      <c r="E175" s="2">
        <v>44413</v>
      </c>
      <c r="F175">
        <v>2</v>
      </c>
      <c r="G175">
        <f>IF(Table_production_dim1[[#This Row],[system_created_date]]=Table_production_dim1[[#Headers],[system_created_date]],"",SUMIF(B:B,Table_production_dim1[[#This Row],[system_created_date]],D:D))</f>
        <v>3.7994999999999997</v>
      </c>
      <c r="H175" t="str">
        <f>VLOOKUP(Table_production_dim1[[#This Row],[material_dim_material_id]],Table_material_dim1[[#All],[material_id]:[material_type_description]],3,FALSE)</f>
        <v>OCC</v>
      </c>
    </row>
    <row r="176" spans="1:8" x14ac:dyDescent="0.25">
      <c r="A176">
        <v>3461</v>
      </c>
      <c r="B176" s="2">
        <v>44413</v>
      </c>
      <c r="C176">
        <v>1120</v>
      </c>
      <c r="D176">
        <v>0.56000000000000005</v>
      </c>
      <c r="E176" s="2">
        <v>44413</v>
      </c>
      <c r="F176">
        <v>2</v>
      </c>
      <c r="G176">
        <f>IF(Table_production_dim1[[#This Row],[system_created_date]]=Table_production_dim1[[#Headers],[system_created_date]],"",SUMIF(B:B,Table_production_dim1[[#This Row],[system_created_date]],D:D))</f>
        <v>3.7994999999999997</v>
      </c>
      <c r="H176" t="str">
        <f>VLOOKUP(Table_production_dim1[[#This Row],[material_dim_material_id]],Table_material_dim1[[#All],[material_id]:[material_type_description]],3,FALSE)</f>
        <v>OCC</v>
      </c>
    </row>
    <row r="177" spans="1:8" x14ac:dyDescent="0.25">
      <c r="A177">
        <v>3465</v>
      </c>
      <c r="B177" s="2">
        <v>44413</v>
      </c>
      <c r="C177">
        <v>1120</v>
      </c>
      <c r="D177">
        <v>0.56000000000000005</v>
      </c>
      <c r="E177" s="2">
        <v>44413</v>
      </c>
      <c r="F177">
        <v>2</v>
      </c>
      <c r="G177">
        <f>IF(Table_production_dim1[[#This Row],[system_created_date]]=Table_production_dim1[[#Headers],[system_created_date]],"",SUMIF(B:B,Table_production_dim1[[#This Row],[system_created_date]],D:D))</f>
        <v>3.7994999999999997</v>
      </c>
      <c r="H177" t="str">
        <f>VLOOKUP(Table_production_dim1[[#This Row],[material_dim_material_id]],Table_material_dim1[[#All],[material_id]:[material_type_description]],3,FALSE)</f>
        <v>OCC</v>
      </c>
    </row>
    <row r="178" spans="1:8" x14ac:dyDescent="0.25">
      <c r="A178">
        <v>3463</v>
      </c>
      <c r="B178" s="2">
        <v>44413</v>
      </c>
      <c r="C178">
        <v>1135</v>
      </c>
      <c r="D178">
        <v>0.5675</v>
      </c>
      <c r="E178" s="2">
        <v>44413</v>
      </c>
      <c r="F178">
        <v>2</v>
      </c>
      <c r="G178">
        <f>IF(Table_production_dim1[[#This Row],[system_created_date]]=Table_production_dim1[[#Headers],[system_created_date]],"",SUMIF(B:B,Table_production_dim1[[#This Row],[system_created_date]],D:D))</f>
        <v>3.7994999999999997</v>
      </c>
      <c r="H178" t="str">
        <f>VLOOKUP(Table_production_dim1[[#This Row],[material_dim_material_id]],Table_material_dim1[[#All],[material_id]:[material_type_description]],3,FALSE)</f>
        <v>OCC</v>
      </c>
    </row>
    <row r="179" spans="1:8" x14ac:dyDescent="0.25">
      <c r="A179">
        <v>3466</v>
      </c>
      <c r="B179" s="2">
        <v>44413</v>
      </c>
      <c r="C179">
        <v>430</v>
      </c>
      <c r="D179">
        <v>0.215</v>
      </c>
      <c r="E179" s="2">
        <v>44413</v>
      </c>
      <c r="F179">
        <v>8</v>
      </c>
      <c r="G179">
        <f>IF(Table_production_dim1[[#This Row],[system_created_date]]=Table_production_dim1[[#Headers],[system_created_date]],"",SUMIF(B:B,Table_production_dim1[[#This Row],[system_created_date]],D:D))</f>
        <v>3.7994999999999997</v>
      </c>
      <c r="H179" t="str">
        <f>VLOOKUP(Table_production_dim1[[#This Row],[material_dim_material_id]],Table_material_dim1[[#All],[material_id]:[material_type_description]],3,FALSE)</f>
        <v>UBC</v>
      </c>
    </row>
    <row r="180" spans="1:8" x14ac:dyDescent="0.25">
      <c r="A180">
        <v>3460</v>
      </c>
      <c r="B180" s="2">
        <v>44413</v>
      </c>
      <c r="C180">
        <v>1127</v>
      </c>
      <c r="D180">
        <v>0.5635</v>
      </c>
      <c r="E180" s="2">
        <v>44413</v>
      </c>
      <c r="F180">
        <v>2</v>
      </c>
      <c r="G180">
        <f>IF(Table_production_dim1[[#This Row],[system_created_date]]=Table_production_dim1[[#Headers],[system_created_date]],"",SUMIF(B:B,Table_production_dim1[[#This Row],[system_created_date]],D:D))</f>
        <v>3.7994999999999997</v>
      </c>
      <c r="H180" t="str">
        <f>VLOOKUP(Table_production_dim1[[#This Row],[material_dim_material_id]],Table_material_dim1[[#All],[material_id]:[material_type_description]],3,FALSE)</f>
        <v>OCC</v>
      </c>
    </row>
    <row r="181" spans="1:8" x14ac:dyDescent="0.25">
      <c r="A181">
        <v>3464</v>
      </c>
      <c r="B181" s="2">
        <v>44413</v>
      </c>
      <c r="C181">
        <v>1117</v>
      </c>
      <c r="D181">
        <v>0.5585</v>
      </c>
      <c r="E181" s="2">
        <v>44413</v>
      </c>
      <c r="F181">
        <v>2</v>
      </c>
      <c r="G181">
        <f>IF(Table_production_dim1[[#This Row],[system_created_date]]=Table_production_dim1[[#Headers],[system_created_date]],"",SUMIF(B:B,Table_production_dim1[[#This Row],[system_created_date]],D:D))</f>
        <v>3.7994999999999997</v>
      </c>
      <c r="H181" t="str">
        <f>VLOOKUP(Table_production_dim1[[#This Row],[material_dim_material_id]],Table_material_dim1[[#All],[material_id]:[material_type_description]],3,FALSE)</f>
        <v>OCC</v>
      </c>
    </row>
    <row r="182" spans="1:8" x14ac:dyDescent="0.25">
      <c r="A182">
        <v>3467</v>
      </c>
      <c r="B182" s="2">
        <v>44413</v>
      </c>
      <c r="C182">
        <v>420</v>
      </c>
      <c r="D182">
        <v>0.21</v>
      </c>
      <c r="E182" s="2">
        <v>44413</v>
      </c>
      <c r="F182">
        <v>8</v>
      </c>
      <c r="G182">
        <f>IF(Table_production_dim1[[#This Row],[system_created_date]]=Table_production_dim1[[#Headers],[system_created_date]],"",SUMIF(B:B,Table_production_dim1[[#This Row],[system_created_date]],D:D))</f>
        <v>3.7994999999999997</v>
      </c>
      <c r="H182" t="str">
        <f>VLOOKUP(Table_production_dim1[[#This Row],[material_dim_material_id]],Table_material_dim1[[#All],[material_id]:[material_type_description]],3,FALSE)</f>
        <v>UBC</v>
      </c>
    </row>
    <row r="183" spans="1:8" x14ac:dyDescent="0.25">
      <c r="A183">
        <v>3456</v>
      </c>
      <c r="B183" s="2">
        <v>44412</v>
      </c>
      <c r="C183">
        <v>1127</v>
      </c>
      <c r="D183">
        <v>0.5635</v>
      </c>
      <c r="E183" s="2">
        <v>44412</v>
      </c>
      <c r="F183">
        <v>2</v>
      </c>
      <c r="G183">
        <f>IF(Table_production_dim1[[#This Row],[system_created_date]]=Table_production_dim1[[#Headers],[system_created_date]],"",SUMIF(B:B,Table_production_dim1[[#This Row],[system_created_date]],D:D))</f>
        <v>3.0469999999999997</v>
      </c>
      <c r="H183" t="str">
        <f>VLOOKUP(Table_production_dim1[[#This Row],[material_dim_material_id]],Table_material_dim1[[#All],[material_id]:[material_type_description]],3,FALSE)</f>
        <v>OCC</v>
      </c>
    </row>
    <row r="184" spans="1:8" x14ac:dyDescent="0.25">
      <c r="A184">
        <v>3455</v>
      </c>
      <c r="B184" s="2">
        <v>44412</v>
      </c>
      <c r="C184">
        <v>1130</v>
      </c>
      <c r="D184">
        <v>0.56499999999999995</v>
      </c>
      <c r="E184" s="2">
        <v>44412</v>
      </c>
      <c r="F184">
        <v>2</v>
      </c>
      <c r="G184">
        <f>IF(Table_production_dim1[[#This Row],[system_created_date]]=Table_production_dim1[[#Headers],[system_created_date]],"",SUMIF(B:B,Table_production_dim1[[#This Row],[system_created_date]],D:D))</f>
        <v>3.0469999999999997</v>
      </c>
      <c r="H184" t="str">
        <f>VLOOKUP(Table_production_dim1[[#This Row],[material_dim_material_id]],Table_material_dim1[[#All],[material_id]:[material_type_description]],3,FALSE)</f>
        <v>OCC</v>
      </c>
    </row>
    <row r="185" spans="1:8" x14ac:dyDescent="0.25">
      <c r="A185">
        <v>3459</v>
      </c>
      <c r="B185" s="2">
        <v>44412</v>
      </c>
      <c r="C185">
        <v>430</v>
      </c>
      <c r="D185">
        <v>0.215</v>
      </c>
      <c r="E185" s="2">
        <v>44412</v>
      </c>
      <c r="F185">
        <v>8</v>
      </c>
      <c r="G185">
        <f>IF(Table_production_dim1[[#This Row],[system_created_date]]=Table_production_dim1[[#Headers],[system_created_date]],"",SUMIF(B:B,Table_production_dim1[[#This Row],[system_created_date]],D:D))</f>
        <v>3.0469999999999997</v>
      </c>
      <c r="H185" t="str">
        <f>VLOOKUP(Table_production_dim1[[#This Row],[material_dim_material_id]],Table_material_dim1[[#All],[material_id]:[material_type_description]],3,FALSE)</f>
        <v>UBC</v>
      </c>
    </row>
    <row r="186" spans="1:8" x14ac:dyDescent="0.25">
      <c r="A186">
        <v>3457</v>
      </c>
      <c r="B186" s="2">
        <v>44412</v>
      </c>
      <c r="C186">
        <v>1140</v>
      </c>
      <c r="D186">
        <v>0.56999999999999995</v>
      </c>
      <c r="E186" s="2">
        <v>44412</v>
      </c>
      <c r="F186">
        <v>2</v>
      </c>
      <c r="G186">
        <f>IF(Table_production_dim1[[#This Row],[system_created_date]]=Table_production_dim1[[#Headers],[system_created_date]],"",SUMIF(B:B,Table_production_dim1[[#This Row],[system_created_date]],D:D))</f>
        <v>3.0469999999999997</v>
      </c>
      <c r="H186" t="str">
        <f>VLOOKUP(Table_production_dim1[[#This Row],[material_dim_material_id]],Table_material_dim1[[#All],[material_id]:[material_type_description]],3,FALSE)</f>
        <v>OCC</v>
      </c>
    </row>
    <row r="187" spans="1:8" x14ac:dyDescent="0.25">
      <c r="A187">
        <v>3454</v>
      </c>
      <c r="B187" s="2">
        <v>44412</v>
      </c>
      <c r="C187">
        <v>1140</v>
      </c>
      <c r="D187">
        <v>0.56999999999999995</v>
      </c>
      <c r="E187" s="2">
        <v>44412</v>
      </c>
      <c r="F187">
        <v>2</v>
      </c>
      <c r="G187">
        <f>IF(Table_production_dim1[[#This Row],[system_created_date]]=Table_production_dim1[[#Headers],[system_created_date]],"",SUMIF(B:B,Table_production_dim1[[#This Row],[system_created_date]],D:D))</f>
        <v>3.0469999999999997</v>
      </c>
      <c r="H187" t="str">
        <f>VLOOKUP(Table_production_dim1[[#This Row],[material_dim_material_id]],Table_material_dim1[[#All],[material_id]:[material_type_description]],3,FALSE)</f>
        <v>OCC</v>
      </c>
    </row>
    <row r="188" spans="1:8" x14ac:dyDescent="0.25">
      <c r="A188">
        <v>3458</v>
      </c>
      <c r="B188" s="2">
        <v>44412</v>
      </c>
      <c r="C188">
        <v>1127</v>
      </c>
      <c r="D188">
        <v>0.5635</v>
      </c>
      <c r="E188" s="2">
        <v>44412</v>
      </c>
      <c r="F188">
        <v>2</v>
      </c>
      <c r="G188">
        <f>IF(Table_production_dim1[[#This Row],[system_created_date]]=Table_production_dim1[[#Headers],[system_created_date]],"",SUMIF(B:B,Table_production_dim1[[#This Row],[system_created_date]],D:D))</f>
        <v>3.0469999999999997</v>
      </c>
      <c r="H188" t="str">
        <f>VLOOKUP(Table_production_dim1[[#This Row],[material_dim_material_id]],Table_material_dim1[[#All],[material_id]:[material_type_description]],3,FALSE)</f>
        <v>OCC</v>
      </c>
    </row>
    <row r="189" spans="1:8" x14ac:dyDescent="0.25">
      <c r="A189">
        <v>3448</v>
      </c>
      <c r="B189" s="2">
        <v>44411</v>
      </c>
      <c r="C189">
        <v>1130</v>
      </c>
      <c r="D189">
        <v>0.56499999999999995</v>
      </c>
      <c r="E189" s="2">
        <v>44411</v>
      </c>
      <c r="F189">
        <v>2</v>
      </c>
      <c r="G189">
        <f>IF(Table_production_dim1[[#This Row],[system_created_date]]=Table_production_dim1[[#Headers],[system_created_date]],"",SUMIF(B:B,Table_production_dim1[[#This Row],[system_created_date]],D:D))</f>
        <v>3.1704999999999997</v>
      </c>
      <c r="H189" t="str">
        <f>VLOOKUP(Table_production_dim1[[#This Row],[material_dim_material_id]],Table_material_dim1[[#All],[material_id]:[material_type_description]],3,FALSE)</f>
        <v>OCC</v>
      </c>
    </row>
    <row r="190" spans="1:8" x14ac:dyDescent="0.25">
      <c r="A190">
        <v>3453</v>
      </c>
      <c r="B190" s="2">
        <v>44411</v>
      </c>
      <c r="C190">
        <v>380</v>
      </c>
      <c r="D190">
        <v>0.19</v>
      </c>
      <c r="E190" s="2">
        <v>44411</v>
      </c>
      <c r="F190">
        <v>8</v>
      </c>
      <c r="G190">
        <f>IF(Table_production_dim1[[#This Row],[system_created_date]]=Table_production_dim1[[#Headers],[system_created_date]],"",SUMIF(B:B,Table_production_dim1[[#This Row],[system_created_date]],D:D))</f>
        <v>3.1704999999999997</v>
      </c>
      <c r="H190" t="str">
        <f>VLOOKUP(Table_production_dim1[[#This Row],[material_dim_material_id]],Table_material_dim1[[#All],[material_id]:[material_type_description]],3,FALSE)</f>
        <v>UBC</v>
      </c>
    </row>
    <row r="191" spans="1:8" x14ac:dyDescent="0.25">
      <c r="A191">
        <v>3450</v>
      </c>
      <c r="B191" s="2">
        <v>44411</v>
      </c>
      <c r="C191">
        <v>620</v>
      </c>
      <c r="D191">
        <v>0.31</v>
      </c>
      <c r="E191" s="2">
        <v>44411</v>
      </c>
      <c r="F191">
        <v>5</v>
      </c>
      <c r="G191">
        <f>IF(Table_production_dim1[[#This Row],[system_created_date]]=Table_production_dim1[[#Headers],[system_created_date]],"",SUMIF(B:B,Table_production_dim1[[#This Row],[system_created_date]],D:D))</f>
        <v>3.1704999999999997</v>
      </c>
      <c r="H191" t="str">
        <f>VLOOKUP(Table_production_dim1[[#This Row],[material_dim_material_id]],Table_material_dim1[[#All],[material_id]:[material_type_description]],3,FALSE)</f>
        <v>PET</v>
      </c>
    </row>
    <row r="192" spans="1:8" x14ac:dyDescent="0.25">
      <c r="A192">
        <v>3452</v>
      </c>
      <c r="B192" s="2">
        <v>44411</v>
      </c>
      <c r="C192">
        <v>400</v>
      </c>
      <c r="D192">
        <v>0.2</v>
      </c>
      <c r="E192" s="2">
        <v>44411</v>
      </c>
      <c r="F192">
        <v>8</v>
      </c>
      <c r="G192">
        <f>IF(Table_production_dim1[[#This Row],[system_created_date]]=Table_production_dim1[[#Headers],[system_created_date]],"",SUMIF(B:B,Table_production_dim1[[#This Row],[system_created_date]],D:D))</f>
        <v>3.1704999999999997</v>
      </c>
      <c r="H192" t="str">
        <f>VLOOKUP(Table_production_dim1[[#This Row],[material_dim_material_id]],Table_material_dim1[[#All],[material_id]:[material_type_description]],3,FALSE)</f>
        <v>UBC</v>
      </c>
    </row>
    <row r="193" spans="1:8" x14ac:dyDescent="0.25">
      <c r="A193">
        <v>3451</v>
      </c>
      <c r="B193" s="2">
        <v>44411</v>
      </c>
      <c r="C193">
        <v>1560</v>
      </c>
      <c r="D193">
        <v>0.78</v>
      </c>
      <c r="E193" s="2">
        <v>44411</v>
      </c>
      <c r="F193">
        <v>4</v>
      </c>
      <c r="G193">
        <f>IF(Table_production_dim1[[#This Row],[system_created_date]]=Table_production_dim1[[#Headers],[system_created_date]],"",SUMIF(B:B,Table_production_dim1[[#This Row],[system_created_date]],D:D))</f>
        <v>3.1704999999999997</v>
      </c>
      <c r="H193" t="str">
        <f>VLOOKUP(Table_production_dim1[[#This Row],[material_dim_material_id]],Table_material_dim1[[#All],[material_id]:[material_type_description]],3,FALSE)</f>
        <v>ONP</v>
      </c>
    </row>
    <row r="194" spans="1:8" x14ac:dyDescent="0.25">
      <c r="A194">
        <v>3449</v>
      </c>
      <c r="B194" s="2">
        <v>44411</v>
      </c>
      <c r="C194">
        <v>1125</v>
      </c>
      <c r="D194">
        <v>0.5625</v>
      </c>
      <c r="E194" s="2">
        <v>44411</v>
      </c>
      <c r="F194">
        <v>2</v>
      </c>
      <c r="G194">
        <f>IF(Table_production_dim1[[#This Row],[system_created_date]]=Table_production_dim1[[#Headers],[system_created_date]],"",SUMIF(B:B,Table_production_dim1[[#This Row],[system_created_date]],D:D))</f>
        <v>3.1704999999999997</v>
      </c>
      <c r="H194" t="str">
        <f>VLOOKUP(Table_production_dim1[[#This Row],[material_dim_material_id]],Table_material_dim1[[#All],[material_id]:[material_type_description]],3,FALSE)</f>
        <v>OCC</v>
      </c>
    </row>
    <row r="195" spans="1:8" x14ac:dyDescent="0.25">
      <c r="A195">
        <v>3447</v>
      </c>
      <c r="B195" s="2">
        <v>44411</v>
      </c>
      <c r="C195">
        <v>1126</v>
      </c>
      <c r="D195">
        <v>0.56299999999999994</v>
      </c>
      <c r="E195" s="2">
        <v>44411</v>
      </c>
      <c r="F195">
        <v>2</v>
      </c>
      <c r="G195">
        <f>IF(Table_production_dim1[[#This Row],[system_created_date]]=Table_production_dim1[[#Headers],[system_created_date]],"",SUMIF(B:B,Table_production_dim1[[#This Row],[system_created_date]],D:D))</f>
        <v>3.1704999999999997</v>
      </c>
      <c r="H195" t="str">
        <f>VLOOKUP(Table_production_dim1[[#This Row],[material_dim_material_id]],Table_material_dim1[[#All],[material_id]:[material_type_description]],3,FALSE)</f>
        <v>OCC</v>
      </c>
    </row>
    <row r="196" spans="1:8" x14ac:dyDescent="0.25">
      <c r="A196">
        <v>3443</v>
      </c>
      <c r="B196" s="2">
        <v>44410</v>
      </c>
      <c r="C196">
        <v>1127</v>
      </c>
      <c r="D196">
        <v>0.5635</v>
      </c>
      <c r="E196" s="2">
        <v>44410</v>
      </c>
      <c r="F196">
        <v>2</v>
      </c>
      <c r="G196">
        <f>IF(Table_production_dim1[[#This Row],[system_created_date]]=Table_production_dim1[[#Headers],[system_created_date]],"",SUMIF(B:B,Table_production_dim1[[#This Row],[system_created_date]],D:D))</f>
        <v>3.2485000000000004</v>
      </c>
      <c r="H196" t="str">
        <f>VLOOKUP(Table_production_dim1[[#This Row],[material_dim_material_id]],Table_material_dim1[[#All],[material_id]:[material_type_description]],3,FALSE)</f>
        <v>OCC</v>
      </c>
    </row>
    <row r="197" spans="1:8" x14ac:dyDescent="0.25">
      <c r="A197">
        <v>3445</v>
      </c>
      <c r="B197" s="2">
        <v>44410</v>
      </c>
      <c r="C197">
        <v>1560</v>
      </c>
      <c r="D197">
        <v>0.78</v>
      </c>
      <c r="E197" s="2">
        <v>44410</v>
      </c>
      <c r="F197">
        <v>4</v>
      </c>
      <c r="G197">
        <f>IF(Table_production_dim1[[#This Row],[system_created_date]]=Table_production_dim1[[#Headers],[system_created_date]],"",SUMIF(B:B,Table_production_dim1[[#This Row],[system_created_date]],D:D))</f>
        <v>3.2485000000000004</v>
      </c>
      <c r="H197" t="str">
        <f>VLOOKUP(Table_production_dim1[[#This Row],[material_dim_material_id]],Table_material_dim1[[#All],[material_id]:[material_type_description]],3,FALSE)</f>
        <v>ONP</v>
      </c>
    </row>
    <row r="198" spans="1:8" x14ac:dyDescent="0.25">
      <c r="A198">
        <v>3442</v>
      </c>
      <c r="B198" s="2">
        <v>44410</v>
      </c>
      <c r="C198">
        <v>1120</v>
      </c>
      <c r="D198">
        <v>0.56000000000000005</v>
      </c>
      <c r="E198" s="2">
        <v>44410</v>
      </c>
      <c r="F198">
        <v>2</v>
      </c>
      <c r="G198">
        <f>IF(Table_production_dim1[[#This Row],[system_created_date]]=Table_production_dim1[[#Headers],[system_created_date]],"",SUMIF(B:B,Table_production_dim1[[#This Row],[system_created_date]],D:D))</f>
        <v>3.2485000000000004</v>
      </c>
      <c r="H198" t="str">
        <f>VLOOKUP(Table_production_dim1[[#This Row],[material_dim_material_id]],Table_material_dim1[[#All],[material_id]:[material_type_description]],3,FALSE)</f>
        <v>OCC</v>
      </c>
    </row>
    <row r="199" spans="1:8" x14ac:dyDescent="0.25">
      <c r="A199">
        <v>3446</v>
      </c>
      <c r="B199" s="2">
        <v>44410</v>
      </c>
      <c r="C199">
        <v>1560</v>
      </c>
      <c r="D199">
        <v>0.78</v>
      </c>
      <c r="E199" s="2">
        <v>44410</v>
      </c>
      <c r="F199">
        <v>4</v>
      </c>
      <c r="G199">
        <f>IF(Table_production_dim1[[#This Row],[system_created_date]]=Table_production_dim1[[#Headers],[system_created_date]],"",SUMIF(B:B,Table_production_dim1[[#This Row],[system_created_date]],D:D))</f>
        <v>3.2485000000000004</v>
      </c>
      <c r="H199" t="str">
        <f>VLOOKUP(Table_production_dim1[[#This Row],[material_dim_material_id]],Table_material_dim1[[#All],[material_id]:[material_type_description]],3,FALSE)</f>
        <v>ONP</v>
      </c>
    </row>
    <row r="200" spans="1:8" x14ac:dyDescent="0.25">
      <c r="A200">
        <v>3444</v>
      </c>
      <c r="B200" s="2">
        <v>44410</v>
      </c>
      <c r="C200">
        <v>1130</v>
      </c>
      <c r="D200">
        <v>0.56499999999999995</v>
      </c>
      <c r="E200" s="2">
        <v>44410</v>
      </c>
      <c r="F200">
        <v>2</v>
      </c>
      <c r="G200">
        <f>IF(Table_production_dim1[[#This Row],[system_created_date]]=Table_production_dim1[[#Headers],[system_created_date]],"",SUMIF(B:B,Table_production_dim1[[#This Row],[system_created_date]],D:D))</f>
        <v>3.2485000000000004</v>
      </c>
      <c r="H200" t="str">
        <f>VLOOKUP(Table_production_dim1[[#This Row],[material_dim_material_id]],Table_material_dim1[[#All],[material_id]:[material_type_description]],3,FALSE)</f>
        <v>OCC</v>
      </c>
    </row>
    <row r="201" spans="1:8" x14ac:dyDescent="0.25">
      <c r="A201">
        <v>3441</v>
      </c>
      <c r="B201" s="2">
        <v>44408</v>
      </c>
      <c r="C201">
        <v>760</v>
      </c>
      <c r="D201">
        <v>0.38</v>
      </c>
      <c r="E201" s="2">
        <v>44408</v>
      </c>
      <c r="F201">
        <v>7</v>
      </c>
      <c r="G201">
        <f>IF(Table_production_dim1[[#This Row],[system_created_date]]=Table_production_dim1[[#Headers],[system_created_date]],"",SUMIF(B:B,Table_production_dim1[[#This Row],[system_created_date]],D:D))</f>
        <v>2.2874999999999996</v>
      </c>
      <c r="H201" t="str">
        <f>VLOOKUP(Table_production_dim1[[#This Row],[material_dim_material_id]],Table_material_dim1[[#All],[material_id]:[material_type_description]],3,FALSE)</f>
        <v>HDPEC</v>
      </c>
    </row>
    <row r="202" spans="1:8" x14ac:dyDescent="0.25">
      <c r="A202">
        <v>3439</v>
      </c>
      <c r="B202" s="2">
        <v>44408</v>
      </c>
      <c r="C202">
        <v>1140</v>
      </c>
      <c r="D202">
        <v>0.56999999999999995</v>
      </c>
      <c r="E202" s="2">
        <v>44408</v>
      </c>
      <c r="F202">
        <v>2</v>
      </c>
      <c r="G202">
        <f>IF(Table_production_dim1[[#This Row],[system_created_date]]=Table_production_dim1[[#Headers],[system_created_date]],"",SUMIF(B:B,Table_production_dim1[[#This Row],[system_created_date]],D:D))</f>
        <v>2.2874999999999996</v>
      </c>
      <c r="H202" t="str">
        <f>VLOOKUP(Table_production_dim1[[#This Row],[material_dim_material_id]],Table_material_dim1[[#All],[material_id]:[material_type_description]],3,FALSE)</f>
        <v>OCC</v>
      </c>
    </row>
    <row r="203" spans="1:8" x14ac:dyDescent="0.25">
      <c r="A203">
        <v>3437</v>
      </c>
      <c r="B203" s="2">
        <v>44408</v>
      </c>
      <c r="C203">
        <v>1125</v>
      </c>
      <c r="D203">
        <v>0.5625</v>
      </c>
      <c r="E203" s="2">
        <v>44408</v>
      </c>
      <c r="F203">
        <v>2</v>
      </c>
      <c r="G203">
        <f>IF(Table_production_dim1[[#This Row],[system_created_date]]=Table_production_dim1[[#Headers],[system_created_date]],"",SUMIF(B:B,Table_production_dim1[[#This Row],[system_created_date]],D:D))</f>
        <v>2.2874999999999996</v>
      </c>
      <c r="H203" t="str">
        <f>VLOOKUP(Table_production_dim1[[#This Row],[material_dim_material_id]],Table_material_dim1[[#All],[material_id]:[material_type_description]],3,FALSE)</f>
        <v>OCC</v>
      </c>
    </row>
    <row r="204" spans="1:8" x14ac:dyDescent="0.25">
      <c r="A204">
        <v>3440</v>
      </c>
      <c r="B204" s="2">
        <v>44408</v>
      </c>
      <c r="C204">
        <v>420</v>
      </c>
      <c r="D204">
        <v>0.21</v>
      </c>
      <c r="E204" s="2">
        <v>44408</v>
      </c>
      <c r="F204">
        <v>8</v>
      </c>
      <c r="G204">
        <f>IF(Table_production_dim1[[#This Row],[system_created_date]]=Table_production_dim1[[#Headers],[system_created_date]],"",SUMIF(B:B,Table_production_dim1[[#This Row],[system_created_date]],D:D))</f>
        <v>2.2874999999999996</v>
      </c>
      <c r="H204" t="str">
        <f>VLOOKUP(Table_production_dim1[[#This Row],[material_dim_material_id]],Table_material_dim1[[#All],[material_id]:[material_type_description]],3,FALSE)</f>
        <v>UBC</v>
      </c>
    </row>
    <row r="205" spans="1:8" x14ac:dyDescent="0.25">
      <c r="A205">
        <v>3438</v>
      </c>
      <c r="B205" s="2">
        <v>44408</v>
      </c>
      <c r="C205">
        <v>1130</v>
      </c>
      <c r="D205">
        <v>0.56499999999999995</v>
      </c>
      <c r="E205" s="2">
        <v>44408</v>
      </c>
      <c r="F205">
        <v>2</v>
      </c>
      <c r="G205">
        <f>IF(Table_production_dim1[[#This Row],[system_created_date]]=Table_production_dim1[[#Headers],[system_created_date]],"",SUMIF(B:B,Table_production_dim1[[#This Row],[system_created_date]],D:D))</f>
        <v>2.2874999999999996</v>
      </c>
      <c r="H205" t="str">
        <f>VLOOKUP(Table_production_dim1[[#This Row],[material_dim_material_id]],Table_material_dim1[[#All],[material_id]:[material_type_description]],3,FALSE)</f>
        <v>OCC</v>
      </c>
    </row>
    <row r="206" spans="1:8" x14ac:dyDescent="0.25">
      <c r="A206">
        <v>3433</v>
      </c>
      <c r="B206" s="2">
        <v>44407</v>
      </c>
      <c r="C206">
        <v>1135</v>
      </c>
      <c r="D206">
        <v>0.5675</v>
      </c>
      <c r="E206" s="2">
        <v>44407</v>
      </c>
      <c r="F206">
        <v>2</v>
      </c>
      <c r="G206">
        <f>IF(Table_production_dim1[[#This Row],[system_created_date]]=Table_production_dim1[[#Headers],[system_created_date]],"",SUMIF(B:B,Table_production_dim1[[#This Row],[system_created_date]],D:D))</f>
        <v>5.4760000000000009</v>
      </c>
      <c r="H206" t="str">
        <f>VLOOKUP(Table_production_dim1[[#This Row],[material_dim_material_id]],Table_material_dim1[[#All],[material_id]:[material_type_description]],3,FALSE)</f>
        <v>OCC</v>
      </c>
    </row>
    <row r="207" spans="1:8" x14ac:dyDescent="0.25">
      <c r="A207">
        <v>3430</v>
      </c>
      <c r="B207" s="2">
        <v>44407</v>
      </c>
      <c r="C207">
        <v>1135</v>
      </c>
      <c r="D207">
        <v>0.5675</v>
      </c>
      <c r="E207" s="2">
        <v>44407</v>
      </c>
      <c r="F207">
        <v>2</v>
      </c>
      <c r="G207">
        <f>IF(Table_production_dim1[[#This Row],[system_created_date]]=Table_production_dim1[[#Headers],[system_created_date]],"",SUMIF(B:B,Table_production_dim1[[#This Row],[system_created_date]],D:D))</f>
        <v>5.4760000000000009</v>
      </c>
      <c r="H207" t="str">
        <f>VLOOKUP(Table_production_dim1[[#This Row],[material_dim_material_id]],Table_material_dim1[[#All],[material_id]:[material_type_description]],3,FALSE)</f>
        <v>OCC</v>
      </c>
    </row>
    <row r="208" spans="1:8" x14ac:dyDescent="0.25">
      <c r="A208">
        <v>3428</v>
      </c>
      <c r="B208" s="2">
        <v>44407</v>
      </c>
      <c r="C208">
        <v>1560</v>
      </c>
      <c r="D208">
        <v>0.78</v>
      </c>
      <c r="E208" s="2">
        <v>44407</v>
      </c>
      <c r="F208">
        <v>4</v>
      </c>
      <c r="G208">
        <f>IF(Table_production_dim1[[#This Row],[system_created_date]]=Table_production_dim1[[#Headers],[system_created_date]],"",SUMIF(B:B,Table_production_dim1[[#This Row],[system_created_date]],D:D))</f>
        <v>5.4760000000000009</v>
      </c>
      <c r="H208" t="str">
        <f>VLOOKUP(Table_production_dim1[[#This Row],[material_dim_material_id]],Table_material_dim1[[#All],[material_id]:[material_type_description]],3,FALSE)</f>
        <v>ONP</v>
      </c>
    </row>
    <row r="209" spans="1:8" x14ac:dyDescent="0.25">
      <c r="A209">
        <v>3435</v>
      </c>
      <c r="B209" s="2">
        <v>44407</v>
      </c>
      <c r="C209">
        <v>1127</v>
      </c>
      <c r="D209">
        <v>0.5635</v>
      </c>
      <c r="E209" s="2">
        <v>44407</v>
      </c>
      <c r="F209">
        <v>2</v>
      </c>
      <c r="G209">
        <f>IF(Table_production_dim1[[#This Row],[system_created_date]]=Table_production_dim1[[#Headers],[system_created_date]],"",SUMIF(B:B,Table_production_dim1[[#This Row],[system_created_date]],D:D))</f>
        <v>5.4760000000000009</v>
      </c>
      <c r="H209" t="str">
        <f>VLOOKUP(Table_production_dim1[[#This Row],[material_dim_material_id]],Table_material_dim1[[#All],[material_id]:[material_type_description]],3,FALSE)</f>
        <v>OCC</v>
      </c>
    </row>
    <row r="210" spans="1:8" x14ac:dyDescent="0.25">
      <c r="A210">
        <v>3427</v>
      </c>
      <c r="B210" s="2">
        <v>44407</v>
      </c>
      <c r="C210">
        <v>820</v>
      </c>
      <c r="D210">
        <v>0.41</v>
      </c>
      <c r="E210" s="2">
        <v>44407</v>
      </c>
      <c r="F210">
        <v>3</v>
      </c>
      <c r="G210">
        <f>IF(Table_production_dim1[[#This Row],[system_created_date]]=Table_production_dim1[[#Headers],[system_created_date]],"",SUMIF(B:B,Table_production_dim1[[#This Row],[system_created_date]],D:D))</f>
        <v>5.4760000000000009</v>
      </c>
      <c r="H210" t="str">
        <f>VLOOKUP(Table_production_dim1[[#This Row],[material_dim_material_id]],Table_material_dim1[[#All],[material_id]:[material_type_description]],3,FALSE)</f>
        <v>TIN</v>
      </c>
    </row>
    <row r="211" spans="1:8" x14ac:dyDescent="0.25">
      <c r="A211">
        <v>3432</v>
      </c>
      <c r="B211" s="2">
        <v>44407</v>
      </c>
      <c r="C211">
        <v>1145</v>
      </c>
      <c r="D211">
        <v>0.57250000000000001</v>
      </c>
      <c r="E211" s="2">
        <v>44407</v>
      </c>
      <c r="F211">
        <v>2</v>
      </c>
      <c r="G211">
        <f>IF(Table_production_dim1[[#This Row],[system_created_date]]=Table_production_dim1[[#Headers],[system_created_date]],"",SUMIF(B:B,Table_production_dim1[[#This Row],[system_created_date]],D:D))</f>
        <v>5.4760000000000009</v>
      </c>
      <c r="H211" t="str">
        <f>VLOOKUP(Table_production_dim1[[#This Row],[material_dim_material_id]],Table_material_dim1[[#All],[material_id]:[material_type_description]],3,FALSE)</f>
        <v>OCC</v>
      </c>
    </row>
    <row r="212" spans="1:8" x14ac:dyDescent="0.25">
      <c r="A212">
        <v>3431</v>
      </c>
      <c r="B212" s="2">
        <v>44407</v>
      </c>
      <c r="C212">
        <v>1130</v>
      </c>
      <c r="D212">
        <v>0.56499999999999995</v>
      </c>
      <c r="E212" s="2">
        <v>44407</v>
      </c>
      <c r="F212">
        <v>2</v>
      </c>
      <c r="G212">
        <f>IF(Table_production_dim1[[#This Row],[system_created_date]]=Table_production_dim1[[#Headers],[system_created_date]],"",SUMIF(B:B,Table_production_dim1[[#This Row],[system_created_date]],D:D))</f>
        <v>5.4760000000000009</v>
      </c>
      <c r="H212" t="str">
        <f>VLOOKUP(Table_production_dim1[[#This Row],[material_dim_material_id]],Table_material_dim1[[#All],[material_id]:[material_type_description]],3,FALSE)</f>
        <v>OCC</v>
      </c>
    </row>
    <row r="213" spans="1:8" x14ac:dyDescent="0.25">
      <c r="A213">
        <v>3434</v>
      </c>
      <c r="B213" s="2">
        <v>44407</v>
      </c>
      <c r="C213">
        <v>1120</v>
      </c>
      <c r="D213">
        <v>0.56000000000000005</v>
      </c>
      <c r="E213" s="2">
        <v>44407</v>
      </c>
      <c r="F213">
        <v>2</v>
      </c>
      <c r="G213">
        <f>IF(Table_production_dim1[[#This Row],[system_created_date]]=Table_production_dim1[[#Headers],[system_created_date]],"",SUMIF(B:B,Table_production_dim1[[#This Row],[system_created_date]],D:D))</f>
        <v>5.4760000000000009</v>
      </c>
      <c r="H213" t="str">
        <f>VLOOKUP(Table_production_dim1[[#This Row],[material_dim_material_id]],Table_material_dim1[[#All],[material_id]:[material_type_description]],3,FALSE)</f>
        <v>OCC</v>
      </c>
    </row>
    <row r="214" spans="1:8" x14ac:dyDescent="0.25">
      <c r="A214">
        <v>3429</v>
      </c>
      <c r="B214" s="2">
        <v>44407</v>
      </c>
      <c r="C214">
        <v>1140</v>
      </c>
      <c r="D214">
        <v>0.56999999999999995</v>
      </c>
      <c r="E214" s="2">
        <v>44407</v>
      </c>
      <c r="F214">
        <v>2</v>
      </c>
      <c r="G214">
        <f>IF(Table_production_dim1[[#This Row],[system_created_date]]=Table_production_dim1[[#Headers],[system_created_date]],"",SUMIF(B:B,Table_production_dim1[[#This Row],[system_created_date]],D:D))</f>
        <v>5.4760000000000009</v>
      </c>
      <c r="H214" t="str">
        <f>VLOOKUP(Table_production_dim1[[#This Row],[material_dim_material_id]],Table_material_dim1[[#All],[material_id]:[material_type_description]],3,FALSE)</f>
        <v>OCC</v>
      </c>
    </row>
    <row r="215" spans="1:8" x14ac:dyDescent="0.25">
      <c r="A215">
        <v>3436</v>
      </c>
      <c r="B215" s="2">
        <v>44407</v>
      </c>
      <c r="C215">
        <v>640</v>
      </c>
      <c r="D215">
        <v>0.32</v>
      </c>
      <c r="E215" s="2">
        <v>44407</v>
      </c>
      <c r="F215">
        <v>5</v>
      </c>
      <c r="G215">
        <f>IF(Table_production_dim1[[#This Row],[system_created_date]]=Table_production_dim1[[#Headers],[system_created_date]],"",SUMIF(B:B,Table_production_dim1[[#This Row],[system_created_date]],D:D))</f>
        <v>5.4760000000000009</v>
      </c>
      <c r="H215" t="str">
        <f>VLOOKUP(Table_production_dim1[[#This Row],[material_dim_material_id]],Table_material_dim1[[#All],[material_id]:[material_type_description]],3,FALSE)</f>
        <v>PET</v>
      </c>
    </row>
    <row r="216" spans="1:8" x14ac:dyDescent="0.25">
      <c r="A216">
        <v>3426</v>
      </c>
      <c r="B216" s="2">
        <v>44406</v>
      </c>
      <c r="C216">
        <v>1135</v>
      </c>
      <c r="D216">
        <v>0.5675</v>
      </c>
      <c r="E216" s="2">
        <v>44406</v>
      </c>
      <c r="F216">
        <v>2</v>
      </c>
      <c r="G216">
        <f>IF(Table_production_dim1[[#This Row],[system_created_date]]=Table_production_dim1[[#Headers],[system_created_date]],"",SUMIF(B:B,Table_production_dim1[[#This Row],[system_created_date]],D:D))</f>
        <v>5.3130000000000006</v>
      </c>
      <c r="H216" t="str">
        <f>VLOOKUP(Table_production_dim1[[#This Row],[material_dim_material_id]],Table_material_dim1[[#All],[material_id]:[material_type_description]],3,FALSE)</f>
        <v>OCC</v>
      </c>
    </row>
    <row r="217" spans="1:8" x14ac:dyDescent="0.25">
      <c r="A217">
        <v>3418</v>
      </c>
      <c r="B217" s="2">
        <v>44406</v>
      </c>
      <c r="C217">
        <v>1130</v>
      </c>
      <c r="D217">
        <v>0.56499999999999995</v>
      </c>
      <c r="E217" s="2">
        <v>44406</v>
      </c>
      <c r="F217">
        <v>2</v>
      </c>
      <c r="G217">
        <f>IF(Table_production_dim1[[#This Row],[system_created_date]]=Table_production_dim1[[#Headers],[system_created_date]],"",SUMIF(B:B,Table_production_dim1[[#This Row],[system_created_date]],D:D))</f>
        <v>5.3130000000000006</v>
      </c>
      <c r="H217" t="str">
        <f>VLOOKUP(Table_production_dim1[[#This Row],[material_dim_material_id]],Table_material_dim1[[#All],[material_id]:[material_type_description]],3,FALSE)</f>
        <v>OCC</v>
      </c>
    </row>
    <row r="218" spans="1:8" x14ac:dyDescent="0.25">
      <c r="A218">
        <v>3421</v>
      </c>
      <c r="B218" s="2">
        <v>44406</v>
      </c>
      <c r="C218">
        <v>1137</v>
      </c>
      <c r="D218">
        <v>0.56850000000000001</v>
      </c>
      <c r="E218" s="2">
        <v>44406</v>
      </c>
      <c r="F218">
        <v>2</v>
      </c>
      <c r="G218">
        <f>IF(Table_production_dim1[[#This Row],[system_created_date]]=Table_production_dim1[[#Headers],[system_created_date]],"",SUMIF(B:B,Table_production_dim1[[#This Row],[system_created_date]],D:D))</f>
        <v>5.3130000000000006</v>
      </c>
      <c r="H218" t="str">
        <f>VLOOKUP(Table_production_dim1[[#This Row],[material_dim_material_id]],Table_material_dim1[[#All],[material_id]:[material_type_description]],3,FALSE)</f>
        <v>OCC</v>
      </c>
    </row>
    <row r="219" spans="1:8" x14ac:dyDescent="0.25">
      <c r="A219">
        <v>3424</v>
      </c>
      <c r="B219" s="2">
        <v>44406</v>
      </c>
      <c r="C219">
        <v>1127</v>
      </c>
      <c r="D219">
        <v>0.5635</v>
      </c>
      <c r="E219" s="2">
        <v>44406</v>
      </c>
      <c r="F219">
        <v>2</v>
      </c>
      <c r="G219">
        <f>IF(Table_production_dim1[[#This Row],[system_created_date]]=Table_production_dim1[[#Headers],[system_created_date]],"",SUMIF(B:B,Table_production_dim1[[#This Row],[system_created_date]],D:D))</f>
        <v>5.3130000000000006</v>
      </c>
      <c r="H219" t="str">
        <f>VLOOKUP(Table_production_dim1[[#This Row],[material_dim_material_id]],Table_material_dim1[[#All],[material_id]:[material_type_description]],3,FALSE)</f>
        <v>OCC</v>
      </c>
    </row>
    <row r="220" spans="1:8" x14ac:dyDescent="0.25">
      <c r="A220">
        <v>3420</v>
      </c>
      <c r="B220" s="2">
        <v>44406</v>
      </c>
      <c r="C220">
        <v>1135</v>
      </c>
      <c r="D220">
        <v>0.5675</v>
      </c>
      <c r="E220" s="2">
        <v>44406</v>
      </c>
      <c r="F220">
        <v>2</v>
      </c>
      <c r="G220">
        <f>IF(Table_production_dim1[[#This Row],[system_created_date]]=Table_production_dim1[[#Headers],[system_created_date]],"",SUMIF(B:B,Table_production_dim1[[#This Row],[system_created_date]],D:D))</f>
        <v>5.3130000000000006</v>
      </c>
      <c r="H220" t="str">
        <f>VLOOKUP(Table_production_dim1[[#This Row],[material_dim_material_id]],Table_material_dim1[[#All],[material_id]:[material_type_description]],3,FALSE)</f>
        <v>OCC</v>
      </c>
    </row>
    <row r="221" spans="1:8" x14ac:dyDescent="0.25">
      <c r="A221">
        <v>3423</v>
      </c>
      <c r="B221" s="2">
        <v>44406</v>
      </c>
      <c r="C221">
        <v>430</v>
      </c>
      <c r="D221">
        <v>0.215</v>
      </c>
      <c r="E221" s="2">
        <v>44406</v>
      </c>
      <c r="F221">
        <v>8</v>
      </c>
      <c r="G221">
        <f>IF(Table_production_dim1[[#This Row],[system_created_date]]=Table_production_dim1[[#Headers],[system_created_date]],"",SUMIF(B:B,Table_production_dim1[[#This Row],[system_created_date]],D:D))</f>
        <v>5.3130000000000006</v>
      </c>
      <c r="H221" t="str">
        <f>VLOOKUP(Table_production_dim1[[#This Row],[material_dim_material_id]],Table_material_dim1[[#All],[material_id]:[material_type_description]],3,FALSE)</f>
        <v>UBC</v>
      </c>
    </row>
    <row r="222" spans="1:8" x14ac:dyDescent="0.25">
      <c r="A222">
        <v>3419</v>
      </c>
      <c r="B222" s="2">
        <v>44406</v>
      </c>
      <c r="C222">
        <v>1125</v>
      </c>
      <c r="D222">
        <v>0.5625</v>
      </c>
      <c r="E222" s="2">
        <v>44406</v>
      </c>
      <c r="F222">
        <v>2</v>
      </c>
      <c r="G222">
        <f>IF(Table_production_dim1[[#This Row],[system_created_date]]=Table_production_dim1[[#Headers],[system_created_date]],"",SUMIF(B:B,Table_production_dim1[[#This Row],[system_created_date]],D:D))</f>
        <v>5.3130000000000006</v>
      </c>
      <c r="H222" t="str">
        <f>VLOOKUP(Table_production_dim1[[#This Row],[material_dim_material_id]],Table_material_dim1[[#All],[material_id]:[material_type_description]],3,FALSE)</f>
        <v>OCC</v>
      </c>
    </row>
    <row r="223" spans="1:8" x14ac:dyDescent="0.25">
      <c r="A223">
        <v>3425</v>
      </c>
      <c r="B223" s="2">
        <v>44406</v>
      </c>
      <c r="C223">
        <v>1140</v>
      </c>
      <c r="D223">
        <v>0.56999999999999995</v>
      </c>
      <c r="E223" s="2">
        <v>44406</v>
      </c>
      <c r="F223">
        <v>2</v>
      </c>
      <c r="G223">
        <f>IF(Table_production_dim1[[#This Row],[system_created_date]]=Table_production_dim1[[#Headers],[system_created_date]],"",SUMIF(B:B,Table_production_dim1[[#This Row],[system_created_date]],D:D))</f>
        <v>5.3130000000000006</v>
      </c>
      <c r="H223" t="str">
        <f>VLOOKUP(Table_production_dim1[[#This Row],[material_dim_material_id]],Table_material_dim1[[#All],[material_id]:[material_type_description]],3,FALSE)</f>
        <v>OCC</v>
      </c>
    </row>
    <row r="224" spans="1:8" x14ac:dyDescent="0.25">
      <c r="A224">
        <v>3417</v>
      </c>
      <c r="B224" s="2">
        <v>44406</v>
      </c>
      <c r="C224">
        <v>1127</v>
      </c>
      <c r="D224">
        <v>0.5635</v>
      </c>
      <c r="E224" s="2">
        <v>44406</v>
      </c>
      <c r="F224">
        <v>2</v>
      </c>
      <c r="G224">
        <f>IF(Table_production_dim1[[#This Row],[system_created_date]]=Table_production_dim1[[#Headers],[system_created_date]],"",SUMIF(B:B,Table_production_dim1[[#This Row],[system_created_date]],D:D))</f>
        <v>5.3130000000000006</v>
      </c>
      <c r="H224" t="str">
        <f>VLOOKUP(Table_production_dim1[[#This Row],[material_dim_material_id]],Table_material_dim1[[#All],[material_id]:[material_type_description]],3,FALSE)</f>
        <v>OCC</v>
      </c>
    </row>
    <row r="225" spans="1:8" x14ac:dyDescent="0.25">
      <c r="A225">
        <v>3422</v>
      </c>
      <c r="B225" s="2">
        <v>44406</v>
      </c>
      <c r="C225">
        <v>1140</v>
      </c>
      <c r="D225">
        <v>0.56999999999999995</v>
      </c>
      <c r="E225" s="2">
        <v>44406</v>
      </c>
      <c r="F225">
        <v>2</v>
      </c>
      <c r="G225">
        <f>IF(Table_production_dim1[[#This Row],[system_created_date]]=Table_production_dim1[[#Headers],[system_created_date]],"",SUMIF(B:B,Table_production_dim1[[#This Row],[system_created_date]],D:D))</f>
        <v>5.3130000000000006</v>
      </c>
      <c r="H225" t="str">
        <f>VLOOKUP(Table_production_dim1[[#This Row],[material_dim_material_id]],Table_material_dim1[[#All],[material_id]:[material_type_description]],3,FALSE)</f>
        <v>OCC</v>
      </c>
    </row>
    <row r="226" spans="1:8" x14ac:dyDescent="0.25">
      <c r="A226">
        <v>3408</v>
      </c>
      <c r="B226" s="2">
        <v>44405</v>
      </c>
      <c r="C226">
        <v>1140</v>
      </c>
      <c r="D226">
        <v>0.56999999999999995</v>
      </c>
      <c r="E226" s="2">
        <v>44405</v>
      </c>
      <c r="F226">
        <v>2</v>
      </c>
      <c r="G226">
        <f>IF(Table_production_dim1[[#This Row],[system_created_date]]=Table_production_dim1[[#Headers],[system_created_date]],"",SUMIF(B:B,Table_production_dim1[[#This Row],[system_created_date]],D:D))</f>
        <v>5.2320000000000002</v>
      </c>
      <c r="H226" t="str">
        <f>VLOOKUP(Table_production_dim1[[#This Row],[material_dim_material_id]],Table_material_dim1[[#All],[material_id]:[material_type_description]],3,FALSE)</f>
        <v>OCC</v>
      </c>
    </row>
    <row r="227" spans="1:8" x14ac:dyDescent="0.25">
      <c r="A227">
        <v>3407</v>
      </c>
      <c r="B227" s="2">
        <v>44405</v>
      </c>
      <c r="C227">
        <v>1125</v>
      </c>
      <c r="D227">
        <v>0.5625</v>
      </c>
      <c r="E227" s="2">
        <v>44405</v>
      </c>
      <c r="F227">
        <v>2</v>
      </c>
      <c r="G227">
        <f>IF(Table_production_dim1[[#This Row],[system_created_date]]=Table_production_dim1[[#Headers],[system_created_date]],"",SUMIF(B:B,Table_production_dim1[[#This Row],[system_created_date]],D:D))</f>
        <v>5.2320000000000002</v>
      </c>
      <c r="H227" t="str">
        <f>VLOOKUP(Table_production_dim1[[#This Row],[material_dim_material_id]],Table_material_dim1[[#All],[material_id]:[material_type_description]],3,FALSE)</f>
        <v>OCC</v>
      </c>
    </row>
    <row r="228" spans="1:8" x14ac:dyDescent="0.25">
      <c r="A228">
        <v>3409</v>
      </c>
      <c r="B228" s="2">
        <v>44405</v>
      </c>
      <c r="C228">
        <v>1127</v>
      </c>
      <c r="D228">
        <v>0.5635</v>
      </c>
      <c r="E228" s="2">
        <v>44405</v>
      </c>
      <c r="F228">
        <v>2</v>
      </c>
      <c r="G228">
        <f>IF(Table_production_dim1[[#This Row],[system_created_date]]=Table_production_dim1[[#Headers],[system_created_date]],"",SUMIF(B:B,Table_production_dim1[[#This Row],[system_created_date]],D:D))</f>
        <v>5.2320000000000002</v>
      </c>
      <c r="H228" t="str">
        <f>VLOOKUP(Table_production_dim1[[#This Row],[material_dim_material_id]],Table_material_dim1[[#All],[material_id]:[material_type_description]],3,FALSE)</f>
        <v>OCC</v>
      </c>
    </row>
    <row r="229" spans="1:8" x14ac:dyDescent="0.25">
      <c r="A229">
        <v>3411</v>
      </c>
      <c r="B229" s="2">
        <v>44405</v>
      </c>
      <c r="C229">
        <v>1560</v>
      </c>
      <c r="D229">
        <v>0.78</v>
      </c>
      <c r="E229" s="2">
        <v>44405</v>
      </c>
      <c r="F229">
        <v>4</v>
      </c>
      <c r="G229">
        <f>IF(Table_production_dim1[[#This Row],[system_created_date]]=Table_production_dim1[[#Headers],[system_created_date]],"",SUMIF(B:B,Table_production_dim1[[#This Row],[system_created_date]],D:D))</f>
        <v>5.2320000000000002</v>
      </c>
      <c r="H229" t="str">
        <f>VLOOKUP(Table_production_dim1[[#This Row],[material_dim_material_id]],Table_material_dim1[[#All],[material_id]:[material_type_description]],3,FALSE)</f>
        <v>ONP</v>
      </c>
    </row>
    <row r="230" spans="1:8" x14ac:dyDescent="0.25">
      <c r="A230">
        <v>3414</v>
      </c>
      <c r="B230" s="2">
        <v>44405</v>
      </c>
      <c r="C230">
        <v>1127</v>
      </c>
      <c r="D230">
        <v>0.5635</v>
      </c>
      <c r="E230" s="2">
        <v>44405</v>
      </c>
      <c r="F230">
        <v>2</v>
      </c>
      <c r="G230">
        <f>IF(Table_production_dim1[[#This Row],[system_created_date]]=Table_production_dim1[[#Headers],[system_created_date]],"",SUMIF(B:B,Table_production_dim1[[#This Row],[system_created_date]],D:D))</f>
        <v>5.2320000000000002</v>
      </c>
      <c r="H230" t="str">
        <f>VLOOKUP(Table_production_dim1[[#This Row],[material_dim_material_id]],Table_material_dim1[[#All],[material_id]:[material_type_description]],3,FALSE)</f>
        <v>OCC</v>
      </c>
    </row>
    <row r="231" spans="1:8" x14ac:dyDescent="0.25">
      <c r="A231">
        <v>3413</v>
      </c>
      <c r="B231" s="2">
        <v>44405</v>
      </c>
      <c r="C231">
        <v>1130</v>
      </c>
      <c r="D231">
        <v>0.56499999999999995</v>
      </c>
      <c r="E231" s="2">
        <v>44405</v>
      </c>
      <c r="F231">
        <v>2</v>
      </c>
      <c r="G231">
        <f>IF(Table_production_dim1[[#This Row],[system_created_date]]=Table_production_dim1[[#Headers],[system_created_date]],"",SUMIF(B:B,Table_production_dim1[[#This Row],[system_created_date]],D:D))</f>
        <v>5.2320000000000002</v>
      </c>
      <c r="H231" t="str">
        <f>VLOOKUP(Table_production_dim1[[#This Row],[material_dim_material_id]],Table_material_dim1[[#All],[material_id]:[material_type_description]],3,FALSE)</f>
        <v>OCC</v>
      </c>
    </row>
    <row r="232" spans="1:8" x14ac:dyDescent="0.25">
      <c r="A232">
        <v>3416</v>
      </c>
      <c r="B232" s="2">
        <v>44405</v>
      </c>
      <c r="C232">
        <v>1120</v>
      </c>
      <c r="D232">
        <v>0.56000000000000005</v>
      </c>
      <c r="E232" s="2">
        <v>44405</v>
      </c>
      <c r="F232">
        <v>2</v>
      </c>
      <c r="G232">
        <f>IF(Table_production_dim1[[#This Row],[system_created_date]]=Table_production_dim1[[#Headers],[system_created_date]],"",SUMIF(B:B,Table_production_dim1[[#This Row],[system_created_date]],D:D))</f>
        <v>5.2320000000000002</v>
      </c>
      <c r="H232" t="str">
        <f>VLOOKUP(Table_production_dim1[[#This Row],[material_dim_material_id]],Table_material_dim1[[#All],[material_id]:[material_type_description]],3,FALSE)</f>
        <v>OCC</v>
      </c>
    </row>
    <row r="233" spans="1:8" x14ac:dyDescent="0.25">
      <c r="A233">
        <v>3412</v>
      </c>
      <c r="B233" s="2">
        <v>44405</v>
      </c>
      <c r="C233">
        <v>420</v>
      </c>
      <c r="D233">
        <v>0.21</v>
      </c>
      <c r="E233" s="2">
        <v>44405</v>
      </c>
      <c r="F233">
        <v>8</v>
      </c>
      <c r="G233">
        <f>IF(Table_production_dim1[[#This Row],[system_created_date]]=Table_production_dim1[[#Headers],[system_created_date]],"",SUMIF(B:B,Table_production_dim1[[#This Row],[system_created_date]],D:D))</f>
        <v>5.2320000000000002</v>
      </c>
      <c r="H233" t="str">
        <f>VLOOKUP(Table_production_dim1[[#This Row],[material_dim_material_id]],Table_material_dim1[[#All],[material_id]:[material_type_description]],3,FALSE)</f>
        <v>UBC</v>
      </c>
    </row>
    <row r="234" spans="1:8" x14ac:dyDescent="0.25">
      <c r="A234">
        <v>3410</v>
      </c>
      <c r="B234" s="2">
        <v>44405</v>
      </c>
      <c r="C234">
        <v>580</v>
      </c>
      <c r="D234">
        <v>0.28999999999999998</v>
      </c>
      <c r="E234" s="2">
        <v>44405</v>
      </c>
      <c r="F234">
        <v>5</v>
      </c>
      <c r="G234">
        <f>IF(Table_production_dim1[[#This Row],[system_created_date]]=Table_production_dim1[[#Headers],[system_created_date]],"",SUMIF(B:B,Table_production_dim1[[#This Row],[system_created_date]],D:D))</f>
        <v>5.2320000000000002</v>
      </c>
      <c r="H234" t="str">
        <f>VLOOKUP(Table_production_dim1[[#This Row],[material_dim_material_id]],Table_material_dim1[[#All],[material_id]:[material_type_description]],3,FALSE)</f>
        <v>PET</v>
      </c>
    </row>
    <row r="235" spans="1:8" x14ac:dyDescent="0.25">
      <c r="A235">
        <v>3415</v>
      </c>
      <c r="B235" s="2">
        <v>44405</v>
      </c>
      <c r="C235">
        <v>1135</v>
      </c>
      <c r="D235">
        <v>0.5675</v>
      </c>
      <c r="E235" s="2">
        <v>44405</v>
      </c>
      <c r="F235">
        <v>2</v>
      </c>
      <c r="G235">
        <f>IF(Table_production_dim1[[#This Row],[system_created_date]]=Table_production_dim1[[#Headers],[system_created_date]],"",SUMIF(B:B,Table_production_dim1[[#This Row],[system_created_date]],D:D))</f>
        <v>5.2320000000000002</v>
      </c>
      <c r="H235" t="str">
        <f>VLOOKUP(Table_production_dim1[[#This Row],[material_dim_material_id]],Table_material_dim1[[#All],[material_id]:[material_type_description]],3,FALSE)</f>
        <v>OCC</v>
      </c>
    </row>
    <row r="236" spans="1:8" x14ac:dyDescent="0.25">
      <c r="A236">
        <v>3401</v>
      </c>
      <c r="B236" s="2">
        <v>44404</v>
      </c>
      <c r="C236">
        <v>1156</v>
      </c>
      <c r="D236">
        <v>0.57799999999999996</v>
      </c>
      <c r="E236" s="2">
        <v>44404</v>
      </c>
      <c r="F236">
        <v>2</v>
      </c>
      <c r="G236">
        <f>IF(Table_production_dim1[[#This Row],[system_created_date]]=Table_production_dim1[[#Headers],[system_created_date]],"",SUMIF(B:B,Table_production_dim1[[#This Row],[system_created_date]],D:D))</f>
        <v>4.6995000000000005</v>
      </c>
      <c r="H236" t="str">
        <f>VLOOKUP(Table_production_dim1[[#This Row],[material_dim_material_id]],Table_material_dim1[[#All],[material_id]:[material_type_description]],3,FALSE)</f>
        <v>OCC</v>
      </c>
    </row>
    <row r="237" spans="1:8" x14ac:dyDescent="0.25">
      <c r="A237">
        <v>3406</v>
      </c>
      <c r="B237" s="2">
        <v>44404</v>
      </c>
      <c r="C237">
        <v>1127</v>
      </c>
      <c r="D237">
        <v>0.5635</v>
      </c>
      <c r="E237" s="2">
        <v>44404</v>
      </c>
      <c r="F237">
        <v>2</v>
      </c>
      <c r="G237">
        <f>IF(Table_production_dim1[[#This Row],[system_created_date]]=Table_production_dim1[[#Headers],[system_created_date]],"",SUMIF(B:B,Table_production_dim1[[#This Row],[system_created_date]],D:D))</f>
        <v>4.6995000000000005</v>
      </c>
      <c r="H237" t="str">
        <f>VLOOKUP(Table_production_dim1[[#This Row],[material_dim_material_id]],Table_material_dim1[[#All],[material_id]:[material_type_description]],3,FALSE)</f>
        <v>OCC</v>
      </c>
    </row>
    <row r="238" spans="1:8" x14ac:dyDescent="0.25">
      <c r="A238">
        <v>3399</v>
      </c>
      <c r="B238" s="2">
        <v>44404</v>
      </c>
      <c r="C238">
        <v>1170</v>
      </c>
      <c r="D238">
        <v>0.58499999999999996</v>
      </c>
      <c r="E238" s="2">
        <v>44404</v>
      </c>
      <c r="F238">
        <v>2</v>
      </c>
      <c r="G238">
        <f>IF(Table_production_dim1[[#This Row],[system_created_date]]=Table_production_dim1[[#Headers],[system_created_date]],"",SUMIF(B:B,Table_production_dim1[[#This Row],[system_created_date]],D:D))</f>
        <v>4.6995000000000005</v>
      </c>
      <c r="H238" t="str">
        <f>VLOOKUP(Table_production_dim1[[#This Row],[material_dim_material_id]],Table_material_dim1[[#All],[material_id]:[material_type_description]],3,FALSE)</f>
        <v>OCC</v>
      </c>
    </row>
    <row r="239" spans="1:8" x14ac:dyDescent="0.25">
      <c r="A239">
        <v>3403</v>
      </c>
      <c r="B239" s="2">
        <v>44404</v>
      </c>
      <c r="C239">
        <v>1140</v>
      </c>
      <c r="D239">
        <v>0.56999999999999995</v>
      </c>
      <c r="E239" s="2">
        <v>44404</v>
      </c>
      <c r="F239">
        <v>2</v>
      </c>
      <c r="G239">
        <f>IF(Table_production_dim1[[#This Row],[system_created_date]]=Table_production_dim1[[#Headers],[system_created_date]],"",SUMIF(B:B,Table_production_dim1[[#This Row],[system_created_date]],D:D))</f>
        <v>4.6995000000000005</v>
      </c>
      <c r="H239" t="str">
        <f>VLOOKUP(Table_production_dim1[[#This Row],[material_dim_material_id]],Table_material_dim1[[#All],[material_id]:[material_type_description]],3,FALSE)</f>
        <v>OCC</v>
      </c>
    </row>
    <row r="240" spans="1:8" x14ac:dyDescent="0.25">
      <c r="A240">
        <v>3405</v>
      </c>
      <c r="B240" s="2">
        <v>44404</v>
      </c>
      <c r="C240">
        <v>1120</v>
      </c>
      <c r="D240">
        <v>0.56000000000000005</v>
      </c>
      <c r="E240" s="2">
        <v>44404</v>
      </c>
      <c r="F240">
        <v>2</v>
      </c>
      <c r="G240">
        <f>IF(Table_production_dim1[[#This Row],[system_created_date]]=Table_production_dim1[[#Headers],[system_created_date]],"",SUMIF(B:B,Table_production_dim1[[#This Row],[system_created_date]],D:D))</f>
        <v>4.6995000000000005</v>
      </c>
      <c r="H240" t="str">
        <f>VLOOKUP(Table_production_dim1[[#This Row],[material_dim_material_id]],Table_material_dim1[[#All],[material_id]:[material_type_description]],3,FALSE)</f>
        <v>OCC</v>
      </c>
    </row>
    <row r="241" spans="1:8" x14ac:dyDescent="0.25">
      <c r="A241">
        <v>3404</v>
      </c>
      <c r="B241" s="2">
        <v>44404</v>
      </c>
      <c r="C241">
        <v>1136</v>
      </c>
      <c r="D241">
        <v>0.56799999999999995</v>
      </c>
      <c r="E241" s="2">
        <v>44404</v>
      </c>
      <c r="F241">
        <v>2</v>
      </c>
      <c r="G241">
        <f>IF(Table_production_dim1[[#This Row],[system_created_date]]=Table_production_dim1[[#Headers],[system_created_date]],"",SUMIF(B:B,Table_production_dim1[[#This Row],[system_created_date]],D:D))</f>
        <v>4.6995000000000005</v>
      </c>
      <c r="H241" t="str">
        <f>VLOOKUP(Table_production_dim1[[#This Row],[material_dim_material_id]],Table_material_dim1[[#All],[material_id]:[material_type_description]],3,FALSE)</f>
        <v>OCC</v>
      </c>
    </row>
    <row r="242" spans="1:8" x14ac:dyDescent="0.25">
      <c r="A242">
        <v>3402</v>
      </c>
      <c r="B242" s="2">
        <v>44404</v>
      </c>
      <c r="C242">
        <v>1150</v>
      </c>
      <c r="D242">
        <v>0.57499999999999996</v>
      </c>
      <c r="E242" s="2">
        <v>44404</v>
      </c>
      <c r="F242">
        <v>2</v>
      </c>
      <c r="G242">
        <f>IF(Table_production_dim1[[#This Row],[system_created_date]]=Table_production_dim1[[#Headers],[system_created_date]],"",SUMIF(B:B,Table_production_dim1[[#This Row],[system_created_date]],D:D))</f>
        <v>4.6995000000000005</v>
      </c>
      <c r="H242" t="str">
        <f>VLOOKUP(Table_production_dim1[[#This Row],[material_dim_material_id]],Table_material_dim1[[#All],[material_id]:[material_type_description]],3,FALSE)</f>
        <v>OCC</v>
      </c>
    </row>
    <row r="243" spans="1:8" x14ac:dyDescent="0.25">
      <c r="A243">
        <v>3400</v>
      </c>
      <c r="B243" s="2">
        <v>44404</v>
      </c>
      <c r="C243">
        <v>1400</v>
      </c>
      <c r="D243">
        <v>0.7</v>
      </c>
      <c r="E243" s="2">
        <v>44404</v>
      </c>
      <c r="F243">
        <v>4</v>
      </c>
      <c r="G243">
        <f>IF(Table_production_dim1[[#This Row],[system_created_date]]=Table_production_dim1[[#Headers],[system_created_date]],"",SUMIF(B:B,Table_production_dim1[[#This Row],[system_created_date]],D:D))</f>
        <v>4.6995000000000005</v>
      </c>
      <c r="H243" t="str">
        <f>VLOOKUP(Table_production_dim1[[#This Row],[material_dim_material_id]],Table_material_dim1[[#All],[material_id]:[material_type_description]],3,FALSE)</f>
        <v>ONP</v>
      </c>
    </row>
    <row r="244" spans="1:8" x14ac:dyDescent="0.25">
      <c r="A244">
        <v>3398</v>
      </c>
      <c r="B244" s="2">
        <v>44403</v>
      </c>
      <c r="C244">
        <v>325</v>
      </c>
      <c r="D244">
        <v>0.16250000000000001</v>
      </c>
      <c r="E244" s="2">
        <v>44403</v>
      </c>
      <c r="F244">
        <v>8</v>
      </c>
      <c r="G244">
        <f>IF(Table_production_dim1[[#This Row],[system_created_date]]=Table_production_dim1[[#Headers],[system_created_date]],"",SUMIF(B:B,Table_production_dim1[[#This Row],[system_created_date]],D:D))</f>
        <v>6.8309999999999986</v>
      </c>
      <c r="H244" t="str">
        <f>VLOOKUP(Table_production_dim1[[#This Row],[material_dim_material_id]],Table_material_dim1[[#All],[material_id]:[material_type_description]],3,FALSE)</f>
        <v>UBC</v>
      </c>
    </row>
    <row r="245" spans="1:8" x14ac:dyDescent="0.25">
      <c r="A245">
        <v>3387</v>
      </c>
      <c r="B245" s="2">
        <v>44403</v>
      </c>
      <c r="C245">
        <v>1145</v>
      </c>
      <c r="D245">
        <v>0.57250000000000001</v>
      </c>
      <c r="E245" s="2">
        <v>44403</v>
      </c>
      <c r="F245">
        <v>2</v>
      </c>
      <c r="G245">
        <f>IF(Table_production_dim1[[#This Row],[system_created_date]]=Table_production_dim1[[#Headers],[system_created_date]],"",SUMIF(B:B,Table_production_dim1[[#This Row],[system_created_date]],D:D))</f>
        <v>6.8309999999999986</v>
      </c>
      <c r="H245" t="str">
        <f>VLOOKUP(Table_production_dim1[[#This Row],[material_dim_material_id]],Table_material_dim1[[#All],[material_id]:[material_type_description]],3,FALSE)</f>
        <v>OCC</v>
      </c>
    </row>
    <row r="246" spans="1:8" x14ac:dyDescent="0.25">
      <c r="A246">
        <v>3397</v>
      </c>
      <c r="B246" s="2">
        <v>44403</v>
      </c>
      <c r="C246">
        <v>1130</v>
      </c>
      <c r="D246">
        <v>0.56499999999999995</v>
      </c>
      <c r="E246" s="2">
        <v>44403</v>
      </c>
      <c r="F246">
        <v>2</v>
      </c>
      <c r="G246">
        <f>IF(Table_production_dim1[[#This Row],[system_created_date]]=Table_production_dim1[[#Headers],[system_created_date]],"",SUMIF(B:B,Table_production_dim1[[#This Row],[system_created_date]],D:D))</f>
        <v>6.8309999999999986</v>
      </c>
      <c r="H246" t="str">
        <f>VLOOKUP(Table_production_dim1[[#This Row],[material_dim_material_id]],Table_material_dim1[[#All],[material_id]:[material_type_description]],3,FALSE)</f>
        <v>OCC</v>
      </c>
    </row>
    <row r="247" spans="1:8" x14ac:dyDescent="0.25">
      <c r="A247">
        <v>3394</v>
      </c>
      <c r="B247" s="2">
        <v>44403</v>
      </c>
      <c r="C247">
        <v>1130</v>
      </c>
      <c r="D247">
        <v>0.56499999999999995</v>
      </c>
      <c r="E247" s="2">
        <v>44403</v>
      </c>
      <c r="F247">
        <v>2</v>
      </c>
      <c r="G247">
        <f>IF(Table_production_dim1[[#This Row],[system_created_date]]=Table_production_dim1[[#Headers],[system_created_date]],"",SUMIF(B:B,Table_production_dim1[[#This Row],[system_created_date]],D:D))</f>
        <v>6.8309999999999986</v>
      </c>
      <c r="H247" t="str">
        <f>VLOOKUP(Table_production_dim1[[#This Row],[material_dim_material_id]],Table_material_dim1[[#All],[material_id]:[material_type_description]],3,FALSE)</f>
        <v>OCC</v>
      </c>
    </row>
    <row r="248" spans="1:8" x14ac:dyDescent="0.25">
      <c r="A248">
        <v>3389</v>
      </c>
      <c r="B248" s="2">
        <v>44403</v>
      </c>
      <c r="C248">
        <v>1560</v>
      </c>
      <c r="D248">
        <v>0.78</v>
      </c>
      <c r="E248" s="2">
        <v>44403</v>
      </c>
      <c r="F248">
        <v>4</v>
      </c>
      <c r="G248">
        <f>IF(Table_production_dim1[[#This Row],[system_created_date]]=Table_production_dim1[[#Headers],[system_created_date]],"",SUMIF(B:B,Table_production_dim1[[#This Row],[system_created_date]],D:D))</f>
        <v>6.8309999999999986</v>
      </c>
      <c r="H248" t="str">
        <f>VLOOKUP(Table_production_dim1[[#This Row],[material_dim_material_id]],Table_material_dim1[[#All],[material_id]:[material_type_description]],3,FALSE)</f>
        <v>ONP</v>
      </c>
    </row>
    <row r="249" spans="1:8" x14ac:dyDescent="0.25">
      <c r="A249">
        <v>3388</v>
      </c>
      <c r="B249" s="2">
        <v>44403</v>
      </c>
      <c r="C249">
        <v>1157</v>
      </c>
      <c r="D249">
        <v>0.57850000000000001</v>
      </c>
      <c r="E249" s="2">
        <v>44403</v>
      </c>
      <c r="F249">
        <v>2</v>
      </c>
      <c r="G249">
        <f>IF(Table_production_dim1[[#This Row],[system_created_date]]=Table_production_dim1[[#Headers],[system_created_date]],"",SUMIF(B:B,Table_production_dim1[[#This Row],[system_created_date]],D:D))</f>
        <v>6.8309999999999986</v>
      </c>
      <c r="H249" t="str">
        <f>VLOOKUP(Table_production_dim1[[#This Row],[material_dim_material_id]],Table_material_dim1[[#All],[material_id]:[material_type_description]],3,FALSE)</f>
        <v>OCC</v>
      </c>
    </row>
    <row r="250" spans="1:8" x14ac:dyDescent="0.25">
      <c r="A250">
        <v>3393</v>
      </c>
      <c r="B250" s="2">
        <v>44403</v>
      </c>
      <c r="C250">
        <v>1145</v>
      </c>
      <c r="D250">
        <v>0.57250000000000001</v>
      </c>
      <c r="E250" s="2">
        <v>44403</v>
      </c>
      <c r="F250">
        <v>2</v>
      </c>
      <c r="G250">
        <f>IF(Table_production_dim1[[#This Row],[system_created_date]]=Table_production_dim1[[#Headers],[system_created_date]],"",SUMIF(B:B,Table_production_dim1[[#This Row],[system_created_date]],D:D))</f>
        <v>6.8309999999999986</v>
      </c>
      <c r="H250" t="str">
        <f>VLOOKUP(Table_production_dim1[[#This Row],[material_dim_material_id]],Table_material_dim1[[#All],[material_id]:[material_type_description]],3,FALSE)</f>
        <v>OCC</v>
      </c>
    </row>
    <row r="251" spans="1:8" x14ac:dyDescent="0.25">
      <c r="A251">
        <v>3395</v>
      </c>
      <c r="B251" s="2">
        <v>44403</v>
      </c>
      <c r="C251">
        <v>1130</v>
      </c>
      <c r="D251">
        <v>0.56499999999999995</v>
      </c>
      <c r="E251" s="2">
        <v>44403</v>
      </c>
      <c r="F251">
        <v>2</v>
      </c>
      <c r="G251">
        <f>IF(Table_production_dim1[[#This Row],[system_created_date]]=Table_production_dim1[[#Headers],[system_created_date]],"",SUMIF(B:B,Table_production_dim1[[#This Row],[system_created_date]],D:D))</f>
        <v>6.8309999999999986</v>
      </c>
      <c r="H251" t="str">
        <f>VLOOKUP(Table_production_dim1[[#This Row],[material_dim_material_id]],Table_material_dim1[[#All],[material_id]:[material_type_description]],3,FALSE)</f>
        <v>OCC</v>
      </c>
    </row>
    <row r="252" spans="1:8" x14ac:dyDescent="0.25">
      <c r="A252">
        <v>3390</v>
      </c>
      <c r="B252" s="2">
        <v>44403</v>
      </c>
      <c r="C252">
        <v>420</v>
      </c>
      <c r="D252">
        <v>0.21</v>
      </c>
      <c r="E252" s="2">
        <v>44403</v>
      </c>
      <c r="F252">
        <v>8</v>
      </c>
      <c r="G252">
        <f>IF(Table_production_dim1[[#This Row],[system_created_date]]=Table_production_dim1[[#Headers],[system_created_date]],"",SUMIF(B:B,Table_production_dim1[[#This Row],[system_created_date]],D:D))</f>
        <v>6.8309999999999986</v>
      </c>
      <c r="H252" t="str">
        <f>VLOOKUP(Table_production_dim1[[#This Row],[material_dim_material_id]],Table_material_dim1[[#All],[material_id]:[material_type_description]],3,FALSE)</f>
        <v>UBC</v>
      </c>
    </row>
    <row r="253" spans="1:8" x14ac:dyDescent="0.25">
      <c r="A253">
        <v>3392</v>
      </c>
      <c r="B253" s="2">
        <v>44403</v>
      </c>
      <c r="C253">
        <v>1126</v>
      </c>
      <c r="D253">
        <v>0.56299999999999994</v>
      </c>
      <c r="E253" s="2">
        <v>44403</v>
      </c>
      <c r="F253">
        <v>2</v>
      </c>
      <c r="G253">
        <f>IF(Table_production_dim1[[#This Row],[system_created_date]]=Table_production_dim1[[#Headers],[system_created_date]],"",SUMIF(B:B,Table_production_dim1[[#This Row],[system_created_date]],D:D))</f>
        <v>6.8309999999999986</v>
      </c>
      <c r="H253" t="str">
        <f>VLOOKUP(Table_production_dim1[[#This Row],[material_dim_material_id]],Table_material_dim1[[#All],[material_id]:[material_type_description]],3,FALSE)</f>
        <v>OCC</v>
      </c>
    </row>
    <row r="254" spans="1:8" x14ac:dyDescent="0.25">
      <c r="A254">
        <v>3396</v>
      </c>
      <c r="B254" s="2">
        <v>44403</v>
      </c>
      <c r="C254">
        <v>1130</v>
      </c>
      <c r="D254">
        <v>0.56499999999999995</v>
      </c>
      <c r="E254" s="2">
        <v>44403</v>
      </c>
      <c r="F254">
        <v>2</v>
      </c>
      <c r="G254">
        <f>IF(Table_production_dim1[[#This Row],[system_created_date]]=Table_production_dim1[[#Headers],[system_created_date]],"",SUMIF(B:B,Table_production_dim1[[#This Row],[system_created_date]],D:D))</f>
        <v>6.8309999999999986</v>
      </c>
      <c r="H254" t="str">
        <f>VLOOKUP(Table_production_dim1[[#This Row],[material_dim_material_id]],Table_material_dim1[[#All],[material_id]:[material_type_description]],3,FALSE)</f>
        <v>OCC</v>
      </c>
    </row>
    <row r="255" spans="1:8" x14ac:dyDescent="0.25">
      <c r="A255">
        <v>3386</v>
      </c>
      <c r="B255" s="2">
        <v>44403</v>
      </c>
      <c r="C255">
        <v>1140</v>
      </c>
      <c r="D255">
        <v>0.56999999999999995</v>
      </c>
      <c r="E255" s="2">
        <v>44403</v>
      </c>
      <c r="F255">
        <v>2</v>
      </c>
      <c r="G255">
        <f>IF(Table_production_dim1[[#This Row],[system_created_date]]=Table_production_dim1[[#Headers],[system_created_date]],"",SUMIF(B:B,Table_production_dim1[[#This Row],[system_created_date]],D:D))</f>
        <v>6.8309999999999986</v>
      </c>
      <c r="H255" t="str">
        <f>VLOOKUP(Table_production_dim1[[#This Row],[material_dim_material_id]],Table_material_dim1[[#All],[material_id]:[material_type_description]],3,FALSE)</f>
        <v>OCC</v>
      </c>
    </row>
    <row r="256" spans="1:8" x14ac:dyDescent="0.25">
      <c r="A256">
        <v>3391</v>
      </c>
      <c r="B256" s="2">
        <v>44403</v>
      </c>
      <c r="C256">
        <v>1124</v>
      </c>
      <c r="D256">
        <v>0.56200000000000006</v>
      </c>
      <c r="E256" s="2">
        <v>44403</v>
      </c>
      <c r="F256">
        <v>2</v>
      </c>
      <c r="G256">
        <f>IF(Table_production_dim1[[#This Row],[system_created_date]]=Table_production_dim1[[#Headers],[system_created_date]],"",SUMIF(B:B,Table_production_dim1[[#This Row],[system_created_date]],D:D))</f>
        <v>6.8309999999999986</v>
      </c>
      <c r="H256" t="str">
        <f>VLOOKUP(Table_production_dim1[[#This Row],[material_dim_material_id]],Table_material_dim1[[#All],[material_id]:[material_type_description]],3,FALSE)</f>
        <v>OCC</v>
      </c>
    </row>
    <row r="257" spans="1:8" x14ac:dyDescent="0.25">
      <c r="A257">
        <v>3381</v>
      </c>
      <c r="B257" s="2">
        <v>44401</v>
      </c>
      <c r="C257">
        <v>1145</v>
      </c>
      <c r="D257">
        <v>0.57250000000000001</v>
      </c>
      <c r="E257" s="2">
        <v>44401</v>
      </c>
      <c r="F257">
        <v>2</v>
      </c>
      <c r="G257">
        <f>IF(Table_production_dim1[[#This Row],[system_created_date]]=Table_production_dim1[[#Headers],[system_created_date]],"",SUMIF(B:B,Table_production_dim1[[#This Row],[system_created_date]],D:D))</f>
        <v>3.5535000000000001</v>
      </c>
      <c r="H257" t="str">
        <f>VLOOKUP(Table_production_dim1[[#This Row],[material_dim_material_id]],Table_material_dim1[[#All],[material_id]:[material_type_description]],3,FALSE)</f>
        <v>OCC</v>
      </c>
    </row>
    <row r="258" spans="1:8" x14ac:dyDescent="0.25">
      <c r="A258">
        <v>3380</v>
      </c>
      <c r="B258" s="2">
        <v>44401</v>
      </c>
      <c r="C258">
        <v>1135</v>
      </c>
      <c r="D258">
        <v>0.5675</v>
      </c>
      <c r="E258" s="2">
        <v>44401</v>
      </c>
      <c r="F258">
        <v>2</v>
      </c>
      <c r="G258">
        <f>IF(Table_production_dim1[[#This Row],[system_created_date]]=Table_production_dim1[[#Headers],[system_created_date]],"",SUMIF(B:B,Table_production_dim1[[#This Row],[system_created_date]],D:D))</f>
        <v>3.5535000000000001</v>
      </c>
      <c r="H258" t="str">
        <f>VLOOKUP(Table_production_dim1[[#This Row],[material_dim_material_id]],Table_material_dim1[[#All],[material_id]:[material_type_description]],3,FALSE)</f>
        <v>OCC</v>
      </c>
    </row>
    <row r="259" spans="1:8" x14ac:dyDescent="0.25">
      <c r="A259">
        <v>3384</v>
      </c>
      <c r="B259" s="2">
        <v>44401</v>
      </c>
      <c r="C259">
        <v>1540</v>
      </c>
      <c r="D259">
        <v>0.77</v>
      </c>
      <c r="E259" s="2">
        <v>44401</v>
      </c>
      <c r="F259">
        <v>6</v>
      </c>
      <c r="G259">
        <f>IF(Table_production_dim1[[#This Row],[system_created_date]]=Table_production_dim1[[#Headers],[system_created_date]],"",SUMIF(B:B,Table_production_dim1[[#This Row],[system_created_date]],D:D))</f>
        <v>3.5535000000000001</v>
      </c>
      <c r="H259" t="str">
        <f>VLOOKUP(Table_production_dim1[[#This Row],[material_dim_material_id]],Table_material_dim1[[#All],[material_id]:[material_type_description]],3,FALSE)</f>
        <v>HDPEN</v>
      </c>
    </row>
    <row r="260" spans="1:8" x14ac:dyDescent="0.25">
      <c r="A260">
        <v>3382</v>
      </c>
      <c r="B260" s="2">
        <v>44401</v>
      </c>
      <c r="C260">
        <v>1127</v>
      </c>
      <c r="D260">
        <v>0.5635</v>
      </c>
      <c r="E260" s="2">
        <v>44401</v>
      </c>
      <c r="F260">
        <v>2</v>
      </c>
      <c r="G260">
        <f>IF(Table_production_dim1[[#This Row],[system_created_date]]=Table_production_dim1[[#Headers],[system_created_date]],"",SUMIF(B:B,Table_production_dim1[[#This Row],[system_created_date]],D:D))</f>
        <v>3.5535000000000001</v>
      </c>
      <c r="H260" t="str">
        <f>VLOOKUP(Table_production_dim1[[#This Row],[material_dim_material_id]],Table_material_dim1[[#All],[material_id]:[material_type_description]],3,FALSE)</f>
        <v>OCC</v>
      </c>
    </row>
    <row r="261" spans="1:8" x14ac:dyDescent="0.25">
      <c r="A261">
        <v>3385</v>
      </c>
      <c r="B261" s="2">
        <v>44401</v>
      </c>
      <c r="C261">
        <v>1540</v>
      </c>
      <c r="D261">
        <v>0.77</v>
      </c>
      <c r="E261" s="2">
        <v>44401</v>
      </c>
      <c r="F261">
        <v>4</v>
      </c>
      <c r="G261">
        <f>IF(Table_production_dim1[[#This Row],[system_created_date]]=Table_production_dim1[[#Headers],[system_created_date]],"",SUMIF(B:B,Table_production_dim1[[#This Row],[system_created_date]],D:D))</f>
        <v>3.5535000000000001</v>
      </c>
      <c r="H261" t="str">
        <f>VLOOKUP(Table_production_dim1[[#This Row],[material_dim_material_id]],Table_material_dim1[[#All],[material_id]:[material_type_description]],3,FALSE)</f>
        <v>ONP</v>
      </c>
    </row>
    <row r="262" spans="1:8" x14ac:dyDescent="0.25">
      <c r="A262">
        <v>3383</v>
      </c>
      <c r="B262" s="2">
        <v>44401</v>
      </c>
      <c r="C262">
        <v>620</v>
      </c>
      <c r="D262">
        <v>0.31</v>
      </c>
      <c r="E262" s="2">
        <v>44401</v>
      </c>
      <c r="F262">
        <v>5</v>
      </c>
      <c r="G262">
        <f>IF(Table_production_dim1[[#This Row],[system_created_date]]=Table_production_dim1[[#Headers],[system_created_date]],"",SUMIF(B:B,Table_production_dim1[[#This Row],[system_created_date]],D:D))</f>
        <v>3.5535000000000001</v>
      </c>
      <c r="H262" t="str">
        <f>VLOOKUP(Table_production_dim1[[#This Row],[material_dim_material_id]],Table_material_dim1[[#All],[material_id]:[material_type_description]],3,FALSE)</f>
        <v>PET</v>
      </c>
    </row>
    <row r="263" spans="1:8" x14ac:dyDescent="0.25">
      <c r="A263">
        <v>3371</v>
      </c>
      <c r="B263" s="2">
        <v>44400</v>
      </c>
      <c r="C263">
        <v>1150</v>
      </c>
      <c r="D263">
        <v>0.57499999999999996</v>
      </c>
      <c r="E263" s="2">
        <v>44400</v>
      </c>
      <c r="F263">
        <v>2</v>
      </c>
      <c r="G263">
        <f>IF(Table_production_dim1[[#This Row],[system_created_date]]=Table_production_dim1[[#Headers],[system_created_date]],"",SUMIF(B:B,Table_production_dim1[[#This Row],[system_created_date]],D:D))</f>
        <v>6.2805000000000009</v>
      </c>
      <c r="H263" t="str">
        <f>VLOOKUP(Table_production_dim1[[#This Row],[material_dim_material_id]],Table_material_dim1[[#All],[material_id]:[material_type_description]],3,FALSE)</f>
        <v>OCC</v>
      </c>
    </row>
    <row r="264" spans="1:8" x14ac:dyDescent="0.25">
      <c r="A264">
        <v>3370</v>
      </c>
      <c r="B264" s="2">
        <v>44400</v>
      </c>
      <c r="C264">
        <v>1140</v>
      </c>
      <c r="D264">
        <v>0.56999999999999995</v>
      </c>
      <c r="E264" s="2">
        <v>44400</v>
      </c>
      <c r="F264">
        <v>2</v>
      </c>
      <c r="G264">
        <f>IF(Table_production_dim1[[#This Row],[system_created_date]]=Table_production_dim1[[#Headers],[system_created_date]],"",SUMIF(B:B,Table_production_dim1[[#This Row],[system_created_date]],D:D))</f>
        <v>6.2805000000000009</v>
      </c>
      <c r="H264" t="str">
        <f>VLOOKUP(Table_production_dim1[[#This Row],[material_dim_material_id]],Table_material_dim1[[#All],[material_id]:[material_type_description]],3,FALSE)</f>
        <v>OCC</v>
      </c>
    </row>
    <row r="265" spans="1:8" x14ac:dyDescent="0.25">
      <c r="A265">
        <v>3373</v>
      </c>
      <c r="B265" s="2">
        <v>44400</v>
      </c>
      <c r="C265">
        <v>1160</v>
      </c>
      <c r="D265">
        <v>0.57999999999999996</v>
      </c>
      <c r="E265" s="2">
        <v>44400</v>
      </c>
      <c r="F265">
        <v>2</v>
      </c>
      <c r="G265">
        <f>IF(Table_production_dim1[[#This Row],[system_created_date]]=Table_production_dim1[[#Headers],[system_created_date]],"",SUMIF(B:B,Table_production_dim1[[#This Row],[system_created_date]],D:D))</f>
        <v>6.2805000000000009</v>
      </c>
      <c r="H265" t="str">
        <f>VLOOKUP(Table_production_dim1[[#This Row],[material_dim_material_id]],Table_material_dim1[[#All],[material_id]:[material_type_description]],3,FALSE)</f>
        <v>OCC</v>
      </c>
    </row>
    <row r="266" spans="1:8" x14ac:dyDescent="0.25">
      <c r="A266">
        <v>3374</v>
      </c>
      <c r="B266" s="2">
        <v>44400</v>
      </c>
      <c r="C266">
        <v>1028</v>
      </c>
      <c r="D266">
        <v>0.51400000000000001</v>
      </c>
      <c r="E266" s="2">
        <v>44400</v>
      </c>
      <c r="F266">
        <v>2</v>
      </c>
      <c r="G266">
        <f>IF(Table_production_dim1[[#This Row],[system_created_date]]=Table_production_dim1[[#Headers],[system_created_date]],"",SUMIF(B:B,Table_production_dim1[[#This Row],[system_created_date]],D:D))</f>
        <v>6.2805000000000009</v>
      </c>
      <c r="H266" t="str">
        <f>VLOOKUP(Table_production_dim1[[#This Row],[material_dim_material_id]],Table_material_dim1[[#All],[material_id]:[material_type_description]],3,FALSE)</f>
        <v>OCC</v>
      </c>
    </row>
    <row r="267" spans="1:8" x14ac:dyDescent="0.25">
      <c r="A267">
        <v>3378</v>
      </c>
      <c r="B267" s="2">
        <v>44400</v>
      </c>
      <c r="C267">
        <v>1028</v>
      </c>
      <c r="D267">
        <v>0.51400000000000001</v>
      </c>
      <c r="E267" s="2">
        <v>44400</v>
      </c>
      <c r="F267">
        <v>2</v>
      </c>
      <c r="G267">
        <f>IF(Table_production_dim1[[#This Row],[system_created_date]]=Table_production_dim1[[#Headers],[system_created_date]],"",SUMIF(B:B,Table_production_dim1[[#This Row],[system_created_date]],D:D))</f>
        <v>6.2805000000000009</v>
      </c>
      <c r="H267" t="str">
        <f>VLOOKUP(Table_production_dim1[[#This Row],[material_dim_material_id]],Table_material_dim1[[#All],[material_id]:[material_type_description]],3,FALSE)</f>
        <v>OCC</v>
      </c>
    </row>
    <row r="268" spans="1:8" x14ac:dyDescent="0.25">
      <c r="A268">
        <v>3372</v>
      </c>
      <c r="B268" s="2">
        <v>44400</v>
      </c>
      <c r="C268">
        <v>1145</v>
      </c>
      <c r="D268">
        <v>0.57250000000000001</v>
      </c>
      <c r="E268" s="2">
        <v>44400</v>
      </c>
      <c r="F268">
        <v>2</v>
      </c>
      <c r="G268">
        <f>IF(Table_production_dim1[[#This Row],[system_created_date]]=Table_production_dim1[[#Headers],[system_created_date]],"",SUMIF(B:B,Table_production_dim1[[#This Row],[system_created_date]],D:D))</f>
        <v>6.2805000000000009</v>
      </c>
      <c r="H268" t="str">
        <f>VLOOKUP(Table_production_dim1[[#This Row],[material_dim_material_id]],Table_material_dim1[[#All],[material_id]:[material_type_description]],3,FALSE)</f>
        <v>OCC</v>
      </c>
    </row>
    <row r="269" spans="1:8" x14ac:dyDescent="0.25">
      <c r="A269">
        <v>3368</v>
      </c>
      <c r="B269" s="2">
        <v>44400</v>
      </c>
      <c r="C269">
        <v>1157</v>
      </c>
      <c r="D269">
        <v>0.57850000000000001</v>
      </c>
      <c r="E269" s="2">
        <v>44400</v>
      </c>
      <c r="F269">
        <v>2</v>
      </c>
      <c r="G269">
        <f>IF(Table_production_dim1[[#This Row],[system_created_date]]=Table_production_dim1[[#Headers],[system_created_date]],"",SUMIF(B:B,Table_production_dim1[[#This Row],[system_created_date]],D:D))</f>
        <v>6.2805000000000009</v>
      </c>
      <c r="H269" t="str">
        <f>VLOOKUP(Table_production_dim1[[#This Row],[material_dim_material_id]],Table_material_dim1[[#All],[material_id]:[material_type_description]],3,FALSE)</f>
        <v>OCC</v>
      </c>
    </row>
    <row r="270" spans="1:8" x14ac:dyDescent="0.25">
      <c r="A270">
        <v>3377</v>
      </c>
      <c r="B270" s="2">
        <v>44400</v>
      </c>
      <c r="C270">
        <v>1060</v>
      </c>
      <c r="D270">
        <v>0.53</v>
      </c>
      <c r="E270" s="2">
        <v>44400</v>
      </c>
      <c r="F270">
        <v>2</v>
      </c>
      <c r="G270">
        <f>IF(Table_production_dim1[[#This Row],[system_created_date]]=Table_production_dim1[[#Headers],[system_created_date]],"",SUMIF(B:B,Table_production_dim1[[#This Row],[system_created_date]],D:D))</f>
        <v>6.2805000000000009</v>
      </c>
      <c r="H270" t="str">
        <f>VLOOKUP(Table_production_dim1[[#This Row],[material_dim_material_id]],Table_material_dim1[[#All],[material_id]:[material_type_description]],3,FALSE)</f>
        <v>OCC</v>
      </c>
    </row>
    <row r="271" spans="1:8" x14ac:dyDescent="0.25">
      <c r="A271">
        <v>3369</v>
      </c>
      <c r="B271" s="2">
        <v>44400</v>
      </c>
      <c r="C271">
        <v>1170</v>
      </c>
      <c r="D271">
        <v>0.58499999999999996</v>
      </c>
      <c r="E271" s="2">
        <v>44400</v>
      </c>
      <c r="F271">
        <v>2</v>
      </c>
      <c r="G271">
        <f>IF(Table_production_dim1[[#This Row],[system_created_date]]=Table_production_dim1[[#Headers],[system_created_date]],"",SUMIF(B:B,Table_production_dim1[[#This Row],[system_created_date]],D:D))</f>
        <v>6.2805000000000009</v>
      </c>
      <c r="H271" t="str">
        <f>VLOOKUP(Table_production_dim1[[#This Row],[material_dim_material_id]],Table_material_dim1[[#All],[material_id]:[material_type_description]],3,FALSE)</f>
        <v>OCC</v>
      </c>
    </row>
    <row r="272" spans="1:8" x14ac:dyDescent="0.25">
      <c r="A272">
        <v>3375</v>
      </c>
      <c r="B272" s="2">
        <v>44400</v>
      </c>
      <c r="C272">
        <v>1121</v>
      </c>
      <c r="D272">
        <v>0.5605</v>
      </c>
      <c r="E272" s="2">
        <v>44400</v>
      </c>
      <c r="F272">
        <v>2</v>
      </c>
      <c r="G272">
        <f>IF(Table_production_dim1[[#This Row],[system_created_date]]=Table_production_dim1[[#Headers],[system_created_date]],"",SUMIF(B:B,Table_production_dim1[[#This Row],[system_created_date]],D:D))</f>
        <v>6.2805000000000009</v>
      </c>
      <c r="H272" t="str">
        <f>VLOOKUP(Table_production_dim1[[#This Row],[material_dim_material_id]],Table_material_dim1[[#All],[material_id]:[material_type_description]],3,FALSE)</f>
        <v>OCC</v>
      </c>
    </row>
    <row r="273" spans="1:8" x14ac:dyDescent="0.25">
      <c r="A273">
        <v>3379</v>
      </c>
      <c r="B273" s="2">
        <v>44400</v>
      </c>
      <c r="C273">
        <v>400</v>
      </c>
      <c r="D273">
        <v>0.2</v>
      </c>
      <c r="E273" s="2">
        <v>44400</v>
      </c>
      <c r="F273">
        <v>8</v>
      </c>
      <c r="G273">
        <f>IF(Table_production_dim1[[#This Row],[system_created_date]]=Table_production_dim1[[#Headers],[system_created_date]],"",SUMIF(B:B,Table_production_dim1[[#This Row],[system_created_date]],D:D))</f>
        <v>6.2805000000000009</v>
      </c>
      <c r="H273" t="str">
        <f>VLOOKUP(Table_production_dim1[[#This Row],[material_dim_material_id]],Table_material_dim1[[#All],[material_id]:[material_type_description]],3,FALSE)</f>
        <v>UBC</v>
      </c>
    </row>
    <row r="274" spans="1:8" x14ac:dyDescent="0.25">
      <c r="A274">
        <v>3376</v>
      </c>
      <c r="B274" s="2">
        <v>44400</v>
      </c>
      <c r="C274">
        <v>1002</v>
      </c>
      <c r="D274">
        <v>0.501</v>
      </c>
      <c r="E274" s="2">
        <v>44400</v>
      </c>
      <c r="F274">
        <v>2</v>
      </c>
      <c r="G274">
        <f>IF(Table_production_dim1[[#This Row],[system_created_date]]=Table_production_dim1[[#Headers],[system_created_date]],"",SUMIF(B:B,Table_production_dim1[[#This Row],[system_created_date]],D:D))</f>
        <v>6.2805000000000009</v>
      </c>
      <c r="H274" t="str">
        <f>VLOOKUP(Table_production_dim1[[#This Row],[material_dim_material_id]],Table_material_dim1[[#All],[material_id]:[material_type_description]],3,FALSE)</f>
        <v>OCC</v>
      </c>
    </row>
    <row r="275" spans="1:8" x14ac:dyDescent="0.25">
      <c r="A275">
        <v>3363</v>
      </c>
      <c r="B275" s="2">
        <v>44399</v>
      </c>
      <c r="C275">
        <v>1127</v>
      </c>
      <c r="D275">
        <v>0.5635</v>
      </c>
      <c r="E275" s="2">
        <v>44399</v>
      </c>
      <c r="F275">
        <v>2</v>
      </c>
      <c r="G275">
        <f>IF(Table_production_dim1[[#This Row],[system_created_date]]=Table_production_dim1[[#Headers],[system_created_date]],"",SUMIF(B:B,Table_production_dim1[[#This Row],[system_created_date]],D:D))</f>
        <v>6.4344999999999999</v>
      </c>
      <c r="H275" t="str">
        <f>VLOOKUP(Table_production_dim1[[#This Row],[material_dim_material_id]],Table_material_dim1[[#All],[material_id]:[material_type_description]],3,FALSE)</f>
        <v>OCC</v>
      </c>
    </row>
    <row r="276" spans="1:8" x14ac:dyDescent="0.25">
      <c r="A276">
        <v>3359</v>
      </c>
      <c r="B276" s="2">
        <v>44399</v>
      </c>
      <c r="C276">
        <v>1156</v>
      </c>
      <c r="D276">
        <v>0.57799999999999996</v>
      </c>
      <c r="E276" s="2">
        <v>44399</v>
      </c>
      <c r="F276">
        <v>2</v>
      </c>
      <c r="G276">
        <f>IF(Table_production_dim1[[#This Row],[system_created_date]]=Table_production_dim1[[#Headers],[system_created_date]],"",SUMIF(B:B,Table_production_dim1[[#This Row],[system_created_date]],D:D))</f>
        <v>6.4344999999999999</v>
      </c>
      <c r="H276" t="str">
        <f>VLOOKUP(Table_production_dim1[[#This Row],[material_dim_material_id]],Table_material_dim1[[#All],[material_id]:[material_type_description]],3,FALSE)</f>
        <v>OCC</v>
      </c>
    </row>
    <row r="277" spans="1:8" x14ac:dyDescent="0.25">
      <c r="A277">
        <v>3360</v>
      </c>
      <c r="B277" s="2">
        <v>44399</v>
      </c>
      <c r="C277">
        <v>1135</v>
      </c>
      <c r="D277">
        <v>0.5675</v>
      </c>
      <c r="E277" s="2">
        <v>44399</v>
      </c>
      <c r="F277">
        <v>2</v>
      </c>
      <c r="G277">
        <f>IF(Table_production_dim1[[#This Row],[system_created_date]]=Table_production_dim1[[#Headers],[system_created_date]],"",SUMIF(B:B,Table_production_dim1[[#This Row],[system_created_date]],D:D))</f>
        <v>6.4344999999999999</v>
      </c>
      <c r="H277" t="str">
        <f>VLOOKUP(Table_production_dim1[[#This Row],[material_dim_material_id]],Table_material_dim1[[#All],[material_id]:[material_type_description]],3,FALSE)</f>
        <v>OCC</v>
      </c>
    </row>
    <row r="278" spans="1:8" x14ac:dyDescent="0.25">
      <c r="A278">
        <v>3362</v>
      </c>
      <c r="B278" s="2">
        <v>44399</v>
      </c>
      <c r="C278">
        <v>1560</v>
      </c>
      <c r="D278">
        <v>0.78</v>
      </c>
      <c r="E278" s="2">
        <v>44399</v>
      </c>
      <c r="F278">
        <v>4</v>
      </c>
      <c r="G278">
        <f>IF(Table_production_dim1[[#This Row],[system_created_date]]=Table_production_dim1[[#Headers],[system_created_date]],"",SUMIF(B:B,Table_production_dim1[[#This Row],[system_created_date]],D:D))</f>
        <v>6.4344999999999999</v>
      </c>
      <c r="H278" t="str">
        <f>VLOOKUP(Table_production_dim1[[#This Row],[material_dim_material_id]],Table_material_dim1[[#All],[material_id]:[material_type_description]],3,FALSE)</f>
        <v>ONP</v>
      </c>
    </row>
    <row r="279" spans="1:8" x14ac:dyDescent="0.25">
      <c r="A279">
        <v>3365</v>
      </c>
      <c r="B279" s="2">
        <v>44399</v>
      </c>
      <c r="C279">
        <v>1170</v>
      </c>
      <c r="D279">
        <v>0.58499999999999996</v>
      </c>
      <c r="E279" s="2">
        <v>44399</v>
      </c>
      <c r="F279">
        <v>2</v>
      </c>
      <c r="G279">
        <f>IF(Table_production_dim1[[#This Row],[system_created_date]]=Table_production_dim1[[#Headers],[system_created_date]],"",SUMIF(B:B,Table_production_dim1[[#This Row],[system_created_date]],D:D))</f>
        <v>6.4344999999999999</v>
      </c>
      <c r="H279" t="str">
        <f>VLOOKUP(Table_production_dim1[[#This Row],[material_dim_material_id]],Table_material_dim1[[#All],[material_id]:[material_type_description]],3,FALSE)</f>
        <v>OCC</v>
      </c>
    </row>
    <row r="280" spans="1:8" x14ac:dyDescent="0.25">
      <c r="A280">
        <v>3356</v>
      </c>
      <c r="B280" s="2">
        <v>44399</v>
      </c>
      <c r="C280">
        <v>1126</v>
      </c>
      <c r="D280">
        <v>0.56299999999999994</v>
      </c>
      <c r="E280" s="2">
        <v>44399</v>
      </c>
      <c r="F280">
        <v>2</v>
      </c>
      <c r="G280">
        <f>IF(Table_production_dim1[[#This Row],[system_created_date]]=Table_production_dim1[[#Headers],[system_created_date]],"",SUMIF(B:B,Table_production_dim1[[#This Row],[system_created_date]],D:D))</f>
        <v>6.4344999999999999</v>
      </c>
      <c r="H280" t="str">
        <f>VLOOKUP(Table_production_dim1[[#This Row],[material_dim_material_id]],Table_material_dim1[[#All],[material_id]:[material_type_description]],3,FALSE)</f>
        <v>OCC</v>
      </c>
    </row>
    <row r="281" spans="1:8" x14ac:dyDescent="0.25">
      <c r="A281">
        <v>3366</v>
      </c>
      <c r="B281" s="2">
        <v>44399</v>
      </c>
      <c r="C281">
        <v>1145</v>
      </c>
      <c r="D281">
        <v>0.57250000000000001</v>
      </c>
      <c r="E281" s="2">
        <v>44399</v>
      </c>
      <c r="F281">
        <v>2</v>
      </c>
      <c r="G281">
        <f>IF(Table_production_dim1[[#This Row],[system_created_date]]=Table_production_dim1[[#Headers],[system_created_date]],"",SUMIF(B:B,Table_production_dim1[[#This Row],[system_created_date]],D:D))</f>
        <v>6.4344999999999999</v>
      </c>
      <c r="H281" t="str">
        <f>VLOOKUP(Table_production_dim1[[#This Row],[material_dim_material_id]],Table_material_dim1[[#All],[material_id]:[material_type_description]],3,FALSE)</f>
        <v>OCC</v>
      </c>
    </row>
    <row r="282" spans="1:8" x14ac:dyDescent="0.25">
      <c r="A282">
        <v>3358</v>
      </c>
      <c r="B282" s="2">
        <v>44399</v>
      </c>
      <c r="C282">
        <v>1140</v>
      </c>
      <c r="D282">
        <v>0.56999999999999995</v>
      </c>
      <c r="E282" s="2">
        <v>44399</v>
      </c>
      <c r="F282">
        <v>2</v>
      </c>
      <c r="G282">
        <f>IF(Table_production_dim1[[#This Row],[system_created_date]]=Table_production_dim1[[#Headers],[system_created_date]],"",SUMIF(B:B,Table_production_dim1[[#This Row],[system_created_date]],D:D))</f>
        <v>6.4344999999999999</v>
      </c>
      <c r="H282" t="str">
        <f>VLOOKUP(Table_production_dim1[[#This Row],[material_dim_material_id]],Table_material_dim1[[#All],[material_id]:[material_type_description]],3,FALSE)</f>
        <v>OCC</v>
      </c>
    </row>
    <row r="283" spans="1:8" x14ac:dyDescent="0.25">
      <c r="A283">
        <v>3361</v>
      </c>
      <c r="B283" s="2">
        <v>44399</v>
      </c>
      <c r="C283">
        <v>640</v>
      </c>
      <c r="D283">
        <v>0.32</v>
      </c>
      <c r="E283" s="2">
        <v>44399</v>
      </c>
      <c r="F283">
        <v>5</v>
      </c>
      <c r="G283">
        <f>IF(Table_production_dim1[[#This Row],[system_created_date]]=Table_production_dim1[[#Headers],[system_created_date]],"",SUMIF(B:B,Table_production_dim1[[#This Row],[system_created_date]],D:D))</f>
        <v>6.4344999999999999</v>
      </c>
      <c r="H283" t="str">
        <f>VLOOKUP(Table_production_dim1[[#This Row],[material_dim_material_id]],Table_material_dim1[[#All],[material_id]:[material_type_description]],3,FALSE)</f>
        <v>PET</v>
      </c>
    </row>
    <row r="284" spans="1:8" x14ac:dyDescent="0.25">
      <c r="A284">
        <v>3367</v>
      </c>
      <c r="B284" s="2">
        <v>44399</v>
      </c>
      <c r="C284">
        <v>420</v>
      </c>
      <c r="D284">
        <v>0.21</v>
      </c>
      <c r="E284" s="2">
        <v>44399</v>
      </c>
      <c r="F284">
        <v>8</v>
      </c>
      <c r="G284">
        <f>IF(Table_production_dim1[[#This Row],[system_created_date]]=Table_production_dim1[[#Headers],[system_created_date]],"",SUMIF(B:B,Table_production_dim1[[#This Row],[system_created_date]],D:D))</f>
        <v>6.4344999999999999</v>
      </c>
      <c r="H284" t="str">
        <f>VLOOKUP(Table_production_dim1[[#This Row],[material_dim_material_id]],Table_material_dim1[[#All],[material_id]:[material_type_description]],3,FALSE)</f>
        <v>UBC</v>
      </c>
    </row>
    <row r="285" spans="1:8" x14ac:dyDescent="0.25">
      <c r="A285">
        <v>3357</v>
      </c>
      <c r="B285" s="2">
        <v>44399</v>
      </c>
      <c r="C285">
        <v>1130</v>
      </c>
      <c r="D285">
        <v>0.56499999999999995</v>
      </c>
      <c r="E285" s="2">
        <v>44399</v>
      </c>
      <c r="F285">
        <v>2</v>
      </c>
      <c r="G285">
        <f>IF(Table_production_dim1[[#This Row],[system_created_date]]=Table_production_dim1[[#Headers],[system_created_date]],"",SUMIF(B:B,Table_production_dim1[[#This Row],[system_created_date]],D:D))</f>
        <v>6.4344999999999999</v>
      </c>
      <c r="H285" t="str">
        <f>VLOOKUP(Table_production_dim1[[#This Row],[material_dim_material_id]],Table_material_dim1[[#All],[material_id]:[material_type_description]],3,FALSE)</f>
        <v>OCC</v>
      </c>
    </row>
    <row r="286" spans="1:8" x14ac:dyDescent="0.25">
      <c r="A286">
        <v>3364</v>
      </c>
      <c r="B286" s="2">
        <v>44399</v>
      </c>
      <c r="C286">
        <v>1120</v>
      </c>
      <c r="D286">
        <v>0.56000000000000005</v>
      </c>
      <c r="E286" s="2">
        <v>44399</v>
      </c>
      <c r="F286">
        <v>2</v>
      </c>
      <c r="G286">
        <f>IF(Table_production_dim1[[#This Row],[system_created_date]]=Table_production_dim1[[#Headers],[system_created_date]],"",SUMIF(B:B,Table_production_dim1[[#This Row],[system_created_date]],D:D))</f>
        <v>6.4344999999999999</v>
      </c>
      <c r="H286" t="str">
        <f>VLOOKUP(Table_production_dim1[[#This Row],[material_dim_material_id]],Table_material_dim1[[#All],[material_id]:[material_type_description]],3,FALSE)</f>
        <v>OCC</v>
      </c>
    </row>
    <row r="287" spans="1:8" x14ac:dyDescent="0.25">
      <c r="A287">
        <v>3346</v>
      </c>
      <c r="B287" s="2">
        <v>44398</v>
      </c>
      <c r="C287">
        <v>1180</v>
      </c>
      <c r="D287">
        <v>0.59</v>
      </c>
      <c r="E287" s="2">
        <v>44398</v>
      </c>
      <c r="F287">
        <v>2</v>
      </c>
      <c r="G287">
        <f>IF(Table_production_dim1[[#This Row],[system_created_date]]=Table_production_dim1[[#Headers],[system_created_date]],"",SUMIF(B:B,Table_production_dim1[[#This Row],[system_created_date]],D:D))</f>
        <v>5.3930000000000007</v>
      </c>
      <c r="H287" t="str">
        <f>VLOOKUP(Table_production_dim1[[#This Row],[material_dim_material_id]],Table_material_dim1[[#All],[material_id]:[material_type_description]],3,FALSE)</f>
        <v>OCC</v>
      </c>
    </row>
    <row r="288" spans="1:8" x14ac:dyDescent="0.25">
      <c r="A288">
        <v>3355</v>
      </c>
      <c r="B288" s="2">
        <v>44398</v>
      </c>
      <c r="C288">
        <v>1126</v>
      </c>
      <c r="D288">
        <v>0.56299999999999994</v>
      </c>
      <c r="E288" s="2">
        <v>44398</v>
      </c>
      <c r="F288">
        <v>2</v>
      </c>
      <c r="G288">
        <f>IF(Table_production_dim1[[#This Row],[system_created_date]]=Table_production_dim1[[#Headers],[system_created_date]],"",SUMIF(B:B,Table_production_dim1[[#This Row],[system_created_date]],D:D))</f>
        <v>5.3930000000000007</v>
      </c>
      <c r="H288" t="str">
        <f>VLOOKUP(Table_production_dim1[[#This Row],[material_dim_material_id]],Table_material_dim1[[#All],[material_id]:[material_type_description]],3,FALSE)</f>
        <v>OCC</v>
      </c>
    </row>
    <row r="289" spans="1:8" x14ac:dyDescent="0.25">
      <c r="A289">
        <v>3351</v>
      </c>
      <c r="B289" s="2">
        <v>44398</v>
      </c>
      <c r="C289">
        <v>1130</v>
      </c>
      <c r="D289">
        <v>0.56499999999999995</v>
      </c>
      <c r="E289" s="2">
        <v>44398</v>
      </c>
      <c r="F289">
        <v>2</v>
      </c>
      <c r="G289">
        <f>IF(Table_production_dim1[[#This Row],[system_created_date]]=Table_production_dim1[[#Headers],[system_created_date]],"",SUMIF(B:B,Table_production_dim1[[#This Row],[system_created_date]],D:D))</f>
        <v>5.3930000000000007</v>
      </c>
      <c r="H289" t="str">
        <f>VLOOKUP(Table_production_dim1[[#This Row],[material_dim_material_id]],Table_material_dim1[[#All],[material_id]:[material_type_description]],3,FALSE)</f>
        <v>OCC</v>
      </c>
    </row>
    <row r="290" spans="1:8" x14ac:dyDescent="0.25">
      <c r="A290">
        <v>3354</v>
      </c>
      <c r="B290" s="2">
        <v>44398</v>
      </c>
      <c r="C290">
        <v>1120</v>
      </c>
      <c r="D290">
        <v>0.56000000000000005</v>
      </c>
      <c r="E290" s="2">
        <v>44398</v>
      </c>
      <c r="F290">
        <v>2</v>
      </c>
      <c r="G290">
        <f>IF(Table_production_dim1[[#This Row],[system_created_date]]=Table_production_dim1[[#Headers],[system_created_date]],"",SUMIF(B:B,Table_production_dim1[[#This Row],[system_created_date]],D:D))</f>
        <v>5.3930000000000007</v>
      </c>
      <c r="H290" t="str">
        <f>VLOOKUP(Table_production_dim1[[#This Row],[material_dim_material_id]],Table_material_dim1[[#All],[material_id]:[material_type_description]],3,FALSE)</f>
        <v>OCC</v>
      </c>
    </row>
    <row r="291" spans="1:8" x14ac:dyDescent="0.25">
      <c r="A291">
        <v>3347</v>
      </c>
      <c r="B291" s="2">
        <v>44398</v>
      </c>
      <c r="C291">
        <v>1185</v>
      </c>
      <c r="D291">
        <v>0.59250000000000003</v>
      </c>
      <c r="E291" s="2">
        <v>44398</v>
      </c>
      <c r="F291">
        <v>2</v>
      </c>
      <c r="G291">
        <f>IF(Table_production_dim1[[#This Row],[system_created_date]]=Table_production_dim1[[#Headers],[system_created_date]],"",SUMIF(B:B,Table_production_dim1[[#This Row],[system_created_date]],D:D))</f>
        <v>5.3930000000000007</v>
      </c>
      <c r="H291" t="str">
        <f>VLOOKUP(Table_production_dim1[[#This Row],[material_dim_material_id]],Table_material_dim1[[#All],[material_id]:[material_type_description]],3,FALSE)</f>
        <v>OCC</v>
      </c>
    </row>
    <row r="292" spans="1:8" x14ac:dyDescent="0.25">
      <c r="A292">
        <v>3350</v>
      </c>
      <c r="B292" s="2">
        <v>44398</v>
      </c>
      <c r="C292">
        <v>420</v>
      </c>
      <c r="D292">
        <v>0.21</v>
      </c>
      <c r="E292" s="2">
        <v>44398</v>
      </c>
      <c r="F292">
        <v>8</v>
      </c>
      <c r="G292">
        <f>IF(Table_production_dim1[[#This Row],[system_created_date]]=Table_production_dim1[[#Headers],[system_created_date]],"",SUMIF(B:B,Table_production_dim1[[#This Row],[system_created_date]],D:D))</f>
        <v>5.3930000000000007</v>
      </c>
      <c r="H292" t="str">
        <f>VLOOKUP(Table_production_dim1[[#This Row],[material_dim_material_id]],Table_material_dim1[[#All],[material_id]:[material_type_description]],3,FALSE)</f>
        <v>UBC</v>
      </c>
    </row>
    <row r="293" spans="1:8" x14ac:dyDescent="0.25">
      <c r="A293">
        <v>3348</v>
      </c>
      <c r="B293" s="2">
        <v>44398</v>
      </c>
      <c r="C293">
        <v>1190</v>
      </c>
      <c r="D293">
        <v>0.59499999999999997</v>
      </c>
      <c r="E293" s="2">
        <v>44398</v>
      </c>
      <c r="F293">
        <v>2</v>
      </c>
      <c r="G293">
        <f>IF(Table_production_dim1[[#This Row],[system_created_date]]=Table_production_dim1[[#Headers],[system_created_date]],"",SUMIF(B:B,Table_production_dim1[[#This Row],[system_created_date]],D:D))</f>
        <v>5.3930000000000007</v>
      </c>
      <c r="H293" t="str">
        <f>VLOOKUP(Table_production_dim1[[#This Row],[material_dim_material_id]],Table_material_dim1[[#All],[material_id]:[material_type_description]],3,FALSE)</f>
        <v>OCC</v>
      </c>
    </row>
    <row r="294" spans="1:8" x14ac:dyDescent="0.25">
      <c r="A294">
        <v>3349</v>
      </c>
      <c r="B294" s="2">
        <v>44398</v>
      </c>
      <c r="C294">
        <v>1195</v>
      </c>
      <c r="D294">
        <v>0.59750000000000003</v>
      </c>
      <c r="E294" s="2">
        <v>44398</v>
      </c>
      <c r="F294">
        <v>2</v>
      </c>
      <c r="G294">
        <f>IF(Table_production_dim1[[#This Row],[system_created_date]]=Table_production_dim1[[#Headers],[system_created_date]],"",SUMIF(B:B,Table_production_dim1[[#This Row],[system_created_date]],D:D))</f>
        <v>5.3930000000000007</v>
      </c>
      <c r="H294" t="str">
        <f>VLOOKUP(Table_production_dim1[[#This Row],[material_dim_material_id]],Table_material_dim1[[#All],[material_id]:[material_type_description]],3,FALSE)</f>
        <v>OCC</v>
      </c>
    </row>
    <row r="295" spans="1:8" x14ac:dyDescent="0.25">
      <c r="A295">
        <v>3352</v>
      </c>
      <c r="B295" s="2">
        <v>44398</v>
      </c>
      <c r="C295">
        <v>1120</v>
      </c>
      <c r="D295">
        <v>0.56000000000000005</v>
      </c>
      <c r="E295" s="2">
        <v>44398</v>
      </c>
      <c r="F295">
        <v>2</v>
      </c>
      <c r="G295">
        <f>IF(Table_production_dim1[[#This Row],[system_created_date]]=Table_production_dim1[[#Headers],[system_created_date]],"",SUMIF(B:B,Table_production_dim1[[#This Row],[system_created_date]],D:D))</f>
        <v>5.3930000000000007</v>
      </c>
      <c r="H295" t="str">
        <f>VLOOKUP(Table_production_dim1[[#This Row],[material_dim_material_id]],Table_material_dim1[[#All],[material_id]:[material_type_description]],3,FALSE)</f>
        <v>OCC</v>
      </c>
    </row>
    <row r="296" spans="1:8" x14ac:dyDescent="0.25">
      <c r="A296">
        <v>3353</v>
      </c>
      <c r="B296" s="2">
        <v>44398</v>
      </c>
      <c r="C296">
        <v>1120</v>
      </c>
      <c r="D296">
        <v>0.56000000000000005</v>
      </c>
      <c r="E296" s="2">
        <v>44398</v>
      </c>
      <c r="F296">
        <v>2</v>
      </c>
      <c r="G296">
        <f>IF(Table_production_dim1[[#This Row],[system_created_date]]=Table_production_dim1[[#Headers],[system_created_date]],"",SUMIF(B:B,Table_production_dim1[[#This Row],[system_created_date]],D:D))</f>
        <v>5.3930000000000007</v>
      </c>
      <c r="H296" t="str">
        <f>VLOOKUP(Table_production_dim1[[#This Row],[material_dim_material_id]],Table_material_dim1[[#All],[material_id]:[material_type_description]],3,FALSE)</f>
        <v>OCC</v>
      </c>
    </row>
    <row r="297" spans="1:8" x14ac:dyDescent="0.25">
      <c r="A297">
        <v>3339</v>
      </c>
      <c r="B297" s="2">
        <v>44397</v>
      </c>
      <c r="C297">
        <v>1180</v>
      </c>
      <c r="D297">
        <v>0.59</v>
      </c>
      <c r="E297" s="2">
        <v>44397</v>
      </c>
      <c r="F297">
        <v>2</v>
      </c>
      <c r="G297">
        <f>IF(Table_production_dim1[[#This Row],[system_created_date]]=Table_production_dim1[[#Headers],[system_created_date]],"",SUMIF(B:B,Table_production_dim1[[#This Row],[system_created_date]],D:D))</f>
        <v>4.3354999999999997</v>
      </c>
      <c r="H297" t="str">
        <f>VLOOKUP(Table_production_dim1[[#This Row],[material_dim_material_id]],Table_material_dim1[[#All],[material_id]:[material_type_description]],3,FALSE)</f>
        <v>OCC</v>
      </c>
    </row>
    <row r="298" spans="1:8" x14ac:dyDescent="0.25">
      <c r="A298">
        <v>3341</v>
      </c>
      <c r="B298" s="2">
        <v>44397</v>
      </c>
      <c r="C298">
        <v>1190</v>
      </c>
      <c r="D298">
        <v>0.59499999999999997</v>
      </c>
      <c r="E298" s="2">
        <v>44397</v>
      </c>
      <c r="F298">
        <v>2</v>
      </c>
      <c r="G298">
        <f>IF(Table_production_dim1[[#This Row],[system_created_date]]=Table_production_dim1[[#Headers],[system_created_date]],"",SUMIF(B:B,Table_production_dim1[[#This Row],[system_created_date]],D:D))</f>
        <v>4.3354999999999997</v>
      </c>
      <c r="H298" t="str">
        <f>VLOOKUP(Table_production_dim1[[#This Row],[material_dim_material_id]],Table_material_dim1[[#All],[material_id]:[material_type_description]],3,FALSE)</f>
        <v>OCC</v>
      </c>
    </row>
    <row r="299" spans="1:8" x14ac:dyDescent="0.25">
      <c r="A299">
        <v>3344</v>
      </c>
      <c r="B299" s="2">
        <v>44397</v>
      </c>
      <c r="C299">
        <v>1180</v>
      </c>
      <c r="D299">
        <v>0.59</v>
      </c>
      <c r="E299" s="2">
        <v>44397</v>
      </c>
      <c r="F299">
        <v>2</v>
      </c>
      <c r="G299">
        <f>IF(Table_production_dim1[[#This Row],[system_created_date]]=Table_production_dim1[[#Headers],[system_created_date]],"",SUMIF(B:B,Table_production_dim1[[#This Row],[system_created_date]],D:D))</f>
        <v>4.3354999999999997</v>
      </c>
      <c r="H299" t="str">
        <f>VLOOKUP(Table_production_dim1[[#This Row],[material_dim_material_id]],Table_material_dim1[[#All],[material_id]:[material_type_description]],3,FALSE)</f>
        <v>OCC</v>
      </c>
    </row>
    <row r="300" spans="1:8" x14ac:dyDescent="0.25">
      <c r="A300">
        <v>3342</v>
      </c>
      <c r="B300" s="2">
        <v>44397</v>
      </c>
      <c r="C300">
        <v>1185</v>
      </c>
      <c r="D300">
        <v>0.59250000000000003</v>
      </c>
      <c r="E300" s="2">
        <v>44397</v>
      </c>
      <c r="F300">
        <v>2</v>
      </c>
      <c r="G300">
        <f>IF(Table_production_dim1[[#This Row],[system_created_date]]=Table_production_dim1[[#Headers],[system_created_date]],"",SUMIF(B:B,Table_production_dim1[[#This Row],[system_created_date]],D:D))</f>
        <v>4.3354999999999997</v>
      </c>
      <c r="H300" t="str">
        <f>VLOOKUP(Table_production_dim1[[#This Row],[material_dim_material_id]],Table_material_dim1[[#All],[material_id]:[material_type_description]],3,FALSE)</f>
        <v>OCC</v>
      </c>
    </row>
    <row r="301" spans="1:8" x14ac:dyDescent="0.25">
      <c r="A301">
        <v>3345</v>
      </c>
      <c r="B301" s="2">
        <v>44397</v>
      </c>
      <c r="C301">
        <v>1560</v>
      </c>
      <c r="D301">
        <v>0.78</v>
      </c>
      <c r="E301" s="2">
        <v>44397</v>
      </c>
      <c r="F301">
        <v>4</v>
      </c>
      <c r="G301">
        <f>IF(Table_production_dim1[[#This Row],[system_created_date]]=Table_production_dim1[[#Headers],[system_created_date]],"",SUMIF(B:B,Table_production_dim1[[#This Row],[system_created_date]],D:D))</f>
        <v>4.3354999999999997</v>
      </c>
      <c r="H301" t="str">
        <f>VLOOKUP(Table_production_dim1[[#This Row],[material_dim_material_id]],Table_material_dim1[[#All],[material_id]:[material_type_description]],3,FALSE)</f>
        <v>ONP</v>
      </c>
    </row>
    <row r="302" spans="1:8" x14ac:dyDescent="0.25">
      <c r="A302">
        <v>3343</v>
      </c>
      <c r="B302" s="2">
        <v>44397</v>
      </c>
      <c r="C302">
        <v>1190</v>
      </c>
      <c r="D302">
        <v>0.59499999999999997</v>
      </c>
      <c r="E302" s="2">
        <v>44397</v>
      </c>
      <c r="F302">
        <v>2</v>
      </c>
      <c r="G302">
        <f>IF(Table_production_dim1[[#This Row],[system_created_date]]=Table_production_dim1[[#Headers],[system_created_date]],"",SUMIF(B:B,Table_production_dim1[[#This Row],[system_created_date]],D:D))</f>
        <v>4.3354999999999997</v>
      </c>
      <c r="H302" t="str">
        <f>VLOOKUP(Table_production_dim1[[#This Row],[material_dim_material_id]],Table_material_dim1[[#All],[material_id]:[material_type_description]],3,FALSE)</f>
        <v>OCC</v>
      </c>
    </row>
    <row r="303" spans="1:8" x14ac:dyDescent="0.25">
      <c r="A303">
        <v>3340</v>
      </c>
      <c r="B303" s="2">
        <v>44397</v>
      </c>
      <c r="C303">
        <v>1186</v>
      </c>
      <c r="D303">
        <v>0.59299999999999997</v>
      </c>
      <c r="E303" s="2">
        <v>44397</v>
      </c>
      <c r="F303">
        <v>2</v>
      </c>
      <c r="G303">
        <f>IF(Table_production_dim1[[#This Row],[system_created_date]]=Table_production_dim1[[#Headers],[system_created_date]],"",SUMIF(B:B,Table_production_dim1[[#This Row],[system_created_date]],D:D))</f>
        <v>4.3354999999999997</v>
      </c>
      <c r="H303" t="str">
        <f>VLOOKUP(Table_production_dim1[[#This Row],[material_dim_material_id]],Table_material_dim1[[#All],[material_id]:[material_type_description]],3,FALSE)</f>
        <v>OCC</v>
      </c>
    </row>
    <row r="304" spans="1:8" x14ac:dyDescent="0.25">
      <c r="A304">
        <v>3333</v>
      </c>
      <c r="B304" s="2">
        <v>44396</v>
      </c>
      <c r="C304">
        <v>1860</v>
      </c>
      <c r="D304">
        <v>0.93</v>
      </c>
      <c r="E304" s="2">
        <v>44396</v>
      </c>
      <c r="F304">
        <v>2</v>
      </c>
      <c r="G304">
        <f>IF(Table_production_dim1[[#This Row],[system_created_date]]=Table_production_dim1[[#Headers],[system_created_date]],"",SUMIF(B:B,Table_production_dim1[[#This Row],[system_created_date]],D:D))</f>
        <v>3.8929999999999998</v>
      </c>
      <c r="H304" t="str">
        <f>VLOOKUP(Table_production_dim1[[#This Row],[material_dim_material_id]],Table_material_dim1[[#All],[material_id]:[material_type_description]],3,FALSE)</f>
        <v>OCC</v>
      </c>
    </row>
    <row r="305" spans="1:8" x14ac:dyDescent="0.25">
      <c r="A305">
        <v>3338</v>
      </c>
      <c r="B305" s="2">
        <v>44396</v>
      </c>
      <c r="C305">
        <v>760</v>
      </c>
      <c r="D305">
        <v>0.38</v>
      </c>
      <c r="E305" s="2">
        <v>44396</v>
      </c>
      <c r="F305">
        <v>7</v>
      </c>
      <c r="G305">
        <f>IF(Table_production_dim1[[#This Row],[system_created_date]]=Table_production_dim1[[#Headers],[system_created_date]],"",SUMIF(B:B,Table_production_dim1[[#This Row],[system_created_date]],D:D))</f>
        <v>3.8929999999999998</v>
      </c>
      <c r="H305" t="str">
        <f>VLOOKUP(Table_production_dim1[[#This Row],[material_dim_material_id]],Table_material_dim1[[#All],[material_id]:[material_type_description]],3,FALSE)</f>
        <v>HDPEC</v>
      </c>
    </row>
    <row r="306" spans="1:8" x14ac:dyDescent="0.25">
      <c r="A306">
        <v>3337</v>
      </c>
      <c r="B306" s="2">
        <v>44396</v>
      </c>
      <c r="C306">
        <v>1180</v>
      </c>
      <c r="D306">
        <v>0.59</v>
      </c>
      <c r="E306" s="2">
        <v>44396</v>
      </c>
      <c r="F306">
        <v>2</v>
      </c>
      <c r="G306">
        <f>IF(Table_production_dim1[[#This Row],[system_created_date]]=Table_production_dim1[[#Headers],[system_created_date]],"",SUMIF(B:B,Table_production_dim1[[#This Row],[system_created_date]],D:D))</f>
        <v>3.8929999999999998</v>
      </c>
      <c r="H306" t="str">
        <f>VLOOKUP(Table_production_dim1[[#This Row],[material_dim_material_id]],Table_material_dim1[[#All],[material_id]:[material_type_description]],3,FALSE)</f>
        <v>OCC</v>
      </c>
    </row>
    <row r="307" spans="1:8" x14ac:dyDescent="0.25">
      <c r="A307">
        <v>3335</v>
      </c>
      <c r="B307" s="2">
        <v>44396</v>
      </c>
      <c r="C307">
        <v>580</v>
      </c>
      <c r="D307">
        <v>0.28999999999999998</v>
      </c>
      <c r="E307" s="2">
        <v>44396</v>
      </c>
      <c r="F307">
        <v>5</v>
      </c>
      <c r="G307">
        <f>IF(Table_production_dim1[[#This Row],[system_created_date]]=Table_production_dim1[[#Headers],[system_created_date]],"",SUMIF(B:B,Table_production_dim1[[#This Row],[system_created_date]],D:D))</f>
        <v>3.8929999999999998</v>
      </c>
      <c r="H307" t="str">
        <f>VLOOKUP(Table_production_dim1[[#This Row],[material_dim_material_id]],Table_material_dim1[[#All],[material_id]:[material_type_description]],3,FALSE)</f>
        <v>PET</v>
      </c>
    </row>
    <row r="308" spans="1:8" x14ac:dyDescent="0.25">
      <c r="A308">
        <v>3336</v>
      </c>
      <c r="B308" s="2">
        <v>44396</v>
      </c>
      <c r="C308">
        <v>1186</v>
      </c>
      <c r="D308">
        <v>0.59299999999999997</v>
      </c>
      <c r="E308" s="2">
        <v>44396</v>
      </c>
      <c r="F308">
        <v>2</v>
      </c>
      <c r="G308">
        <f>IF(Table_production_dim1[[#This Row],[system_created_date]]=Table_production_dim1[[#Headers],[system_created_date]],"",SUMIF(B:B,Table_production_dim1[[#This Row],[system_created_date]],D:D))</f>
        <v>3.8929999999999998</v>
      </c>
      <c r="H308" t="str">
        <f>VLOOKUP(Table_production_dim1[[#This Row],[material_dim_material_id]],Table_material_dim1[[#All],[material_id]:[material_type_description]],3,FALSE)</f>
        <v>OCC</v>
      </c>
    </row>
    <row r="309" spans="1:8" x14ac:dyDescent="0.25">
      <c r="A309">
        <v>3334</v>
      </c>
      <c r="B309" s="2">
        <v>44396</v>
      </c>
      <c r="C309">
        <v>420</v>
      </c>
      <c r="D309">
        <v>0.21</v>
      </c>
      <c r="E309" s="2">
        <v>44396</v>
      </c>
      <c r="F309">
        <v>8</v>
      </c>
      <c r="G309">
        <f>IF(Table_production_dim1[[#This Row],[system_created_date]]=Table_production_dim1[[#Headers],[system_created_date]],"",SUMIF(B:B,Table_production_dim1[[#This Row],[system_created_date]],D:D))</f>
        <v>3.8929999999999998</v>
      </c>
      <c r="H309" t="str">
        <f>VLOOKUP(Table_production_dim1[[#This Row],[material_dim_material_id]],Table_material_dim1[[#All],[material_id]:[material_type_description]],3,FALSE)</f>
        <v>UBC</v>
      </c>
    </row>
    <row r="310" spans="1:8" x14ac:dyDescent="0.25">
      <c r="A310">
        <v>3332</v>
      </c>
      <c r="B310" s="2">
        <v>44396</v>
      </c>
      <c r="C310">
        <v>1800</v>
      </c>
      <c r="D310">
        <v>0.9</v>
      </c>
      <c r="E310" s="2">
        <v>44396</v>
      </c>
      <c r="F310">
        <v>2</v>
      </c>
      <c r="G310">
        <f>IF(Table_production_dim1[[#This Row],[system_created_date]]=Table_production_dim1[[#Headers],[system_created_date]],"",SUMIF(B:B,Table_production_dim1[[#This Row],[system_created_date]],D:D))</f>
        <v>3.8929999999999998</v>
      </c>
      <c r="H310" t="str">
        <f>VLOOKUP(Table_production_dim1[[#This Row],[material_dim_material_id]],Table_material_dim1[[#All],[material_id]:[material_type_description]],3,FALSE)</f>
        <v>OCC</v>
      </c>
    </row>
    <row r="311" spans="1:8" x14ac:dyDescent="0.25">
      <c r="A311">
        <v>3331</v>
      </c>
      <c r="B311" s="2">
        <v>44394</v>
      </c>
      <c r="C311">
        <v>1600</v>
      </c>
      <c r="D311">
        <v>0.8</v>
      </c>
      <c r="E311" s="2">
        <v>44394</v>
      </c>
      <c r="F311">
        <v>4</v>
      </c>
      <c r="G311">
        <f>IF(Table_production_dim1[[#This Row],[system_created_date]]=Table_production_dim1[[#Headers],[system_created_date]],"",SUMIF(B:B,Table_production_dim1[[#This Row],[system_created_date]],D:D))</f>
        <v>5.0525000000000002</v>
      </c>
      <c r="H311" t="str">
        <f>VLOOKUP(Table_production_dim1[[#This Row],[material_dim_material_id]],Table_material_dim1[[#All],[material_id]:[material_type_description]],3,FALSE)</f>
        <v>ONP</v>
      </c>
    </row>
    <row r="312" spans="1:8" x14ac:dyDescent="0.25">
      <c r="A312">
        <v>3330</v>
      </c>
      <c r="B312" s="2">
        <v>44394</v>
      </c>
      <c r="C312">
        <v>1500</v>
      </c>
      <c r="D312">
        <v>0.75</v>
      </c>
      <c r="E312" s="2">
        <v>44394</v>
      </c>
      <c r="F312">
        <v>2</v>
      </c>
      <c r="G312">
        <f>IF(Table_production_dim1[[#This Row],[system_created_date]]=Table_production_dim1[[#Headers],[system_created_date]],"",SUMIF(B:B,Table_production_dim1[[#This Row],[system_created_date]],D:D))</f>
        <v>5.0525000000000002</v>
      </c>
      <c r="H312" t="str">
        <f>VLOOKUP(Table_production_dim1[[#This Row],[material_dim_material_id]],Table_material_dim1[[#All],[material_id]:[material_type_description]],3,FALSE)</f>
        <v>OCC</v>
      </c>
    </row>
    <row r="313" spans="1:8" x14ac:dyDescent="0.25">
      <c r="A313">
        <v>3321</v>
      </c>
      <c r="B313" s="2">
        <v>44394</v>
      </c>
      <c r="C313">
        <v>820</v>
      </c>
      <c r="D313">
        <v>0.41</v>
      </c>
      <c r="E313" s="2">
        <v>44394</v>
      </c>
      <c r="F313">
        <v>3</v>
      </c>
      <c r="G313">
        <f>IF(Table_production_dim1[[#This Row],[system_created_date]]=Table_production_dim1[[#Headers],[system_created_date]],"",SUMIF(B:B,Table_production_dim1[[#This Row],[system_created_date]],D:D))</f>
        <v>5.0525000000000002</v>
      </c>
      <c r="H313" t="str">
        <f>VLOOKUP(Table_production_dim1[[#This Row],[material_dim_material_id]],Table_material_dim1[[#All],[material_id]:[material_type_description]],3,FALSE)</f>
        <v>TIN</v>
      </c>
    </row>
    <row r="314" spans="1:8" x14ac:dyDescent="0.25">
      <c r="A314">
        <v>3327</v>
      </c>
      <c r="B314" s="2">
        <v>44394</v>
      </c>
      <c r="C314">
        <v>1560</v>
      </c>
      <c r="D314">
        <v>0.78</v>
      </c>
      <c r="E314" s="2">
        <v>44394</v>
      </c>
      <c r="F314">
        <v>2</v>
      </c>
      <c r="G314">
        <f>IF(Table_production_dim1[[#This Row],[system_created_date]]=Table_production_dim1[[#Headers],[system_created_date]],"",SUMIF(B:B,Table_production_dim1[[#This Row],[system_created_date]],D:D))</f>
        <v>5.0525000000000002</v>
      </c>
      <c r="H314" t="str">
        <f>VLOOKUP(Table_production_dim1[[#This Row],[material_dim_material_id]],Table_material_dim1[[#All],[material_id]:[material_type_description]],3,FALSE)</f>
        <v>OCC</v>
      </c>
    </row>
    <row r="315" spans="1:8" x14ac:dyDescent="0.25">
      <c r="A315">
        <v>3328</v>
      </c>
      <c r="B315" s="2">
        <v>44394</v>
      </c>
      <c r="C315">
        <v>1470</v>
      </c>
      <c r="D315">
        <v>0.73499999999999999</v>
      </c>
      <c r="E315" s="2">
        <v>44394</v>
      </c>
      <c r="F315">
        <v>2</v>
      </c>
      <c r="G315">
        <f>IF(Table_production_dim1[[#This Row],[system_created_date]]=Table_production_dim1[[#Headers],[system_created_date]],"",SUMIF(B:B,Table_production_dim1[[#This Row],[system_created_date]],D:D))</f>
        <v>5.0525000000000002</v>
      </c>
      <c r="H315" t="str">
        <f>VLOOKUP(Table_production_dim1[[#This Row],[material_dim_material_id]],Table_material_dim1[[#All],[material_id]:[material_type_description]],3,FALSE)</f>
        <v>OCC</v>
      </c>
    </row>
    <row r="316" spans="1:8" x14ac:dyDescent="0.25">
      <c r="A316">
        <v>3325</v>
      </c>
      <c r="B316" s="2">
        <v>44394</v>
      </c>
      <c r="C316">
        <v>1530</v>
      </c>
      <c r="D316">
        <v>0.76500000000000001</v>
      </c>
      <c r="E316" s="2">
        <v>44394</v>
      </c>
      <c r="F316">
        <v>2</v>
      </c>
      <c r="G316">
        <f>IF(Table_production_dim1[[#This Row],[system_created_date]]=Table_production_dim1[[#Headers],[system_created_date]],"",SUMIF(B:B,Table_production_dim1[[#This Row],[system_created_date]],D:D))</f>
        <v>5.0525000000000002</v>
      </c>
      <c r="H316" t="str">
        <f>VLOOKUP(Table_production_dim1[[#This Row],[material_dim_material_id]],Table_material_dim1[[#All],[material_id]:[material_type_description]],3,FALSE)</f>
        <v>OCC</v>
      </c>
    </row>
    <row r="317" spans="1:8" x14ac:dyDescent="0.25">
      <c r="A317">
        <v>3326</v>
      </c>
      <c r="B317" s="2">
        <v>44394</v>
      </c>
      <c r="C317">
        <v>1625</v>
      </c>
      <c r="D317">
        <v>0.8125</v>
      </c>
      <c r="E317" s="2">
        <v>44394</v>
      </c>
      <c r="F317">
        <v>2</v>
      </c>
      <c r="G317">
        <f>IF(Table_production_dim1[[#This Row],[system_created_date]]=Table_production_dim1[[#Headers],[system_created_date]],"",SUMIF(B:B,Table_production_dim1[[#This Row],[system_created_date]],D:D))</f>
        <v>5.0525000000000002</v>
      </c>
      <c r="H317" t="str">
        <f>VLOOKUP(Table_production_dim1[[#This Row],[material_dim_material_id]],Table_material_dim1[[#All],[material_id]:[material_type_description]],3,FALSE)</f>
        <v>OCC</v>
      </c>
    </row>
    <row r="318" spans="1:8" x14ac:dyDescent="0.25">
      <c r="A318">
        <v>3315</v>
      </c>
      <c r="B318" s="2">
        <v>44393</v>
      </c>
      <c r="C318">
        <v>1560</v>
      </c>
      <c r="D318">
        <v>0.78</v>
      </c>
      <c r="E318" s="2">
        <v>44393</v>
      </c>
      <c r="F318">
        <v>2</v>
      </c>
      <c r="G318">
        <f>IF(Table_production_dim1[[#This Row],[system_created_date]]=Table_production_dim1[[#Headers],[system_created_date]],"",SUMIF(B:B,Table_production_dim1[[#This Row],[system_created_date]],D:D))</f>
        <v>8.3924999999999983</v>
      </c>
      <c r="H318" t="str">
        <f>VLOOKUP(Table_production_dim1[[#This Row],[material_dim_material_id]],Table_material_dim1[[#All],[material_id]:[material_type_description]],3,FALSE)</f>
        <v>OCC</v>
      </c>
    </row>
    <row r="319" spans="1:8" x14ac:dyDescent="0.25">
      <c r="A319">
        <v>3318</v>
      </c>
      <c r="B319" s="2">
        <v>44393</v>
      </c>
      <c r="C319">
        <v>1550</v>
      </c>
      <c r="D319">
        <v>0.77500000000000002</v>
      </c>
      <c r="E319" s="2">
        <v>44393</v>
      </c>
      <c r="F319">
        <v>2</v>
      </c>
      <c r="G319">
        <f>IF(Table_production_dim1[[#This Row],[system_created_date]]=Table_production_dim1[[#Headers],[system_created_date]],"",SUMIF(B:B,Table_production_dim1[[#This Row],[system_created_date]],D:D))</f>
        <v>8.3924999999999983</v>
      </c>
      <c r="H319" t="str">
        <f>VLOOKUP(Table_production_dim1[[#This Row],[material_dim_material_id]],Table_material_dim1[[#All],[material_id]:[material_type_description]],3,FALSE)</f>
        <v>OCC</v>
      </c>
    </row>
    <row r="320" spans="1:8" x14ac:dyDescent="0.25">
      <c r="A320">
        <v>3312</v>
      </c>
      <c r="B320" s="2">
        <v>44393</v>
      </c>
      <c r="C320">
        <v>1650</v>
      </c>
      <c r="D320">
        <v>0.82499999999999996</v>
      </c>
      <c r="E320" s="2">
        <v>44393</v>
      </c>
      <c r="F320">
        <v>2</v>
      </c>
      <c r="G320">
        <f>IF(Table_production_dim1[[#This Row],[system_created_date]]=Table_production_dim1[[#Headers],[system_created_date]],"",SUMIF(B:B,Table_production_dim1[[#This Row],[system_created_date]],D:D))</f>
        <v>8.3924999999999983</v>
      </c>
      <c r="H320" t="str">
        <f>VLOOKUP(Table_production_dim1[[#This Row],[material_dim_material_id]],Table_material_dim1[[#All],[material_id]:[material_type_description]],3,FALSE)</f>
        <v>OCC</v>
      </c>
    </row>
    <row r="321" spans="1:8" x14ac:dyDescent="0.25">
      <c r="A321">
        <v>3323</v>
      </c>
      <c r="B321" s="2">
        <v>44393</v>
      </c>
      <c r="C321">
        <v>450</v>
      </c>
      <c r="D321">
        <v>0.22500000000000001</v>
      </c>
      <c r="E321" s="2">
        <v>44393</v>
      </c>
      <c r="F321">
        <v>8</v>
      </c>
      <c r="G321">
        <f>IF(Table_production_dim1[[#This Row],[system_created_date]]=Table_production_dim1[[#Headers],[system_created_date]],"",SUMIF(B:B,Table_production_dim1[[#This Row],[system_created_date]],D:D))</f>
        <v>8.3924999999999983</v>
      </c>
      <c r="H321" t="str">
        <f>VLOOKUP(Table_production_dim1[[#This Row],[material_dim_material_id]],Table_material_dim1[[#All],[material_id]:[material_type_description]],3,FALSE)</f>
        <v>UBC</v>
      </c>
    </row>
    <row r="322" spans="1:8" x14ac:dyDescent="0.25">
      <c r="A322">
        <v>3319</v>
      </c>
      <c r="B322" s="2">
        <v>44393</v>
      </c>
      <c r="C322">
        <v>1555</v>
      </c>
      <c r="D322">
        <v>0.77749999999999997</v>
      </c>
      <c r="E322" s="2">
        <v>44393</v>
      </c>
      <c r="F322">
        <v>2</v>
      </c>
      <c r="G322">
        <f>IF(Table_production_dim1[[#This Row],[system_created_date]]=Table_production_dim1[[#Headers],[system_created_date]],"",SUMIF(B:B,Table_production_dim1[[#This Row],[system_created_date]],D:D))</f>
        <v>8.3924999999999983</v>
      </c>
      <c r="H322" t="str">
        <f>VLOOKUP(Table_production_dim1[[#This Row],[material_dim_material_id]],Table_material_dim1[[#All],[material_id]:[material_type_description]],3,FALSE)</f>
        <v>OCC</v>
      </c>
    </row>
    <row r="323" spans="1:8" x14ac:dyDescent="0.25">
      <c r="A323">
        <v>3322</v>
      </c>
      <c r="B323" s="2">
        <v>44393</v>
      </c>
      <c r="C323">
        <v>900</v>
      </c>
      <c r="D323">
        <v>0.45</v>
      </c>
      <c r="E323" s="2">
        <v>44393</v>
      </c>
      <c r="F323">
        <v>3</v>
      </c>
      <c r="G323">
        <f>IF(Table_production_dim1[[#This Row],[system_created_date]]=Table_production_dim1[[#Headers],[system_created_date]],"",SUMIF(B:B,Table_production_dim1[[#This Row],[system_created_date]],D:D))</f>
        <v>8.3924999999999983</v>
      </c>
      <c r="H323" t="str">
        <f>VLOOKUP(Table_production_dim1[[#This Row],[material_dim_material_id]],Table_material_dim1[[#All],[material_id]:[material_type_description]],3,FALSE)</f>
        <v>TIN</v>
      </c>
    </row>
    <row r="324" spans="1:8" x14ac:dyDescent="0.25">
      <c r="A324">
        <v>3313</v>
      </c>
      <c r="B324" s="2">
        <v>44393</v>
      </c>
      <c r="C324">
        <v>1500</v>
      </c>
      <c r="D324">
        <v>0.75</v>
      </c>
      <c r="E324" s="2">
        <v>44393</v>
      </c>
      <c r="F324">
        <v>2</v>
      </c>
      <c r="G324">
        <f>IF(Table_production_dim1[[#This Row],[system_created_date]]=Table_production_dim1[[#Headers],[system_created_date]],"",SUMIF(B:B,Table_production_dim1[[#This Row],[system_created_date]],D:D))</f>
        <v>8.3924999999999983</v>
      </c>
      <c r="H324" t="str">
        <f>VLOOKUP(Table_production_dim1[[#This Row],[material_dim_material_id]],Table_material_dim1[[#All],[material_id]:[material_type_description]],3,FALSE)</f>
        <v>OCC</v>
      </c>
    </row>
    <row r="325" spans="1:8" x14ac:dyDescent="0.25">
      <c r="A325">
        <v>3317</v>
      </c>
      <c r="B325" s="2">
        <v>44393</v>
      </c>
      <c r="C325">
        <v>1500</v>
      </c>
      <c r="D325">
        <v>0.75</v>
      </c>
      <c r="E325" s="2">
        <v>44393</v>
      </c>
      <c r="F325">
        <v>2</v>
      </c>
      <c r="G325">
        <f>IF(Table_production_dim1[[#This Row],[system_created_date]]=Table_production_dim1[[#Headers],[system_created_date]],"",SUMIF(B:B,Table_production_dim1[[#This Row],[system_created_date]],D:D))</f>
        <v>8.3924999999999983</v>
      </c>
      <c r="H325" t="str">
        <f>VLOOKUP(Table_production_dim1[[#This Row],[material_dim_material_id]],Table_material_dim1[[#All],[material_id]:[material_type_description]],3,FALSE)</f>
        <v>OCC</v>
      </c>
    </row>
    <row r="326" spans="1:8" x14ac:dyDescent="0.25">
      <c r="A326">
        <v>3311</v>
      </c>
      <c r="B326" s="2">
        <v>44393</v>
      </c>
      <c r="C326">
        <v>1625</v>
      </c>
      <c r="D326">
        <v>0.8125</v>
      </c>
      <c r="E326" s="2">
        <v>44393</v>
      </c>
      <c r="F326">
        <v>2</v>
      </c>
      <c r="G326">
        <f>IF(Table_production_dim1[[#This Row],[system_created_date]]=Table_production_dim1[[#Headers],[system_created_date]],"",SUMIF(B:B,Table_production_dim1[[#This Row],[system_created_date]],D:D))</f>
        <v>8.3924999999999983</v>
      </c>
      <c r="H326" t="str">
        <f>VLOOKUP(Table_production_dim1[[#This Row],[material_dim_material_id]],Table_material_dim1[[#All],[material_id]:[material_type_description]],3,FALSE)</f>
        <v>OCC</v>
      </c>
    </row>
    <row r="327" spans="1:8" x14ac:dyDescent="0.25">
      <c r="A327">
        <v>3316</v>
      </c>
      <c r="B327" s="2">
        <v>44393</v>
      </c>
      <c r="C327">
        <v>700</v>
      </c>
      <c r="D327">
        <v>0.35</v>
      </c>
      <c r="E327" s="2">
        <v>44393</v>
      </c>
      <c r="F327">
        <v>6</v>
      </c>
      <c r="G327">
        <f>IF(Table_production_dim1[[#This Row],[system_created_date]]=Table_production_dim1[[#Headers],[system_created_date]],"",SUMIF(B:B,Table_production_dim1[[#This Row],[system_created_date]],D:D))</f>
        <v>8.3924999999999983</v>
      </c>
      <c r="H327" t="str">
        <f>VLOOKUP(Table_production_dim1[[#This Row],[material_dim_material_id]],Table_material_dim1[[#All],[material_id]:[material_type_description]],3,FALSE)</f>
        <v>HDPEN</v>
      </c>
    </row>
    <row r="328" spans="1:8" x14ac:dyDescent="0.25">
      <c r="A328">
        <v>3324</v>
      </c>
      <c r="B328" s="2">
        <v>44393</v>
      </c>
      <c r="C328">
        <v>700</v>
      </c>
      <c r="D328">
        <v>0.35</v>
      </c>
      <c r="E328" s="2">
        <v>44393</v>
      </c>
      <c r="F328">
        <v>6</v>
      </c>
      <c r="G328">
        <f>IF(Table_production_dim1[[#This Row],[system_created_date]]=Table_production_dim1[[#Headers],[system_created_date]],"",SUMIF(B:B,Table_production_dim1[[#This Row],[system_created_date]],D:D))</f>
        <v>8.3924999999999983</v>
      </c>
      <c r="H328" t="str">
        <f>VLOOKUP(Table_production_dim1[[#This Row],[material_dim_material_id]],Table_material_dim1[[#All],[material_id]:[material_type_description]],3,FALSE)</f>
        <v>HDPEN</v>
      </c>
    </row>
    <row r="329" spans="1:8" x14ac:dyDescent="0.25">
      <c r="A329">
        <v>3314</v>
      </c>
      <c r="B329" s="2">
        <v>44393</v>
      </c>
      <c r="C329">
        <v>1555</v>
      </c>
      <c r="D329">
        <v>0.77749999999999997</v>
      </c>
      <c r="E329" s="2">
        <v>44393</v>
      </c>
      <c r="F329">
        <v>2</v>
      </c>
      <c r="G329">
        <f>IF(Table_production_dim1[[#This Row],[system_created_date]]=Table_production_dim1[[#Headers],[system_created_date]],"",SUMIF(B:B,Table_production_dim1[[#This Row],[system_created_date]],D:D))</f>
        <v>8.3924999999999983</v>
      </c>
      <c r="H329" t="str">
        <f>VLOOKUP(Table_production_dim1[[#This Row],[material_dim_material_id]],Table_material_dim1[[#All],[material_id]:[material_type_description]],3,FALSE)</f>
        <v>OCC</v>
      </c>
    </row>
    <row r="330" spans="1:8" x14ac:dyDescent="0.25">
      <c r="A330">
        <v>3320</v>
      </c>
      <c r="B330" s="2">
        <v>44393</v>
      </c>
      <c r="C330">
        <v>1540</v>
      </c>
      <c r="D330">
        <v>0.77</v>
      </c>
      <c r="E330" s="2">
        <v>44393</v>
      </c>
      <c r="F330">
        <v>2</v>
      </c>
      <c r="G330">
        <f>IF(Table_production_dim1[[#This Row],[system_created_date]]=Table_production_dim1[[#Headers],[system_created_date]],"",SUMIF(B:B,Table_production_dim1[[#This Row],[system_created_date]],D:D))</f>
        <v>8.3924999999999983</v>
      </c>
      <c r="H330" t="str">
        <f>VLOOKUP(Table_production_dim1[[#This Row],[material_dim_material_id]],Table_material_dim1[[#All],[material_id]:[material_type_description]],3,FALSE)</f>
        <v>OCC</v>
      </c>
    </row>
    <row r="331" spans="1:8" x14ac:dyDescent="0.25">
      <c r="A331">
        <v>3309</v>
      </c>
      <c r="B331" s="2">
        <v>44392</v>
      </c>
      <c r="C331">
        <v>1800</v>
      </c>
      <c r="D331">
        <v>0.9</v>
      </c>
      <c r="E331" s="2">
        <v>44392</v>
      </c>
      <c r="F331">
        <v>2</v>
      </c>
      <c r="G331">
        <f>IF(Table_production_dim1[[#This Row],[system_created_date]]=Table_production_dim1[[#Headers],[system_created_date]],"",SUMIF(B:B,Table_production_dim1[[#This Row],[system_created_date]],D:D))</f>
        <v>6.42</v>
      </c>
      <c r="H331" t="str">
        <f>VLOOKUP(Table_production_dim1[[#This Row],[material_dim_material_id]],Table_material_dim1[[#All],[material_id]:[material_type_description]],3,FALSE)</f>
        <v>OCC</v>
      </c>
    </row>
    <row r="332" spans="1:8" x14ac:dyDescent="0.25">
      <c r="A332">
        <v>3308</v>
      </c>
      <c r="B332" s="2">
        <v>44392</v>
      </c>
      <c r="C332">
        <v>1725</v>
      </c>
      <c r="D332">
        <v>0.86250000000000004</v>
      </c>
      <c r="E332" s="2">
        <v>44392</v>
      </c>
      <c r="F332">
        <v>2</v>
      </c>
      <c r="G332">
        <f>IF(Table_production_dim1[[#This Row],[system_created_date]]=Table_production_dim1[[#Headers],[system_created_date]],"",SUMIF(B:B,Table_production_dim1[[#This Row],[system_created_date]],D:D))</f>
        <v>6.42</v>
      </c>
      <c r="H332" t="str">
        <f>VLOOKUP(Table_production_dim1[[#This Row],[material_dim_material_id]],Table_material_dim1[[#All],[material_id]:[material_type_description]],3,FALSE)</f>
        <v>OCC</v>
      </c>
    </row>
    <row r="333" spans="1:8" x14ac:dyDescent="0.25">
      <c r="A333">
        <v>3307</v>
      </c>
      <c r="B333" s="2">
        <v>44392</v>
      </c>
      <c r="C333">
        <v>1600</v>
      </c>
      <c r="D333">
        <v>0.8</v>
      </c>
      <c r="E333" s="2">
        <v>44392</v>
      </c>
      <c r="F333">
        <v>2</v>
      </c>
      <c r="G333">
        <f>IF(Table_production_dim1[[#This Row],[system_created_date]]=Table_production_dim1[[#Headers],[system_created_date]],"",SUMIF(B:B,Table_production_dim1[[#This Row],[system_created_date]],D:D))</f>
        <v>6.42</v>
      </c>
      <c r="H333" t="str">
        <f>VLOOKUP(Table_production_dim1[[#This Row],[material_dim_material_id]],Table_material_dim1[[#All],[material_id]:[material_type_description]],3,FALSE)</f>
        <v>OCC</v>
      </c>
    </row>
    <row r="334" spans="1:8" x14ac:dyDescent="0.25">
      <c r="A334">
        <v>3329</v>
      </c>
      <c r="B334" s="2">
        <v>44392</v>
      </c>
      <c r="C334">
        <v>1620</v>
      </c>
      <c r="D334">
        <v>0.81</v>
      </c>
      <c r="E334" s="2">
        <v>44392</v>
      </c>
      <c r="F334">
        <v>4</v>
      </c>
      <c r="G334">
        <f>IF(Table_production_dim1[[#This Row],[system_created_date]]=Table_production_dim1[[#Headers],[system_created_date]],"",SUMIF(B:B,Table_production_dim1[[#This Row],[system_created_date]],D:D))</f>
        <v>6.42</v>
      </c>
      <c r="H334" t="str">
        <f>VLOOKUP(Table_production_dim1[[#This Row],[material_dim_material_id]],Table_material_dim1[[#All],[material_id]:[material_type_description]],3,FALSE)</f>
        <v>ONP</v>
      </c>
    </row>
    <row r="335" spans="1:8" x14ac:dyDescent="0.25">
      <c r="A335">
        <v>3304</v>
      </c>
      <c r="B335" s="2">
        <v>44392</v>
      </c>
      <c r="C335">
        <v>1425</v>
      </c>
      <c r="D335">
        <v>0.71250000000000002</v>
      </c>
      <c r="E335" s="2">
        <v>44392</v>
      </c>
      <c r="F335">
        <v>2</v>
      </c>
      <c r="G335">
        <f>IF(Table_production_dim1[[#This Row],[system_created_date]]=Table_production_dim1[[#Headers],[system_created_date]],"",SUMIF(B:B,Table_production_dim1[[#This Row],[system_created_date]],D:D))</f>
        <v>6.42</v>
      </c>
      <c r="H335" t="str">
        <f>VLOOKUP(Table_production_dim1[[#This Row],[material_dim_material_id]],Table_material_dim1[[#All],[material_id]:[material_type_description]],3,FALSE)</f>
        <v>OCC</v>
      </c>
    </row>
    <row r="336" spans="1:8" x14ac:dyDescent="0.25">
      <c r="A336">
        <v>3305</v>
      </c>
      <c r="B336" s="2">
        <v>44392</v>
      </c>
      <c r="C336">
        <v>1400</v>
      </c>
      <c r="D336">
        <v>0.7</v>
      </c>
      <c r="E336" s="2">
        <v>44392</v>
      </c>
      <c r="F336">
        <v>2</v>
      </c>
      <c r="G336">
        <f>IF(Table_production_dim1[[#This Row],[system_created_date]]=Table_production_dim1[[#Headers],[system_created_date]],"",SUMIF(B:B,Table_production_dim1[[#This Row],[system_created_date]],D:D))</f>
        <v>6.42</v>
      </c>
      <c r="H336" t="str">
        <f>VLOOKUP(Table_production_dim1[[#This Row],[material_dim_material_id]],Table_material_dim1[[#All],[material_id]:[material_type_description]],3,FALSE)</f>
        <v>OCC</v>
      </c>
    </row>
    <row r="337" spans="1:8" x14ac:dyDescent="0.25">
      <c r="A337">
        <v>3310</v>
      </c>
      <c r="B337" s="2">
        <v>44392</v>
      </c>
      <c r="C337">
        <v>1840</v>
      </c>
      <c r="D337">
        <v>0.92</v>
      </c>
      <c r="E337" s="2">
        <v>44392</v>
      </c>
      <c r="F337">
        <v>2</v>
      </c>
      <c r="G337">
        <f>IF(Table_production_dim1[[#This Row],[system_created_date]]=Table_production_dim1[[#Headers],[system_created_date]],"",SUMIF(B:B,Table_production_dim1[[#This Row],[system_created_date]],D:D))</f>
        <v>6.42</v>
      </c>
      <c r="H337" t="str">
        <f>VLOOKUP(Table_production_dim1[[#This Row],[material_dim_material_id]],Table_material_dim1[[#All],[material_id]:[material_type_description]],3,FALSE)</f>
        <v>OCC</v>
      </c>
    </row>
    <row r="338" spans="1:8" x14ac:dyDescent="0.25">
      <c r="A338">
        <v>3306</v>
      </c>
      <c r="B338" s="2">
        <v>44392</v>
      </c>
      <c r="C338">
        <v>1430</v>
      </c>
      <c r="D338">
        <v>0.71499999999999997</v>
      </c>
      <c r="E338" s="2">
        <v>44392</v>
      </c>
      <c r="F338">
        <v>2</v>
      </c>
      <c r="G338">
        <f>IF(Table_production_dim1[[#This Row],[system_created_date]]=Table_production_dim1[[#Headers],[system_created_date]],"",SUMIF(B:B,Table_production_dim1[[#This Row],[system_created_date]],D:D))</f>
        <v>6.42</v>
      </c>
      <c r="H338" t="str">
        <f>VLOOKUP(Table_production_dim1[[#This Row],[material_dim_material_id]],Table_material_dim1[[#All],[material_id]:[material_type_description]],3,FALSE)</f>
        <v>OCC</v>
      </c>
    </row>
    <row r="339" spans="1:8" x14ac:dyDescent="0.25">
      <c r="A339">
        <v>3303</v>
      </c>
      <c r="B339" s="2">
        <v>44391</v>
      </c>
      <c r="C339">
        <v>640</v>
      </c>
      <c r="D339">
        <v>0.32</v>
      </c>
      <c r="E339" s="2">
        <v>44391</v>
      </c>
      <c r="F339">
        <v>5</v>
      </c>
      <c r="G339">
        <f>IF(Table_production_dim1[[#This Row],[system_created_date]]=Table_production_dim1[[#Headers],[system_created_date]],"",SUMIF(B:B,Table_production_dim1[[#This Row],[system_created_date]],D:D))</f>
        <v>3.8924999999999996</v>
      </c>
      <c r="H339" t="str">
        <f>VLOOKUP(Table_production_dim1[[#This Row],[material_dim_material_id]],Table_material_dim1[[#All],[material_id]:[material_type_description]],3,FALSE)</f>
        <v>PET</v>
      </c>
    </row>
    <row r="340" spans="1:8" x14ac:dyDescent="0.25">
      <c r="A340">
        <v>3299</v>
      </c>
      <c r="B340" s="2">
        <v>44391</v>
      </c>
      <c r="C340">
        <v>1300</v>
      </c>
      <c r="D340">
        <v>0.65</v>
      </c>
      <c r="E340" s="2">
        <v>44391</v>
      </c>
      <c r="F340">
        <v>2</v>
      </c>
      <c r="G340">
        <f>IF(Table_production_dim1[[#This Row],[system_created_date]]=Table_production_dim1[[#Headers],[system_created_date]],"",SUMIF(B:B,Table_production_dim1[[#This Row],[system_created_date]],D:D))</f>
        <v>3.8924999999999996</v>
      </c>
      <c r="H340" t="str">
        <f>VLOOKUP(Table_production_dim1[[#This Row],[material_dim_material_id]],Table_material_dim1[[#All],[material_id]:[material_type_description]],3,FALSE)</f>
        <v>OCC</v>
      </c>
    </row>
    <row r="341" spans="1:8" x14ac:dyDescent="0.25">
      <c r="A341">
        <v>3298</v>
      </c>
      <c r="B341" s="2">
        <v>44391</v>
      </c>
      <c r="C341">
        <v>1875</v>
      </c>
      <c r="D341">
        <v>0.9375</v>
      </c>
      <c r="E341" s="2">
        <v>44391</v>
      </c>
      <c r="F341">
        <v>2</v>
      </c>
      <c r="G341">
        <f>IF(Table_production_dim1[[#This Row],[system_created_date]]=Table_production_dim1[[#Headers],[system_created_date]],"",SUMIF(B:B,Table_production_dim1[[#This Row],[system_created_date]],D:D))</f>
        <v>3.8924999999999996</v>
      </c>
      <c r="H341" t="str">
        <f>VLOOKUP(Table_production_dim1[[#This Row],[material_dim_material_id]],Table_material_dim1[[#All],[material_id]:[material_type_description]],3,FALSE)</f>
        <v>OCC</v>
      </c>
    </row>
    <row r="342" spans="1:8" x14ac:dyDescent="0.25">
      <c r="A342">
        <v>3300</v>
      </c>
      <c r="B342" s="2">
        <v>44391</v>
      </c>
      <c r="C342">
        <v>1420</v>
      </c>
      <c r="D342">
        <v>0.71</v>
      </c>
      <c r="E342" s="2">
        <v>44391</v>
      </c>
      <c r="F342">
        <v>2</v>
      </c>
      <c r="G342">
        <f>IF(Table_production_dim1[[#This Row],[system_created_date]]=Table_production_dim1[[#Headers],[system_created_date]],"",SUMIF(B:B,Table_production_dim1[[#This Row],[system_created_date]],D:D))</f>
        <v>3.8924999999999996</v>
      </c>
      <c r="H342" t="str">
        <f>VLOOKUP(Table_production_dim1[[#This Row],[material_dim_material_id]],Table_material_dim1[[#All],[material_id]:[material_type_description]],3,FALSE)</f>
        <v>OCC</v>
      </c>
    </row>
    <row r="343" spans="1:8" x14ac:dyDescent="0.25">
      <c r="A343">
        <v>3301</v>
      </c>
      <c r="B343" s="2">
        <v>44391</v>
      </c>
      <c r="C343">
        <v>1300</v>
      </c>
      <c r="D343">
        <v>0.65</v>
      </c>
      <c r="E343" s="2">
        <v>44391</v>
      </c>
      <c r="F343">
        <v>2</v>
      </c>
      <c r="G343">
        <f>IF(Table_production_dim1[[#This Row],[system_created_date]]=Table_production_dim1[[#Headers],[system_created_date]],"",SUMIF(B:B,Table_production_dim1[[#This Row],[system_created_date]],D:D))</f>
        <v>3.8924999999999996</v>
      </c>
      <c r="H343" t="str">
        <f>VLOOKUP(Table_production_dim1[[#This Row],[material_dim_material_id]],Table_material_dim1[[#All],[material_id]:[material_type_description]],3,FALSE)</f>
        <v>OCC</v>
      </c>
    </row>
    <row r="344" spans="1:8" x14ac:dyDescent="0.25">
      <c r="A344">
        <v>3302</v>
      </c>
      <c r="B344" s="2">
        <v>44391</v>
      </c>
      <c r="C344">
        <v>1250</v>
      </c>
      <c r="D344">
        <v>0.625</v>
      </c>
      <c r="E344" s="2">
        <v>44391</v>
      </c>
      <c r="F344">
        <v>2</v>
      </c>
      <c r="G344">
        <f>IF(Table_production_dim1[[#This Row],[system_created_date]]=Table_production_dim1[[#Headers],[system_created_date]],"",SUMIF(B:B,Table_production_dim1[[#This Row],[system_created_date]],D:D))</f>
        <v>3.8924999999999996</v>
      </c>
      <c r="H344" t="str">
        <f>VLOOKUP(Table_production_dim1[[#This Row],[material_dim_material_id]],Table_material_dim1[[#All],[material_id]:[material_type_description]],3,FALSE)</f>
        <v>OCC</v>
      </c>
    </row>
    <row r="345" spans="1:8" x14ac:dyDescent="0.25">
      <c r="A345">
        <v>3289</v>
      </c>
      <c r="B345" s="2">
        <v>44390</v>
      </c>
      <c r="C345">
        <v>1870</v>
      </c>
      <c r="D345">
        <v>0.93500000000000005</v>
      </c>
      <c r="E345" s="2">
        <v>44390</v>
      </c>
      <c r="F345">
        <v>2</v>
      </c>
      <c r="G345">
        <f>IF(Table_production_dim1[[#This Row],[system_created_date]]=Table_production_dim1[[#Headers],[system_created_date]],"",SUMIF(B:B,Table_production_dim1[[#This Row],[system_created_date]],D:D))</f>
        <v>8.2570000000000014</v>
      </c>
      <c r="H345" t="str">
        <f>VLOOKUP(Table_production_dim1[[#This Row],[material_dim_material_id]],Table_material_dim1[[#All],[material_id]:[material_type_description]],3,FALSE)</f>
        <v>OCC</v>
      </c>
    </row>
    <row r="346" spans="1:8" x14ac:dyDescent="0.25">
      <c r="A346">
        <v>3297</v>
      </c>
      <c r="B346" s="2">
        <v>44390</v>
      </c>
      <c r="C346">
        <v>1900</v>
      </c>
      <c r="D346">
        <v>0.95</v>
      </c>
      <c r="E346" s="2">
        <v>44390</v>
      </c>
      <c r="F346">
        <v>2</v>
      </c>
      <c r="G346">
        <f>IF(Table_production_dim1[[#This Row],[system_created_date]]=Table_production_dim1[[#Headers],[system_created_date]],"",SUMIF(B:B,Table_production_dim1[[#This Row],[system_created_date]],D:D))</f>
        <v>8.2570000000000014</v>
      </c>
      <c r="H346" t="str">
        <f>VLOOKUP(Table_production_dim1[[#This Row],[material_dim_material_id]],Table_material_dim1[[#All],[material_id]:[material_type_description]],3,FALSE)</f>
        <v>OCC</v>
      </c>
    </row>
    <row r="347" spans="1:8" x14ac:dyDescent="0.25">
      <c r="A347">
        <v>3296</v>
      </c>
      <c r="B347" s="2">
        <v>44390</v>
      </c>
      <c r="C347">
        <v>1864</v>
      </c>
      <c r="D347">
        <v>0.93200000000000005</v>
      </c>
      <c r="E347" s="2">
        <v>44390</v>
      </c>
      <c r="F347">
        <v>2</v>
      </c>
      <c r="G347">
        <f>IF(Table_production_dim1[[#This Row],[system_created_date]]=Table_production_dim1[[#Headers],[system_created_date]],"",SUMIF(B:B,Table_production_dim1[[#This Row],[system_created_date]],D:D))</f>
        <v>8.2570000000000014</v>
      </c>
      <c r="H347" t="str">
        <f>VLOOKUP(Table_production_dim1[[#This Row],[material_dim_material_id]],Table_material_dim1[[#All],[material_id]:[material_type_description]],3,FALSE)</f>
        <v>OCC</v>
      </c>
    </row>
    <row r="348" spans="1:8" x14ac:dyDescent="0.25">
      <c r="A348">
        <v>3294</v>
      </c>
      <c r="B348" s="2">
        <v>44390</v>
      </c>
      <c r="C348">
        <v>1550</v>
      </c>
      <c r="D348">
        <v>0.77500000000000002</v>
      </c>
      <c r="E348" s="2">
        <v>44390</v>
      </c>
      <c r="F348">
        <v>4</v>
      </c>
      <c r="G348">
        <f>IF(Table_production_dim1[[#This Row],[system_created_date]]=Table_production_dim1[[#Headers],[system_created_date]],"",SUMIF(B:B,Table_production_dim1[[#This Row],[system_created_date]],D:D))</f>
        <v>8.2570000000000014</v>
      </c>
      <c r="H348" t="str">
        <f>VLOOKUP(Table_production_dim1[[#This Row],[material_dim_material_id]],Table_material_dim1[[#All],[material_id]:[material_type_description]],3,FALSE)</f>
        <v>ONP</v>
      </c>
    </row>
    <row r="349" spans="1:8" x14ac:dyDescent="0.25">
      <c r="A349">
        <v>3293</v>
      </c>
      <c r="B349" s="2">
        <v>44390</v>
      </c>
      <c r="C349">
        <v>1860</v>
      </c>
      <c r="D349">
        <v>0.93</v>
      </c>
      <c r="E349" s="2">
        <v>44390</v>
      </c>
      <c r="F349">
        <v>2</v>
      </c>
      <c r="G349">
        <f>IF(Table_production_dim1[[#This Row],[system_created_date]]=Table_production_dim1[[#Headers],[system_created_date]],"",SUMIF(B:B,Table_production_dim1[[#This Row],[system_created_date]],D:D))</f>
        <v>8.2570000000000014</v>
      </c>
      <c r="H349" t="str">
        <f>VLOOKUP(Table_production_dim1[[#This Row],[material_dim_material_id]],Table_material_dim1[[#All],[material_id]:[material_type_description]],3,FALSE)</f>
        <v>OCC</v>
      </c>
    </row>
    <row r="350" spans="1:8" x14ac:dyDescent="0.25">
      <c r="A350">
        <v>3291</v>
      </c>
      <c r="B350" s="2">
        <v>44390</v>
      </c>
      <c r="C350">
        <v>1900</v>
      </c>
      <c r="D350">
        <v>0.95</v>
      </c>
      <c r="E350" s="2">
        <v>44390</v>
      </c>
      <c r="F350">
        <v>2</v>
      </c>
      <c r="G350">
        <f>IF(Table_production_dim1[[#This Row],[system_created_date]]=Table_production_dim1[[#Headers],[system_created_date]],"",SUMIF(B:B,Table_production_dim1[[#This Row],[system_created_date]],D:D))</f>
        <v>8.2570000000000014</v>
      </c>
      <c r="H350" t="str">
        <f>VLOOKUP(Table_production_dim1[[#This Row],[material_dim_material_id]],Table_material_dim1[[#All],[material_id]:[material_type_description]],3,FALSE)</f>
        <v>OCC</v>
      </c>
    </row>
    <row r="351" spans="1:8" x14ac:dyDescent="0.25">
      <c r="A351">
        <v>3295</v>
      </c>
      <c r="B351" s="2">
        <v>44390</v>
      </c>
      <c r="C351">
        <v>1840</v>
      </c>
      <c r="D351">
        <v>0.92</v>
      </c>
      <c r="E351" s="2">
        <v>44390</v>
      </c>
      <c r="F351">
        <v>2</v>
      </c>
      <c r="G351">
        <f>IF(Table_production_dim1[[#This Row],[system_created_date]]=Table_production_dim1[[#Headers],[system_created_date]],"",SUMIF(B:B,Table_production_dim1[[#This Row],[system_created_date]],D:D))</f>
        <v>8.2570000000000014</v>
      </c>
      <c r="H351" t="str">
        <f>VLOOKUP(Table_production_dim1[[#This Row],[material_dim_material_id]],Table_material_dim1[[#All],[material_id]:[material_type_description]],3,FALSE)</f>
        <v>OCC</v>
      </c>
    </row>
    <row r="352" spans="1:8" x14ac:dyDescent="0.25">
      <c r="A352">
        <v>3290</v>
      </c>
      <c r="B352" s="2">
        <v>44390</v>
      </c>
      <c r="C352">
        <v>1890</v>
      </c>
      <c r="D352">
        <v>0.94499999999999995</v>
      </c>
      <c r="E352" s="2">
        <v>44390</v>
      </c>
      <c r="F352">
        <v>2</v>
      </c>
      <c r="G352">
        <f>IF(Table_production_dim1[[#This Row],[system_created_date]]=Table_production_dim1[[#Headers],[system_created_date]],"",SUMIF(B:B,Table_production_dim1[[#This Row],[system_created_date]],D:D))</f>
        <v>8.2570000000000014</v>
      </c>
      <c r="H352" t="str">
        <f>VLOOKUP(Table_production_dim1[[#This Row],[material_dim_material_id]],Table_material_dim1[[#All],[material_id]:[material_type_description]],3,FALSE)</f>
        <v>OCC</v>
      </c>
    </row>
    <row r="353" spans="1:8" x14ac:dyDescent="0.25">
      <c r="A353">
        <v>3292</v>
      </c>
      <c r="B353" s="2">
        <v>44390</v>
      </c>
      <c r="C353">
        <v>1840</v>
      </c>
      <c r="D353">
        <v>0.92</v>
      </c>
      <c r="E353" s="2">
        <v>44390</v>
      </c>
      <c r="F353">
        <v>2</v>
      </c>
      <c r="G353">
        <f>IF(Table_production_dim1[[#This Row],[system_created_date]]=Table_production_dim1[[#Headers],[system_created_date]],"",SUMIF(B:B,Table_production_dim1[[#This Row],[system_created_date]],D:D))</f>
        <v>8.2570000000000014</v>
      </c>
      <c r="H353" t="str">
        <f>VLOOKUP(Table_production_dim1[[#This Row],[material_dim_material_id]],Table_material_dim1[[#All],[material_id]:[material_type_description]],3,FALSE)</f>
        <v>OCC</v>
      </c>
    </row>
    <row r="354" spans="1:8" x14ac:dyDescent="0.25">
      <c r="A354">
        <v>3278</v>
      </c>
      <c r="B354" s="2">
        <v>44389</v>
      </c>
      <c r="C354">
        <v>1810</v>
      </c>
      <c r="D354">
        <v>0.90500000000000003</v>
      </c>
      <c r="E354" s="2">
        <v>44389</v>
      </c>
      <c r="F354">
        <v>2</v>
      </c>
      <c r="G354">
        <f>IF(Table_production_dim1[[#This Row],[system_created_date]]=Table_production_dim1[[#Headers],[system_created_date]],"",SUMIF(B:B,Table_production_dim1[[#This Row],[system_created_date]],D:D))</f>
        <v>9.1850000000000005</v>
      </c>
      <c r="H354" t="str">
        <f>VLOOKUP(Table_production_dim1[[#This Row],[material_dim_material_id]],Table_material_dim1[[#All],[material_id]:[material_type_description]],3,FALSE)</f>
        <v>OCC</v>
      </c>
    </row>
    <row r="355" spans="1:8" x14ac:dyDescent="0.25">
      <c r="A355">
        <v>3287</v>
      </c>
      <c r="B355" s="2">
        <v>44389</v>
      </c>
      <c r="C355">
        <v>420</v>
      </c>
      <c r="D355">
        <v>0.21</v>
      </c>
      <c r="E355" s="2">
        <v>44389</v>
      </c>
      <c r="F355">
        <v>8</v>
      </c>
      <c r="G355">
        <f>IF(Table_production_dim1[[#This Row],[system_created_date]]=Table_production_dim1[[#Headers],[system_created_date]],"",SUMIF(B:B,Table_production_dim1[[#This Row],[system_created_date]],D:D))</f>
        <v>9.1850000000000005</v>
      </c>
      <c r="H355" t="str">
        <f>VLOOKUP(Table_production_dim1[[#This Row],[material_dim_material_id]],Table_material_dim1[[#All],[material_id]:[material_type_description]],3,FALSE)</f>
        <v>UBC</v>
      </c>
    </row>
    <row r="356" spans="1:8" x14ac:dyDescent="0.25">
      <c r="A356">
        <v>3277</v>
      </c>
      <c r="B356" s="2">
        <v>44389</v>
      </c>
      <c r="C356">
        <v>1860</v>
      </c>
      <c r="D356">
        <v>0.93</v>
      </c>
      <c r="E356" s="2">
        <v>44389</v>
      </c>
      <c r="F356">
        <v>2</v>
      </c>
      <c r="G356">
        <f>IF(Table_production_dim1[[#This Row],[system_created_date]]=Table_production_dim1[[#Headers],[system_created_date]],"",SUMIF(B:B,Table_production_dim1[[#This Row],[system_created_date]],D:D))</f>
        <v>9.1850000000000005</v>
      </c>
      <c r="H356" t="str">
        <f>VLOOKUP(Table_production_dim1[[#This Row],[material_dim_material_id]],Table_material_dim1[[#All],[material_id]:[material_type_description]],3,FALSE)</f>
        <v>OCC</v>
      </c>
    </row>
    <row r="357" spans="1:8" x14ac:dyDescent="0.25">
      <c r="A357">
        <v>3279</v>
      </c>
      <c r="B357" s="2">
        <v>44389</v>
      </c>
      <c r="C357">
        <v>620</v>
      </c>
      <c r="D357">
        <v>0.31</v>
      </c>
      <c r="E357" s="2">
        <v>44389</v>
      </c>
      <c r="F357">
        <v>5</v>
      </c>
      <c r="G357">
        <f>IF(Table_production_dim1[[#This Row],[system_created_date]]=Table_production_dim1[[#Headers],[system_created_date]],"",SUMIF(B:B,Table_production_dim1[[#This Row],[system_created_date]],D:D))</f>
        <v>9.1850000000000005</v>
      </c>
      <c r="H357" t="str">
        <f>VLOOKUP(Table_production_dim1[[#This Row],[material_dim_material_id]],Table_material_dim1[[#All],[material_id]:[material_type_description]],3,FALSE)</f>
        <v>PET</v>
      </c>
    </row>
    <row r="358" spans="1:8" x14ac:dyDescent="0.25">
      <c r="A358">
        <v>3283</v>
      </c>
      <c r="B358" s="2">
        <v>44389</v>
      </c>
      <c r="C358">
        <v>1900</v>
      </c>
      <c r="D358">
        <v>0.95</v>
      </c>
      <c r="E358" s="2">
        <v>44389</v>
      </c>
      <c r="F358">
        <v>2</v>
      </c>
      <c r="G358">
        <f>IF(Table_production_dim1[[#This Row],[system_created_date]]=Table_production_dim1[[#Headers],[system_created_date]],"",SUMIF(B:B,Table_production_dim1[[#This Row],[system_created_date]],D:D))</f>
        <v>9.1850000000000005</v>
      </c>
      <c r="H358" t="str">
        <f>VLOOKUP(Table_production_dim1[[#This Row],[material_dim_material_id]],Table_material_dim1[[#All],[material_id]:[material_type_description]],3,FALSE)</f>
        <v>OCC</v>
      </c>
    </row>
    <row r="359" spans="1:8" x14ac:dyDescent="0.25">
      <c r="A359">
        <v>3286</v>
      </c>
      <c r="B359" s="2">
        <v>44389</v>
      </c>
      <c r="C359">
        <v>1860</v>
      </c>
      <c r="D359">
        <v>0.93</v>
      </c>
      <c r="E359" s="2">
        <v>44389</v>
      </c>
      <c r="F359">
        <v>2</v>
      </c>
      <c r="G359">
        <f>IF(Table_production_dim1[[#This Row],[system_created_date]]=Table_production_dim1[[#Headers],[system_created_date]],"",SUMIF(B:B,Table_production_dim1[[#This Row],[system_created_date]],D:D))</f>
        <v>9.1850000000000005</v>
      </c>
      <c r="H359" t="str">
        <f>VLOOKUP(Table_production_dim1[[#This Row],[material_dim_material_id]],Table_material_dim1[[#All],[material_id]:[material_type_description]],3,FALSE)</f>
        <v>OCC</v>
      </c>
    </row>
    <row r="360" spans="1:8" x14ac:dyDescent="0.25">
      <c r="A360">
        <v>3285</v>
      </c>
      <c r="B360" s="2">
        <v>44389</v>
      </c>
      <c r="C360">
        <v>1850</v>
      </c>
      <c r="D360">
        <v>0.92500000000000004</v>
      </c>
      <c r="E360" s="2">
        <v>44389</v>
      </c>
      <c r="F360">
        <v>2</v>
      </c>
      <c r="G360">
        <f>IF(Table_production_dim1[[#This Row],[system_created_date]]=Table_production_dim1[[#Headers],[system_created_date]],"",SUMIF(B:B,Table_production_dim1[[#This Row],[system_created_date]],D:D))</f>
        <v>9.1850000000000005</v>
      </c>
      <c r="H360" t="str">
        <f>VLOOKUP(Table_production_dim1[[#This Row],[material_dim_material_id]],Table_material_dim1[[#All],[material_id]:[material_type_description]],3,FALSE)</f>
        <v>OCC</v>
      </c>
    </row>
    <row r="361" spans="1:8" x14ac:dyDescent="0.25">
      <c r="A361">
        <v>3284</v>
      </c>
      <c r="B361" s="2">
        <v>44389</v>
      </c>
      <c r="C361">
        <v>1900</v>
      </c>
      <c r="D361">
        <v>0.95</v>
      </c>
      <c r="E361" s="2">
        <v>44389</v>
      </c>
      <c r="F361">
        <v>2</v>
      </c>
      <c r="G361">
        <f>IF(Table_production_dim1[[#This Row],[system_created_date]]=Table_production_dim1[[#Headers],[system_created_date]],"",SUMIF(B:B,Table_production_dim1[[#This Row],[system_created_date]],D:D))</f>
        <v>9.1850000000000005</v>
      </c>
      <c r="H361" t="str">
        <f>VLOOKUP(Table_production_dim1[[#This Row],[material_dim_material_id]],Table_material_dim1[[#All],[material_id]:[material_type_description]],3,FALSE)</f>
        <v>OCC</v>
      </c>
    </row>
    <row r="362" spans="1:8" x14ac:dyDescent="0.25">
      <c r="A362">
        <v>3280</v>
      </c>
      <c r="B362" s="2">
        <v>44389</v>
      </c>
      <c r="C362">
        <v>1890</v>
      </c>
      <c r="D362">
        <v>0.94499999999999995</v>
      </c>
      <c r="E362" s="2">
        <v>44389</v>
      </c>
      <c r="F362">
        <v>2</v>
      </c>
      <c r="G362">
        <f>IF(Table_production_dim1[[#This Row],[system_created_date]]=Table_production_dim1[[#Headers],[system_created_date]],"",SUMIF(B:B,Table_production_dim1[[#This Row],[system_created_date]],D:D))</f>
        <v>9.1850000000000005</v>
      </c>
      <c r="H362" t="str">
        <f>VLOOKUP(Table_production_dim1[[#This Row],[material_dim_material_id]],Table_material_dim1[[#All],[material_id]:[material_type_description]],3,FALSE)</f>
        <v>OCC</v>
      </c>
    </row>
    <row r="363" spans="1:8" x14ac:dyDescent="0.25">
      <c r="A363">
        <v>3281</v>
      </c>
      <c r="B363" s="2">
        <v>44389</v>
      </c>
      <c r="C363">
        <v>1550</v>
      </c>
      <c r="D363">
        <v>0.77500000000000002</v>
      </c>
      <c r="E363" s="2">
        <v>44389</v>
      </c>
      <c r="F363">
        <v>4</v>
      </c>
      <c r="G363">
        <f>IF(Table_production_dim1[[#This Row],[system_created_date]]=Table_production_dim1[[#Headers],[system_created_date]],"",SUMIF(B:B,Table_production_dim1[[#This Row],[system_created_date]],D:D))</f>
        <v>9.1850000000000005</v>
      </c>
      <c r="H363" t="str">
        <f>VLOOKUP(Table_production_dim1[[#This Row],[material_dim_material_id]],Table_material_dim1[[#All],[material_id]:[material_type_description]],3,FALSE)</f>
        <v>ONP</v>
      </c>
    </row>
    <row r="364" spans="1:8" x14ac:dyDescent="0.25">
      <c r="A364">
        <v>3288</v>
      </c>
      <c r="B364" s="2">
        <v>44389</v>
      </c>
      <c r="C364">
        <v>840</v>
      </c>
      <c r="D364">
        <v>0.42</v>
      </c>
      <c r="E364" s="2">
        <v>44389</v>
      </c>
      <c r="F364">
        <v>7</v>
      </c>
      <c r="G364">
        <f>IF(Table_production_dim1[[#This Row],[system_created_date]]=Table_production_dim1[[#Headers],[system_created_date]],"",SUMIF(B:B,Table_production_dim1[[#This Row],[system_created_date]],D:D))</f>
        <v>9.1850000000000005</v>
      </c>
      <c r="H364" t="str">
        <f>VLOOKUP(Table_production_dim1[[#This Row],[material_dim_material_id]],Table_material_dim1[[#All],[material_id]:[material_type_description]],3,FALSE)</f>
        <v>HDPEC</v>
      </c>
    </row>
    <row r="365" spans="1:8" x14ac:dyDescent="0.25">
      <c r="A365">
        <v>3282</v>
      </c>
      <c r="B365" s="2">
        <v>44389</v>
      </c>
      <c r="C365">
        <v>1870</v>
      </c>
      <c r="D365">
        <v>0.93500000000000005</v>
      </c>
      <c r="E365" s="2">
        <v>44389</v>
      </c>
      <c r="F365">
        <v>2</v>
      </c>
      <c r="G365">
        <f>IF(Table_production_dim1[[#This Row],[system_created_date]]=Table_production_dim1[[#Headers],[system_created_date]],"",SUMIF(B:B,Table_production_dim1[[#This Row],[system_created_date]],D:D))</f>
        <v>9.1850000000000005</v>
      </c>
      <c r="H365" t="str">
        <f>VLOOKUP(Table_production_dim1[[#This Row],[material_dim_material_id]],Table_material_dim1[[#All],[material_id]:[material_type_description]],3,FALSE)</f>
        <v>OCC</v>
      </c>
    </row>
    <row r="366" spans="1:8" x14ac:dyDescent="0.25">
      <c r="A366">
        <v>3276</v>
      </c>
      <c r="B366" s="2">
        <v>44387</v>
      </c>
      <c r="C366">
        <v>460</v>
      </c>
      <c r="D366">
        <v>0.23</v>
      </c>
      <c r="E366" s="2">
        <v>44387</v>
      </c>
      <c r="F366">
        <v>8</v>
      </c>
      <c r="G366">
        <f>IF(Table_production_dim1[[#This Row],[system_created_date]]=Table_production_dim1[[#Headers],[system_created_date]],"",SUMIF(B:B,Table_production_dim1[[#This Row],[system_created_date]],D:D))</f>
        <v>3.96</v>
      </c>
      <c r="H366" t="str">
        <f>VLOOKUP(Table_production_dim1[[#This Row],[material_dim_material_id]],Table_material_dim1[[#All],[material_id]:[material_type_description]],3,FALSE)</f>
        <v>UBC</v>
      </c>
    </row>
    <row r="367" spans="1:8" x14ac:dyDescent="0.25">
      <c r="A367">
        <v>3272</v>
      </c>
      <c r="B367" s="2">
        <v>44387</v>
      </c>
      <c r="C367">
        <v>1850</v>
      </c>
      <c r="D367">
        <v>0.92500000000000004</v>
      </c>
      <c r="E367" s="2">
        <v>44387</v>
      </c>
      <c r="F367">
        <v>2</v>
      </c>
      <c r="G367">
        <f>IF(Table_production_dim1[[#This Row],[system_created_date]]=Table_production_dim1[[#Headers],[system_created_date]],"",SUMIF(B:B,Table_production_dim1[[#This Row],[system_created_date]],D:D))</f>
        <v>3.96</v>
      </c>
      <c r="H367" t="str">
        <f>VLOOKUP(Table_production_dim1[[#This Row],[material_dim_material_id]],Table_material_dim1[[#All],[material_id]:[material_type_description]],3,FALSE)</f>
        <v>OCC</v>
      </c>
    </row>
    <row r="368" spans="1:8" x14ac:dyDescent="0.25">
      <c r="A368">
        <v>3275</v>
      </c>
      <c r="B368" s="2">
        <v>44387</v>
      </c>
      <c r="C368">
        <v>1870</v>
      </c>
      <c r="D368">
        <v>0.93500000000000005</v>
      </c>
      <c r="E368" s="2">
        <v>44387</v>
      </c>
      <c r="F368">
        <v>2</v>
      </c>
      <c r="G368">
        <f>IF(Table_production_dim1[[#This Row],[system_created_date]]=Table_production_dim1[[#Headers],[system_created_date]],"",SUMIF(B:B,Table_production_dim1[[#This Row],[system_created_date]],D:D))</f>
        <v>3.96</v>
      </c>
      <c r="H368" t="str">
        <f>VLOOKUP(Table_production_dim1[[#This Row],[material_dim_material_id]],Table_material_dim1[[#All],[material_id]:[material_type_description]],3,FALSE)</f>
        <v>OCC</v>
      </c>
    </row>
    <row r="369" spans="1:8" x14ac:dyDescent="0.25">
      <c r="A369">
        <v>3274</v>
      </c>
      <c r="B369" s="2">
        <v>44387</v>
      </c>
      <c r="C369">
        <v>1890</v>
      </c>
      <c r="D369">
        <v>0.94499999999999995</v>
      </c>
      <c r="E369" s="2">
        <v>44387</v>
      </c>
      <c r="F369">
        <v>2</v>
      </c>
      <c r="G369">
        <f>IF(Table_production_dim1[[#This Row],[system_created_date]]=Table_production_dim1[[#Headers],[system_created_date]],"",SUMIF(B:B,Table_production_dim1[[#This Row],[system_created_date]],D:D))</f>
        <v>3.96</v>
      </c>
      <c r="H369" t="str">
        <f>VLOOKUP(Table_production_dim1[[#This Row],[material_dim_material_id]],Table_material_dim1[[#All],[material_id]:[material_type_description]],3,FALSE)</f>
        <v>OCC</v>
      </c>
    </row>
    <row r="370" spans="1:8" x14ac:dyDescent="0.25">
      <c r="A370">
        <v>3273</v>
      </c>
      <c r="B370" s="2">
        <v>44387</v>
      </c>
      <c r="C370">
        <v>1850</v>
      </c>
      <c r="D370">
        <v>0.92500000000000004</v>
      </c>
      <c r="E370" s="2">
        <v>44387</v>
      </c>
      <c r="F370">
        <v>2</v>
      </c>
      <c r="G370">
        <f>IF(Table_production_dim1[[#This Row],[system_created_date]]=Table_production_dim1[[#Headers],[system_created_date]],"",SUMIF(B:B,Table_production_dim1[[#This Row],[system_created_date]],D:D))</f>
        <v>3.96</v>
      </c>
      <c r="H370" t="str">
        <f>VLOOKUP(Table_production_dim1[[#This Row],[material_dim_material_id]],Table_material_dim1[[#All],[material_id]:[material_type_description]],3,FALSE)</f>
        <v>OCC</v>
      </c>
    </row>
    <row r="371" spans="1:8" x14ac:dyDescent="0.25">
      <c r="A371">
        <v>3263</v>
      </c>
      <c r="B371" s="2">
        <v>44386</v>
      </c>
      <c r="C371">
        <v>420</v>
      </c>
      <c r="D371">
        <v>0.21</v>
      </c>
      <c r="E371" s="2">
        <v>44386</v>
      </c>
      <c r="F371">
        <v>2</v>
      </c>
      <c r="G371">
        <f>IF(Table_production_dim1[[#This Row],[system_created_date]]=Table_production_dim1[[#Headers],[system_created_date]],"",SUMIF(B:B,Table_production_dim1[[#This Row],[system_created_date]],D:D))</f>
        <v>8.0050000000000008</v>
      </c>
      <c r="H371" t="str">
        <f>VLOOKUP(Table_production_dim1[[#This Row],[material_dim_material_id]],Table_material_dim1[[#All],[material_id]:[material_type_description]],3,FALSE)</f>
        <v>OCC</v>
      </c>
    </row>
    <row r="372" spans="1:8" x14ac:dyDescent="0.25">
      <c r="A372">
        <v>3262</v>
      </c>
      <c r="B372" s="2">
        <v>44386</v>
      </c>
      <c r="C372">
        <v>440</v>
      </c>
      <c r="D372">
        <v>0.22</v>
      </c>
      <c r="E372" s="2">
        <v>44386</v>
      </c>
      <c r="F372">
        <v>2</v>
      </c>
      <c r="G372">
        <f>IF(Table_production_dim1[[#This Row],[system_created_date]]=Table_production_dim1[[#Headers],[system_created_date]],"",SUMIF(B:B,Table_production_dim1[[#This Row],[system_created_date]],D:D))</f>
        <v>8.0050000000000008</v>
      </c>
      <c r="H372" t="str">
        <f>VLOOKUP(Table_production_dim1[[#This Row],[material_dim_material_id]],Table_material_dim1[[#All],[material_id]:[material_type_description]],3,FALSE)</f>
        <v>OCC</v>
      </c>
    </row>
    <row r="373" spans="1:8" x14ac:dyDescent="0.25">
      <c r="A373">
        <v>3271</v>
      </c>
      <c r="B373" s="2">
        <v>44386</v>
      </c>
      <c r="C373">
        <v>1560</v>
      </c>
      <c r="D373">
        <v>0.78</v>
      </c>
      <c r="E373" s="2">
        <v>44386</v>
      </c>
      <c r="F373">
        <v>4</v>
      </c>
      <c r="G373">
        <f>IF(Table_production_dim1[[#This Row],[system_created_date]]=Table_production_dim1[[#Headers],[system_created_date]],"",SUMIF(B:B,Table_production_dim1[[#This Row],[system_created_date]],D:D))</f>
        <v>8.0050000000000008</v>
      </c>
      <c r="H373" t="str">
        <f>VLOOKUP(Table_production_dim1[[#This Row],[material_dim_material_id]],Table_material_dim1[[#All],[material_id]:[material_type_description]],3,FALSE)</f>
        <v>ONP</v>
      </c>
    </row>
    <row r="374" spans="1:8" x14ac:dyDescent="0.25">
      <c r="A374">
        <v>3256</v>
      </c>
      <c r="B374" s="2">
        <v>44386</v>
      </c>
      <c r="C374">
        <v>480</v>
      </c>
      <c r="D374">
        <v>0.24</v>
      </c>
      <c r="E374" s="2">
        <v>44386</v>
      </c>
      <c r="F374">
        <v>2</v>
      </c>
      <c r="G374">
        <f>IF(Table_production_dim1[[#This Row],[system_created_date]]=Table_production_dim1[[#Headers],[system_created_date]],"",SUMIF(B:B,Table_production_dim1[[#This Row],[system_created_date]],D:D))</f>
        <v>8.0050000000000008</v>
      </c>
      <c r="H374" t="str">
        <f>VLOOKUP(Table_production_dim1[[#This Row],[material_dim_material_id]],Table_material_dim1[[#All],[material_id]:[material_type_description]],3,FALSE)</f>
        <v>OCC</v>
      </c>
    </row>
    <row r="375" spans="1:8" x14ac:dyDescent="0.25">
      <c r="A375">
        <v>3265</v>
      </c>
      <c r="B375" s="2">
        <v>44386</v>
      </c>
      <c r="C375">
        <v>1860</v>
      </c>
      <c r="D375">
        <v>0.93</v>
      </c>
      <c r="E375" s="2">
        <v>44386</v>
      </c>
      <c r="F375">
        <v>2</v>
      </c>
      <c r="G375">
        <f>IF(Table_production_dim1[[#This Row],[system_created_date]]=Table_production_dim1[[#Headers],[system_created_date]],"",SUMIF(B:B,Table_production_dim1[[#This Row],[system_created_date]],D:D))</f>
        <v>8.0050000000000008</v>
      </c>
      <c r="H375" t="str">
        <f>VLOOKUP(Table_production_dim1[[#This Row],[material_dim_material_id]],Table_material_dim1[[#All],[material_id]:[material_type_description]],3,FALSE)</f>
        <v>OCC</v>
      </c>
    </row>
    <row r="376" spans="1:8" x14ac:dyDescent="0.25">
      <c r="A376">
        <v>3267</v>
      </c>
      <c r="B376" s="2">
        <v>44386</v>
      </c>
      <c r="C376">
        <v>1900</v>
      </c>
      <c r="D376">
        <v>0.95</v>
      </c>
      <c r="E376" s="2">
        <v>44386</v>
      </c>
      <c r="F376">
        <v>2</v>
      </c>
      <c r="G376">
        <f>IF(Table_production_dim1[[#This Row],[system_created_date]]=Table_production_dim1[[#Headers],[system_created_date]],"",SUMIF(B:B,Table_production_dim1[[#This Row],[system_created_date]],D:D))</f>
        <v>8.0050000000000008</v>
      </c>
      <c r="H376" t="str">
        <f>VLOOKUP(Table_production_dim1[[#This Row],[material_dim_material_id]],Table_material_dim1[[#All],[material_id]:[material_type_description]],3,FALSE)</f>
        <v>OCC</v>
      </c>
    </row>
    <row r="377" spans="1:8" x14ac:dyDescent="0.25">
      <c r="A377">
        <v>3258</v>
      </c>
      <c r="B377" s="2">
        <v>44386</v>
      </c>
      <c r="C377">
        <v>460</v>
      </c>
      <c r="D377">
        <v>0.23</v>
      </c>
      <c r="E377" s="2">
        <v>44386</v>
      </c>
      <c r="F377">
        <v>2</v>
      </c>
      <c r="G377">
        <f>IF(Table_production_dim1[[#This Row],[system_created_date]]=Table_production_dim1[[#Headers],[system_created_date]],"",SUMIF(B:B,Table_production_dim1[[#This Row],[system_created_date]],D:D))</f>
        <v>8.0050000000000008</v>
      </c>
      <c r="H377" t="str">
        <f>VLOOKUP(Table_production_dim1[[#This Row],[material_dim_material_id]],Table_material_dim1[[#All],[material_id]:[material_type_description]],3,FALSE)</f>
        <v>OCC</v>
      </c>
    </row>
    <row r="378" spans="1:8" x14ac:dyDescent="0.25">
      <c r="A378">
        <v>3269</v>
      </c>
      <c r="B378" s="2">
        <v>44386</v>
      </c>
      <c r="C378">
        <v>1180</v>
      </c>
      <c r="D378">
        <v>0.59</v>
      </c>
      <c r="E378" s="2">
        <v>44386</v>
      </c>
      <c r="F378">
        <v>2</v>
      </c>
      <c r="G378">
        <f>IF(Table_production_dim1[[#This Row],[system_created_date]]=Table_production_dim1[[#Headers],[system_created_date]],"",SUMIF(B:B,Table_production_dim1[[#This Row],[system_created_date]],D:D))</f>
        <v>8.0050000000000008</v>
      </c>
      <c r="H378" t="str">
        <f>VLOOKUP(Table_production_dim1[[#This Row],[material_dim_material_id]],Table_material_dim1[[#All],[material_id]:[material_type_description]],3,FALSE)</f>
        <v>OCC</v>
      </c>
    </row>
    <row r="379" spans="1:8" x14ac:dyDescent="0.25">
      <c r="A379">
        <v>3257</v>
      </c>
      <c r="B379" s="2">
        <v>44386</v>
      </c>
      <c r="C379">
        <v>450</v>
      </c>
      <c r="D379">
        <v>0.22500000000000001</v>
      </c>
      <c r="E379" s="2">
        <v>44386</v>
      </c>
      <c r="F379">
        <v>2</v>
      </c>
      <c r="G379">
        <f>IF(Table_production_dim1[[#This Row],[system_created_date]]=Table_production_dim1[[#Headers],[system_created_date]],"",SUMIF(B:B,Table_production_dim1[[#This Row],[system_created_date]],D:D))</f>
        <v>8.0050000000000008</v>
      </c>
      <c r="H379" t="str">
        <f>VLOOKUP(Table_production_dim1[[#This Row],[material_dim_material_id]],Table_material_dim1[[#All],[material_id]:[material_type_description]],3,FALSE)</f>
        <v>OCC</v>
      </c>
    </row>
    <row r="380" spans="1:8" x14ac:dyDescent="0.25">
      <c r="A380">
        <v>3270</v>
      </c>
      <c r="B380" s="2">
        <v>44386</v>
      </c>
      <c r="C380">
        <v>1185</v>
      </c>
      <c r="D380">
        <v>0.59250000000000003</v>
      </c>
      <c r="E380" s="2">
        <v>44386</v>
      </c>
      <c r="F380">
        <v>2</v>
      </c>
      <c r="G380">
        <f>IF(Table_production_dim1[[#This Row],[system_created_date]]=Table_production_dim1[[#Headers],[system_created_date]],"",SUMIF(B:B,Table_production_dim1[[#This Row],[system_created_date]],D:D))</f>
        <v>8.0050000000000008</v>
      </c>
      <c r="H380" t="str">
        <f>VLOOKUP(Table_production_dim1[[#This Row],[material_dim_material_id]],Table_material_dim1[[#All],[material_id]:[material_type_description]],3,FALSE)</f>
        <v>OCC</v>
      </c>
    </row>
    <row r="381" spans="1:8" x14ac:dyDescent="0.25">
      <c r="A381">
        <v>3255</v>
      </c>
      <c r="B381" s="2">
        <v>44386</v>
      </c>
      <c r="C381">
        <v>460</v>
      </c>
      <c r="D381">
        <v>0.23</v>
      </c>
      <c r="E381" s="2">
        <v>44386</v>
      </c>
      <c r="F381">
        <v>2</v>
      </c>
      <c r="G381">
        <f>IF(Table_production_dim1[[#This Row],[system_created_date]]=Table_production_dim1[[#Headers],[system_created_date]],"",SUMIF(B:B,Table_production_dim1[[#This Row],[system_created_date]],D:D))</f>
        <v>8.0050000000000008</v>
      </c>
      <c r="H381" t="str">
        <f>VLOOKUP(Table_production_dim1[[#This Row],[material_dim_material_id]],Table_material_dim1[[#All],[material_id]:[material_type_description]],3,FALSE)</f>
        <v>OCC</v>
      </c>
    </row>
    <row r="382" spans="1:8" x14ac:dyDescent="0.25">
      <c r="A382">
        <v>3261</v>
      </c>
      <c r="B382" s="2">
        <v>44386</v>
      </c>
      <c r="C382">
        <v>470</v>
      </c>
      <c r="D382">
        <v>0.23499999999999999</v>
      </c>
      <c r="E382" s="2">
        <v>44386</v>
      </c>
      <c r="F382">
        <v>2</v>
      </c>
      <c r="G382">
        <f>IF(Table_production_dim1[[#This Row],[system_created_date]]=Table_production_dim1[[#Headers],[system_created_date]],"",SUMIF(B:B,Table_production_dim1[[#This Row],[system_created_date]],D:D))</f>
        <v>8.0050000000000008</v>
      </c>
      <c r="H382" t="str">
        <f>VLOOKUP(Table_production_dim1[[#This Row],[material_dim_material_id]],Table_material_dim1[[#All],[material_id]:[material_type_description]],3,FALSE)</f>
        <v>OCC</v>
      </c>
    </row>
    <row r="383" spans="1:8" x14ac:dyDescent="0.25">
      <c r="A383">
        <v>3266</v>
      </c>
      <c r="B383" s="2">
        <v>44386</v>
      </c>
      <c r="C383">
        <v>1850</v>
      </c>
      <c r="D383">
        <v>0.92500000000000004</v>
      </c>
      <c r="E383" s="2">
        <v>44386</v>
      </c>
      <c r="F383">
        <v>2</v>
      </c>
      <c r="G383">
        <f>IF(Table_production_dim1[[#This Row],[system_created_date]]=Table_production_dim1[[#Headers],[system_created_date]],"",SUMIF(B:B,Table_production_dim1[[#This Row],[system_created_date]],D:D))</f>
        <v>8.0050000000000008</v>
      </c>
      <c r="H383" t="str">
        <f>VLOOKUP(Table_production_dim1[[#This Row],[material_dim_material_id]],Table_material_dim1[[#All],[material_id]:[material_type_description]],3,FALSE)</f>
        <v>OCC</v>
      </c>
    </row>
    <row r="384" spans="1:8" x14ac:dyDescent="0.25">
      <c r="A384">
        <v>3259</v>
      </c>
      <c r="B384" s="2">
        <v>44386</v>
      </c>
      <c r="C384">
        <v>455</v>
      </c>
      <c r="D384">
        <v>0.22750000000000001</v>
      </c>
      <c r="E384" s="2">
        <v>44386</v>
      </c>
      <c r="F384">
        <v>2</v>
      </c>
      <c r="G384">
        <f>IF(Table_production_dim1[[#This Row],[system_created_date]]=Table_production_dim1[[#Headers],[system_created_date]],"",SUMIF(B:B,Table_production_dim1[[#This Row],[system_created_date]],D:D))</f>
        <v>8.0050000000000008</v>
      </c>
      <c r="H384" t="str">
        <f>VLOOKUP(Table_production_dim1[[#This Row],[material_dim_material_id]],Table_material_dim1[[#All],[material_id]:[material_type_description]],3,FALSE)</f>
        <v>OCC</v>
      </c>
    </row>
    <row r="385" spans="1:8" x14ac:dyDescent="0.25">
      <c r="A385">
        <v>3268</v>
      </c>
      <c r="B385" s="2">
        <v>44386</v>
      </c>
      <c r="C385">
        <v>1950</v>
      </c>
      <c r="D385">
        <v>0.97499999999999998</v>
      </c>
      <c r="E385" s="2">
        <v>44386</v>
      </c>
      <c r="F385">
        <v>2</v>
      </c>
      <c r="G385">
        <f>IF(Table_production_dim1[[#This Row],[system_created_date]]=Table_production_dim1[[#Headers],[system_created_date]],"",SUMIF(B:B,Table_production_dim1[[#This Row],[system_created_date]],D:D))</f>
        <v>8.0050000000000008</v>
      </c>
      <c r="H385" t="str">
        <f>VLOOKUP(Table_production_dim1[[#This Row],[material_dim_material_id]],Table_material_dim1[[#All],[material_id]:[material_type_description]],3,FALSE)</f>
        <v>OCC</v>
      </c>
    </row>
    <row r="386" spans="1:8" x14ac:dyDescent="0.25">
      <c r="A386">
        <v>3260</v>
      </c>
      <c r="B386" s="2">
        <v>44386</v>
      </c>
      <c r="C386">
        <v>460</v>
      </c>
      <c r="D386">
        <v>0.23</v>
      </c>
      <c r="E386" s="2">
        <v>44386</v>
      </c>
      <c r="F386">
        <v>2</v>
      </c>
      <c r="G386">
        <f>IF(Table_production_dim1[[#This Row],[system_created_date]]=Table_production_dim1[[#Headers],[system_created_date]],"",SUMIF(B:B,Table_production_dim1[[#This Row],[system_created_date]],D:D))</f>
        <v>8.0050000000000008</v>
      </c>
      <c r="H386" t="str">
        <f>VLOOKUP(Table_production_dim1[[#This Row],[material_dim_material_id]],Table_material_dim1[[#All],[material_id]:[material_type_description]],3,FALSE)</f>
        <v>OCC</v>
      </c>
    </row>
    <row r="387" spans="1:8" x14ac:dyDescent="0.25">
      <c r="A387">
        <v>3264</v>
      </c>
      <c r="B387" s="2">
        <v>44386</v>
      </c>
      <c r="C387">
        <v>430</v>
      </c>
      <c r="D387">
        <v>0.215</v>
      </c>
      <c r="E387" s="2">
        <v>44386</v>
      </c>
      <c r="F387">
        <v>2</v>
      </c>
      <c r="G387">
        <f>IF(Table_production_dim1[[#This Row],[system_created_date]]=Table_production_dim1[[#Headers],[system_created_date]],"",SUMIF(B:B,Table_production_dim1[[#This Row],[system_created_date]],D:D))</f>
        <v>8.0050000000000008</v>
      </c>
      <c r="H387" t="str">
        <f>VLOOKUP(Table_production_dim1[[#This Row],[material_dim_material_id]],Table_material_dim1[[#All],[material_id]:[material_type_description]],3,FALSE)</f>
        <v>OCC</v>
      </c>
    </row>
    <row r="388" spans="1:8" x14ac:dyDescent="0.25">
      <c r="A388">
        <v>3241</v>
      </c>
      <c r="B388" s="2">
        <v>44385</v>
      </c>
      <c r="C388">
        <v>1210</v>
      </c>
      <c r="D388">
        <v>0.60499999999999998</v>
      </c>
      <c r="E388" s="2">
        <v>44385</v>
      </c>
      <c r="F388">
        <v>10</v>
      </c>
      <c r="G388">
        <f>IF(Table_production_dim1[[#This Row],[system_created_date]]=Table_production_dim1[[#Headers],[system_created_date]],"",SUMIF(B:B,Table_production_dim1[[#This Row],[system_created_date]],D:D))</f>
        <v>8.6975000000000016</v>
      </c>
      <c r="H388" t="str">
        <f>VLOOKUP(Table_production_dim1[[#This Row],[material_dim_material_id]],Table_material_dim1[[#All],[material_id]:[material_type_description]],3,FALSE)</f>
        <v>Single Stream</v>
      </c>
    </row>
    <row r="389" spans="1:8" x14ac:dyDescent="0.25">
      <c r="A389">
        <v>3245</v>
      </c>
      <c r="B389" s="2">
        <v>44385</v>
      </c>
      <c r="C389">
        <v>1210</v>
      </c>
      <c r="D389">
        <v>0.60499999999999998</v>
      </c>
      <c r="E389" s="2">
        <v>44385</v>
      </c>
      <c r="F389">
        <v>10</v>
      </c>
      <c r="G389">
        <f>IF(Table_production_dim1[[#This Row],[system_created_date]]=Table_production_dim1[[#Headers],[system_created_date]],"",SUMIF(B:B,Table_production_dim1[[#This Row],[system_created_date]],D:D))</f>
        <v>8.6975000000000016</v>
      </c>
      <c r="H389" t="str">
        <f>VLOOKUP(Table_production_dim1[[#This Row],[material_dim_material_id]],Table_material_dim1[[#All],[material_id]:[material_type_description]],3,FALSE)</f>
        <v>Single Stream</v>
      </c>
    </row>
    <row r="390" spans="1:8" x14ac:dyDescent="0.25">
      <c r="A390">
        <v>3249</v>
      </c>
      <c r="B390" s="2">
        <v>44385</v>
      </c>
      <c r="C390">
        <v>1210</v>
      </c>
      <c r="D390">
        <v>0.60499999999999998</v>
      </c>
      <c r="E390" s="2">
        <v>44385</v>
      </c>
      <c r="F390">
        <v>10</v>
      </c>
      <c r="G390">
        <f>IF(Table_production_dim1[[#This Row],[system_created_date]]=Table_production_dim1[[#Headers],[system_created_date]],"",SUMIF(B:B,Table_production_dim1[[#This Row],[system_created_date]],D:D))</f>
        <v>8.6975000000000016</v>
      </c>
      <c r="H390" t="str">
        <f>VLOOKUP(Table_production_dim1[[#This Row],[material_dim_material_id]],Table_material_dim1[[#All],[material_id]:[material_type_description]],3,FALSE)</f>
        <v>Single Stream</v>
      </c>
    </row>
    <row r="391" spans="1:8" x14ac:dyDescent="0.25">
      <c r="A391">
        <v>3253</v>
      </c>
      <c r="B391" s="2">
        <v>44385</v>
      </c>
      <c r="C391">
        <v>1210</v>
      </c>
      <c r="D391">
        <v>0.60499999999999998</v>
      </c>
      <c r="E391" s="2">
        <v>44385</v>
      </c>
      <c r="F391">
        <v>10</v>
      </c>
      <c r="G391">
        <f>IF(Table_production_dim1[[#This Row],[system_created_date]]=Table_production_dim1[[#Headers],[system_created_date]],"",SUMIF(B:B,Table_production_dim1[[#This Row],[system_created_date]],D:D))</f>
        <v>8.6975000000000016</v>
      </c>
      <c r="H391" t="str">
        <f>VLOOKUP(Table_production_dim1[[#This Row],[material_dim_material_id]],Table_material_dim1[[#All],[material_id]:[material_type_description]],3,FALSE)</f>
        <v>Single Stream</v>
      </c>
    </row>
    <row r="392" spans="1:8" x14ac:dyDescent="0.25">
      <c r="A392">
        <v>3246</v>
      </c>
      <c r="B392" s="2">
        <v>44385</v>
      </c>
      <c r="C392">
        <v>1215</v>
      </c>
      <c r="D392">
        <v>0.60750000000000004</v>
      </c>
      <c r="E392" s="2">
        <v>44385</v>
      </c>
      <c r="F392">
        <v>10</v>
      </c>
      <c r="G392">
        <f>IF(Table_production_dim1[[#This Row],[system_created_date]]=Table_production_dim1[[#Headers],[system_created_date]],"",SUMIF(B:B,Table_production_dim1[[#This Row],[system_created_date]],D:D))</f>
        <v>8.6975000000000016</v>
      </c>
      <c r="H392" t="str">
        <f>VLOOKUP(Table_production_dim1[[#This Row],[material_dim_material_id]],Table_material_dim1[[#All],[material_id]:[material_type_description]],3,FALSE)</f>
        <v>Single Stream</v>
      </c>
    </row>
    <row r="393" spans="1:8" x14ac:dyDescent="0.25">
      <c r="A393">
        <v>3244</v>
      </c>
      <c r="B393" s="2">
        <v>44385</v>
      </c>
      <c r="C393">
        <v>1200</v>
      </c>
      <c r="D393">
        <v>0.6</v>
      </c>
      <c r="E393" s="2">
        <v>44385</v>
      </c>
      <c r="F393">
        <v>10</v>
      </c>
      <c r="G393">
        <f>IF(Table_production_dim1[[#This Row],[system_created_date]]=Table_production_dim1[[#Headers],[system_created_date]],"",SUMIF(B:B,Table_production_dim1[[#This Row],[system_created_date]],D:D))</f>
        <v>8.6975000000000016</v>
      </c>
      <c r="H393" t="str">
        <f>VLOOKUP(Table_production_dim1[[#This Row],[material_dim_material_id]],Table_material_dim1[[#All],[material_id]:[material_type_description]],3,FALSE)</f>
        <v>Single Stream</v>
      </c>
    </row>
    <row r="394" spans="1:8" x14ac:dyDescent="0.25">
      <c r="A394">
        <v>3250</v>
      </c>
      <c r="B394" s="2">
        <v>44385</v>
      </c>
      <c r="C394">
        <v>1215</v>
      </c>
      <c r="D394">
        <v>0.60750000000000004</v>
      </c>
      <c r="E394" s="2">
        <v>44385</v>
      </c>
      <c r="F394">
        <v>10</v>
      </c>
      <c r="G394">
        <f>IF(Table_production_dim1[[#This Row],[system_created_date]]=Table_production_dim1[[#Headers],[system_created_date]],"",SUMIF(B:B,Table_production_dim1[[#This Row],[system_created_date]],D:D))</f>
        <v>8.6975000000000016</v>
      </c>
      <c r="H394" t="str">
        <f>VLOOKUP(Table_production_dim1[[#This Row],[material_dim_material_id]],Table_material_dim1[[#All],[material_id]:[material_type_description]],3,FALSE)</f>
        <v>Single Stream</v>
      </c>
    </row>
    <row r="395" spans="1:8" x14ac:dyDescent="0.25">
      <c r="A395">
        <v>3254</v>
      </c>
      <c r="B395" s="2">
        <v>44385</v>
      </c>
      <c r="C395">
        <v>1215</v>
      </c>
      <c r="D395">
        <v>0.60750000000000004</v>
      </c>
      <c r="E395" s="2">
        <v>44385</v>
      </c>
      <c r="F395">
        <v>10</v>
      </c>
      <c r="G395">
        <f>IF(Table_production_dim1[[#This Row],[system_created_date]]=Table_production_dim1[[#Headers],[system_created_date]],"",SUMIF(B:B,Table_production_dim1[[#This Row],[system_created_date]],D:D))</f>
        <v>8.6975000000000016</v>
      </c>
      <c r="H395" t="str">
        <f>VLOOKUP(Table_production_dim1[[#This Row],[material_dim_material_id]],Table_material_dim1[[#All],[material_id]:[material_type_description]],3,FALSE)</f>
        <v>Single Stream</v>
      </c>
    </row>
    <row r="396" spans="1:8" x14ac:dyDescent="0.25">
      <c r="A396">
        <v>3252</v>
      </c>
      <c r="B396" s="2">
        <v>44385</v>
      </c>
      <c r="C396">
        <v>1200</v>
      </c>
      <c r="D396">
        <v>0.6</v>
      </c>
      <c r="E396" s="2">
        <v>44385</v>
      </c>
      <c r="F396">
        <v>10</v>
      </c>
      <c r="G396">
        <f>IF(Table_production_dim1[[#This Row],[system_created_date]]=Table_production_dim1[[#Headers],[system_created_date]],"",SUMIF(B:B,Table_production_dim1[[#This Row],[system_created_date]],D:D))</f>
        <v>8.6975000000000016</v>
      </c>
      <c r="H396" t="str">
        <f>VLOOKUP(Table_production_dim1[[#This Row],[material_dim_material_id]],Table_material_dim1[[#All],[material_id]:[material_type_description]],3,FALSE)</f>
        <v>Single Stream</v>
      </c>
    </row>
    <row r="397" spans="1:8" x14ac:dyDescent="0.25">
      <c r="A397">
        <v>3251</v>
      </c>
      <c r="B397" s="2">
        <v>44385</v>
      </c>
      <c r="C397">
        <v>1220</v>
      </c>
      <c r="D397">
        <v>0.61</v>
      </c>
      <c r="E397" s="2">
        <v>44385</v>
      </c>
      <c r="F397">
        <v>10</v>
      </c>
      <c r="G397">
        <f>IF(Table_production_dim1[[#This Row],[system_created_date]]=Table_production_dim1[[#Headers],[system_created_date]],"",SUMIF(B:B,Table_production_dim1[[#This Row],[system_created_date]],D:D))</f>
        <v>8.6975000000000016</v>
      </c>
      <c r="H397" t="str">
        <f>VLOOKUP(Table_production_dim1[[#This Row],[material_dim_material_id]],Table_material_dim1[[#All],[material_id]:[material_type_description]],3,FALSE)</f>
        <v>Single Stream</v>
      </c>
    </row>
    <row r="398" spans="1:8" x14ac:dyDescent="0.25">
      <c r="A398">
        <v>3240</v>
      </c>
      <c r="B398" s="2">
        <v>44385</v>
      </c>
      <c r="C398">
        <v>460</v>
      </c>
      <c r="D398">
        <v>0.23</v>
      </c>
      <c r="E398" s="2">
        <v>44385</v>
      </c>
      <c r="F398">
        <v>8</v>
      </c>
      <c r="G398">
        <f>IF(Table_production_dim1[[#This Row],[system_created_date]]=Table_production_dim1[[#Headers],[system_created_date]],"",SUMIF(B:B,Table_production_dim1[[#This Row],[system_created_date]],D:D))</f>
        <v>8.6975000000000016</v>
      </c>
      <c r="H398" t="str">
        <f>VLOOKUP(Table_production_dim1[[#This Row],[material_dim_material_id]],Table_material_dim1[[#All],[material_id]:[material_type_description]],3,FALSE)</f>
        <v>UBC</v>
      </c>
    </row>
    <row r="399" spans="1:8" x14ac:dyDescent="0.25">
      <c r="A399">
        <v>3247</v>
      </c>
      <c r="B399" s="2">
        <v>44385</v>
      </c>
      <c r="C399">
        <v>1210</v>
      </c>
      <c r="D399">
        <v>0.60499999999999998</v>
      </c>
      <c r="E399" s="2">
        <v>44385</v>
      </c>
      <c r="F399">
        <v>10</v>
      </c>
      <c r="G399">
        <f>IF(Table_production_dim1[[#This Row],[system_created_date]]=Table_production_dim1[[#Headers],[system_created_date]],"",SUMIF(B:B,Table_production_dim1[[#This Row],[system_created_date]],D:D))</f>
        <v>8.6975000000000016</v>
      </c>
      <c r="H399" t="str">
        <f>VLOOKUP(Table_production_dim1[[#This Row],[material_dim_material_id]],Table_material_dim1[[#All],[material_id]:[material_type_description]],3,FALSE)</f>
        <v>Single Stream</v>
      </c>
    </row>
    <row r="400" spans="1:8" x14ac:dyDescent="0.25">
      <c r="A400">
        <v>3242</v>
      </c>
      <c r="B400" s="2">
        <v>44385</v>
      </c>
      <c r="C400">
        <v>1200</v>
      </c>
      <c r="D400">
        <v>0.6</v>
      </c>
      <c r="E400" s="2">
        <v>44385</v>
      </c>
      <c r="F400">
        <v>10</v>
      </c>
      <c r="G400">
        <f>IF(Table_production_dim1[[#This Row],[system_created_date]]=Table_production_dim1[[#Headers],[system_created_date]],"",SUMIF(B:B,Table_production_dim1[[#This Row],[system_created_date]],D:D))</f>
        <v>8.6975000000000016</v>
      </c>
      <c r="H400" t="str">
        <f>VLOOKUP(Table_production_dim1[[#This Row],[material_dim_material_id]],Table_material_dim1[[#All],[material_id]:[material_type_description]],3,FALSE)</f>
        <v>Single Stream</v>
      </c>
    </row>
    <row r="401" spans="1:8" x14ac:dyDescent="0.25">
      <c r="A401">
        <v>3248</v>
      </c>
      <c r="B401" s="2">
        <v>44385</v>
      </c>
      <c r="C401">
        <v>1215</v>
      </c>
      <c r="D401">
        <v>0.60750000000000004</v>
      </c>
      <c r="E401" s="2">
        <v>44385</v>
      </c>
      <c r="F401">
        <v>10</v>
      </c>
      <c r="G401">
        <f>IF(Table_production_dim1[[#This Row],[system_created_date]]=Table_production_dim1[[#Headers],[system_created_date]],"",SUMIF(B:B,Table_production_dim1[[#This Row],[system_created_date]],D:D))</f>
        <v>8.6975000000000016</v>
      </c>
      <c r="H401" t="str">
        <f>VLOOKUP(Table_production_dim1[[#This Row],[material_dim_material_id]],Table_material_dim1[[#All],[material_id]:[material_type_description]],3,FALSE)</f>
        <v>Single Stream</v>
      </c>
    </row>
    <row r="402" spans="1:8" x14ac:dyDescent="0.25">
      <c r="A402">
        <v>3243</v>
      </c>
      <c r="B402" s="2">
        <v>44385</v>
      </c>
      <c r="C402">
        <v>1205</v>
      </c>
      <c r="D402">
        <v>0.60250000000000004</v>
      </c>
      <c r="E402" s="2">
        <v>44385</v>
      </c>
      <c r="F402">
        <v>10</v>
      </c>
      <c r="G402">
        <f>IF(Table_production_dim1[[#This Row],[system_created_date]]=Table_production_dim1[[#Headers],[system_created_date]],"",SUMIF(B:B,Table_production_dim1[[#This Row],[system_created_date]],D:D))</f>
        <v>8.6975000000000016</v>
      </c>
      <c r="H402" t="str">
        <f>VLOOKUP(Table_production_dim1[[#This Row],[material_dim_material_id]],Table_material_dim1[[#All],[material_id]:[material_type_description]],3,FALSE)</f>
        <v>Single Stream</v>
      </c>
    </row>
    <row r="403" spans="1:8" x14ac:dyDescent="0.25">
      <c r="A403">
        <v>3232</v>
      </c>
      <c r="B403" s="2">
        <v>44384</v>
      </c>
      <c r="C403">
        <v>1200</v>
      </c>
      <c r="D403">
        <v>0.6</v>
      </c>
      <c r="E403" s="2">
        <v>44384</v>
      </c>
      <c r="F403">
        <v>10</v>
      </c>
      <c r="G403">
        <f>IF(Table_production_dim1[[#This Row],[system_created_date]]=Table_production_dim1[[#Headers],[system_created_date]],"",SUMIF(B:B,Table_production_dim1[[#This Row],[system_created_date]],D:D))</f>
        <v>4.8250000000000011</v>
      </c>
      <c r="H403" t="str">
        <f>VLOOKUP(Table_production_dim1[[#This Row],[material_dim_material_id]],Table_material_dim1[[#All],[material_id]:[material_type_description]],3,FALSE)</f>
        <v>Single Stream</v>
      </c>
    </row>
    <row r="404" spans="1:8" x14ac:dyDescent="0.25">
      <c r="A404">
        <v>3236</v>
      </c>
      <c r="B404" s="2">
        <v>44384</v>
      </c>
      <c r="C404">
        <v>1200</v>
      </c>
      <c r="D404">
        <v>0.6</v>
      </c>
      <c r="E404" s="2">
        <v>44384</v>
      </c>
      <c r="F404">
        <v>10</v>
      </c>
      <c r="G404">
        <f>IF(Table_production_dim1[[#This Row],[system_created_date]]=Table_production_dim1[[#Headers],[system_created_date]],"",SUMIF(B:B,Table_production_dim1[[#This Row],[system_created_date]],D:D))</f>
        <v>4.8250000000000011</v>
      </c>
      <c r="H404" t="str">
        <f>VLOOKUP(Table_production_dim1[[#This Row],[material_dim_material_id]],Table_material_dim1[[#All],[material_id]:[material_type_description]],3,FALSE)</f>
        <v>Single Stream</v>
      </c>
    </row>
    <row r="405" spans="1:8" x14ac:dyDescent="0.25">
      <c r="A405">
        <v>3233</v>
      </c>
      <c r="B405" s="2">
        <v>44384</v>
      </c>
      <c r="C405">
        <v>1205</v>
      </c>
      <c r="D405">
        <v>0.60250000000000004</v>
      </c>
      <c r="E405" s="2">
        <v>44384</v>
      </c>
      <c r="F405">
        <v>10</v>
      </c>
      <c r="G405">
        <f>IF(Table_production_dim1[[#This Row],[system_created_date]]=Table_production_dim1[[#Headers],[system_created_date]],"",SUMIF(B:B,Table_production_dim1[[#This Row],[system_created_date]],D:D))</f>
        <v>4.8250000000000011</v>
      </c>
      <c r="H405" t="str">
        <f>VLOOKUP(Table_production_dim1[[#This Row],[material_dim_material_id]],Table_material_dim1[[#All],[material_id]:[material_type_description]],3,FALSE)</f>
        <v>Single Stream</v>
      </c>
    </row>
    <row r="406" spans="1:8" x14ac:dyDescent="0.25">
      <c r="A406">
        <v>3237</v>
      </c>
      <c r="B406" s="2">
        <v>44384</v>
      </c>
      <c r="C406">
        <v>1205</v>
      </c>
      <c r="D406">
        <v>0.60250000000000004</v>
      </c>
      <c r="E406" s="2">
        <v>44384</v>
      </c>
      <c r="F406">
        <v>10</v>
      </c>
      <c r="G406">
        <f>IF(Table_production_dim1[[#This Row],[system_created_date]]=Table_production_dim1[[#Headers],[system_created_date]],"",SUMIF(B:B,Table_production_dim1[[#This Row],[system_created_date]],D:D))</f>
        <v>4.8250000000000011</v>
      </c>
      <c r="H406" t="str">
        <f>VLOOKUP(Table_production_dim1[[#This Row],[material_dim_material_id]],Table_material_dim1[[#All],[material_id]:[material_type_description]],3,FALSE)</f>
        <v>Single Stream</v>
      </c>
    </row>
    <row r="407" spans="1:8" x14ac:dyDescent="0.25">
      <c r="A407">
        <v>3234</v>
      </c>
      <c r="B407" s="2">
        <v>44384</v>
      </c>
      <c r="C407">
        <v>1210</v>
      </c>
      <c r="D407">
        <v>0.60499999999999998</v>
      </c>
      <c r="E407" s="2">
        <v>44384</v>
      </c>
      <c r="F407">
        <v>10</v>
      </c>
      <c r="G407">
        <f>IF(Table_production_dim1[[#This Row],[system_created_date]]=Table_production_dim1[[#Headers],[system_created_date]],"",SUMIF(B:B,Table_production_dim1[[#This Row],[system_created_date]],D:D))</f>
        <v>4.8250000000000011</v>
      </c>
      <c r="H407" t="str">
        <f>VLOOKUP(Table_production_dim1[[#This Row],[material_dim_material_id]],Table_material_dim1[[#All],[material_id]:[material_type_description]],3,FALSE)</f>
        <v>Single Stream</v>
      </c>
    </row>
    <row r="408" spans="1:8" x14ac:dyDescent="0.25">
      <c r="A408">
        <v>3235</v>
      </c>
      <c r="B408" s="2">
        <v>44384</v>
      </c>
      <c r="C408">
        <v>1215</v>
      </c>
      <c r="D408">
        <v>0.60750000000000004</v>
      </c>
      <c r="E408" s="2">
        <v>44384</v>
      </c>
      <c r="F408">
        <v>10</v>
      </c>
      <c r="G408">
        <f>IF(Table_production_dim1[[#This Row],[system_created_date]]=Table_production_dim1[[#Headers],[system_created_date]],"",SUMIF(B:B,Table_production_dim1[[#This Row],[system_created_date]],D:D))</f>
        <v>4.8250000000000011</v>
      </c>
      <c r="H408" t="str">
        <f>VLOOKUP(Table_production_dim1[[#This Row],[material_dim_material_id]],Table_material_dim1[[#All],[material_id]:[material_type_description]],3,FALSE)</f>
        <v>Single Stream</v>
      </c>
    </row>
    <row r="409" spans="1:8" x14ac:dyDescent="0.25">
      <c r="A409">
        <v>3238</v>
      </c>
      <c r="B409" s="2">
        <v>44384</v>
      </c>
      <c r="C409">
        <v>1205</v>
      </c>
      <c r="D409">
        <v>0.60250000000000004</v>
      </c>
      <c r="E409" s="2">
        <v>44384</v>
      </c>
      <c r="F409">
        <v>10</v>
      </c>
      <c r="G409">
        <f>IF(Table_production_dim1[[#This Row],[system_created_date]]=Table_production_dim1[[#Headers],[system_created_date]],"",SUMIF(B:B,Table_production_dim1[[#This Row],[system_created_date]],D:D))</f>
        <v>4.8250000000000011</v>
      </c>
      <c r="H409" t="str">
        <f>VLOOKUP(Table_production_dim1[[#This Row],[material_dim_material_id]],Table_material_dim1[[#All],[material_id]:[material_type_description]],3,FALSE)</f>
        <v>Single Stream</v>
      </c>
    </row>
    <row r="410" spans="1:8" x14ac:dyDescent="0.25">
      <c r="A410">
        <v>3239</v>
      </c>
      <c r="B410" s="2">
        <v>44384</v>
      </c>
      <c r="C410">
        <v>1210</v>
      </c>
      <c r="D410">
        <v>0.60499999999999998</v>
      </c>
      <c r="E410" s="2">
        <v>44384</v>
      </c>
      <c r="F410">
        <v>10</v>
      </c>
      <c r="G410">
        <f>IF(Table_production_dim1[[#This Row],[system_created_date]]=Table_production_dim1[[#Headers],[system_created_date]],"",SUMIF(B:B,Table_production_dim1[[#This Row],[system_created_date]],D:D))</f>
        <v>4.8250000000000011</v>
      </c>
      <c r="H410" t="str">
        <f>VLOOKUP(Table_production_dim1[[#This Row],[material_dim_material_id]],Table_material_dim1[[#All],[material_id]:[material_type_description]],3,FALSE)</f>
        <v>Single Stream</v>
      </c>
    </row>
    <row r="411" spans="1:8" x14ac:dyDescent="0.25">
      <c r="A411">
        <v>3221</v>
      </c>
      <c r="B411" s="2">
        <v>44383</v>
      </c>
      <c r="C411">
        <v>1200</v>
      </c>
      <c r="D411">
        <v>0.6</v>
      </c>
      <c r="E411" s="2">
        <v>44383</v>
      </c>
      <c r="F411">
        <v>10</v>
      </c>
      <c r="G411">
        <f>IF(Table_production_dim1[[#This Row],[system_created_date]]=Table_production_dim1[[#Headers],[system_created_date]],"",SUMIF(B:B,Table_production_dim1[[#This Row],[system_created_date]],D:D))</f>
        <v>9.6649999999999991</v>
      </c>
      <c r="H411" t="str">
        <f>VLOOKUP(Table_production_dim1[[#This Row],[material_dim_material_id]],Table_material_dim1[[#All],[material_id]:[material_type_description]],3,FALSE)</f>
        <v>Single Stream</v>
      </c>
    </row>
    <row r="412" spans="1:8" x14ac:dyDescent="0.25">
      <c r="A412">
        <v>3218</v>
      </c>
      <c r="B412" s="2">
        <v>44383</v>
      </c>
      <c r="C412">
        <v>1205</v>
      </c>
      <c r="D412">
        <v>0.60250000000000004</v>
      </c>
      <c r="E412" s="2">
        <v>44383</v>
      </c>
      <c r="F412">
        <v>10</v>
      </c>
      <c r="G412">
        <f>IF(Table_production_dim1[[#This Row],[system_created_date]]=Table_production_dim1[[#Headers],[system_created_date]],"",SUMIF(B:B,Table_production_dim1[[#This Row],[system_created_date]],D:D))</f>
        <v>9.6649999999999991</v>
      </c>
      <c r="H412" t="str">
        <f>VLOOKUP(Table_production_dim1[[#This Row],[material_dim_material_id]],Table_material_dim1[[#All],[material_id]:[material_type_description]],3,FALSE)</f>
        <v>Single Stream</v>
      </c>
    </row>
    <row r="413" spans="1:8" x14ac:dyDescent="0.25">
      <c r="A413">
        <v>3215</v>
      </c>
      <c r="B413" s="2">
        <v>44383</v>
      </c>
      <c r="C413">
        <v>1210</v>
      </c>
      <c r="D413">
        <v>0.60499999999999998</v>
      </c>
      <c r="E413" s="2">
        <v>44383</v>
      </c>
      <c r="F413">
        <v>10</v>
      </c>
      <c r="G413">
        <f>IF(Table_production_dim1[[#This Row],[system_created_date]]=Table_production_dim1[[#Headers],[system_created_date]],"",SUMIF(B:B,Table_production_dim1[[#This Row],[system_created_date]],D:D))</f>
        <v>9.6649999999999991</v>
      </c>
      <c r="H413" t="str">
        <f>VLOOKUP(Table_production_dim1[[#This Row],[material_dim_material_id]],Table_material_dim1[[#All],[material_id]:[material_type_description]],3,FALSE)</f>
        <v>Single Stream</v>
      </c>
    </row>
    <row r="414" spans="1:8" x14ac:dyDescent="0.25">
      <c r="A414">
        <v>3226</v>
      </c>
      <c r="B414" s="2">
        <v>44383</v>
      </c>
      <c r="C414">
        <v>1200</v>
      </c>
      <c r="D414">
        <v>0.6</v>
      </c>
      <c r="E414" s="2">
        <v>44383</v>
      </c>
      <c r="F414">
        <v>10</v>
      </c>
      <c r="G414">
        <f>IF(Table_production_dim1[[#This Row],[system_created_date]]=Table_production_dim1[[#Headers],[system_created_date]],"",SUMIF(B:B,Table_production_dim1[[#This Row],[system_created_date]],D:D))</f>
        <v>9.6649999999999991</v>
      </c>
      <c r="H414" t="str">
        <f>VLOOKUP(Table_production_dim1[[#This Row],[material_dim_material_id]],Table_material_dim1[[#All],[material_id]:[material_type_description]],3,FALSE)</f>
        <v>Single Stream</v>
      </c>
    </row>
    <row r="415" spans="1:8" x14ac:dyDescent="0.25">
      <c r="A415">
        <v>3230</v>
      </c>
      <c r="B415" s="2">
        <v>44383</v>
      </c>
      <c r="C415">
        <v>1200</v>
      </c>
      <c r="D415">
        <v>0.6</v>
      </c>
      <c r="E415" s="2">
        <v>44383</v>
      </c>
      <c r="F415">
        <v>10</v>
      </c>
      <c r="G415">
        <f>IF(Table_production_dim1[[#This Row],[system_created_date]]=Table_production_dim1[[#Headers],[system_created_date]],"",SUMIF(B:B,Table_production_dim1[[#This Row],[system_created_date]],D:D))</f>
        <v>9.6649999999999991</v>
      </c>
      <c r="H415" t="str">
        <f>VLOOKUP(Table_production_dim1[[#This Row],[material_dim_material_id]],Table_material_dim1[[#All],[material_id]:[material_type_description]],3,FALSE)</f>
        <v>Single Stream</v>
      </c>
    </row>
    <row r="416" spans="1:8" x14ac:dyDescent="0.25">
      <c r="A416">
        <v>3219</v>
      </c>
      <c r="B416" s="2">
        <v>44383</v>
      </c>
      <c r="C416">
        <v>1205</v>
      </c>
      <c r="D416">
        <v>0.60250000000000004</v>
      </c>
      <c r="E416" s="2">
        <v>44383</v>
      </c>
      <c r="F416">
        <v>10</v>
      </c>
      <c r="G416">
        <f>IF(Table_production_dim1[[#This Row],[system_created_date]]=Table_production_dim1[[#Headers],[system_created_date]],"",SUMIF(B:B,Table_production_dim1[[#This Row],[system_created_date]],D:D))</f>
        <v>9.6649999999999991</v>
      </c>
      <c r="H416" t="str">
        <f>VLOOKUP(Table_production_dim1[[#This Row],[material_dim_material_id]],Table_material_dim1[[#All],[material_id]:[material_type_description]],3,FALSE)</f>
        <v>Single Stream</v>
      </c>
    </row>
    <row r="417" spans="1:8" x14ac:dyDescent="0.25">
      <c r="A417">
        <v>3227</v>
      </c>
      <c r="B417" s="2">
        <v>44383</v>
      </c>
      <c r="C417">
        <v>1205</v>
      </c>
      <c r="D417">
        <v>0.60250000000000004</v>
      </c>
      <c r="E417" s="2">
        <v>44383</v>
      </c>
      <c r="F417">
        <v>10</v>
      </c>
      <c r="G417">
        <f>IF(Table_production_dim1[[#This Row],[system_created_date]]=Table_production_dim1[[#Headers],[system_created_date]],"",SUMIF(B:B,Table_production_dim1[[#This Row],[system_created_date]],D:D))</f>
        <v>9.6649999999999991</v>
      </c>
      <c r="H417" t="str">
        <f>VLOOKUP(Table_production_dim1[[#This Row],[material_dim_material_id]],Table_material_dim1[[#All],[material_id]:[material_type_description]],3,FALSE)</f>
        <v>Single Stream</v>
      </c>
    </row>
    <row r="418" spans="1:8" x14ac:dyDescent="0.25">
      <c r="A418">
        <v>3231</v>
      </c>
      <c r="B418" s="2">
        <v>44383</v>
      </c>
      <c r="C418">
        <v>1205</v>
      </c>
      <c r="D418">
        <v>0.60250000000000004</v>
      </c>
      <c r="E418" s="2">
        <v>44383</v>
      </c>
      <c r="F418">
        <v>10</v>
      </c>
      <c r="G418">
        <f>IF(Table_production_dim1[[#This Row],[system_created_date]]=Table_production_dim1[[#Headers],[system_created_date]],"",SUMIF(B:B,Table_production_dim1[[#This Row],[system_created_date]],D:D))</f>
        <v>9.6649999999999991</v>
      </c>
      <c r="H418" t="str">
        <f>VLOOKUP(Table_production_dim1[[#This Row],[material_dim_material_id]],Table_material_dim1[[#All],[material_id]:[material_type_description]],3,FALSE)</f>
        <v>Single Stream</v>
      </c>
    </row>
    <row r="419" spans="1:8" x14ac:dyDescent="0.25">
      <c r="A419">
        <v>3220</v>
      </c>
      <c r="B419" s="2">
        <v>44383</v>
      </c>
      <c r="C419">
        <v>1210</v>
      </c>
      <c r="D419">
        <v>0.60499999999999998</v>
      </c>
      <c r="E419" s="2">
        <v>44383</v>
      </c>
      <c r="F419">
        <v>10</v>
      </c>
      <c r="G419">
        <f>IF(Table_production_dim1[[#This Row],[system_created_date]]=Table_production_dim1[[#Headers],[system_created_date]],"",SUMIF(B:B,Table_production_dim1[[#This Row],[system_created_date]],D:D))</f>
        <v>9.6649999999999991</v>
      </c>
      <c r="H419" t="str">
        <f>VLOOKUP(Table_production_dim1[[#This Row],[material_dim_material_id]],Table_material_dim1[[#All],[material_id]:[material_type_description]],3,FALSE)</f>
        <v>Single Stream</v>
      </c>
    </row>
    <row r="420" spans="1:8" x14ac:dyDescent="0.25">
      <c r="A420">
        <v>3224</v>
      </c>
      <c r="B420" s="2">
        <v>44383</v>
      </c>
      <c r="C420">
        <v>1210</v>
      </c>
      <c r="D420">
        <v>0.60499999999999998</v>
      </c>
      <c r="E420" s="2">
        <v>44383</v>
      </c>
      <c r="F420">
        <v>10</v>
      </c>
      <c r="G420">
        <f>IF(Table_production_dim1[[#This Row],[system_created_date]]=Table_production_dim1[[#Headers],[system_created_date]],"",SUMIF(B:B,Table_production_dim1[[#This Row],[system_created_date]],D:D))</f>
        <v>9.6649999999999991</v>
      </c>
      <c r="H420" t="str">
        <f>VLOOKUP(Table_production_dim1[[#This Row],[material_dim_material_id]],Table_material_dim1[[#All],[material_id]:[material_type_description]],3,FALSE)</f>
        <v>Single Stream</v>
      </c>
    </row>
    <row r="421" spans="1:8" x14ac:dyDescent="0.25">
      <c r="A421">
        <v>3228</v>
      </c>
      <c r="B421" s="2">
        <v>44383</v>
      </c>
      <c r="C421">
        <v>1210</v>
      </c>
      <c r="D421">
        <v>0.60499999999999998</v>
      </c>
      <c r="E421" s="2">
        <v>44383</v>
      </c>
      <c r="F421">
        <v>10</v>
      </c>
      <c r="G421">
        <f>IF(Table_production_dim1[[#This Row],[system_created_date]]=Table_production_dim1[[#Headers],[system_created_date]],"",SUMIF(B:B,Table_production_dim1[[#This Row],[system_created_date]],D:D))</f>
        <v>9.6649999999999991</v>
      </c>
      <c r="H421" t="str">
        <f>VLOOKUP(Table_production_dim1[[#This Row],[material_dim_material_id]],Table_material_dim1[[#All],[material_id]:[material_type_description]],3,FALSE)</f>
        <v>Single Stream</v>
      </c>
    </row>
    <row r="422" spans="1:8" x14ac:dyDescent="0.25">
      <c r="A422">
        <v>3229</v>
      </c>
      <c r="B422" s="2">
        <v>44383</v>
      </c>
      <c r="C422">
        <v>1215</v>
      </c>
      <c r="D422">
        <v>0.60750000000000004</v>
      </c>
      <c r="E422" s="2">
        <v>44383</v>
      </c>
      <c r="F422">
        <v>10</v>
      </c>
      <c r="G422">
        <f>IF(Table_production_dim1[[#This Row],[system_created_date]]=Table_production_dim1[[#Headers],[system_created_date]],"",SUMIF(B:B,Table_production_dim1[[#This Row],[system_created_date]],D:D))</f>
        <v>9.6649999999999991</v>
      </c>
      <c r="H422" t="str">
        <f>VLOOKUP(Table_production_dim1[[#This Row],[material_dim_material_id]],Table_material_dim1[[#All],[material_id]:[material_type_description]],3,FALSE)</f>
        <v>Single Stream</v>
      </c>
    </row>
    <row r="423" spans="1:8" x14ac:dyDescent="0.25">
      <c r="A423">
        <v>3214</v>
      </c>
      <c r="B423" s="2">
        <v>44383</v>
      </c>
      <c r="C423">
        <v>1215</v>
      </c>
      <c r="D423">
        <v>0.60750000000000004</v>
      </c>
      <c r="E423" s="2">
        <v>44383</v>
      </c>
      <c r="F423">
        <v>10</v>
      </c>
      <c r="G423">
        <f>IF(Table_production_dim1[[#This Row],[system_created_date]]=Table_production_dim1[[#Headers],[system_created_date]],"",SUMIF(B:B,Table_production_dim1[[#This Row],[system_created_date]],D:D))</f>
        <v>9.6649999999999991</v>
      </c>
      <c r="H423" t="str">
        <f>VLOOKUP(Table_production_dim1[[#This Row],[material_dim_material_id]],Table_material_dim1[[#All],[material_id]:[material_type_description]],3,FALSE)</f>
        <v>Single Stream</v>
      </c>
    </row>
    <row r="424" spans="1:8" x14ac:dyDescent="0.25">
      <c r="A424">
        <v>3222</v>
      </c>
      <c r="B424" s="2">
        <v>44383</v>
      </c>
      <c r="C424">
        <v>1215</v>
      </c>
      <c r="D424">
        <v>0.60750000000000004</v>
      </c>
      <c r="E424" s="2">
        <v>44383</v>
      </c>
      <c r="F424">
        <v>10</v>
      </c>
      <c r="G424">
        <f>IF(Table_production_dim1[[#This Row],[system_created_date]]=Table_production_dim1[[#Headers],[system_created_date]],"",SUMIF(B:B,Table_production_dim1[[#This Row],[system_created_date]],D:D))</f>
        <v>9.6649999999999991</v>
      </c>
      <c r="H424" t="str">
        <f>VLOOKUP(Table_production_dim1[[#This Row],[material_dim_material_id]],Table_material_dim1[[#All],[material_id]:[material_type_description]],3,FALSE)</f>
        <v>Single Stream</v>
      </c>
    </row>
    <row r="425" spans="1:8" x14ac:dyDescent="0.25">
      <c r="A425">
        <v>3223</v>
      </c>
      <c r="B425" s="2">
        <v>44383</v>
      </c>
      <c r="C425">
        <v>1220</v>
      </c>
      <c r="D425">
        <v>0.61</v>
      </c>
      <c r="E425" s="2">
        <v>44383</v>
      </c>
      <c r="F425">
        <v>10</v>
      </c>
      <c r="G425">
        <f>IF(Table_production_dim1[[#This Row],[system_created_date]]=Table_production_dim1[[#Headers],[system_created_date]],"",SUMIF(B:B,Table_production_dim1[[#This Row],[system_created_date]],D:D))</f>
        <v>9.6649999999999991</v>
      </c>
      <c r="H425" t="str">
        <f>VLOOKUP(Table_production_dim1[[#This Row],[material_dim_material_id]],Table_material_dim1[[#All],[material_id]:[material_type_description]],3,FALSE)</f>
        <v>Single Stream</v>
      </c>
    </row>
    <row r="426" spans="1:8" x14ac:dyDescent="0.25">
      <c r="A426">
        <v>3225</v>
      </c>
      <c r="B426" s="2">
        <v>44383</v>
      </c>
      <c r="C426">
        <v>1205</v>
      </c>
      <c r="D426">
        <v>0.60250000000000004</v>
      </c>
      <c r="E426" s="2">
        <v>44383</v>
      </c>
      <c r="F426">
        <v>10</v>
      </c>
      <c r="G426">
        <f>IF(Table_production_dim1[[#This Row],[system_created_date]]=Table_production_dim1[[#Headers],[system_created_date]],"",SUMIF(B:B,Table_production_dim1[[#This Row],[system_created_date]],D:D))</f>
        <v>9.6649999999999991</v>
      </c>
      <c r="H426" t="str">
        <f>VLOOKUP(Table_production_dim1[[#This Row],[material_dim_material_id]],Table_material_dim1[[#All],[material_id]:[material_type_description]],3,FALSE)</f>
        <v>Single Stream</v>
      </c>
    </row>
    <row r="427" spans="1:8" x14ac:dyDescent="0.25">
      <c r="A427">
        <v>3217</v>
      </c>
      <c r="B427" s="2">
        <v>44379</v>
      </c>
      <c r="C427">
        <v>1200</v>
      </c>
      <c r="D427">
        <v>0.6</v>
      </c>
      <c r="E427" s="2">
        <v>44379</v>
      </c>
      <c r="F427">
        <v>10</v>
      </c>
      <c r="G427">
        <f>IF(Table_production_dim1[[#This Row],[system_created_date]]=Table_production_dim1[[#Headers],[system_created_date]],"",SUMIF(B:B,Table_production_dim1[[#This Row],[system_created_date]],D:D))</f>
        <v>10.830000000000002</v>
      </c>
      <c r="H427" t="str">
        <f>VLOOKUP(Table_production_dim1[[#This Row],[material_dim_material_id]],Table_material_dim1[[#All],[material_id]:[material_type_description]],3,FALSE)</f>
        <v>Single Stream</v>
      </c>
    </row>
    <row r="428" spans="1:8" x14ac:dyDescent="0.25">
      <c r="A428">
        <v>3216</v>
      </c>
      <c r="B428" s="2">
        <v>44379</v>
      </c>
      <c r="C428">
        <v>1220</v>
      </c>
      <c r="D428">
        <v>0.61</v>
      </c>
      <c r="E428" s="2">
        <v>44379</v>
      </c>
      <c r="F428">
        <v>10</v>
      </c>
      <c r="G428">
        <f>IF(Table_production_dim1[[#This Row],[system_created_date]]=Table_production_dim1[[#Headers],[system_created_date]],"",SUMIF(B:B,Table_production_dim1[[#This Row],[system_created_date]],D:D))</f>
        <v>10.830000000000002</v>
      </c>
      <c r="H428" t="str">
        <f>VLOOKUP(Table_production_dim1[[#This Row],[material_dim_material_id]],Table_material_dim1[[#All],[material_id]:[material_type_description]],3,FALSE)</f>
        <v>Single Stream</v>
      </c>
    </row>
    <row r="429" spans="1:8" x14ac:dyDescent="0.25">
      <c r="A429">
        <v>3200</v>
      </c>
      <c r="B429" s="2">
        <v>44379</v>
      </c>
      <c r="C429">
        <v>1215</v>
      </c>
      <c r="D429">
        <v>0.60750000000000004</v>
      </c>
      <c r="E429" s="2">
        <v>44379</v>
      </c>
      <c r="F429">
        <v>10</v>
      </c>
      <c r="G429">
        <f>IF(Table_production_dim1[[#This Row],[system_created_date]]=Table_production_dim1[[#Headers],[system_created_date]],"",SUMIF(B:B,Table_production_dim1[[#This Row],[system_created_date]],D:D))</f>
        <v>10.830000000000002</v>
      </c>
      <c r="H429" t="str">
        <f>VLOOKUP(Table_production_dim1[[#This Row],[material_dim_material_id]],Table_material_dim1[[#All],[material_id]:[material_type_description]],3,FALSE)</f>
        <v>Single Stream</v>
      </c>
    </row>
    <row r="430" spans="1:8" x14ac:dyDescent="0.25">
      <c r="A430">
        <v>3202</v>
      </c>
      <c r="B430" s="2">
        <v>44379</v>
      </c>
      <c r="C430">
        <v>1200</v>
      </c>
      <c r="D430">
        <v>0.6</v>
      </c>
      <c r="E430" s="2">
        <v>44379</v>
      </c>
      <c r="F430">
        <v>10</v>
      </c>
      <c r="G430">
        <f>IF(Table_production_dim1[[#This Row],[system_created_date]]=Table_production_dim1[[#Headers],[system_created_date]],"",SUMIF(B:B,Table_production_dim1[[#This Row],[system_created_date]],D:D))</f>
        <v>10.830000000000002</v>
      </c>
      <c r="H430" t="str">
        <f>VLOOKUP(Table_production_dim1[[#This Row],[material_dim_material_id]],Table_material_dim1[[#All],[material_id]:[material_type_description]],3,FALSE)</f>
        <v>Single Stream</v>
      </c>
    </row>
    <row r="431" spans="1:8" x14ac:dyDescent="0.25">
      <c r="A431">
        <v>3203</v>
      </c>
      <c r="B431" s="2">
        <v>44379</v>
      </c>
      <c r="C431">
        <v>1205</v>
      </c>
      <c r="D431">
        <v>0.60250000000000004</v>
      </c>
      <c r="E431" s="2">
        <v>44379</v>
      </c>
      <c r="F431">
        <v>10</v>
      </c>
      <c r="G431">
        <f>IF(Table_production_dim1[[#This Row],[system_created_date]]=Table_production_dim1[[#Headers],[system_created_date]],"",SUMIF(B:B,Table_production_dim1[[#This Row],[system_created_date]],D:D))</f>
        <v>10.830000000000002</v>
      </c>
      <c r="H431" t="str">
        <f>VLOOKUP(Table_production_dim1[[#This Row],[material_dim_material_id]],Table_material_dim1[[#All],[material_id]:[material_type_description]],3,FALSE)</f>
        <v>Single Stream</v>
      </c>
    </row>
    <row r="432" spans="1:8" x14ac:dyDescent="0.25">
      <c r="A432">
        <v>3208</v>
      </c>
      <c r="B432" s="2">
        <v>44379</v>
      </c>
      <c r="C432">
        <v>1210</v>
      </c>
      <c r="D432">
        <v>0.60499999999999998</v>
      </c>
      <c r="E432" s="2">
        <v>44379</v>
      </c>
      <c r="F432">
        <v>10</v>
      </c>
      <c r="G432">
        <f>IF(Table_production_dim1[[#This Row],[system_created_date]]=Table_production_dim1[[#Headers],[system_created_date]],"",SUMIF(B:B,Table_production_dim1[[#This Row],[system_created_date]],D:D))</f>
        <v>10.830000000000002</v>
      </c>
      <c r="H432" t="str">
        <f>VLOOKUP(Table_production_dim1[[#This Row],[material_dim_material_id]],Table_material_dim1[[#All],[material_id]:[material_type_description]],3,FALSE)</f>
        <v>Single Stream</v>
      </c>
    </row>
    <row r="433" spans="1:8" x14ac:dyDescent="0.25">
      <c r="A433">
        <v>3211</v>
      </c>
      <c r="B433" s="2">
        <v>44379</v>
      </c>
      <c r="C433">
        <v>1170</v>
      </c>
      <c r="D433">
        <v>0.58499999999999996</v>
      </c>
      <c r="E433" s="2">
        <v>44379</v>
      </c>
      <c r="F433">
        <v>2</v>
      </c>
      <c r="G433">
        <f>IF(Table_production_dim1[[#This Row],[system_created_date]]=Table_production_dim1[[#Headers],[system_created_date]],"",SUMIF(B:B,Table_production_dim1[[#This Row],[system_created_date]],D:D))</f>
        <v>10.830000000000002</v>
      </c>
      <c r="H433" t="str">
        <f>VLOOKUP(Table_production_dim1[[#This Row],[material_dim_material_id]],Table_material_dim1[[#All],[material_id]:[material_type_description]],3,FALSE)</f>
        <v>OCC</v>
      </c>
    </row>
    <row r="434" spans="1:8" x14ac:dyDescent="0.25">
      <c r="A434">
        <v>3199</v>
      </c>
      <c r="B434" s="2">
        <v>44379</v>
      </c>
      <c r="C434">
        <v>1200</v>
      </c>
      <c r="D434">
        <v>0.6</v>
      </c>
      <c r="E434" s="2">
        <v>44379</v>
      </c>
      <c r="F434">
        <v>10</v>
      </c>
      <c r="G434">
        <f>IF(Table_production_dim1[[#This Row],[system_created_date]]=Table_production_dim1[[#Headers],[system_created_date]],"",SUMIF(B:B,Table_production_dim1[[#This Row],[system_created_date]],D:D))</f>
        <v>10.830000000000002</v>
      </c>
      <c r="H434" t="str">
        <f>VLOOKUP(Table_production_dim1[[#This Row],[material_dim_material_id]],Table_material_dim1[[#All],[material_id]:[material_type_description]],3,FALSE)</f>
        <v>Single Stream</v>
      </c>
    </row>
    <row r="435" spans="1:8" x14ac:dyDescent="0.25">
      <c r="A435">
        <v>3204</v>
      </c>
      <c r="B435" s="2">
        <v>44379</v>
      </c>
      <c r="C435">
        <v>1205</v>
      </c>
      <c r="D435">
        <v>0.60250000000000004</v>
      </c>
      <c r="E435" s="2">
        <v>44379</v>
      </c>
      <c r="F435">
        <v>10</v>
      </c>
      <c r="G435">
        <f>IF(Table_production_dim1[[#This Row],[system_created_date]]=Table_production_dim1[[#Headers],[system_created_date]],"",SUMIF(B:B,Table_production_dim1[[#This Row],[system_created_date]],D:D))</f>
        <v>10.830000000000002</v>
      </c>
      <c r="H435" t="str">
        <f>VLOOKUP(Table_production_dim1[[#This Row],[material_dim_material_id]],Table_material_dim1[[#All],[material_id]:[material_type_description]],3,FALSE)</f>
        <v>Single Stream</v>
      </c>
    </row>
    <row r="436" spans="1:8" x14ac:dyDescent="0.25">
      <c r="A436">
        <v>3213</v>
      </c>
      <c r="B436" s="2">
        <v>44379</v>
      </c>
      <c r="C436">
        <v>1180</v>
      </c>
      <c r="D436">
        <v>0.59</v>
      </c>
      <c r="E436" s="2">
        <v>44379</v>
      </c>
      <c r="F436">
        <v>2</v>
      </c>
      <c r="G436">
        <f>IF(Table_production_dim1[[#This Row],[system_created_date]]=Table_production_dim1[[#Headers],[system_created_date]],"",SUMIF(B:B,Table_production_dim1[[#This Row],[system_created_date]],D:D))</f>
        <v>10.830000000000002</v>
      </c>
      <c r="H436" t="str">
        <f>VLOOKUP(Table_production_dim1[[#This Row],[material_dim_material_id]],Table_material_dim1[[#All],[material_id]:[material_type_description]],3,FALSE)</f>
        <v>OCC</v>
      </c>
    </row>
    <row r="437" spans="1:8" x14ac:dyDescent="0.25">
      <c r="A437">
        <v>3201</v>
      </c>
      <c r="B437" s="2">
        <v>44379</v>
      </c>
      <c r="C437">
        <v>1210</v>
      </c>
      <c r="D437">
        <v>0.60499999999999998</v>
      </c>
      <c r="E437" s="2">
        <v>44379</v>
      </c>
      <c r="F437">
        <v>10</v>
      </c>
      <c r="G437">
        <f>IF(Table_production_dim1[[#This Row],[system_created_date]]=Table_production_dim1[[#Headers],[system_created_date]],"",SUMIF(B:B,Table_production_dim1[[#This Row],[system_created_date]],D:D))</f>
        <v>10.830000000000002</v>
      </c>
      <c r="H437" t="str">
        <f>VLOOKUP(Table_production_dim1[[#This Row],[material_dim_material_id]],Table_material_dim1[[#All],[material_id]:[material_type_description]],3,FALSE)</f>
        <v>Single Stream</v>
      </c>
    </row>
    <row r="438" spans="1:8" x14ac:dyDescent="0.25">
      <c r="A438">
        <v>3206</v>
      </c>
      <c r="B438" s="2">
        <v>44379</v>
      </c>
      <c r="C438">
        <v>1215</v>
      </c>
      <c r="D438">
        <v>0.60750000000000004</v>
      </c>
      <c r="E438" s="2">
        <v>44379</v>
      </c>
      <c r="F438">
        <v>10</v>
      </c>
      <c r="G438">
        <f>IF(Table_production_dim1[[#This Row],[system_created_date]]=Table_production_dim1[[#Headers],[system_created_date]],"",SUMIF(B:B,Table_production_dim1[[#This Row],[system_created_date]],D:D))</f>
        <v>10.830000000000002</v>
      </c>
      <c r="H438" t="str">
        <f>VLOOKUP(Table_production_dim1[[#This Row],[material_dim_material_id]],Table_material_dim1[[#All],[material_id]:[material_type_description]],3,FALSE)</f>
        <v>Single Stream</v>
      </c>
    </row>
    <row r="439" spans="1:8" x14ac:dyDescent="0.25">
      <c r="A439">
        <v>3207</v>
      </c>
      <c r="B439" s="2">
        <v>44379</v>
      </c>
      <c r="C439">
        <v>1220</v>
      </c>
      <c r="D439">
        <v>0.61</v>
      </c>
      <c r="E439" s="2">
        <v>44379</v>
      </c>
      <c r="F439">
        <v>10</v>
      </c>
      <c r="G439">
        <f>IF(Table_production_dim1[[#This Row],[system_created_date]]=Table_production_dim1[[#Headers],[system_created_date]],"",SUMIF(B:B,Table_production_dim1[[#This Row],[system_created_date]],D:D))</f>
        <v>10.830000000000002</v>
      </c>
      <c r="H439" t="str">
        <f>VLOOKUP(Table_production_dim1[[#This Row],[material_dim_material_id]],Table_material_dim1[[#All],[material_id]:[material_type_description]],3,FALSE)</f>
        <v>Single Stream</v>
      </c>
    </row>
    <row r="440" spans="1:8" x14ac:dyDescent="0.25">
      <c r="A440">
        <v>3209</v>
      </c>
      <c r="B440" s="2">
        <v>44379</v>
      </c>
      <c r="C440">
        <v>1205</v>
      </c>
      <c r="D440">
        <v>0.60250000000000004</v>
      </c>
      <c r="E440" s="2">
        <v>44379</v>
      </c>
      <c r="F440">
        <v>10</v>
      </c>
      <c r="G440">
        <f>IF(Table_production_dim1[[#This Row],[system_created_date]]=Table_production_dim1[[#Headers],[system_created_date]],"",SUMIF(B:B,Table_production_dim1[[#This Row],[system_created_date]],D:D))</f>
        <v>10.830000000000002</v>
      </c>
      <c r="H440" t="str">
        <f>VLOOKUP(Table_production_dim1[[#This Row],[material_dim_material_id]],Table_material_dim1[[#All],[material_id]:[material_type_description]],3,FALSE)</f>
        <v>Single Stream</v>
      </c>
    </row>
    <row r="441" spans="1:8" x14ac:dyDescent="0.25">
      <c r="A441">
        <v>3210</v>
      </c>
      <c r="B441" s="2">
        <v>44379</v>
      </c>
      <c r="C441">
        <v>1210</v>
      </c>
      <c r="D441">
        <v>0.60499999999999998</v>
      </c>
      <c r="E441" s="2">
        <v>44379</v>
      </c>
      <c r="F441">
        <v>10</v>
      </c>
      <c r="G441">
        <f>IF(Table_production_dim1[[#This Row],[system_created_date]]=Table_production_dim1[[#Headers],[system_created_date]],"",SUMIF(B:B,Table_production_dim1[[#This Row],[system_created_date]],D:D))</f>
        <v>10.830000000000002</v>
      </c>
      <c r="H441" t="str">
        <f>VLOOKUP(Table_production_dim1[[#This Row],[material_dim_material_id]],Table_material_dim1[[#All],[material_id]:[material_type_description]],3,FALSE)</f>
        <v>Single Stream</v>
      </c>
    </row>
    <row r="442" spans="1:8" x14ac:dyDescent="0.25">
      <c r="A442">
        <v>3205</v>
      </c>
      <c r="B442" s="2">
        <v>44379</v>
      </c>
      <c r="C442">
        <v>1200</v>
      </c>
      <c r="D442">
        <v>0.6</v>
      </c>
      <c r="E442" s="2">
        <v>44379</v>
      </c>
      <c r="F442">
        <v>10</v>
      </c>
      <c r="G442">
        <f>IF(Table_production_dim1[[#This Row],[system_created_date]]=Table_production_dim1[[#Headers],[system_created_date]],"",SUMIF(B:B,Table_production_dim1[[#This Row],[system_created_date]],D:D))</f>
        <v>10.830000000000002</v>
      </c>
      <c r="H442" t="str">
        <f>VLOOKUP(Table_production_dim1[[#This Row],[material_dim_material_id]],Table_material_dim1[[#All],[material_id]:[material_type_description]],3,FALSE)</f>
        <v>Single Stream</v>
      </c>
    </row>
    <row r="443" spans="1:8" x14ac:dyDescent="0.25">
      <c r="A443">
        <v>3212</v>
      </c>
      <c r="B443" s="2">
        <v>44379</v>
      </c>
      <c r="C443">
        <v>1190</v>
      </c>
      <c r="D443">
        <v>0.59499999999999997</v>
      </c>
      <c r="E443" s="2">
        <v>44379</v>
      </c>
      <c r="F443">
        <v>2</v>
      </c>
      <c r="G443">
        <f>IF(Table_production_dim1[[#This Row],[system_created_date]]=Table_production_dim1[[#Headers],[system_created_date]],"",SUMIF(B:B,Table_production_dim1[[#This Row],[system_created_date]],D:D))</f>
        <v>10.830000000000002</v>
      </c>
      <c r="H443" t="str">
        <f>VLOOKUP(Table_production_dim1[[#This Row],[material_dim_material_id]],Table_material_dim1[[#All],[material_id]:[material_type_description]],3,FALSE)</f>
        <v>OCC</v>
      </c>
    </row>
    <row r="444" spans="1:8" x14ac:dyDescent="0.25">
      <c r="A444">
        <v>3198</v>
      </c>
      <c r="B444" s="2">
        <v>44379</v>
      </c>
      <c r="C444">
        <v>1205</v>
      </c>
      <c r="D444">
        <v>0.60250000000000004</v>
      </c>
      <c r="E444" s="2">
        <v>44379</v>
      </c>
      <c r="F444">
        <v>10</v>
      </c>
      <c r="G444">
        <f>IF(Table_production_dim1[[#This Row],[system_created_date]]=Table_production_dim1[[#Headers],[system_created_date]],"",SUMIF(B:B,Table_production_dim1[[#This Row],[system_created_date]],D:D))</f>
        <v>10.830000000000002</v>
      </c>
      <c r="H444" t="str">
        <f>VLOOKUP(Table_production_dim1[[#This Row],[material_dim_material_id]],Table_material_dim1[[#All],[material_id]:[material_type_description]],3,FALSE)</f>
        <v>Single Stream</v>
      </c>
    </row>
    <row r="445" spans="1:8" x14ac:dyDescent="0.25">
      <c r="A445">
        <v>3188</v>
      </c>
      <c r="B445" s="2">
        <v>44378</v>
      </c>
      <c r="C445">
        <v>1210</v>
      </c>
      <c r="D445">
        <v>0.60499999999999998</v>
      </c>
      <c r="E445" s="2">
        <v>44378</v>
      </c>
      <c r="F445">
        <v>10</v>
      </c>
      <c r="G445">
        <f>IF(Table_production_dim1[[#This Row],[system_created_date]]=Table_production_dim1[[#Headers],[system_created_date]],"",SUMIF(B:B,Table_production_dim1[[#This Row],[system_created_date]],D:D))</f>
        <v>7.2439999999999989</v>
      </c>
      <c r="H445" t="str">
        <f>VLOOKUP(Table_production_dim1[[#This Row],[material_dim_material_id]],Table_material_dim1[[#All],[material_id]:[material_type_description]],3,FALSE)</f>
        <v>Single Stream</v>
      </c>
    </row>
    <row r="446" spans="1:8" x14ac:dyDescent="0.25">
      <c r="A446">
        <v>3196</v>
      </c>
      <c r="B446" s="2">
        <v>44378</v>
      </c>
      <c r="C446">
        <v>1210</v>
      </c>
      <c r="D446">
        <v>0.60499999999999998</v>
      </c>
      <c r="E446" s="2">
        <v>44378</v>
      </c>
      <c r="F446">
        <v>10</v>
      </c>
      <c r="G446">
        <f>IF(Table_production_dim1[[#This Row],[system_created_date]]=Table_production_dim1[[#Headers],[system_created_date]],"",SUMIF(B:B,Table_production_dim1[[#This Row],[system_created_date]],D:D))</f>
        <v>7.2439999999999989</v>
      </c>
      <c r="H446" t="str">
        <f>VLOOKUP(Table_production_dim1[[#This Row],[material_dim_material_id]],Table_material_dim1[[#All],[material_id]:[material_type_description]],3,FALSE)</f>
        <v>Single Stream</v>
      </c>
    </row>
    <row r="447" spans="1:8" x14ac:dyDescent="0.25">
      <c r="A447">
        <v>3192</v>
      </c>
      <c r="B447" s="2">
        <v>44378</v>
      </c>
      <c r="C447">
        <v>1205</v>
      </c>
      <c r="D447">
        <v>0.60250000000000004</v>
      </c>
      <c r="E447" s="2">
        <v>44378</v>
      </c>
      <c r="F447">
        <v>10</v>
      </c>
      <c r="G447">
        <f>IF(Table_production_dim1[[#This Row],[system_created_date]]=Table_production_dim1[[#Headers],[system_created_date]],"",SUMIF(B:B,Table_production_dim1[[#This Row],[system_created_date]],D:D))</f>
        <v>7.2439999999999989</v>
      </c>
      <c r="H447" t="str">
        <f>VLOOKUP(Table_production_dim1[[#This Row],[material_dim_material_id]],Table_material_dim1[[#All],[material_id]:[material_type_description]],3,FALSE)</f>
        <v>Single Stream</v>
      </c>
    </row>
    <row r="448" spans="1:8" x14ac:dyDescent="0.25">
      <c r="A448">
        <v>3189</v>
      </c>
      <c r="B448" s="2">
        <v>44378</v>
      </c>
      <c r="C448">
        <v>1205</v>
      </c>
      <c r="D448">
        <v>0.60250000000000004</v>
      </c>
      <c r="E448" s="2">
        <v>44378</v>
      </c>
      <c r="F448">
        <v>10</v>
      </c>
      <c r="G448">
        <f>IF(Table_production_dim1[[#This Row],[system_created_date]]=Table_production_dim1[[#Headers],[system_created_date]],"",SUMIF(B:B,Table_production_dim1[[#This Row],[system_created_date]],D:D))</f>
        <v>7.2439999999999989</v>
      </c>
      <c r="H448" t="str">
        <f>VLOOKUP(Table_production_dim1[[#This Row],[material_dim_material_id]],Table_material_dim1[[#All],[material_id]:[material_type_description]],3,FALSE)</f>
        <v>Single Stream</v>
      </c>
    </row>
    <row r="449" spans="1:8" x14ac:dyDescent="0.25">
      <c r="A449">
        <v>3190</v>
      </c>
      <c r="B449" s="2">
        <v>44378</v>
      </c>
      <c r="C449">
        <v>1210</v>
      </c>
      <c r="D449">
        <v>0.60499999999999998</v>
      </c>
      <c r="E449" s="2">
        <v>44378</v>
      </c>
      <c r="F449">
        <v>10</v>
      </c>
      <c r="G449">
        <f>IF(Table_production_dim1[[#This Row],[system_created_date]]=Table_production_dim1[[#Headers],[system_created_date]],"",SUMIF(B:B,Table_production_dim1[[#This Row],[system_created_date]],D:D))</f>
        <v>7.2439999999999989</v>
      </c>
      <c r="H449" t="str">
        <f>VLOOKUP(Table_production_dim1[[#This Row],[material_dim_material_id]],Table_material_dim1[[#All],[material_id]:[material_type_description]],3,FALSE)</f>
        <v>Single Stream</v>
      </c>
    </row>
    <row r="450" spans="1:8" x14ac:dyDescent="0.25">
      <c r="A450">
        <v>3194</v>
      </c>
      <c r="B450" s="2">
        <v>44378</v>
      </c>
      <c r="C450">
        <v>1210</v>
      </c>
      <c r="D450">
        <v>0.60499999999999998</v>
      </c>
      <c r="E450" s="2">
        <v>44378</v>
      </c>
      <c r="F450">
        <v>10</v>
      </c>
      <c r="G450">
        <f>IF(Table_production_dim1[[#This Row],[system_created_date]]=Table_production_dim1[[#Headers],[system_created_date]],"",SUMIF(B:B,Table_production_dim1[[#This Row],[system_created_date]],D:D))</f>
        <v>7.2439999999999989</v>
      </c>
      <c r="H450" t="str">
        <f>VLOOKUP(Table_production_dim1[[#This Row],[material_dim_material_id]],Table_material_dim1[[#All],[material_id]:[material_type_description]],3,FALSE)</f>
        <v>Single Stream</v>
      </c>
    </row>
    <row r="451" spans="1:8" x14ac:dyDescent="0.25">
      <c r="A451">
        <v>3191</v>
      </c>
      <c r="B451" s="2">
        <v>44378</v>
      </c>
      <c r="C451">
        <v>1215</v>
      </c>
      <c r="D451">
        <v>0.60750000000000004</v>
      </c>
      <c r="E451" s="2">
        <v>44378</v>
      </c>
      <c r="F451">
        <v>10</v>
      </c>
      <c r="G451">
        <f>IF(Table_production_dim1[[#This Row],[system_created_date]]=Table_production_dim1[[#Headers],[system_created_date]],"",SUMIF(B:B,Table_production_dim1[[#This Row],[system_created_date]],D:D))</f>
        <v>7.2439999999999989</v>
      </c>
      <c r="H451" t="str">
        <f>VLOOKUP(Table_production_dim1[[#This Row],[material_dim_material_id]],Table_material_dim1[[#All],[material_id]:[material_type_description]],3,FALSE)</f>
        <v>Single Stream</v>
      </c>
    </row>
    <row r="452" spans="1:8" x14ac:dyDescent="0.25">
      <c r="A452">
        <v>3195</v>
      </c>
      <c r="B452" s="2">
        <v>44378</v>
      </c>
      <c r="C452">
        <v>1215</v>
      </c>
      <c r="D452">
        <v>0.60750000000000004</v>
      </c>
      <c r="E452" s="2">
        <v>44378</v>
      </c>
      <c r="F452">
        <v>10</v>
      </c>
      <c r="G452">
        <f>IF(Table_production_dim1[[#This Row],[system_created_date]]=Table_production_dim1[[#Headers],[system_created_date]],"",SUMIF(B:B,Table_production_dim1[[#This Row],[system_created_date]],D:D))</f>
        <v>7.2439999999999989</v>
      </c>
      <c r="H452" t="str">
        <f>VLOOKUP(Table_production_dim1[[#This Row],[material_dim_material_id]],Table_material_dim1[[#All],[material_id]:[material_type_description]],3,FALSE)</f>
        <v>Single Stream</v>
      </c>
    </row>
    <row r="453" spans="1:8" x14ac:dyDescent="0.25">
      <c r="A453">
        <v>3197</v>
      </c>
      <c r="B453" s="2">
        <v>44378</v>
      </c>
      <c r="C453">
        <v>1200</v>
      </c>
      <c r="D453">
        <v>0.6</v>
      </c>
      <c r="E453" s="2">
        <v>44378</v>
      </c>
      <c r="F453">
        <v>10</v>
      </c>
      <c r="G453">
        <f>IF(Table_production_dim1[[#This Row],[system_created_date]]=Table_production_dim1[[#Headers],[system_created_date]],"",SUMIF(B:B,Table_production_dim1[[#This Row],[system_created_date]],D:D))</f>
        <v>7.2439999999999989</v>
      </c>
      <c r="H453" t="str">
        <f>VLOOKUP(Table_production_dim1[[#This Row],[material_dim_material_id]],Table_material_dim1[[#All],[material_id]:[material_type_description]],3,FALSE)</f>
        <v>Single Stream</v>
      </c>
    </row>
    <row r="454" spans="1:8" x14ac:dyDescent="0.25">
      <c r="A454">
        <v>3186</v>
      </c>
      <c r="B454" s="2">
        <v>44378</v>
      </c>
      <c r="C454">
        <v>1200</v>
      </c>
      <c r="D454">
        <v>0.6</v>
      </c>
      <c r="E454" s="2">
        <v>44378</v>
      </c>
      <c r="F454">
        <v>10</v>
      </c>
      <c r="G454">
        <f>IF(Table_production_dim1[[#This Row],[system_created_date]]=Table_production_dim1[[#Headers],[system_created_date]],"",SUMIF(B:B,Table_production_dim1[[#This Row],[system_created_date]],D:D))</f>
        <v>7.2439999999999989</v>
      </c>
      <c r="H454" t="str">
        <f>VLOOKUP(Table_production_dim1[[#This Row],[material_dim_material_id]],Table_material_dim1[[#All],[material_id]:[material_type_description]],3,FALSE)</f>
        <v>Single Stream</v>
      </c>
    </row>
    <row r="455" spans="1:8" x14ac:dyDescent="0.25">
      <c r="A455">
        <v>3193</v>
      </c>
      <c r="B455" s="2">
        <v>44378</v>
      </c>
      <c r="C455">
        <v>1203</v>
      </c>
      <c r="D455">
        <v>0.60150000000000003</v>
      </c>
      <c r="E455" s="2">
        <v>44378</v>
      </c>
      <c r="F455">
        <v>10</v>
      </c>
      <c r="G455">
        <f>IF(Table_production_dim1[[#This Row],[system_created_date]]=Table_production_dim1[[#Headers],[system_created_date]],"",SUMIF(B:B,Table_production_dim1[[#This Row],[system_created_date]],D:D))</f>
        <v>7.2439999999999989</v>
      </c>
      <c r="H455" t="str">
        <f>VLOOKUP(Table_production_dim1[[#This Row],[material_dim_material_id]],Table_material_dim1[[#All],[material_id]:[material_type_description]],3,FALSE)</f>
        <v>Single Stream</v>
      </c>
    </row>
    <row r="456" spans="1:8" x14ac:dyDescent="0.25">
      <c r="A456">
        <v>3187</v>
      </c>
      <c r="B456" s="2">
        <v>44378</v>
      </c>
      <c r="C456">
        <v>1205</v>
      </c>
      <c r="D456">
        <v>0.60250000000000004</v>
      </c>
      <c r="E456" s="2">
        <v>44378</v>
      </c>
      <c r="F456">
        <v>10</v>
      </c>
      <c r="G456">
        <f>IF(Table_production_dim1[[#This Row],[system_created_date]]=Table_production_dim1[[#Headers],[system_created_date]],"",SUMIF(B:B,Table_production_dim1[[#This Row],[system_created_date]],D:D))</f>
        <v>7.2439999999999989</v>
      </c>
      <c r="H456" t="str">
        <f>VLOOKUP(Table_production_dim1[[#This Row],[material_dim_material_id]],Table_material_dim1[[#All],[material_id]:[material_type_description]],3,FALSE)</f>
        <v>Single Stream</v>
      </c>
    </row>
    <row r="457" spans="1:8" x14ac:dyDescent="0.25">
      <c r="A457">
        <v>3181</v>
      </c>
      <c r="B457" s="2">
        <v>44377</v>
      </c>
      <c r="C457">
        <v>1210</v>
      </c>
      <c r="D457">
        <v>0.60499999999999998</v>
      </c>
      <c r="E457" s="2">
        <v>44377</v>
      </c>
      <c r="F457">
        <v>10</v>
      </c>
      <c r="G457">
        <f>IF(Table_production_dim1[[#This Row],[system_created_date]]=Table_production_dim1[[#Headers],[system_created_date]],"",SUMIF(B:B,Table_production_dim1[[#This Row],[system_created_date]],D:D))</f>
        <v>6.0449999999999999</v>
      </c>
      <c r="H457" t="str">
        <f>VLOOKUP(Table_production_dim1[[#This Row],[material_dim_material_id]],Table_material_dim1[[#All],[material_id]:[material_type_description]],3,FALSE)</f>
        <v>Single Stream</v>
      </c>
    </row>
    <row r="458" spans="1:8" x14ac:dyDescent="0.25">
      <c r="A458">
        <v>3185</v>
      </c>
      <c r="B458" s="2">
        <v>44377</v>
      </c>
      <c r="C458">
        <v>1210</v>
      </c>
      <c r="D458">
        <v>0.60499999999999998</v>
      </c>
      <c r="E458" s="2">
        <v>44377</v>
      </c>
      <c r="F458">
        <v>10</v>
      </c>
      <c r="G458">
        <f>IF(Table_production_dim1[[#This Row],[system_created_date]]=Table_production_dim1[[#Headers],[system_created_date]],"",SUMIF(B:B,Table_production_dim1[[#This Row],[system_created_date]],D:D))</f>
        <v>6.0449999999999999</v>
      </c>
      <c r="H458" t="str">
        <f>VLOOKUP(Table_production_dim1[[#This Row],[material_dim_material_id]],Table_material_dim1[[#All],[material_id]:[material_type_description]],3,FALSE)</f>
        <v>Single Stream</v>
      </c>
    </row>
    <row r="459" spans="1:8" x14ac:dyDescent="0.25">
      <c r="A459">
        <v>3184</v>
      </c>
      <c r="B459" s="2">
        <v>44377</v>
      </c>
      <c r="C459">
        <v>1200</v>
      </c>
      <c r="D459">
        <v>0.6</v>
      </c>
      <c r="E459" s="2">
        <v>44377</v>
      </c>
      <c r="F459">
        <v>10</v>
      </c>
      <c r="G459">
        <f>IF(Table_production_dim1[[#This Row],[system_created_date]]=Table_production_dim1[[#Headers],[system_created_date]],"",SUMIF(B:B,Table_production_dim1[[#This Row],[system_created_date]],D:D))</f>
        <v>6.0449999999999999</v>
      </c>
      <c r="H459" t="str">
        <f>VLOOKUP(Table_production_dim1[[#This Row],[material_dim_material_id]],Table_material_dim1[[#All],[material_id]:[material_type_description]],3,FALSE)</f>
        <v>Single Stream</v>
      </c>
    </row>
    <row r="460" spans="1:8" x14ac:dyDescent="0.25">
      <c r="A460">
        <v>3179</v>
      </c>
      <c r="B460" s="2">
        <v>44377</v>
      </c>
      <c r="C460">
        <v>1215</v>
      </c>
      <c r="D460">
        <v>0.60750000000000004</v>
      </c>
      <c r="E460" s="2">
        <v>44377</v>
      </c>
      <c r="F460">
        <v>10</v>
      </c>
      <c r="G460">
        <f>IF(Table_production_dim1[[#This Row],[system_created_date]]=Table_production_dim1[[#Headers],[system_created_date]],"",SUMIF(B:B,Table_production_dim1[[#This Row],[system_created_date]],D:D))</f>
        <v>6.0449999999999999</v>
      </c>
      <c r="H460" t="str">
        <f>VLOOKUP(Table_production_dim1[[#This Row],[material_dim_material_id]],Table_material_dim1[[#All],[material_id]:[material_type_description]],3,FALSE)</f>
        <v>Single Stream</v>
      </c>
    </row>
    <row r="461" spans="1:8" x14ac:dyDescent="0.25">
      <c r="A461">
        <v>3177</v>
      </c>
      <c r="B461" s="2">
        <v>44377</v>
      </c>
      <c r="C461">
        <v>1200</v>
      </c>
      <c r="D461">
        <v>0.6</v>
      </c>
      <c r="E461" s="2">
        <v>44377</v>
      </c>
      <c r="F461">
        <v>10</v>
      </c>
      <c r="G461">
        <f>IF(Table_production_dim1[[#This Row],[system_created_date]]=Table_production_dim1[[#Headers],[system_created_date]],"",SUMIF(B:B,Table_production_dim1[[#This Row],[system_created_date]],D:D))</f>
        <v>6.0449999999999999</v>
      </c>
      <c r="H461" t="str">
        <f>VLOOKUP(Table_production_dim1[[#This Row],[material_dim_material_id]],Table_material_dim1[[#All],[material_id]:[material_type_description]],3,FALSE)</f>
        <v>Single Stream</v>
      </c>
    </row>
    <row r="462" spans="1:8" x14ac:dyDescent="0.25">
      <c r="A462">
        <v>3183</v>
      </c>
      <c r="B462" s="2">
        <v>44377</v>
      </c>
      <c r="C462">
        <v>1215</v>
      </c>
      <c r="D462">
        <v>0.60750000000000004</v>
      </c>
      <c r="E462" s="2">
        <v>44377</v>
      </c>
      <c r="F462">
        <v>10</v>
      </c>
      <c r="G462">
        <f>IF(Table_production_dim1[[#This Row],[system_created_date]]=Table_production_dim1[[#Headers],[system_created_date]],"",SUMIF(B:B,Table_production_dim1[[#This Row],[system_created_date]],D:D))</f>
        <v>6.0449999999999999</v>
      </c>
      <c r="H462" t="str">
        <f>VLOOKUP(Table_production_dim1[[#This Row],[material_dim_material_id]],Table_material_dim1[[#All],[material_id]:[material_type_description]],3,FALSE)</f>
        <v>Single Stream</v>
      </c>
    </row>
    <row r="463" spans="1:8" x14ac:dyDescent="0.25">
      <c r="A463">
        <v>3180</v>
      </c>
      <c r="B463" s="2">
        <v>44377</v>
      </c>
      <c r="C463">
        <v>1220</v>
      </c>
      <c r="D463">
        <v>0.61</v>
      </c>
      <c r="E463" s="2">
        <v>44377</v>
      </c>
      <c r="F463">
        <v>10</v>
      </c>
      <c r="G463">
        <f>IF(Table_production_dim1[[#This Row],[system_created_date]]=Table_production_dim1[[#Headers],[system_created_date]],"",SUMIF(B:B,Table_production_dim1[[#This Row],[system_created_date]],D:D))</f>
        <v>6.0449999999999999</v>
      </c>
      <c r="H463" t="str">
        <f>VLOOKUP(Table_production_dim1[[#This Row],[material_dim_material_id]],Table_material_dim1[[#All],[material_id]:[material_type_description]],3,FALSE)</f>
        <v>Single Stream</v>
      </c>
    </row>
    <row r="464" spans="1:8" x14ac:dyDescent="0.25">
      <c r="A464">
        <v>3178</v>
      </c>
      <c r="B464" s="2">
        <v>44377</v>
      </c>
      <c r="C464">
        <v>1205</v>
      </c>
      <c r="D464">
        <v>0.60250000000000004</v>
      </c>
      <c r="E464" s="2">
        <v>44377</v>
      </c>
      <c r="F464">
        <v>10</v>
      </c>
      <c r="G464">
        <f>IF(Table_production_dim1[[#This Row],[system_created_date]]=Table_production_dim1[[#Headers],[system_created_date]],"",SUMIF(B:B,Table_production_dim1[[#This Row],[system_created_date]],D:D))</f>
        <v>6.0449999999999999</v>
      </c>
      <c r="H464" t="str">
        <f>VLOOKUP(Table_production_dim1[[#This Row],[material_dim_material_id]],Table_material_dim1[[#All],[material_id]:[material_type_description]],3,FALSE)</f>
        <v>Single Stream</v>
      </c>
    </row>
    <row r="465" spans="1:8" x14ac:dyDescent="0.25">
      <c r="A465">
        <v>3182</v>
      </c>
      <c r="B465" s="2">
        <v>44377</v>
      </c>
      <c r="C465">
        <v>1205</v>
      </c>
      <c r="D465">
        <v>0.60250000000000004</v>
      </c>
      <c r="E465" s="2">
        <v>44377</v>
      </c>
      <c r="F465">
        <v>10</v>
      </c>
      <c r="G465">
        <f>IF(Table_production_dim1[[#This Row],[system_created_date]]=Table_production_dim1[[#Headers],[system_created_date]],"",SUMIF(B:B,Table_production_dim1[[#This Row],[system_created_date]],D:D))</f>
        <v>6.0449999999999999</v>
      </c>
      <c r="H465" t="str">
        <f>VLOOKUP(Table_production_dim1[[#This Row],[material_dim_material_id]],Table_material_dim1[[#All],[material_id]:[material_type_description]],3,FALSE)</f>
        <v>Single Stream</v>
      </c>
    </row>
    <row r="466" spans="1:8" x14ac:dyDescent="0.25">
      <c r="A466">
        <v>3176</v>
      </c>
      <c r="B466" s="2">
        <v>44377</v>
      </c>
      <c r="C466">
        <v>1210</v>
      </c>
      <c r="D466">
        <v>0.60499999999999998</v>
      </c>
      <c r="E466" s="2">
        <v>44377</v>
      </c>
      <c r="F466">
        <v>10</v>
      </c>
      <c r="G466">
        <f>IF(Table_production_dim1[[#This Row],[system_created_date]]=Table_production_dim1[[#Headers],[system_created_date]],"",SUMIF(B:B,Table_production_dim1[[#This Row],[system_created_date]],D:D))</f>
        <v>6.0449999999999999</v>
      </c>
      <c r="H466" t="str">
        <f>VLOOKUP(Table_production_dim1[[#This Row],[material_dim_material_id]],Table_material_dim1[[#All],[material_id]:[material_type_description]],3,FALSE)</f>
        <v>Single Stream</v>
      </c>
    </row>
    <row r="467" spans="1:8" x14ac:dyDescent="0.25">
      <c r="A467">
        <v>3169</v>
      </c>
      <c r="B467" s="2">
        <v>44376</v>
      </c>
      <c r="C467">
        <v>1200</v>
      </c>
      <c r="D467">
        <v>0.6</v>
      </c>
      <c r="E467" s="2">
        <v>44376</v>
      </c>
      <c r="F467">
        <v>10</v>
      </c>
      <c r="G467">
        <f>IF(Table_production_dim1[[#This Row],[system_created_date]]=Table_production_dim1[[#Headers],[system_created_date]],"",SUMIF(B:B,Table_production_dim1[[#This Row],[system_created_date]],D:D))</f>
        <v>12.66</v>
      </c>
      <c r="H467" t="str">
        <f>VLOOKUP(Table_production_dim1[[#This Row],[material_dim_material_id]],Table_material_dim1[[#All],[material_id]:[material_type_description]],3,FALSE)</f>
        <v>Single Stream</v>
      </c>
    </row>
    <row r="468" spans="1:8" x14ac:dyDescent="0.25">
      <c r="A468">
        <v>3162</v>
      </c>
      <c r="B468" s="2">
        <v>44376</v>
      </c>
      <c r="C468">
        <v>1205</v>
      </c>
      <c r="D468">
        <v>0.60250000000000004</v>
      </c>
      <c r="E468" s="2">
        <v>44376</v>
      </c>
      <c r="F468">
        <v>10</v>
      </c>
      <c r="G468">
        <f>IF(Table_production_dim1[[#This Row],[system_created_date]]=Table_production_dim1[[#Headers],[system_created_date]],"",SUMIF(B:B,Table_production_dim1[[#This Row],[system_created_date]],D:D))</f>
        <v>12.66</v>
      </c>
      <c r="H468" t="str">
        <f>VLOOKUP(Table_production_dim1[[#This Row],[material_dim_material_id]],Table_material_dim1[[#All],[material_id]:[material_type_description]],3,FALSE)</f>
        <v>Single Stream</v>
      </c>
    </row>
    <row r="469" spans="1:8" x14ac:dyDescent="0.25">
      <c r="A469">
        <v>3168</v>
      </c>
      <c r="B469" s="2">
        <v>44376</v>
      </c>
      <c r="C469">
        <v>1220</v>
      </c>
      <c r="D469">
        <v>0.61</v>
      </c>
      <c r="E469" s="2">
        <v>44376</v>
      </c>
      <c r="F469">
        <v>10</v>
      </c>
      <c r="G469">
        <f>IF(Table_production_dim1[[#This Row],[system_created_date]]=Table_production_dim1[[#Headers],[system_created_date]],"",SUMIF(B:B,Table_production_dim1[[#This Row],[system_created_date]],D:D))</f>
        <v>12.66</v>
      </c>
      <c r="H469" t="str">
        <f>VLOOKUP(Table_production_dim1[[#This Row],[material_dim_material_id]],Table_material_dim1[[#All],[material_id]:[material_type_description]],3,FALSE)</f>
        <v>Single Stream</v>
      </c>
    </row>
    <row r="470" spans="1:8" x14ac:dyDescent="0.25">
      <c r="A470">
        <v>3170</v>
      </c>
      <c r="B470" s="2">
        <v>44376</v>
      </c>
      <c r="C470">
        <v>1205</v>
      </c>
      <c r="D470">
        <v>0.60250000000000004</v>
      </c>
      <c r="E470" s="2">
        <v>44376</v>
      </c>
      <c r="F470">
        <v>10</v>
      </c>
      <c r="G470">
        <f>IF(Table_production_dim1[[#This Row],[system_created_date]]=Table_production_dim1[[#Headers],[system_created_date]],"",SUMIF(B:B,Table_production_dim1[[#This Row],[system_created_date]],D:D))</f>
        <v>12.66</v>
      </c>
      <c r="H470" t="str">
        <f>VLOOKUP(Table_production_dim1[[#This Row],[material_dim_material_id]],Table_material_dim1[[#All],[material_id]:[material_type_description]],3,FALSE)</f>
        <v>Single Stream</v>
      </c>
    </row>
    <row r="471" spans="1:8" x14ac:dyDescent="0.25">
      <c r="A471">
        <v>3175</v>
      </c>
      <c r="B471" s="2">
        <v>44376</v>
      </c>
      <c r="C471">
        <v>1210</v>
      </c>
      <c r="D471">
        <v>0.60499999999999998</v>
      </c>
      <c r="E471" s="2">
        <v>44376</v>
      </c>
      <c r="F471">
        <v>10</v>
      </c>
      <c r="G471">
        <f>IF(Table_production_dim1[[#This Row],[system_created_date]]=Table_production_dim1[[#Headers],[system_created_date]],"",SUMIF(B:B,Table_production_dim1[[#This Row],[system_created_date]],D:D))</f>
        <v>12.66</v>
      </c>
      <c r="H471" t="str">
        <f>VLOOKUP(Table_production_dim1[[#This Row],[material_dim_material_id]],Table_material_dim1[[#All],[material_id]:[material_type_description]],3,FALSE)</f>
        <v>Single Stream</v>
      </c>
    </row>
    <row r="472" spans="1:8" x14ac:dyDescent="0.25">
      <c r="A472">
        <v>3155</v>
      </c>
      <c r="B472" s="2">
        <v>44376</v>
      </c>
      <c r="C472">
        <v>1205</v>
      </c>
      <c r="D472">
        <v>0.60250000000000004</v>
      </c>
      <c r="E472" s="2">
        <v>44376</v>
      </c>
      <c r="F472">
        <v>10</v>
      </c>
      <c r="G472">
        <f>IF(Table_production_dim1[[#This Row],[system_created_date]]=Table_production_dim1[[#Headers],[system_created_date]],"",SUMIF(B:B,Table_production_dim1[[#This Row],[system_created_date]],D:D))</f>
        <v>12.66</v>
      </c>
      <c r="H472" t="str">
        <f>VLOOKUP(Table_production_dim1[[#This Row],[material_dim_material_id]],Table_material_dim1[[#All],[material_id]:[material_type_description]],3,FALSE)</f>
        <v>Single Stream</v>
      </c>
    </row>
    <row r="473" spans="1:8" x14ac:dyDescent="0.25">
      <c r="A473">
        <v>3173</v>
      </c>
      <c r="B473" s="2">
        <v>44376</v>
      </c>
      <c r="C473">
        <v>1220</v>
      </c>
      <c r="D473">
        <v>0.61</v>
      </c>
      <c r="E473" s="2">
        <v>44376</v>
      </c>
      <c r="F473">
        <v>10</v>
      </c>
      <c r="G473">
        <f>IF(Table_production_dim1[[#This Row],[system_created_date]]=Table_production_dim1[[#Headers],[system_created_date]],"",SUMIF(B:B,Table_production_dim1[[#This Row],[system_created_date]],D:D))</f>
        <v>12.66</v>
      </c>
      <c r="H473" t="str">
        <f>VLOOKUP(Table_production_dim1[[#This Row],[material_dim_material_id]],Table_material_dim1[[#All],[material_id]:[material_type_description]],3,FALSE)</f>
        <v>Single Stream</v>
      </c>
    </row>
    <row r="474" spans="1:8" x14ac:dyDescent="0.25">
      <c r="A474">
        <v>3171</v>
      </c>
      <c r="B474" s="2">
        <v>44376</v>
      </c>
      <c r="C474">
        <v>1205</v>
      </c>
      <c r="D474">
        <v>0.60250000000000004</v>
      </c>
      <c r="E474" s="2">
        <v>44376</v>
      </c>
      <c r="F474">
        <v>10</v>
      </c>
      <c r="G474">
        <f>IF(Table_production_dim1[[#This Row],[system_created_date]]=Table_production_dim1[[#Headers],[system_created_date]],"",SUMIF(B:B,Table_production_dim1[[#This Row],[system_created_date]],D:D))</f>
        <v>12.66</v>
      </c>
      <c r="H474" t="str">
        <f>VLOOKUP(Table_production_dim1[[#This Row],[material_dim_material_id]],Table_material_dim1[[#All],[material_id]:[material_type_description]],3,FALSE)</f>
        <v>Single Stream</v>
      </c>
    </row>
    <row r="475" spans="1:8" x14ac:dyDescent="0.25">
      <c r="A475">
        <v>3156</v>
      </c>
      <c r="B475" s="2">
        <v>44376</v>
      </c>
      <c r="C475">
        <v>1210</v>
      </c>
      <c r="D475">
        <v>0.60499999999999998</v>
      </c>
      <c r="E475" s="2">
        <v>44376</v>
      </c>
      <c r="F475">
        <v>10</v>
      </c>
      <c r="G475">
        <f>IF(Table_production_dim1[[#This Row],[system_created_date]]=Table_production_dim1[[#Headers],[system_created_date]],"",SUMIF(B:B,Table_production_dim1[[#This Row],[system_created_date]],D:D))</f>
        <v>12.66</v>
      </c>
      <c r="H475" t="str">
        <f>VLOOKUP(Table_production_dim1[[#This Row],[material_dim_material_id]],Table_material_dim1[[#All],[material_id]:[material_type_description]],3,FALSE)</f>
        <v>Single Stream</v>
      </c>
    </row>
    <row r="476" spans="1:8" x14ac:dyDescent="0.25">
      <c r="A476">
        <v>3164</v>
      </c>
      <c r="B476" s="2">
        <v>44376</v>
      </c>
      <c r="C476">
        <v>1210</v>
      </c>
      <c r="D476">
        <v>0.60499999999999998</v>
      </c>
      <c r="E476" s="2">
        <v>44376</v>
      </c>
      <c r="F476">
        <v>10</v>
      </c>
      <c r="G476">
        <f>IF(Table_production_dim1[[#This Row],[system_created_date]]=Table_production_dim1[[#Headers],[system_created_date]],"",SUMIF(B:B,Table_production_dim1[[#This Row],[system_created_date]],D:D))</f>
        <v>12.66</v>
      </c>
      <c r="H476" t="str">
        <f>VLOOKUP(Table_production_dim1[[#This Row],[material_dim_material_id]],Table_material_dim1[[#All],[material_id]:[material_type_description]],3,FALSE)</f>
        <v>Single Stream</v>
      </c>
    </row>
    <row r="477" spans="1:8" x14ac:dyDescent="0.25">
      <c r="A477">
        <v>3172</v>
      </c>
      <c r="B477" s="2">
        <v>44376</v>
      </c>
      <c r="C477">
        <v>1210</v>
      </c>
      <c r="D477">
        <v>0.60499999999999998</v>
      </c>
      <c r="E477" s="2">
        <v>44376</v>
      </c>
      <c r="F477">
        <v>10</v>
      </c>
      <c r="G477">
        <f>IF(Table_production_dim1[[#This Row],[system_created_date]]=Table_production_dim1[[#Headers],[system_created_date]],"",SUMIF(B:B,Table_production_dim1[[#This Row],[system_created_date]],D:D))</f>
        <v>12.66</v>
      </c>
      <c r="H477" t="str">
        <f>VLOOKUP(Table_production_dim1[[#This Row],[material_dim_material_id]],Table_material_dim1[[#All],[material_id]:[material_type_description]],3,FALSE)</f>
        <v>Single Stream</v>
      </c>
    </row>
    <row r="478" spans="1:8" x14ac:dyDescent="0.25">
      <c r="A478">
        <v>3157</v>
      </c>
      <c r="B478" s="2">
        <v>44376</v>
      </c>
      <c r="C478">
        <v>1180</v>
      </c>
      <c r="D478">
        <v>0.59</v>
      </c>
      <c r="E478" s="2">
        <v>44376</v>
      </c>
      <c r="F478">
        <v>2</v>
      </c>
      <c r="G478">
        <f>IF(Table_production_dim1[[#This Row],[system_created_date]]=Table_production_dim1[[#Headers],[system_created_date]],"",SUMIF(B:B,Table_production_dim1[[#This Row],[system_created_date]],D:D))</f>
        <v>12.66</v>
      </c>
      <c r="H478" t="str">
        <f>VLOOKUP(Table_production_dim1[[#This Row],[material_dim_material_id]],Table_material_dim1[[#All],[material_id]:[material_type_description]],3,FALSE)</f>
        <v>OCC</v>
      </c>
    </row>
    <row r="479" spans="1:8" x14ac:dyDescent="0.25">
      <c r="A479">
        <v>3167</v>
      </c>
      <c r="B479" s="2">
        <v>44376</v>
      </c>
      <c r="C479">
        <v>1200</v>
      </c>
      <c r="D479">
        <v>0.6</v>
      </c>
      <c r="E479" s="2">
        <v>44376</v>
      </c>
      <c r="F479">
        <v>10</v>
      </c>
      <c r="G479">
        <f>IF(Table_production_dim1[[#This Row],[system_created_date]]=Table_production_dim1[[#Headers],[system_created_date]],"",SUMIF(B:B,Table_production_dim1[[#This Row],[system_created_date]],D:D))</f>
        <v>12.66</v>
      </c>
      <c r="H479" t="str">
        <f>VLOOKUP(Table_production_dim1[[#This Row],[material_dim_material_id]],Table_material_dim1[[#All],[material_id]:[material_type_description]],3,FALSE)</f>
        <v>Single Stream</v>
      </c>
    </row>
    <row r="480" spans="1:8" x14ac:dyDescent="0.25">
      <c r="A480">
        <v>3158</v>
      </c>
      <c r="B480" s="2">
        <v>44376</v>
      </c>
      <c r="C480">
        <v>1185</v>
      </c>
      <c r="D480">
        <v>0.59250000000000003</v>
      </c>
      <c r="E480" s="2">
        <v>44376</v>
      </c>
      <c r="F480">
        <v>2</v>
      </c>
      <c r="G480">
        <f>IF(Table_production_dim1[[#This Row],[system_created_date]]=Table_production_dim1[[#Headers],[system_created_date]],"",SUMIF(B:B,Table_production_dim1[[#This Row],[system_created_date]],D:D))</f>
        <v>12.66</v>
      </c>
      <c r="H480" t="str">
        <f>VLOOKUP(Table_production_dim1[[#This Row],[material_dim_material_id]],Table_material_dim1[[#All],[material_id]:[material_type_description]],3,FALSE)</f>
        <v>OCC</v>
      </c>
    </row>
    <row r="481" spans="1:8" x14ac:dyDescent="0.25">
      <c r="A481">
        <v>3161</v>
      </c>
      <c r="B481" s="2">
        <v>44376</v>
      </c>
      <c r="C481">
        <v>1210</v>
      </c>
      <c r="D481">
        <v>0.60499999999999998</v>
      </c>
      <c r="E481" s="2">
        <v>44376</v>
      </c>
      <c r="F481">
        <v>10</v>
      </c>
      <c r="G481">
        <f>IF(Table_production_dim1[[#This Row],[system_created_date]]=Table_production_dim1[[#Headers],[system_created_date]],"",SUMIF(B:B,Table_production_dim1[[#This Row],[system_created_date]],D:D))</f>
        <v>12.66</v>
      </c>
      <c r="H481" t="str">
        <f>VLOOKUP(Table_production_dim1[[#This Row],[material_dim_material_id]],Table_material_dim1[[#All],[material_id]:[material_type_description]],3,FALSE)</f>
        <v>Single Stream</v>
      </c>
    </row>
    <row r="482" spans="1:8" x14ac:dyDescent="0.25">
      <c r="A482">
        <v>3165</v>
      </c>
      <c r="B482" s="2">
        <v>44376</v>
      </c>
      <c r="C482">
        <v>1210</v>
      </c>
      <c r="D482">
        <v>0.60499999999999998</v>
      </c>
      <c r="E482" s="2">
        <v>44376</v>
      </c>
      <c r="F482">
        <v>10</v>
      </c>
      <c r="G482">
        <f>IF(Table_production_dim1[[#This Row],[system_created_date]]=Table_production_dim1[[#Headers],[system_created_date]],"",SUMIF(B:B,Table_production_dim1[[#This Row],[system_created_date]],D:D))</f>
        <v>12.66</v>
      </c>
      <c r="H482" t="str">
        <f>VLOOKUP(Table_production_dim1[[#This Row],[material_dim_material_id]],Table_material_dim1[[#All],[material_id]:[material_type_description]],3,FALSE)</f>
        <v>Single Stream</v>
      </c>
    </row>
    <row r="483" spans="1:8" x14ac:dyDescent="0.25">
      <c r="A483">
        <v>3159</v>
      </c>
      <c r="B483" s="2">
        <v>44376</v>
      </c>
      <c r="C483">
        <v>1190</v>
      </c>
      <c r="D483">
        <v>0.59499999999999997</v>
      </c>
      <c r="E483" s="2">
        <v>44376</v>
      </c>
      <c r="F483">
        <v>2</v>
      </c>
      <c r="G483">
        <f>IF(Table_production_dim1[[#This Row],[system_created_date]]=Table_production_dim1[[#Headers],[system_created_date]],"",SUMIF(B:B,Table_production_dim1[[#This Row],[system_created_date]],D:D))</f>
        <v>12.66</v>
      </c>
      <c r="H483" t="str">
        <f>VLOOKUP(Table_production_dim1[[#This Row],[material_dim_material_id]],Table_material_dim1[[#All],[material_id]:[material_type_description]],3,FALSE)</f>
        <v>OCC</v>
      </c>
    </row>
    <row r="484" spans="1:8" x14ac:dyDescent="0.25">
      <c r="A484">
        <v>3160</v>
      </c>
      <c r="B484" s="2">
        <v>44376</v>
      </c>
      <c r="C484">
        <v>1200</v>
      </c>
      <c r="D484">
        <v>0.6</v>
      </c>
      <c r="E484" s="2">
        <v>44376</v>
      </c>
      <c r="F484">
        <v>10</v>
      </c>
      <c r="G484">
        <f>IF(Table_production_dim1[[#This Row],[system_created_date]]=Table_production_dim1[[#Headers],[system_created_date]],"",SUMIF(B:B,Table_production_dim1[[#This Row],[system_created_date]],D:D))</f>
        <v>12.66</v>
      </c>
      <c r="H484" t="str">
        <f>VLOOKUP(Table_production_dim1[[#This Row],[material_dim_material_id]],Table_material_dim1[[#All],[material_id]:[material_type_description]],3,FALSE)</f>
        <v>Single Stream</v>
      </c>
    </row>
    <row r="485" spans="1:8" x14ac:dyDescent="0.25">
      <c r="A485">
        <v>3166</v>
      </c>
      <c r="B485" s="2">
        <v>44376</v>
      </c>
      <c r="C485">
        <v>1215</v>
      </c>
      <c r="D485">
        <v>0.60750000000000004</v>
      </c>
      <c r="E485" s="2">
        <v>44376</v>
      </c>
      <c r="F485">
        <v>10</v>
      </c>
      <c r="G485">
        <f>IF(Table_production_dim1[[#This Row],[system_created_date]]=Table_production_dim1[[#Headers],[system_created_date]],"",SUMIF(B:B,Table_production_dim1[[#This Row],[system_created_date]],D:D))</f>
        <v>12.66</v>
      </c>
      <c r="H485" t="str">
        <f>VLOOKUP(Table_production_dim1[[#This Row],[material_dim_material_id]],Table_material_dim1[[#All],[material_id]:[material_type_description]],3,FALSE)</f>
        <v>Single Stream</v>
      </c>
    </row>
    <row r="486" spans="1:8" x14ac:dyDescent="0.25">
      <c r="A486">
        <v>3174</v>
      </c>
      <c r="B486" s="2">
        <v>44376</v>
      </c>
      <c r="C486">
        <v>1215</v>
      </c>
      <c r="D486">
        <v>0.60750000000000004</v>
      </c>
      <c r="E486" s="2">
        <v>44376</v>
      </c>
      <c r="F486">
        <v>10</v>
      </c>
      <c r="G486">
        <f>IF(Table_production_dim1[[#This Row],[system_created_date]]=Table_production_dim1[[#Headers],[system_created_date]],"",SUMIF(B:B,Table_production_dim1[[#This Row],[system_created_date]],D:D))</f>
        <v>12.66</v>
      </c>
      <c r="H486" t="str">
        <f>VLOOKUP(Table_production_dim1[[#This Row],[material_dim_material_id]],Table_material_dim1[[#All],[material_id]:[material_type_description]],3,FALSE)</f>
        <v>Single Stream</v>
      </c>
    </row>
    <row r="487" spans="1:8" x14ac:dyDescent="0.25">
      <c r="A487">
        <v>3163</v>
      </c>
      <c r="B487" s="2">
        <v>44376</v>
      </c>
      <c r="C487">
        <v>1215</v>
      </c>
      <c r="D487">
        <v>0.60750000000000004</v>
      </c>
      <c r="E487" s="2">
        <v>44376</v>
      </c>
      <c r="F487">
        <v>10</v>
      </c>
      <c r="G487">
        <f>IF(Table_production_dim1[[#This Row],[system_created_date]]=Table_production_dim1[[#Headers],[system_created_date]],"",SUMIF(B:B,Table_production_dim1[[#This Row],[system_created_date]],D:D))</f>
        <v>12.66</v>
      </c>
      <c r="H487" t="str">
        <f>VLOOKUP(Table_production_dim1[[#This Row],[material_dim_material_id]],Table_material_dim1[[#All],[material_id]:[material_type_description]],3,FALSE)</f>
        <v>Single Stream</v>
      </c>
    </row>
    <row r="488" spans="1:8" x14ac:dyDescent="0.25">
      <c r="A488">
        <v>3136</v>
      </c>
      <c r="B488" s="2">
        <v>44375</v>
      </c>
      <c r="C488">
        <v>1210</v>
      </c>
      <c r="D488">
        <v>0.60499999999999998</v>
      </c>
      <c r="E488" s="2">
        <v>44375</v>
      </c>
      <c r="F488">
        <v>10</v>
      </c>
      <c r="G488">
        <f>IF(Table_production_dim1[[#This Row],[system_created_date]]=Table_production_dim1[[#Headers],[system_created_date]],"",SUMIF(B:B,Table_production_dim1[[#This Row],[system_created_date]],D:D))</f>
        <v>12.054999999999998</v>
      </c>
      <c r="H488" t="str">
        <f>VLOOKUP(Table_production_dim1[[#This Row],[material_dim_material_id]],Table_material_dim1[[#All],[material_id]:[material_type_description]],3,FALSE)</f>
        <v>Single Stream</v>
      </c>
    </row>
    <row r="489" spans="1:8" x14ac:dyDescent="0.25">
      <c r="A489">
        <v>3140</v>
      </c>
      <c r="B489" s="2">
        <v>44375</v>
      </c>
      <c r="C489">
        <v>1210</v>
      </c>
      <c r="D489">
        <v>0.60499999999999998</v>
      </c>
      <c r="E489" s="2">
        <v>44375</v>
      </c>
      <c r="F489">
        <v>10</v>
      </c>
      <c r="G489">
        <f>IF(Table_production_dim1[[#This Row],[system_created_date]]=Table_production_dim1[[#Headers],[system_created_date]],"",SUMIF(B:B,Table_production_dim1[[#This Row],[system_created_date]],D:D))</f>
        <v>12.054999999999998</v>
      </c>
      <c r="H489" t="str">
        <f>VLOOKUP(Table_production_dim1[[#This Row],[material_dim_material_id]],Table_material_dim1[[#All],[material_id]:[material_type_description]],3,FALSE)</f>
        <v>Single Stream</v>
      </c>
    </row>
    <row r="490" spans="1:8" x14ac:dyDescent="0.25">
      <c r="A490">
        <v>3135</v>
      </c>
      <c r="B490" s="2">
        <v>44375</v>
      </c>
      <c r="C490">
        <v>1200</v>
      </c>
      <c r="D490">
        <v>0.6</v>
      </c>
      <c r="E490" s="2">
        <v>44375</v>
      </c>
      <c r="F490">
        <v>10</v>
      </c>
      <c r="G490">
        <f>IF(Table_production_dim1[[#This Row],[system_created_date]]=Table_production_dim1[[#Headers],[system_created_date]],"",SUMIF(B:B,Table_production_dim1[[#This Row],[system_created_date]],D:D))</f>
        <v>12.054999999999998</v>
      </c>
      <c r="H490" t="str">
        <f>VLOOKUP(Table_production_dim1[[#This Row],[material_dim_material_id]],Table_material_dim1[[#All],[material_id]:[material_type_description]],3,FALSE)</f>
        <v>Single Stream</v>
      </c>
    </row>
    <row r="491" spans="1:8" x14ac:dyDescent="0.25">
      <c r="A491">
        <v>3138</v>
      </c>
      <c r="B491" s="2">
        <v>44375</v>
      </c>
      <c r="C491">
        <v>1190</v>
      </c>
      <c r="D491">
        <v>0.59499999999999997</v>
      </c>
      <c r="E491" s="2">
        <v>44375</v>
      </c>
      <c r="F491">
        <v>2</v>
      </c>
      <c r="G491">
        <f>IF(Table_production_dim1[[#This Row],[system_created_date]]=Table_production_dim1[[#Headers],[system_created_date]],"",SUMIF(B:B,Table_production_dim1[[#This Row],[system_created_date]],D:D))</f>
        <v>12.054999999999998</v>
      </c>
      <c r="H491" t="str">
        <f>VLOOKUP(Table_production_dim1[[#This Row],[material_dim_material_id]],Table_material_dim1[[#All],[material_id]:[material_type_description]],3,FALSE)</f>
        <v>OCC</v>
      </c>
    </row>
    <row r="492" spans="1:8" x14ac:dyDescent="0.25">
      <c r="A492">
        <v>3137</v>
      </c>
      <c r="B492" s="2">
        <v>44375</v>
      </c>
      <c r="C492">
        <v>1180</v>
      </c>
      <c r="D492">
        <v>0.59</v>
      </c>
      <c r="E492" s="2">
        <v>44375</v>
      </c>
      <c r="F492">
        <v>2</v>
      </c>
      <c r="G492">
        <f>IF(Table_production_dim1[[#This Row],[system_created_date]]=Table_production_dim1[[#Headers],[system_created_date]],"",SUMIF(B:B,Table_production_dim1[[#This Row],[system_created_date]],D:D))</f>
        <v>12.054999999999998</v>
      </c>
      <c r="H492" t="str">
        <f>VLOOKUP(Table_production_dim1[[#This Row],[material_dim_material_id]],Table_material_dim1[[#All],[material_id]:[material_type_description]],3,FALSE)</f>
        <v>OCC</v>
      </c>
    </row>
    <row r="493" spans="1:8" x14ac:dyDescent="0.25">
      <c r="A493">
        <v>3153</v>
      </c>
      <c r="B493" s="2">
        <v>44375</v>
      </c>
      <c r="C493">
        <v>1215</v>
      </c>
      <c r="D493">
        <v>0.60750000000000004</v>
      </c>
      <c r="E493" s="2">
        <v>44375</v>
      </c>
      <c r="F493">
        <v>10</v>
      </c>
      <c r="G493">
        <f>IF(Table_production_dim1[[#This Row],[system_created_date]]=Table_production_dim1[[#Headers],[system_created_date]],"",SUMIF(B:B,Table_production_dim1[[#This Row],[system_created_date]],D:D))</f>
        <v>12.054999999999998</v>
      </c>
      <c r="H493" t="str">
        <f>VLOOKUP(Table_production_dim1[[#This Row],[material_dim_material_id]],Table_material_dim1[[#All],[material_id]:[material_type_description]],3,FALSE)</f>
        <v>Single Stream</v>
      </c>
    </row>
    <row r="494" spans="1:8" x14ac:dyDescent="0.25">
      <c r="A494">
        <v>3139</v>
      </c>
      <c r="B494" s="2">
        <v>44375</v>
      </c>
      <c r="C494">
        <v>1195</v>
      </c>
      <c r="D494">
        <v>0.59750000000000003</v>
      </c>
      <c r="E494" s="2">
        <v>44375</v>
      </c>
      <c r="F494">
        <v>2</v>
      </c>
      <c r="G494">
        <f>IF(Table_production_dim1[[#This Row],[system_created_date]]=Table_production_dim1[[#Headers],[system_created_date]],"",SUMIF(B:B,Table_production_dim1[[#This Row],[system_created_date]],D:D))</f>
        <v>12.054999999999998</v>
      </c>
      <c r="H494" t="str">
        <f>VLOOKUP(Table_production_dim1[[#This Row],[material_dim_material_id]],Table_material_dim1[[#All],[material_id]:[material_type_description]],3,FALSE)</f>
        <v>OCC</v>
      </c>
    </row>
    <row r="495" spans="1:8" x14ac:dyDescent="0.25">
      <c r="A495">
        <v>3149</v>
      </c>
      <c r="B495" s="2">
        <v>44375</v>
      </c>
      <c r="C495">
        <v>1210</v>
      </c>
      <c r="D495">
        <v>0.60499999999999998</v>
      </c>
      <c r="E495" s="2">
        <v>44375</v>
      </c>
      <c r="F495">
        <v>10</v>
      </c>
      <c r="G495">
        <f>IF(Table_production_dim1[[#This Row],[system_created_date]]=Table_production_dim1[[#Headers],[system_created_date]],"",SUMIF(B:B,Table_production_dim1[[#This Row],[system_created_date]],D:D))</f>
        <v>12.054999999999998</v>
      </c>
      <c r="H495" t="str">
        <f>VLOOKUP(Table_production_dim1[[#This Row],[material_dim_material_id]],Table_material_dim1[[#All],[material_id]:[material_type_description]],3,FALSE)</f>
        <v>Single Stream</v>
      </c>
    </row>
    <row r="496" spans="1:8" x14ac:dyDescent="0.25">
      <c r="A496">
        <v>3146</v>
      </c>
      <c r="B496" s="2">
        <v>44375</v>
      </c>
      <c r="C496">
        <v>1215</v>
      </c>
      <c r="D496">
        <v>0.60750000000000004</v>
      </c>
      <c r="E496" s="2">
        <v>44375</v>
      </c>
      <c r="F496">
        <v>10</v>
      </c>
      <c r="G496">
        <f>IF(Table_production_dim1[[#This Row],[system_created_date]]=Table_production_dim1[[#Headers],[system_created_date]],"",SUMIF(B:B,Table_production_dim1[[#This Row],[system_created_date]],D:D))</f>
        <v>12.054999999999998</v>
      </c>
      <c r="H496" t="str">
        <f>VLOOKUP(Table_production_dim1[[#This Row],[material_dim_material_id]],Table_material_dim1[[#All],[material_id]:[material_type_description]],3,FALSE)</f>
        <v>Single Stream</v>
      </c>
    </row>
    <row r="497" spans="1:8" x14ac:dyDescent="0.25">
      <c r="A497">
        <v>3148</v>
      </c>
      <c r="B497" s="2">
        <v>44375</v>
      </c>
      <c r="C497">
        <v>1200</v>
      </c>
      <c r="D497">
        <v>0.6</v>
      </c>
      <c r="E497" s="2">
        <v>44375</v>
      </c>
      <c r="F497">
        <v>10</v>
      </c>
      <c r="G497">
        <f>IF(Table_production_dim1[[#This Row],[system_created_date]]=Table_production_dim1[[#Headers],[system_created_date]],"",SUMIF(B:B,Table_production_dim1[[#This Row],[system_created_date]],D:D))</f>
        <v>12.054999999999998</v>
      </c>
      <c r="H497" t="str">
        <f>VLOOKUP(Table_production_dim1[[#This Row],[material_dim_material_id]],Table_material_dim1[[#All],[material_id]:[material_type_description]],3,FALSE)</f>
        <v>Single Stream</v>
      </c>
    </row>
    <row r="498" spans="1:8" x14ac:dyDescent="0.25">
      <c r="A498">
        <v>3141</v>
      </c>
      <c r="B498" s="2">
        <v>44375</v>
      </c>
      <c r="C498">
        <v>1205</v>
      </c>
      <c r="D498">
        <v>0.60250000000000004</v>
      </c>
      <c r="E498" s="2">
        <v>44375</v>
      </c>
      <c r="F498">
        <v>10</v>
      </c>
      <c r="G498">
        <f>IF(Table_production_dim1[[#This Row],[system_created_date]]=Table_production_dim1[[#Headers],[system_created_date]],"",SUMIF(B:B,Table_production_dim1[[#This Row],[system_created_date]],D:D))</f>
        <v>12.054999999999998</v>
      </c>
      <c r="H498" t="str">
        <f>VLOOKUP(Table_production_dim1[[#This Row],[material_dim_material_id]],Table_material_dim1[[#All],[material_id]:[material_type_description]],3,FALSE)</f>
        <v>Single Stream</v>
      </c>
    </row>
    <row r="499" spans="1:8" x14ac:dyDescent="0.25">
      <c r="A499">
        <v>3147</v>
      </c>
      <c r="B499" s="2">
        <v>44375</v>
      </c>
      <c r="C499">
        <v>1220</v>
      </c>
      <c r="D499">
        <v>0.61</v>
      </c>
      <c r="E499" s="2">
        <v>44375</v>
      </c>
      <c r="F499">
        <v>10</v>
      </c>
      <c r="G499">
        <f>IF(Table_production_dim1[[#This Row],[system_created_date]]=Table_production_dim1[[#Headers],[system_created_date]],"",SUMIF(B:B,Table_production_dim1[[#This Row],[system_created_date]],D:D))</f>
        <v>12.054999999999998</v>
      </c>
      <c r="H499" t="str">
        <f>VLOOKUP(Table_production_dim1[[#This Row],[material_dim_material_id]],Table_material_dim1[[#All],[material_id]:[material_type_description]],3,FALSE)</f>
        <v>Single Stream</v>
      </c>
    </row>
    <row r="500" spans="1:8" x14ac:dyDescent="0.25">
      <c r="A500">
        <v>3145</v>
      </c>
      <c r="B500" s="2">
        <v>44375</v>
      </c>
      <c r="C500">
        <v>1200</v>
      </c>
      <c r="D500">
        <v>0.6</v>
      </c>
      <c r="E500" s="2">
        <v>44375</v>
      </c>
      <c r="F500">
        <v>10</v>
      </c>
      <c r="G500">
        <f>IF(Table_production_dim1[[#This Row],[system_created_date]]=Table_production_dim1[[#Headers],[system_created_date]],"",SUMIF(B:B,Table_production_dim1[[#This Row],[system_created_date]],D:D))</f>
        <v>12.054999999999998</v>
      </c>
      <c r="H500" t="str">
        <f>VLOOKUP(Table_production_dim1[[#This Row],[material_dim_material_id]],Table_material_dim1[[#All],[material_id]:[material_type_description]],3,FALSE)</f>
        <v>Single Stream</v>
      </c>
    </row>
    <row r="501" spans="1:8" x14ac:dyDescent="0.25">
      <c r="A501">
        <v>3152</v>
      </c>
      <c r="B501" s="2">
        <v>44375</v>
      </c>
      <c r="C501">
        <v>1220</v>
      </c>
      <c r="D501">
        <v>0.61</v>
      </c>
      <c r="E501" s="2">
        <v>44375</v>
      </c>
      <c r="F501">
        <v>10</v>
      </c>
      <c r="G501">
        <f>IF(Table_production_dim1[[#This Row],[system_created_date]]=Table_production_dim1[[#Headers],[system_created_date]],"",SUMIF(B:B,Table_production_dim1[[#This Row],[system_created_date]],D:D))</f>
        <v>12.054999999999998</v>
      </c>
      <c r="H501" t="str">
        <f>VLOOKUP(Table_production_dim1[[#This Row],[material_dim_material_id]],Table_material_dim1[[#All],[material_id]:[material_type_description]],3,FALSE)</f>
        <v>Single Stream</v>
      </c>
    </row>
    <row r="502" spans="1:8" x14ac:dyDescent="0.25">
      <c r="A502">
        <v>3150</v>
      </c>
      <c r="B502" s="2">
        <v>44375</v>
      </c>
      <c r="C502">
        <v>1205</v>
      </c>
      <c r="D502">
        <v>0.60250000000000004</v>
      </c>
      <c r="E502" s="2">
        <v>44375</v>
      </c>
      <c r="F502">
        <v>10</v>
      </c>
      <c r="G502">
        <f>IF(Table_production_dim1[[#This Row],[system_created_date]]=Table_production_dim1[[#Headers],[system_created_date]],"",SUMIF(B:B,Table_production_dim1[[#This Row],[system_created_date]],D:D))</f>
        <v>12.054999999999998</v>
      </c>
      <c r="H502" t="str">
        <f>VLOOKUP(Table_production_dim1[[#This Row],[material_dim_material_id]],Table_material_dim1[[#All],[material_id]:[material_type_description]],3,FALSE)</f>
        <v>Single Stream</v>
      </c>
    </row>
    <row r="503" spans="1:8" x14ac:dyDescent="0.25">
      <c r="A503">
        <v>3143</v>
      </c>
      <c r="B503" s="2">
        <v>44375</v>
      </c>
      <c r="C503">
        <v>1210</v>
      </c>
      <c r="D503">
        <v>0.60499999999999998</v>
      </c>
      <c r="E503" s="2">
        <v>44375</v>
      </c>
      <c r="F503">
        <v>10</v>
      </c>
      <c r="G503">
        <f>IF(Table_production_dim1[[#This Row],[system_created_date]]=Table_production_dim1[[#Headers],[system_created_date]],"",SUMIF(B:B,Table_production_dim1[[#This Row],[system_created_date]],D:D))</f>
        <v>12.054999999999998</v>
      </c>
      <c r="H503" t="str">
        <f>VLOOKUP(Table_production_dim1[[#This Row],[material_dim_material_id]],Table_material_dim1[[#All],[material_id]:[material_type_description]],3,FALSE)</f>
        <v>Single Stream</v>
      </c>
    </row>
    <row r="504" spans="1:8" x14ac:dyDescent="0.25">
      <c r="A504">
        <v>3151</v>
      </c>
      <c r="B504" s="2">
        <v>44375</v>
      </c>
      <c r="C504">
        <v>1210</v>
      </c>
      <c r="D504">
        <v>0.60499999999999998</v>
      </c>
      <c r="E504" s="2">
        <v>44375</v>
      </c>
      <c r="F504">
        <v>10</v>
      </c>
      <c r="G504">
        <f>IF(Table_production_dim1[[#This Row],[system_created_date]]=Table_production_dim1[[#Headers],[system_created_date]],"",SUMIF(B:B,Table_production_dim1[[#This Row],[system_created_date]],D:D))</f>
        <v>12.054999999999998</v>
      </c>
      <c r="H504" t="str">
        <f>VLOOKUP(Table_production_dim1[[#This Row],[material_dim_material_id]],Table_material_dim1[[#All],[material_id]:[material_type_description]],3,FALSE)</f>
        <v>Single Stream</v>
      </c>
    </row>
    <row r="505" spans="1:8" x14ac:dyDescent="0.25">
      <c r="A505">
        <v>3144</v>
      </c>
      <c r="B505" s="2">
        <v>44375</v>
      </c>
      <c r="C505">
        <v>1215</v>
      </c>
      <c r="D505">
        <v>0.60750000000000004</v>
      </c>
      <c r="E505" s="2">
        <v>44375</v>
      </c>
      <c r="F505">
        <v>10</v>
      </c>
      <c r="G505">
        <f>IF(Table_production_dim1[[#This Row],[system_created_date]]=Table_production_dim1[[#Headers],[system_created_date]],"",SUMIF(B:B,Table_production_dim1[[#This Row],[system_created_date]],D:D))</f>
        <v>12.054999999999998</v>
      </c>
      <c r="H505" t="str">
        <f>VLOOKUP(Table_production_dim1[[#This Row],[material_dim_material_id]],Table_material_dim1[[#All],[material_id]:[material_type_description]],3,FALSE)</f>
        <v>Single Stream</v>
      </c>
    </row>
    <row r="506" spans="1:8" x14ac:dyDescent="0.25">
      <c r="A506">
        <v>3142</v>
      </c>
      <c r="B506" s="2">
        <v>44375</v>
      </c>
      <c r="C506">
        <v>1200</v>
      </c>
      <c r="D506">
        <v>0.6</v>
      </c>
      <c r="E506" s="2">
        <v>44375</v>
      </c>
      <c r="F506">
        <v>10</v>
      </c>
      <c r="G506">
        <f>IF(Table_production_dim1[[#This Row],[system_created_date]]=Table_production_dim1[[#Headers],[system_created_date]],"",SUMIF(B:B,Table_production_dim1[[#This Row],[system_created_date]],D:D))</f>
        <v>12.054999999999998</v>
      </c>
      <c r="H506" t="str">
        <f>VLOOKUP(Table_production_dim1[[#This Row],[material_dim_material_id]],Table_material_dim1[[#All],[material_id]:[material_type_description]],3,FALSE)</f>
        <v>Single Stream</v>
      </c>
    </row>
    <row r="507" spans="1:8" x14ac:dyDescent="0.25">
      <c r="A507">
        <v>3154</v>
      </c>
      <c r="B507" s="2">
        <v>44375</v>
      </c>
      <c r="C507">
        <v>1200</v>
      </c>
      <c r="D507">
        <v>0.6</v>
      </c>
      <c r="E507" s="2">
        <v>44375</v>
      </c>
      <c r="F507">
        <v>10</v>
      </c>
      <c r="G507">
        <f>IF(Table_production_dim1[[#This Row],[system_created_date]]=Table_production_dim1[[#Headers],[system_created_date]],"",SUMIF(B:B,Table_production_dim1[[#This Row],[system_created_date]],D:D))</f>
        <v>12.054999999999998</v>
      </c>
      <c r="H507" t="str">
        <f>VLOOKUP(Table_production_dim1[[#This Row],[material_dim_material_id]],Table_material_dim1[[#All],[material_id]:[material_type_description]],3,FALSE)</f>
        <v>Single Stream</v>
      </c>
    </row>
    <row r="508" spans="1:8" x14ac:dyDescent="0.25">
      <c r="A508">
        <v>3127</v>
      </c>
      <c r="B508" s="2">
        <v>44372</v>
      </c>
      <c r="C508">
        <v>1210</v>
      </c>
      <c r="D508">
        <v>0.60499999999999998</v>
      </c>
      <c r="E508" s="2">
        <v>44372</v>
      </c>
      <c r="F508">
        <v>10</v>
      </c>
      <c r="G508">
        <f>IF(Table_production_dim1[[#This Row],[system_created_date]]=Table_production_dim1[[#Headers],[system_created_date]],"",SUMIF(B:B,Table_production_dim1[[#This Row],[system_created_date]],D:D))</f>
        <v>10.852500000000001</v>
      </c>
      <c r="H508" t="str">
        <f>VLOOKUP(Table_production_dim1[[#This Row],[material_dim_material_id]],Table_material_dim1[[#All],[material_id]:[material_type_description]],3,FALSE)</f>
        <v>Single Stream</v>
      </c>
    </row>
    <row r="509" spans="1:8" x14ac:dyDescent="0.25">
      <c r="A509">
        <v>3128</v>
      </c>
      <c r="B509" s="2">
        <v>44372</v>
      </c>
      <c r="C509">
        <v>1215</v>
      </c>
      <c r="D509">
        <v>0.60750000000000004</v>
      </c>
      <c r="E509" s="2">
        <v>44372</v>
      </c>
      <c r="F509">
        <v>10</v>
      </c>
      <c r="G509">
        <f>IF(Table_production_dim1[[#This Row],[system_created_date]]=Table_production_dim1[[#Headers],[system_created_date]],"",SUMIF(B:B,Table_production_dim1[[#This Row],[system_created_date]],D:D))</f>
        <v>10.852500000000001</v>
      </c>
      <c r="H509" t="str">
        <f>VLOOKUP(Table_production_dim1[[#This Row],[material_dim_material_id]],Table_material_dim1[[#All],[material_id]:[material_type_description]],3,FALSE)</f>
        <v>Single Stream</v>
      </c>
    </row>
    <row r="510" spans="1:8" x14ac:dyDescent="0.25">
      <c r="A510">
        <v>3129</v>
      </c>
      <c r="B510" s="2">
        <v>44372</v>
      </c>
      <c r="C510">
        <v>1220</v>
      </c>
      <c r="D510">
        <v>0.61</v>
      </c>
      <c r="E510" s="2">
        <v>44372</v>
      </c>
      <c r="F510">
        <v>10</v>
      </c>
      <c r="G510">
        <f>IF(Table_production_dim1[[#This Row],[system_created_date]]=Table_production_dim1[[#Headers],[system_created_date]],"",SUMIF(B:B,Table_production_dim1[[#This Row],[system_created_date]],D:D))</f>
        <v>10.852500000000001</v>
      </c>
      <c r="H510" t="str">
        <f>VLOOKUP(Table_production_dim1[[#This Row],[material_dim_material_id]],Table_material_dim1[[#All],[material_id]:[material_type_description]],3,FALSE)</f>
        <v>Single Stream</v>
      </c>
    </row>
    <row r="511" spans="1:8" x14ac:dyDescent="0.25">
      <c r="A511">
        <v>3117</v>
      </c>
      <c r="B511" s="2">
        <v>44372</v>
      </c>
      <c r="C511">
        <v>1180</v>
      </c>
      <c r="D511">
        <v>0.59</v>
      </c>
      <c r="E511" s="2">
        <v>44372</v>
      </c>
      <c r="F511">
        <v>2</v>
      </c>
      <c r="G511">
        <f>IF(Table_production_dim1[[#This Row],[system_created_date]]=Table_production_dim1[[#Headers],[system_created_date]],"",SUMIF(B:B,Table_production_dim1[[#This Row],[system_created_date]],D:D))</f>
        <v>10.852500000000001</v>
      </c>
      <c r="H511" t="str">
        <f>VLOOKUP(Table_production_dim1[[#This Row],[material_dim_material_id]],Table_material_dim1[[#All],[material_id]:[material_type_description]],3,FALSE)</f>
        <v>OCC</v>
      </c>
    </row>
    <row r="512" spans="1:8" x14ac:dyDescent="0.25">
      <c r="A512">
        <v>3131</v>
      </c>
      <c r="B512" s="2">
        <v>44372</v>
      </c>
      <c r="C512">
        <v>1200</v>
      </c>
      <c r="D512">
        <v>0.6</v>
      </c>
      <c r="E512" s="2">
        <v>44372</v>
      </c>
      <c r="F512">
        <v>10</v>
      </c>
      <c r="G512">
        <f>IF(Table_production_dim1[[#This Row],[system_created_date]]=Table_production_dim1[[#Headers],[system_created_date]],"",SUMIF(B:B,Table_production_dim1[[#This Row],[system_created_date]],D:D))</f>
        <v>10.852500000000001</v>
      </c>
      <c r="H512" t="str">
        <f>VLOOKUP(Table_production_dim1[[#This Row],[material_dim_material_id]],Table_material_dim1[[#All],[material_id]:[material_type_description]],3,FALSE)</f>
        <v>Single Stream</v>
      </c>
    </row>
    <row r="513" spans="1:8" x14ac:dyDescent="0.25">
      <c r="A513">
        <v>3122</v>
      </c>
      <c r="B513" s="2">
        <v>44372</v>
      </c>
      <c r="C513">
        <v>1220</v>
      </c>
      <c r="D513">
        <v>0.61</v>
      </c>
      <c r="E513" s="2">
        <v>44372</v>
      </c>
      <c r="F513">
        <v>10</v>
      </c>
      <c r="G513">
        <f>IF(Table_production_dim1[[#This Row],[system_created_date]]=Table_production_dim1[[#Headers],[system_created_date]],"",SUMIF(B:B,Table_production_dim1[[#This Row],[system_created_date]],D:D))</f>
        <v>10.852500000000001</v>
      </c>
      <c r="H513" t="str">
        <f>VLOOKUP(Table_production_dim1[[#This Row],[material_dim_material_id]],Table_material_dim1[[#All],[material_id]:[material_type_description]],3,FALSE)</f>
        <v>Single Stream</v>
      </c>
    </row>
    <row r="514" spans="1:8" x14ac:dyDescent="0.25">
      <c r="A514">
        <v>3120</v>
      </c>
      <c r="B514" s="2">
        <v>44372</v>
      </c>
      <c r="C514">
        <v>1205</v>
      </c>
      <c r="D514">
        <v>0.60250000000000004</v>
      </c>
      <c r="E514" s="2">
        <v>44372</v>
      </c>
      <c r="F514">
        <v>10</v>
      </c>
      <c r="G514">
        <f>IF(Table_production_dim1[[#This Row],[system_created_date]]=Table_production_dim1[[#Headers],[system_created_date]],"",SUMIF(B:B,Table_production_dim1[[#This Row],[system_created_date]],D:D))</f>
        <v>10.852500000000001</v>
      </c>
      <c r="H514" t="str">
        <f>VLOOKUP(Table_production_dim1[[#This Row],[material_dim_material_id]],Table_material_dim1[[#All],[material_id]:[material_type_description]],3,FALSE)</f>
        <v>Single Stream</v>
      </c>
    </row>
    <row r="515" spans="1:8" x14ac:dyDescent="0.25">
      <c r="A515">
        <v>3124</v>
      </c>
      <c r="B515" s="2">
        <v>44372</v>
      </c>
      <c r="C515">
        <v>1205</v>
      </c>
      <c r="D515">
        <v>0.60250000000000004</v>
      </c>
      <c r="E515" s="2">
        <v>44372</v>
      </c>
      <c r="F515">
        <v>10</v>
      </c>
      <c r="G515">
        <f>IF(Table_production_dim1[[#This Row],[system_created_date]]=Table_production_dim1[[#Headers],[system_created_date]],"",SUMIF(B:B,Table_production_dim1[[#This Row],[system_created_date]],D:D))</f>
        <v>10.852500000000001</v>
      </c>
      <c r="H515" t="str">
        <f>VLOOKUP(Table_production_dim1[[#This Row],[material_dim_material_id]],Table_material_dim1[[#All],[material_id]:[material_type_description]],3,FALSE)</f>
        <v>Single Stream</v>
      </c>
    </row>
    <row r="516" spans="1:8" x14ac:dyDescent="0.25">
      <c r="A516">
        <v>3132</v>
      </c>
      <c r="B516" s="2">
        <v>44372</v>
      </c>
      <c r="C516">
        <v>1205</v>
      </c>
      <c r="D516">
        <v>0.60250000000000004</v>
      </c>
      <c r="E516" s="2">
        <v>44372</v>
      </c>
      <c r="F516">
        <v>10</v>
      </c>
      <c r="G516">
        <f>IF(Table_production_dim1[[#This Row],[system_created_date]]=Table_production_dim1[[#Headers],[system_created_date]],"",SUMIF(B:B,Table_production_dim1[[#This Row],[system_created_date]],D:D))</f>
        <v>10.852500000000001</v>
      </c>
      <c r="H516" t="str">
        <f>VLOOKUP(Table_production_dim1[[#This Row],[material_dim_material_id]],Table_material_dim1[[#All],[material_id]:[material_type_description]],3,FALSE)</f>
        <v>Single Stream</v>
      </c>
    </row>
    <row r="517" spans="1:8" x14ac:dyDescent="0.25">
      <c r="A517">
        <v>3118</v>
      </c>
      <c r="B517" s="2">
        <v>44372</v>
      </c>
      <c r="C517">
        <v>1185</v>
      </c>
      <c r="D517">
        <v>0.59250000000000003</v>
      </c>
      <c r="E517" s="2">
        <v>44372</v>
      </c>
      <c r="F517">
        <v>2</v>
      </c>
      <c r="G517">
        <f>IF(Table_production_dim1[[#This Row],[system_created_date]]=Table_production_dim1[[#Headers],[system_created_date]],"",SUMIF(B:B,Table_production_dim1[[#This Row],[system_created_date]],D:D))</f>
        <v>10.852500000000001</v>
      </c>
      <c r="H517" t="str">
        <f>VLOOKUP(Table_production_dim1[[#This Row],[material_dim_material_id]],Table_material_dim1[[#All],[material_id]:[material_type_description]],3,FALSE)</f>
        <v>OCC</v>
      </c>
    </row>
    <row r="518" spans="1:8" x14ac:dyDescent="0.25">
      <c r="A518">
        <v>3121</v>
      </c>
      <c r="B518" s="2">
        <v>44372</v>
      </c>
      <c r="C518">
        <v>1210</v>
      </c>
      <c r="D518">
        <v>0.60499999999999998</v>
      </c>
      <c r="E518" s="2">
        <v>44372</v>
      </c>
      <c r="F518">
        <v>10</v>
      </c>
      <c r="G518">
        <f>IF(Table_production_dim1[[#This Row],[system_created_date]]=Table_production_dim1[[#Headers],[system_created_date]],"",SUMIF(B:B,Table_production_dim1[[#This Row],[system_created_date]],D:D))</f>
        <v>10.852500000000001</v>
      </c>
      <c r="H518" t="str">
        <f>VLOOKUP(Table_production_dim1[[#This Row],[material_dim_material_id]],Table_material_dim1[[#All],[material_id]:[material_type_description]],3,FALSE)</f>
        <v>Single Stream</v>
      </c>
    </row>
    <row r="519" spans="1:8" x14ac:dyDescent="0.25">
      <c r="A519">
        <v>3133</v>
      </c>
      <c r="B519" s="2">
        <v>44372</v>
      </c>
      <c r="C519">
        <v>1210</v>
      </c>
      <c r="D519">
        <v>0.60499999999999998</v>
      </c>
      <c r="E519" s="2">
        <v>44372</v>
      </c>
      <c r="F519">
        <v>10</v>
      </c>
      <c r="G519">
        <f>IF(Table_production_dim1[[#This Row],[system_created_date]]=Table_production_dim1[[#Headers],[system_created_date]],"",SUMIF(B:B,Table_production_dim1[[#This Row],[system_created_date]],D:D))</f>
        <v>10.852500000000001</v>
      </c>
      <c r="H519" t="str">
        <f>VLOOKUP(Table_production_dim1[[#This Row],[material_dim_material_id]],Table_material_dim1[[#All],[material_id]:[material_type_description]],3,FALSE)</f>
        <v>Single Stream</v>
      </c>
    </row>
    <row r="520" spans="1:8" x14ac:dyDescent="0.25">
      <c r="A520">
        <v>3119</v>
      </c>
      <c r="B520" s="2">
        <v>44372</v>
      </c>
      <c r="C520">
        <v>1190</v>
      </c>
      <c r="D520">
        <v>0.59499999999999997</v>
      </c>
      <c r="E520" s="2">
        <v>44372</v>
      </c>
      <c r="F520">
        <v>2</v>
      </c>
      <c r="G520">
        <f>IF(Table_production_dim1[[#This Row],[system_created_date]]=Table_production_dim1[[#Headers],[system_created_date]],"",SUMIF(B:B,Table_production_dim1[[#This Row],[system_created_date]],D:D))</f>
        <v>10.852500000000001</v>
      </c>
      <c r="H520" t="str">
        <f>VLOOKUP(Table_production_dim1[[#This Row],[material_dim_material_id]],Table_material_dim1[[#All],[material_id]:[material_type_description]],3,FALSE)</f>
        <v>OCC</v>
      </c>
    </row>
    <row r="521" spans="1:8" x14ac:dyDescent="0.25">
      <c r="A521">
        <v>3134</v>
      </c>
      <c r="B521" s="2">
        <v>44372</v>
      </c>
      <c r="C521">
        <v>1215</v>
      </c>
      <c r="D521">
        <v>0.60750000000000004</v>
      </c>
      <c r="E521" s="2">
        <v>44372</v>
      </c>
      <c r="F521">
        <v>10</v>
      </c>
      <c r="G521">
        <f>IF(Table_production_dim1[[#This Row],[system_created_date]]=Table_production_dim1[[#Headers],[system_created_date]],"",SUMIF(B:B,Table_production_dim1[[#This Row],[system_created_date]],D:D))</f>
        <v>10.852500000000001</v>
      </c>
      <c r="H521" t="str">
        <f>VLOOKUP(Table_production_dim1[[#This Row],[material_dim_material_id]],Table_material_dim1[[#All],[material_id]:[material_type_description]],3,FALSE)</f>
        <v>Single Stream</v>
      </c>
    </row>
    <row r="522" spans="1:8" x14ac:dyDescent="0.25">
      <c r="A522">
        <v>3126</v>
      </c>
      <c r="B522" s="2">
        <v>44372</v>
      </c>
      <c r="C522">
        <v>1210</v>
      </c>
      <c r="D522">
        <v>0.60499999999999998</v>
      </c>
      <c r="E522" s="2">
        <v>44372</v>
      </c>
      <c r="F522">
        <v>10</v>
      </c>
      <c r="G522">
        <f>IF(Table_production_dim1[[#This Row],[system_created_date]]=Table_production_dim1[[#Headers],[system_created_date]],"",SUMIF(B:B,Table_production_dim1[[#This Row],[system_created_date]],D:D))</f>
        <v>10.852500000000001</v>
      </c>
      <c r="H522" t="str">
        <f>VLOOKUP(Table_production_dim1[[#This Row],[material_dim_material_id]],Table_material_dim1[[#All],[material_id]:[material_type_description]],3,FALSE)</f>
        <v>Single Stream</v>
      </c>
    </row>
    <row r="523" spans="1:8" x14ac:dyDescent="0.25">
      <c r="A523">
        <v>3130</v>
      </c>
      <c r="B523" s="2">
        <v>44372</v>
      </c>
      <c r="C523">
        <v>1210</v>
      </c>
      <c r="D523">
        <v>0.60499999999999998</v>
      </c>
      <c r="E523" s="2">
        <v>44372</v>
      </c>
      <c r="F523">
        <v>10</v>
      </c>
      <c r="G523">
        <f>IF(Table_production_dim1[[#This Row],[system_created_date]]=Table_production_dim1[[#Headers],[system_created_date]],"",SUMIF(B:B,Table_production_dim1[[#This Row],[system_created_date]],D:D))</f>
        <v>10.852500000000001</v>
      </c>
      <c r="H523" t="str">
        <f>VLOOKUP(Table_production_dim1[[#This Row],[material_dim_material_id]],Table_material_dim1[[#All],[material_id]:[material_type_description]],3,FALSE)</f>
        <v>Single Stream</v>
      </c>
    </row>
    <row r="524" spans="1:8" x14ac:dyDescent="0.25">
      <c r="A524">
        <v>3123</v>
      </c>
      <c r="B524" s="2">
        <v>44372</v>
      </c>
      <c r="C524">
        <v>1215</v>
      </c>
      <c r="D524">
        <v>0.60750000000000004</v>
      </c>
      <c r="E524" s="2">
        <v>44372</v>
      </c>
      <c r="F524">
        <v>10</v>
      </c>
      <c r="G524">
        <f>IF(Table_production_dim1[[#This Row],[system_created_date]]=Table_production_dim1[[#Headers],[system_created_date]],"",SUMIF(B:B,Table_production_dim1[[#This Row],[system_created_date]],D:D))</f>
        <v>10.852500000000001</v>
      </c>
      <c r="H524" t="str">
        <f>VLOOKUP(Table_production_dim1[[#This Row],[material_dim_material_id]],Table_material_dim1[[#All],[material_id]:[material_type_description]],3,FALSE)</f>
        <v>Single Stream</v>
      </c>
    </row>
    <row r="525" spans="1:8" x14ac:dyDescent="0.25">
      <c r="A525">
        <v>3125</v>
      </c>
      <c r="B525" s="2">
        <v>44372</v>
      </c>
      <c r="C525">
        <v>1200</v>
      </c>
      <c r="D525">
        <v>0.6</v>
      </c>
      <c r="E525" s="2">
        <v>44372</v>
      </c>
      <c r="F525">
        <v>10</v>
      </c>
      <c r="G525">
        <f>IF(Table_production_dim1[[#This Row],[system_created_date]]=Table_production_dim1[[#Headers],[system_created_date]],"",SUMIF(B:B,Table_production_dim1[[#This Row],[system_created_date]],D:D))</f>
        <v>10.852500000000001</v>
      </c>
      <c r="H525" t="str">
        <f>VLOOKUP(Table_production_dim1[[#This Row],[material_dim_material_id]],Table_material_dim1[[#All],[material_id]:[material_type_description]],3,FALSE)</f>
        <v>Single Stream</v>
      </c>
    </row>
    <row r="526" spans="1:8" x14ac:dyDescent="0.25">
      <c r="A526">
        <v>3106</v>
      </c>
      <c r="B526" s="2">
        <v>44371</v>
      </c>
      <c r="C526">
        <v>1190</v>
      </c>
      <c r="D526">
        <v>0.59499999999999997</v>
      </c>
      <c r="E526" s="2">
        <v>44371</v>
      </c>
      <c r="F526">
        <v>2</v>
      </c>
      <c r="G526">
        <f>IF(Table_production_dim1[[#This Row],[system_created_date]]=Table_production_dim1[[#Headers],[system_created_date]],"",SUMIF(B:B,Table_production_dim1[[#This Row],[system_created_date]],D:D))</f>
        <v>7.2225000000000001</v>
      </c>
      <c r="H526" t="str">
        <f>VLOOKUP(Table_production_dim1[[#This Row],[material_dim_material_id]],Table_material_dim1[[#All],[material_id]:[material_type_description]],3,FALSE)</f>
        <v>OCC</v>
      </c>
    </row>
    <row r="527" spans="1:8" x14ac:dyDescent="0.25">
      <c r="A527">
        <v>3113</v>
      </c>
      <c r="B527" s="2">
        <v>44371</v>
      </c>
      <c r="C527">
        <v>1215</v>
      </c>
      <c r="D527">
        <v>0.60750000000000004</v>
      </c>
      <c r="E527" s="2">
        <v>44371</v>
      </c>
      <c r="F527">
        <v>10</v>
      </c>
      <c r="G527">
        <f>IF(Table_production_dim1[[#This Row],[system_created_date]]=Table_production_dim1[[#Headers],[system_created_date]],"",SUMIF(B:B,Table_production_dim1[[#This Row],[system_created_date]],D:D))</f>
        <v>7.2225000000000001</v>
      </c>
      <c r="H527" t="str">
        <f>VLOOKUP(Table_production_dim1[[#This Row],[material_dim_material_id]],Table_material_dim1[[#All],[material_id]:[material_type_description]],3,FALSE)</f>
        <v>Single Stream</v>
      </c>
    </row>
    <row r="528" spans="1:8" x14ac:dyDescent="0.25">
      <c r="A528">
        <v>3105</v>
      </c>
      <c r="B528" s="2">
        <v>44371</v>
      </c>
      <c r="C528">
        <v>1180</v>
      </c>
      <c r="D528">
        <v>0.59</v>
      </c>
      <c r="E528" s="2">
        <v>44371</v>
      </c>
      <c r="F528">
        <v>2</v>
      </c>
      <c r="G528">
        <f>IF(Table_production_dim1[[#This Row],[system_created_date]]=Table_production_dim1[[#Headers],[system_created_date]],"",SUMIF(B:B,Table_production_dim1[[#This Row],[system_created_date]],D:D))</f>
        <v>7.2225000000000001</v>
      </c>
      <c r="H528" t="str">
        <f>VLOOKUP(Table_production_dim1[[#This Row],[material_dim_material_id]],Table_material_dim1[[#All],[material_id]:[material_type_description]],3,FALSE)</f>
        <v>OCC</v>
      </c>
    </row>
    <row r="529" spans="1:8" x14ac:dyDescent="0.25">
      <c r="A529">
        <v>3114</v>
      </c>
      <c r="B529" s="2">
        <v>44371</v>
      </c>
      <c r="C529">
        <v>1220</v>
      </c>
      <c r="D529">
        <v>0.61</v>
      </c>
      <c r="E529" s="2">
        <v>44371</v>
      </c>
      <c r="F529">
        <v>10</v>
      </c>
      <c r="G529">
        <f>IF(Table_production_dim1[[#This Row],[system_created_date]]=Table_production_dim1[[#Headers],[system_created_date]],"",SUMIF(B:B,Table_production_dim1[[#This Row],[system_created_date]],D:D))</f>
        <v>7.2225000000000001</v>
      </c>
      <c r="H529" t="str">
        <f>VLOOKUP(Table_production_dim1[[#This Row],[material_dim_material_id]],Table_material_dim1[[#All],[material_id]:[material_type_description]],3,FALSE)</f>
        <v>Single Stream</v>
      </c>
    </row>
    <row r="530" spans="1:8" x14ac:dyDescent="0.25">
      <c r="A530">
        <v>3112</v>
      </c>
      <c r="B530" s="2">
        <v>44371</v>
      </c>
      <c r="C530">
        <v>1205</v>
      </c>
      <c r="D530">
        <v>0.60250000000000004</v>
      </c>
      <c r="E530" s="2">
        <v>44371</v>
      </c>
      <c r="F530">
        <v>10</v>
      </c>
      <c r="G530">
        <f>IF(Table_production_dim1[[#This Row],[system_created_date]]=Table_production_dim1[[#Headers],[system_created_date]],"",SUMIF(B:B,Table_production_dim1[[#This Row],[system_created_date]],D:D))</f>
        <v>7.2225000000000001</v>
      </c>
      <c r="H530" t="str">
        <f>VLOOKUP(Table_production_dim1[[#This Row],[material_dim_material_id]],Table_material_dim1[[#All],[material_id]:[material_type_description]],3,FALSE)</f>
        <v>Single Stream</v>
      </c>
    </row>
    <row r="531" spans="1:8" x14ac:dyDescent="0.25">
      <c r="A531">
        <v>3109</v>
      </c>
      <c r="B531" s="2">
        <v>44371</v>
      </c>
      <c r="C531">
        <v>1210</v>
      </c>
      <c r="D531">
        <v>0.60499999999999998</v>
      </c>
      <c r="E531" s="2">
        <v>44371</v>
      </c>
      <c r="F531">
        <v>10</v>
      </c>
      <c r="G531">
        <f>IF(Table_production_dim1[[#This Row],[system_created_date]]=Table_production_dim1[[#Headers],[system_created_date]],"",SUMIF(B:B,Table_production_dim1[[#This Row],[system_created_date]],D:D))</f>
        <v>7.2225000000000001</v>
      </c>
      <c r="H531" t="str">
        <f>VLOOKUP(Table_production_dim1[[#This Row],[material_dim_material_id]],Table_material_dim1[[#All],[material_id]:[material_type_description]],3,FALSE)</f>
        <v>Single Stream</v>
      </c>
    </row>
    <row r="532" spans="1:8" x14ac:dyDescent="0.25">
      <c r="A532">
        <v>3110</v>
      </c>
      <c r="B532" s="2">
        <v>44371</v>
      </c>
      <c r="C532">
        <v>1215</v>
      </c>
      <c r="D532">
        <v>0.60750000000000004</v>
      </c>
      <c r="E532" s="2">
        <v>44371</v>
      </c>
      <c r="F532">
        <v>10</v>
      </c>
      <c r="G532">
        <f>IF(Table_production_dim1[[#This Row],[system_created_date]]=Table_production_dim1[[#Headers],[system_created_date]],"",SUMIF(B:B,Table_production_dim1[[#This Row],[system_created_date]],D:D))</f>
        <v>7.2225000000000001</v>
      </c>
      <c r="H532" t="str">
        <f>VLOOKUP(Table_production_dim1[[#This Row],[material_dim_material_id]],Table_material_dim1[[#All],[material_id]:[material_type_description]],3,FALSE)</f>
        <v>Single Stream</v>
      </c>
    </row>
    <row r="533" spans="1:8" x14ac:dyDescent="0.25">
      <c r="A533">
        <v>3108</v>
      </c>
      <c r="B533" s="2">
        <v>44371</v>
      </c>
      <c r="C533">
        <v>1200</v>
      </c>
      <c r="D533">
        <v>0.6</v>
      </c>
      <c r="E533" s="2">
        <v>44371</v>
      </c>
      <c r="F533">
        <v>10</v>
      </c>
      <c r="G533">
        <f>IF(Table_production_dim1[[#This Row],[system_created_date]]=Table_production_dim1[[#Headers],[system_created_date]],"",SUMIF(B:B,Table_production_dim1[[#This Row],[system_created_date]],D:D))</f>
        <v>7.2225000000000001</v>
      </c>
      <c r="H533" t="str">
        <f>VLOOKUP(Table_production_dim1[[#This Row],[material_dim_material_id]],Table_material_dim1[[#All],[material_id]:[material_type_description]],3,FALSE)</f>
        <v>Single Stream</v>
      </c>
    </row>
    <row r="534" spans="1:8" x14ac:dyDescent="0.25">
      <c r="A534">
        <v>3107</v>
      </c>
      <c r="B534" s="2">
        <v>44371</v>
      </c>
      <c r="C534">
        <v>1185</v>
      </c>
      <c r="D534">
        <v>0.59250000000000003</v>
      </c>
      <c r="E534" s="2">
        <v>44371</v>
      </c>
      <c r="F534">
        <v>2</v>
      </c>
      <c r="G534">
        <f>IF(Table_production_dim1[[#This Row],[system_created_date]]=Table_production_dim1[[#Headers],[system_created_date]],"",SUMIF(B:B,Table_production_dim1[[#This Row],[system_created_date]],D:D))</f>
        <v>7.2225000000000001</v>
      </c>
      <c r="H534" t="str">
        <f>VLOOKUP(Table_production_dim1[[#This Row],[material_dim_material_id]],Table_material_dim1[[#All],[material_id]:[material_type_description]],3,FALSE)</f>
        <v>OCC</v>
      </c>
    </row>
    <row r="535" spans="1:8" x14ac:dyDescent="0.25">
      <c r="A535">
        <v>3111</v>
      </c>
      <c r="B535" s="2">
        <v>44371</v>
      </c>
      <c r="C535">
        <v>1210</v>
      </c>
      <c r="D535">
        <v>0.60499999999999998</v>
      </c>
      <c r="E535" s="2">
        <v>44371</v>
      </c>
      <c r="F535">
        <v>10</v>
      </c>
      <c r="G535">
        <f>IF(Table_production_dim1[[#This Row],[system_created_date]]=Table_production_dim1[[#Headers],[system_created_date]],"",SUMIF(B:B,Table_production_dim1[[#This Row],[system_created_date]],D:D))</f>
        <v>7.2225000000000001</v>
      </c>
      <c r="H535" t="str">
        <f>VLOOKUP(Table_production_dim1[[#This Row],[material_dim_material_id]],Table_material_dim1[[#All],[material_id]:[material_type_description]],3,FALSE)</f>
        <v>Single Stream</v>
      </c>
    </row>
    <row r="536" spans="1:8" x14ac:dyDescent="0.25">
      <c r="A536">
        <v>3115</v>
      </c>
      <c r="B536" s="2">
        <v>44371</v>
      </c>
      <c r="C536">
        <v>1205</v>
      </c>
      <c r="D536">
        <v>0.60250000000000004</v>
      </c>
      <c r="E536" s="2">
        <v>44371</v>
      </c>
      <c r="F536">
        <v>10</v>
      </c>
      <c r="G536">
        <f>IF(Table_production_dim1[[#This Row],[system_created_date]]=Table_production_dim1[[#Headers],[system_created_date]],"",SUMIF(B:B,Table_production_dim1[[#This Row],[system_created_date]],D:D))</f>
        <v>7.2225000000000001</v>
      </c>
      <c r="H536" t="str">
        <f>VLOOKUP(Table_production_dim1[[#This Row],[material_dim_material_id]],Table_material_dim1[[#All],[material_id]:[material_type_description]],3,FALSE)</f>
        <v>Single Stream</v>
      </c>
    </row>
    <row r="537" spans="1:8" x14ac:dyDescent="0.25">
      <c r="A537">
        <v>3116</v>
      </c>
      <c r="B537" s="2">
        <v>44371</v>
      </c>
      <c r="C537">
        <v>1210</v>
      </c>
      <c r="D537">
        <v>0.60499999999999998</v>
      </c>
      <c r="E537" s="2">
        <v>44371</v>
      </c>
      <c r="F537">
        <v>10</v>
      </c>
      <c r="G537">
        <f>IF(Table_production_dim1[[#This Row],[system_created_date]]=Table_production_dim1[[#Headers],[system_created_date]],"",SUMIF(B:B,Table_production_dim1[[#This Row],[system_created_date]],D:D))</f>
        <v>7.2225000000000001</v>
      </c>
      <c r="H537" t="str">
        <f>VLOOKUP(Table_production_dim1[[#This Row],[material_dim_material_id]],Table_material_dim1[[#All],[material_id]:[material_type_description]],3,FALSE)</f>
        <v>Single Stream</v>
      </c>
    </row>
    <row r="538" spans="1:8" x14ac:dyDescent="0.25">
      <c r="A538">
        <v>3097</v>
      </c>
      <c r="B538" s="2">
        <v>44370</v>
      </c>
      <c r="C538">
        <v>1205</v>
      </c>
      <c r="D538">
        <v>0.60250000000000004</v>
      </c>
      <c r="E538" s="2">
        <v>44370</v>
      </c>
      <c r="F538">
        <v>10</v>
      </c>
      <c r="G538">
        <f>IF(Table_production_dim1[[#This Row],[system_created_date]]=Table_production_dim1[[#Headers],[system_created_date]],"",SUMIF(B:B,Table_production_dim1[[#This Row],[system_created_date]],D:D))</f>
        <v>7.23</v>
      </c>
      <c r="H538" t="str">
        <f>VLOOKUP(Table_production_dim1[[#This Row],[material_dim_material_id]],Table_material_dim1[[#All],[material_id]:[material_type_description]],3,FALSE)</f>
        <v>Single Stream</v>
      </c>
    </row>
    <row r="539" spans="1:8" x14ac:dyDescent="0.25">
      <c r="A539">
        <v>3098</v>
      </c>
      <c r="B539" s="2">
        <v>44370</v>
      </c>
      <c r="C539">
        <v>1210</v>
      </c>
      <c r="D539">
        <v>0.60499999999999998</v>
      </c>
      <c r="E539" s="2">
        <v>44370</v>
      </c>
      <c r="F539">
        <v>10</v>
      </c>
      <c r="G539">
        <f>IF(Table_production_dim1[[#This Row],[system_created_date]]=Table_production_dim1[[#Headers],[system_created_date]],"",SUMIF(B:B,Table_production_dim1[[#This Row],[system_created_date]],D:D))</f>
        <v>7.23</v>
      </c>
      <c r="H539" t="str">
        <f>VLOOKUP(Table_production_dim1[[#This Row],[material_dim_material_id]],Table_material_dim1[[#All],[material_id]:[material_type_description]],3,FALSE)</f>
        <v>Single Stream</v>
      </c>
    </row>
    <row r="540" spans="1:8" x14ac:dyDescent="0.25">
      <c r="A540">
        <v>3102</v>
      </c>
      <c r="B540" s="2">
        <v>44370</v>
      </c>
      <c r="C540">
        <v>1210</v>
      </c>
      <c r="D540">
        <v>0.60499999999999998</v>
      </c>
      <c r="E540" s="2">
        <v>44370</v>
      </c>
      <c r="F540">
        <v>10</v>
      </c>
      <c r="G540">
        <f>IF(Table_production_dim1[[#This Row],[system_created_date]]=Table_production_dim1[[#Headers],[system_created_date]],"",SUMIF(B:B,Table_production_dim1[[#This Row],[system_created_date]],D:D))</f>
        <v>7.23</v>
      </c>
      <c r="H540" t="str">
        <f>VLOOKUP(Table_production_dim1[[#This Row],[material_dim_material_id]],Table_material_dim1[[#All],[material_id]:[material_type_description]],3,FALSE)</f>
        <v>Single Stream</v>
      </c>
    </row>
    <row r="541" spans="1:8" x14ac:dyDescent="0.25">
      <c r="A541">
        <v>3099</v>
      </c>
      <c r="B541" s="2">
        <v>44370</v>
      </c>
      <c r="C541">
        <v>1215</v>
      </c>
      <c r="D541">
        <v>0.60750000000000004</v>
      </c>
      <c r="E541" s="2">
        <v>44370</v>
      </c>
      <c r="F541">
        <v>10</v>
      </c>
      <c r="G541">
        <f>IF(Table_production_dim1[[#This Row],[system_created_date]]=Table_production_dim1[[#Headers],[system_created_date]],"",SUMIF(B:B,Table_production_dim1[[#This Row],[system_created_date]],D:D))</f>
        <v>7.23</v>
      </c>
      <c r="H541" t="str">
        <f>VLOOKUP(Table_production_dim1[[#This Row],[material_dim_material_id]],Table_material_dim1[[#All],[material_id]:[material_type_description]],3,FALSE)</f>
        <v>Single Stream</v>
      </c>
    </row>
    <row r="542" spans="1:8" x14ac:dyDescent="0.25">
      <c r="A542">
        <v>3103</v>
      </c>
      <c r="B542" s="2">
        <v>44370</v>
      </c>
      <c r="C542">
        <v>1215</v>
      </c>
      <c r="D542">
        <v>0.60750000000000004</v>
      </c>
      <c r="E542" s="2">
        <v>44370</v>
      </c>
      <c r="F542">
        <v>10</v>
      </c>
      <c r="G542">
        <f>IF(Table_production_dim1[[#This Row],[system_created_date]]=Table_production_dim1[[#Headers],[system_created_date]],"",SUMIF(B:B,Table_production_dim1[[#This Row],[system_created_date]],D:D))</f>
        <v>7.23</v>
      </c>
      <c r="H542" t="str">
        <f>VLOOKUP(Table_production_dim1[[#This Row],[material_dim_material_id]],Table_material_dim1[[#All],[material_id]:[material_type_description]],3,FALSE)</f>
        <v>Single Stream</v>
      </c>
    </row>
    <row r="543" spans="1:8" x14ac:dyDescent="0.25">
      <c r="A543">
        <v>3101</v>
      </c>
      <c r="B543" s="2">
        <v>44370</v>
      </c>
      <c r="C543">
        <v>1200</v>
      </c>
      <c r="D543">
        <v>0.6</v>
      </c>
      <c r="E543" s="2">
        <v>44370</v>
      </c>
      <c r="F543">
        <v>10</v>
      </c>
      <c r="G543">
        <f>IF(Table_production_dim1[[#This Row],[system_created_date]]=Table_production_dim1[[#Headers],[system_created_date]],"",SUMIF(B:B,Table_production_dim1[[#This Row],[system_created_date]],D:D))</f>
        <v>7.23</v>
      </c>
      <c r="H543" t="str">
        <f>VLOOKUP(Table_production_dim1[[#This Row],[material_dim_material_id]],Table_material_dim1[[#All],[material_id]:[material_type_description]],3,FALSE)</f>
        <v>Single Stream</v>
      </c>
    </row>
    <row r="544" spans="1:8" x14ac:dyDescent="0.25">
      <c r="A544">
        <v>3100</v>
      </c>
      <c r="B544" s="2">
        <v>44370</v>
      </c>
      <c r="C544">
        <v>1220</v>
      </c>
      <c r="D544">
        <v>0.61</v>
      </c>
      <c r="E544" s="2">
        <v>44370</v>
      </c>
      <c r="F544">
        <v>10</v>
      </c>
      <c r="G544">
        <f>IF(Table_production_dim1[[#This Row],[system_created_date]]=Table_production_dim1[[#Headers],[system_created_date]],"",SUMIF(B:B,Table_production_dim1[[#This Row],[system_created_date]],D:D))</f>
        <v>7.23</v>
      </c>
      <c r="H544" t="str">
        <f>VLOOKUP(Table_production_dim1[[#This Row],[material_dim_material_id]],Table_material_dim1[[#All],[material_id]:[material_type_description]],3,FALSE)</f>
        <v>Single Stream</v>
      </c>
    </row>
    <row r="545" spans="1:8" x14ac:dyDescent="0.25">
      <c r="A545">
        <v>3096</v>
      </c>
      <c r="B545" s="2">
        <v>44370</v>
      </c>
      <c r="C545">
        <v>1180</v>
      </c>
      <c r="D545">
        <v>0.59</v>
      </c>
      <c r="E545" s="2">
        <v>44370</v>
      </c>
      <c r="F545">
        <v>2</v>
      </c>
      <c r="G545">
        <f>IF(Table_production_dim1[[#This Row],[system_created_date]]=Table_production_dim1[[#Headers],[system_created_date]],"",SUMIF(B:B,Table_production_dim1[[#This Row],[system_created_date]],D:D))</f>
        <v>7.23</v>
      </c>
      <c r="H545" t="str">
        <f>VLOOKUP(Table_production_dim1[[#This Row],[material_dim_material_id]],Table_material_dim1[[#All],[material_id]:[material_type_description]],3,FALSE)</f>
        <v>OCC</v>
      </c>
    </row>
    <row r="546" spans="1:8" x14ac:dyDescent="0.25">
      <c r="A546">
        <v>3095</v>
      </c>
      <c r="B546" s="2">
        <v>44370</v>
      </c>
      <c r="C546">
        <v>1205</v>
      </c>
      <c r="D546">
        <v>0.60250000000000004</v>
      </c>
      <c r="E546" s="2">
        <v>44370</v>
      </c>
      <c r="F546">
        <v>10</v>
      </c>
      <c r="G546">
        <f>IF(Table_production_dim1[[#This Row],[system_created_date]]=Table_production_dim1[[#Headers],[system_created_date]],"",SUMIF(B:B,Table_production_dim1[[#This Row],[system_created_date]],D:D))</f>
        <v>7.23</v>
      </c>
      <c r="H546" t="str">
        <f>VLOOKUP(Table_production_dim1[[#This Row],[material_dim_material_id]],Table_material_dim1[[#All],[material_id]:[material_type_description]],3,FALSE)</f>
        <v>Single Stream</v>
      </c>
    </row>
    <row r="547" spans="1:8" x14ac:dyDescent="0.25">
      <c r="A547">
        <v>3104</v>
      </c>
      <c r="B547" s="2">
        <v>44370</v>
      </c>
      <c r="C547">
        <v>1210</v>
      </c>
      <c r="D547">
        <v>0.60499999999999998</v>
      </c>
      <c r="E547" s="2">
        <v>44370</v>
      </c>
      <c r="F547">
        <v>10</v>
      </c>
      <c r="G547">
        <f>IF(Table_production_dim1[[#This Row],[system_created_date]]=Table_production_dim1[[#Headers],[system_created_date]],"",SUMIF(B:B,Table_production_dim1[[#This Row],[system_created_date]],D:D))</f>
        <v>7.23</v>
      </c>
      <c r="H547" t="str">
        <f>VLOOKUP(Table_production_dim1[[#This Row],[material_dim_material_id]],Table_material_dim1[[#All],[material_id]:[material_type_description]],3,FALSE)</f>
        <v>Single Stream</v>
      </c>
    </row>
    <row r="548" spans="1:8" x14ac:dyDescent="0.25">
      <c r="A548">
        <v>3093</v>
      </c>
      <c r="B548" s="2">
        <v>44370</v>
      </c>
      <c r="C548">
        <v>1210</v>
      </c>
      <c r="D548">
        <v>0.60499999999999998</v>
      </c>
      <c r="E548" s="2">
        <v>44370</v>
      </c>
      <c r="F548">
        <v>10</v>
      </c>
      <c r="G548">
        <f>IF(Table_production_dim1[[#This Row],[system_created_date]]=Table_production_dim1[[#Headers],[system_created_date]],"",SUMIF(B:B,Table_production_dim1[[#This Row],[system_created_date]],D:D))</f>
        <v>7.23</v>
      </c>
      <c r="H548" t="str">
        <f>VLOOKUP(Table_production_dim1[[#This Row],[material_dim_material_id]],Table_material_dim1[[#All],[material_id]:[material_type_description]],3,FALSE)</f>
        <v>Single Stream</v>
      </c>
    </row>
    <row r="549" spans="1:8" x14ac:dyDescent="0.25">
      <c r="A549">
        <v>3094</v>
      </c>
      <c r="B549" s="2">
        <v>44370</v>
      </c>
      <c r="C549">
        <v>1180</v>
      </c>
      <c r="D549">
        <v>0.59</v>
      </c>
      <c r="E549" s="2">
        <v>44370</v>
      </c>
      <c r="F549">
        <v>2</v>
      </c>
      <c r="G549">
        <f>IF(Table_production_dim1[[#This Row],[system_created_date]]=Table_production_dim1[[#Headers],[system_created_date]],"",SUMIF(B:B,Table_production_dim1[[#This Row],[system_created_date]],D:D))</f>
        <v>7.23</v>
      </c>
      <c r="H549" t="str">
        <f>VLOOKUP(Table_production_dim1[[#This Row],[material_dim_material_id]],Table_material_dim1[[#All],[material_id]:[material_type_description]],3,FALSE)</f>
        <v>OCC</v>
      </c>
    </row>
    <row r="550" spans="1:8" x14ac:dyDescent="0.25">
      <c r="A550">
        <v>3092</v>
      </c>
      <c r="B550" s="2">
        <v>44369</v>
      </c>
      <c r="C550">
        <v>1220</v>
      </c>
      <c r="D550">
        <v>0.61</v>
      </c>
      <c r="E550" s="2">
        <v>44369</v>
      </c>
      <c r="F550">
        <v>10</v>
      </c>
      <c r="G550">
        <f>IF(Table_production_dim1[[#This Row],[system_created_date]]=Table_production_dim1[[#Headers],[system_created_date]],"",SUMIF(B:B,Table_production_dim1[[#This Row],[system_created_date]],D:D))</f>
        <v>9.0175000000000001</v>
      </c>
      <c r="H550" t="str">
        <f>VLOOKUP(Table_production_dim1[[#This Row],[material_dim_material_id]],Table_material_dim1[[#All],[material_id]:[material_type_description]],3,FALSE)</f>
        <v>Single Stream</v>
      </c>
    </row>
    <row r="551" spans="1:8" x14ac:dyDescent="0.25">
      <c r="A551">
        <v>3083</v>
      </c>
      <c r="B551" s="2">
        <v>44369</v>
      </c>
      <c r="C551">
        <v>1210</v>
      </c>
      <c r="D551">
        <v>0.60499999999999998</v>
      </c>
      <c r="E551" s="2">
        <v>44369</v>
      </c>
      <c r="F551">
        <v>10</v>
      </c>
      <c r="G551">
        <f>IF(Table_production_dim1[[#This Row],[system_created_date]]=Table_production_dim1[[#Headers],[system_created_date]],"",SUMIF(B:B,Table_production_dim1[[#This Row],[system_created_date]],D:D))</f>
        <v>9.0175000000000001</v>
      </c>
      <c r="H551" t="str">
        <f>VLOOKUP(Table_production_dim1[[#This Row],[material_dim_material_id]],Table_material_dim1[[#All],[material_id]:[material_type_description]],3,FALSE)</f>
        <v>Single Stream</v>
      </c>
    </row>
    <row r="552" spans="1:8" x14ac:dyDescent="0.25">
      <c r="A552">
        <v>3081</v>
      </c>
      <c r="B552" s="2">
        <v>44369</v>
      </c>
      <c r="C552">
        <v>1190</v>
      </c>
      <c r="D552">
        <v>0.59499999999999997</v>
      </c>
      <c r="E552" s="2">
        <v>44369</v>
      </c>
      <c r="F552">
        <v>2</v>
      </c>
      <c r="G552">
        <f>IF(Table_production_dim1[[#This Row],[system_created_date]]=Table_production_dim1[[#Headers],[system_created_date]],"",SUMIF(B:B,Table_production_dim1[[#This Row],[system_created_date]],D:D))</f>
        <v>9.0175000000000001</v>
      </c>
      <c r="H552" t="str">
        <f>VLOOKUP(Table_production_dim1[[#This Row],[material_dim_material_id]],Table_material_dim1[[#All],[material_id]:[material_type_description]],3,FALSE)</f>
        <v>OCC</v>
      </c>
    </row>
    <row r="553" spans="1:8" x14ac:dyDescent="0.25">
      <c r="A553">
        <v>3082</v>
      </c>
      <c r="B553" s="2">
        <v>44369</v>
      </c>
      <c r="C553">
        <v>1200</v>
      </c>
      <c r="D553">
        <v>0.6</v>
      </c>
      <c r="E553" s="2">
        <v>44369</v>
      </c>
      <c r="F553">
        <v>10</v>
      </c>
      <c r="G553">
        <f>IF(Table_production_dim1[[#This Row],[system_created_date]]=Table_production_dim1[[#Headers],[system_created_date]],"",SUMIF(B:B,Table_production_dim1[[#This Row],[system_created_date]],D:D))</f>
        <v>9.0175000000000001</v>
      </c>
      <c r="H553" t="str">
        <f>VLOOKUP(Table_production_dim1[[#This Row],[material_dim_material_id]],Table_material_dim1[[#All],[material_id]:[material_type_description]],3,FALSE)</f>
        <v>Single Stream</v>
      </c>
    </row>
    <row r="554" spans="1:8" x14ac:dyDescent="0.25">
      <c r="A554">
        <v>3080</v>
      </c>
      <c r="B554" s="2">
        <v>44369</v>
      </c>
      <c r="C554">
        <v>1180</v>
      </c>
      <c r="D554">
        <v>0.59</v>
      </c>
      <c r="E554" s="2">
        <v>44369</v>
      </c>
      <c r="F554">
        <v>2</v>
      </c>
      <c r="G554">
        <f>IF(Table_production_dim1[[#This Row],[system_created_date]]=Table_production_dim1[[#Headers],[system_created_date]],"",SUMIF(B:B,Table_production_dim1[[#This Row],[system_created_date]],D:D))</f>
        <v>9.0175000000000001</v>
      </c>
      <c r="H554" t="str">
        <f>VLOOKUP(Table_production_dim1[[#This Row],[material_dim_material_id]],Table_material_dim1[[#All],[material_id]:[material_type_description]],3,FALSE)</f>
        <v>OCC</v>
      </c>
    </row>
    <row r="555" spans="1:8" x14ac:dyDescent="0.25">
      <c r="A555">
        <v>3079</v>
      </c>
      <c r="B555" s="2">
        <v>44369</v>
      </c>
      <c r="C555">
        <v>1195</v>
      </c>
      <c r="D555">
        <v>0.59750000000000003</v>
      </c>
      <c r="E555" s="2">
        <v>44369</v>
      </c>
      <c r="F555">
        <v>2</v>
      </c>
      <c r="G555">
        <f>IF(Table_production_dim1[[#This Row],[system_created_date]]=Table_production_dim1[[#Headers],[system_created_date]],"",SUMIF(B:B,Table_production_dim1[[#This Row],[system_created_date]],D:D))</f>
        <v>9.0175000000000001</v>
      </c>
      <c r="H555" t="str">
        <f>VLOOKUP(Table_production_dim1[[#This Row],[material_dim_material_id]],Table_material_dim1[[#All],[material_id]:[material_type_description]],3,FALSE)</f>
        <v>OCC</v>
      </c>
    </row>
    <row r="556" spans="1:8" x14ac:dyDescent="0.25">
      <c r="A556">
        <v>3084</v>
      </c>
      <c r="B556" s="2">
        <v>44369</v>
      </c>
      <c r="C556">
        <v>1200</v>
      </c>
      <c r="D556">
        <v>0.6</v>
      </c>
      <c r="E556" s="2">
        <v>44369</v>
      </c>
      <c r="F556">
        <v>10</v>
      </c>
      <c r="G556">
        <f>IF(Table_production_dim1[[#This Row],[system_created_date]]=Table_production_dim1[[#Headers],[system_created_date]],"",SUMIF(B:B,Table_production_dim1[[#This Row],[system_created_date]],D:D))</f>
        <v>9.0175000000000001</v>
      </c>
      <c r="H556" t="str">
        <f>VLOOKUP(Table_production_dim1[[#This Row],[material_dim_material_id]],Table_material_dim1[[#All],[material_id]:[material_type_description]],3,FALSE)</f>
        <v>Single Stream</v>
      </c>
    </row>
    <row r="557" spans="1:8" x14ac:dyDescent="0.25">
      <c r="A557">
        <v>3078</v>
      </c>
      <c r="B557" s="2">
        <v>44369</v>
      </c>
      <c r="C557">
        <v>1180</v>
      </c>
      <c r="D557">
        <v>0.59</v>
      </c>
      <c r="E557" s="2">
        <v>44369</v>
      </c>
      <c r="F557">
        <v>2</v>
      </c>
      <c r="G557">
        <f>IF(Table_production_dim1[[#This Row],[system_created_date]]=Table_production_dim1[[#Headers],[system_created_date]],"",SUMIF(B:B,Table_production_dim1[[#This Row],[system_created_date]],D:D))</f>
        <v>9.0175000000000001</v>
      </c>
      <c r="H557" t="str">
        <f>VLOOKUP(Table_production_dim1[[#This Row],[material_dim_material_id]],Table_material_dim1[[#All],[material_id]:[material_type_description]],3,FALSE)</f>
        <v>OCC</v>
      </c>
    </row>
    <row r="558" spans="1:8" x14ac:dyDescent="0.25">
      <c r="A558">
        <v>3088</v>
      </c>
      <c r="B558" s="2">
        <v>44369</v>
      </c>
      <c r="C558">
        <v>1200</v>
      </c>
      <c r="D558">
        <v>0.6</v>
      </c>
      <c r="E558" s="2">
        <v>44369</v>
      </c>
      <c r="F558">
        <v>10</v>
      </c>
      <c r="G558">
        <f>IF(Table_production_dim1[[#This Row],[system_created_date]]=Table_production_dim1[[#Headers],[system_created_date]],"",SUMIF(B:B,Table_production_dim1[[#This Row],[system_created_date]],D:D))</f>
        <v>9.0175000000000001</v>
      </c>
      <c r="H558" t="str">
        <f>VLOOKUP(Table_production_dim1[[#This Row],[material_dim_material_id]],Table_material_dim1[[#All],[material_id]:[material_type_description]],3,FALSE)</f>
        <v>Single Stream</v>
      </c>
    </row>
    <row r="559" spans="1:8" x14ac:dyDescent="0.25">
      <c r="A559">
        <v>3085</v>
      </c>
      <c r="B559" s="2">
        <v>44369</v>
      </c>
      <c r="C559">
        <v>1205</v>
      </c>
      <c r="D559">
        <v>0.60250000000000004</v>
      </c>
      <c r="E559" s="2">
        <v>44369</v>
      </c>
      <c r="F559">
        <v>10</v>
      </c>
      <c r="G559">
        <f>IF(Table_production_dim1[[#This Row],[system_created_date]]=Table_production_dim1[[#Headers],[system_created_date]],"",SUMIF(B:B,Table_production_dim1[[#This Row],[system_created_date]],D:D))</f>
        <v>9.0175000000000001</v>
      </c>
      <c r="H559" t="str">
        <f>VLOOKUP(Table_production_dim1[[#This Row],[material_dim_material_id]],Table_material_dim1[[#All],[material_id]:[material_type_description]],3,FALSE)</f>
        <v>Single Stream</v>
      </c>
    </row>
    <row r="560" spans="1:8" x14ac:dyDescent="0.25">
      <c r="A560">
        <v>3089</v>
      </c>
      <c r="B560" s="2">
        <v>44369</v>
      </c>
      <c r="C560">
        <v>1205</v>
      </c>
      <c r="D560">
        <v>0.60250000000000004</v>
      </c>
      <c r="E560" s="2">
        <v>44369</v>
      </c>
      <c r="F560">
        <v>10</v>
      </c>
      <c r="G560">
        <f>IF(Table_production_dim1[[#This Row],[system_created_date]]=Table_production_dim1[[#Headers],[system_created_date]],"",SUMIF(B:B,Table_production_dim1[[#This Row],[system_created_date]],D:D))</f>
        <v>9.0175000000000001</v>
      </c>
      <c r="H560" t="str">
        <f>VLOOKUP(Table_production_dim1[[#This Row],[material_dim_material_id]],Table_material_dim1[[#All],[material_id]:[material_type_description]],3,FALSE)</f>
        <v>Single Stream</v>
      </c>
    </row>
    <row r="561" spans="1:8" x14ac:dyDescent="0.25">
      <c r="A561">
        <v>3086</v>
      </c>
      <c r="B561" s="2">
        <v>44369</v>
      </c>
      <c r="C561">
        <v>1210</v>
      </c>
      <c r="D561">
        <v>0.60499999999999998</v>
      </c>
      <c r="E561" s="2">
        <v>44369</v>
      </c>
      <c r="F561">
        <v>10</v>
      </c>
      <c r="G561">
        <f>IF(Table_production_dim1[[#This Row],[system_created_date]]=Table_production_dim1[[#Headers],[system_created_date]],"",SUMIF(B:B,Table_production_dim1[[#This Row],[system_created_date]],D:D))</f>
        <v>9.0175000000000001</v>
      </c>
      <c r="H561" t="str">
        <f>VLOOKUP(Table_production_dim1[[#This Row],[material_dim_material_id]],Table_material_dim1[[#All],[material_id]:[material_type_description]],3,FALSE)</f>
        <v>Single Stream</v>
      </c>
    </row>
    <row r="562" spans="1:8" x14ac:dyDescent="0.25">
      <c r="A562">
        <v>3090</v>
      </c>
      <c r="B562" s="2">
        <v>44369</v>
      </c>
      <c r="C562">
        <v>1210</v>
      </c>
      <c r="D562">
        <v>0.60499999999999998</v>
      </c>
      <c r="E562" s="2">
        <v>44369</v>
      </c>
      <c r="F562">
        <v>10</v>
      </c>
      <c r="G562">
        <f>IF(Table_production_dim1[[#This Row],[system_created_date]]=Table_production_dim1[[#Headers],[system_created_date]],"",SUMIF(B:B,Table_production_dim1[[#This Row],[system_created_date]],D:D))</f>
        <v>9.0175000000000001</v>
      </c>
      <c r="H562" t="str">
        <f>VLOOKUP(Table_production_dim1[[#This Row],[material_dim_material_id]],Table_material_dim1[[#All],[material_id]:[material_type_description]],3,FALSE)</f>
        <v>Single Stream</v>
      </c>
    </row>
    <row r="563" spans="1:8" x14ac:dyDescent="0.25">
      <c r="A563">
        <v>3087</v>
      </c>
      <c r="B563" s="2">
        <v>44369</v>
      </c>
      <c r="C563">
        <v>1215</v>
      </c>
      <c r="D563">
        <v>0.60750000000000004</v>
      </c>
      <c r="E563" s="2">
        <v>44369</v>
      </c>
      <c r="F563">
        <v>10</v>
      </c>
      <c r="G563">
        <f>IF(Table_production_dim1[[#This Row],[system_created_date]]=Table_production_dim1[[#Headers],[system_created_date]],"",SUMIF(B:B,Table_production_dim1[[#This Row],[system_created_date]],D:D))</f>
        <v>9.0175000000000001</v>
      </c>
      <c r="H563" t="str">
        <f>VLOOKUP(Table_production_dim1[[#This Row],[material_dim_material_id]],Table_material_dim1[[#All],[material_id]:[material_type_description]],3,FALSE)</f>
        <v>Single Stream</v>
      </c>
    </row>
    <row r="564" spans="1:8" x14ac:dyDescent="0.25">
      <c r="A564">
        <v>3091</v>
      </c>
      <c r="B564" s="2">
        <v>44369</v>
      </c>
      <c r="C564">
        <v>1215</v>
      </c>
      <c r="D564">
        <v>0.60750000000000004</v>
      </c>
      <c r="E564" s="2">
        <v>44369</v>
      </c>
      <c r="F564">
        <v>10</v>
      </c>
      <c r="G564">
        <f>IF(Table_production_dim1[[#This Row],[system_created_date]]=Table_production_dim1[[#Headers],[system_created_date]],"",SUMIF(B:B,Table_production_dim1[[#This Row],[system_created_date]],D:D))</f>
        <v>9.0175000000000001</v>
      </c>
      <c r="H564" t="str">
        <f>VLOOKUP(Table_production_dim1[[#This Row],[material_dim_material_id]],Table_material_dim1[[#All],[material_id]:[material_type_description]],3,FALSE)</f>
        <v>Single Stream</v>
      </c>
    </row>
    <row r="565" spans="1:8" x14ac:dyDescent="0.25">
      <c r="A565">
        <v>3071</v>
      </c>
      <c r="B565" s="2">
        <v>44368</v>
      </c>
      <c r="C565">
        <v>1200</v>
      </c>
      <c r="D565">
        <v>0.6</v>
      </c>
      <c r="E565" s="2">
        <v>44368</v>
      </c>
      <c r="F565">
        <v>10</v>
      </c>
      <c r="G565">
        <f>IF(Table_production_dim1[[#This Row],[system_created_date]]=Table_production_dim1[[#Headers],[system_created_date]],"",SUMIF(B:B,Table_production_dim1[[#This Row],[system_created_date]],D:D))</f>
        <v>5.4074999999999998</v>
      </c>
      <c r="H565" t="str">
        <f>VLOOKUP(Table_production_dim1[[#This Row],[material_dim_material_id]],Table_material_dim1[[#All],[material_id]:[material_type_description]],3,FALSE)</f>
        <v>Single Stream</v>
      </c>
    </row>
    <row r="566" spans="1:8" x14ac:dyDescent="0.25">
      <c r="A566">
        <v>3076</v>
      </c>
      <c r="B566" s="2">
        <v>44368</v>
      </c>
      <c r="C566">
        <v>1205</v>
      </c>
      <c r="D566">
        <v>0.60250000000000004</v>
      </c>
      <c r="E566" s="2">
        <v>44368</v>
      </c>
      <c r="F566">
        <v>10</v>
      </c>
      <c r="G566">
        <f>IF(Table_production_dim1[[#This Row],[system_created_date]]=Table_production_dim1[[#Headers],[system_created_date]],"",SUMIF(B:B,Table_production_dim1[[#This Row],[system_created_date]],D:D))</f>
        <v>5.4074999999999998</v>
      </c>
      <c r="H566" t="str">
        <f>VLOOKUP(Table_production_dim1[[#This Row],[material_dim_material_id]],Table_material_dim1[[#All],[material_id]:[material_type_description]],3,FALSE)</f>
        <v>Single Stream</v>
      </c>
    </row>
    <row r="567" spans="1:8" x14ac:dyDescent="0.25">
      <c r="A567">
        <v>3069</v>
      </c>
      <c r="B567" s="2">
        <v>44368</v>
      </c>
      <c r="C567">
        <v>1210</v>
      </c>
      <c r="D567">
        <v>0.60499999999999998</v>
      </c>
      <c r="E567" s="2">
        <v>44368</v>
      </c>
      <c r="F567">
        <v>10</v>
      </c>
      <c r="G567">
        <f>IF(Table_production_dim1[[#This Row],[system_created_date]]=Table_production_dim1[[#Headers],[system_created_date]],"",SUMIF(B:B,Table_production_dim1[[#This Row],[system_created_date]],D:D))</f>
        <v>5.4074999999999998</v>
      </c>
      <c r="H567" t="str">
        <f>VLOOKUP(Table_production_dim1[[#This Row],[material_dim_material_id]],Table_material_dim1[[#All],[material_id]:[material_type_description]],3,FALSE)</f>
        <v>Single Stream</v>
      </c>
    </row>
    <row r="568" spans="1:8" x14ac:dyDescent="0.25">
      <c r="A568">
        <v>3074</v>
      </c>
      <c r="B568" s="2">
        <v>44368</v>
      </c>
      <c r="C568">
        <v>1210</v>
      </c>
      <c r="D568">
        <v>0.60499999999999998</v>
      </c>
      <c r="E568" s="2">
        <v>44368</v>
      </c>
      <c r="F568">
        <v>10</v>
      </c>
      <c r="G568">
        <f>IF(Table_production_dim1[[#This Row],[system_created_date]]=Table_production_dim1[[#Headers],[system_created_date]],"",SUMIF(B:B,Table_production_dim1[[#This Row],[system_created_date]],D:D))</f>
        <v>5.4074999999999998</v>
      </c>
      <c r="H568" t="str">
        <f>VLOOKUP(Table_production_dim1[[#This Row],[material_dim_material_id]],Table_material_dim1[[#All],[material_id]:[material_type_description]],3,FALSE)</f>
        <v>Single Stream</v>
      </c>
    </row>
    <row r="569" spans="1:8" x14ac:dyDescent="0.25">
      <c r="A569">
        <v>3075</v>
      </c>
      <c r="B569" s="2">
        <v>44368</v>
      </c>
      <c r="C569">
        <v>1215</v>
      </c>
      <c r="D569">
        <v>0.60750000000000004</v>
      </c>
      <c r="E569" s="2">
        <v>44368</v>
      </c>
      <c r="F569">
        <v>10</v>
      </c>
      <c r="G569">
        <f>IF(Table_production_dim1[[#This Row],[system_created_date]]=Table_production_dim1[[#Headers],[system_created_date]],"",SUMIF(B:B,Table_production_dim1[[#This Row],[system_created_date]],D:D))</f>
        <v>5.4074999999999998</v>
      </c>
      <c r="H569" t="str">
        <f>VLOOKUP(Table_production_dim1[[#This Row],[material_dim_material_id]],Table_material_dim1[[#All],[material_id]:[material_type_description]],3,FALSE)</f>
        <v>Single Stream</v>
      </c>
    </row>
    <row r="570" spans="1:8" x14ac:dyDescent="0.25">
      <c r="A570">
        <v>3077</v>
      </c>
      <c r="B570" s="2">
        <v>44368</v>
      </c>
      <c r="C570">
        <v>1200</v>
      </c>
      <c r="D570">
        <v>0.6</v>
      </c>
      <c r="E570" s="2">
        <v>44368</v>
      </c>
      <c r="F570">
        <v>10</v>
      </c>
      <c r="G570">
        <f>IF(Table_production_dim1[[#This Row],[system_created_date]]=Table_production_dim1[[#Headers],[system_created_date]],"",SUMIF(B:B,Table_production_dim1[[#This Row],[system_created_date]],D:D))</f>
        <v>5.4074999999999998</v>
      </c>
      <c r="H570" t="str">
        <f>VLOOKUP(Table_production_dim1[[#This Row],[material_dim_material_id]],Table_material_dim1[[#All],[material_id]:[material_type_description]],3,FALSE)</f>
        <v>Single Stream</v>
      </c>
    </row>
    <row r="571" spans="1:8" x14ac:dyDescent="0.25">
      <c r="A571">
        <v>3070</v>
      </c>
      <c r="B571" s="2">
        <v>44368</v>
      </c>
      <c r="C571">
        <v>1205</v>
      </c>
      <c r="D571">
        <v>0.60250000000000004</v>
      </c>
      <c r="E571" s="2">
        <v>44368</v>
      </c>
      <c r="F571">
        <v>10</v>
      </c>
      <c r="G571">
        <f>IF(Table_production_dim1[[#This Row],[system_created_date]]=Table_production_dim1[[#Headers],[system_created_date]],"",SUMIF(B:B,Table_production_dim1[[#This Row],[system_created_date]],D:D))</f>
        <v>5.4074999999999998</v>
      </c>
      <c r="H571" t="str">
        <f>VLOOKUP(Table_production_dim1[[#This Row],[material_dim_material_id]],Table_material_dim1[[#All],[material_id]:[material_type_description]],3,FALSE)</f>
        <v>Single Stream</v>
      </c>
    </row>
    <row r="572" spans="1:8" x14ac:dyDescent="0.25">
      <c r="A572">
        <v>3073</v>
      </c>
      <c r="B572" s="2">
        <v>44368</v>
      </c>
      <c r="C572">
        <v>1190</v>
      </c>
      <c r="D572">
        <v>0.59499999999999997</v>
      </c>
      <c r="E572" s="2">
        <v>44368</v>
      </c>
      <c r="F572">
        <v>2</v>
      </c>
      <c r="G572">
        <f>IF(Table_production_dim1[[#This Row],[system_created_date]]=Table_production_dim1[[#Headers],[system_created_date]],"",SUMIF(B:B,Table_production_dim1[[#This Row],[system_created_date]],D:D))</f>
        <v>5.4074999999999998</v>
      </c>
      <c r="H572" t="str">
        <f>VLOOKUP(Table_production_dim1[[#This Row],[material_dim_material_id]],Table_material_dim1[[#All],[material_id]:[material_type_description]],3,FALSE)</f>
        <v>OCC</v>
      </c>
    </row>
    <row r="573" spans="1:8" x14ac:dyDescent="0.25">
      <c r="A573">
        <v>3072</v>
      </c>
      <c r="B573" s="2">
        <v>44368</v>
      </c>
      <c r="C573">
        <v>1180</v>
      </c>
      <c r="D573">
        <v>0.59</v>
      </c>
      <c r="E573" s="2">
        <v>44368</v>
      </c>
      <c r="F573">
        <v>2</v>
      </c>
      <c r="G573">
        <f>IF(Table_production_dim1[[#This Row],[system_created_date]]=Table_production_dim1[[#Headers],[system_created_date]],"",SUMIF(B:B,Table_production_dim1[[#This Row],[system_created_date]],D:D))</f>
        <v>5.4074999999999998</v>
      </c>
      <c r="H573" t="str">
        <f>VLOOKUP(Table_production_dim1[[#This Row],[material_dim_material_id]],Table_material_dim1[[#All],[material_id]:[material_type_description]],3,FALSE)</f>
        <v>OCC</v>
      </c>
    </row>
    <row r="574" spans="1:8" x14ac:dyDescent="0.25">
      <c r="A574">
        <v>3056</v>
      </c>
      <c r="B574" s="2">
        <v>44365</v>
      </c>
      <c r="C574">
        <v>1210</v>
      </c>
      <c r="D574">
        <v>0.60499999999999998</v>
      </c>
      <c r="E574" s="2">
        <v>44365</v>
      </c>
      <c r="F574">
        <v>10</v>
      </c>
      <c r="G574">
        <f>IF(Table_production_dim1[[#This Row],[system_created_date]]=Table_production_dim1[[#Headers],[system_created_date]],"",SUMIF(B:B,Table_production_dim1[[#This Row],[system_created_date]],D:D))</f>
        <v>11.4505</v>
      </c>
      <c r="H574" t="str">
        <f>VLOOKUP(Table_production_dim1[[#This Row],[material_dim_material_id]],Table_material_dim1[[#All],[material_id]:[material_type_description]],3,FALSE)</f>
        <v>Single Stream</v>
      </c>
    </row>
    <row r="575" spans="1:8" x14ac:dyDescent="0.25">
      <c r="A575">
        <v>3060</v>
      </c>
      <c r="B575" s="2">
        <v>44365</v>
      </c>
      <c r="C575">
        <v>1210</v>
      </c>
      <c r="D575">
        <v>0.60499999999999998</v>
      </c>
      <c r="E575" s="2">
        <v>44365</v>
      </c>
      <c r="F575">
        <v>10</v>
      </c>
      <c r="G575">
        <f>IF(Table_production_dim1[[#This Row],[system_created_date]]=Table_production_dim1[[#Headers],[system_created_date]],"",SUMIF(B:B,Table_production_dim1[[#This Row],[system_created_date]],D:D))</f>
        <v>11.4505</v>
      </c>
      <c r="H575" t="str">
        <f>VLOOKUP(Table_production_dim1[[#This Row],[material_dim_material_id]],Table_material_dim1[[#All],[material_id]:[material_type_description]],3,FALSE)</f>
        <v>Single Stream</v>
      </c>
    </row>
    <row r="576" spans="1:8" x14ac:dyDescent="0.25">
      <c r="A576">
        <v>3057</v>
      </c>
      <c r="B576" s="2">
        <v>44365</v>
      </c>
      <c r="C576">
        <v>1215</v>
      </c>
      <c r="D576">
        <v>0.60750000000000004</v>
      </c>
      <c r="E576" s="2">
        <v>44365</v>
      </c>
      <c r="F576">
        <v>10</v>
      </c>
      <c r="G576">
        <f>IF(Table_production_dim1[[#This Row],[system_created_date]]=Table_production_dim1[[#Headers],[system_created_date]],"",SUMIF(B:B,Table_production_dim1[[#This Row],[system_created_date]],D:D))</f>
        <v>11.4505</v>
      </c>
      <c r="H576" t="str">
        <f>VLOOKUP(Table_production_dim1[[#This Row],[material_dim_material_id]],Table_material_dim1[[#All],[material_id]:[material_type_description]],3,FALSE)</f>
        <v>Single Stream</v>
      </c>
    </row>
    <row r="577" spans="1:8" x14ac:dyDescent="0.25">
      <c r="A577">
        <v>3055</v>
      </c>
      <c r="B577" s="2">
        <v>44365</v>
      </c>
      <c r="C577">
        <v>1200</v>
      </c>
      <c r="D577">
        <v>0.6</v>
      </c>
      <c r="E577" s="2">
        <v>44365</v>
      </c>
      <c r="F577">
        <v>10</v>
      </c>
      <c r="G577">
        <f>IF(Table_production_dim1[[#This Row],[system_created_date]]=Table_production_dim1[[#Headers],[system_created_date]],"",SUMIF(B:B,Table_production_dim1[[#This Row],[system_created_date]],D:D))</f>
        <v>11.4505</v>
      </c>
      <c r="H577" t="str">
        <f>VLOOKUP(Table_production_dim1[[#This Row],[material_dim_material_id]],Table_material_dim1[[#All],[material_id]:[material_type_description]],3,FALSE)</f>
        <v>Single Stream</v>
      </c>
    </row>
    <row r="578" spans="1:8" x14ac:dyDescent="0.25">
      <c r="A578">
        <v>3059</v>
      </c>
      <c r="B578" s="2">
        <v>44365</v>
      </c>
      <c r="C578">
        <v>1200</v>
      </c>
      <c r="D578">
        <v>0.6</v>
      </c>
      <c r="E578" s="2">
        <v>44365</v>
      </c>
      <c r="F578">
        <v>10</v>
      </c>
      <c r="G578">
        <f>IF(Table_production_dim1[[#This Row],[system_created_date]]=Table_production_dim1[[#Headers],[system_created_date]],"",SUMIF(B:B,Table_production_dim1[[#This Row],[system_created_date]],D:D))</f>
        <v>11.4505</v>
      </c>
      <c r="H578" t="str">
        <f>VLOOKUP(Table_production_dim1[[#This Row],[material_dim_material_id]],Table_material_dim1[[#All],[material_id]:[material_type_description]],3,FALSE)</f>
        <v>Single Stream</v>
      </c>
    </row>
    <row r="579" spans="1:8" x14ac:dyDescent="0.25">
      <c r="A579">
        <v>3052</v>
      </c>
      <c r="B579" s="2">
        <v>44365</v>
      </c>
      <c r="C579">
        <v>1200</v>
      </c>
      <c r="D579">
        <v>0.6</v>
      </c>
      <c r="E579" s="2">
        <v>44365</v>
      </c>
      <c r="F579">
        <v>2</v>
      </c>
      <c r="G579">
        <f>IF(Table_production_dim1[[#This Row],[system_created_date]]=Table_production_dim1[[#Headers],[system_created_date]],"",SUMIF(B:B,Table_production_dim1[[#This Row],[system_created_date]],D:D))</f>
        <v>11.4505</v>
      </c>
      <c r="H579" t="str">
        <f>VLOOKUP(Table_production_dim1[[#This Row],[material_dim_material_id]],Table_material_dim1[[#All],[material_id]:[material_type_description]],3,FALSE)</f>
        <v>OCC</v>
      </c>
    </row>
    <row r="580" spans="1:8" x14ac:dyDescent="0.25">
      <c r="A580">
        <v>3058</v>
      </c>
      <c r="B580" s="2">
        <v>44365</v>
      </c>
      <c r="C580">
        <v>1220</v>
      </c>
      <c r="D580">
        <v>0.61</v>
      </c>
      <c r="E580" s="2">
        <v>44365</v>
      </c>
      <c r="F580">
        <v>10</v>
      </c>
      <c r="G580">
        <f>IF(Table_production_dim1[[#This Row],[system_created_date]]=Table_production_dim1[[#Headers],[system_created_date]],"",SUMIF(B:B,Table_production_dim1[[#This Row],[system_created_date]],D:D))</f>
        <v>11.4505</v>
      </c>
      <c r="H580" t="str">
        <f>VLOOKUP(Table_production_dim1[[#This Row],[material_dim_material_id]],Table_material_dim1[[#All],[material_id]:[material_type_description]],3,FALSE)</f>
        <v>Single Stream</v>
      </c>
    </row>
    <row r="581" spans="1:8" x14ac:dyDescent="0.25">
      <c r="A581">
        <v>3064</v>
      </c>
      <c r="B581" s="2">
        <v>44365</v>
      </c>
      <c r="C581">
        <v>1205</v>
      </c>
      <c r="D581">
        <v>0.60250000000000004</v>
      </c>
      <c r="E581" s="2">
        <v>44365</v>
      </c>
      <c r="F581">
        <v>10</v>
      </c>
      <c r="G581">
        <f>IF(Table_production_dim1[[#This Row],[system_created_date]]=Table_production_dim1[[#Headers],[system_created_date]],"",SUMIF(B:B,Table_production_dim1[[#This Row],[system_created_date]],D:D))</f>
        <v>11.4505</v>
      </c>
      <c r="H581" t="str">
        <f>VLOOKUP(Table_production_dim1[[#This Row],[material_dim_material_id]],Table_material_dim1[[#All],[material_id]:[material_type_description]],3,FALSE)</f>
        <v>Single Stream</v>
      </c>
    </row>
    <row r="582" spans="1:8" x14ac:dyDescent="0.25">
      <c r="A582">
        <v>3068</v>
      </c>
      <c r="B582" s="2">
        <v>44365</v>
      </c>
      <c r="C582">
        <v>1205</v>
      </c>
      <c r="D582">
        <v>0.60250000000000004</v>
      </c>
      <c r="E582" s="2">
        <v>44365</v>
      </c>
      <c r="F582">
        <v>10</v>
      </c>
      <c r="G582">
        <f>IF(Table_production_dim1[[#This Row],[system_created_date]]=Table_production_dim1[[#Headers],[system_created_date]],"",SUMIF(B:B,Table_production_dim1[[#This Row],[system_created_date]],D:D))</f>
        <v>11.4505</v>
      </c>
      <c r="H582" t="str">
        <f>VLOOKUP(Table_production_dim1[[#This Row],[material_dim_material_id]],Table_material_dim1[[#All],[material_id]:[material_type_description]],3,FALSE)</f>
        <v>Single Stream</v>
      </c>
    </row>
    <row r="583" spans="1:8" x14ac:dyDescent="0.25">
      <c r="A583">
        <v>3051</v>
      </c>
      <c r="B583" s="2">
        <v>44365</v>
      </c>
      <c r="C583">
        <v>1190</v>
      </c>
      <c r="D583">
        <v>0.59499999999999997</v>
      </c>
      <c r="E583" s="2">
        <v>44365</v>
      </c>
      <c r="F583">
        <v>2</v>
      </c>
      <c r="G583">
        <f>IF(Table_production_dim1[[#This Row],[system_created_date]]=Table_production_dim1[[#Headers],[system_created_date]],"",SUMIF(B:B,Table_production_dim1[[#This Row],[system_created_date]],D:D))</f>
        <v>11.4505</v>
      </c>
      <c r="H583" t="str">
        <f>VLOOKUP(Table_production_dim1[[#This Row],[material_dim_material_id]],Table_material_dim1[[#All],[material_id]:[material_type_description]],3,FALSE)</f>
        <v>OCC</v>
      </c>
    </row>
    <row r="584" spans="1:8" x14ac:dyDescent="0.25">
      <c r="A584">
        <v>3050</v>
      </c>
      <c r="B584" s="2">
        <v>44365</v>
      </c>
      <c r="C584">
        <v>1180</v>
      </c>
      <c r="D584">
        <v>0.59</v>
      </c>
      <c r="E584" s="2">
        <v>44365</v>
      </c>
      <c r="F584">
        <v>2</v>
      </c>
      <c r="G584">
        <f>IF(Table_production_dim1[[#This Row],[system_created_date]]=Table_production_dim1[[#Headers],[system_created_date]],"",SUMIF(B:B,Table_production_dim1[[#This Row],[system_created_date]],D:D))</f>
        <v>11.4505</v>
      </c>
      <c r="H584" t="str">
        <f>VLOOKUP(Table_production_dim1[[#This Row],[material_dim_material_id]],Table_material_dim1[[#All],[material_id]:[material_type_description]],3,FALSE)</f>
        <v>OCC</v>
      </c>
    </row>
    <row r="585" spans="1:8" x14ac:dyDescent="0.25">
      <c r="A585">
        <v>3066</v>
      </c>
      <c r="B585" s="2">
        <v>44365</v>
      </c>
      <c r="C585">
        <v>1215</v>
      </c>
      <c r="D585">
        <v>0.60750000000000004</v>
      </c>
      <c r="E585" s="2">
        <v>44365</v>
      </c>
      <c r="F585">
        <v>10</v>
      </c>
      <c r="G585">
        <f>IF(Table_production_dim1[[#This Row],[system_created_date]]=Table_production_dim1[[#Headers],[system_created_date]],"",SUMIF(B:B,Table_production_dim1[[#This Row],[system_created_date]],D:D))</f>
        <v>11.4505</v>
      </c>
      <c r="H585" t="str">
        <f>VLOOKUP(Table_production_dim1[[#This Row],[material_dim_material_id]],Table_material_dim1[[#All],[material_id]:[material_type_description]],3,FALSE)</f>
        <v>Single Stream</v>
      </c>
    </row>
    <row r="586" spans="1:8" x14ac:dyDescent="0.25">
      <c r="A586">
        <v>3053</v>
      </c>
      <c r="B586" s="2">
        <v>44365</v>
      </c>
      <c r="C586">
        <v>1196</v>
      </c>
      <c r="D586">
        <v>0.59799999999999998</v>
      </c>
      <c r="E586" s="2">
        <v>44365</v>
      </c>
      <c r="F586">
        <v>2</v>
      </c>
      <c r="G586">
        <f>IF(Table_production_dim1[[#This Row],[system_created_date]]=Table_production_dim1[[#Headers],[system_created_date]],"",SUMIF(B:B,Table_production_dim1[[#This Row],[system_created_date]],D:D))</f>
        <v>11.4505</v>
      </c>
      <c r="H586" t="str">
        <f>VLOOKUP(Table_production_dim1[[#This Row],[material_dim_material_id]],Table_material_dim1[[#All],[material_id]:[material_type_description]],3,FALSE)</f>
        <v>OCC</v>
      </c>
    </row>
    <row r="587" spans="1:8" x14ac:dyDescent="0.25">
      <c r="A587">
        <v>3067</v>
      </c>
      <c r="B587" s="2">
        <v>44365</v>
      </c>
      <c r="C587">
        <v>1220</v>
      </c>
      <c r="D587">
        <v>0.61</v>
      </c>
      <c r="E587" s="2">
        <v>44365</v>
      </c>
      <c r="F587">
        <v>10</v>
      </c>
      <c r="G587">
        <f>IF(Table_production_dim1[[#This Row],[system_created_date]]=Table_production_dim1[[#Headers],[system_created_date]],"",SUMIF(B:B,Table_production_dim1[[#This Row],[system_created_date]],D:D))</f>
        <v>11.4505</v>
      </c>
      <c r="H587" t="str">
        <f>VLOOKUP(Table_production_dim1[[#This Row],[material_dim_material_id]],Table_material_dim1[[#All],[material_id]:[material_type_description]],3,FALSE)</f>
        <v>Single Stream</v>
      </c>
    </row>
    <row r="588" spans="1:8" x14ac:dyDescent="0.25">
      <c r="A588">
        <v>3054</v>
      </c>
      <c r="B588" s="2">
        <v>44365</v>
      </c>
      <c r="C588">
        <v>1210</v>
      </c>
      <c r="D588">
        <v>0.60499999999999998</v>
      </c>
      <c r="E588" s="2">
        <v>44365</v>
      </c>
      <c r="F588">
        <v>10</v>
      </c>
      <c r="G588">
        <f>IF(Table_production_dim1[[#This Row],[system_created_date]]=Table_production_dim1[[#Headers],[system_created_date]],"",SUMIF(B:B,Table_production_dim1[[#This Row],[system_created_date]],D:D))</f>
        <v>11.4505</v>
      </c>
      <c r="H588" t="str">
        <f>VLOOKUP(Table_production_dim1[[#This Row],[material_dim_material_id]],Table_material_dim1[[#All],[material_id]:[material_type_description]],3,FALSE)</f>
        <v>Single Stream</v>
      </c>
    </row>
    <row r="589" spans="1:8" x14ac:dyDescent="0.25">
      <c r="A589">
        <v>3062</v>
      </c>
      <c r="B589" s="2">
        <v>44365</v>
      </c>
      <c r="C589">
        <v>1210</v>
      </c>
      <c r="D589">
        <v>0.60499999999999998</v>
      </c>
      <c r="E589" s="2">
        <v>44365</v>
      </c>
      <c r="F589">
        <v>10</v>
      </c>
      <c r="G589">
        <f>IF(Table_production_dim1[[#This Row],[system_created_date]]=Table_production_dim1[[#Headers],[system_created_date]],"",SUMIF(B:B,Table_production_dim1[[#This Row],[system_created_date]],D:D))</f>
        <v>11.4505</v>
      </c>
      <c r="H589" t="str">
        <f>VLOOKUP(Table_production_dim1[[#This Row],[material_dim_material_id]],Table_material_dim1[[#All],[material_id]:[material_type_description]],3,FALSE)</f>
        <v>Single Stream</v>
      </c>
    </row>
    <row r="590" spans="1:8" x14ac:dyDescent="0.25">
      <c r="A590">
        <v>3063</v>
      </c>
      <c r="B590" s="2">
        <v>44365</v>
      </c>
      <c r="C590">
        <v>1215</v>
      </c>
      <c r="D590">
        <v>0.60750000000000004</v>
      </c>
      <c r="E590" s="2">
        <v>44365</v>
      </c>
      <c r="F590">
        <v>10</v>
      </c>
      <c r="G590">
        <f>IF(Table_production_dim1[[#This Row],[system_created_date]]=Table_production_dim1[[#Headers],[system_created_date]],"",SUMIF(B:B,Table_production_dim1[[#This Row],[system_created_date]],D:D))</f>
        <v>11.4505</v>
      </c>
      <c r="H590" t="str">
        <f>VLOOKUP(Table_production_dim1[[#This Row],[material_dim_material_id]],Table_material_dim1[[#All],[material_id]:[material_type_description]],3,FALSE)</f>
        <v>Single Stream</v>
      </c>
    </row>
    <row r="591" spans="1:8" x14ac:dyDescent="0.25">
      <c r="A591">
        <v>3061</v>
      </c>
      <c r="B591" s="2">
        <v>44365</v>
      </c>
      <c r="C591">
        <v>1200</v>
      </c>
      <c r="D591">
        <v>0.6</v>
      </c>
      <c r="E591" s="2">
        <v>44365</v>
      </c>
      <c r="F591">
        <v>10</v>
      </c>
      <c r="G591">
        <f>IF(Table_production_dim1[[#This Row],[system_created_date]]=Table_production_dim1[[#Headers],[system_created_date]],"",SUMIF(B:B,Table_production_dim1[[#This Row],[system_created_date]],D:D))</f>
        <v>11.4505</v>
      </c>
      <c r="H591" t="str">
        <f>VLOOKUP(Table_production_dim1[[#This Row],[material_dim_material_id]],Table_material_dim1[[#All],[material_id]:[material_type_description]],3,FALSE)</f>
        <v>Single Stream</v>
      </c>
    </row>
    <row r="592" spans="1:8" x14ac:dyDescent="0.25">
      <c r="A592">
        <v>3065</v>
      </c>
      <c r="B592" s="2">
        <v>44365</v>
      </c>
      <c r="C592">
        <v>1200</v>
      </c>
      <c r="D592">
        <v>0.6</v>
      </c>
      <c r="E592" s="2">
        <v>44365</v>
      </c>
      <c r="F592">
        <v>10</v>
      </c>
      <c r="G592">
        <f>IF(Table_production_dim1[[#This Row],[system_created_date]]=Table_production_dim1[[#Headers],[system_created_date]],"",SUMIF(B:B,Table_production_dim1[[#This Row],[system_created_date]],D:D))</f>
        <v>11.4505</v>
      </c>
      <c r="H592" t="str">
        <f>VLOOKUP(Table_production_dim1[[#This Row],[material_dim_material_id]],Table_material_dim1[[#All],[material_id]:[material_type_description]],3,FALSE)</f>
        <v>Single Stream</v>
      </c>
    </row>
    <row r="593" spans="1:8" x14ac:dyDescent="0.25">
      <c r="A593">
        <v>3047</v>
      </c>
      <c r="B593" s="2">
        <v>44364</v>
      </c>
      <c r="C593">
        <v>1200</v>
      </c>
      <c r="D593">
        <v>0.6</v>
      </c>
      <c r="E593" s="2">
        <v>44364</v>
      </c>
      <c r="F593">
        <v>10</v>
      </c>
      <c r="G593">
        <f>IF(Table_production_dim1[[#This Row],[system_created_date]]=Table_production_dim1[[#Headers],[system_created_date]],"",SUMIF(B:B,Table_production_dim1[[#This Row],[system_created_date]],D:D))</f>
        <v>2.9979999999999998</v>
      </c>
      <c r="H593" t="str">
        <f>VLOOKUP(Table_production_dim1[[#This Row],[material_dim_material_id]],Table_material_dim1[[#All],[material_id]:[material_type_description]],3,FALSE)</f>
        <v>Single Stream</v>
      </c>
    </row>
    <row r="594" spans="1:8" x14ac:dyDescent="0.25">
      <c r="A594">
        <v>3045</v>
      </c>
      <c r="B594" s="2">
        <v>44364</v>
      </c>
      <c r="C594">
        <v>1180</v>
      </c>
      <c r="D594">
        <v>0.59</v>
      </c>
      <c r="E594" s="2">
        <v>44364</v>
      </c>
      <c r="F594">
        <v>2</v>
      </c>
      <c r="G594">
        <f>IF(Table_production_dim1[[#This Row],[system_created_date]]=Table_production_dim1[[#Headers],[system_created_date]],"",SUMIF(B:B,Table_production_dim1[[#This Row],[system_created_date]],D:D))</f>
        <v>2.9979999999999998</v>
      </c>
      <c r="H594" t="str">
        <f>VLOOKUP(Table_production_dim1[[#This Row],[material_dim_material_id]],Table_material_dim1[[#All],[material_id]:[material_type_description]],3,FALSE)</f>
        <v>OCC</v>
      </c>
    </row>
    <row r="595" spans="1:8" x14ac:dyDescent="0.25">
      <c r="A595">
        <v>3049</v>
      </c>
      <c r="B595" s="2">
        <v>44364</v>
      </c>
      <c r="C595">
        <v>1205</v>
      </c>
      <c r="D595">
        <v>0.60250000000000004</v>
      </c>
      <c r="E595" s="2">
        <v>44364</v>
      </c>
      <c r="F595">
        <v>10</v>
      </c>
      <c r="G595">
        <f>IF(Table_production_dim1[[#This Row],[system_created_date]]=Table_production_dim1[[#Headers],[system_created_date]],"",SUMIF(B:B,Table_production_dim1[[#This Row],[system_created_date]],D:D))</f>
        <v>2.9979999999999998</v>
      </c>
      <c r="H595" t="str">
        <f>VLOOKUP(Table_production_dim1[[#This Row],[material_dim_material_id]],Table_material_dim1[[#All],[material_id]:[material_type_description]],3,FALSE)</f>
        <v>Single Stream</v>
      </c>
    </row>
    <row r="596" spans="1:8" x14ac:dyDescent="0.25">
      <c r="A596">
        <v>3046</v>
      </c>
      <c r="B596" s="2">
        <v>44364</v>
      </c>
      <c r="C596">
        <v>1196</v>
      </c>
      <c r="D596">
        <v>0.59799999999999998</v>
      </c>
      <c r="E596" s="2">
        <v>44364</v>
      </c>
      <c r="F596">
        <v>2</v>
      </c>
      <c r="G596">
        <f>IF(Table_production_dim1[[#This Row],[system_created_date]]=Table_production_dim1[[#Headers],[system_created_date]],"",SUMIF(B:B,Table_production_dim1[[#This Row],[system_created_date]],D:D))</f>
        <v>2.9979999999999998</v>
      </c>
      <c r="H596" t="str">
        <f>VLOOKUP(Table_production_dim1[[#This Row],[material_dim_material_id]],Table_material_dim1[[#All],[material_id]:[material_type_description]],3,FALSE)</f>
        <v>OCC</v>
      </c>
    </row>
    <row r="597" spans="1:8" x14ac:dyDescent="0.25">
      <c r="A597">
        <v>3048</v>
      </c>
      <c r="B597" s="2">
        <v>44364</v>
      </c>
      <c r="C597">
        <v>1215</v>
      </c>
      <c r="D597">
        <v>0.60750000000000004</v>
      </c>
      <c r="E597" s="2">
        <v>44364</v>
      </c>
      <c r="F597">
        <v>10</v>
      </c>
      <c r="G597">
        <f>IF(Table_production_dim1[[#This Row],[system_created_date]]=Table_production_dim1[[#Headers],[system_created_date]],"",SUMIF(B:B,Table_production_dim1[[#This Row],[system_created_date]],D:D))</f>
        <v>2.9979999999999998</v>
      </c>
      <c r="H597" t="str">
        <f>VLOOKUP(Table_production_dim1[[#This Row],[material_dim_material_id]],Table_material_dim1[[#All],[material_id]:[material_type_description]],3,FALSE)</f>
        <v>Single Stream</v>
      </c>
    </row>
    <row r="598" spans="1:8" x14ac:dyDescent="0.25">
      <c r="A598">
        <v>3038</v>
      </c>
      <c r="B598" s="2">
        <v>44363</v>
      </c>
      <c r="C598">
        <v>1205</v>
      </c>
      <c r="D598">
        <v>0.60250000000000004</v>
      </c>
      <c r="E598" s="2">
        <v>44363</v>
      </c>
      <c r="F598">
        <v>10</v>
      </c>
      <c r="G598">
        <f>IF(Table_production_dim1[[#This Row],[system_created_date]]=Table_production_dim1[[#Headers],[system_created_date]],"",SUMIF(B:B,Table_production_dim1[[#This Row],[system_created_date]],D:D))</f>
        <v>8.4150000000000009</v>
      </c>
      <c r="H598" t="str">
        <f>VLOOKUP(Table_production_dim1[[#This Row],[material_dim_material_id]],Table_material_dim1[[#All],[material_id]:[material_type_description]],3,FALSE)</f>
        <v>Single Stream</v>
      </c>
    </row>
    <row r="599" spans="1:8" x14ac:dyDescent="0.25">
      <c r="A599">
        <v>3042</v>
      </c>
      <c r="B599" s="2">
        <v>44363</v>
      </c>
      <c r="C599">
        <v>1205</v>
      </c>
      <c r="D599">
        <v>0.60250000000000004</v>
      </c>
      <c r="E599" s="2">
        <v>44363</v>
      </c>
      <c r="F599">
        <v>10</v>
      </c>
      <c r="G599">
        <f>IF(Table_production_dim1[[#This Row],[system_created_date]]=Table_production_dim1[[#Headers],[system_created_date]],"",SUMIF(B:B,Table_production_dim1[[#This Row],[system_created_date]],D:D))</f>
        <v>8.4150000000000009</v>
      </c>
      <c r="H599" t="str">
        <f>VLOOKUP(Table_production_dim1[[#This Row],[material_dim_material_id]],Table_material_dim1[[#All],[material_id]:[material_type_description]],3,FALSE)</f>
        <v>Single Stream</v>
      </c>
    </row>
    <row r="600" spans="1:8" x14ac:dyDescent="0.25">
      <c r="A600">
        <v>3031</v>
      </c>
      <c r="B600" s="2">
        <v>44363</v>
      </c>
      <c r="C600">
        <v>1210</v>
      </c>
      <c r="D600">
        <v>0.60499999999999998</v>
      </c>
      <c r="E600" s="2">
        <v>44363</v>
      </c>
      <c r="F600">
        <v>10</v>
      </c>
      <c r="G600">
        <f>IF(Table_production_dim1[[#This Row],[system_created_date]]=Table_production_dim1[[#Headers],[system_created_date]],"",SUMIF(B:B,Table_production_dim1[[#This Row],[system_created_date]],D:D))</f>
        <v>8.4150000000000009</v>
      </c>
      <c r="H600" t="str">
        <f>VLOOKUP(Table_production_dim1[[#This Row],[material_dim_material_id]],Table_material_dim1[[#All],[material_id]:[material_type_description]],3,FALSE)</f>
        <v>Single Stream</v>
      </c>
    </row>
    <row r="601" spans="1:8" x14ac:dyDescent="0.25">
      <c r="A601">
        <v>3039</v>
      </c>
      <c r="B601" s="2">
        <v>44363</v>
      </c>
      <c r="C601">
        <v>1210</v>
      </c>
      <c r="D601">
        <v>0.60499999999999998</v>
      </c>
      <c r="E601" s="2">
        <v>44363</v>
      </c>
      <c r="F601">
        <v>10</v>
      </c>
      <c r="G601">
        <f>IF(Table_production_dim1[[#This Row],[system_created_date]]=Table_production_dim1[[#Headers],[system_created_date]],"",SUMIF(B:B,Table_production_dim1[[#This Row],[system_created_date]],D:D))</f>
        <v>8.4150000000000009</v>
      </c>
      <c r="H601" t="str">
        <f>VLOOKUP(Table_production_dim1[[#This Row],[material_dim_material_id]],Table_material_dim1[[#All],[material_id]:[material_type_description]],3,FALSE)</f>
        <v>Single Stream</v>
      </c>
    </row>
    <row r="602" spans="1:8" x14ac:dyDescent="0.25">
      <c r="A602">
        <v>3043</v>
      </c>
      <c r="B602" s="2">
        <v>44363</v>
      </c>
      <c r="C602">
        <v>1210</v>
      </c>
      <c r="D602">
        <v>0.60499999999999998</v>
      </c>
      <c r="E602" s="2">
        <v>44363</v>
      </c>
      <c r="F602">
        <v>10</v>
      </c>
      <c r="G602">
        <f>IF(Table_production_dim1[[#This Row],[system_created_date]]=Table_production_dim1[[#Headers],[system_created_date]],"",SUMIF(B:B,Table_production_dim1[[#This Row],[system_created_date]],D:D))</f>
        <v>8.4150000000000009</v>
      </c>
      <c r="H602" t="str">
        <f>VLOOKUP(Table_production_dim1[[#This Row],[material_dim_material_id]],Table_material_dim1[[#All],[material_id]:[material_type_description]],3,FALSE)</f>
        <v>Single Stream</v>
      </c>
    </row>
    <row r="603" spans="1:8" x14ac:dyDescent="0.25">
      <c r="A603">
        <v>3033</v>
      </c>
      <c r="B603" s="2">
        <v>44363</v>
      </c>
      <c r="C603">
        <v>1190</v>
      </c>
      <c r="D603">
        <v>0.59499999999999997</v>
      </c>
      <c r="E603" s="2">
        <v>44363</v>
      </c>
      <c r="F603">
        <v>2</v>
      </c>
      <c r="G603">
        <f>IF(Table_production_dim1[[#This Row],[system_created_date]]=Table_production_dim1[[#Headers],[system_created_date]],"",SUMIF(B:B,Table_production_dim1[[#This Row],[system_created_date]],D:D))</f>
        <v>8.4150000000000009</v>
      </c>
      <c r="H603" t="str">
        <f>VLOOKUP(Table_production_dim1[[#This Row],[material_dim_material_id]],Table_material_dim1[[#All],[material_id]:[material_type_description]],3,FALSE)</f>
        <v>OCC</v>
      </c>
    </row>
    <row r="604" spans="1:8" x14ac:dyDescent="0.25">
      <c r="A604">
        <v>3044</v>
      </c>
      <c r="B604" s="2">
        <v>44363</v>
      </c>
      <c r="C604">
        <v>1215</v>
      </c>
      <c r="D604">
        <v>0.60750000000000004</v>
      </c>
      <c r="E604" s="2">
        <v>44363</v>
      </c>
      <c r="F604">
        <v>10</v>
      </c>
      <c r="G604">
        <f>IF(Table_production_dim1[[#This Row],[system_created_date]]=Table_production_dim1[[#Headers],[system_created_date]],"",SUMIF(B:B,Table_production_dim1[[#This Row],[system_created_date]],D:D))</f>
        <v>8.4150000000000009</v>
      </c>
      <c r="H604" t="str">
        <f>VLOOKUP(Table_production_dim1[[#This Row],[material_dim_material_id]],Table_material_dim1[[#All],[material_id]:[material_type_description]],3,FALSE)</f>
        <v>Single Stream</v>
      </c>
    </row>
    <row r="605" spans="1:8" x14ac:dyDescent="0.25">
      <c r="A605">
        <v>3036</v>
      </c>
      <c r="B605" s="2">
        <v>44363</v>
      </c>
      <c r="C605">
        <v>1180</v>
      </c>
      <c r="D605">
        <v>0.59</v>
      </c>
      <c r="E605" s="2">
        <v>44363</v>
      </c>
      <c r="F605">
        <v>2</v>
      </c>
      <c r="G605">
        <f>IF(Table_production_dim1[[#This Row],[system_created_date]]=Table_production_dim1[[#Headers],[system_created_date]],"",SUMIF(B:B,Table_production_dim1[[#This Row],[system_created_date]],D:D))</f>
        <v>8.4150000000000009</v>
      </c>
      <c r="H605" t="str">
        <f>VLOOKUP(Table_production_dim1[[#This Row],[material_dim_material_id]],Table_material_dim1[[#All],[material_id]:[material_type_description]],3,FALSE)</f>
        <v>OCC</v>
      </c>
    </row>
    <row r="606" spans="1:8" x14ac:dyDescent="0.25">
      <c r="A606">
        <v>3032</v>
      </c>
      <c r="B606" s="2">
        <v>44363</v>
      </c>
      <c r="C606">
        <v>1205</v>
      </c>
      <c r="D606">
        <v>0.60250000000000004</v>
      </c>
      <c r="E606" s="2">
        <v>44363</v>
      </c>
      <c r="F606">
        <v>2</v>
      </c>
      <c r="G606">
        <f>IF(Table_production_dim1[[#This Row],[system_created_date]]=Table_production_dim1[[#Headers],[system_created_date]],"",SUMIF(B:B,Table_production_dim1[[#This Row],[system_created_date]],D:D))</f>
        <v>8.4150000000000009</v>
      </c>
      <c r="H606" t="str">
        <f>VLOOKUP(Table_production_dim1[[#This Row],[material_dim_material_id]],Table_material_dim1[[#All],[material_id]:[material_type_description]],3,FALSE)</f>
        <v>OCC</v>
      </c>
    </row>
    <row r="607" spans="1:8" x14ac:dyDescent="0.25">
      <c r="A607">
        <v>3041</v>
      </c>
      <c r="B607" s="2">
        <v>44363</v>
      </c>
      <c r="C607">
        <v>1215</v>
      </c>
      <c r="D607">
        <v>0.60750000000000004</v>
      </c>
      <c r="E607" s="2">
        <v>44363</v>
      </c>
      <c r="F607">
        <v>10</v>
      </c>
      <c r="G607">
        <f>IF(Table_production_dim1[[#This Row],[system_created_date]]=Table_production_dim1[[#Headers],[system_created_date]],"",SUMIF(B:B,Table_production_dim1[[#This Row],[system_created_date]],D:D))</f>
        <v>8.4150000000000009</v>
      </c>
      <c r="H607" t="str">
        <f>VLOOKUP(Table_production_dim1[[#This Row],[material_dim_material_id]],Table_material_dim1[[#All],[material_id]:[material_type_description]],3,FALSE)</f>
        <v>Single Stream</v>
      </c>
    </row>
    <row r="608" spans="1:8" x14ac:dyDescent="0.25">
      <c r="A608">
        <v>3034</v>
      </c>
      <c r="B608" s="2">
        <v>44363</v>
      </c>
      <c r="C608">
        <v>1185</v>
      </c>
      <c r="D608">
        <v>0.59250000000000003</v>
      </c>
      <c r="E608" s="2">
        <v>44363</v>
      </c>
      <c r="F608">
        <v>2</v>
      </c>
      <c r="G608">
        <f>IF(Table_production_dim1[[#This Row],[system_created_date]]=Table_production_dim1[[#Headers],[system_created_date]],"",SUMIF(B:B,Table_production_dim1[[#This Row],[system_created_date]],D:D))</f>
        <v>8.4150000000000009</v>
      </c>
      <c r="H608" t="str">
        <f>VLOOKUP(Table_production_dim1[[#This Row],[material_dim_material_id]],Table_material_dim1[[#All],[material_id]:[material_type_description]],3,FALSE)</f>
        <v>OCC</v>
      </c>
    </row>
    <row r="609" spans="1:8" x14ac:dyDescent="0.25">
      <c r="A609">
        <v>3037</v>
      </c>
      <c r="B609" s="2">
        <v>44363</v>
      </c>
      <c r="C609">
        <v>1210</v>
      </c>
      <c r="D609">
        <v>0.60499999999999998</v>
      </c>
      <c r="E609" s="2">
        <v>44363</v>
      </c>
      <c r="F609">
        <v>10</v>
      </c>
      <c r="G609">
        <f>IF(Table_production_dim1[[#This Row],[system_created_date]]=Table_production_dim1[[#Headers],[system_created_date]],"",SUMIF(B:B,Table_production_dim1[[#This Row],[system_created_date]],D:D))</f>
        <v>8.4150000000000009</v>
      </c>
      <c r="H609" t="str">
        <f>VLOOKUP(Table_production_dim1[[#This Row],[material_dim_material_id]],Table_material_dim1[[#All],[material_id]:[material_type_description]],3,FALSE)</f>
        <v>Single Stream</v>
      </c>
    </row>
    <row r="610" spans="1:8" x14ac:dyDescent="0.25">
      <c r="A610">
        <v>3035</v>
      </c>
      <c r="B610" s="2">
        <v>44363</v>
      </c>
      <c r="C610">
        <v>1190</v>
      </c>
      <c r="D610">
        <v>0.59499999999999997</v>
      </c>
      <c r="E610" s="2">
        <v>44363</v>
      </c>
      <c r="F610">
        <v>2</v>
      </c>
      <c r="G610">
        <f>IF(Table_production_dim1[[#This Row],[system_created_date]]=Table_production_dim1[[#Headers],[system_created_date]],"",SUMIF(B:B,Table_production_dim1[[#This Row],[system_created_date]],D:D))</f>
        <v>8.4150000000000009</v>
      </c>
      <c r="H610" t="str">
        <f>VLOOKUP(Table_production_dim1[[#This Row],[material_dim_material_id]],Table_material_dim1[[#All],[material_id]:[material_type_description]],3,FALSE)</f>
        <v>OCC</v>
      </c>
    </row>
    <row r="611" spans="1:8" x14ac:dyDescent="0.25">
      <c r="A611">
        <v>3040</v>
      </c>
      <c r="B611" s="2">
        <v>44363</v>
      </c>
      <c r="C611">
        <v>1200</v>
      </c>
      <c r="D611">
        <v>0.6</v>
      </c>
      <c r="E611" s="2">
        <v>44363</v>
      </c>
      <c r="F611">
        <v>10</v>
      </c>
      <c r="G611">
        <f>IF(Table_production_dim1[[#This Row],[system_created_date]]=Table_production_dim1[[#Headers],[system_created_date]],"",SUMIF(B:B,Table_production_dim1[[#This Row],[system_created_date]],D:D))</f>
        <v>8.4150000000000009</v>
      </c>
      <c r="H611" t="str">
        <f>VLOOKUP(Table_production_dim1[[#This Row],[material_dim_material_id]],Table_material_dim1[[#All],[material_id]:[material_type_description]],3,FALSE)</f>
        <v>Single Stream</v>
      </c>
    </row>
    <row r="612" spans="1:8" x14ac:dyDescent="0.25">
      <c r="A612">
        <v>3007</v>
      </c>
      <c r="B612" s="2">
        <v>44362</v>
      </c>
      <c r="C612">
        <v>1205</v>
      </c>
      <c r="D612">
        <v>0.60250000000000004</v>
      </c>
      <c r="E612" s="2">
        <v>44362</v>
      </c>
      <c r="F612">
        <v>10</v>
      </c>
      <c r="G612">
        <f>IF(Table_production_dim1[[#This Row],[system_created_date]]=Table_production_dim1[[#Headers],[system_created_date]],"",SUMIF(B:B,Table_production_dim1[[#This Row],[system_created_date]],D:D))</f>
        <v>9.6300000000000008</v>
      </c>
      <c r="H612" t="str">
        <f>VLOOKUP(Table_production_dim1[[#This Row],[material_dim_material_id]],Table_material_dim1[[#All],[material_id]:[material_type_description]],3,FALSE)</f>
        <v>Single Stream</v>
      </c>
    </row>
    <row r="613" spans="1:8" x14ac:dyDescent="0.25">
      <c r="A613">
        <v>3030</v>
      </c>
      <c r="B613" s="2">
        <v>44362</v>
      </c>
      <c r="C613">
        <v>1200</v>
      </c>
      <c r="D613">
        <v>0.6</v>
      </c>
      <c r="E613" s="2">
        <v>44362</v>
      </c>
      <c r="F613">
        <v>10</v>
      </c>
      <c r="G613">
        <f>IF(Table_production_dim1[[#This Row],[system_created_date]]=Table_production_dim1[[#Headers],[system_created_date]],"",SUMIF(B:B,Table_production_dim1[[#This Row],[system_created_date]],D:D))</f>
        <v>9.6300000000000008</v>
      </c>
      <c r="H613" t="str">
        <f>VLOOKUP(Table_production_dim1[[#This Row],[material_dim_material_id]],Table_material_dim1[[#All],[material_id]:[material_type_description]],3,FALSE)</f>
        <v>Single Stream</v>
      </c>
    </row>
    <row r="614" spans="1:8" x14ac:dyDescent="0.25">
      <c r="A614">
        <v>3028</v>
      </c>
      <c r="B614" s="2">
        <v>44362</v>
      </c>
      <c r="C614">
        <v>1210</v>
      </c>
      <c r="D614">
        <v>0.60499999999999998</v>
      </c>
      <c r="E614" s="2">
        <v>44362</v>
      </c>
      <c r="F614">
        <v>10</v>
      </c>
      <c r="G614">
        <f>IF(Table_production_dim1[[#This Row],[system_created_date]]=Table_production_dim1[[#Headers],[system_created_date]],"",SUMIF(B:B,Table_production_dim1[[#This Row],[system_created_date]],D:D))</f>
        <v>9.6300000000000008</v>
      </c>
      <c r="H614" t="str">
        <f>VLOOKUP(Table_production_dim1[[#This Row],[material_dim_material_id]],Table_material_dim1[[#All],[material_id]:[material_type_description]],3,FALSE)</f>
        <v>Single Stream</v>
      </c>
    </row>
    <row r="615" spans="1:8" x14ac:dyDescent="0.25">
      <c r="A615">
        <v>3025</v>
      </c>
      <c r="B615" s="2">
        <v>44362</v>
      </c>
      <c r="C615">
        <v>1215</v>
      </c>
      <c r="D615">
        <v>0.60750000000000004</v>
      </c>
      <c r="E615" s="2">
        <v>44362</v>
      </c>
      <c r="F615">
        <v>10</v>
      </c>
      <c r="G615">
        <f>IF(Table_production_dim1[[#This Row],[system_created_date]]=Table_production_dim1[[#Headers],[system_created_date]],"",SUMIF(B:B,Table_production_dim1[[#This Row],[system_created_date]],D:D))</f>
        <v>9.6300000000000008</v>
      </c>
      <c r="H615" t="str">
        <f>VLOOKUP(Table_production_dim1[[#This Row],[material_dim_material_id]],Table_material_dim1[[#All],[material_id]:[material_type_description]],3,FALSE)</f>
        <v>Single Stream</v>
      </c>
    </row>
    <row r="616" spans="1:8" x14ac:dyDescent="0.25">
      <c r="A616">
        <v>3029</v>
      </c>
      <c r="B616" s="2">
        <v>44362</v>
      </c>
      <c r="C616">
        <v>1215</v>
      </c>
      <c r="D616">
        <v>0.60750000000000004</v>
      </c>
      <c r="E616" s="2">
        <v>44362</v>
      </c>
      <c r="F616">
        <v>10</v>
      </c>
      <c r="G616">
        <f>IF(Table_production_dim1[[#This Row],[system_created_date]]=Table_production_dim1[[#Headers],[system_created_date]],"",SUMIF(B:B,Table_production_dim1[[#This Row],[system_created_date]],D:D))</f>
        <v>9.6300000000000008</v>
      </c>
      <c r="H616" t="str">
        <f>VLOOKUP(Table_production_dim1[[#This Row],[material_dim_material_id]],Table_material_dim1[[#All],[material_id]:[material_type_description]],3,FALSE)</f>
        <v>Single Stream</v>
      </c>
    </row>
    <row r="617" spans="1:8" x14ac:dyDescent="0.25">
      <c r="A617">
        <v>3026</v>
      </c>
      <c r="B617" s="2">
        <v>44362</v>
      </c>
      <c r="C617">
        <v>1220</v>
      </c>
      <c r="D617">
        <v>0.61</v>
      </c>
      <c r="E617" s="2">
        <v>44362</v>
      </c>
      <c r="F617">
        <v>10</v>
      </c>
      <c r="G617">
        <f>IF(Table_production_dim1[[#This Row],[system_created_date]]=Table_production_dim1[[#Headers],[system_created_date]],"",SUMIF(B:B,Table_production_dim1[[#This Row],[system_created_date]],D:D))</f>
        <v>9.6300000000000008</v>
      </c>
      <c r="H617" t="str">
        <f>VLOOKUP(Table_production_dim1[[#This Row],[material_dim_material_id]],Table_material_dim1[[#All],[material_id]:[material_type_description]],3,FALSE)</f>
        <v>Single Stream</v>
      </c>
    </row>
    <row r="618" spans="1:8" x14ac:dyDescent="0.25">
      <c r="A618">
        <v>3003</v>
      </c>
      <c r="B618" s="2">
        <v>44362</v>
      </c>
      <c r="C618">
        <v>1190</v>
      </c>
      <c r="D618">
        <v>0.59499999999999997</v>
      </c>
      <c r="E618" s="2">
        <v>44362</v>
      </c>
      <c r="F618">
        <v>2</v>
      </c>
      <c r="G618">
        <f>IF(Table_production_dim1[[#This Row],[system_created_date]]=Table_production_dim1[[#Headers],[system_created_date]],"",SUMIF(B:B,Table_production_dim1[[#This Row],[system_created_date]],D:D))</f>
        <v>9.6300000000000008</v>
      </c>
      <c r="H618" t="str">
        <f>VLOOKUP(Table_production_dim1[[#This Row],[material_dim_material_id]],Table_material_dim1[[#All],[material_id]:[material_type_description]],3,FALSE)</f>
        <v>OCC</v>
      </c>
    </row>
    <row r="619" spans="1:8" x14ac:dyDescent="0.25">
      <c r="A619">
        <v>3005</v>
      </c>
      <c r="B619" s="2">
        <v>44362</v>
      </c>
      <c r="C619">
        <v>1175</v>
      </c>
      <c r="D619">
        <v>0.58750000000000002</v>
      </c>
      <c r="E619" s="2">
        <v>44362</v>
      </c>
      <c r="F619">
        <v>2</v>
      </c>
      <c r="G619">
        <f>IF(Table_production_dim1[[#This Row],[system_created_date]]=Table_production_dim1[[#Headers],[system_created_date]],"",SUMIF(B:B,Table_production_dim1[[#This Row],[system_created_date]],D:D))</f>
        <v>9.6300000000000008</v>
      </c>
      <c r="H619" t="str">
        <f>VLOOKUP(Table_production_dim1[[#This Row],[material_dim_material_id]],Table_material_dim1[[#All],[material_id]:[material_type_description]],3,FALSE)</f>
        <v>OCC</v>
      </c>
    </row>
    <row r="620" spans="1:8" x14ac:dyDescent="0.25">
      <c r="A620">
        <v>3002</v>
      </c>
      <c r="B620" s="2">
        <v>44362</v>
      </c>
      <c r="C620">
        <v>1180</v>
      </c>
      <c r="D620">
        <v>0.59</v>
      </c>
      <c r="E620" s="2">
        <v>44362</v>
      </c>
      <c r="F620">
        <v>2</v>
      </c>
      <c r="G620">
        <f>IF(Table_production_dim1[[#This Row],[system_created_date]]=Table_production_dim1[[#Headers],[system_created_date]],"",SUMIF(B:B,Table_production_dim1[[#This Row],[system_created_date]],D:D))</f>
        <v>9.6300000000000008</v>
      </c>
      <c r="H620" t="str">
        <f>VLOOKUP(Table_production_dim1[[#This Row],[material_dim_material_id]],Table_material_dim1[[#All],[material_id]:[material_type_description]],3,FALSE)</f>
        <v>OCC</v>
      </c>
    </row>
    <row r="621" spans="1:8" x14ac:dyDescent="0.25">
      <c r="A621">
        <v>3004</v>
      </c>
      <c r="B621" s="2">
        <v>44362</v>
      </c>
      <c r="C621">
        <v>1195</v>
      </c>
      <c r="D621">
        <v>0.59750000000000003</v>
      </c>
      <c r="E621" s="2">
        <v>44362</v>
      </c>
      <c r="F621">
        <v>2</v>
      </c>
      <c r="G621">
        <f>IF(Table_production_dim1[[#This Row],[system_created_date]]=Table_production_dim1[[#Headers],[system_created_date]],"",SUMIF(B:B,Table_production_dim1[[#This Row],[system_created_date]],D:D))</f>
        <v>9.6300000000000008</v>
      </c>
      <c r="H621" t="str">
        <f>VLOOKUP(Table_production_dim1[[#This Row],[material_dim_material_id]],Table_material_dim1[[#All],[material_id]:[material_type_description]],3,FALSE)</f>
        <v>OCC</v>
      </c>
    </row>
    <row r="622" spans="1:8" x14ac:dyDescent="0.25">
      <c r="A622">
        <v>3024</v>
      </c>
      <c r="B622" s="2">
        <v>44362</v>
      </c>
      <c r="C622">
        <v>1200</v>
      </c>
      <c r="D622">
        <v>0.6</v>
      </c>
      <c r="E622" s="2">
        <v>44362</v>
      </c>
      <c r="F622">
        <v>10</v>
      </c>
      <c r="G622">
        <f>IF(Table_production_dim1[[#This Row],[system_created_date]]=Table_production_dim1[[#Headers],[system_created_date]],"",SUMIF(B:B,Table_production_dim1[[#This Row],[system_created_date]],D:D))</f>
        <v>9.6300000000000008</v>
      </c>
      <c r="H622" t="str">
        <f>VLOOKUP(Table_production_dim1[[#This Row],[material_dim_material_id]],Table_material_dim1[[#All],[material_id]:[material_type_description]],3,FALSE)</f>
        <v>Single Stream</v>
      </c>
    </row>
    <row r="623" spans="1:8" x14ac:dyDescent="0.25">
      <c r="A623">
        <v>3021</v>
      </c>
      <c r="B623" s="2">
        <v>44362</v>
      </c>
      <c r="C623">
        <v>1205</v>
      </c>
      <c r="D623">
        <v>0.60250000000000004</v>
      </c>
      <c r="E623" s="2">
        <v>44362</v>
      </c>
      <c r="F623">
        <v>10</v>
      </c>
      <c r="G623">
        <f>IF(Table_production_dim1[[#This Row],[system_created_date]]=Table_production_dim1[[#Headers],[system_created_date]],"",SUMIF(B:B,Table_production_dim1[[#This Row],[system_created_date]],D:D))</f>
        <v>9.6300000000000008</v>
      </c>
      <c r="H623" t="str">
        <f>VLOOKUP(Table_production_dim1[[#This Row],[material_dim_material_id]],Table_material_dim1[[#All],[material_id]:[material_type_description]],3,FALSE)</f>
        <v>Single Stream</v>
      </c>
    </row>
    <row r="624" spans="1:8" x14ac:dyDescent="0.25">
      <c r="A624">
        <v>3006</v>
      </c>
      <c r="B624" s="2">
        <v>44362</v>
      </c>
      <c r="C624">
        <v>1210</v>
      </c>
      <c r="D624">
        <v>0.60499999999999998</v>
      </c>
      <c r="E624" s="2">
        <v>44362</v>
      </c>
      <c r="F624">
        <v>10</v>
      </c>
      <c r="G624">
        <f>IF(Table_production_dim1[[#This Row],[system_created_date]]=Table_production_dim1[[#Headers],[system_created_date]],"",SUMIF(B:B,Table_production_dim1[[#This Row],[system_created_date]],D:D))</f>
        <v>9.6300000000000008</v>
      </c>
      <c r="H624" t="str">
        <f>VLOOKUP(Table_production_dim1[[#This Row],[material_dim_material_id]],Table_material_dim1[[#All],[material_id]:[material_type_description]],3,FALSE)</f>
        <v>Single Stream</v>
      </c>
    </row>
    <row r="625" spans="1:8" x14ac:dyDescent="0.25">
      <c r="A625">
        <v>3022</v>
      </c>
      <c r="B625" s="2">
        <v>44362</v>
      </c>
      <c r="C625">
        <v>1210</v>
      </c>
      <c r="D625">
        <v>0.60499999999999998</v>
      </c>
      <c r="E625" s="2">
        <v>44362</v>
      </c>
      <c r="F625">
        <v>10</v>
      </c>
      <c r="G625">
        <f>IF(Table_production_dim1[[#This Row],[system_created_date]]=Table_production_dim1[[#Headers],[system_created_date]],"",SUMIF(B:B,Table_production_dim1[[#This Row],[system_created_date]],D:D))</f>
        <v>9.6300000000000008</v>
      </c>
      <c r="H625" t="str">
        <f>VLOOKUP(Table_production_dim1[[#This Row],[material_dim_material_id]],Table_material_dim1[[#All],[material_id]:[material_type_description]],3,FALSE)</f>
        <v>Single Stream</v>
      </c>
    </row>
    <row r="626" spans="1:8" x14ac:dyDescent="0.25">
      <c r="A626">
        <v>3023</v>
      </c>
      <c r="B626" s="2">
        <v>44362</v>
      </c>
      <c r="C626">
        <v>1215</v>
      </c>
      <c r="D626">
        <v>0.60750000000000004</v>
      </c>
      <c r="E626" s="2">
        <v>44362</v>
      </c>
      <c r="F626">
        <v>10</v>
      </c>
      <c r="G626">
        <f>IF(Table_production_dim1[[#This Row],[system_created_date]]=Table_production_dim1[[#Headers],[system_created_date]],"",SUMIF(B:B,Table_production_dim1[[#This Row],[system_created_date]],D:D))</f>
        <v>9.6300000000000008</v>
      </c>
      <c r="H626" t="str">
        <f>VLOOKUP(Table_production_dim1[[#This Row],[material_dim_material_id]],Table_material_dim1[[#All],[material_id]:[material_type_description]],3,FALSE)</f>
        <v>Single Stream</v>
      </c>
    </row>
    <row r="627" spans="1:8" x14ac:dyDescent="0.25">
      <c r="A627">
        <v>3027</v>
      </c>
      <c r="B627" s="2">
        <v>44362</v>
      </c>
      <c r="C627">
        <v>1215</v>
      </c>
      <c r="D627">
        <v>0.60750000000000004</v>
      </c>
      <c r="E627" s="2">
        <v>44362</v>
      </c>
      <c r="F627">
        <v>10</v>
      </c>
      <c r="G627">
        <f>IF(Table_production_dim1[[#This Row],[system_created_date]]=Table_production_dim1[[#Headers],[system_created_date]],"",SUMIF(B:B,Table_production_dim1[[#This Row],[system_created_date]],D:D))</f>
        <v>9.6300000000000008</v>
      </c>
      <c r="H627" t="str">
        <f>VLOOKUP(Table_production_dim1[[#This Row],[material_dim_material_id]],Table_material_dim1[[#All],[material_id]:[material_type_description]],3,FALSE)</f>
        <v>Single Stream</v>
      </c>
    </row>
    <row r="628" spans="1:8" x14ac:dyDescent="0.25">
      <c r="A628">
        <v>3008</v>
      </c>
      <c r="B628" s="2">
        <v>44361</v>
      </c>
      <c r="C628">
        <v>1210</v>
      </c>
      <c r="D628">
        <v>0.60499999999999998</v>
      </c>
      <c r="E628" s="2">
        <v>44361</v>
      </c>
      <c r="F628">
        <v>10</v>
      </c>
      <c r="G628">
        <f>IF(Table_production_dim1[[#This Row],[system_created_date]]=Table_production_dim1[[#Headers],[system_created_date]],"",SUMIF(B:B,Table_production_dim1[[#This Row],[system_created_date]],D:D))</f>
        <v>11.437500000000002</v>
      </c>
      <c r="H628" t="str">
        <f>VLOOKUP(Table_production_dim1[[#This Row],[material_dim_material_id]],Table_material_dim1[[#All],[material_id]:[material_type_description]],3,FALSE)</f>
        <v>Single Stream</v>
      </c>
    </row>
    <row r="629" spans="1:8" x14ac:dyDescent="0.25">
      <c r="A629">
        <v>3001</v>
      </c>
      <c r="B629" s="2">
        <v>44361</v>
      </c>
      <c r="C629">
        <v>1215</v>
      </c>
      <c r="D629">
        <v>0.60750000000000004</v>
      </c>
      <c r="E629" s="2">
        <v>44361</v>
      </c>
      <c r="F629">
        <v>10</v>
      </c>
      <c r="G629">
        <f>IF(Table_production_dim1[[#This Row],[system_created_date]]=Table_production_dim1[[#Headers],[system_created_date]],"",SUMIF(B:B,Table_production_dim1[[#This Row],[system_created_date]],D:D))</f>
        <v>11.437500000000002</v>
      </c>
      <c r="H629" t="str">
        <f>VLOOKUP(Table_production_dim1[[#This Row],[material_dim_material_id]],Table_material_dim1[[#All],[material_id]:[material_type_description]],3,FALSE)</f>
        <v>Single Stream</v>
      </c>
    </row>
    <row r="630" spans="1:8" x14ac:dyDescent="0.25">
      <c r="A630">
        <v>2998</v>
      </c>
      <c r="B630" s="2">
        <v>44361</v>
      </c>
      <c r="C630">
        <v>1190</v>
      </c>
      <c r="D630">
        <v>0.59499999999999997</v>
      </c>
      <c r="E630" s="2">
        <v>44361</v>
      </c>
      <c r="F630">
        <v>2</v>
      </c>
      <c r="G630">
        <f>IF(Table_production_dim1[[#This Row],[system_created_date]]=Table_production_dim1[[#Headers],[system_created_date]],"",SUMIF(B:B,Table_production_dim1[[#This Row],[system_created_date]],D:D))</f>
        <v>11.437500000000002</v>
      </c>
      <c r="H630" t="str">
        <f>VLOOKUP(Table_production_dim1[[#This Row],[material_dim_material_id]],Table_material_dim1[[#All],[material_id]:[material_type_description]],3,FALSE)</f>
        <v>OCC</v>
      </c>
    </row>
    <row r="631" spans="1:8" x14ac:dyDescent="0.25">
      <c r="A631">
        <v>3011</v>
      </c>
      <c r="B631" s="2">
        <v>44361</v>
      </c>
      <c r="C631">
        <v>1200</v>
      </c>
      <c r="D631">
        <v>0.6</v>
      </c>
      <c r="E631" s="2">
        <v>44361</v>
      </c>
      <c r="F631">
        <v>10</v>
      </c>
      <c r="G631">
        <f>IF(Table_production_dim1[[#This Row],[system_created_date]]=Table_production_dim1[[#Headers],[system_created_date]],"",SUMIF(B:B,Table_production_dim1[[#This Row],[system_created_date]],D:D))</f>
        <v>11.437500000000002</v>
      </c>
      <c r="H631" t="str">
        <f>VLOOKUP(Table_production_dim1[[#This Row],[material_dim_material_id]],Table_material_dim1[[#All],[material_id]:[material_type_description]],3,FALSE)</f>
        <v>Single Stream</v>
      </c>
    </row>
    <row r="632" spans="1:8" x14ac:dyDescent="0.25">
      <c r="A632">
        <v>3000</v>
      </c>
      <c r="B632" s="2">
        <v>44361</v>
      </c>
      <c r="C632">
        <v>1205</v>
      </c>
      <c r="D632">
        <v>0.60250000000000004</v>
      </c>
      <c r="E632" s="2">
        <v>44361</v>
      </c>
      <c r="F632">
        <v>10</v>
      </c>
      <c r="G632">
        <f>IF(Table_production_dim1[[#This Row],[system_created_date]]=Table_production_dim1[[#Headers],[system_created_date]],"",SUMIF(B:B,Table_production_dim1[[#This Row],[system_created_date]],D:D))</f>
        <v>11.437500000000002</v>
      </c>
      <c r="H632" t="str">
        <f>VLOOKUP(Table_production_dim1[[#This Row],[material_dim_material_id]],Table_material_dim1[[#All],[material_id]:[material_type_description]],3,FALSE)</f>
        <v>Single Stream</v>
      </c>
    </row>
    <row r="633" spans="1:8" x14ac:dyDescent="0.25">
      <c r="A633">
        <v>3019</v>
      </c>
      <c r="B633" s="2">
        <v>44361</v>
      </c>
      <c r="C633">
        <v>1200</v>
      </c>
      <c r="D633">
        <v>0.6</v>
      </c>
      <c r="E633" s="2">
        <v>44361</v>
      </c>
      <c r="F633">
        <v>10</v>
      </c>
      <c r="G633">
        <f>IF(Table_production_dim1[[#This Row],[system_created_date]]=Table_production_dim1[[#Headers],[system_created_date]],"",SUMIF(B:B,Table_production_dim1[[#This Row],[system_created_date]],D:D))</f>
        <v>11.437500000000002</v>
      </c>
      <c r="H633" t="str">
        <f>VLOOKUP(Table_production_dim1[[#This Row],[material_dim_material_id]],Table_material_dim1[[#All],[material_id]:[material_type_description]],3,FALSE)</f>
        <v>Single Stream</v>
      </c>
    </row>
    <row r="634" spans="1:8" x14ac:dyDescent="0.25">
      <c r="A634">
        <v>3012</v>
      </c>
      <c r="B634" s="2">
        <v>44361</v>
      </c>
      <c r="C634">
        <v>1205</v>
      </c>
      <c r="D634">
        <v>0.60250000000000004</v>
      </c>
      <c r="E634" s="2">
        <v>44361</v>
      </c>
      <c r="F634">
        <v>10</v>
      </c>
      <c r="G634">
        <f>IF(Table_production_dim1[[#This Row],[system_created_date]]=Table_production_dim1[[#Headers],[system_created_date]],"",SUMIF(B:B,Table_production_dim1[[#This Row],[system_created_date]],D:D))</f>
        <v>11.437500000000002</v>
      </c>
      <c r="H634" t="str">
        <f>VLOOKUP(Table_production_dim1[[#This Row],[material_dim_material_id]],Table_material_dim1[[#All],[material_id]:[material_type_description]],3,FALSE)</f>
        <v>Single Stream</v>
      </c>
    </row>
    <row r="635" spans="1:8" x14ac:dyDescent="0.25">
      <c r="A635">
        <v>3020</v>
      </c>
      <c r="B635" s="2">
        <v>44361</v>
      </c>
      <c r="C635">
        <v>1205</v>
      </c>
      <c r="D635">
        <v>0.60250000000000004</v>
      </c>
      <c r="E635" s="2">
        <v>44361</v>
      </c>
      <c r="F635">
        <v>10</v>
      </c>
      <c r="G635">
        <f>IF(Table_production_dim1[[#This Row],[system_created_date]]=Table_production_dim1[[#Headers],[system_created_date]],"",SUMIF(B:B,Table_production_dim1[[#This Row],[system_created_date]],D:D))</f>
        <v>11.437500000000002</v>
      </c>
      <c r="H635" t="str">
        <f>VLOOKUP(Table_production_dim1[[#This Row],[material_dim_material_id]],Table_material_dim1[[#All],[material_id]:[material_type_description]],3,FALSE)</f>
        <v>Single Stream</v>
      </c>
    </row>
    <row r="636" spans="1:8" x14ac:dyDescent="0.25">
      <c r="A636">
        <v>3015</v>
      </c>
      <c r="B636" s="2">
        <v>44361</v>
      </c>
      <c r="C636">
        <v>1225</v>
      </c>
      <c r="D636">
        <v>0.61250000000000004</v>
      </c>
      <c r="E636" s="2">
        <v>44361</v>
      </c>
      <c r="F636">
        <v>10</v>
      </c>
      <c r="G636">
        <f>IF(Table_production_dim1[[#This Row],[system_created_date]]=Table_production_dim1[[#Headers],[system_created_date]],"",SUMIF(B:B,Table_production_dim1[[#This Row],[system_created_date]],D:D))</f>
        <v>11.437500000000002</v>
      </c>
      <c r="H636" t="str">
        <f>VLOOKUP(Table_production_dim1[[#This Row],[material_dim_material_id]],Table_material_dim1[[#All],[material_id]:[material_type_description]],3,FALSE)</f>
        <v>Single Stream</v>
      </c>
    </row>
    <row r="637" spans="1:8" x14ac:dyDescent="0.25">
      <c r="A637">
        <v>3013</v>
      </c>
      <c r="B637" s="2">
        <v>44361</v>
      </c>
      <c r="C637">
        <v>1210</v>
      </c>
      <c r="D637">
        <v>0.60499999999999998</v>
      </c>
      <c r="E637" s="2">
        <v>44361</v>
      </c>
      <c r="F637">
        <v>10</v>
      </c>
      <c r="G637">
        <f>IF(Table_production_dim1[[#This Row],[system_created_date]]=Table_production_dim1[[#Headers],[system_created_date]],"",SUMIF(B:B,Table_production_dim1[[#This Row],[system_created_date]],D:D))</f>
        <v>11.437500000000002</v>
      </c>
      <c r="H637" t="str">
        <f>VLOOKUP(Table_production_dim1[[#This Row],[material_dim_material_id]],Table_material_dim1[[#All],[material_id]:[material_type_description]],3,FALSE)</f>
        <v>Single Stream</v>
      </c>
    </row>
    <row r="638" spans="1:8" x14ac:dyDescent="0.25">
      <c r="A638">
        <v>3017</v>
      </c>
      <c r="B638" s="2">
        <v>44361</v>
      </c>
      <c r="C638">
        <v>1210</v>
      </c>
      <c r="D638">
        <v>0.60499999999999998</v>
      </c>
      <c r="E638" s="2">
        <v>44361</v>
      </c>
      <c r="F638">
        <v>10</v>
      </c>
      <c r="G638">
        <f>IF(Table_production_dim1[[#This Row],[system_created_date]]=Table_production_dim1[[#Headers],[system_created_date]],"",SUMIF(B:B,Table_production_dim1[[#This Row],[system_created_date]],D:D))</f>
        <v>11.437500000000002</v>
      </c>
      <c r="H638" t="str">
        <f>VLOOKUP(Table_production_dim1[[#This Row],[material_dim_material_id]],Table_material_dim1[[#All],[material_id]:[material_type_description]],3,FALSE)</f>
        <v>Single Stream</v>
      </c>
    </row>
    <row r="639" spans="1:8" x14ac:dyDescent="0.25">
      <c r="A639">
        <v>3014</v>
      </c>
      <c r="B639" s="2">
        <v>44361</v>
      </c>
      <c r="C639">
        <v>1215</v>
      </c>
      <c r="D639">
        <v>0.60750000000000004</v>
      </c>
      <c r="E639" s="2">
        <v>44361</v>
      </c>
      <c r="F639">
        <v>10</v>
      </c>
      <c r="G639">
        <f>IF(Table_production_dim1[[#This Row],[system_created_date]]=Table_production_dim1[[#Headers],[system_created_date]],"",SUMIF(B:B,Table_production_dim1[[#This Row],[system_created_date]],D:D))</f>
        <v>11.437500000000002</v>
      </c>
      <c r="H639" t="str">
        <f>VLOOKUP(Table_production_dim1[[#This Row],[material_dim_material_id]],Table_material_dim1[[#All],[material_id]:[material_type_description]],3,FALSE)</f>
        <v>Single Stream</v>
      </c>
    </row>
    <row r="640" spans="1:8" x14ac:dyDescent="0.25">
      <c r="A640">
        <v>2997</v>
      </c>
      <c r="B640" s="2">
        <v>44361</v>
      </c>
      <c r="C640">
        <v>1170</v>
      </c>
      <c r="D640">
        <v>0.58499999999999996</v>
      </c>
      <c r="E640" s="2">
        <v>44361</v>
      </c>
      <c r="F640">
        <v>2</v>
      </c>
      <c r="G640">
        <f>IF(Table_production_dim1[[#This Row],[system_created_date]]=Table_production_dim1[[#Headers],[system_created_date]],"",SUMIF(B:B,Table_production_dim1[[#This Row],[system_created_date]],D:D))</f>
        <v>11.437500000000002</v>
      </c>
      <c r="H640" t="str">
        <f>VLOOKUP(Table_production_dim1[[#This Row],[material_dim_material_id]],Table_material_dim1[[#All],[material_id]:[material_type_description]],3,FALSE)</f>
        <v>OCC</v>
      </c>
    </row>
    <row r="641" spans="1:8" x14ac:dyDescent="0.25">
      <c r="A641">
        <v>3009</v>
      </c>
      <c r="B641" s="2">
        <v>44361</v>
      </c>
      <c r="C641">
        <v>1200</v>
      </c>
      <c r="D641">
        <v>0.6</v>
      </c>
      <c r="E641" s="2">
        <v>44361</v>
      </c>
      <c r="F641">
        <v>10</v>
      </c>
      <c r="G641">
        <f>IF(Table_production_dim1[[#This Row],[system_created_date]]=Table_production_dim1[[#Headers],[system_created_date]],"",SUMIF(B:B,Table_production_dim1[[#This Row],[system_created_date]],D:D))</f>
        <v>11.437500000000002</v>
      </c>
      <c r="H641" t="str">
        <f>VLOOKUP(Table_production_dim1[[#This Row],[material_dim_material_id]],Table_material_dim1[[#All],[material_id]:[material_type_description]],3,FALSE)</f>
        <v>Single Stream</v>
      </c>
    </row>
    <row r="642" spans="1:8" x14ac:dyDescent="0.25">
      <c r="A642">
        <v>3010</v>
      </c>
      <c r="B642" s="2">
        <v>44361</v>
      </c>
      <c r="C642">
        <v>1205</v>
      </c>
      <c r="D642">
        <v>0.60250000000000004</v>
      </c>
      <c r="E642" s="2">
        <v>44361</v>
      </c>
      <c r="F642">
        <v>10</v>
      </c>
      <c r="G642">
        <f>IF(Table_production_dim1[[#This Row],[system_created_date]]=Table_production_dim1[[#Headers],[system_created_date]],"",SUMIF(B:B,Table_production_dim1[[#This Row],[system_created_date]],D:D))</f>
        <v>11.437500000000002</v>
      </c>
      <c r="H642" t="str">
        <f>VLOOKUP(Table_production_dim1[[#This Row],[material_dim_material_id]],Table_material_dim1[[#All],[material_id]:[material_type_description]],3,FALSE)</f>
        <v>Single Stream</v>
      </c>
    </row>
    <row r="643" spans="1:8" x14ac:dyDescent="0.25">
      <c r="A643">
        <v>3018</v>
      </c>
      <c r="B643" s="2">
        <v>44361</v>
      </c>
      <c r="C643">
        <v>1205</v>
      </c>
      <c r="D643">
        <v>0.60250000000000004</v>
      </c>
      <c r="E643" s="2">
        <v>44361</v>
      </c>
      <c r="F643">
        <v>10</v>
      </c>
      <c r="G643">
        <f>IF(Table_production_dim1[[#This Row],[system_created_date]]=Table_production_dim1[[#Headers],[system_created_date]],"",SUMIF(B:B,Table_production_dim1[[#This Row],[system_created_date]],D:D))</f>
        <v>11.437500000000002</v>
      </c>
      <c r="H643" t="str">
        <f>VLOOKUP(Table_production_dim1[[#This Row],[material_dim_material_id]],Table_material_dim1[[#All],[material_id]:[material_type_description]],3,FALSE)</f>
        <v>Single Stream</v>
      </c>
    </row>
    <row r="644" spans="1:8" x14ac:dyDescent="0.25">
      <c r="A644">
        <v>2999</v>
      </c>
      <c r="B644" s="2">
        <v>44361</v>
      </c>
      <c r="C644">
        <v>1210</v>
      </c>
      <c r="D644">
        <v>0.60499999999999998</v>
      </c>
      <c r="E644" s="2">
        <v>44361</v>
      </c>
      <c r="F644">
        <v>10</v>
      </c>
      <c r="G644">
        <f>IF(Table_production_dim1[[#This Row],[system_created_date]]=Table_production_dim1[[#Headers],[system_created_date]],"",SUMIF(B:B,Table_production_dim1[[#This Row],[system_created_date]],D:D))</f>
        <v>11.437500000000002</v>
      </c>
      <c r="H644" t="str">
        <f>VLOOKUP(Table_production_dim1[[#This Row],[material_dim_material_id]],Table_material_dim1[[#All],[material_id]:[material_type_description]],3,FALSE)</f>
        <v>Single Stream</v>
      </c>
    </row>
    <row r="645" spans="1:8" x14ac:dyDescent="0.25">
      <c r="A645">
        <v>2996</v>
      </c>
      <c r="B645" s="2">
        <v>44361</v>
      </c>
      <c r="C645">
        <v>1180</v>
      </c>
      <c r="D645">
        <v>0.59</v>
      </c>
      <c r="E645" s="2">
        <v>44361</v>
      </c>
      <c r="F645">
        <v>2</v>
      </c>
      <c r="G645">
        <f>IF(Table_production_dim1[[#This Row],[system_created_date]]=Table_production_dim1[[#Headers],[system_created_date]],"",SUMIF(B:B,Table_production_dim1[[#This Row],[system_created_date]],D:D))</f>
        <v>11.437500000000002</v>
      </c>
      <c r="H645" t="str">
        <f>VLOOKUP(Table_production_dim1[[#This Row],[material_dim_material_id]],Table_material_dim1[[#All],[material_id]:[material_type_description]],3,FALSE)</f>
        <v>OCC</v>
      </c>
    </row>
    <row r="646" spans="1:8" x14ac:dyDescent="0.25">
      <c r="A646">
        <v>3016</v>
      </c>
      <c r="B646" s="2">
        <v>44361</v>
      </c>
      <c r="C646">
        <v>1215</v>
      </c>
      <c r="D646">
        <v>0.60750000000000004</v>
      </c>
      <c r="E646" s="2">
        <v>44361</v>
      </c>
      <c r="F646">
        <v>10</v>
      </c>
      <c r="G646">
        <f>IF(Table_production_dim1[[#This Row],[system_created_date]]=Table_production_dim1[[#Headers],[system_created_date]],"",SUMIF(B:B,Table_production_dim1[[#This Row],[system_created_date]],D:D))</f>
        <v>11.437500000000002</v>
      </c>
      <c r="H646" t="str">
        <f>VLOOKUP(Table_production_dim1[[#This Row],[material_dim_material_id]],Table_material_dim1[[#All],[material_id]:[material_type_description]],3,FALSE)</f>
        <v>Single Stream</v>
      </c>
    </row>
    <row r="647" spans="1:8" x14ac:dyDescent="0.25">
      <c r="A647">
        <v>2989</v>
      </c>
      <c r="B647" s="2">
        <v>44358</v>
      </c>
      <c r="C647">
        <v>1220</v>
      </c>
      <c r="D647">
        <v>0.61</v>
      </c>
      <c r="E647" s="2">
        <v>44358</v>
      </c>
      <c r="F647">
        <v>10</v>
      </c>
      <c r="G647">
        <f>IF(Table_production_dim1[[#This Row],[system_created_date]]=Table_production_dim1[[#Headers],[system_created_date]],"",SUMIF(B:B,Table_production_dim1[[#This Row],[system_created_date]],D:D))</f>
        <v>12.641499999999999</v>
      </c>
      <c r="H647" t="str">
        <f>VLOOKUP(Table_production_dim1[[#This Row],[material_dim_material_id]],Table_material_dim1[[#All],[material_id]:[material_type_description]],3,FALSE)</f>
        <v>Single Stream</v>
      </c>
    </row>
    <row r="648" spans="1:8" x14ac:dyDescent="0.25">
      <c r="A648">
        <v>2987</v>
      </c>
      <c r="B648" s="2">
        <v>44358</v>
      </c>
      <c r="C648">
        <v>1205</v>
      </c>
      <c r="D648">
        <v>0.60250000000000004</v>
      </c>
      <c r="E648" s="2">
        <v>44358</v>
      </c>
      <c r="F648">
        <v>10</v>
      </c>
      <c r="G648">
        <f>IF(Table_production_dim1[[#This Row],[system_created_date]]=Table_production_dim1[[#Headers],[system_created_date]],"",SUMIF(B:B,Table_production_dim1[[#This Row],[system_created_date]],D:D))</f>
        <v>12.641499999999999</v>
      </c>
      <c r="H648" t="str">
        <f>VLOOKUP(Table_production_dim1[[#This Row],[material_dim_material_id]],Table_material_dim1[[#All],[material_id]:[material_type_description]],3,FALSE)</f>
        <v>Single Stream</v>
      </c>
    </row>
    <row r="649" spans="1:8" x14ac:dyDescent="0.25">
      <c r="A649">
        <v>2993</v>
      </c>
      <c r="B649" s="2">
        <v>44358</v>
      </c>
      <c r="C649">
        <v>1220</v>
      </c>
      <c r="D649">
        <v>0.61</v>
      </c>
      <c r="E649" s="2">
        <v>44358</v>
      </c>
      <c r="F649">
        <v>10</v>
      </c>
      <c r="G649">
        <f>IF(Table_production_dim1[[#This Row],[system_created_date]]=Table_production_dim1[[#Headers],[system_created_date]],"",SUMIF(B:B,Table_production_dim1[[#This Row],[system_created_date]],D:D))</f>
        <v>12.641499999999999</v>
      </c>
      <c r="H649" t="str">
        <f>VLOOKUP(Table_production_dim1[[#This Row],[material_dim_material_id]],Table_material_dim1[[#All],[material_id]:[material_type_description]],3,FALSE)</f>
        <v>Single Stream</v>
      </c>
    </row>
    <row r="650" spans="1:8" x14ac:dyDescent="0.25">
      <c r="A650">
        <v>2995</v>
      </c>
      <c r="B650" s="2">
        <v>44358</v>
      </c>
      <c r="C650">
        <v>1205</v>
      </c>
      <c r="D650">
        <v>0.60250000000000004</v>
      </c>
      <c r="E650" s="2">
        <v>44358</v>
      </c>
      <c r="F650">
        <v>10</v>
      </c>
      <c r="G650">
        <f>IF(Table_production_dim1[[#This Row],[system_created_date]]=Table_production_dim1[[#Headers],[system_created_date]],"",SUMIF(B:B,Table_production_dim1[[#This Row],[system_created_date]],D:D))</f>
        <v>12.641499999999999</v>
      </c>
      <c r="H650" t="str">
        <f>VLOOKUP(Table_production_dim1[[#This Row],[material_dim_material_id]],Table_material_dim1[[#All],[material_id]:[material_type_description]],3,FALSE)</f>
        <v>Single Stream</v>
      </c>
    </row>
    <row r="651" spans="1:8" x14ac:dyDescent="0.25">
      <c r="A651">
        <v>2981</v>
      </c>
      <c r="B651" s="2">
        <v>44358</v>
      </c>
      <c r="C651">
        <v>1180</v>
      </c>
      <c r="D651">
        <v>0.59</v>
      </c>
      <c r="E651" s="2">
        <v>44358</v>
      </c>
      <c r="F651">
        <v>2</v>
      </c>
      <c r="G651">
        <f>IF(Table_production_dim1[[#This Row],[system_created_date]]=Table_production_dim1[[#Headers],[system_created_date]],"",SUMIF(B:B,Table_production_dim1[[#This Row],[system_created_date]],D:D))</f>
        <v>12.641499999999999</v>
      </c>
      <c r="H651" t="str">
        <f>VLOOKUP(Table_production_dim1[[#This Row],[material_dim_material_id]],Table_material_dim1[[#All],[material_id]:[material_type_description]],3,FALSE)</f>
        <v>OCC</v>
      </c>
    </row>
    <row r="652" spans="1:8" x14ac:dyDescent="0.25">
      <c r="A652">
        <v>2978</v>
      </c>
      <c r="B652" s="2">
        <v>44358</v>
      </c>
      <c r="C652">
        <v>1215</v>
      </c>
      <c r="D652">
        <v>0.60750000000000004</v>
      </c>
      <c r="E652" s="2">
        <v>44358</v>
      </c>
      <c r="F652">
        <v>10</v>
      </c>
      <c r="G652">
        <f>IF(Table_production_dim1[[#This Row],[system_created_date]]=Table_production_dim1[[#Headers],[system_created_date]],"",SUMIF(B:B,Table_production_dim1[[#This Row],[system_created_date]],D:D))</f>
        <v>12.641499999999999</v>
      </c>
      <c r="H652" t="str">
        <f>VLOOKUP(Table_production_dim1[[#This Row],[material_dim_material_id]],Table_material_dim1[[#All],[material_id]:[material_type_description]],3,FALSE)</f>
        <v>Single Stream</v>
      </c>
    </row>
    <row r="653" spans="1:8" x14ac:dyDescent="0.25">
      <c r="A653">
        <v>2977</v>
      </c>
      <c r="B653" s="2">
        <v>44358</v>
      </c>
      <c r="C653">
        <v>1200</v>
      </c>
      <c r="D653">
        <v>0.6</v>
      </c>
      <c r="E653" s="2">
        <v>44358</v>
      </c>
      <c r="F653">
        <v>2</v>
      </c>
      <c r="G653">
        <f>IF(Table_production_dim1[[#This Row],[system_created_date]]=Table_production_dim1[[#Headers],[system_created_date]],"",SUMIF(B:B,Table_production_dim1[[#This Row],[system_created_date]],D:D))</f>
        <v>12.641499999999999</v>
      </c>
      <c r="H653" t="str">
        <f>VLOOKUP(Table_production_dim1[[#This Row],[material_dim_material_id]],Table_material_dim1[[#All],[material_id]:[material_type_description]],3,FALSE)</f>
        <v>OCC</v>
      </c>
    </row>
    <row r="654" spans="1:8" x14ac:dyDescent="0.25">
      <c r="A654">
        <v>2992</v>
      </c>
      <c r="B654" s="2">
        <v>44358</v>
      </c>
      <c r="C654">
        <v>1200</v>
      </c>
      <c r="D654">
        <v>0.6</v>
      </c>
      <c r="E654" s="2">
        <v>44358</v>
      </c>
      <c r="F654">
        <v>10</v>
      </c>
      <c r="G654">
        <f>IF(Table_production_dim1[[#This Row],[system_created_date]]=Table_production_dim1[[#Headers],[system_created_date]],"",SUMIF(B:B,Table_production_dim1[[#This Row],[system_created_date]],D:D))</f>
        <v>12.641499999999999</v>
      </c>
      <c r="H654" t="str">
        <f>VLOOKUP(Table_production_dim1[[#This Row],[material_dim_material_id]],Table_material_dim1[[#All],[material_id]:[material_type_description]],3,FALSE)</f>
        <v>Single Stream</v>
      </c>
    </row>
    <row r="655" spans="1:8" x14ac:dyDescent="0.25">
      <c r="A655">
        <v>2980</v>
      </c>
      <c r="B655" s="2">
        <v>44358</v>
      </c>
      <c r="C655">
        <v>1195</v>
      </c>
      <c r="D655">
        <v>0.59750000000000003</v>
      </c>
      <c r="E655" s="2">
        <v>44358</v>
      </c>
      <c r="F655">
        <v>2</v>
      </c>
      <c r="G655">
        <f>IF(Table_production_dim1[[#This Row],[system_created_date]]=Table_production_dim1[[#Headers],[system_created_date]],"",SUMIF(B:B,Table_production_dim1[[#This Row],[system_created_date]],D:D))</f>
        <v>12.641499999999999</v>
      </c>
      <c r="H655" t="str">
        <f>VLOOKUP(Table_production_dim1[[#This Row],[material_dim_material_id]],Table_material_dim1[[#All],[material_id]:[material_type_description]],3,FALSE)</f>
        <v>OCC</v>
      </c>
    </row>
    <row r="656" spans="1:8" x14ac:dyDescent="0.25">
      <c r="A656">
        <v>2986</v>
      </c>
      <c r="B656" s="2">
        <v>44358</v>
      </c>
      <c r="C656">
        <v>1210</v>
      </c>
      <c r="D656">
        <v>0.60499999999999998</v>
      </c>
      <c r="E656" s="2">
        <v>44358</v>
      </c>
      <c r="F656">
        <v>10</v>
      </c>
      <c r="G656">
        <f>IF(Table_production_dim1[[#This Row],[system_created_date]]=Table_production_dim1[[#Headers],[system_created_date]],"",SUMIF(B:B,Table_production_dim1[[#This Row],[system_created_date]],D:D))</f>
        <v>12.641499999999999</v>
      </c>
      <c r="H656" t="str">
        <f>VLOOKUP(Table_production_dim1[[#This Row],[material_dim_material_id]],Table_material_dim1[[#All],[material_id]:[material_type_description]],3,FALSE)</f>
        <v>Single Stream</v>
      </c>
    </row>
    <row r="657" spans="1:8" x14ac:dyDescent="0.25">
      <c r="A657">
        <v>2990</v>
      </c>
      <c r="B657" s="2">
        <v>44358</v>
      </c>
      <c r="C657">
        <v>1210</v>
      </c>
      <c r="D657">
        <v>0.60499999999999998</v>
      </c>
      <c r="E657" s="2">
        <v>44358</v>
      </c>
      <c r="F657">
        <v>10</v>
      </c>
      <c r="G657">
        <f>IF(Table_production_dim1[[#This Row],[system_created_date]]=Table_production_dim1[[#Headers],[system_created_date]],"",SUMIF(B:B,Table_production_dim1[[#This Row],[system_created_date]],D:D))</f>
        <v>12.641499999999999</v>
      </c>
      <c r="H657" t="str">
        <f>VLOOKUP(Table_production_dim1[[#This Row],[material_dim_material_id]],Table_material_dim1[[#All],[material_id]:[material_type_description]],3,FALSE)</f>
        <v>Single Stream</v>
      </c>
    </row>
    <row r="658" spans="1:8" x14ac:dyDescent="0.25">
      <c r="A658">
        <v>2994</v>
      </c>
      <c r="B658" s="2">
        <v>44358</v>
      </c>
      <c r="C658">
        <v>1210</v>
      </c>
      <c r="D658">
        <v>0.60499999999999998</v>
      </c>
      <c r="E658" s="2">
        <v>44358</v>
      </c>
      <c r="F658">
        <v>10</v>
      </c>
      <c r="G658">
        <f>IF(Table_production_dim1[[#This Row],[system_created_date]]=Table_production_dim1[[#Headers],[system_created_date]],"",SUMIF(B:B,Table_production_dim1[[#This Row],[system_created_date]],D:D))</f>
        <v>12.641499999999999</v>
      </c>
      <c r="H658" t="str">
        <f>VLOOKUP(Table_production_dim1[[#This Row],[material_dim_material_id]],Table_material_dim1[[#All],[material_id]:[material_type_description]],3,FALSE)</f>
        <v>Single Stream</v>
      </c>
    </row>
    <row r="659" spans="1:8" x14ac:dyDescent="0.25">
      <c r="A659">
        <v>2975</v>
      </c>
      <c r="B659" s="2">
        <v>44358</v>
      </c>
      <c r="C659">
        <v>1180</v>
      </c>
      <c r="D659">
        <v>0.59</v>
      </c>
      <c r="E659" s="2">
        <v>44358</v>
      </c>
      <c r="F659">
        <v>2</v>
      </c>
      <c r="G659">
        <f>IF(Table_production_dim1[[#This Row],[system_created_date]]=Table_production_dim1[[#Headers],[system_created_date]],"",SUMIF(B:B,Table_production_dim1[[#This Row],[system_created_date]],D:D))</f>
        <v>12.641499999999999</v>
      </c>
      <c r="H659" t="str">
        <f>VLOOKUP(Table_production_dim1[[#This Row],[material_dim_material_id]],Table_material_dim1[[#All],[material_id]:[material_type_description]],3,FALSE)</f>
        <v>OCC</v>
      </c>
    </row>
    <row r="660" spans="1:8" x14ac:dyDescent="0.25">
      <c r="A660">
        <v>2985</v>
      </c>
      <c r="B660" s="2">
        <v>44358</v>
      </c>
      <c r="C660">
        <v>1200</v>
      </c>
      <c r="D660">
        <v>0.6</v>
      </c>
      <c r="E660" s="2">
        <v>44358</v>
      </c>
      <c r="F660">
        <v>10</v>
      </c>
      <c r="G660">
        <f>IF(Table_production_dim1[[#This Row],[system_created_date]]=Table_production_dim1[[#Headers],[system_created_date]],"",SUMIF(B:B,Table_production_dim1[[#This Row],[system_created_date]],D:D))</f>
        <v>12.641499999999999</v>
      </c>
      <c r="H660" t="str">
        <f>VLOOKUP(Table_production_dim1[[#This Row],[material_dim_material_id]],Table_material_dim1[[#All],[material_id]:[material_type_description]],3,FALSE)</f>
        <v>Single Stream</v>
      </c>
    </row>
    <row r="661" spans="1:8" x14ac:dyDescent="0.25">
      <c r="A661">
        <v>2979</v>
      </c>
      <c r="B661" s="2">
        <v>44358</v>
      </c>
      <c r="C661">
        <v>1180</v>
      </c>
      <c r="D661">
        <v>0.59</v>
      </c>
      <c r="E661" s="2">
        <v>44358</v>
      </c>
      <c r="F661">
        <v>2</v>
      </c>
      <c r="G661">
        <f>IF(Table_production_dim1[[#This Row],[system_created_date]]=Table_production_dim1[[#Headers],[system_created_date]],"",SUMIF(B:B,Table_production_dim1[[#This Row],[system_created_date]],D:D))</f>
        <v>12.641499999999999</v>
      </c>
      <c r="H661" t="str">
        <f>VLOOKUP(Table_production_dim1[[#This Row],[material_dim_material_id]],Table_material_dim1[[#All],[material_id]:[material_type_description]],3,FALSE)</f>
        <v>OCC</v>
      </c>
    </row>
    <row r="662" spans="1:8" x14ac:dyDescent="0.25">
      <c r="A662">
        <v>2991</v>
      </c>
      <c r="B662" s="2">
        <v>44358</v>
      </c>
      <c r="C662">
        <v>1215</v>
      </c>
      <c r="D662">
        <v>0.60750000000000004</v>
      </c>
      <c r="E662" s="2">
        <v>44358</v>
      </c>
      <c r="F662">
        <v>10</v>
      </c>
      <c r="G662">
        <f>IF(Table_production_dim1[[#This Row],[system_created_date]]=Table_production_dim1[[#Headers],[system_created_date]],"",SUMIF(B:B,Table_production_dim1[[#This Row],[system_created_date]],D:D))</f>
        <v>12.641499999999999</v>
      </c>
      <c r="H662" t="str">
        <f>VLOOKUP(Table_production_dim1[[#This Row],[material_dim_material_id]],Table_material_dim1[[#All],[material_id]:[material_type_description]],3,FALSE)</f>
        <v>Single Stream</v>
      </c>
    </row>
    <row r="663" spans="1:8" x14ac:dyDescent="0.25">
      <c r="A663">
        <v>2976</v>
      </c>
      <c r="B663" s="2">
        <v>44358</v>
      </c>
      <c r="C663">
        <v>1198</v>
      </c>
      <c r="D663">
        <v>0.59899999999999998</v>
      </c>
      <c r="E663" s="2">
        <v>44358</v>
      </c>
      <c r="F663">
        <v>2</v>
      </c>
      <c r="G663">
        <f>IF(Table_production_dim1[[#This Row],[system_created_date]]=Table_production_dim1[[#Headers],[system_created_date]],"",SUMIF(B:B,Table_production_dim1[[#This Row],[system_created_date]],D:D))</f>
        <v>12.641499999999999</v>
      </c>
      <c r="H663" t="str">
        <f>VLOOKUP(Table_production_dim1[[#This Row],[material_dim_material_id]],Table_material_dim1[[#All],[material_id]:[material_type_description]],3,FALSE)</f>
        <v>OCC</v>
      </c>
    </row>
    <row r="664" spans="1:8" x14ac:dyDescent="0.25">
      <c r="A664">
        <v>2983</v>
      </c>
      <c r="B664" s="2">
        <v>44358</v>
      </c>
      <c r="C664">
        <v>1210</v>
      </c>
      <c r="D664">
        <v>0.60499999999999998</v>
      </c>
      <c r="E664" s="2">
        <v>44358</v>
      </c>
      <c r="F664">
        <v>10</v>
      </c>
      <c r="G664">
        <f>IF(Table_production_dim1[[#This Row],[system_created_date]]=Table_production_dim1[[#Headers],[system_created_date]],"",SUMIF(B:B,Table_production_dim1[[#This Row],[system_created_date]],D:D))</f>
        <v>12.641499999999999</v>
      </c>
      <c r="H664" t="str">
        <f>VLOOKUP(Table_production_dim1[[#This Row],[material_dim_material_id]],Table_material_dim1[[#All],[material_id]:[material_type_description]],3,FALSE)</f>
        <v>Single Stream</v>
      </c>
    </row>
    <row r="665" spans="1:8" x14ac:dyDescent="0.25">
      <c r="A665">
        <v>2984</v>
      </c>
      <c r="B665" s="2">
        <v>44358</v>
      </c>
      <c r="C665">
        <v>1215</v>
      </c>
      <c r="D665">
        <v>0.60750000000000004</v>
      </c>
      <c r="E665" s="2">
        <v>44358</v>
      </c>
      <c r="F665">
        <v>10</v>
      </c>
      <c r="G665">
        <f>IF(Table_production_dim1[[#This Row],[system_created_date]]=Table_production_dim1[[#Headers],[system_created_date]],"",SUMIF(B:B,Table_production_dim1[[#This Row],[system_created_date]],D:D))</f>
        <v>12.641499999999999</v>
      </c>
      <c r="H665" t="str">
        <f>VLOOKUP(Table_production_dim1[[#This Row],[material_dim_material_id]],Table_material_dim1[[#All],[material_id]:[material_type_description]],3,FALSE)</f>
        <v>Single Stream</v>
      </c>
    </row>
    <row r="666" spans="1:8" x14ac:dyDescent="0.25">
      <c r="A666">
        <v>2982</v>
      </c>
      <c r="B666" s="2">
        <v>44358</v>
      </c>
      <c r="C666">
        <v>1200</v>
      </c>
      <c r="D666">
        <v>0.6</v>
      </c>
      <c r="E666" s="2">
        <v>44358</v>
      </c>
      <c r="F666">
        <v>10</v>
      </c>
      <c r="G666">
        <f>IF(Table_production_dim1[[#This Row],[system_created_date]]=Table_production_dim1[[#Headers],[system_created_date]],"",SUMIF(B:B,Table_production_dim1[[#This Row],[system_created_date]],D:D))</f>
        <v>12.641499999999999</v>
      </c>
      <c r="H666" t="str">
        <f>VLOOKUP(Table_production_dim1[[#This Row],[material_dim_material_id]],Table_material_dim1[[#All],[material_id]:[material_type_description]],3,FALSE)</f>
        <v>Single Stream</v>
      </c>
    </row>
    <row r="667" spans="1:8" x14ac:dyDescent="0.25">
      <c r="A667">
        <v>2988</v>
      </c>
      <c r="B667" s="2">
        <v>44358</v>
      </c>
      <c r="C667">
        <v>1215</v>
      </c>
      <c r="D667">
        <v>0.60750000000000004</v>
      </c>
      <c r="E667" s="2">
        <v>44358</v>
      </c>
      <c r="F667">
        <v>10</v>
      </c>
      <c r="G667">
        <f>IF(Table_production_dim1[[#This Row],[system_created_date]]=Table_production_dim1[[#Headers],[system_created_date]],"",SUMIF(B:B,Table_production_dim1[[#This Row],[system_created_date]],D:D))</f>
        <v>12.641499999999999</v>
      </c>
      <c r="H667" t="str">
        <f>VLOOKUP(Table_production_dim1[[#This Row],[material_dim_material_id]],Table_material_dim1[[#All],[material_id]:[material_type_description]],3,FALSE)</f>
        <v>Single Stream</v>
      </c>
    </row>
    <row r="668" spans="1:8" x14ac:dyDescent="0.25">
      <c r="A668">
        <v>2969</v>
      </c>
      <c r="B668" s="2">
        <v>44357</v>
      </c>
      <c r="C668">
        <v>1210</v>
      </c>
      <c r="D668">
        <v>0.60499999999999998</v>
      </c>
      <c r="E668" s="2">
        <v>44357</v>
      </c>
      <c r="F668">
        <v>10</v>
      </c>
      <c r="G668">
        <f>IF(Table_production_dim1[[#This Row],[system_created_date]]=Table_production_dim1[[#Headers],[system_created_date]],"",SUMIF(B:B,Table_production_dim1[[#This Row],[system_created_date]],D:D))</f>
        <v>13.887499999999996</v>
      </c>
      <c r="H668" t="str">
        <f>VLOOKUP(Table_production_dim1[[#This Row],[material_dim_material_id]],Table_material_dim1[[#All],[material_id]:[material_type_description]],3,FALSE)</f>
        <v>Single Stream</v>
      </c>
    </row>
    <row r="669" spans="1:8" x14ac:dyDescent="0.25">
      <c r="A669">
        <v>2958</v>
      </c>
      <c r="B669" s="2">
        <v>44357</v>
      </c>
      <c r="C669">
        <v>1215</v>
      </c>
      <c r="D669">
        <v>0.60750000000000004</v>
      </c>
      <c r="E669" s="2">
        <v>44357</v>
      </c>
      <c r="F669">
        <v>10</v>
      </c>
      <c r="G669">
        <f>IF(Table_production_dim1[[#This Row],[system_created_date]]=Table_production_dim1[[#Headers],[system_created_date]],"",SUMIF(B:B,Table_production_dim1[[#This Row],[system_created_date]],D:D))</f>
        <v>13.887499999999996</v>
      </c>
      <c r="H669" t="str">
        <f>VLOOKUP(Table_production_dim1[[#This Row],[material_dim_material_id]],Table_material_dim1[[#All],[material_id]:[material_type_description]],3,FALSE)</f>
        <v>Single Stream</v>
      </c>
    </row>
    <row r="670" spans="1:8" x14ac:dyDescent="0.25">
      <c r="A670">
        <v>2973</v>
      </c>
      <c r="B670" s="2">
        <v>44357</v>
      </c>
      <c r="C670">
        <v>1210</v>
      </c>
      <c r="D670">
        <v>0.60499999999999998</v>
      </c>
      <c r="E670" s="2">
        <v>44357</v>
      </c>
      <c r="F670">
        <v>10</v>
      </c>
      <c r="G670">
        <f>IF(Table_production_dim1[[#This Row],[system_created_date]]=Table_production_dim1[[#Headers],[system_created_date]],"",SUMIF(B:B,Table_production_dim1[[#This Row],[system_created_date]],D:D))</f>
        <v>13.887499999999996</v>
      </c>
      <c r="H670" t="str">
        <f>VLOOKUP(Table_production_dim1[[#This Row],[material_dim_material_id]],Table_material_dim1[[#All],[material_id]:[material_type_description]],3,FALSE)</f>
        <v>Single Stream</v>
      </c>
    </row>
    <row r="671" spans="1:8" x14ac:dyDescent="0.25">
      <c r="A671">
        <v>2966</v>
      </c>
      <c r="B671" s="2">
        <v>44357</v>
      </c>
      <c r="C671">
        <v>1215</v>
      </c>
      <c r="D671">
        <v>0.60750000000000004</v>
      </c>
      <c r="E671" s="2">
        <v>44357</v>
      </c>
      <c r="F671">
        <v>10</v>
      </c>
      <c r="G671">
        <f>IF(Table_production_dim1[[#This Row],[system_created_date]]=Table_production_dim1[[#Headers],[system_created_date]],"",SUMIF(B:B,Table_production_dim1[[#This Row],[system_created_date]],D:D))</f>
        <v>13.887499999999996</v>
      </c>
      <c r="H671" t="str">
        <f>VLOOKUP(Table_production_dim1[[#This Row],[material_dim_material_id]],Table_material_dim1[[#All],[material_id]:[material_type_description]],3,FALSE)</f>
        <v>Single Stream</v>
      </c>
    </row>
    <row r="672" spans="1:8" x14ac:dyDescent="0.25">
      <c r="A672">
        <v>2970</v>
      </c>
      <c r="B672" s="2">
        <v>44357</v>
      </c>
      <c r="C672">
        <v>1215</v>
      </c>
      <c r="D672">
        <v>0.60750000000000004</v>
      </c>
      <c r="E672" s="2">
        <v>44357</v>
      </c>
      <c r="F672">
        <v>10</v>
      </c>
      <c r="G672">
        <f>IF(Table_production_dim1[[#This Row],[system_created_date]]=Table_production_dim1[[#Headers],[system_created_date]],"",SUMIF(B:B,Table_production_dim1[[#This Row],[system_created_date]],D:D))</f>
        <v>13.887499999999996</v>
      </c>
      <c r="H672" t="str">
        <f>VLOOKUP(Table_production_dim1[[#This Row],[material_dim_material_id]],Table_material_dim1[[#All],[material_id]:[material_type_description]],3,FALSE)</f>
        <v>Single Stream</v>
      </c>
    </row>
    <row r="673" spans="1:8" x14ac:dyDescent="0.25">
      <c r="A673">
        <v>2952</v>
      </c>
      <c r="B673" s="2">
        <v>44357</v>
      </c>
      <c r="C673">
        <v>1195</v>
      </c>
      <c r="D673">
        <v>0.59750000000000003</v>
      </c>
      <c r="E673" s="2">
        <v>44357</v>
      </c>
      <c r="F673">
        <v>2</v>
      </c>
      <c r="G673">
        <f>IF(Table_production_dim1[[#This Row],[system_created_date]]=Table_production_dim1[[#Headers],[system_created_date]],"",SUMIF(B:B,Table_production_dim1[[#This Row],[system_created_date]],D:D))</f>
        <v>13.887499999999996</v>
      </c>
      <c r="H673" t="str">
        <f>VLOOKUP(Table_production_dim1[[#This Row],[material_dim_material_id]],Table_material_dim1[[#All],[material_id]:[material_type_description]],3,FALSE)</f>
        <v>OCC</v>
      </c>
    </row>
    <row r="674" spans="1:8" x14ac:dyDescent="0.25">
      <c r="A674">
        <v>2972</v>
      </c>
      <c r="B674" s="2">
        <v>44357</v>
      </c>
      <c r="C674">
        <v>1200</v>
      </c>
      <c r="D674">
        <v>0.6</v>
      </c>
      <c r="E674" s="2">
        <v>44357</v>
      </c>
      <c r="F674">
        <v>10</v>
      </c>
      <c r="G674">
        <f>IF(Table_production_dim1[[#This Row],[system_created_date]]=Table_production_dim1[[#Headers],[system_created_date]],"",SUMIF(B:B,Table_production_dim1[[#This Row],[system_created_date]],D:D))</f>
        <v>13.887499999999996</v>
      </c>
      <c r="H674" t="str">
        <f>VLOOKUP(Table_production_dim1[[#This Row],[material_dim_material_id]],Table_material_dim1[[#All],[material_id]:[material_type_description]],3,FALSE)</f>
        <v>Single Stream</v>
      </c>
    </row>
    <row r="675" spans="1:8" x14ac:dyDescent="0.25">
      <c r="A675">
        <v>2961</v>
      </c>
      <c r="B675" s="2">
        <v>44357</v>
      </c>
      <c r="C675">
        <v>1205</v>
      </c>
      <c r="D675">
        <v>0.60250000000000004</v>
      </c>
      <c r="E675" s="2">
        <v>44357</v>
      </c>
      <c r="F675">
        <v>10</v>
      </c>
      <c r="G675">
        <f>IF(Table_production_dim1[[#This Row],[system_created_date]]=Table_production_dim1[[#Headers],[system_created_date]],"",SUMIF(B:B,Table_production_dim1[[#This Row],[system_created_date]],D:D))</f>
        <v>13.887499999999996</v>
      </c>
      <c r="H675" t="str">
        <f>VLOOKUP(Table_production_dim1[[#This Row],[material_dim_material_id]],Table_material_dim1[[#All],[material_id]:[material_type_description]],3,FALSE)</f>
        <v>Single Stream</v>
      </c>
    </row>
    <row r="676" spans="1:8" x14ac:dyDescent="0.25">
      <c r="A676">
        <v>2971</v>
      </c>
      <c r="B676" s="2">
        <v>44357</v>
      </c>
      <c r="C676">
        <v>1220</v>
      </c>
      <c r="D676">
        <v>0.61</v>
      </c>
      <c r="E676" s="2">
        <v>44357</v>
      </c>
      <c r="F676">
        <v>10</v>
      </c>
      <c r="G676">
        <f>IF(Table_production_dim1[[#This Row],[system_created_date]]=Table_production_dim1[[#Headers],[system_created_date]],"",SUMIF(B:B,Table_production_dim1[[#This Row],[system_created_date]],D:D))</f>
        <v>13.887499999999996</v>
      </c>
      <c r="H676" t="str">
        <f>VLOOKUP(Table_production_dim1[[#This Row],[material_dim_material_id]],Table_material_dim1[[#All],[material_id]:[material_type_description]],3,FALSE)</f>
        <v>Single Stream</v>
      </c>
    </row>
    <row r="677" spans="1:8" x14ac:dyDescent="0.25">
      <c r="A677">
        <v>2954</v>
      </c>
      <c r="B677" s="2">
        <v>44357</v>
      </c>
      <c r="C677">
        <v>1210</v>
      </c>
      <c r="D677">
        <v>0.60499999999999998</v>
      </c>
      <c r="E677" s="2">
        <v>44357</v>
      </c>
      <c r="F677">
        <v>10</v>
      </c>
      <c r="G677">
        <f>IF(Table_production_dim1[[#This Row],[system_created_date]]=Table_production_dim1[[#Headers],[system_created_date]],"",SUMIF(B:B,Table_production_dim1[[#This Row],[system_created_date]],D:D))</f>
        <v>13.887499999999996</v>
      </c>
      <c r="H677" t="str">
        <f>VLOOKUP(Table_production_dim1[[#This Row],[material_dim_material_id]],Table_material_dim1[[#All],[material_id]:[material_type_description]],3,FALSE)</f>
        <v>Single Stream</v>
      </c>
    </row>
    <row r="678" spans="1:8" x14ac:dyDescent="0.25">
      <c r="A678">
        <v>2974</v>
      </c>
      <c r="B678" s="2">
        <v>44357</v>
      </c>
      <c r="C678">
        <v>1205</v>
      </c>
      <c r="D678">
        <v>0.60250000000000004</v>
      </c>
      <c r="E678" s="2">
        <v>44357</v>
      </c>
      <c r="F678">
        <v>10</v>
      </c>
      <c r="G678">
        <f>IF(Table_production_dim1[[#This Row],[system_created_date]]=Table_production_dim1[[#Headers],[system_created_date]],"",SUMIF(B:B,Table_production_dim1[[#This Row],[system_created_date]],D:D))</f>
        <v>13.887499999999996</v>
      </c>
      <c r="H678" t="str">
        <f>VLOOKUP(Table_production_dim1[[#This Row],[material_dim_material_id]],Table_material_dim1[[#All],[material_id]:[material_type_description]],3,FALSE)</f>
        <v>Single Stream</v>
      </c>
    </row>
    <row r="679" spans="1:8" x14ac:dyDescent="0.25">
      <c r="A679">
        <v>2963</v>
      </c>
      <c r="B679" s="2">
        <v>44357</v>
      </c>
      <c r="C679">
        <v>1210</v>
      </c>
      <c r="D679">
        <v>0.60499999999999998</v>
      </c>
      <c r="E679" s="2">
        <v>44357</v>
      </c>
      <c r="F679">
        <v>10</v>
      </c>
      <c r="G679">
        <f>IF(Table_production_dim1[[#This Row],[system_created_date]]=Table_production_dim1[[#Headers],[system_created_date]],"",SUMIF(B:B,Table_production_dim1[[#This Row],[system_created_date]],D:D))</f>
        <v>13.887499999999996</v>
      </c>
      <c r="H679" t="str">
        <f>VLOOKUP(Table_production_dim1[[#This Row],[material_dim_material_id]],Table_material_dim1[[#All],[material_id]:[material_type_description]],3,FALSE)</f>
        <v>Single Stream</v>
      </c>
    </row>
    <row r="680" spans="1:8" x14ac:dyDescent="0.25">
      <c r="A680">
        <v>2953</v>
      </c>
      <c r="B680" s="2">
        <v>44357</v>
      </c>
      <c r="C680">
        <v>1190</v>
      </c>
      <c r="D680">
        <v>0.59499999999999997</v>
      </c>
      <c r="E680" s="2">
        <v>44357</v>
      </c>
      <c r="F680">
        <v>2</v>
      </c>
      <c r="G680">
        <f>IF(Table_production_dim1[[#This Row],[system_created_date]]=Table_production_dim1[[#Headers],[system_created_date]],"",SUMIF(B:B,Table_production_dim1[[#This Row],[system_created_date]],D:D))</f>
        <v>13.887499999999996</v>
      </c>
      <c r="H680" t="str">
        <f>VLOOKUP(Table_production_dim1[[#This Row],[material_dim_material_id]],Table_material_dim1[[#All],[material_id]:[material_type_description]],3,FALSE)</f>
        <v>OCC</v>
      </c>
    </row>
    <row r="681" spans="1:8" x14ac:dyDescent="0.25">
      <c r="A681">
        <v>2964</v>
      </c>
      <c r="B681" s="2">
        <v>44357</v>
      </c>
      <c r="C681">
        <v>1215</v>
      </c>
      <c r="D681">
        <v>0.60750000000000004</v>
      </c>
      <c r="E681" s="2">
        <v>44357</v>
      </c>
      <c r="F681">
        <v>10</v>
      </c>
      <c r="G681">
        <f>IF(Table_production_dim1[[#This Row],[system_created_date]]=Table_production_dim1[[#Headers],[system_created_date]],"",SUMIF(B:B,Table_production_dim1[[#This Row],[system_created_date]],D:D))</f>
        <v>13.887499999999996</v>
      </c>
      <c r="H681" t="str">
        <f>VLOOKUP(Table_production_dim1[[#This Row],[material_dim_material_id]],Table_material_dim1[[#All],[material_id]:[material_type_description]],3,FALSE)</f>
        <v>Single Stream</v>
      </c>
    </row>
    <row r="682" spans="1:8" x14ac:dyDescent="0.25">
      <c r="A682">
        <v>2962</v>
      </c>
      <c r="B682" s="2">
        <v>44357</v>
      </c>
      <c r="C682">
        <v>1200</v>
      </c>
      <c r="D682">
        <v>0.6</v>
      </c>
      <c r="E682" s="2">
        <v>44357</v>
      </c>
      <c r="F682">
        <v>10</v>
      </c>
      <c r="G682">
        <f>IF(Table_production_dim1[[#This Row],[system_created_date]]=Table_production_dim1[[#Headers],[system_created_date]],"",SUMIF(B:B,Table_production_dim1[[#This Row],[system_created_date]],D:D))</f>
        <v>13.887499999999996</v>
      </c>
      <c r="H682" t="str">
        <f>VLOOKUP(Table_production_dim1[[#This Row],[material_dim_material_id]],Table_material_dim1[[#All],[material_id]:[material_type_description]],3,FALSE)</f>
        <v>Single Stream</v>
      </c>
    </row>
    <row r="683" spans="1:8" x14ac:dyDescent="0.25">
      <c r="A683">
        <v>2957</v>
      </c>
      <c r="B683" s="2">
        <v>44357</v>
      </c>
      <c r="C683">
        <v>1220</v>
      </c>
      <c r="D683">
        <v>0.61</v>
      </c>
      <c r="E683" s="2">
        <v>44357</v>
      </c>
      <c r="F683">
        <v>10</v>
      </c>
      <c r="G683">
        <f>IF(Table_production_dim1[[#This Row],[system_created_date]]=Table_production_dim1[[#Headers],[system_created_date]],"",SUMIF(B:B,Table_production_dim1[[#This Row],[system_created_date]],D:D))</f>
        <v>13.887499999999996</v>
      </c>
      <c r="H683" t="str">
        <f>VLOOKUP(Table_production_dim1[[#This Row],[material_dim_material_id]],Table_material_dim1[[#All],[material_id]:[material_type_description]],3,FALSE)</f>
        <v>Single Stream</v>
      </c>
    </row>
    <row r="684" spans="1:8" x14ac:dyDescent="0.25">
      <c r="A684">
        <v>2965</v>
      </c>
      <c r="B684" s="2">
        <v>44357</v>
      </c>
      <c r="C684">
        <v>1220</v>
      </c>
      <c r="D684">
        <v>0.61</v>
      </c>
      <c r="E684" s="2">
        <v>44357</v>
      </c>
      <c r="F684">
        <v>10</v>
      </c>
      <c r="G684">
        <f>IF(Table_production_dim1[[#This Row],[system_created_date]]=Table_production_dim1[[#Headers],[system_created_date]],"",SUMIF(B:B,Table_production_dim1[[#This Row],[system_created_date]],D:D))</f>
        <v>13.887499999999996</v>
      </c>
      <c r="H684" t="str">
        <f>VLOOKUP(Table_production_dim1[[#This Row],[material_dim_material_id]],Table_material_dim1[[#All],[material_id]:[material_type_description]],3,FALSE)</f>
        <v>Single Stream</v>
      </c>
    </row>
    <row r="685" spans="1:8" x14ac:dyDescent="0.25">
      <c r="A685">
        <v>2960</v>
      </c>
      <c r="B685" s="2">
        <v>44357</v>
      </c>
      <c r="C685">
        <v>1210</v>
      </c>
      <c r="D685">
        <v>0.60499999999999998</v>
      </c>
      <c r="E685" s="2">
        <v>44357</v>
      </c>
      <c r="F685">
        <v>10</v>
      </c>
      <c r="G685">
        <f>IF(Table_production_dim1[[#This Row],[system_created_date]]=Table_production_dim1[[#Headers],[system_created_date]],"",SUMIF(B:B,Table_production_dim1[[#This Row],[system_created_date]],D:D))</f>
        <v>13.887499999999996</v>
      </c>
      <c r="H685" t="str">
        <f>VLOOKUP(Table_production_dim1[[#This Row],[material_dim_material_id]],Table_material_dim1[[#All],[material_id]:[material_type_description]],3,FALSE)</f>
        <v>Single Stream</v>
      </c>
    </row>
    <row r="686" spans="1:8" x14ac:dyDescent="0.25">
      <c r="A686">
        <v>2955</v>
      </c>
      <c r="B686" s="2">
        <v>44357</v>
      </c>
      <c r="C686">
        <v>1200</v>
      </c>
      <c r="D686">
        <v>0.6</v>
      </c>
      <c r="E686" s="2">
        <v>44357</v>
      </c>
      <c r="F686">
        <v>10</v>
      </c>
      <c r="G686">
        <f>IF(Table_production_dim1[[#This Row],[system_created_date]]=Table_production_dim1[[#Headers],[system_created_date]],"",SUMIF(B:B,Table_production_dim1[[#This Row],[system_created_date]],D:D))</f>
        <v>13.887499999999996</v>
      </c>
      <c r="H686" t="str">
        <f>VLOOKUP(Table_production_dim1[[#This Row],[material_dim_material_id]],Table_material_dim1[[#All],[material_id]:[material_type_description]],3,FALSE)</f>
        <v>Single Stream</v>
      </c>
    </row>
    <row r="687" spans="1:8" x14ac:dyDescent="0.25">
      <c r="A687">
        <v>2959</v>
      </c>
      <c r="B687" s="2">
        <v>44357</v>
      </c>
      <c r="C687">
        <v>1200</v>
      </c>
      <c r="D687">
        <v>0.6</v>
      </c>
      <c r="E687" s="2">
        <v>44357</v>
      </c>
      <c r="F687">
        <v>10</v>
      </c>
      <c r="G687">
        <f>IF(Table_production_dim1[[#This Row],[system_created_date]]=Table_production_dim1[[#Headers],[system_created_date]],"",SUMIF(B:B,Table_production_dim1[[#This Row],[system_created_date]],D:D))</f>
        <v>13.887499999999996</v>
      </c>
      <c r="H687" t="str">
        <f>VLOOKUP(Table_production_dim1[[#This Row],[material_dim_material_id]],Table_material_dim1[[#All],[material_id]:[material_type_description]],3,FALSE)</f>
        <v>Single Stream</v>
      </c>
    </row>
    <row r="688" spans="1:8" x14ac:dyDescent="0.25">
      <c r="A688">
        <v>2967</v>
      </c>
      <c r="B688" s="2">
        <v>44357</v>
      </c>
      <c r="C688">
        <v>1200</v>
      </c>
      <c r="D688">
        <v>0.6</v>
      </c>
      <c r="E688" s="2">
        <v>44357</v>
      </c>
      <c r="F688">
        <v>10</v>
      </c>
      <c r="G688">
        <f>IF(Table_production_dim1[[#This Row],[system_created_date]]=Table_production_dim1[[#Headers],[system_created_date]],"",SUMIF(B:B,Table_production_dim1[[#This Row],[system_created_date]],D:D))</f>
        <v>13.887499999999996</v>
      </c>
      <c r="H688" t="str">
        <f>VLOOKUP(Table_production_dim1[[#This Row],[material_dim_material_id]],Table_material_dim1[[#All],[material_id]:[material_type_description]],3,FALSE)</f>
        <v>Single Stream</v>
      </c>
    </row>
    <row r="689" spans="1:8" x14ac:dyDescent="0.25">
      <c r="A689">
        <v>2956</v>
      </c>
      <c r="B689" s="2">
        <v>44357</v>
      </c>
      <c r="C689">
        <v>1205</v>
      </c>
      <c r="D689">
        <v>0.60250000000000004</v>
      </c>
      <c r="E689" s="2">
        <v>44357</v>
      </c>
      <c r="F689">
        <v>10</v>
      </c>
      <c r="G689">
        <f>IF(Table_production_dim1[[#This Row],[system_created_date]]=Table_production_dim1[[#Headers],[system_created_date]],"",SUMIF(B:B,Table_production_dim1[[#This Row],[system_created_date]],D:D))</f>
        <v>13.887499999999996</v>
      </c>
      <c r="H689" t="str">
        <f>VLOOKUP(Table_production_dim1[[#This Row],[material_dim_material_id]],Table_material_dim1[[#All],[material_id]:[material_type_description]],3,FALSE)</f>
        <v>Single Stream</v>
      </c>
    </row>
    <row r="690" spans="1:8" x14ac:dyDescent="0.25">
      <c r="A690">
        <v>2968</v>
      </c>
      <c r="B690" s="2">
        <v>44357</v>
      </c>
      <c r="C690">
        <v>1205</v>
      </c>
      <c r="D690">
        <v>0.60250000000000004</v>
      </c>
      <c r="E690" s="2">
        <v>44357</v>
      </c>
      <c r="F690">
        <v>10</v>
      </c>
      <c r="G690">
        <f>IF(Table_production_dim1[[#This Row],[system_created_date]]=Table_production_dim1[[#Headers],[system_created_date]],"",SUMIF(B:B,Table_production_dim1[[#This Row],[system_created_date]],D:D))</f>
        <v>13.887499999999996</v>
      </c>
      <c r="H690" t="str">
        <f>VLOOKUP(Table_production_dim1[[#This Row],[material_dim_material_id]],Table_material_dim1[[#All],[material_id]:[material_type_description]],3,FALSE)</f>
        <v>Single Stream</v>
      </c>
    </row>
    <row r="691" spans="1:8" x14ac:dyDescent="0.25">
      <c r="A691">
        <v>2924</v>
      </c>
      <c r="B691" s="2">
        <v>44356</v>
      </c>
      <c r="C691">
        <v>1220</v>
      </c>
      <c r="D691">
        <v>0.61</v>
      </c>
      <c r="E691" s="2">
        <v>44356</v>
      </c>
      <c r="F691">
        <v>10</v>
      </c>
      <c r="G691">
        <f>IF(Table_production_dim1[[#This Row],[system_created_date]]=Table_production_dim1[[#Headers],[system_created_date]],"",SUMIF(B:B,Table_production_dim1[[#This Row],[system_created_date]],D:D))</f>
        <v>11.481499999999999</v>
      </c>
      <c r="H691" t="str">
        <f>VLOOKUP(Table_production_dim1[[#This Row],[material_dim_material_id]],Table_material_dim1[[#All],[material_id]:[material_type_description]],3,FALSE)</f>
        <v>Single Stream</v>
      </c>
    </row>
    <row r="692" spans="1:8" x14ac:dyDescent="0.25">
      <c r="A692">
        <v>2945</v>
      </c>
      <c r="B692" s="2">
        <v>44356</v>
      </c>
      <c r="C692">
        <v>1220</v>
      </c>
      <c r="D692">
        <v>0.61</v>
      </c>
      <c r="E692" s="2">
        <v>44356</v>
      </c>
      <c r="F692">
        <v>10</v>
      </c>
      <c r="G692">
        <f>IF(Table_production_dim1[[#This Row],[system_created_date]]=Table_production_dim1[[#Headers],[system_created_date]],"",SUMIF(B:B,Table_production_dim1[[#This Row],[system_created_date]],D:D))</f>
        <v>11.481499999999999</v>
      </c>
      <c r="H692" t="str">
        <f>VLOOKUP(Table_production_dim1[[#This Row],[material_dim_material_id]],Table_material_dim1[[#All],[material_id]:[material_type_description]],3,FALSE)</f>
        <v>Single Stream</v>
      </c>
    </row>
    <row r="693" spans="1:8" x14ac:dyDescent="0.25">
      <c r="A693">
        <v>2920</v>
      </c>
      <c r="B693" s="2">
        <v>44356</v>
      </c>
      <c r="C693">
        <v>1210</v>
      </c>
      <c r="D693">
        <v>0.60499999999999998</v>
      </c>
      <c r="E693" s="2">
        <v>44356</v>
      </c>
      <c r="F693">
        <v>10</v>
      </c>
      <c r="G693">
        <f>IF(Table_production_dim1[[#This Row],[system_created_date]]=Table_production_dim1[[#Headers],[system_created_date]],"",SUMIF(B:B,Table_production_dim1[[#This Row],[system_created_date]],D:D))</f>
        <v>11.481499999999999</v>
      </c>
      <c r="H693" t="str">
        <f>VLOOKUP(Table_production_dim1[[#This Row],[material_dim_material_id]],Table_material_dim1[[#All],[material_id]:[material_type_description]],3,FALSE)</f>
        <v>Single Stream</v>
      </c>
    </row>
    <row r="694" spans="1:8" x14ac:dyDescent="0.25">
      <c r="A694">
        <v>2923</v>
      </c>
      <c r="B694" s="2">
        <v>44356</v>
      </c>
      <c r="C694">
        <v>1200</v>
      </c>
      <c r="D694">
        <v>0.6</v>
      </c>
      <c r="E694" s="2">
        <v>44356</v>
      </c>
      <c r="F694">
        <v>10</v>
      </c>
      <c r="G694">
        <f>IF(Table_production_dim1[[#This Row],[system_created_date]]=Table_production_dim1[[#Headers],[system_created_date]],"",SUMIF(B:B,Table_production_dim1[[#This Row],[system_created_date]],D:D))</f>
        <v>11.481499999999999</v>
      </c>
      <c r="H694" t="str">
        <f>VLOOKUP(Table_production_dim1[[#This Row],[material_dim_material_id]],Table_material_dim1[[#All],[material_id]:[material_type_description]],3,FALSE)</f>
        <v>Single Stream</v>
      </c>
    </row>
    <row r="695" spans="1:8" x14ac:dyDescent="0.25">
      <c r="A695">
        <v>2948</v>
      </c>
      <c r="B695" s="2">
        <v>44356</v>
      </c>
      <c r="C695">
        <v>1210</v>
      </c>
      <c r="D695">
        <v>0.60499999999999998</v>
      </c>
      <c r="E695" s="2">
        <v>44356</v>
      </c>
      <c r="F695">
        <v>10</v>
      </c>
      <c r="G695">
        <f>IF(Table_production_dim1[[#This Row],[system_created_date]]=Table_production_dim1[[#Headers],[system_created_date]],"",SUMIF(B:B,Table_production_dim1[[#This Row],[system_created_date]],D:D))</f>
        <v>11.481499999999999</v>
      </c>
      <c r="H695" t="str">
        <f>VLOOKUP(Table_production_dim1[[#This Row],[material_dim_material_id]],Table_material_dim1[[#All],[material_id]:[material_type_description]],3,FALSE)</f>
        <v>Single Stream</v>
      </c>
    </row>
    <row r="696" spans="1:8" x14ac:dyDescent="0.25">
      <c r="A696">
        <v>2940</v>
      </c>
      <c r="B696" s="2">
        <v>44356</v>
      </c>
      <c r="C696">
        <v>1205</v>
      </c>
      <c r="D696">
        <v>0.60250000000000004</v>
      </c>
      <c r="E696" s="2">
        <v>44356</v>
      </c>
      <c r="F696">
        <v>2</v>
      </c>
      <c r="G696">
        <f>IF(Table_production_dim1[[#This Row],[system_created_date]]=Table_production_dim1[[#Headers],[system_created_date]],"",SUMIF(B:B,Table_production_dim1[[#This Row],[system_created_date]],D:D))</f>
        <v>11.481499999999999</v>
      </c>
      <c r="H696" t="str">
        <f>VLOOKUP(Table_production_dim1[[#This Row],[material_dim_material_id]],Table_material_dim1[[#All],[material_id]:[material_type_description]],3,FALSE)</f>
        <v>OCC</v>
      </c>
    </row>
    <row r="697" spans="1:8" x14ac:dyDescent="0.25">
      <c r="A697">
        <v>2943</v>
      </c>
      <c r="B697" s="2">
        <v>44356</v>
      </c>
      <c r="C697">
        <v>1200</v>
      </c>
      <c r="D697">
        <v>0.6</v>
      </c>
      <c r="E697" s="2">
        <v>44356</v>
      </c>
      <c r="F697">
        <v>10</v>
      </c>
      <c r="G697">
        <f>IF(Table_production_dim1[[#This Row],[system_created_date]]=Table_production_dim1[[#Headers],[system_created_date]],"",SUMIF(B:B,Table_production_dim1[[#This Row],[system_created_date]],D:D))</f>
        <v>11.481499999999999</v>
      </c>
      <c r="H697" t="str">
        <f>VLOOKUP(Table_production_dim1[[#This Row],[material_dim_material_id]],Table_material_dim1[[#All],[material_id]:[material_type_description]],3,FALSE)</f>
        <v>Single Stream</v>
      </c>
    </row>
    <row r="698" spans="1:8" x14ac:dyDescent="0.25">
      <c r="A698">
        <v>2949</v>
      </c>
      <c r="B698" s="2">
        <v>44356</v>
      </c>
      <c r="C698">
        <v>1215</v>
      </c>
      <c r="D698">
        <v>0.60750000000000004</v>
      </c>
      <c r="E698" s="2">
        <v>44356</v>
      </c>
      <c r="F698">
        <v>10</v>
      </c>
      <c r="G698">
        <f>IF(Table_production_dim1[[#This Row],[system_created_date]]=Table_production_dim1[[#Headers],[system_created_date]],"",SUMIF(B:B,Table_production_dim1[[#This Row],[system_created_date]],D:D))</f>
        <v>11.481499999999999</v>
      </c>
      <c r="H698" t="str">
        <f>VLOOKUP(Table_production_dim1[[#This Row],[material_dim_material_id]],Table_material_dim1[[#All],[material_id]:[material_type_description]],3,FALSE)</f>
        <v>Single Stream</v>
      </c>
    </row>
    <row r="699" spans="1:8" x14ac:dyDescent="0.25">
      <c r="A699">
        <v>2947</v>
      </c>
      <c r="B699" s="2">
        <v>44356</v>
      </c>
      <c r="C699">
        <v>1200</v>
      </c>
      <c r="D699">
        <v>0.6</v>
      </c>
      <c r="E699" s="2">
        <v>44356</v>
      </c>
      <c r="F699">
        <v>10</v>
      </c>
      <c r="G699">
        <f>IF(Table_production_dim1[[#This Row],[system_created_date]]=Table_production_dim1[[#Headers],[system_created_date]],"",SUMIF(B:B,Table_production_dim1[[#This Row],[system_created_date]],D:D))</f>
        <v>11.481499999999999</v>
      </c>
      <c r="H699" t="str">
        <f>VLOOKUP(Table_production_dim1[[#This Row],[material_dim_material_id]],Table_material_dim1[[#All],[material_id]:[material_type_description]],3,FALSE)</f>
        <v>Single Stream</v>
      </c>
    </row>
    <row r="700" spans="1:8" x14ac:dyDescent="0.25">
      <c r="A700">
        <v>2951</v>
      </c>
      <c r="B700" s="2">
        <v>44356</v>
      </c>
      <c r="C700">
        <v>1200</v>
      </c>
      <c r="D700">
        <v>0.6</v>
      </c>
      <c r="E700" s="2">
        <v>44356</v>
      </c>
      <c r="F700">
        <v>10</v>
      </c>
      <c r="G700">
        <f>IF(Table_production_dim1[[#This Row],[system_created_date]]=Table_production_dim1[[#Headers],[system_created_date]],"",SUMIF(B:B,Table_production_dim1[[#This Row],[system_created_date]],D:D))</f>
        <v>11.481499999999999</v>
      </c>
      <c r="H700" t="str">
        <f>VLOOKUP(Table_production_dim1[[#This Row],[material_dim_material_id]],Table_material_dim1[[#All],[material_id]:[material_type_description]],3,FALSE)</f>
        <v>Single Stream</v>
      </c>
    </row>
    <row r="701" spans="1:8" x14ac:dyDescent="0.25">
      <c r="A701">
        <v>2944</v>
      </c>
      <c r="B701" s="2">
        <v>44356</v>
      </c>
      <c r="C701">
        <v>1205</v>
      </c>
      <c r="D701">
        <v>0.60250000000000004</v>
      </c>
      <c r="E701" s="2">
        <v>44356</v>
      </c>
      <c r="F701">
        <v>10</v>
      </c>
      <c r="G701">
        <f>IF(Table_production_dim1[[#This Row],[system_created_date]]=Table_production_dim1[[#Headers],[system_created_date]],"",SUMIF(B:B,Table_production_dim1[[#This Row],[system_created_date]],D:D))</f>
        <v>11.481499999999999</v>
      </c>
      <c r="H701" t="str">
        <f>VLOOKUP(Table_production_dim1[[#This Row],[material_dim_material_id]],Table_material_dim1[[#All],[material_id]:[material_type_description]],3,FALSE)</f>
        <v>Single Stream</v>
      </c>
    </row>
    <row r="702" spans="1:8" x14ac:dyDescent="0.25">
      <c r="A702">
        <v>2950</v>
      </c>
      <c r="B702" s="2">
        <v>44356</v>
      </c>
      <c r="C702">
        <v>1220</v>
      </c>
      <c r="D702">
        <v>0.61</v>
      </c>
      <c r="E702" s="2">
        <v>44356</v>
      </c>
      <c r="F702">
        <v>10</v>
      </c>
      <c r="G702">
        <f>IF(Table_production_dim1[[#This Row],[system_created_date]]=Table_production_dim1[[#Headers],[system_created_date]],"",SUMIF(B:B,Table_production_dim1[[#This Row],[system_created_date]],D:D))</f>
        <v>11.481499999999999</v>
      </c>
      <c r="H702" t="str">
        <f>VLOOKUP(Table_production_dim1[[#This Row],[material_dim_material_id]],Table_material_dim1[[#All],[material_id]:[material_type_description]],3,FALSE)</f>
        <v>Single Stream</v>
      </c>
    </row>
    <row r="703" spans="1:8" x14ac:dyDescent="0.25">
      <c r="A703">
        <v>2922</v>
      </c>
      <c r="B703" s="2">
        <v>44356</v>
      </c>
      <c r="C703">
        <v>1215</v>
      </c>
      <c r="D703">
        <v>0.60750000000000004</v>
      </c>
      <c r="E703" s="2">
        <v>44356</v>
      </c>
      <c r="F703">
        <v>10</v>
      </c>
      <c r="G703">
        <f>IF(Table_production_dim1[[#This Row],[system_created_date]]=Table_production_dim1[[#Headers],[system_created_date]],"",SUMIF(B:B,Table_production_dim1[[#This Row],[system_created_date]],D:D))</f>
        <v>11.481499999999999</v>
      </c>
      <c r="H703" t="str">
        <f>VLOOKUP(Table_production_dim1[[#This Row],[material_dim_material_id]],Table_material_dim1[[#All],[material_id]:[material_type_description]],3,FALSE)</f>
        <v>Single Stream</v>
      </c>
    </row>
    <row r="704" spans="1:8" x14ac:dyDescent="0.25">
      <c r="A704">
        <v>2925</v>
      </c>
      <c r="B704" s="2">
        <v>44356</v>
      </c>
      <c r="C704">
        <v>1205</v>
      </c>
      <c r="D704">
        <v>0.60250000000000004</v>
      </c>
      <c r="E704" s="2">
        <v>44356</v>
      </c>
      <c r="F704">
        <v>2</v>
      </c>
      <c r="G704">
        <f>IF(Table_production_dim1[[#This Row],[system_created_date]]=Table_production_dim1[[#Headers],[system_created_date]],"",SUMIF(B:B,Table_production_dim1[[#This Row],[system_created_date]],D:D))</f>
        <v>11.481499999999999</v>
      </c>
      <c r="H704" t="str">
        <f>VLOOKUP(Table_production_dim1[[#This Row],[material_dim_material_id]],Table_material_dim1[[#All],[material_id]:[material_type_description]],3,FALSE)</f>
        <v>OCC</v>
      </c>
    </row>
    <row r="705" spans="1:8" x14ac:dyDescent="0.25">
      <c r="A705">
        <v>2941</v>
      </c>
      <c r="B705" s="2">
        <v>44356</v>
      </c>
      <c r="C705">
        <v>1210</v>
      </c>
      <c r="D705">
        <v>0.60499999999999998</v>
      </c>
      <c r="E705" s="2">
        <v>44356</v>
      </c>
      <c r="F705">
        <v>10</v>
      </c>
      <c r="G705">
        <f>IF(Table_production_dim1[[#This Row],[system_created_date]]=Table_production_dim1[[#Headers],[system_created_date]],"",SUMIF(B:B,Table_production_dim1[[#This Row],[system_created_date]],D:D))</f>
        <v>11.481499999999999</v>
      </c>
      <c r="H705" t="str">
        <f>VLOOKUP(Table_production_dim1[[#This Row],[material_dim_material_id]],Table_material_dim1[[#All],[material_id]:[material_type_description]],3,FALSE)</f>
        <v>Single Stream</v>
      </c>
    </row>
    <row r="706" spans="1:8" x14ac:dyDescent="0.25">
      <c r="A706">
        <v>2921</v>
      </c>
      <c r="B706" s="2">
        <v>44356</v>
      </c>
      <c r="C706">
        <v>1205</v>
      </c>
      <c r="D706">
        <v>0.60250000000000004</v>
      </c>
      <c r="E706" s="2">
        <v>44356</v>
      </c>
      <c r="F706">
        <v>10</v>
      </c>
      <c r="G706">
        <f>IF(Table_production_dim1[[#This Row],[system_created_date]]=Table_production_dim1[[#Headers],[system_created_date]],"",SUMIF(B:B,Table_production_dim1[[#This Row],[system_created_date]],D:D))</f>
        <v>11.481499999999999</v>
      </c>
      <c r="H706" t="str">
        <f>VLOOKUP(Table_production_dim1[[#This Row],[material_dim_material_id]],Table_material_dim1[[#All],[material_id]:[material_type_description]],3,FALSE)</f>
        <v>Single Stream</v>
      </c>
    </row>
    <row r="707" spans="1:8" x14ac:dyDescent="0.25">
      <c r="A707">
        <v>2942</v>
      </c>
      <c r="B707" s="2">
        <v>44356</v>
      </c>
      <c r="C707">
        <v>1215</v>
      </c>
      <c r="D707">
        <v>0.60750000000000004</v>
      </c>
      <c r="E707" s="2">
        <v>44356</v>
      </c>
      <c r="F707">
        <v>10</v>
      </c>
      <c r="G707">
        <f>IF(Table_production_dim1[[#This Row],[system_created_date]]=Table_production_dim1[[#Headers],[system_created_date]],"",SUMIF(B:B,Table_production_dim1[[#This Row],[system_created_date]],D:D))</f>
        <v>11.481499999999999</v>
      </c>
      <c r="H707" t="str">
        <f>VLOOKUP(Table_production_dim1[[#This Row],[material_dim_material_id]],Table_material_dim1[[#All],[material_id]:[material_type_description]],3,FALSE)</f>
        <v>Single Stream</v>
      </c>
    </row>
    <row r="708" spans="1:8" x14ac:dyDescent="0.25">
      <c r="A708">
        <v>2939</v>
      </c>
      <c r="B708" s="2">
        <v>44356</v>
      </c>
      <c r="C708">
        <v>1198</v>
      </c>
      <c r="D708">
        <v>0.59899999999999998</v>
      </c>
      <c r="E708" s="2">
        <v>44356</v>
      </c>
      <c r="F708">
        <v>2</v>
      </c>
      <c r="G708">
        <f>IF(Table_production_dim1[[#This Row],[system_created_date]]=Table_production_dim1[[#Headers],[system_created_date]],"",SUMIF(B:B,Table_production_dim1[[#This Row],[system_created_date]],D:D))</f>
        <v>11.481499999999999</v>
      </c>
      <c r="H708" t="str">
        <f>VLOOKUP(Table_production_dim1[[#This Row],[material_dim_material_id]],Table_material_dim1[[#All],[material_id]:[material_type_description]],3,FALSE)</f>
        <v>OCC</v>
      </c>
    </row>
    <row r="709" spans="1:8" x14ac:dyDescent="0.25">
      <c r="A709">
        <v>2946</v>
      </c>
      <c r="B709" s="2">
        <v>44356</v>
      </c>
      <c r="C709">
        <v>1210</v>
      </c>
      <c r="D709">
        <v>0.60499999999999998</v>
      </c>
      <c r="E709" s="2">
        <v>44356</v>
      </c>
      <c r="F709">
        <v>10</v>
      </c>
      <c r="G709">
        <f>IF(Table_production_dim1[[#This Row],[system_created_date]]=Table_production_dim1[[#Headers],[system_created_date]],"",SUMIF(B:B,Table_production_dim1[[#This Row],[system_created_date]],D:D))</f>
        <v>11.481499999999999</v>
      </c>
      <c r="H709" t="str">
        <f>VLOOKUP(Table_production_dim1[[#This Row],[material_dim_material_id]],Table_material_dim1[[#All],[material_id]:[material_type_description]],3,FALSE)</f>
        <v>Single Stream</v>
      </c>
    </row>
    <row r="710" spans="1:8" x14ac:dyDescent="0.25">
      <c r="A710">
        <v>2916</v>
      </c>
      <c r="B710" s="2">
        <v>44355</v>
      </c>
      <c r="C710">
        <v>480</v>
      </c>
      <c r="D710">
        <v>0.24</v>
      </c>
      <c r="E710" s="2">
        <v>44355</v>
      </c>
      <c r="F710">
        <v>2</v>
      </c>
      <c r="G710">
        <f>IF(Table_production_dim1[[#This Row],[system_created_date]]=Table_production_dim1[[#Headers],[system_created_date]],"",SUMIF(B:B,Table_production_dim1[[#This Row],[system_created_date]],D:D))</f>
        <v>13.764999999999995</v>
      </c>
      <c r="H710" t="str">
        <f>VLOOKUP(Table_production_dim1[[#This Row],[material_dim_material_id]],Table_material_dim1[[#All],[material_id]:[material_type_description]],3,FALSE)</f>
        <v>OCC</v>
      </c>
    </row>
    <row r="711" spans="1:8" x14ac:dyDescent="0.25">
      <c r="A711">
        <v>2915</v>
      </c>
      <c r="B711" s="2">
        <v>44355</v>
      </c>
      <c r="C711">
        <v>500</v>
      </c>
      <c r="D711">
        <v>0.25</v>
      </c>
      <c r="E711" s="2">
        <v>44355</v>
      </c>
      <c r="F711">
        <v>2</v>
      </c>
      <c r="G711">
        <f>IF(Table_production_dim1[[#This Row],[system_created_date]]=Table_production_dim1[[#Headers],[system_created_date]],"",SUMIF(B:B,Table_production_dim1[[#This Row],[system_created_date]],D:D))</f>
        <v>13.764999999999995</v>
      </c>
      <c r="H711" t="str">
        <f>VLOOKUP(Table_production_dim1[[#This Row],[material_dim_material_id]],Table_material_dim1[[#All],[material_id]:[material_type_description]],3,FALSE)</f>
        <v>OCC</v>
      </c>
    </row>
    <row r="712" spans="1:8" x14ac:dyDescent="0.25">
      <c r="A712">
        <v>2908</v>
      </c>
      <c r="B712" s="2">
        <v>44355</v>
      </c>
      <c r="C712">
        <v>1210</v>
      </c>
      <c r="D712">
        <v>0.60499999999999998</v>
      </c>
      <c r="E712" s="2">
        <v>44355</v>
      </c>
      <c r="F712">
        <v>10</v>
      </c>
      <c r="G712">
        <f>IF(Table_production_dim1[[#This Row],[system_created_date]]=Table_production_dim1[[#Headers],[system_created_date]],"",SUMIF(B:B,Table_production_dim1[[#This Row],[system_created_date]],D:D))</f>
        <v>13.764999999999995</v>
      </c>
      <c r="H712" t="str">
        <f>VLOOKUP(Table_production_dim1[[#This Row],[material_dim_material_id]],Table_material_dim1[[#All],[material_id]:[material_type_description]],3,FALSE)</f>
        <v>Single Stream</v>
      </c>
    </row>
    <row r="713" spans="1:8" x14ac:dyDescent="0.25">
      <c r="A713">
        <v>2928</v>
      </c>
      <c r="B713" s="2">
        <v>44355</v>
      </c>
      <c r="C713">
        <v>1210</v>
      </c>
      <c r="D713">
        <v>0.60499999999999998</v>
      </c>
      <c r="E713" s="2">
        <v>44355</v>
      </c>
      <c r="F713">
        <v>10</v>
      </c>
      <c r="G713">
        <f>IF(Table_production_dim1[[#This Row],[system_created_date]]=Table_production_dim1[[#Headers],[system_created_date]],"",SUMIF(B:B,Table_production_dim1[[#This Row],[system_created_date]],D:D))</f>
        <v>13.764999999999995</v>
      </c>
      <c r="H713" t="str">
        <f>VLOOKUP(Table_production_dim1[[#This Row],[material_dim_material_id]],Table_material_dim1[[#All],[material_id]:[material_type_description]],3,FALSE)</f>
        <v>Single Stream</v>
      </c>
    </row>
    <row r="714" spans="1:8" x14ac:dyDescent="0.25">
      <c r="A714">
        <v>2918</v>
      </c>
      <c r="B714" s="2">
        <v>44355</v>
      </c>
      <c r="C714">
        <v>460</v>
      </c>
      <c r="D714">
        <v>0.23</v>
      </c>
      <c r="E714" s="2">
        <v>44355</v>
      </c>
      <c r="F714">
        <v>2</v>
      </c>
      <c r="G714">
        <f>IF(Table_production_dim1[[#This Row],[system_created_date]]=Table_production_dim1[[#Headers],[system_created_date]],"",SUMIF(B:B,Table_production_dim1[[#This Row],[system_created_date]],D:D))</f>
        <v>13.764999999999995</v>
      </c>
      <c r="H714" t="str">
        <f>VLOOKUP(Table_production_dim1[[#This Row],[material_dim_material_id]],Table_material_dim1[[#All],[material_id]:[material_type_description]],3,FALSE)</f>
        <v>OCC</v>
      </c>
    </row>
    <row r="715" spans="1:8" x14ac:dyDescent="0.25">
      <c r="A715">
        <v>2927</v>
      </c>
      <c r="B715" s="2">
        <v>44355</v>
      </c>
      <c r="C715">
        <v>1200</v>
      </c>
      <c r="D715">
        <v>0.6</v>
      </c>
      <c r="E715" s="2">
        <v>44355</v>
      </c>
      <c r="F715">
        <v>10</v>
      </c>
      <c r="G715">
        <f>IF(Table_production_dim1[[#This Row],[system_created_date]]=Table_production_dim1[[#Headers],[system_created_date]],"",SUMIF(B:B,Table_production_dim1[[#This Row],[system_created_date]],D:D))</f>
        <v>13.764999999999995</v>
      </c>
      <c r="H715" t="str">
        <f>VLOOKUP(Table_production_dim1[[#This Row],[material_dim_material_id]],Table_material_dim1[[#All],[material_id]:[material_type_description]],3,FALSE)</f>
        <v>Single Stream</v>
      </c>
    </row>
    <row r="716" spans="1:8" x14ac:dyDescent="0.25">
      <c r="A716">
        <v>2913</v>
      </c>
      <c r="B716" s="2">
        <v>44355</v>
      </c>
      <c r="C716">
        <v>450</v>
      </c>
      <c r="D716">
        <v>0.22500000000000001</v>
      </c>
      <c r="E716" s="2">
        <v>44355</v>
      </c>
      <c r="F716">
        <v>2</v>
      </c>
      <c r="G716">
        <f>IF(Table_production_dim1[[#This Row],[system_created_date]]=Table_production_dim1[[#Headers],[system_created_date]],"",SUMIF(B:B,Table_production_dim1[[#This Row],[system_created_date]],D:D))</f>
        <v>13.764999999999995</v>
      </c>
      <c r="H716" t="str">
        <f>VLOOKUP(Table_production_dim1[[#This Row],[material_dim_material_id]],Table_material_dim1[[#All],[material_id]:[material_type_description]],3,FALSE)</f>
        <v>OCC</v>
      </c>
    </row>
    <row r="717" spans="1:8" x14ac:dyDescent="0.25">
      <c r="A717">
        <v>2919</v>
      </c>
      <c r="B717" s="2">
        <v>44355</v>
      </c>
      <c r="C717">
        <v>490</v>
      </c>
      <c r="D717">
        <v>0.245</v>
      </c>
      <c r="E717" s="2">
        <v>44355</v>
      </c>
      <c r="F717">
        <v>2</v>
      </c>
      <c r="G717">
        <f>IF(Table_production_dim1[[#This Row],[system_created_date]]=Table_production_dim1[[#Headers],[system_created_date]],"",SUMIF(B:B,Table_production_dim1[[#This Row],[system_created_date]],D:D))</f>
        <v>13.764999999999995</v>
      </c>
      <c r="H717" t="str">
        <f>VLOOKUP(Table_production_dim1[[#This Row],[material_dim_material_id]],Table_material_dim1[[#All],[material_id]:[material_type_description]],3,FALSE)</f>
        <v>OCC</v>
      </c>
    </row>
    <row r="718" spans="1:8" x14ac:dyDescent="0.25">
      <c r="A718">
        <v>2907</v>
      </c>
      <c r="B718" s="2">
        <v>44355</v>
      </c>
      <c r="C718">
        <v>1215</v>
      </c>
      <c r="D718">
        <v>0.60750000000000004</v>
      </c>
      <c r="E718" s="2">
        <v>44355</v>
      </c>
      <c r="F718">
        <v>2</v>
      </c>
      <c r="G718">
        <f>IF(Table_production_dim1[[#This Row],[system_created_date]]=Table_production_dim1[[#Headers],[system_created_date]],"",SUMIF(B:B,Table_production_dim1[[#This Row],[system_created_date]],D:D))</f>
        <v>13.764999999999995</v>
      </c>
      <c r="H718" t="str">
        <f>VLOOKUP(Table_production_dim1[[#This Row],[material_dim_material_id]],Table_material_dim1[[#All],[material_id]:[material_type_description]],3,FALSE)</f>
        <v>OCC</v>
      </c>
    </row>
    <row r="719" spans="1:8" x14ac:dyDescent="0.25">
      <c r="A719">
        <v>2931</v>
      </c>
      <c r="B719" s="2">
        <v>44355</v>
      </c>
      <c r="C719">
        <v>1220</v>
      </c>
      <c r="D719">
        <v>0.61</v>
      </c>
      <c r="E719" s="2">
        <v>44355</v>
      </c>
      <c r="F719">
        <v>10</v>
      </c>
      <c r="G719">
        <f>IF(Table_production_dim1[[#This Row],[system_created_date]]=Table_production_dim1[[#Headers],[system_created_date]],"",SUMIF(B:B,Table_production_dim1[[#This Row],[system_created_date]],D:D))</f>
        <v>13.764999999999995</v>
      </c>
      <c r="H719" t="str">
        <f>VLOOKUP(Table_production_dim1[[#This Row],[material_dim_material_id]],Table_material_dim1[[#All],[material_id]:[material_type_description]],3,FALSE)</f>
        <v>Single Stream</v>
      </c>
    </row>
    <row r="720" spans="1:8" x14ac:dyDescent="0.25">
      <c r="A720">
        <v>2910</v>
      </c>
      <c r="B720" s="2">
        <v>44355</v>
      </c>
      <c r="C720">
        <v>1210</v>
      </c>
      <c r="D720">
        <v>0.60499999999999998</v>
      </c>
      <c r="E720" s="2">
        <v>44355</v>
      </c>
      <c r="F720">
        <v>10</v>
      </c>
      <c r="G720">
        <f>IF(Table_production_dim1[[#This Row],[system_created_date]]=Table_production_dim1[[#Headers],[system_created_date]],"",SUMIF(B:B,Table_production_dim1[[#This Row],[system_created_date]],D:D))</f>
        <v>13.764999999999995</v>
      </c>
      <c r="H720" t="str">
        <f>VLOOKUP(Table_production_dim1[[#This Row],[material_dim_material_id]],Table_material_dim1[[#All],[material_id]:[material_type_description]],3,FALSE)</f>
        <v>Single Stream</v>
      </c>
    </row>
    <row r="721" spans="1:8" x14ac:dyDescent="0.25">
      <c r="A721">
        <v>2933</v>
      </c>
      <c r="B721" s="2">
        <v>44355</v>
      </c>
      <c r="C721">
        <v>1205</v>
      </c>
      <c r="D721">
        <v>0.60250000000000004</v>
      </c>
      <c r="E721" s="2">
        <v>44355</v>
      </c>
      <c r="F721">
        <v>10</v>
      </c>
      <c r="G721">
        <f>IF(Table_production_dim1[[#This Row],[system_created_date]]=Table_production_dim1[[#Headers],[system_created_date]],"",SUMIF(B:B,Table_production_dim1[[#This Row],[system_created_date]],D:D))</f>
        <v>13.764999999999995</v>
      </c>
      <c r="H721" t="str">
        <f>VLOOKUP(Table_production_dim1[[#This Row],[material_dim_material_id]],Table_material_dim1[[#All],[material_id]:[material_type_description]],3,FALSE)</f>
        <v>Single Stream</v>
      </c>
    </row>
    <row r="722" spans="1:8" x14ac:dyDescent="0.25">
      <c r="A722">
        <v>2934</v>
      </c>
      <c r="B722" s="2">
        <v>44355</v>
      </c>
      <c r="C722">
        <v>1210</v>
      </c>
      <c r="D722">
        <v>0.60499999999999998</v>
      </c>
      <c r="E722" s="2">
        <v>44355</v>
      </c>
      <c r="F722">
        <v>10</v>
      </c>
      <c r="G722">
        <f>IF(Table_production_dim1[[#This Row],[system_created_date]]=Table_production_dim1[[#Headers],[system_created_date]],"",SUMIF(B:B,Table_production_dim1[[#This Row],[system_created_date]],D:D))</f>
        <v>13.764999999999995</v>
      </c>
      <c r="H722" t="str">
        <f>VLOOKUP(Table_production_dim1[[#This Row],[material_dim_material_id]],Table_material_dim1[[#All],[material_id]:[material_type_description]],3,FALSE)</f>
        <v>Single Stream</v>
      </c>
    </row>
    <row r="723" spans="1:8" x14ac:dyDescent="0.25">
      <c r="A723">
        <v>2906</v>
      </c>
      <c r="B723" s="2">
        <v>44355</v>
      </c>
      <c r="C723">
        <v>1200</v>
      </c>
      <c r="D723">
        <v>0.6</v>
      </c>
      <c r="E723" s="2">
        <v>44355</v>
      </c>
      <c r="F723">
        <v>2</v>
      </c>
      <c r="G723">
        <f>IF(Table_production_dim1[[#This Row],[system_created_date]]=Table_production_dim1[[#Headers],[system_created_date]],"",SUMIF(B:B,Table_production_dim1[[#This Row],[system_created_date]],D:D))</f>
        <v>13.764999999999995</v>
      </c>
      <c r="H723" t="str">
        <f>VLOOKUP(Table_production_dim1[[#This Row],[material_dim_material_id]],Table_material_dim1[[#All],[material_id]:[material_type_description]],3,FALSE)</f>
        <v>OCC</v>
      </c>
    </row>
    <row r="724" spans="1:8" x14ac:dyDescent="0.25">
      <c r="A724">
        <v>2912</v>
      </c>
      <c r="B724" s="2">
        <v>44355</v>
      </c>
      <c r="C724">
        <v>1220</v>
      </c>
      <c r="D724">
        <v>0.61</v>
      </c>
      <c r="E724" s="2">
        <v>44355</v>
      </c>
      <c r="F724">
        <v>10</v>
      </c>
      <c r="G724">
        <f>IF(Table_production_dim1[[#This Row],[system_created_date]]=Table_production_dim1[[#Headers],[system_created_date]],"",SUMIF(B:B,Table_production_dim1[[#This Row],[system_created_date]],D:D))</f>
        <v>13.764999999999995</v>
      </c>
      <c r="H724" t="str">
        <f>VLOOKUP(Table_production_dim1[[#This Row],[material_dim_material_id]],Table_material_dim1[[#All],[material_id]:[material_type_description]],3,FALSE)</f>
        <v>Single Stream</v>
      </c>
    </row>
    <row r="725" spans="1:8" x14ac:dyDescent="0.25">
      <c r="A725">
        <v>2929</v>
      </c>
      <c r="B725" s="2">
        <v>44355</v>
      </c>
      <c r="C725">
        <v>1200</v>
      </c>
      <c r="D725">
        <v>0.6</v>
      </c>
      <c r="E725" s="2">
        <v>44355</v>
      </c>
      <c r="F725">
        <v>10</v>
      </c>
      <c r="G725">
        <f>IF(Table_production_dim1[[#This Row],[system_created_date]]=Table_production_dim1[[#Headers],[system_created_date]],"",SUMIF(B:B,Table_production_dim1[[#This Row],[system_created_date]],D:D))</f>
        <v>13.764999999999995</v>
      </c>
      <c r="H725" t="str">
        <f>VLOOKUP(Table_production_dim1[[#This Row],[material_dim_material_id]],Table_material_dim1[[#All],[material_id]:[material_type_description]],3,FALSE)</f>
        <v>Single Stream</v>
      </c>
    </row>
    <row r="726" spans="1:8" x14ac:dyDescent="0.25">
      <c r="A726">
        <v>2935</v>
      </c>
      <c r="B726" s="2">
        <v>44355</v>
      </c>
      <c r="C726">
        <v>1215</v>
      </c>
      <c r="D726">
        <v>0.60750000000000004</v>
      </c>
      <c r="E726" s="2">
        <v>44355</v>
      </c>
      <c r="F726">
        <v>10</v>
      </c>
      <c r="G726">
        <f>IF(Table_production_dim1[[#This Row],[system_created_date]]=Table_production_dim1[[#Headers],[system_created_date]],"",SUMIF(B:B,Table_production_dim1[[#This Row],[system_created_date]],D:D))</f>
        <v>13.764999999999995</v>
      </c>
      <c r="H726" t="str">
        <f>VLOOKUP(Table_production_dim1[[#This Row],[material_dim_material_id]],Table_material_dim1[[#All],[material_id]:[material_type_description]],3,FALSE)</f>
        <v>Single Stream</v>
      </c>
    </row>
    <row r="727" spans="1:8" x14ac:dyDescent="0.25">
      <c r="A727">
        <v>2937</v>
      </c>
      <c r="B727" s="2">
        <v>44355</v>
      </c>
      <c r="C727">
        <v>1200</v>
      </c>
      <c r="D727">
        <v>0.6</v>
      </c>
      <c r="E727" s="2">
        <v>44355</v>
      </c>
      <c r="F727">
        <v>10</v>
      </c>
      <c r="G727">
        <f>IF(Table_production_dim1[[#This Row],[system_created_date]]=Table_production_dim1[[#Headers],[system_created_date]],"",SUMIF(B:B,Table_production_dim1[[#This Row],[system_created_date]],D:D))</f>
        <v>13.764999999999995</v>
      </c>
      <c r="H727" t="str">
        <f>VLOOKUP(Table_production_dim1[[#This Row],[material_dim_material_id]],Table_material_dim1[[#All],[material_id]:[material_type_description]],3,FALSE)</f>
        <v>Single Stream</v>
      </c>
    </row>
    <row r="728" spans="1:8" x14ac:dyDescent="0.25">
      <c r="A728">
        <v>2926</v>
      </c>
      <c r="B728" s="2">
        <v>44355</v>
      </c>
      <c r="C728">
        <v>1205</v>
      </c>
      <c r="D728">
        <v>0.60250000000000004</v>
      </c>
      <c r="E728" s="2">
        <v>44355</v>
      </c>
      <c r="F728">
        <v>10</v>
      </c>
      <c r="G728">
        <f>IF(Table_production_dim1[[#This Row],[system_created_date]]=Table_production_dim1[[#Headers],[system_created_date]],"",SUMIF(B:B,Table_production_dim1[[#This Row],[system_created_date]],D:D))</f>
        <v>13.764999999999995</v>
      </c>
      <c r="H728" t="str">
        <f>VLOOKUP(Table_production_dim1[[#This Row],[material_dim_material_id]],Table_material_dim1[[#All],[material_id]:[material_type_description]],3,FALSE)</f>
        <v>Single Stream</v>
      </c>
    </row>
    <row r="729" spans="1:8" x14ac:dyDescent="0.25">
      <c r="A729">
        <v>2930</v>
      </c>
      <c r="B729" s="2">
        <v>44355</v>
      </c>
      <c r="C729">
        <v>1205</v>
      </c>
      <c r="D729">
        <v>0.60250000000000004</v>
      </c>
      <c r="E729" s="2">
        <v>44355</v>
      </c>
      <c r="F729">
        <v>10</v>
      </c>
      <c r="G729">
        <f>IF(Table_production_dim1[[#This Row],[system_created_date]]=Table_production_dim1[[#Headers],[system_created_date]],"",SUMIF(B:B,Table_production_dim1[[#This Row],[system_created_date]],D:D))</f>
        <v>13.764999999999995</v>
      </c>
      <c r="H729" t="str">
        <f>VLOOKUP(Table_production_dim1[[#This Row],[material_dim_material_id]],Table_material_dim1[[#All],[material_id]:[material_type_description]],3,FALSE)</f>
        <v>Single Stream</v>
      </c>
    </row>
    <row r="730" spans="1:8" x14ac:dyDescent="0.25">
      <c r="A730">
        <v>2936</v>
      </c>
      <c r="B730" s="2">
        <v>44355</v>
      </c>
      <c r="C730">
        <v>1220</v>
      </c>
      <c r="D730">
        <v>0.61</v>
      </c>
      <c r="E730" s="2">
        <v>44355</v>
      </c>
      <c r="F730">
        <v>10</v>
      </c>
      <c r="G730">
        <f>IF(Table_production_dim1[[#This Row],[system_created_date]]=Table_production_dim1[[#Headers],[system_created_date]],"",SUMIF(B:B,Table_production_dim1[[#This Row],[system_created_date]],D:D))</f>
        <v>13.764999999999995</v>
      </c>
      <c r="H730" t="str">
        <f>VLOOKUP(Table_production_dim1[[#This Row],[material_dim_material_id]],Table_material_dim1[[#All],[material_id]:[material_type_description]],3,FALSE)</f>
        <v>Single Stream</v>
      </c>
    </row>
    <row r="731" spans="1:8" x14ac:dyDescent="0.25">
      <c r="A731">
        <v>2914</v>
      </c>
      <c r="B731" s="2">
        <v>44355</v>
      </c>
      <c r="C731">
        <v>470</v>
      </c>
      <c r="D731">
        <v>0.23499999999999999</v>
      </c>
      <c r="E731" s="2">
        <v>44355</v>
      </c>
      <c r="F731">
        <v>2</v>
      </c>
      <c r="G731">
        <f>IF(Table_production_dim1[[#This Row],[system_created_date]]=Table_production_dim1[[#Headers],[system_created_date]],"",SUMIF(B:B,Table_production_dim1[[#This Row],[system_created_date]],D:D))</f>
        <v>13.764999999999995</v>
      </c>
      <c r="H731" t="str">
        <f>VLOOKUP(Table_production_dim1[[#This Row],[material_dim_material_id]],Table_material_dim1[[#All],[material_id]:[material_type_description]],3,FALSE)</f>
        <v>OCC</v>
      </c>
    </row>
    <row r="732" spans="1:8" x14ac:dyDescent="0.25">
      <c r="A732">
        <v>2938</v>
      </c>
      <c r="B732" s="2">
        <v>44355</v>
      </c>
      <c r="C732">
        <v>1205</v>
      </c>
      <c r="D732">
        <v>0.60250000000000004</v>
      </c>
      <c r="E732" s="2">
        <v>44355</v>
      </c>
      <c r="F732">
        <v>10</v>
      </c>
      <c r="G732">
        <f>IF(Table_production_dim1[[#This Row],[system_created_date]]=Table_production_dim1[[#Headers],[system_created_date]],"",SUMIF(B:B,Table_production_dim1[[#This Row],[system_created_date]],D:D))</f>
        <v>13.764999999999995</v>
      </c>
      <c r="H732" t="str">
        <f>VLOOKUP(Table_production_dim1[[#This Row],[material_dim_material_id]],Table_material_dim1[[#All],[material_id]:[material_type_description]],3,FALSE)</f>
        <v>Single Stream</v>
      </c>
    </row>
    <row r="733" spans="1:8" x14ac:dyDescent="0.25">
      <c r="A733">
        <v>2917</v>
      </c>
      <c r="B733" s="2">
        <v>44355</v>
      </c>
      <c r="C733">
        <v>490</v>
      </c>
      <c r="D733">
        <v>0.245</v>
      </c>
      <c r="E733" s="2">
        <v>44355</v>
      </c>
      <c r="F733">
        <v>2</v>
      </c>
      <c r="G733">
        <f>IF(Table_production_dim1[[#This Row],[system_created_date]]=Table_production_dim1[[#Headers],[system_created_date]],"",SUMIF(B:B,Table_production_dim1[[#This Row],[system_created_date]],D:D))</f>
        <v>13.764999999999995</v>
      </c>
      <c r="H733" t="str">
        <f>VLOOKUP(Table_production_dim1[[#This Row],[material_dim_material_id]],Table_material_dim1[[#All],[material_id]:[material_type_description]],3,FALSE)</f>
        <v>OCC</v>
      </c>
    </row>
    <row r="734" spans="1:8" x14ac:dyDescent="0.25">
      <c r="A734">
        <v>2909</v>
      </c>
      <c r="B734" s="2">
        <v>44355</v>
      </c>
      <c r="C734">
        <v>1220</v>
      </c>
      <c r="D734">
        <v>0.61</v>
      </c>
      <c r="E734" s="2">
        <v>44355</v>
      </c>
      <c r="F734">
        <v>10</v>
      </c>
      <c r="G734">
        <f>IF(Table_production_dim1[[#This Row],[system_created_date]]=Table_production_dim1[[#Headers],[system_created_date]],"",SUMIF(B:B,Table_production_dim1[[#This Row],[system_created_date]],D:D))</f>
        <v>13.764999999999995</v>
      </c>
      <c r="H734" t="str">
        <f>VLOOKUP(Table_production_dim1[[#This Row],[material_dim_material_id]],Table_material_dim1[[#All],[material_id]:[material_type_description]],3,FALSE)</f>
        <v>Single Stream</v>
      </c>
    </row>
    <row r="735" spans="1:8" x14ac:dyDescent="0.25">
      <c r="A735">
        <v>2911</v>
      </c>
      <c r="B735" s="2">
        <v>44355</v>
      </c>
      <c r="C735">
        <v>1205</v>
      </c>
      <c r="D735">
        <v>0.60250000000000004</v>
      </c>
      <c r="E735" s="2">
        <v>44355</v>
      </c>
      <c r="F735">
        <v>10</v>
      </c>
      <c r="G735">
        <f>IF(Table_production_dim1[[#This Row],[system_created_date]]=Table_production_dim1[[#Headers],[system_created_date]],"",SUMIF(B:B,Table_production_dim1[[#This Row],[system_created_date]],D:D))</f>
        <v>13.764999999999995</v>
      </c>
      <c r="H735" t="str">
        <f>VLOOKUP(Table_production_dim1[[#This Row],[material_dim_material_id]],Table_material_dim1[[#All],[material_id]:[material_type_description]],3,FALSE)</f>
        <v>Single Stream</v>
      </c>
    </row>
    <row r="736" spans="1:8" x14ac:dyDescent="0.25">
      <c r="A736">
        <v>2932</v>
      </c>
      <c r="B736" s="2">
        <v>44355</v>
      </c>
      <c r="C736">
        <v>1215</v>
      </c>
      <c r="D736">
        <v>0.60750000000000004</v>
      </c>
      <c r="E736" s="2">
        <v>44355</v>
      </c>
      <c r="F736">
        <v>10</v>
      </c>
      <c r="G736">
        <f>IF(Table_production_dim1[[#This Row],[system_created_date]]=Table_production_dim1[[#Headers],[system_created_date]],"",SUMIF(B:B,Table_production_dim1[[#This Row],[system_created_date]],D:D))</f>
        <v>13.764999999999995</v>
      </c>
      <c r="H736" t="str">
        <f>VLOOKUP(Table_production_dim1[[#This Row],[material_dim_material_id]],Table_material_dim1[[#All],[material_id]:[material_type_description]],3,FALSE)</f>
        <v>Single Stream</v>
      </c>
    </row>
    <row r="737" spans="1:8" x14ac:dyDescent="0.25">
      <c r="A737">
        <v>2903</v>
      </c>
      <c r="B737" s="2">
        <v>44354</v>
      </c>
      <c r="C737">
        <v>1225</v>
      </c>
      <c r="D737">
        <v>0.61250000000000004</v>
      </c>
      <c r="E737" s="2">
        <v>44354</v>
      </c>
      <c r="F737">
        <v>10</v>
      </c>
      <c r="G737">
        <f>IF(Table_production_dim1[[#This Row],[system_created_date]]=Table_production_dim1[[#Headers],[system_created_date]],"",SUMIF(B:B,Table_production_dim1[[#This Row],[system_created_date]],D:D))</f>
        <v>13.321499999999999</v>
      </c>
      <c r="H737" t="str">
        <f>VLOOKUP(Table_production_dim1[[#This Row],[material_dim_material_id]],Table_material_dim1[[#All],[material_id]:[material_type_description]],3,FALSE)</f>
        <v>Single Stream</v>
      </c>
    </row>
    <row r="738" spans="1:8" x14ac:dyDescent="0.25">
      <c r="A738">
        <v>2900</v>
      </c>
      <c r="B738" s="2">
        <v>44354</v>
      </c>
      <c r="C738">
        <v>1200</v>
      </c>
      <c r="D738">
        <v>0.6</v>
      </c>
      <c r="E738" s="2">
        <v>44354</v>
      </c>
      <c r="F738">
        <v>10</v>
      </c>
      <c r="G738">
        <f>IF(Table_production_dim1[[#This Row],[system_created_date]]=Table_production_dim1[[#Headers],[system_created_date]],"",SUMIF(B:B,Table_production_dim1[[#This Row],[system_created_date]],D:D))</f>
        <v>13.321499999999999</v>
      </c>
      <c r="H738" t="str">
        <f>VLOOKUP(Table_production_dim1[[#This Row],[material_dim_material_id]],Table_material_dim1[[#All],[material_id]:[material_type_description]],3,FALSE)</f>
        <v>Single Stream</v>
      </c>
    </row>
    <row r="739" spans="1:8" x14ac:dyDescent="0.25">
      <c r="A739">
        <v>2871</v>
      </c>
      <c r="B739" s="2">
        <v>44354</v>
      </c>
      <c r="C739">
        <v>1215</v>
      </c>
      <c r="D739">
        <v>0.60750000000000004</v>
      </c>
      <c r="E739" s="2">
        <v>44354</v>
      </c>
      <c r="F739">
        <v>2</v>
      </c>
      <c r="G739">
        <f>IF(Table_production_dim1[[#This Row],[system_created_date]]=Table_production_dim1[[#Headers],[system_created_date]],"",SUMIF(B:B,Table_production_dim1[[#This Row],[system_created_date]],D:D))</f>
        <v>13.321499999999999</v>
      </c>
      <c r="H739" t="str">
        <f>VLOOKUP(Table_production_dim1[[#This Row],[material_dim_material_id]],Table_material_dim1[[#All],[material_id]:[material_type_description]],3,FALSE)</f>
        <v>OCC</v>
      </c>
    </row>
    <row r="740" spans="1:8" x14ac:dyDescent="0.25">
      <c r="A740">
        <v>2904</v>
      </c>
      <c r="B740" s="2">
        <v>44354</v>
      </c>
      <c r="C740">
        <v>1200</v>
      </c>
      <c r="D740">
        <v>0.6</v>
      </c>
      <c r="E740" s="2">
        <v>44354</v>
      </c>
      <c r="F740">
        <v>10</v>
      </c>
      <c r="G740">
        <f>IF(Table_production_dim1[[#This Row],[system_created_date]]=Table_production_dim1[[#Headers],[system_created_date]],"",SUMIF(B:B,Table_production_dim1[[#This Row],[system_created_date]],D:D))</f>
        <v>13.321499999999999</v>
      </c>
      <c r="H740" t="str">
        <f>VLOOKUP(Table_production_dim1[[#This Row],[material_dim_material_id]],Table_material_dim1[[#All],[material_id]:[material_type_description]],3,FALSE)</f>
        <v>Single Stream</v>
      </c>
    </row>
    <row r="741" spans="1:8" x14ac:dyDescent="0.25">
      <c r="A741">
        <v>2899</v>
      </c>
      <c r="B741" s="2">
        <v>44354</v>
      </c>
      <c r="C741">
        <v>1207</v>
      </c>
      <c r="D741">
        <v>0.60350000000000004</v>
      </c>
      <c r="E741" s="2">
        <v>44354</v>
      </c>
      <c r="F741">
        <v>10</v>
      </c>
      <c r="G741">
        <f>IF(Table_production_dim1[[#This Row],[system_created_date]]=Table_production_dim1[[#Headers],[system_created_date]],"",SUMIF(B:B,Table_production_dim1[[#This Row],[system_created_date]],D:D))</f>
        <v>13.321499999999999</v>
      </c>
      <c r="H741" t="str">
        <f>VLOOKUP(Table_production_dim1[[#This Row],[material_dim_material_id]],Table_material_dim1[[#All],[material_id]:[material_type_description]],3,FALSE)</f>
        <v>Single Stream</v>
      </c>
    </row>
    <row r="742" spans="1:8" x14ac:dyDescent="0.25">
      <c r="A742">
        <v>2870</v>
      </c>
      <c r="B742" s="2">
        <v>44354</v>
      </c>
      <c r="C742">
        <v>1205</v>
      </c>
      <c r="D742">
        <v>0.60250000000000004</v>
      </c>
      <c r="E742" s="2">
        <v>44354</v>
      </c>
      <c r="F742">
        <v>2</v>
      </c>
      <c r="G742">
        <f>IF(Table_production_dim1[[#This Row],[system_created_date]]=Table_production_dim1[[#Headers],[system_created_date]],"",SUMIF(B:B,Table_production_dim1[[#This Row],[system_created_date]],D:D))</f>
        <v>13.321499999999999</v>
      </c>
      <c r="H742" t="str">
        <f>VLOOKUP(Table_production_dim1[[#This Row],[material_dim_material_id]],Table_material_dim1[[#All],[material_id]:[material_type_description]],3,FALSE)</f>
        <v>OCC</v>
      </c>
    </row>
    <row r="743" spans="1:8" x14ac:dyDescent="0.25">
      <c r="A743">
        <v>2897</v>
      </c>
      <c r="B743" s="2">
        <v>44354</v>
      </c>
      <c r="C743">
        <v>1213</v>
      </c>
      <c r="D743">
        <v>0.60650000000000004</v>
      </c>
      <c r="E743" s="2">
        <v>44354</v>
      </c>
      <c r="F743">
        <v>10</v>
      </c>
      <c r="G743">
        <f>IF(Table_production_dim1[[#This Row],[system_created_date]]=Table_production_dim1[[#Headers],[system_created_date]],"",SUMIF(B:B,Table_production_dim1[[#This Row],[system_created_date]],D:D))</f>
        <v>13.321499999999999</v>
      </c>
      <c r="H743" t="str">
        <f>VLOOKUP(Table_production_dim1[[#This Row],[material_dim_material_id]],Table_material_dim1[[#All],[material_id]:[material_type_description]],3,FALSE)</f>
        <v>Single Stream</v>
      </c>
    </row>
    <row r="744" spans="1:8" x14ac:dyDescent="0.25">
      <c r="A744">
        <v>2890</v>
      </c>
      <c r="B744" s="2">
        <v>44354</v>
      </c>
      <c r="C744">
        <v>1205</v>
      </c>
      <c r="D744">
        <v>0.60250000000000004</v>
      </c>
      <c r="E744" s="2">
        <v>44354</v>
      </c>
      <c r="F744">
        <v>2</v>
      </c>
      <c r="G744">
        <f>IF(Table_production_dim1[[#This Row],[system_created_date]]=Table_production_dim1[[#Headers],[system_created_date]],"",SUMIF(B:B,Table_production_dim1[[#This Row],[system_created_date]],D:D))</f>
        <v>13.321499999999999</v>
      </c>
      <c r="H744" t="str">
        <f>VLOOKUP(Table_production_dim1[[#This Row],[material_dim_material_id]],Table_material_dim1[[#All],[material_id]:[material_type_description]],3,FALSE)</f>
        <v>OCC</v>
      </c>
    </row>
    <row r="745" spans="1:8" x14ac:dyDescent="0.25">
      <c r="A745">
        <v>2901</v>
      </c>
      <c r="B745" s="2">
        <v>44354</v>
      </c>
      <c r="C745">
        <v>1217</v>
      </c>
      <c r="D745">
        <v>0.60850000000000004</v>
      </c>
      <c r="E745" s="2">
        <v>44354</v>
      </c>
      <c r="F745">
        <v>10</v>
      </c>
      <c r="G745">
        <f>IF(Table_production_dim1[[#This Row],[system_created_date]]=Table_production_dim1[[#Headers],[system_created_date]],"",SUMIF(B:B,Table_production_dim1[[#This Row],[system_created_date]],D:D))</f>
        <v>13.321499999999999</v>
      </c>
      <c r="H745" t="str">
        <f>VLOOKUP(Table_production_dim1[[#This Row],[material_dim_material_id]],Table_material_dim1[[#All],[material_id]:[material_type_description]],3,FALSE)</f>
        <v>Single Stream</v>
      </c>
    </row>
    <row r="746" spans="1:8" x14ac:dyDescent="0.25">
      <c r="A746">
        <v>2896</v>
      </c>
      <c r="B746" s="2">
        <v>44354</v>
      </c>
      <c r="C746">
        <v>1220</v>
      </c>
      <c r="D746">
        <v>0.61</v>
      </c>
      <c r="E746" s="2">
        <v>44354</v>
      </c>
      <c r="F746">
        <v>10</v>
      </c>
      <c r="G746">
        <f>IF(Table_production_dim1[[#This Row],[system_created_date]]=Table_production_dim1[[#Headers],[system_created_date]],"",SUMIF(B:B,Table_production_dim1[[#This Row],[system_created_date]],D:D))</f>
        <v>13.321499999999999</v>
      </c>
      <c r="H746" t="str">
        <f>VLOOKUP(Table_production_dim1[[#This Row],[material_dim_material_id]],Table_material_dim1[[#All],[material_id]:[material_type_description]],3,FALSE)</f>
        <v>Single Stream</v>
      </c>
    </row>
    <row r="747" spans="1:8" x14ac:dyDescent="0.25">
      <c r="A747">
        <v>2895</v>
      </c>
      <c r="B747" s="2">
        <v>44354</v>
      </c>
      <c r="C747">
        <v>1210</v>
      </c>
      <c r="D747">
        <v>0.60499999999999998</v>
      </c>
      <c r="E747" s="2">
        <v>44354</v>
      </c>
      <c r="F747">
        <v>10</v>
      </c>
      <c r="G747">
        <f>IF(Table_production_dim1[[#This Row],[system_created_date]]=Table_production_dim1[[#Headers],[system_created_date]],"",SUMIF(B:B,Table_production_dim1[[#This Row],[system_created_date]],D:D))</f>
        <v>13.321499999999999</v>
      </c>
      <c r="H747" t="str">
        <f>VLOOKUP(Table_production_dim1[[#This Row],[material_dim_material_id]],Table_material_dim1[[#All],[material_id]:[material_type_description]],3,FALSE)</f>
        <v>Single Stream</v>
      </c>
    </row>
    <row r="748" spans="1:8" x14ac:dyDescent="0.25">
      <c r="A748">
        <v>2894</v>
      </c>
      <c r="B748" s="2">
        <v>44354</v>
      </c>
      <c r="C748">
        <v>1200</v>
      </c>
      <c r="D748">
        <v>0.6</v>
      </c>
      <c r="E748" s="2">
        <v>44354</v>
      </c>
      <c r="F748">
        <v>10</v>
      </c>
      <c r="G748">
        <f>IF(Table_production_dim1[[#This Row],[system_created_date]]=Table_production_dim1[[#Headers],[system_created_date]],"",SUMIF(B:B,Table_production_dim1[[#This Row],[system_created_date]],D:D))</f>
        <v>13.321499999999999</v>
      </c>
      <c r="H748" t="str">
        <f>VLOOKUP(Table_production_dim1[[#This Row],[material_dim_material_id]],Table_material_dim1[[#All],[material_id]:[material_type_description]],3,FALSE)</f>
        <v>Single Stream</v>
      </c>
    </row>
    <row r="749" spans="1:8" x14ac:dyDescent="0.25">
      <c r="A749">
        <v>2891</v>
      </c>
      <c r="B749" s="2">
        <v>44354</v>
      </c>
      <c r="C749">
        <v>1200</v>
      </c>
      <c r="D749">
        <v>0.6</v>
      </c>
      <c r="E749" s="2">
        <v>44354</v>
      </c>
      <c r="F749">
        <v>2</v>
      </c>
      <c r="G749">
        <f>IF(Table_production_dim1[[#This Row],[system_created_date]]=Table_production_dim1[[#Headers],[system_created_date]],"",SUMIF(B:B,Table_production_dim1[[#This Row],[system_created_date]],D:D))</f>
        <v>13.321499999999999</v>
      </c>
      <c r="H749" t="str">
        <f>VLOOKUP(Table_production_dim1[[#This Row],[material_dim_material_id]],Table_material_dim1[[#All],[material_id]:[material_type_description]],3,FALSE)</f>
        <v>OCC</v>
      </c>
    </row>
    <row r="750" spans="1:8" x14ac:dyDescent="0.25">
      <c r="A750">
        <v>2892</v>
      </c>
      <c r="B750" s="2">
        <v>44354</v>
      </c>
      <c r="C750">
        <v>1210</v>
      </c>
      <c r="D750">
        <v>0.60499999999999998</v>
      </c>
      <c r="E750" s="2">
        <v>44354</v>
      </c>
      <c r="F750">
        <v>10</v>
      </c>
      <c r="G750">
        <f>IF(Table_production_dim1[[#This Row],[system_created_date]]=Table_production_dim1[[#Headers],[system_created_date]],"",SUMIF(B:B,Table_production_dim1[[#This Row],[system_created_date]],D:D))</f>
        <v>13.321499999999999</v>
      </c>
      <c r="H750" t="str">
        <f>VLOOKUP(Table_production_dim1[[#This Row],[material_dim_material_id]],Table_material_dim1[[#All],[material_id]:[material_type_description]],3,FALSE)</f>
        <v>Single Stream</v>
      </c>
    </row>
    <row r="751" spans="1:8" x14ac:dyDescent="0.25">
      <c r="A751">
        <v>2874</v>
      </c>
      <c r="B751" s="2">
        <v>44354</v>
      </c>
      <c r="C751">
        <v>1220</v>
      </c>
      <c r="D751">
        <v>0.61</v>
      </c>
      <c r="E751" s="2">
        <v>44354</v>
      </c>
      <c r="F751">
        <v>10</v>
      </c>
      <c r="G751">
        <f>IF(Table_production_dim1[[#This Row],[system_created_date]]=Table_production_dim1[[#Headers],[system_created_date]],"",SUMIF(B:B,Table_production_dim1[[#This Row],[system_created_date]],D:D))</f>
        <v>13.321499999999999</v>
      </c>
      <c r="H751" t="str">
        <f>VLOOKUP(Table_production_dim1[[#This Row],[material_dim_material_id]],Table_material_dim1[[#All],[material_id]:[material_type_description]],3,FALSE)</f>
        <v>Single Stream</v>
      </c>
    </row>
    <row r="752" spans="1:8" x14ac:dyDescent="0.25">
      <c r="A752">
        <v>2872</v>
      </c>
      <c r="B752" s="2">
        <v>44354</v>
      </c>
      <c r="C752">
        <v>1200</v>
      </c>
      <c r="D752">
        <v>0.6</v>
      </c>
      <c r="E752" s="2">
        <v>44354</v>
      </c>
      <c r="F752">
        <v>2</v>
      </c>
      <c r="G752">
        <f>IF(Table_production_dim1[[#This Row],[system_created_date]]=Table_production_dim1[[#Headers],[system_created_date]],"",SUMIF(B:B,Table_production_dim1[[#This Row],[system_created_date]],D:D))</f>
        <v>13.321499999999999</v>
      </c>
      <c r="H752" t="str">
        <f>VLOOKUP(Table_production_dim1[[#This Row],[material_dim_material_id]],Table_material_dim1[[#All],[material_id]:[material_type_description]],3,FALSE)</f>
        <v>OCC</v>
      </c>
    </row>
    <row r="753" spans="1:8" x14ac:dyDescent="0.25">
      <c r="A753">
        <v>2873</v>
      </c>
      <c r="B753" s="2">
        <v>44354</v>
      </c>
      <c r="C753">
        <v>1210</v>
      </c>
      <c r="D753">
        <v>0.60499999999999998</v>
      </c>
      <c r="E753" s="2">
        <v>44354</v>
      </c>
      <c r="F753">
        <v>2</v>
      </c>
      <c r="G753">
        <f>IF(Table_production_dim1[[#This Row],[system_created_date]]=Table_production_dim1[[#Headers],[system_created_date]],"",SUMIF(B:B,Table_production_dim1[[#This Row],[system_created_date]],D:D))</f>
        <v>13.321499999999999</v>
      </c>
      <c r="H753" t="str">
        <f>VLOOKUP(Table_production_dim1[[#This Row],[material_dim_material_id]],Table_material_dim1[[#All],[material_id]:[material_type_description]],3,FALSE)</f>
        <v>OCC</v>
      </c>
    </row>
    <row r="754" spans="1:8" x14ac:dyDescent="0.25">
      <c r="A754">
        <v>2893</v>
      </c>
      <c r="B754" s="2">
        <v>44354</v>
      </c>
      <c r="C754">
        <v>1215</v>
      </c>
      <c r="D754">
        <v>0.60750000000000004</v>
      </c>
      <c r="E754" s="2">
        <v>44354</v>
      </c>
      <c r="F754">
        <v>10</v>
      </c>
      <c r="G754">
        <f>IF(Table_production_dim1[[#This Row],[system_created_date]]=Table_production_dim1[[#Headers],[system_created_date]],"",SUMIF(B:B,Table_production_dim1[[#This Row],[system_created_date]],D:D))</f>
        <v>13.321499999999999</v>
      </c>
      <c r="H754" t="str">
        <f>VLOOKUP(Table_production_dim1[[#This Row],[material_dim_material_id]],Table_material_dim1[[#All],[material_id]:[material_type_description]],3,FALSE)</f>
        <v>Single Stream</v>
      </c>
    </row>
    <row r="755" spans="1:8" x14ac:dyDescent="0.25">
      <c r="A755">
        <v>2905</v>
      </c>
      <c r="B755" s="2">
        <v>44354</v>
      </c>
      <c r="C755">
        <v>1215</v>
      </c>
      <c r="D755">
        <v>0.60750000000000004</v>
      </c>
      <c r="E755" s="2">
        <v>44354</v>
      </c>
      <c r="F755">
        <v>10</v>
      </c>
      <c r="G755">
        <f>IF(Table_production_dim1[[#This Row],[system_created_date]]=Table_production_dim1[[#Headers],[system_created_date]],"",SUMIF(B:B,Table_production_dim1[[#This Row],[system_created_date]],D:D))</f>
        <v>13.321499999999999</v>
      </c>
      <c r="H755" t="str">
        <f>VLOOKUP(Table_production_dim1[[#This Row],[material_dim_material_id]],Table_material_dim1[[#All],[material_id]:[material_type_description]],3,FALSE)</f>
        <v>Single Stream</v>
      </c>
    </row>
    <row r="756" spans="1:8" x14ac:dyDescent="0.25">
      <c r="A756">
        <v>2898</v>
      </c>
      <c r="B756" s="2">
        <v>44354</v>
      </c>
      <c r="C756">
        <v>1220</v>
      </c>
      <c r="D756">
        <v>0.61</v>
      </c>
      <c r="E756" s="2">
        <v>44354</v>
      </c>
      <c r="F756">
        <v>10</v>
      </c>
      <c r="G756">
        <f>IF(Table_production_dim1[[#This Row],[system_created_date]]=Table_production_dim1[[#Headers],[system_created_date]],"",SUMIF(B:B,Table_production_dim1[[#This Row],[system_created_date]],D:D))</f>
        <v>13.321499999999999</v>
      </c>
      <c r="H756" t="str">
        <f>VLOOKUP(Table_production_dim1[[#This Row],[material_dim_material_id]],Table_material_dim1[[#All],[material_id]:[material_type_description]],3,FALSE)</f>
        <v>Single Stream</v>
      </c>
    </row>
    <row r="757" spans="1:8" x14ac:dyDescent="0.25">
      <c r="A757">
        <v>2902</v>
      </c>
      <c r="B757" s="2">
        <v>44354</v>
      </c>
      <c r="C757">
        <v>1220</v>
      </c>
      <c r="D757">
        <v>0.61</v>
      </c>
      <c r="E757" s="2">
        <v>44354</v>
      </c>
      <c r="F757">
        <v>10</v>
      </c>
      <c r="G757">
        <f>IF(Table_production_dim1[[#This Row],[system_created_date]]=Table_production_dim1[[#Headers],[system_created_date]],"",SUMIF(B:B,Table_production_dim1[[#This Row],[system_created_date]],D:D))</f>
        <v>13.321499999999999</v>
      </c>
      <c r="H757" t="str">
        <f>VLOOKUP(Table_production_dim1[[#This Row],[material_dim_material_id]],Table_material_dim1[[#All],[material_id]:[material_type_description]],3,FALSE)</f>
        <v>Single Stream</v>
      </c>
    </row>
    <row r="758" spans="1:8" x14ac:dyDescent="0.25">
      <c r="A758">
        <v>2875</v>
      </c>
      <c r="B758" s="2">
        <v>44354</v>
      </c>
      <c r="C758">
        <v>1216</v>
      </c>
      <c r="D758">
        <v>0.60799999999999998</v>
      </c>
      <c r="E758" s="2">
        <v>44354</v>
      </c>
      <c r="F758">
        <v>10</v>
      </c>
      <c r="G758">
        <f>IF(Table_production_dim1[[#This Row],[system_created_date]]=Table_production_dim1[[#Headers],[system_created_date]],"",SUMIF(B:B,Table_production_dim1[[#This Row],[system_created_date]],D:D))</f>
        <v>13.321499999999999</v>
      </c>
      <c r="H758" t="str">
        <f>VLOOKUP(Table_production_dim1[[#This Row],[material_dim_material_id]],Table_material_dim1[[#All],[material_id]:[material_type_description]],3,FALSE)</f>
        <v>Single Stream</v>
      </c>
    </row>
    <row r="759" spans="1:8" x14ac:dyDescent="0.25">
      <c r="A759">
        <v>2881</v>
      </c>
      <c r="B759" s="2">
        <v>44351</v>
      </c>
      <c r="C759">
        <v>1215</v>
      </c>
      <c r="D759">
        <v>0.60750000000000004</v>
      </c>
      <c r="E759" s="2">
        <v>44351</v>
      </c>
      <c r="F759">
        <v>10</v>
      </c>
      <c r="G759">
        <f>IF(Table_production_dim1[[#This Row],[system_created_date]]=Table_production_dim1[[#Headers],[system_created_date]],"",SUMIF(B:B,Table_production_dim1[[#This Row],[system_created_date]],D:D))</f>
        <v>9.6625000000000014</v>
      </c>
      <c r="H759" t="str">
        <f>VLOOKUP(Table_production_dim1[[#This Row],[material_dim_material_id]],Table_material_dim1[[#All],[material_id]:[material_type_description]],3,FALSE)</f>
        <v>Single Stream</v>
      </c>
    </row>
    <row r="760" spans="1:8" x14ac:dyDescent="0.25">
      <c r="A760">
        <v>2868</v>
      </c>
      <c r="B760" s="2">
        <v>44351</v>
      </c>
      <c r="C760">
        <v>1200</v>
      </c>
      <c r="D760">
        <v>0.6</v>
      </c>
      <c r="E760" s="2">
        <v>44351</v>
      </c>
      <c r="F760">
        <v>2</v>
      </c>
      <c r="G760">
        <f>IF(Table_production_dim1[[#This Row],[system_created_date]]=Table_production_dim1[[#Headers],[system_created_date]],"",SUMIF(B:B,Table_production_dim1[[#This Row],[system_created_date]],D:D))</f>
        <v>9.6625000000000014</v>
      </c>
      <c r="H760" t="str">
        <f>VLOOKUP(Table_production_dim1[[#This Row],[material_dim_material_id]],Table_material_dim1[[#All],[material_id]:[material_type_description]],3,FALSE)</f>
        <v>OCC</v>
      </c>
    </row>
    <row r="761" spans="1:8" x14ac:dyDescent="0.25">
      <c r="A761">
        <v>2883</v>
      </c>
      <c r="B761" s="2">
        <v>44351</v>
      </c>
      <c r="C761">
        <v>1200</v>
      </c>
      <c r="D761">
        <v>0.6</v>
      </c>
      <c r="E761" s="2">
        <v>44351</v>
      </c>
      <c r="F761">
        <v>10</v>
      </c>
      <c r="G761">
        <f>IF(Table_production_dim1[[#This Row],[system_created_date]]=Table_production_dim1[[#Headers],[system_created_date]],"",SUMIF(B:B,Table_production_dim1[[#This Row],[system_created_date]],D:D))</f>
        <v>9.6625000000000014</v>
      </c>
      <c r="H761" t="str">
        <f>VLOOKUP(Table_production_dim1[[#This Row],[material_dim_material_id]],Table_material_dim1[[#All],[material_id]:[material_type_description]],3,FALSE)</f>
        <v>Single Stream</v>
      </c>
    </row>
    <row r="762" spans="1:8" x14ac:dyDescent="0.25">
      <c r="A762">
        <v>2889</v>
      </c>
      <c r="B762" s="2">
        <v>44351</v>
      </c>
      <c r="C762">
        <v>1215</v>
      </c>
      <c r="D762">
        <v>0.60750000000000004</v>
      </c>
      <c r="E762" s="2">
        <v>44351</v>
      </c>
      <c r="F762">
        <v>10</v>
      </c>
      <c r="G762">
        <f>IF(Table_production_dim1[[#This Row],[system_created_date]]=Table_production_dim1[[#Headers],[system_created_date]],"",SUMIF(B:B,Table_production_dim1[[#This Row],[system_created_date]],D:D))</f>
        <v>9.6625000000000014</v>
      </c>
      <c r="H762" t="str">
        <f>VLOOKUP(Table_production_dim1[[#This Row],[material_dim_material_id]],Table_material_dim1[[#All],[material_id]:[material_type_description]],3,FALSE)</f>
        <v>Single Stream</v>
      </c>
    </row>
    <row r="763" spans="1:8" x14ac:dyDescent="0.25">
      <c r="A763">
        <v>2882</v>
      </c>
      <c r="B763" s="2">
        <v>44351</v>
      </c>
      <c r="C763">
        <v>1220</v>
      </c>
      <c r="D763">
        <v>0.61</v>
      </c>
      <c r="E763" s="2">
        <v>44351</v>
      </c>
      <c r="F763">
        <v>10</v>
      </c>
      <c r="G763">
        <f>IF(Table_production_dim1[[#This Row],[system_created_date]]=Table_production_dim1[[#Headers],[system_created_date]],"",SUMIF(B:B,Table_production_dim1[[#This Row],[system_created_date]],D:D))</f>
        <v>9.6625000000000014</v>
      </c>
      <c r="H763" t="str">
        <f>VLOOKUP(Table_production_dim1[[#This Row],[material_dim_material_id]],Table_material_dim1[[#All],[material_id]:[material_type_description]],3,FALSE)</f>
        <v>Single Stream</v>
      </c>
    </row>
    <row r="764" spans="1:8" x14ac:dyDescent="0.25">
      <c r="A764">
        <v>2884</v>
      </c>
      <c r="B764" s="2">
        <v>44351</v>
      </c>
      <c r="C764">
        <v>1205</v>
      </c>
      <c r="D764">
        <v>0.60250000000000004</v>
      </c>
      <c r="E764" s="2">
        <v>44351</v>
      </c>
      <c r="F764">
        <v>10</v>
      </c>
      <c r="G764">
        <f>IF(Table_production_dim1[[#This Row],[system_created_date]]=Table_production_dim1[[#Headers],[system_created_date]],"",SUMIF(B:B,Table_production_dim1[[#This Row],[system_created_date]],D:D))</f>
        <v>9.6625000000000014</v>
      </c>
      <c r="H764" t="str">
        <f>VLOOKUP(Table_production_dim1[[#This Row],[material_dim_material_id]],Table_material_dim1[[#All],[material_id]:[material_type_description]],3,FALSE)</f>
        <v>Single Stream</v>
      </c>
    </row>
    <row r="765" spans="1:8" x14ac:dyDescent="0.25">
      <c r="A765">
        <v>2877</v>
      </c>
      <c r="B765" s="2">
        <v>44351</v>
      </c>
      <c r="C765">
        <v>1205</v>
      </c>
      <c r="D765">
        <v>0.60250000000000004</v>
      </c>
      <c r="E765" s="2">
        <v>44351</v>
      </c>
      <c r="F765">
        <v>2</v>
      </c>
      <c r="G765">
        <f>IF(Table_production_dim1[[#This Row],[system_created_date]]=Table_production_dim1[[#Headers],[system_created_date]],"",SUMIF(B:B,Table_production_dim1[[#This Row],[system_created_date]],D:D))</f>
        <v>9.6625000000000014</v>
      </c>
      <c r="H765" t="str">
        <f>VLOOKUP(Table_production_dim1[[#This Row],[material_dim_material_id]],Table_material_dim1[[#All],[material_id]:[material_type_description]],3,FALSE)</f>
        <v>OCC</v>
      </c>
    </row>
    <row r="766" spans="1:8" x14ac:dyDescent="0.25">
      <c r="A766">
        <v>2878</v>
      </c>
      <c r="B766" s="2">
        <v>44351</v>
      </c>
      <c r="C766">
        <v>1210</v>
      </c>
      <c r="D766">
        <v>0.60499999999999998</v>
      </c>
      <c r="E766" s="2">
        <v>44351</v>
      </c>
      <c r="F766">
        <v>2</v>
      </c>
      <c r="G766">
        <f>IF(Table_production_dim1[[#This Row],[system_created_date]]=Table_production_dim1[[#Headers],[system_created_date]],"",SUMIF(B:B,Table_production_dim1[[#This Row],[system_created_date]],D:D))</f>
        <v>9.6625000000000014</v>
      </c>
      <c r="H766" t="str">
        <f>VLOOKUP(Table_production_dim1[[#This Row],[material_dim_material_id]],Table_material_dim1[[#All],[material_id]:[material_type_description]],3,FALSE)</f>
        <v>OCC</v>
      </c>
    </row>
    <row r="767" spans="1:8" x14ac:dyDescent="0.25">
      <c r="A767">
        <v>2885</v>
      </c>
      <c r="B767" s="2">
        <v>44351</v>
      </c>
      <c r="C767">
        <v>1200</v>
      </c>
      <c r="D767">
        <v>0.6</v>
      </c>
      <c r="E767" s="2">
        <v>44351</v>
      </c>
      <c r="F767">
        <v>10</v>
      </c>
      <c r="G767">
        <f>IF(Table_production_dim1[[#This Row],[system_created_date]]=Table_production_dim1[[#Headers],[system_created_date]],"",SUMIF(B:B,Table_production_dim1[[#This Row],[system_created_date]],D:D))</f>
        <v>9.6625000000000014</v>
      </c>
      <c r="H767" t="str">
        <f>VLOOKUP(Table_production_dim1[[#This Row],[material_dim_material_id]],Table_material_dim1[[#All],[material_id]:[material_type_description]],3,FALSE)</f>
        <v>Single Stream</v>
      </c>
    </row>
    <row r="768" spans="1:8" x14ac:dyDescent="0.25">
      <c r="A768">
        <v>2886</v>
      </c>
      <c r="B768" s="2">
        <v>44351</v>
      </c>
      <c r="C768">
        <v>1200</v>
      </c>
      <c r="D768">
        <v>0.6</v>
      </c>
      <c r="E768" s="2">
        <v>44351</v>
      </c>
      <c r="F768">
        <v>10</v>
      </c>
      <c r="G768">
        <f>IF(Table_production_dim1[[#This Row],[system_created_date]]=Table_production_dim1[[#Headers],[system_created_date]],"",SUMIF(B:B,Table_production_dim1[[#This Row],[system_created_date]],D:D))</f>
        <v>9.6625000000000014</v>
      </c>
      <c r="H768" t="str">
        <f>VLOOKUP(Table_production_dim1[[#This Row],[material_dim_material_id]],Table_material_dim1[[#All],[material_id]:[material_type_description]],3,FALSE)</f>
        <v>Single Stream</v>
      </c>
    </row>
    <row r="769" spans="1:8" x14ac:dyDescent="0.25">
      <c r="A769">
        <v>2876</v>
      </c>
      <c r="B769" s="2">
        <v>44351</v>
      </c>
      <c r="C769">
        <v>1210</v>
      </c>
      <c r="D769">
        <v>0.60499999999999998</v>
      </c>
      <c r="E769" s="2">
        <v>44351</v>
      </c>
      <c r="F769">
        <v>2</v>
      </c>
      <c r="G769">
        <f>IF(Table_production_dim1[[#This Row],[system_created_date]]=Table_production_dim1[[#Headers],[system_created_date]],"",SUMIF(B:B,Table_production_dim1[[#This Row],[system_created_date]],D:D))</f>
        <v>9.6625000000000014</v>
      </c>
      <c r="H769" t="str">
        <f>VLOOKUP(Table_production_dim1[[#This Row],[material_dim_material_id]],Table_material_dim1[[#All],[material_id]:[material_type_description]],3,FALSE)</f>
        <v>OCC</v>
      </c>
    </row>
    <row r="770" spans="1:8" x14ac:dyDescent="0.25">
      <c r="A770">
        <v>2879</v>
      </c>
      <c r="B770" s="2">
        <v>44351</v>
      </c>
      <c r="C770">
        <v>1205</v>
      </c>
      <c r="D770">
        <v>0.60250000000000004</v>
      </c>
      <c r="E770" s="2">
        <v>44351</v>
      </c>
      <c r="F770">
        <v>10</v>
      </c>
      <c r="G770">
        <f>IF(Table_production_dim1[[#This Row],[system_created_date]]=Table_production_dim1[[#Headers],[system_created_date]],"",SUMIF(B:B,Table_production_dim1[[#This Row],[system_created_date]],D:D))</f>
        <v>9.6625000000000014</v>
      </c>
      <c r="H770" t="str">
        <f>VLOOKUP(Table_production_dim1[[#This Row],[material_dim_material_id]],Table_material_dim1[[#All],[material_id]:[material_type_description]],3,FALSE)</f>
        <v>Single Stream</v>
      </c>
    </row>
    <row r="771" spans="1:8" x14ac:dyDescent="0.25">
      <c r="A771">
        <v>2887</v>
      </c>
      <c r="B771" s="2">
        <v>44351</v>
      </c>
      <c r="C771">
        <v>1205</v>
      </c>
      <c r="D771">
        <v>0.60250000000000004</v>
      </c>
      <c r="E771" s="2">
        <v>44351</v>
      </c>
      <c r="F771">
        <v>10</v>
      </c>
      <c r="G771">
        <f>IF(Table_production_dim1[[#This Row],[system_created_date]]=Table_production_dim1[[#Headers],[system_created_date]],"",SUMIF(B:B,Table_production_dim1[[#This Row],[system_created_date]],D:D))</f>
        <v>9.6625000000000014</v>
      </c>
      <c r="H771" t="str">
        <f>VLOOKUP(Table_production_dim1[[#This Row],[material_dim_material_id]],Table_material_dim1[[#All],[material_id]:[material_type_description]],3,FALSE)</f>
        <v>Single Stream</v>
      </c>
    </row>
    <row r="772" spans="1:8" x14ac:dyDescent="0.25">
      <c r="A772">
        <v>2880</v>
      </c>
      <c r="B772" s="2">
        <v>44351</v>
      </c>
      <c r="C772">
        <v>1210</v>
      </c>
      <c r="D772">
        <v>0.60499999999999998</v>
      </c>
      <c r="E772" s="2">
        <v>44351</v>
      </c>
      <c r="F772">
        <v>10</v>
      </c>
      <c r="G772">
        <f>IF(Table_production_dim1[[#This Row],[system_created_date]]=Table_production_dim1[[#Headers],[system_created_date]],"",SUMIF(B:B,Table_production_dim1[[#This Row],[system_created_date]],D:D))</f>
        <v>9.6625000000000014</v>
      </c>
      <c r="H772" t="str">
        <f>VLOOKUP(Table_production_dim1[[#This Row],[material_dim_material_id]],Table_material_dim1[[#All],[material_id]:[material_type_description]],3,FALSE)</f>
        <v>Single Stream</v>
      </c>
    </row>
    <row r="773" spans="1:8" x14ac:dyDescent="0.25">
      <c r="A773">
        <v>2869</v>
      </c>
      <c r="B773" s="2">
        <v>44351</v>
      </c>
      <c r="C773">
        <v>1215</v>
      </c>
      <c r="D773">
        <v>0.60750000000000004</v>
      </c>
      <c r="E773" s="2">
        <v>44351</v>
      </c>
      <c r="F773">
        <v>10</v>
      </c>
      <c r="G773">
        <f>IF(Table_production_dim1[[#This Row],[system_created_date]]=Table_production_dim1[[#Headers],[system_created_date]],"",SUMIF(B:B,Table_production_dim1[[#This Row],[system_created_date]],D:D))</f>
        <v>9.6625000000000014</v>
      </c>
      <c r="H773" t="str">
        <f>VLOOKUP(Table_production_dim1[[#This Row],[material_dim_material_id]],Table_material_dim1[[#All],[material_id]:[material_type_description]],3,FALSE)</f>
        <v>Single Stream</v>
      </c>
    </row>
    <row r="774" spans="1:8" x14ac:dyDescent="0.25">
      <c r="A774">
        <v>2888</v>
      </c>
      <c r="B774" s="2">
        <v>44351</v>
      </c>
      <c r="C774">
        <v>1210</v>
      </c>
      <c r="D774">
        <v>0.60499999999999998</v>
      </c>
      <c r="E774" s="2">
        <v>44351</v>
      </c>
      <c r="F774">
        <v>10</v>
      </c>
      <c r="G774">
        <f>IF(Table_production_dim1[[#This Row],[system_created_date]]=Table_production_dim1[[#Headers],[system_created_date]],"",SUMIF(B:B,Table_production_dim1[[#This Row],[system_created_date]],D:D))</f>
        <v>9.6625000000000014</v>
      </c>
      <c r="H774" t="str">
        <f>VLOOKUP(Table_production_dim1[[#This Row],[material_dim_material_id]],Table_material_dim1[[#All],[material_id]:[material_type_description]],3,FALSE)</f>
        <v>Single Stream</v>
      </c>
    </row>
    <row r="775" spans="1:8" x14ac:dyDescent="0.25">
      <c r="A775">
        <v>2855</v>
      </c>
      <c r="B775" s="2">
        <v>44350</v>
      </c>
      <c r="C775">
        <v>1215</v>
      </c>
      <c r="D775">
        <v>0.60750000000000004</v>
      </c>
      <c r="E775" s="2">
        <v>44350</v>
      </c>
      <c r="F775">
        <v>10</v>
      </c>
      <c r="G775">
        <f>IF(Table_production_dim1[[#This Row],[system_created_date]]=Table_production_dim1[[#Headers],[system_created_date]],"",SUMIF(B:B,Table_production_dim1[[#This Row],[system_created_date]],D:D))</f>
        <v>9.6574999999999989</v>
      </c>
      <c r="H775" t="str">
        <f>VLOOKUP(Table_production_dim1[[#This Row],[material_dim_material_id]],Table_material_dim1[[#All],[material_id]:[material_type_description]],3,FALSE)</f>
        <v>Single Stream</v>
      </c>
    </row>
    <row r="776" spans="1:8" x14ac:dyDescent="0.25">
      <c r="A776">
        <v>2854</v>
      </c>
      <c r="B776" s="2">
        <v>44350</v>
      </c>
      <c r="C776">
        <v>1205</v>
      </c>
      <c r="D776">
        <v>0.60250000000000004</v>
      </c>
      <c r="E776" s="2">
        <v>44350</v>
      </c>
      <c r="F776">
        <v>2</v>
      </c>
      <c r="G776">
        <f>IF(Table_production_dim1[[#This Row],[system_created_date]]=Table_production_dim1[[#Headers],[system_created_date]],"",SUMIF(B:B,Table_production_dim1[[#This Row],[system_created_date]],D:D))</f>
        <v>9.6574999999999989</v>
      </c>
      <c r="H776" t="str">
        <f>VLOOKUP(Table_production_dim1[[#This Row],[material_dim_material_id]],Table_material_dim1[[#All],[material_id]:[material_type_description]],3,FALSE)</f>
        <v>OCC</v>
      </c>
    </row>
    <row r="777" spans="1:8" x14ac:dyDescent="0.25">
      <c r="A777">
        <v>2863</v>
      </c>
      <c r="B777" s="2">
        <v>44350</v>
      </c>
      <c r="C777">
        <v>1215</v>
      </c>
      <c r="D777">
        <v>0.60750000000000004</v>
      </c>
      <c r="E777" s="2">
        <v>44350</v>
      </c>
      <c r="F777">
        <v>10</v>
      </c>
      <c r="G777">
        <f>IF(Table_production_dim1[[#This Row],[system_created_date]]=Table_production_dim1[[#Headers],[system_created_date]],"",SUMIF(B:B,Table_production_dim1[[#This Row],[system_created_date]],D:D))</f>
        <v>9.6574999999999989</v>
      </c>
      <c r="H777" t="str">
        <f>VLOOKUP(Table_production_dim1[[#This Row],[material_dim_material_id]],Table_material_dim1[[#All],[material_id]:[material_type_description]],3,FALSE)</f>
        <v>Single Stream</v>
      </c>
    </row>
    <row r="778" spans="1:8" x14ac:dyDescent="0.25">
      <c r="A778">
        <v>2865</v>
      </c>
      <c r="B778" s="2">
        <v>44350</v>
      </c>
      <c r="C778">
        <v>1200</v>
      </c>
      <c r="D778">
        <v>0.6</v>
      </c>
      <c r="E778" s="2">
        <v>44350</v>
      </c>
      <c r="F778">
        <v>10</v>
      </c>
      <c r="G778">
        <f>IF(Table_production_dim1[[#This Row],[system_created_date]]=Table_production_dim1[[#Headers],[system_created_date]],"",SUMIF(B:B,Table_production_dim1[[#This Row],[system_created_date]],D:D))</f>
        <v>9.6574999999999989</v>
      </c>
      <c r="H778" t="str">
        <f>VLOOKUP(Table_production_dim1[[#This Row],[material_dim_material_id]],Table_material_dim1[[#All],[material_id]:[material_type_description]],3,FALSE)</f>
        <v>Single Stream</v>
      </c>
    </row>
    <row r="779" spans="1:8" x14ac:dyDescent="0.25">
      <c r="A779">
        <v>2856</v>
      </c>
      <c r="B779" s="2">
        <v>44350</v>
      </c>
      <c r="C779">
        <v>1220</v>
      </c>
      <c r="D779">
        <v>0.61</v>
      </c>
      <c r="E779" s="2">
        <v>44350</v>
      </c>
      <c r="F779">
        <v>10</v>
      </c>
      <c r="G779">
        <f>IF(Table_production_dim1[[#This Row],[system_created_date]]=Table_production_dim1[[#Headers],[system_created_date]],"",SUMIF(B:B,Table_production_dim1[[#This Row],[system_created_date]],D:D))</f>
        <v>9.6574999999999989</v>
      </c>
      <c r="H779" t="str">
        <f>VLOOKUP(Table_production_dim1[[#This Row],[material_dim_material_id]],Table_material_dim1[[#All],[material_id]:[material_type_description]],3,FALSE)</f>
        <v>Single Stream</v>
      </c>
    </row>
    <row r="780" spans="1:8" x14ac:dyDescent="0.25">
      <c r="A780">
        <v>2858</v>
      </c>
      <c r="B780" s="2">
        <v>44350</v>
      </c>
      <c r="C780">
        <v>1205</v>
      </c>
      <c r="D780">
        <v>0.60250000000000004</v>
      </c>
      <c r="E780" s="2">
        <v>44350</v>
      </c>
      <c r="F780">
        <v>10</v>
      </c>
      <c r="G780">
        <f>IF(Table_production_dim1[[#This Row],[system_created_date]]=Table_production_dim1[[#Headers],[system_created_date]],"",SUMIF(B:B,Table_production_dim1[[#This Row],[system_created_date]],D:D))</f>
        <v>9.6574999999999989</v>
      </c>
      <c r="H780" t="str">
        <f>VLOOKUP(Table_production_dim1[[#This Row],[material_dim_material_id]],Table_material_dim1[[#All],[material_id]:[material_type_description]],3,FALSE)</f>
        <v>Single Stream</v>
      </c>
    </row>
    <row r="781" spans="1:8" x14ac:dyDescent="0.25">
      <c r="A781">
        <v>2862</v>
      </c>
      <c r="B781" s="2">
        <v>44350</v>
      </c>
      <c r="C781">
        <v>1205</v>
      </c>
      <c r="D781">
        <v>0.60250000000000004</v>
      </c>
      <c r="E781" s="2">
        <v>44350</v>
      </c>
      <c r="F781">
        <v>10</v>
      </c>
      <c r="G781">
        <f>IF(Table_production_dim1[[#This Row],[system_created_date]]=Table_production_dim1[[#Headers],[system_created_date]],"",SUMIF(B:B,Table_production_dim1[[#This Row],[system_created_date]],D:D))</f>
        <v>9.6574999999999989</v>
      </c>
      <c r="H781" t="str">
        <f>VLOOKUP(Table_production_dim1[[#This Row],[material_dim_material_id]],Table_material_dim1[[#All],[material_id]:[material_type_description]],3,FALSE)</f>
        <v>Single Stream</v>
      </c>
    </row>
    <row r="782" spans="1:8" x14ac:dyDescent="0.25">
      <c r="A782">
        <v>2852</v>
      </c>
      <c r="B782" s="2">
        <v>44350</v>
      </c>
      <c r="C782">
        <v>1210</v>
      </c>
      <c r="D782">
        <v>0.60499999999999998</v>
      </c>
      <c r="E782" s="2">
        <v>44350</v>
      </c>
      <c r="F782">
        <v>2</v>
      </c>
      <c r="G782">
        <f>IF(Table_production_dim1[[#This Row],[system_created_date]]=Table_production_dim1[[#Headers],[system_created_date]],"",SUMIF(B:B,Table_production_dim1[[#This Row],[system_created_date]],D:D))</f>
        <v>9.6574999999999989</v>
      </c>
      <c r="H782" t="str">
        <f>VLOOKUP(Table_production_dim1[[#This Row],[material_dim_material_id]],Table_material_dim1[[#All],[material_id]:[material_type_description]],3,FALSE)</f>
        <v>OCC</v>
      </c>
    </row>
    <row r="783" spans="1:8" x14ac:dyDescent="0.25">
      <c r="A783">
        <v>2859</v>
      </c>
      <c r="B783" s="2">
        <v>44350</v>
      </c>
      <c r="C783">
        <v>1200</v>
      </c>
      <c r="D783">
        <v>0.6</v>
      </c>
      <c r="E783" s="2">
        <v>44350</v>
      </c>
      <c r="F783">
        <v>10</v>
      </c>
      <c r="G783">
        <f>IF(Table_production_dim1[[#This Row],[system_created_date]]=Table_production_dim1[[#Headers],[system_created_date]],"",SUMIF(B:B,Table_production_dim1[[#This Row],[system_created_date]],D:D))</f>
        <v>9.6574999999999989</v>
      </c>
      <c r="H783" t="str">
        <f>VLOOKUP(Table_production_dim1[[#This Row],[material_dim_material_id]],Table_material_dim1[[#All],[material_id]:[material_type_description]],3,FALSE)</f>
        <v>Single Stream</v>
      </c>
    </row>
    <row r="784" spans="1:8" x14ac:dyDescent="0.25">
      <c r="A784">
        <v>2867</v>
      </c>
      <c r="B784" s="2">
        <v>44350</v>
      </c>
      <c r="C784">
        <v>1200</v>
      </c>
      <c r="D784">
        <v>0.6</v>
      </c>
      <c r="E784" s="2">
        <v>44350</v>
      </c>
      <c r="F784">
        <v>10</v>
      </c>
      <c r="G784">
        <f>IF(Table_production_dim1[[#This Row],[system_created_date]]=Table_production_dim1[[#Headers],[system_created_date]],"",SUMIF(B:B,Table_production_dim1[[#This Row],[system_created_date]],D:D))</f>
        <v>9.6574999999999989</v>
      </c>
      <c r="H784" t="str">
        <f>VLOOKUP(Table_production_dim1[[#This Row],[material_dim_material_id]],Table_material_dim1[[#All],[material_id]:[material_type_description]],3,FALSE)</f>
        <v>Single Stream</v>
      </c>
    </row>
    <row r="785" spans="1:8" x14ac:dyDescent="0.25">
      <c r="A785">
        <v>2860</v>
      </c>
      <c r="B785" s="2">
        <v>44350</v>
      </c>
      <c r="C785">
        <v>1200</v>
      </c>
      <c r="D785">
        <v>0.6</v>
      </c>
      <c r="E785" s="2">
        <v>44350</v>
      </c>
      <c r="F785">
        <v>2</v>
      </c>
      <c r="G785">
        <f>IF(Table_production_dim1[[#This Row],[system_created_date]]=Table_production_dim1[[#Headers],[system_created_date]],"",SUMIF(B:B,Table_production_dim1[[#This Row],[system_created_date]],D:D))</f>
        <v>9.6574999999999989</v>
      </c>
      <c r="H785" t="str">
        <f>VLOOKUP(Table_production_dim1[[#This Row],[material_dim_material_id]],Table_material_dim1[[#All],[material_id]:[material_type_description]],3,FALSE)</f>
        <v>OCC</v>
      </c>
    </row>
    <row r="786" spans="1:8" x14ac:dyDescent="0.25">
      <c r="A786">
        <v>2861</v>
      </c>
      <c r="B786" s="2">
        <v>44350</v>
      </c>
      <c r="C786">
        <v>1210</v>
      </c>
      <c r="D786">
        <v>0.60499999999999998</v>
      </c>
      <c r="E786" s="2">
        <v>44350</v>
      </c>
      <c r="F786">
        <v>2</v>
      </c>
      <c r="G786">
        <f>IF(Table_production_dim1[[#This Row],[system_created_date]]=Table_production_dim1[[#Headers],[system_created_date]],"",SUMIF(B:B,Table_production_dim1[[#This Row],[system_created_date]],D:D))</f>
        <v>9.6574999999999989</v>
      </c>
      <c r="H786" t="str">
        <f>VLOOKUP(Table_production_dim1[[#This Row],[material_dim_material_id]],Table_material_dim1[[#All],[material_id]:[material_type_description]],3,FALSE)</f>
        <v>OCC</v>
      </c>
    </row>
    <row r="787" spans="1:8" x14ac:dyDescent="0.25">
      <c r="A787">
        <v>2866</v>
      </c>
      <c r="B787" s="2">
        <v>44350</v>
      </c>
      <c r="C787">
        <v>1220</v>
      </c>
      <c r="D787">
        <v>0.61</v>
      </c>
      <c r="E787" s="2">
        <v>44350</v>
      </c>
      <c r="F787">
        <v>10</v>
      </c>
      <c r="G787">
        <f>IF(Table_production_dim1[[#This Row],[system_created_date]]=Table_production_dim1[[#Headers],[system_created_date]],"",SUMIF(B:B,Table_production_dim1[[#This Row],[system_created_date]],D:D))</f>
        <v>9.6574999999999989</v>
      </c>
      <c r="H787" t="str">
        <f>VLOOKUP(Table_production_dim1[[#This Row],[material_dim_material_id]],Table_material_dim1[[#All],[material_id]:[material_type_description]],3,FALSE)</f>
        <v>Single Stream</v>
      </c>
    </row>
    <row r="788" spans="1:8" x14ac:dyDescent="0.25">
      <c r="A788">
        <v>2857</v>
      </c>
      <c r="B788" s="2">
        <v>44350</v>
      </c>
      <c r="C788">
        <v>1210</v>
      </c>
      <c r="D788">
        <v>0.60499999999999998</v>
      </c>
      <c r="E788" s="2">
        <v>44350</v>
      </c>
      <c r="F788">
        <v>10</v>
      </c>
      <c r="G788">
        <f>IF(Table_production_dim1[[#This Row],[system_created_date]]=Table_production_dim1[[#Headers],[system_created_date]],"",SUMIF(B:B,Table_production_dim1[[#This Row],[system_created_date]],D:D))</f>
        <v>9.6574999999999989</v>
      </c>
      <c r="H788" t="str">
        <f>VLOOKUP(Table_production_dim1[[#This Row],[material_dim_material_id]],Table_material_dim1[[#All],[material_id]:[material_type_description]],3,FALSE)</f>
        <v>Single Stream</v>
      </c>
    </row>
    <row r="789" spans="1:8" x14ac:dyDescent="0.25">
      <c r="A789">
        <v>2864</v>
      </c>
      <c r="B789" s="2">
        <v>44350</v>
      </c>
      <c r="C789">
        <v>1200</v>
      </c>
      <c r="D789">
        <v>0.6</v>
      </c>
      <c r="E789" s="2">
        <v>44350</v>
      </c>
      <c r="F789">
        <v>10</v>
      </c>
      <c r="G789">
        <f>IF(Table_production_dim1[[#This Row],[system_created_date]]=Table_production_dim1[[#Headers],[system_created_date]],"",SUMIF(B:B,Table_production_dim1[[#This Row],[system_created_date]],D:D))</f>
        <v>9.6574999999999989</v>
      </c>
      <c r="H789" t="str">
        <f>VLOOKUP(Table_production_dim1[[#This Row],[material_dim_material_id]],Table_material_dim1[[#All],[material_id]:[material_type_description]],3,FALSE)</f>
        <v>Single Stream</v>
      </c>
    </row>
    <row r="790" spans="1:8" x14ac:dyDescent="0.25">
      <c r="A790">
        <v>2853</v>
      </c>
      <c r="B790" s="2">
        <v>44350</v>
      </c>
      <c r="C790">
        <v>1200</v>
      </c>
      <c r="D790">
        <v>0.6</v>
      </c>
      <c r="E790" s="2">
        <v>44350</v>
      </c>
      <c r="F790">
        <v>2</v>
      </c>
      <c r="G790">
        <f>IF(Table_production_dim1[[#This Row],[system_created_date]]=Table_production_dim1[[#Headers],[system_created_date]],"",SUMIF(B:B,Table_production_dim1[[#This Row],[system_created_date]],D:D))</f>
        <v>9.6574999999999989</v>
      </c>
      <c r="H790" t="str">
        <f>VLOOKUP(Table_production_dim1[[#This Row],[material_dim_material_id]],Table_material_dim1[[#All],[material_id]:[material_type_description]],3,FALSE)</f>
        <v>OCC</v>
      </c>
    </row>
    <row r="791" spans="1:8" x14ac:dyDescent="0.25">
      <c r="A791">
        <v>2822</v>
      </c>
      <c r="B791" s="2">
        <v>44349</v>
      </c>
      <c r="C791">
        <v>1200</v>
      </c>
      <c r="D791">
        <v>0.6</v>
      </c>
      <c r="E791" s="2">
        <v>44349</v>
      </c>
      <c r="F791">
        <v>10</v>
      </c>
      <c r="G791">
        <f>IF(Table_production_dim1[[#This Row],[system_created_date]]=Table_production_dim1[[#Headers],[system_created_date]],"",SUMIF(B:B,Table_production_dim1[[#This Row],[system_created_date]],D:D))</f>
        <v>12.0745</v>
      </c>
      <c r="H791" t="str">
        <f>VLOOKUP(Table_production_dim1[[#This Row],[material_dim_material_id]],Table_material_dim1[[#All],[material_id]:[material_type_description]],3,FALSE)</f>
        <v>Single Stream</v>
      </c>
    </row>
    <row r="792" spans="1:8" x14ac:dyDescent="0.25">
      <c r="A792">
        <v>2847</v>
      </c>
      <c r="B792" s="2">
        <v>44349</v>
      </c>
      <c r="C792">
        <v>1210</v>
      </c>
      <c r="D792">
        <v>0.60499999999999998</v>
      </c>
      <c r="E792" s="2">
        <v>44349</v>
      </c>
      <c r="F792">
        <v>10</v>
      </c>
      <c r="G792">
        <f>IF(Table_production_dim1[[#This Row],[system_created_date]]=Table_production_dim1[[#Headers],[system_created_date]],"",SUMIF(B:B,Table_production_dim1[[#This Row],[system_created_date]],D:D))</f>
        <v>12.0745</v>
      </c>
      <c r="H792" t="str">
        <f>VLOOKUP(Table_production_dim1[[#This Row],[material_dim_material_id]],Table_material_dim1[[#All],[material_id]:[material_type_description]],3,FALSE)</f>
        <v>Single Stream</v>
      </c>
    </row>
    <row r="793" spans="1:8" x14ac:dyDescent="0.25">
      <c r="A793">
        <v>2819</v>
      </c>
      <c r="B793" s="2">
        <v>44349</v>
      </c>
      <c r="C793">
        <v>1200</v>
      </c>
      <c r="D793">
        <v>0.6</v>
      </c>
      <c r="E793" s="2">
        <v>44349</v>
      </c>
      <c r="F793">
        <v>2</v>
      </c>
      <c r="G793">
        <f>IF(Table_production_dim1[[#This Row],[system_created_date]]=Table_production_dim1[[#Headers],[system_created_date]],"",SUMIF(B:B,Table_production_dim1[[#This Row],[system_created_date]],D:D))</f>
        <v>12.0745</v>
      </c>
      <c r="H793" t="str">
        <f>VLOOKUP(Table_production_dim1[[#This Row],[material_dim_material_id]],Table_material_dim1[[#All],[material_id]:[material_type_description]],3,FALSE)</f>
        <v>OCC</v>
      </c>
    </row>
    <row r="794" spans="1:8" x14ac:dyDescent="0.25">
      <c r="A794">
        <v>2850</v>
      </c>
      <c r="B794" s="2">
        <v>44349</v>
      </c>
      <c r="C794">
        <v>1200</v>
      </c>
      <c r="D794">
        <v>0.6</v>
      </c>
      <c r="E794" s="2">
        <v>44349</v>
      </c>
      <c r="F794">
        <v>10</v>
      </c>
      <c r="G794">
        <f>IF(Table_production_dim1[[#This Row],[system_created_date]]=Table_production_dim1[[#Headers],[system_created_date]],"",SUMIF(B:B,Table_production_dim1[[#This Row],[system_created_date]],D:D))</f>
        <v>12.0745</v>
      </c>
      <c r="H794" t="str">
        <f>VLOOKUP(Table_production_dim1[[#This Row],[material_dim_material_id]],Table_material_dim1[[#All],[material_id]:[material_type_description]],3,FALSE)</f>
        <v>Single Stream</v>
      </c>
    </row>
    <row r="795" spans="1:8" x14ac:dyDescent="0.25">
      <c r="A795">
        <v>2824</v>
      </c>
      <c r="B795" s="2">
        <v>44349</v>
      </c>
      <c r="C795">
        <v>1210</v>
      </c>
      <c r="D795">
        <v>0.60499999999999998</v>
      </c>
      <c r="E795" s="2">
        <v>44349</v>
      </c>
      <c r="F795">
        <v>10</v>
      </c>
      <c r="G795">
        <f>IF(Table_production_dim1[[#This Row],[system_created_date]]=Table_production_dim1[[#Headers],[system_created_date]],"",SUMIF(B:B,Table_production_dim1[[#This Row],[system_created_date]],D:D))</f>
        <v>12.0745</v>
      </c>
      <c r="H795" t="str">
        <f>VLOOKUP(Table_production_dim1[[#This Row],[material_dim_material_id]],Table_material_dim1[[#All],[material_id]:[material_type_description]],3,FALSE)</f>
        <v>Single Stream</v>
      </c>
    </row>
    <row r="796" spans="1:8" x14ac:dyDescent="0.25">
      <c r="A796">
        <v>2821</v>
      </c>
      <c r="B796" s="2">
        <v>44349</v>
      </c>
      <c r="C796">
        <v>1215</v>
      </c>
      <c r="D796">
        <v>0.60750000000000004</v>
      </c>
      <c r="E796" s="2">
        <v>44349</v>
      </c>
      <c r="F796">
        <v>10</v>
      </c>
      <c r="G796">
        <f>IF(Table_production_dim1[[#This Row],[system_created_date]]=Table_production_dim1[[#Headers],[system_created_date]],"",SUMIF(B:B,Table_production_dim1[[#This Row],[system_created_date]],D:D))</f>
        <v>12.0745</v>
      </c>
      <c r="H796" t="str">
        <f>VLOOKUP(Table_production_dim1[[#This Row],[material_dim_material_id]],Table_material_dim1[[#All],[material_id]:[material_type_description]],3,FALSE)</f>
        <v>Single Stream</v>
      </c>
    </row>
    <row r="797" spans="1:8" x14ac:dyDescent="0.25">
      <c r="A797">
        <v>2820</v>
      </c>
      <c r="B797" s="2">
        <v>44349</v>
      </c>
      <c r="C797">
        <v>1205</v>
      </c>
      <c r="D797">
        <v>0.60250000000000004</v>
      </c>
      <c r="E797" s="2">
        <v>44349</v>
      </c>
      <c r="F797">
        <v>2</v>
      </c>
      <c r="G797">
        <f>IF(Table_production_dim1[[#This Row],[system_created_date]]=Table_production_dim1[[#Headers],[system_created_date]],"",SUMIF(B:B,Table_production_dim1[[#This Row],[system_created_date]],D:D))</f>
        <v>12.0745</v>
      </c>
      <c r="H797" t="str">
        <f>VLOOKUP(Table_production_dim1[[#This Row],[material_dim_material_id]],Table_material_dim1[[#All],[material_id]:[material_type_description]],3,FALSE)</f>
        <v>OCC</v>
      </c>
    </row>
    <row r="798" spans="1:8" x14ac:dyDescent="0.25">
      <c r="A798">
        <v>2840</v>
      </c>
      <c r="B798" s="2">
        <v>44349</v>
      </c>
      <c r="C798">
        <v>1210</v>
      </c>
      <c r="D798">
        <v>0.60499999999999998</v>
      </c>
      <c r="E798" s="2">
        <v>44349</v>
      </c>
      <c r="F798">
        <v>10</v>
      </c>
      <c r="G798">
        <f>IF(Table_production_dim1[[#This Row],[system_created_date]]=Table_production_dim1[[#Headers],[system_created_date]],"",SUMIF(B:B,Table_production_dim1[[#This Row],[system_created_date]],D:D))</f>
        <v>12.0745</v>
      </c>
      <c r="H798" t="str">
        <f>VLOOKUP(Table_production_dim1[[#This Row],[material_dim_material_id]],Table_material_dim1[[#All],[material_id]:[material_type_description]],3,FALSE)</f>
        <v>Single Stream</v>
      </c>
    </row>
    <row r="799" spans="1:8" x14ac:dyDescent="0.25">
      <c r="A799">
        <v>2844</v>
      </c>
      <c r="B799" s="2">
        <v>44349</v>
      </c>
      <c r="C799">
        <v>1214</v>
      </c>
      <c r="D799">
        <v>0.60699999999999998</v>
      </c>
      <c r="E799" s="2">
        <v>44349</v>
      </c>
      <c r="F799">
        <v>10</v>
      </c>
      <c r="G799">
        <f>IF(Table_production_dim1[[#This Row],[system_created_date]]=Table_production_dim1[[#Headers],[system_created_date]],"",SUMIF(B:B,Table_production_dim1[[#This Row],[system_created_date]],D:D))</f>
        <v>12.0745</v>
      </c>
      <c r="H799" t="str">
        <f>VLOOKUP(Table_production_dim1[[#This Row],[material_dim_material_id]],Table_material_dim1[[#All],[material_id]:[material_type_description]],3,FALSE)</f>
        <v>Single Stream</v>
      </c>
    </row>
    <row r="800" spans="1:8" x14ac:dyDescent="0.25">
      <c r="A800">
        <v>2839</v>
      </c>
      <c r="B800" s="2">
        <v>44349</v>
      </c>
      <c r="C800">
        <v>1200</v>
      </c>
      <c r="D800">
        <v>0.6</v>
      </c>
      <c r="E800" s="2">
        <v>44349</v>
      </c>
      <c r="F800">
        <v>10</v>
      </c>
      <c r="G800">
        <f>IF(Table_production_dim1[[#This Row],[system_created_date]]=Table_production_dim1[[#Headers],[system_created_date]],"",SUMIF(B:B,Table_production_dim1[[#This Row],[system_created_date]],D:D))</f>
        <v>12.0745</v>
      </c>
      <c r="H800" t="str">
        <f>VLOOKUP(Table_production_dim1[[#This Row],[material_dim_material_id]],Table_material_dim1[[#All],[material_id]:[material_type_description]],3,FALSE)</f>
        <v>Single Stream</v>
      </c>
    </row>
    <row r="801" spans="1:8" x14ac:dyDescent="0.25">
      <c r="A801">
        <v>2845</v>
      </c>
      <c r="B801" s="2">
        <v>44349</v>
      </c>
      <c r="C801">
        <v>1215</v>
      </c>
      <c r="D801">
        <v>0.60750000000000004</v>
      </c>
      <c r="E801" s="2">
        <v>44349</v>
      </c>
      <c r="F801">
        <v>10</v>
      </c>
      <c r="G801">
        <f>IF(Table_production_dim1[[#This Row],[system_created_date]]=Table_production_dim1[[#Headers],[system_created_date]],"",SUMIF(B:B,Table_production_dim1[[#This Row],[system_created_date]],D:D))</f>
        <v>12.0745</v>
      </c>
      <c r="H801" t="str">
        <f>VLOOKUP(Table_production_dim1[[#This Row],[material_dim_material_id]],Table_material_dim1[[#All],[material_id]:[material_type_description]],3,FALSE)</f>
        <v>Single Stream</v>
      </c>
    </row>
    <row r="802" spans="1:8" x14ac:dyDescent="0.25">
      <c r="A802">
        <v>2843</v>
      </c>
      <c r="B802" s="2">
        <v>44349</v>
      </c>
      <c r="C802">
        <v>1200</v>
      </c>
      <c r="D802">
        <v>0.6</v>
      </c>
      <c r="E802" s="2">
        <v>44349</v>
      </c>
      <c r="F802">
        <v>10</v>
      </c>
      <c r="G802">
        <f>IF(Table_production_dim1[[#This Row],[system_created_date]]=Table_production_dim1[[#Headers],[system_created_date]],"",SUMIF(B:B,Table_production_dim1[[#This Row],[system_created_date]],D:D))</f>
        <v>12.0745</v>
      </c>
      <c r="H802" t="str">
        <f>VLOOKUP(Table_production_dim1[[#This Row],[material_dim_material_id]],Table_material_dim1[[#All],[material_id]:[material_type_description]],3,FALSE)</f>
        <v>Single Stream</v>
      </c>
    </row>
    <row r="803" spans="1:8" x14ac:dyDescent="0.25">
      <c r="A803">
        <v>2851</v>
      </c>
      <c r="B803" s="2">
        <v>44349</v>
      </c>
      <c r="C803">
        <v>1200</v>
      </c>
      <c r="D803">
        <v>0.6</v>
      </c>
      <c r="E803" s="2">
        <v>44349</v>
      </c>
      <c r="F803">
        <v>10</v>
      </c>
      <c r="G803">
        <f>IF(Table_production_dim1[[#This Row],[system_created_date]]=Table_production_dim1[[#Headers],[system_created_date]],"",SUMIF(B:B,Table_production_dim1[[#This Row],[system_created_date]],D:D))</f>
        <v>12.0745</v>
      </c>
      <c r="H803" t="str">
        <f>VLOOKUP(Table_production_dim1[[#This Row],[material_dim_material_id]],Table_material_dim1[[#All],[material_id]:[material_type_description]],3,FALSE)</f>
        <v>Single Stream</v>
      </c>
    </row>
    <row r="804" spans="1:8" x14ac:dyDescent="0.25">
      <c r="A804">
        <v>2846</v>
      </c>
      <c r="B804" s="2">
        <v>44349</v>
      </c>
      <c r="C804">
        <v>1220</v>
      </c>
      <c r="D804">
        <v>0.61</v>
      </c>
      <c r="E804" s="2">
        <v>44349</v>
      </c>
      <c r="F804">
        <v>10</v>
      </c>
      <c r="G804">
        <f>IF(Table_production_dim1[[#This Row],[system_created_date]]=Table_production_dim1[[#Headers],[system_created_date]],"",SUMIF(B:B,Table_production_dim1[[#This Row],[system_created_date]],D:D))</f>
        <v>12.0745</v>
      </c>
      <c r="H804" t="str">
        <f>VLOOKUP(Table_production_dim1[[#This Row],[material_dim_material_id]],Table_material_dim1[[#All],[material_id]:[material_type_description]],3,FALSE)</f>
        <v>Single Stream</v>
      </c>
    </row>
    <row r="805" spans="1:8" x14ac:dyDescent="0.25">
      <c r="A805">
        <v>2848</v>
      </c>
      <c r="B805" s="2">
        <v>44349</v>
      </c>
      <c r="C805">
        <v>1205</v>
      </c>
      <c r="D805">
        <v>0.60250000000000004</v>
      </c>
      <c r="E805" s="2">
        <v>44349</v>
      </c>
      <c r="F805">
        <v>10</v>
      </c>
      <c r="G805">
        <f>IF(Table_production_dim1[[#This Row],[system_created_date]]=Table_production_dim1[[#Headers],[system_created_date]],"",SUMIF(B:B,Table_production_dim1[[#This Row],[system_created_date]],D:D))</f>
        <v>12.0745</v>
      </c>
      <c r="H805" t="str">
        <f>VLOOKUP(Table_production_dim1[[#This Row],[material_dim_material_id]],Table_material_dim1[[#All],[material_id]:[material_type_description]],3,FALSE)</f>
        <v>Single Stream</v>
      </c>
    </row>
    <row r="806" spans="1:8" x14ac:dyDescent="0.25">
      <c r="A806">
        <v>2849</v>
      </c>
      <c r="B806" s="2">
        <v>44349</v>
      </c>
      <c r="C806">
        <v>1210</v>
      </c>
      <c r="D806">
        <v>0.60499999999999998</v>
      </c>
      <c r="E806" s="2">
        <v>44349</v>
      </c>
      <c r="F806">
        <v>10</v>
      </c>
      <c r="G806">
        <f>IF(Table_production_dim1[[#This Row],[system_created_date]]=Table_production_dim1[[#Headers],[system_created_date]],"",SUMIF(B:B,Table_production_dim1[[#This Row],[system_created_date]],D:D))</f>
        <v>12.0745</v>
      </c>
      <c r="H806" t="str">
        <f>VLOOKUP(Table_production_dim1[[#This Row],[material_dim_material_id]],Table_material_dim1[[#All],[material_id]:[material_type_description]],3,FALSE)</f>
        <v>Single Stream</v>
      </c>
    </row>
    <row r="807" spans="1:8" x14ac:dyDescent="0.25">
      <c r="A807">
        <v>2842</v>
      </c>
      <c r="B807" s="2">
        <v>44349</v>
      </c>
      <c r="C807">
        <v>1215</v>
      </c>
      <c r="D807">
        <v>0.60750000000000004</v>
      </c>
      <c r="E807" s="2">
        <v>44349</v>
      </c>
      <c r="F807">
        <v>10</v>
      </c>
      <c r="G807">
        <f>IF(Table_production_dim1[[#This Row],[system_created_date]]=Table_production_dim1[[#Headers],[system_created_date]],"",SUMIF(B:B,Table_production_dim1[[#This Row],[system_created_date]],D:D))</f>
        <v>12.0745</v>
      </c>
      <c r="H807" t="str">
        <f>VLOOKUP(Table_production_dim1[[#This Row],[material_dim_material_id]],Table_material_dim1[[#All],[material_id]:[material_type_description]],3,FALSE)</f>
        <v>Single Stream</v>
      </c>
    </row>
    <row r="808" spans="1:8" x14ac:dyDescent="0.25">
      <c r="A808">
        <v>2841</v>
      </c>
      <c r="B808" s="2">
        <v>44349</v>
      </c>
      <c r="C808">
        <v>1205</v>
      </c>
      <c r="D808">
        <v>0.60250000000000004</v>
      </c>
      <c r="E808" s="2">
        <v>44349</v>
      </c>
      <c r="F808">
        <v>10</v>
      </c>
      <c r="G808">
        <f>IF(Table_production_dim1[[#This Row],[system_created_date]]=Table_production_dim1[[#Headers],[system_created_date]],"",SUMIF(B:B,Table_production_dim1[[#This Row],[system_created_date]],D:D))</f>
        <v>12.0745</v>
      </c>
      <c r="H808" t="str">
        <f>VLOOKUP(Table_production_dim1[[#This Row],[material_dim_material_id]],Table_material_dim1[[#All],[material_id]:[material_type_description]],3,FALSE)</f>
        <v>Single Stream</v>
      </c>
    </row>
    <row r="809" spans="1:8" x14ac:dyDescent="0.25">
      <c r="A809">
        <v>2823</v>
      </c>
      <c r="B809" s="2">
        <v>44349</v>
      </c>
      <c r="C809">
        <v>1215</v>
      </c>
      <c r="D809">
        <v>0.60750000000000004</v>
      </c>
      <c r="E809" s="2">
        <v>44349</v>
      </c>
      <c r="F809">
        <v>10</v>
      </c>
      <c r="G809">
        <f>IF(Table_production_dim1[[#This Row],[system_created_date]]=Table_production_dim1[[#Headers],[system_created_date]],"",SUMIF(B:B,Table_production_dim1[[#This Row],[system_created_date]],D:D))</f>
        <v>12.0745</v>
      </c>
      <c r="H809" t="str">
        <f>VLOOKUP(Table_production_dim1[[#This Row],[material_dim_material_id]],Table_material_dim1[[#All],[material_id]:[material_type_description]],3,FALSE)</f>
        <v>Single Stream</v>
      </c>
    </row>
    <row r="810" spans="1:8" x14ac:dyDescent="0.25">
      <c r="A810">
        <v>2825</v>
      </c>
      <c r="B810" s="2">
        <v>44349</v>
      </c>
      <c r="C810">
        <v>1200</v>
      </c>
      <c r="D810">
        <v>0.6</v>
      </c>
      <c r="E810" s="2">
        <v>44349</v>
      </c>
      <c r="F810">
        <v>10</v>
      </c>
      <c r="G810">
        <f>IF(Table_production_dim1[[#This Row],[system_created_date]]=Table_production_dim1[[#Headers],[system_created_date]],"",SUMIF(B:B,Table_production_dim1[[#This Row],[system_created_date]],D:D))</f>
        <v>12.0745</v>
      </c>
      <c r="H810" t="str">
        <f>VLOOKUP(Table_production_dim1[[#This Row],[material_dim_material_id]],Table_material_dim1[[#All],[material_id]:[material_type_description]],3,FALSE)</f>
        <v>Single Stream</v>
      </c>
    </row>
    <row r="811" spans="1:8" x14ac:dyDescent="0.25">
      <c r="A811">
        <v>2816</v>
      </c>
      <c r="B811" s="2">
        <v>44348</v>
      </c>
      <c r="C811">
        <v>1218</v>
      </c>
      <c r="D811">
        <v>0.60899999999999999</v>
      </c>
      <c r="E811" s="2">
        <v>44348</v>
      </c>
      <c r="F811">
        <v>10</v>
      </c>
      <c r="G811">
        <f>IF(Table_production_dim1[[#This Row],[system_created_date]]=Table_production_dim1[[#Headers],[system_created_date]],"",SUMIF(B:B,Table_production_dim1[[#This Row],[system_created_date]],D:D))</f>
        <v>12.6785</v>
      </c>
      <c r="H811" t="str">
        <f>VLOOKUP(Table_production_dim1[[#This Row],[material_dim_material_id]],Table_material_dim1[[#All],[material_id]:[material_type_description]],3,FALSE)</f>
        <v>Single Stream</v>
      </c>
    </row>
    <row r="812" spans="1:8" x14ac:dyDescent="0.25">
      <c r="A812">
        <v>2828</v>
      </c>
      <c r="B812" s="2">
        <v>44348</v>
      </c>
      <c r="C812">
        <v>1205</v>
      </c>
      <c r="D812">
        <v>0.60250000000000004</v>
      </c>
      <c r="E812" s="2">
        <v>44348</v>
      </c>
      <c r="F812">
        <v>10</v>
      </c>
      <c r="G812">
        <f>IF(Table_production_dim1[[#This Row],[system_created_date]]=Table_production_dim1[[#Headers],[system_created_date]],"",SUMIF(B:B,Table_production_dim1[[#This Row],[system_created_date]],D:D))</f>
        <v>12.6785</v>
      </c>
      <c r="H812" t="str">
        <f>VLOOKUP(Table_production_dim1[[#This Row],[material_dim_material_id]],Table_material_dim1[[#All],[material_id]:[material_type_description]],3,FALSE)</f>
        <v>Single Stream</v>
      </c>
    </row>
    <row r="813" spans="1:8" x14ac:dyDescent="0.25">
      <c r="A813">
        <v>2813</v>
      </c>
      <c r="B813" s="2">
        <v>44348</v>
      </c>
      <c r="C813">
        <v>1205</v>
      </c>
      <c r="D813">
        <v>0.60250000000000004</v>
      </c>
      <c r="E813" s="2">
        <v>44348</v>
      </c>
      <c r="F813">
        <v>2</v>
      </c>
      <c r="G813">
        <f>IF(Table_production_dim1[[#This Row],[system_created_date]]=Table_production_dim1[[#Headers],[system_created_date]],"",SUMIF(B:B,Table_production_dim1[[#This Row],[system_created_date]],D:D))</f>
        <v>12.6785</v>
      </c>
      <c r="H813" t="str">
        <f>VLOOKUP(Table_production_dim1[[#This Row],[material_dim_material_id]],Table_material_dim1[[#All],[material_id]:[material_type_description]],3,FALSE)</f>
        <v>OCC</v>
      </c>
    </row>
    <row r="814" spans="1:8" x14ac:dyDescent="0.25">
      <c r="A814">
        <v>2829</v>
      </c>
      <c r="B814" s="2">
        <v>44348</v>
      </c>
      <c r="C814">
        <v>1210</v>
      </c>
      <c r="D814">
        <v>0.60499999999999998</v>
      </c>
      <c r="E814" s="2">
        <v>44348</v>
      </c>
      <c r="F814">
        <v>10</v>
      </c>
      <c r="G814">
        <f>IF(Table_production_dim1[[#This Row],[system_created_date]]=Table_production_dim1[[#Headers],[system_created_date]],"",SUMIF(B:B,Table_production_dim1[[#This Row],[system_created_date]],D:D))</f>
        <v>12.6785</v>
      </c>
      <c r="H814" t="str">
        <f>VLOOKUP(Table_production_dim1[[#This Row],[material_dim_material_id]],Table_material_dim1[[#All],[material_id]:[material_type_description]],3,FALSE)</f>
        <v>Single Stream</v>
      </c>
    </row>
    <row r="815" spans="1:8" x14ac:dyDescent="0.25">
      <c r="A815">
        <v>2830</v>
      </c>
      <c r="B815" s="2">
        <v>44348</v>
      </c>
      <c r="C815">
        <v>1198</v>
      </c>
      <c r="D815">
        <v>0.59899999999999998</v>
      </c>
      <c r="E815" s="2">
        <v>44348</v>
      </c>
      <c r="F815">
        <v>10</v>
      </c>
      <c r="G815">
        <f>IF(Table_production_dim1[[#This Row],[system_created_date]]=Table_production_dim1[[#Headers],[system_created_date]],"",SUMIF(B:B,Table_production_dim1[[#This Row],[system_created_date]],D:D))</f>
        <v>12.6785</v>
      </c>
      <c r="H815" t="str">
        <f>VLOOKUP(Table_production_dim1[[#This Row],[material_dim_material_id]],Table_material_dim1[[#All],[material_id]:[material_type_description]],3,FALSE)</f>
        <v>Single Stream</v>
      </c>
    </row>
    <row r="816" spans="1:8" x14ac:dyDescent="0.25">
      <c r="A816">
        <v>2832</v>
      </c>
      <c r="B816" s="2">
        <v>44348</v>
      </c>
      <c r="C816">
        <v>1200</v>
      </c>
      <c r="D816">
        <v>0.6</v>
      </c>
      <c r="E816" s="2">
        <v>44348</v>
      </c>
      <c r="F816">
        <v>10</v>
      </c>
      <c r="G816">
        <f>IF(Table_production_dim1[[#This Row],[system_created_date]]=Table_production_dim1[[#Headers],[system_created_date]],"",SUMIF(B:B,Table_production_dim1[[#This Row],[system_created_date]],D:D))</f>
        <v>12.6785</v>
      </c>
      <c r="H816" t="str">
        <f>VLOOKUP(Table_production_dim1[[#This Row],[material_dim_material_id]],Table_material_dim1[[#All],[material_id]:[material_type_description]],3,FALSE)</f>
        <v>Single Stream</v>
      </c>
    </row>
    <row r="817" spans="1:8" x14ac:dyDescent="0.25">
      <c r="A817">
        <v>2831</v>
      </c>
      <c r="B817" s="2">
        <v>44348</v>
      </c>
      <c r="C817">
        <v>1190</v>
      </c>
      <c r="D817">
        <v>0.59499999999999997</v>
      </c>
      <c r="E817" s="2">
        <v>44348</v>
      </c>
      <c r="F817">
        <v>10</v>
      </c>
      <c r="G817">
        <f>IF(Table_production_dim1[[#This Row],[system_created_date]]=Table_production_dim1[[#Headers],[system_created_date]],"",SUMIF(B:B,Table_production_dim1[[#This Row],[system_created_date]],D:D))</f>
        <v>12.6785</v>
      </c>
      <c r="H817" t="str">
        <f>VLOOKUP(Table_production_dim1[[#This Row],[material_dim_material_id]],Table_material_dim1[[#All],[material_id]:[material_type_description]],3,FALSE)</f>
        <v>Single Stream</v>
      </c>
    </row>
    <row r="818" spans="1:8" x14ac:dyDescent="0.25">
      <c r="A818">
        <v>2837</v>
      </c>
      <c r="B818" s="2">
        <v>44348</v>
      </c>
      <c r="C818">
        <v>1205</v>
      </c>
      <c r="D818">
        <v>0.60250000000000004</v>
      </c>
      <c r="E818" s="2">
        <v>44348</v>
      </c>
      <c r="F818">
        <v>10</v>
      </c>
      <c r="G818">
        <f>IF(Table_production_dim1[[#This Row],[system_created_date]]=Table_production_dim1[[#Headers],[system_created_date]],"",SUMIF(B:B,Table_production_dim1[[#This Row],[system_created_date]],D:D))</f>
        <v>12.6785</v>
      </c>
      <c r="H818" t="str">
        <f>VLOOKUP(Table_production_dim1[[#This Row],[material_dim_material_id]],Table_material_dim1[[#All],[material_id]:[material_type_description]],3,FALSE)</f>
        <v>Single Stream</v>
      </c>
    </row>
    <row r="819" spans="1:8" x14ac:dyDescent="0.25">
      <c r="A819">
        <v>2818</v>
      </c>
      <c r="B819" s="2">
        <v>44348</v>
      </c>
      <c r="C819">
        <v>1210</v>
      </c>
      <c r="D819">
        <v>0.60499999999999998</v>
      </c>
      <c r="E819" s="2">
        <v>44348</v>
      </c>
      <c r="F819">
        <v>10</v>
      </c>
      <c r="G819">
        <f>IF(Table_production_dim1[[#This Row],[system_created_date]]=Table_production_dim1[[#Headers],[system_created_date]],"",SUMIF(B:B,Table_production_dim1[[#This Row],[system_created_date]],D:D))</f>
        <v>12.6785</v>
      </c>
      <c r="H819" t="str">
        <f>VLOOKUP(Table_production_dim1[[#This Row],[material_dim_material_id]],Table_material_dim1[[#All],[material_id]:[material_type_description]],3,FALSE)</f>
        <v>Single Stream</v>
      </c>
    </row>
    <row r="820" spans="1:8" x14ac:dyDescent="0.25">
      <c r="A820">
        <v>2834</v>
      </c>
      <c r="B820" s="2">
        <v>44348</v>
      </c>
      <c r="C820">
        <v>1210</v>
      </c>
      <c r="D820">
        <v>0.60499999999999998</v>
      </c>
      <c r="E820" s="2">
        <v>44348</v>
      </c>
      <c r="F820">
        <v>10</v>
      </c>
      <c r="G820">
        <f>IF(Table_production_dim1[[#This Row],[system_created_date]]=Table_production_dim1[[#Headers],[system_created_date]],"",SUMIF(B:B,Table_production_dim1[[#This Row],[system_created_date]],D:D))</f>
        <v>12.6785</v>
      </c>
      <c r="H820" t="str">
        <f>VLOOKUP(Table_production_dim1[[#This Row],[material_dim_material_id]],Table_material_dim1[[#All],[material_id]:[material_type_description]],3,FALSE)</f>
        <v>Single Stream</v>
      </c>
    </row>
    <row r="821" spans="1:8" x14ac:dyDescent="0.25">
      <c r="A821">
        <v>2838</v>
      </c>
      <c r="B821" s="2">
        <v>44348</v>
      </c>
      <c r="C821">
        <v>1210</v>
      </c>
      <c r="D821">
        <v>0.60499999999999998</v>
      </c>
      <c r="E821" s="2">
        <v>44348</v>
      </c>
      <c r="F821">
        <v>10</v>
      </c>
      <c r="G821">
        <f>IF(Table_production_dim1[[#This Row],[system_created_date]]=Table_production_dim1[[#Headers],[system_created_date]],"",SUMIF(B:B,Table_production_dim1[[#This Row],[system_created_date]],D:D))</f>
        <v>12.6785</v>
      </c>
      <c r="H821" t="str">
        <f>VLOOKUP(Table_production_dim1[[#This Row],[material_dim_material_id]],Table_material_dim1[[#All],[material_id]:[material_type_description]],3,FALSE)</f>
        <v>Single Stream</v>
      </c>
    </row>
    <row r="822" spans="1:8" x14ac:dyDescent="0.25">
      <c r="A822">
        <v>2835</v>
      </c>
      <c r="B822" s="2">
        <v>44348</v>
      </c>
      <c r="C822">
        <v>1215</v>
      </c>
      <c r="D822">
        <v>0.60750000000000004</v>
      </c>
      <c r="E822" s="2">
        <v>44348</v>
      </c>
      <c r="F822">
        <v>10</v>
      </c>
      <c r="G822">
        <f>IF(Table_production_dim1[[#This Row],[system_created_date]]=Table_production_dim1[[#Headers],[system_created_date]],"",SUMIF(B:B,Table_production_dim1[[#This Row],[system_created_date]],D:D))</f>
        <v>12.6785</v>
      </c>
      <c r="H822" t="str">
        <f>VLOOKUP(Table_production_dim1[[#This Row],[material_dim_material_id]],Table_material_dim1[[#All],[material_id]:[material_type_description]],3,FALSE)</f>
        <v>Single Stream</v>
      </c>
    </row>
    <row r="823" spans="1:8" x14ac:dyDescent="0.25">
      <c r="A823">
        <v>2833</v>
      </c>
      <c r="B823" s="2">
        <v>44348</v>
      </c>
      <c r="C823">
        <v>1204</v>
      </c>
      <c r="D823">
        <v>0.60199999999999998</v>
      </c>
      <c r="E823" s="2">
        <v>44348</v>
      </c>
      <c r="F823">
        <v>10</v>
      </c>
      <c r="G823">
        <f>IF(Table_production_dim1[[#This Row],[system_created_date]]=Table_production_dim1[[#Headers],[system_created_date]],"",SUMIF(B:B,Table_production_dim1[[#This Row],[system_created_date]],D:D))</f>
        <v>12.6785</v>
      </c>
      <c r="H823" t="str">
        <f>VLOOKUP(Table_production_dim1[[#This Row],[material_dim_material_id]],Table_material_dim1[[#All],[material_id]:[material_type_description]],3,FALSE)</f>
        <v>Single Stream</v>
      </c>
    </row>
    <row r="824" spans="1:8" x14ac:dyDescent="0.25">
      <c r="A824">
        <v>2836</v>
      </c>
      <c r="B824" s="2">
        <v>44348</v>
      </c>
      <c r="C824">
        <v>1220</v>
      </c>
      <c r="D824">
        <v>0.61</v>
      </c>
      <c r="E824" s="2">
        <v>44348</v>
      </c>
      <c r="F824">
        <v>10</v>
      </c>
      <c r="G824">
        <f>IF(Table_production_dim1[[#This Row],[system_created_date]]=Table_production_dim1[[#Headers],[system_created_date]],"",SUMIF(B:B,Table_production_dim1[[#This Row],[system_created_date]],D:D))</f>
        <v>12.6785</v>
      </c>
      <c r="H824" t="str">
        <f>VLOOKUP(Table_production_dim1[[#This Row],[material_dim_material_id]],Table_material_dim1[[#All],[material_id]:[material_type_description]],3,FALSE)</f>
        <v>Single Stream</v>
      </c>
    </row>
    <row r="825" spans="1:8" x14ac:dyDescent="0.25">
      <c r="A825">
        <v>2814</v>
      </c>
      <c r="B825" s="2">
        <v>44348</v>
      </c>
      <c r="C825">
        <v>1217</v>
      </c>
      <c r="D825">
        <v>0.60850000000000004</v>
      </c>
      <c r="E825" s="2">
        <v>44348</v>
      </c>
      <c r="F825">
        <v>2</v>
      </c>
      <c r="G825">
        <f>IF(Table_production_dim1[[#This Row],[system_created_date]]=Table_production_dim1[[#Headers],[system_created_date]],"",SUMIF(B:B,Table_production_dim1[[#This Row],[system_created_date]],D:D))</f>
        <v>12.6785</v>
      </c>
      <c r="H825" t="str">
        <f>VLOOKUP(Table_production_dim1[[#This Row],[material_dim_material_id]],Table_material_dim1[[#All],[material_id]:[material_type_description]],3,FALSE)</f>
        <v>OCC</v>
      </c>
    </row>
    <row r="826" spans="1:8" x14ac:dyDescent="0.25">
      <c r="A826">
        <v>2827</v>
      </c>
      <c r="B826" s="2">
        <v>44348</v>
      </c>
      <c r="C826">
        <v>1210</v>
      </c>
      <c r="D826">
        <v>0.60499999999999998</v>
      </c>
      <c r="E826" s="2">
        <v>44348</v>
      </c>
      <c r="F826">
        <v>10</v>
      </c>
      <c r="G826">
        <f>IF(Table_production_dim1[[#This Row],[system_created_date]]=Table_production_dim1[[#Headers],[system_created_date]],"",SUMIF(B:B,Table_production_dim1[[#This Row],[system_created_date]],D:D))</f>
        <v>12.6785</v>
      </c>
      <c r="H826" t="str">
        <f>VLOOKUP(Table_production_dim1[[#This Row],[material_dim_material_id]],Table_material_dim1[[#All],[material_id]:[material_type_description]],3,FALSE)</f>
        <v>Single Stream</v>
      </c>
    </row>
    <row r="827" spans="1:8" x14ac:dyDescent="0.25">
      <c r="A827">
        <v>2811</v>
      </c>
      <c r="B827" s="2">
        <v>44348</v>
      </c>
      <c r="C827">
        <v>1200</v>
      </c>
      <c r="D827">
        <v>0.6</v>
      </c>
      <c r="E827" s="2">
        <v>44348</v>
      </c>
      <c r="F827">
        <v>2</v>
      </c>
      <c r="G827">
        <f>IF(Table_production_dim1[[#This Row],[system_created_date]]=Table_production_dim1[[#Headers],[system_created_date]],"",SUMIF(B:B,Table_production_dim1[[#This Row],[system_created_date]],D:D))</f>
        <v>12.6785</v>
      </c>
      <c r="H827" t="str">
        <f>VLOOKUP(Table_production_dim1[[#This Row],[material_dim_material_id]],Table_material_dim1[[#All],[material_id]:[material_type_description]],3,FALSE)</f>
        <v>OCC</v>
      </c>
    </row>
    <row r="828" spans="1:8" x14ac:dyDescent="0.25">
      <c r="A828">
        <v>2812</v>
      </c>
      <c r="B828" s="2">
        <v>44348</v>
      </c>
      <c r="C828">
        <v>1210</v>
      </c>
      <c r="D828">
        <v>0.60499999999999998</v>
      </c>
      <c r="E828" s="2">
        <v>44348</v>
      </c>
      <c r="F828">
        <v>2</v>
      </c>
      <c r="G828">
        <f>IF(Table_production_dim1[[#This Row],[system_created_date]]=Table_production_dim1[[#Headers],[system_created_date]],"",SUMIF(B:B,Table_production_dim1[[#This Row],[system_created_date]],D:D))</f>
        <v>12.6785</v>
      </c>
      <c r="H828" t="str">
        <f>VLOOKUP(Table_production_dim1[[#This Row],[material_dim_material_id]],Table_material_dim1[[#All],[material_id]:[material_type_description]],3,FALSE)</f>
        <v>OCC</v>
      </c>
    </row>
    <row r="829" spans="1:8" x14ac:dyDescent="0.25">
      <c r="A829">
        <v>2826</v>
      </c>
      <c r="B829" s="2">
        <v>44348</v>
      </c>
      <c r="C829">
        <v>1200</v>
      </c>
      <c r="D829">
        <v>0.6</v>
      </c>
      <c r="E829" s="2">
        <v>44348</v>
      </c>
      <c r="F829">
        <v>10</v>
      </c>
      <c r="G829">
        <f>IF(Table_production_dim1[[#This Row],[system_created_date]]=Table_production_dim1[[#Headers],[system_created_date]],"",SUMIF(B:B,Table_production_dim1[[#This Row],[system_created_date]],D:D))</f>
        <v>12.6785</v>
      </c>
      <c r="H829" t="str">
        <f>VLOOKUP(Table_production_dim1[[#This Row],[material_dim_material_id]],Table_material_dim1[[#All],[material_id]:[material_type_description]],3,FALSE)</f>
        <v>Single Stream</v>
      </c>
    </row>
    <row r="830" spans="1:8" x14ac:dyDescent="0.25">
      <c r="A830">
        <v>2817</v>
      </c>
      <c r="B830" s="2">
        <v>44348</v>
      </c>
      <c r="C830">
        <v>1220</v>
      </c>
      <c r="D830">
        <v>0.61</v>
      </c>
      <c r="E830" s="2">
        <v>44348</v>
      </c>
      <c r="F830">
        <v>10</v>
      </c>
      <c r="G830">
        <f>IF(Table_production_dim1[[#This Row],[system_created_date]]=Table_production_dim1[[#Headers],[system_created_date]],"",SUMIF(B:B,Table_production_dim1[[#This Row],[system_created_date]],D:D))</f>
        <v>12.6785</v>
      </c>
      <c r="H830" t="str">
        <f>VLOOKUP(Table_production_dim1[[#This Row],[material_dim_material_id]],Table_material_dim1[[#All],[material_id]:[material_type_description]],3,FALSE)</f>
        <v>Single Stream</v>
      </c>
    </row>
    <row r="831" spans="1:8" x14ac:dyDescent="0.25">
      <c r="A831">
        <v>2815</v>
      </c>
      <c r="B831" s="2">
        <v>44348</v>
      </c>
      <c r="C831">
        <v>1200</v>
      </c>
      <c r="D831">
        <v>0.6</v>
      </c>
      <c r="E831" s="2">
        <v>44348</v>
      </c>
      <c r="F831">
        <v>2</v>
      </c>
      <c r="G831">
        <f>IF(Table_production_dim1[[#This Row],[system_created_date]]=Table_production_dim1[[#Headers],[system_created_date]],"",SUMIF(B:B,Table_production_dim1[[#This Row],[system_created_date]],D:D))</f>
        <v>12.6785</v>
      </c>
      <c r="H831" t="str">
        <f>VLOOKUP(Table_production_dim1[[#This Row],[material_dim_material_id]],Table_material_dim1[[#All],[material_id]:[material_type_description]],3,FALSE)</f>
        <v>OCC</v>
      </c>
    </row>
    <row r="832" spans="1:8" x14ac:dyDescent="0.25">
      <c r="A832">
        <v>2802</v>
      </c>
      <c r="B832" s="2">
        <v>44344</v>
      </c>
      <c r="C832">
        <v>1194</v>
      </c>
      <c r="D832">
        <v>0.59699999999999998</v>
      </c>
      <c r="E832" s="2">
        <v>44344</v>
      </c>
      <c r="F832">
        <v>2</v>
      </c>
      <c r="G832">
        <f>IF(Table_production_dim1[[#This Row],[system_created_date]]=Table_production_dim1[[#Headers],[system_created_date]],"",SUMIF(B:B,Table_production_dim1[[#This Row],[system_created_date]],D:D))</f>
        <v>9.6689999999999987</v>
      </c>
      <c r="H832" t="str">
        <f>VLOOKUP(Table_production_dim1[[#This Row],[material_dim_material_id]],Table_material_dim1[[#All],[material_id]:[material_type_description]],3,FALSE)</f>
        <v>OCC</v>
      </c>
    </row>
    <row r="833" spans="1:8" x14ac:dyDescent="0.25">
      <c r="A833">
        <v>2809</v>
      </c>
      <c r="B833" s="2">
        <v>44344</v>
      </c>
      <c r="C833">
        <v>1210</v>
      </c>
      <c r="D833">
        <v>0.60499999999999998</v>
      </c>
      <c r="E833" s="2">
        <v>44344</v>
      </c>
      <c r="F833">
        <v>10</v>
      </c>
      <c r="G833">
        <f>IF(Table_production_dim1[[#This Row],[system_created_date]]=Table_production_dim1[[#Headers],[system_created_date]],"",SUMIF(B:B,Table_production_dim1[[#This Row],[system_created_date]],D:D))</f>
        <v>9.6689999999999987</v>
      </c>
      <c r="H833" t="str">
        <f>VLOOKUP(Table_production_dim1[[#This Row],[material_dim_material_id]],Table_material_dim1[[#All],[material_id]:[material_type_description]],3,FALSE)</f>
        <v>Single Stream</v>
      </c>
    </row>
    <row r="834" spans="1:8" x14ac:dyDescent="0.25">
      <c r="A834">
        <v>2808</v>
      </c>
      <c r="B834" s="2">
        <v>44344</v>
      </c>
      <c r="C834">
        <v>1230</v>
      </c>
      <c r="D834">
        <v>0.61499999999999999</v>
      </c>
      <c r="E834" s="2">
        <v>44344</v>
      </c>
      <c r="F834">
        <v>10</v>
      </c>
      <c r="G834">
        <f>IF(Table_production_dim1[[#This Row],[system_created_date]]=Table_production_dim1[[#Headers],[system_created_date]],"",SUMIF(B:B,Table_production_dim1[[#This Row],[system_created_date]],D:D))</f>
        <v>9.6689999999999987</v>
      </c>
      <c r="H834" t="str">
        <f>VLOOKUP(Table_production_dim1[[#This Row],[material_dim_material_id]],Table_material_dim1[[#All],[material_id]:[material_type_description]],3,FALSE)</f>
        <v>Single Stream</v>
      </c>
    </row>
    <row r="835" spans="1:8" x14ac:dyDescent="0.25">
      <c r="A835">
        <v>2806</v>
      </c>
      <c r="B835" s="2">
        <v>44344</v>
      </c>
      <c r="C835">
        <v>1215</v>
      </c>
      <c r="D835">
        <v>0.60750000000000004</v>
      </c>
      <c r="E835" s="2">
        <v>44344</v>
      </c>
      <c r="F835">
        <v>10</v>
      </c>
      <c r="G835">
        <f>IF(Table_production_dim1[[#This Row],[system_created_date]]=Table_production_dim1[[#Headers],[system_created_date]],"",SUMIF(B:B,Table_production_dim1[[#This Row],[system_created_date]],D:D))</f>
        <v>9.6689999999999987</v>
      </c>
      <c r="H835" t="str">
        <f>VLOOKUP(Table_production_dim1[[#This Row],[material_dim_material_id]],Table_material_dim1[[#All],[material_id]:[material_type_description]],3,FALSE)</f>
        <v>Single Stream</v>
      </c>
    </row>
    <row r="836" spans="1:8" x14ac:dyDescent="0.25">
      <c r="A836">
        <v>2810</v>
      </c>
      <c r="B836" s="2">
        <v>44344</v>
      </c>
      <c r="C836">
        <v>1215</v>
      </c>
      <c r="D836">
        <v>0.60750000000000004</v>
      </c>
      <c r="E836" s="2">
        <v>44344</v>
      </c>
      <c r="F836">
        <v>10</v>
      </c>
      <c r="G836">
        <f>IF(Table_production_dim1[[#This Row],[system_created_date]]=Table_production_dim1[[#Headers],[system_created_date]],"",SUMIF(B:B,Table_production_dim1[[#This Row],[system_created_date]],D:D))</f>
        <v>9.6689999999999987</v>
      </c>
      <c r="H836" t="str">
        <f>VLOOKUP(Table_production_dim1[[#This Row],[material_dim_material_id]],Table_material_dim1[[#All],[material_id]:[material_type_description]],3,FALSE)</f>
        <v>Single Stream</v>
      </c>
    </row>
    <row r="837" spans="1:8" x14ac:dyDescent="0.25">
      <c r="A837">
        <v>2807</v>
      </c>
      <c r="B837" s="2">
        <v>44344</v>
      </c>
      <c r="C837">
        <v>1207</v>
      </c>
      <c r="D837">
        <v>0.60350000000000004</v>
      </c>
      <c r="E837" s="2">
        <v>44344</v>
      </c>
      <c r="F837">
        <v>10</v>
      </c>
      <c r="G837">
        <f>IF(Table_production_dim1[[#This Row],[system_created_date]]=Table_production_dim1[[#Headers],[system_created_date]],"",SUMIF(B:B,Table_production_dim1[[#This Row],[system_created_date]],D:D))</f>
        <v>9.6689999999999987</v>
      </c>
      <c r="H837" t="str">
        <f>VLOOKUP(Table_production_dim1[[#This Row],[material_dim_material_id]],Table_material_dim1[[#All],[material_id]:[material_type_description]],3,FALSE)</f>
        <v>Single Stream</v>
      </c>
    </row>
    <row r="838" spans="1:8" x14ac:dyDescent="0.25">
      <c r="A838">
        <v>2797</v>
      </c>
      <c r="B838" s="2">
        <v>44344</v>
      </c>
      <c r="C838">
        <v>1217</v>
      </c>
      <c r="D838">
        <v>0.60850000000000004</v>
      </c>
      <c r="E838" s="2">
        <v>44344</v>
      </c>
      <c r="F838">
        <v>2</v>
      </c>
      <c r="G838">
        <f>IF(Table_production_dim1[[#This Row],[system_created_date]]=Table_production_dim1[[#Headers],[system_created_date]],"",SUMIF(B:B,Table_production_dim1[[#This Row],[system_created_date]],D:D))</f>
        <v>9.6689999999999987</v>
      </c>
      <c r="H838" t="str">
        <f>VLOOKUP(Table_production_dim1[[#This Row],[material_dim_material_id]],Table_material_dim1[[#All],[material_id]:[material_type_description]],3,FALSE)</f>
        <v>OCC</v>
      </c>
    </row>
    <row r="839" spans="1:8" x14ac:dyDescent="0.25">
      <c r="A839">
        <v>2798</v>
      </c>
      <c r="B839" s="2">
        <v>44344</v>
      </c>
      <c r="C839">
        <v>1200</v>
      </c>
      <c r="D839">
        <v>0.6</v>
      </c>
      <c r="E839" s="2">
        <v>44344</v>
      </c>
      <c r="F839">
        <v>2</v>
      </c>
      <c r="G839">
        <f>IF(Table_production_dim1[[#This Row],[system_created_date]]=Table_production_dim1[[#Headers],[system_created_date]],"",SUMIF(B:B,Table_production_dim1[[#This Row],[system_created_date]],D:D))</f>
        <v>9.6689999999999987</v>
      </c>
      <c r="H839" t="str">
        <f>VLOOKUP(Table_production_dim1[[#This Row],[material_dim_material_id]],Table_material_dim1[[#All],[material_id]:[material_type_description]],3,FALSE)</f>
        <v>OCC</v>
      </c>
    </row>
    <row r="840" spans="1:8" x14ac:dyDescent="0.25">
      <c r="A840">
        <v>2805</v>
      </c>
      <c r="B840" s="2">
        <v>44344</v>
      </c>
      <c r="C840">
        <v>1204</v>
      </c>
      <c r="D840">
        <v>0.60199999999999998</v>
      </c>
      <c r="E840" s="2">
        <v>44344</v>
      </c>
      <c r="F840">
        <v>10</v>
      </c>
      <c r="G840">
        <f>IF(Table_production_dim1[[#This Row],[system_created_date]]=Table_production_dim1[[#Headers],[system_created_date]],"",SUMIF(B:B,Table_production_dim1[[#This Row],[system_created_date]],D:D))</f>
        <v>9.6689999999999987</v>
      </c>
      <c r="H840" t="str">
        <f>VLOOKUP(Table_production_dim1[[#This Row],[material_dim_material_id]],Table_material_dim1[[#All],[material_id]:[material_type_description]],3,FALSE)</f>
        <v>Single Stream</v>
      </c>
    </row>
    <row r="841" spans="1:8" x14ac:dyDescent="0.25">
      <c r="A841">
        <v>2799</v>
      </c>
      <c r="B841" s="2">
        <v>44344</v>
      </c>
      <c r="C841">
        <v>1210</v>
      </c>
      <c r="D841">
        <v>0.60499999999999998</v>
      </c>
      <c r="E841" s="2">
        <v>44344</v>
      </c>
      <c r="F841">
        <v>10</v>
      </c>
      <c r="G841">
        <f>IF(Table_production_dim1[[#This Row],[system_created_date]]=Table_production_dim1[[#Headers],[system_created_date]],"",SUMIF(B:B,Table_production_dim1[[#This Row],[system_created_date]],D:D))</f>
        <v>9.6689999999999987</v>
      </c>
      <c r="H841" t="str">
        <f>VLOOKUP(Table_production_dim1[[#This Row],[material_dim_material_id]],Table_material_dim1[[#All],[material_id]:[material_type_description]],3,FALSE)</f>
        <v>Single Stream</v>
      </c>
    </row>
    <row r="842" spans="1:8" x14ac:dyDescent="0.25">
      <c r="A842">
        <v>2795</v>
      </c>
      <c r="B842" s="2">
        <v>44344</v>
      </c>
      <c r="C842">
        <v>1205</v>
      </c>
      <c r="D842">
        <v>0.60250000000000004</v>
      </c>
      <c r="E842" s="2">
        <v>44344</v>
      </c>
      <c r="F842">
        <v>2</v>
      </c>
      <c r="G842">
        <f>IF(Table_production_dim1[[#This Row],[system_created_date]]=Table_production_dim1[[#Headers],[system_created_date]],"",SUMIF(B:B,Table_production_dim1[[#This Row],[system_created_date]],D:D))</f>
        <v>9.6689999999999987</v>
      </c>
      <c r="H842" t="str">
        <f>VLOOKUP(Table_production_dim1[[#This Row],[material_dim_material_id]],Table_material_dim1[[#All],[material_id]:[material_type_description]],3,FALSE)</f>
        <v>OCC</v>
      </c>
    </row>
    <row r="843" spans="1:8" x14ac:dyDescent="0.25">
      <c r="A843">
        <v>2800</v>
      </c>
      <c r="B843" s="2">
        <v>44344</v>
      </c>
      <c r="C843">
        <v>1215</v>
      </c>
      <c r="D843">
        <v>0.60750000000000004</v>
      </c>
      <c r="E843" s="2">
        <v>44344</v>
      </c>
      <c r="F843">
        <v>10</v>
      </c>
      <c r="G843">
        <f>IF(Table_production_dim1[[#This Row],[system_created_date]]=Table_production_dim1[[#Headers],[system_created_date]],"",SUMIF(B:B,Table_production_dim1[[#This Row],[system_created_date]],D:D))</f>
        <v>9.6689999999999987</v>
      </c>
      <c r="H843" t="str">
        <f>VLOOKUP(Table_production_dim1[[#This Row],[material_dim_material_id]],Table_material_dim1[[#All],[material_id]:[material_type_description]],3,FALSE)</f>
        <v>Single Stream</v>
      </c>
    </row>
    <row r="844" spans="1:8" x14ac:dyDescent="0.25">
      <c r="A844">
        <v>2804</v>
      </c>
      <c r="B844" s="2">
        <v>44344</v>
      </c>
      <c r="C844">
        <v>1210</v>
      </c>
      <c r="D844">
        <v>0.60499999999999998</v>
      </c>
      <c r="E844" s="2">
        <v>44344</v>
      </c>
      <c r="F844">
        <v>10</v>
      </c>
      <c r="G844">
        <f>IF(Table_production_dim1[[#This Row],[system_created_date]]=Table_production_dim1[[#Headers],[system_created_date]],"",SUMIF(B:B,Table_production_dim1[[#This Row],[system_created_date]],D:D))</f>
        <v>9.6689999999999987</v>
      </c>
      <c r="H844" t="str">
        <f>VLOOKUP(Table_production_dim1[[#This Row],[material_dim_material_id]],Table_material_dim1[[#All],[material_id]:[material_type_description]],3,FALSE)</f>
        <v>Single Stream</v>
      </c>
    </row>
    <row r="845" spans="1:8" x14ac:dyDescent="0.25">
      <c r="A845">
        <v>2801</v>
      </c>
      <c r="B845" s="2">
        <v>44344</v>
      </c>
      <c r="C845">
        <v>1206</v>
      </c>
      <c r="D845">
        <v>0.60299999999999998</v>
      </c>
      <c r="E845" s="2">
        <v>44344</v>
      </c>
      <c r="F845">
        <v>2</v>
      </c>
      <c r="G845">
        <f>IF(Table_production_dim1[[#This Row],[system_created_date]]=Table_production_dim1[[#Headers],[system_created_date]],"",SUMIF(B:B,Table_production_dim1[[#This Row],[system_created_date]],D:D))</f>
        <v>9.6689999999999987</v>
      </c>
      <c r="H845" t="str">
        <f>VLOOKUP(Table_production_dim1[[#This Row],[material_dim_material_id]],Table_material_dim1[[#All],[material_id]:[material_type_description]],3,FALSE)</f>
        <v>OCC</v>
      </c>
    </row>
    <row r="846" spans="1:8" x14ac:dyDescent="0.25">
      <c r="A846">
        <v>2803</v>
      </c>
      <c r="B846" s="2">
        <v>44344</v>
      </c>
      <c r="C846">
        <v>1200</v>
      </c>
      <c r="D846">
        <v>0.6</v>
      </c>
      <c r="E846" s="2">
        <v>44344</v>
      </c>
      <c r="F846">
        <v>10</v>
      </c>
      <c r="G846">
        <f>IF(Table_production_dim1[[#This Row],[system_created_date]]=Table_production_dim1[[#Headers],[system_created_date]],"",SUMIF(B:B,Table_production_dim1[[#This Row],[system_created_date]],D:D))</f>
        <v>9.6689999999999987</v>
      </c>
      <c r="H846" t="str">
        <f>VLOOKUP(Table_production_dim1[[#This Row],[material_dim_material_id]],Table_material_dim1[[#All],[material_id]:[material_type_description]],3,FALSE)</f>
        <v>Single Stream</v>
      </c>
    </row>
    <row r="847" spans="1:8" x14ac:dyDescent="0.25">
      <c r="A847">
        <v>2796</v>
      </c>
      <c r="B847" s="2">
        <v>44344</v>
      </c>
      <c r="C847">
        <v>1200</v>
      </c>
      <c r="D847">
        <v>0.6</v>
      </c>
      <c r="E847" s="2">
        <v>44344</v>
      </c>
      <c r="F847">
        <v>2</v>
      </c>
      <c r="G847">
        <f>IF(Table_production_dim1[[#This Row],[system_created_date]]=Table_production_dim1[[#Headers],[system_created_date]],"",SUMIF(B:B,Table_production_dim1[[#This Row],[system_created_date]],D:D))</f>
        <v>9.6689999999999987</v>
      </c>
      <c r="H847" t="str">
        <f>VLOOKUP(Table_production_dim1[[#This Row],[material_dim_material_id]],Table_material_dim1[[#All],[material_id]:[material_type_description]],3,FALSE)</f>
        <v>OCC</v>
      </c>
    </row>
    <row r="848" spans="1:8" x14ac:dyDescent="0.25">
      <c r="A848">
        <v>2792</v>
      </c>
      <c r="B848" s="2">
        <v>44343</v>
      </c>
      <c r="C848">
        <v>1215</v>
      </c>
      <c r="D848">
        <v>0.60750000000000004</v>
      </c>
      <c r="E848" s="2">
        <v>44343</v>
      </c>
      <c r="F848">
        <v>10</v>
      </c>
      <c r="G848">
        <f>IF(Table_production_dim1[[#This Row],[system_created_date]]=Table_production_dim1[[#Headers],[system_created_date]],"",SUMIF(B:B,Table_production_dim1[[#This Row],[system_created_date]],D:D))</f>
        <v>7.2474999999999996</v>
      </c>
      <c r="H848" t="str">
        <f>VLOOKUP(Table_production_dim1[[#This Row],[material_dim_material_id]],Table_material_dim1[[#All],[material_id]:[material_type_description]],3,FALSE)</f>
        <v>Single Stream</v>
      </c>
    </row>
    <row r="849" spans="1:8" x14ac:dyDescent="0.25">
      <c r="A849">
        <v>2794</v>
      </c>
      <c r="B849" s="2">
        <v>44343</v>
      </c>
      <c r="C849">
        <v>1200</v>
      </c>
      <c r="D849">
        <v>0.6</v>
      </c>
      <c r="E849" s="2">
        <v>44343</v>
      </c>
      <c r="F849">
        <v>10</v>
      </c>
      <c r="G849">
        <f>IF(Table_production_dim1[[#This Row],[system_created_date]]=Table_production_dim1[[#Headers],[system_created_date]],"",SUMIF(B:B,Table_production_dim1[[#This Row],[system_created_date]],D:D))</f>
        <v>7.2474999999999996</v>
      </c>
      <c r="H849" t="str">
        <f>VLOOKUP(Table_production_dim1[[#This Row],[material_dim_material_id]],Table_material_dim1[[#All],[material_id]:[material_type_description]],3,FALSE)</f>
        <v>Single Stream</v>
      </c>
    </row>
    <row r="850" spans="1:8" x14ac:dyDescent="0.25">
      <c r="A850">
        <v>2783</v>
      </c>
      <c r="B850" s="2">
        <v>44343</v>
      </c>
      <c r="C850">
        <v>1200</v>
      </c>
      <c r="D850">
        <v>0.6</v>
      </c>
      <c r="E850" s="2">
        <v>44343</v>
      </c>
      <c r="F850">
        <v>2</v>
      </c>
      <c r="G850">
        <f>IF(Table_production_dim1[[#This Row],[system_created_date]]=Table_production_dim1[[#Headers],[system_created_date]],"",SUMIF(B:B,Table_production_dim1[[#This Row],[system_created_date]],D:D))</f>
        <v>7.2474999999999996</v>
      </c>
      <c r="H850" t="str">
        <f>VLOOKUP(Table_production_dim1[[#This Row],[material_dim_material_id]],Table_material_dim1[[#All],[material_id]:[material_type_description]],3,FALSE)</f>
        <v>OCC</v>
      </c>
    </row>
    <row r="851" spans="1:8" x14ac:dyDescent="0.25">
      <c r="A851">
        <v>2784</v>
      </c>
      <c r="B851" s="2">
        <v>44343</v>
      </c>
      <c r="C851">
        <v>1210</v>
      </c>
      <c r="D851">
        <v>0.60499999999999998</v>
      </c>
      <c r="E851" s="2">
        <v>44343</v>
      </c>
      <c r="F851">
        <v>2</v>
      </c>
      <c r="G851">
        <f>IF(Table_production_dim1[[#This Row],[system_created_date]]=Table_production_dim1[[#Headers],[system_created_date]],"",SUMIF(B:B,Table_production_dim1[[#This Row],[system_created_date]],D:D))</f>
        <v>7.2474999999999996</v>
      </c>
      <c r="H851" t="str">
        <f>VLOOKUP(Table_production_dim1[[#This Row],[material_dim_material_id]],Table_material_dim1[[#All],[material_id]:[material_type_description]],3,FALSE)</f>
        <v>OCC</v>
      </c>
    </row>
    <row r="852" spans="1:8" x14ac:dyDescent="0.25">
      <c r="A852">
        <v>2788</v>
      </c>
      <c r="B852" s="2">
        <v>44343</v>
      </c>
      <c r="C852">
        <v>1210</v>
      </c>
      <c r="D852">
        <v>0.60499999999999998</v>
      </c>
      <c r="E852" s="2">
        <v>44343</v>
      </c>
      <c r="F852">
        <v>10</v>
      </c>
      <c r="G852">
        <f>IF(Table_production_dim1[[#This Row],[system_created_date]]=Table_production_dim1[[#Headers],[system_created_date]],"",SUMIF(B:B,Table_production_dim1[[#This Row],[system_created_date]],D:D))</f>
        <v>7.2474999999999996</v>
      </c>
      <c r="H852" t="str">
        <f>VLOOKUP(Table_production_dim1[[#This Row],[material_dim_material_id]],Table_material_dim1[[#All],[material_id]:[material_type_description]],3,FALSE)</f>
        <v>Single Stream</v>
      </c>
    </row>
    <row r="853" spans="1:8" x14ac:dyDescent="0.25">
      <c r="A853">
        <v>2789</v>
      </c>
      <c r="B853" s="2">
        <v>44343</v>
      </c>
      <c r="C853">
        <v>1215</v>
      </c>
      <c r="D853">
        <v>0.60750000000000004</v>
      </c>
      <c r="E853" s="2">
        <v>44343</v>
      </c>
      <c r="F853">
        <v>10</v>
      </c>
      <c r="G853">
        <f>IF(Table_production_dim1[[#This Row],[system_created_date]]=Table_production_dim1[[#Headers],[system_created_date]],"",SUMIF(B:B,Table_production_dim1[[#This Row],[system_created_date]],D:D))</f>
        <v>7.2474999999999996</v>
      </c>
      <c r="H853" t="str">
        <f>VLOOKUP(Table_production_dim1[[#This Row],[material_dim_material_id]],Table_material_dim1[[#All],[material_id]:[material_type_description]],3,FALSE)</f>
        <v>Single Stream</v>
      </c>
    </row>
    <row r="854" spans="1:8" x14ac:dyDescent="0.25">
      <c r="A854">
        <v>2787</v>
      </c>
      <c r="B854" s="2">
        <v>44343</v>
      </c>
      <c r="C854">
        <v>1200</v>
      </c>
      <c r="D854">
        <v>0.6</v>
      </c>
      <c r="E854" s="2">
        <v>44343</v>
      </c>
      <c r="F854">
        <v>10</v>
      </c>
      <c r="G854">
        <f>IF(Table_production_dim1[[#This Row],[system_created_date]]=Table_production_dim1[[#Headers],[system_created_date]],"",SUMIF(B:B,Table_production_dim1[[#This Row],[system_created_date]],D:D))</f>
        <v>7.2474999999999996</v>
      </c>
      <c r="H854" t="str">
        <f>VLOOKUP(Table_production_dim1[[#This Row],[material_dim_material_id]],Table_material_dim1[[#All],[material_id]:[material_type_description]],3,FALSE)</f>
        <v>Single Stream</v>
      </c>
    </row>
    <row r="855" spans="1:8" x14ac:dyDescent="0.25">
      <c r="A855">
        <v>2791</v>
      </c>
      <c r="B855" s="2">
        <v>44343</v>
      </c>
      <c r="C855">
        <v>1200</v>
      </c>
      <c r="D855">
        <v>0.6</v>
      </c>
      <c r="E855" s="2">
        <v>44343</v>
      </c>
      <c r="F855">
        <v>10</v>
      </c>
      <c r="G855">
        <f>IF(Table_production_dim1[[#This Row],[system_created_date]]=Table_production_dim1[[#Headers],[system_created_date]],"",SUMIF(B:B,Table_production_dim1[[#This Row],[system_created_date]],D:D))</f>
        <v>7.2474999999999996</v>
      </c>
      <c r="H855" t="str">
        <f>VLOOKUP(Table_production_dim1[[#This Row],[material_dim_material_id]],Table_material_dim1[[#All],[material_id]:[material_type_description]],3,FALSE)</f>
        <v>Single Stream</v>
      </c>
    </row>
    <row r="856" spans="1:8" x14ac:dyDescent="0.25">
      <c r="A856">
        <v>2790</v>
      </c>
      <c r="B856" s="2">
        <v>44343</v>
      </c>
      <c r="C856">
        <v>1220</v>
      </c>
      <c r="D856">
        <v>0.61</v>
      </c>
      <c r="E856" s="2">
        <v>44343</v>
      </c>
      <c r="F856">
        <v>10</v>
      </c>
      <c r="G856">
        <f>IF(Table_production_dim1[[#This Row],[system_created_date]]=Table_production_dim1[[#Headers],[system_created_date]],"",SUMIF(B:B,Table_production_dim1[[#This Row],[system_created_date]],D:D))</f>
        <v>7.2474999999999996</v>
      </c>
      <c r="H856" t="str">
        <f>VLOOKUP(Table_production_dim1[[#This Row],[material_dim_material_id]],Table_material_dim1[[#All],[material_id]:[material_type_description]],3,FALSE)</f>
        <v>Single Stream</v>
      </c>
    </row>
    <row r="857" spans="1:8" x14ac:dyDescent="0.25">
      <c r="A857">
        <v>2786</v>
      </c>
      <c r="B857" s="2">
        <v>44343</v>
      </c>
      <c r="C857">
        <v>1215</v>
      </c>
      <c r="D857">
        <v>0.60750000000000004</v>
      </c>
      <c r="E857" s="2">
        <v>44343</v>
      </c>
      <c r="F857">
        <v>2</v>
      </c>
      <c r="G857">
        <f>IF(Table_production_dim1[[#This Row],[system_created_date]]=Table_production_dim1[[#Headers],[system_created_date]],"",SUMIF(B:B,Table_production_dim1[[#This Row],[system_created_date]],D:D))</f>
        <v>7.2474999999999996</v>
      </c>
      <c r="H857" t="str">
        <f>VLOOKUP(Table_production_dim1[[#This Row],[material_dim_material_id]],Table_material_dim1[[#All],[material_id]:[material_type_description]],3,FALSE)</f>
        <v>OCC</v>
      </c>
    </row>
    <row r="858" spans="1:8" x14ac:dyDescent="0.25">
      <c r="A858">
        <v>2785</v>
      </c>
      <c r="B858" s="2">
        <v>44343</v>
      </c>
      <c r="C858">
        <v>1205</v>
      </c>
      <c r="D858">
        <v>0.60250000000000004</v>
      </c>
      <c r="E858" s="2">
        <v>44343</v>
      </c>
      <c r="F858">
        <v>2</v>
      </c>
      <c r="G858">
        <f>IF(Table_production_dim1[[#This Row],[system_created_date]]=Table_production_dim1[[#Headers],[system_created_date]],"",SUMIF(B:B,Table_production_dim1[[#This Row],[system_created_date]],D:D))</f>
        <v>7.2474999999999996</v>
      </c>
      <c r="H858" t="str">
        <f>VLOOKUP(Table_production_dim1[[#This Row],[material_dim_material_id]],Table_material_dim1[[#All],[material_id]:[material_type_description]],3,FALSE)</f>
        <v>OCC</v>
      </c>
    </row>
    <row r="859" spans="1:8" x14ac:dyDescent="0.25">
      <c r="A859">
        <v>2793</v>
      </c>
      <c r="B859" s="2">
        <v>44343</v>
      </c>
      <c r="C859">
        <v>1205</v>
      </c>
      <c r="D859">
        <v>0.60250000000000004</v>
      </c>
      <c r="E859" s="2">
        <v>44343</v>
      </c>
      <c r="F859">
        <v>10</v>
      </c>
      <c r="G859">
        <f>IF(Table_production_dim1[[#This Row],[system_created_date]]=Table_production_dim1[[#Headers],[system_created_date]],"",SUMIF(B:B,Table_production_dim1[[#This Row],[system_created_date]],D:D))</f>
        <v>7.2474999999999996</v>
      </c>
      <c r="H859" t="str">
        <f>VLOOKUP(Table_production_dim1[[#This Row],[material_dim_material_id]],Table_material_dim1[[#All],[material_id]:[material_type_description]],3,FALSE)</f>
        <v>Single Stream</v>
      </c>
    </row>
    <row r="860" spans="1:8" x14ac:dyDescent="0.25">
      <c r="A860">
        <v>2778</v>
      </c>
      <c r="B860" s="2">
        <v>44342</v>
      </c>
      <c r="C860">
        <v>1217</v>
      </c>
      <c r="D860">
        <v>0.60850000000000004</v>
      </c>
      <c r="E860" s="2">
        <v>44342</v>
      </c>
      <c r="F860">
        <v>10</v>
      </c>
      <c r="G860">
        <f>IF(Table_production_dim1[[#This Row],[system_created_date]]=Table_production_dim1[[#Headers],[system_created_date]],"",SUMIF(B:B,Table_production_dim1[[#This Row],[system_created_date]],D:D))</f>
        <v>6.0495000000000001</v>
      </c>
      <c r="H860" t="str">
        <f>VLOOKUP(Table_production_dim1[[#This Row],[material_dim_material_id]],Table_material_dim1[[#All],[material_id]:[material_type_description]],3,FALSE)</f>
        <v>Single Stream</v>
      </c>
    </row>
    <row r="861" spans="1:8" x14ac:dyDescent="0.25">
      <c r="A861">
        <v>2775</v>
      </c>
      <c r="B861" s="2">
        <v>44342</v>
      </c>
      <c r="C861">
        <v>1217</v>
      </c>
      <c r="D861">
        <v>0.60850000000000004</v>
      </c>
      <c r="E861" s="2">
        <v>44342</v>
      </c>
      <c r="F861">
        <v>10</v>
      </c>
      <c r="G861">
        <f>IF(Table_production_dim1[[#This Row],[system_created_date]]=Table_production_dim1[[#Headers],[system_created_date]],"",SUMIF(B:B,Table_production_dim1[[#This Row],[system_created_date]],D:D))</f>
        <v>6.0495000000000001</v>
      </c>
      <c r="H861" t="str">
        <f>VLOOKUP(Table_production_dim1[[#This Row],[material_dim_material_id]],Table_material_dim1[[#All],[material_id]:[material_type_description]],3,FALSE)</f>
        <v>Single Stream</v>
      </c>
    </row>
    <row r="862" spans="1:8" x14ac:dyDescent="0.25">
      <c r="A862">
        <v>2780</v>
      </c>
      <c r="B862" s="2">
        <v>44342</v>
      </c>
      <c r="C862">
        <v>1205</v>
      </c>
      <c r="D862">
        <v>0.60250000000000004</v>
      </c>
      <c r="E862" s="2">
        <v>44342</v>
      </c>
      <c r="F862">
        <v>10</v>
      </c>
      <c r="G862">
        <f>IF(Table_production_dim1[[#This Row],[system_created_date]]=Table_production_dim1[[#Headers],[system_created_date]],"",SUMIF(B:B,Table_production_dim1[[#This Row],[system_created_date]],D:D))</f>
        <v>6.0495000000000001</v>
      </c>
      <c r="H862" t="str">
        <f>VLOOKUP(Table_production_dim1[[#This Row],[material_dim_material_id]],Table_material_dim1[[#All],[material_id]:[material_type_description]],3,FALSE)</f>
        <v>Single Stream</v>
      </c>
    </row>
    <row r="863" spans="1:8" x14ac:dyDescent="0.25">
      <c r="A863">
        <v>2773</v>
      </c>
      <c r="B863" s="2">
        <v>44342</v>
      </c>
      <c r="C863">
        <v>1205</v>
      </c>
      <c r="D863">
        <v>0.60250000000000004</v>
      </c>
      <c r="E863" s="2">
        <v>44342</v>
      </c>
      <c r="F863">
        <v>10</v>
      </c>
      <c r="G863">
        <f>IF(Table_production_dim1[[#This Row],[system_created_date]]=Table_production_dim1[[#Headers],[system_created_date]],"",SUMIF(B:B,Table_production_dim1[[#This Row],[system_created_date]],D:D))</f>
        <v>6.0495000000000001</v>
      </c>
      <c r="H863" t="str">
        <f>VLOOKUP(Table_production_dim1[[#This Row],[material_dim_material_id]],Table_material_dim1[[#All],[material_id]:[material_type_description]],3,FALSE)</f>
        <v>Single Stream</v>
      </c>
    </row>
    <row r="864" spans="1:8" x14ac:dyDescent="0.25">
      <c r="A864">
        <v>2774</v>
      </c>
      <c r="B864" s="2">
        <v>44342</v>
      </c>
      <c r="C864">
        <v>1210</v>
      </c>
      <c r="D864">
        <v>0.60499999999999998</v>
      </c>
      <c r="E864" s="2">
        <v>44342</v>
      </c>
      <c r="F864">
        <v>10</v>
      </c>
      <c r="G864">
        <f>IF(Table_production_dim1[[#This Row],[system_created_date]]=Table_production_dim1[[#Headers],[system_created_date]],"",SUMIF(B:B,Table_production_dim1[[#This Row],[system_created_date]],D:D))</f>
        <v>6.0495000000000001</v>
      </c>
      <c r="H864" t="str">
        <f>VLOOKUP(Table_production_dim1[[#This Row],[material_dim_material_id]],Table_material_dim1[[#All],[material_id]:[material_type_description]],3,FALSE)</f>
        <v>Single Stream</v>
      </c>
    </row>
    <row r="865" spans="1:8" x14ac:dyDescent="0.25">
      <c r="A865">
        <v>2782</v>
      </c>
      <c r="B865" s="2">
        <v>44342</v>
      </c>
      <c r="C865">
        <v>1210</v>
      </c>
      <c r="D865">
        <v>0.60499999999999998</v>
      </c>
      <c r="E865" s="2">
        <v>44342</v>
      </c>
      <c r="F865">
        <v>10</v>
      </c>
      <c r="G865">
        <f>IF(Table_production_dim1[[#This Row],[system_created_date]]=Table_production_dim1[[#Headers],[system_created_date]],"",SUMIF(B:B,Table_production_dim1[[#This Row],[system_created_date]],D:D))</f>
        <v>6.0495000000000001</v>
      </c>
      <c r="H865" t="str">
        <f>VLOOKUP(Table_production_dim1[[#This Row],[material_dim_material_id]],Table_material_dim1[[#All],[material_id]:[material_type_description]],3,FALSE)</f>
        <v>Single Stream</v>
      </c>
    </row>
    <row r="866" spans="1:8" x14ac:dyDescent="0.25">
      <c r="A866">
        <v>2779</v>
      </c>
      <c r="B866" s="2">
        <v>44342</v>
      </c>
      <c r="C866">
        <v>1215</v>
      </c>
      <c r="D866">
        <v>0.60750000000000004</v>
      </c>
      <c r="E866" s="2">
        <v>44342</v>
      </c>
      <c r="F866">
        <v>10</v>
      </c>
      <c r="G866">
        <f>IF(Table_production_dim1[[#This Row],[system_created_date]]=Table_production_dim1[[#Headers],[system_created_date]],"",SUMIF(B:B,Table_production_dim1[[#This Row],[system_created_date]],D:D))</f>
        <v>6.0495000000000001</v>
      </c>
      <c r="H866" t="str">
        <f>VLOOKUP(Table_production_dim1[[#This Row],[material_dim_material_id]],Table_material_dim1[[#All],[material_id]:[material_type_description]],3,FALSE)</f>
        <v>Single Stream</v>
      </c>
    </row>
    <row r="867" spans="1:8" x14ac:dyDescent="0.25">
      <c r="A867">
        <v>2777</v>
      </c>
      <c r="B867" s="2">
        <v>44342</v>
      </c>
      <c r="C867">
        <v>1200</v>
      </c>
      <c r="D867">
        <v>0.6</v>
      </c>
      <c r="E867" s="2">
        <v>44342</v>
      </c>
      <c r="F867">
        <v>10</v>
      </c>
      <c r="G867">
        <f>IF(Table_production_dim1[[#This Row],[system_created_date]]=Table_production_dim1[[#Headers],[system_created_date]],"",SUMIF(B:B,Table_production_dim1[[#This Row],[system_created_date]],D:D))</f>
        <v>6.0495000000000001</v>
      </c>
      <c r="H867" t="str">
        <f>VLOOKUP(Table_production_dim1[[#This Row],[material_dim_material_id]],Table_material_dim1[[#All],[material_id]:[material_type_description]],3,FALSE)</f>
        <v>Single Stream</v>
      </c>
    </row>
    <row r="868" spans="1:8" x14ac:dyDescent="0.25">
      <c r="A868">
        <v>2781</v>
      </c>
      <c r="B868" s="2">
        <v>44342</v>
      </c>
      <c r="C868">
        <v>1200</v>
      </c>
      <c r="D868">
        <v>0.6</v>
      </c>
      <c r="E868" s="2">
        <v>44342</v>
      </c>
      <c r="F868">
        <v>10</v>
      </c>
      <c r="G868">
        <f>IF(Table_production_dim1[[#This Row],[system_created_date]]=Table_production_dim1[[#Headers],[system_created_date]],"",SUMIF(B:B,Table_production_dim1[[#This Row],[system_created_date]],D:D))</f>
        <v>6.0495000000000001</v>
      </c>
      <c r="H868" t="str">
        <f>VLOOKUP(Table_production_dim1[[#This Row],[material_dim_material_id]],Table_material_dim1[[#All],[material_id]:[material_type_description]],3,FALSE)</f>
        <v>Single Stream</v>
      </c>
    </row>
    <row r="869" spans="1:8" x14ac:dyDescent="0.25">
      <c r="A869">
        <v>2776</v>
      </c>
      <c r="B869" s="2">
        <v>44342</v>
      </c>
      <c r="C869">
        <v>1220</v>
      </c>
      <c r="D869">
        <v>0.61</v>
      </c>
      <c r="E869" s="2">
        <v>44342</v>
      </c>
      <c r="F869">
        <v>10</v>
      </c>
      <c r="G869">
        <f>IF(Table_production_dim1[[#This Row],[system_created_date]]=Table_production_dim1[[#Headers],[system_created_date]],"",SUMIF(B:B,Table_production_dim1[[#This Row],[system_created_date]],D:D))</f>
        <v>6.0495000000000001</v>
      </c>
      <c r="H869" t="str">
        <f>VLOOKUP(Table_production_dim1[[#This Row],[material_dim_material_id]],Table_material_dim1[[#All],[material_id]:[material_type_description]],3,FALSE)</f>
        <v>Single Stream</v>
      </c>
    </row>
    <row r="870" spans="1:8" x14ac:dyDescent="0.25">
      <c r="A870">
        <v>2769</v>
      </c>
      <c r="B870" s="2">
        <v>44341</v>
      </c>
      <c r="C870">
        <v>1215</v>
      </c>
      <c r="D870">
        <v>0.60750000000000004</v>
      </c>
      <c r="E870" s="2">
        <v>44341</v>
      </c>
      <c r="F870">
        <v>10</v>
      </c>
      <c r="G870">
        <f>IF(Table_production_dim1[[#This Row],[system_created_date]]=Table_production_dim1[[#Headers],[system_created_date]],"",SUMIF(B:B,Table_production_dim1[[#This Row],[system_created_date]],D:D))</f>
        <v>10.9095</v>
      </c>
      <c r="H870" t="str">
        <f>VLOOKUP(Table_production_dim1[[#This Row],[material_dim_material_id]],Table_material_dim1[[#All],[material_id]:[material_type_description]],3,FALSE)</f>
        <v>Single Stream</v>
      </c>
    </row>
    <row r="871" spans="1:8" x14ac:dyDescent="0.25">
      <c r="A871">
        <v>2768</v>
      </c>
      <c r="B871" s="2">
        <v>44341</v>
      </c>
      <c r="C871">
        <v>1218</v>
      </c>
      <c r="D871">
        <v>0.60899999999999999</v>
      </c>
      <c r="E871" s="2">
        <v>44341</v>
      </c>
      <c r="F871">
        <v>10</v>
      </c>
      <c r="G871">
        <f>IF(Table_production_dim1[[#This Row],[system_created_date]]=Table_production_dim1[[#Headers],[system_created_date]],"",SUMIF(B:B,Table_production_dim1[[#This Row],[system_created_date]],D:D))</f>
        <v>10.9095</v>
      </c>
      <c r="H871" t="str">
        <f>VLOOKUP(Table_production_dim1[[#This Row],[material_dim_material_id]],Table_material_dim1[[#All],[material_id]:[material_type_description]],3,FALSE)</f>
        <v>Single Stream</v>
      </c>
    </row>
    <row r="872" spans="1:8" x14ac:dyDescent="0.25">
      <c r="A872">
        <v>2771</v>
      </c>
      <c r="B872" s="2">
        <v>44341</v>
      </c>
      <c r="C872">
        <v>1200</v>
      </c>
      <c r="D872">
        <v>0.6</v>
      </c>
      <c r="E872" s="2">
        <v>44341</v>
      </c>
      <c r="F872">
        <v>10</v>
      </c>
      <c r="G872">
        <f>IF(Table_production_dim1[[#This Row],[system_created_date]]=Table_production_dim1[[#Headers],[system_created_date]],"",SUMIF(B:B,Table_production_dim1[[#This Row],[system_created_date]],D:D))</f>
        <v>10.9095</v>
      </c>
      <c r="H872" t="str">
        <f>VLOOKUP(Table_production_dim1[[#This Row],[material_dim_material_id]],Table_material_dim1[[#All],[material_id]:[material_type_description]],3,FALSE)</f>
        <v>Single Stream</v>
      </c>
    </row>
    <row r="873" spans="1:8" x14ac:dyDescent="0.25">
      <c r="A873">
        <v>2770</v>
      </c>
      <c r="B873" s="2">
        <v>44341</v>
      </c>
      <c r="C873">
        <v>1220</v>
      </c>
      <c r="D873">
        <v>0.61</v>
      </c>
      <c r="E873" s="2">
        <v>44341</v>
      </c>
      <c r="F873">
        <v>10</v>
      </c>
      <c r="G873">
        <f>IF(Table_production_dim1[[#This Row],[system_created_date]]=Table_production_dim1[[#Headers],[system_created_date]],"",SUMIF(B:B,Table_production_dim1[[#This Row],[system_created_date]],D:D))</f>
        <v>10.9095</v>
      </c>
      <c r="H873" t="str">
        <f>VLOOKUP(Table_production_dim1[[#This Row],[material_dim_material_id]],Table_material_dim1[[#All],[material_id]:[material_type_description]],3,FALSE)</f>
        <v>Single Stream</v>
      </c>
    </row>
    <row r="874" spans="1:8" x14ac:dyDescent="0.25">
      <c r="A874">
        <v>2759</v>
      </c>
      <c r="B874" s="2">
        <v>44341</v>
      </c>
      <c r="C874">
        <v>1216</v>
      </c>
      <c r="D874">
        <v>0.60799999999999998</v>
      </c>
      <c r="E874" s="2">
        <v>44341</v>
      </c>
      <c r="F874">
        <v>2</v>
      </c>
      <c r="G874">
        <f>IF(Table_production_dim1[[#This Row],[system_created_date]]=Table_production_dim1[[#Headers],[system_created_date]],"",SUMIF(B:B,Table_production_dim1[[#This Row],[system_created_date]],D:D))</f>
        <v>10.9095</v>
      </c>
      <c r="H874" t="str">
        <f>VLOOKUP(Table_production_dim1[[#This Row],[material_dim_material_id]],Table_material_dim1[[#All],[material_id]:[material_type_description]],3,FALSE)</f>
        <v>OCC</v>
      </c>
    </row>
    <row r="875" spans="1:8" x14ac:dyDescent="0.25">
      <c r="A875">
        <v>2765</v>
      </c>
      <c r="B875" s="2">
        <v>44341</v>
      </c>
      <c r="C875">
        <v>1210</v>
      </c>
      <c r="D875">
        <v>0.60499999999999998</v>
      </c>
      <c r="E875" s="2">
        <v>44341</v>
      </c>
      <c r="F875">
        <v>10</v>
      </c>
      <c r="G875">
        <f>IF(Table_production_dim1[[#This Row],[system_created_date]]=Table_production_dim1[[#Headers],[system_created_date]],"",SUMIF(B:B,Table_production_dim1[[#This Row],[system_created_date]],D:D))</f>
        <v>10.9095</v>
      </c>
      <c r="H875" t="str">
        <f>VLOOKUP(Table_production_dim1[[#This Row],[material_dim_material_id]],Table_material_dim1[[#All],[material_id]:[material_type_description]],3,FALSE)</f>
        <v>Single Stream</v>
      </c>
    </row>
    <row r="876" spans="1:8" x14ac:dyDescent="0.25">
      <c r="A876">
        <v>2766</v>
      </c>
      <c r="B876" s="2">
        <v>44341</v>
      </c>
      <c r="C876">
        <v>1215</v>
      </c>
      <c r="D876">
        <v>0.60750000000000004</v>
      </c>
      <c r="E876" s="2">
        <v>44341</v>
      </c>
      <c r="F876">
        <v>10</v>
      </c>
      <c r="G876">
        <f>IF(Table_production_dim1[[#This Row],[system_created_date]]=Table_production_dim1[[#Headers],[system_created_date]],"",SUMIF(B:B,Table_production_dim1[[#This Row],[system_created_date]],D:D))</f>
        <v>10.9095</v>
      </c>
      <c r="H876" t="str">
        <f>VLOOKUP(Table_production_dim1[[#This Row],[material_dim_material_id]],Table_material_dim1[[#All],[material_id]:[material_type_description]],3,FALSE)</f>
        <v>Single Stream</v>
      </c>
    </row>
    <row r="877" spans="1:8" x14ac:dyDescent="0.25">
      <c r="A877">
        <v>2761</v>
      </c>
      <c r="B877" s="2">
        <v>44341</v>
      </c>
      <c r="C877">
        <v>1205</v>
      </c>
      <c r="D877">
        <v>0.60250000000000004</v>
      </c>
      <c r="E877" s="2">
        <v>44341</v>
      </c>
      <c r="F877">
        <v>10</v>
      </c>
      <c r="G877">
        <f>IF(Table_production_dim1[[#This Row],[system_created_date]]=Table_production_dim1[[#Headers],[system_created_date]],"",SUMIF(B:B,Table_production_dim1[[#This Row],[system_created_date]],D:D))</f>
        <v>10.9095</v>
      </c>
      <c r="H877" t="str">
        <f>VLOOKUP(Table_production_dim1[[#This Row],[material_dim_material_id]],Table_material_dim1[[#All],[material_id]:[material_type_description]],3,FALSE)</f>
        <v>Single Stream</v>
      </c>
    </row>
    <row r="878" spans="1:8" x14ac:dyDescent="0.25">
      <c r="A878">
        <v>2767</v>
      </c>
      <c r="B878" s="2">
        <v>44341</v>
      </c>
      <c r="C878">
        <v>1220</v>
      </c>
      <c r="D878">
        <v>0.61</v>
      </c>
      <c r="E878" s="2">
        <v>44341</v>
      </c>
      <c r="F878">
        <v>10</v>
      </c>
      <c r="G878">
        <f>IF(Table_production_dim1[[#This Row],[system_created_date]]=Table_production_dim1[[#Headers],[system_created_date]],"",SUMIF(B:B,Table_production_dim1[[#This Row],[system_created_date]],D:D))</f>
        <v>10.9095</v>
      </c>
      <c r="H878" t="str">
        <f>VLOOKUP(Table_production_dim1[[#This Row],[material_dim_material_id]],Table_material_dim1[[#All],[material_id]:[material_type_description]],3,FALSE)</f>
        <v>Single Stream</v>
      </c>
    </row>
    <row r="879" spans="1:8" x14ac:dyDescent="0.25">
      <c r="A879">
        <v>2760</v>
      </c>
      <c r="B879" s="2">
        <v>44341</v>
      </c>
      <c r="C879">
        <v>1216</v>
      </c>
      <c r="D879">
        <v>0.60799999999999998</v>
      </c>
      <c r="E879" s="2">
        <v>44341</v>
      </c>
      <c r="F879">
        <v>2</v>
      </c>
      <c r="G879">
        <f>IF(Table_production_dim1[[#This Row],[system_created_date]]=Table_production_dim1[[#Headers],[system_created_date]],"",SUMIF(B:B,Table_production_dim1[[#This Row],[system_created_date]],D:D))</f>
        <v>10.9095</v>
      </c>
      <c r="H879" t="str">
        <f>VLOOKUP(Table_production_dim1[[#This Row],[material_dim_material_id]],Table_material_dim1[[#All],[material_id]:[material_type_description]],3,FALSE)</f>
        <v>OCC</v>
      </c>
    </row>
    <row r="880" spans="1:8" x14ac:dyDescent="0.25">
      <c r="A880">
        <v>2756</v>
      </c>
      <c r="B880" s="2">
        <v>44341</v>
      </c>
      <c r="C880">
        <v>1220</v>
      </c>
      <c r="D880">
        <v>0.61</v>
      </c>
      <c r="E880" s="2">
        <v>44341</v>
      </c>
      <c r="F880">
        <v>10</v>
      </c>
      <c r="G880">
        <f>IF(Table_production_dim1[[#This Row],[system_created_date]]=Table_production_dim1[[#Headers],[system_created_date]],"",SUMIF(B:B,Table_production_dim1[[#This Row],[system_created_date]],D:D))</f>
        <v>10.9095</v>
      </c>
      <c r="H880" t="str">
        <f>VLOOKUP(Table_production_dim1[[#This Row],[material_dim_material_id]],Table_material_dim1[[#All],[material_id]:[material_type_description]],3,FALSE)</f>
        <v>Single Stream</v>
      </c>
    </row>
    <row r="881" spans="1:8" x14ac:dyDescent="0.25">
      <c r="A881">
        <v>2762</v>
      </c>
      <c r="B881" s="2">
        <v>44341</v>
      </c>
      <c r="C881">
        <v>1205</v>
      </c>
      <c r="D881">
        <v>0.60250000000000004</v>
      </c>
      <c r="E881" s="2">
        <v>44341</v>
      </c>
      <c r="F881">
        <v>10</v>
      </c>
      <c r="G881">
        <f>IF(Table_production_dim1[[#This Row],[system_created_date]]=Table_production_dim1[[#Headers],[system_created_date]],"",SUMIF(B:B,Table_production_dim1[[#This Row],[system_created_date]],D:D))</f>
        <v>10.9095</v>
      </c>
      <c r="H881" t="str">
        <f>VLOOKUP(Table_production_dim1[[#This Row],[material_dim_material_id]],Table_material_dim1[[#All],[material_id]:[material_type_description]],3,FALSE)</f>
        <v>Single Stream</v>
      </c>
    </row>
    <row r="882" spans="1:8" x14ac:dyDescent="0.25">
      <c r="A882">
        <v>2764</v>
      </c>
      <c r="B882" s="2">
        <v>44341</v>
      </c>
      <c r="C882">
        <v>1207</v>
      </c>
      <c r="D882">
        <v>0.60350000000000004</v>
      </c>
      <c r="E882" s="2">
        <v>44341</v>
      </c>
      <c r="F882">
        <v>10</v>
      </c>
      <c r="G882">
        <f>IF(Table_production_dim1[[#This Row],[system_created_date]]=Table_production_dim1[[#Headers],[system_created_date]],"",SUMIF(B:B,Table_production_dim1[[#This Row],[system_created_date]],D:D))</f>
        <v>10.9095</v>
      </c>
      <c r="H882" t="str">
        <f>VLOOKUP(Table_production_dim1[[#This Row],[material_dim_material_id]],Table_material_dim1[[#All],[material_id]:[material_type_description]],3,FALSE)</f>
        <v>Single Stream</v>
      </c>
    </row>
    <row r="883" spans="1:8" x14ac:dyDescent="0.25">
      <c r="A883">
        <v>2763</v>
      </c>
      <c r="B883" s="2">
        <v>44341</v>
      </c>
      <c r="C883">
        <v>1210</v>
      </c>
      <c r="D883">
        <v>0.60499999999999998</v>
      </c>
      <c r="E883" s="2">
        <v>44341</v>
      </c>
      <c r="F883">
        <v>10</v>
      </c>
      <c r="G883">
        <f>IF(Table_production_dim1[[#This Row],[system_created_date]]=Table_production_dim1[[#Headers],[system_created_date]],"",SUMIF(B:B,Table_production_dim1[[#This Row],[system_created_date]],D:D))</f>
        <v>10.9095</v>
      </c>
      <c r="H883" t="str">
        <f>VLOOKUP(Table_production_dim1[[#This Row],[material_dim_material_id]],Table_material_dim1[[#All],[material_id]:[material_type_description]],3,FALSE)</f>
        <v>Single Stream</v>
      </c>
    </row>
    <row r="884" spans="1:8" x14ac:dyDescent="0.25">
      <c r="A884">
        <v>2758</v>
      </c>
      <c r="B884" s="2">
        <v>44341</v>
      </c>
      <c r="C884">
        <v>1200</v>
      </c>
      <c r="D884">
        <v>0.6</v>
      </c>
      <c r="E884" s="2">
        <v>44341</v>
      </c>
      <c r="F884">
        <v>10</v>
      </c>
      <c r="G884">
        <f>IF(Table_production_dim1[[#This Row],[system_created_date]]=Table_production_dim1[[#Headers],[system_created_date]],"",SUMIF(B:B,Table_production_dim1[[#This Row],[system_created_date]],D:D))</f>
        <v>10.9095</v>
      </c>
      <c r="H884" t="str">
        <f>VLOOKUP(Table_production_dim1[[#This Row],[material_dim_material_id]],Table_material_dim1[[#All],[material_id]:[material_type_description]],3,FALSE)</f>
        <v>Single Stream</v>
      </c>
    </row>
    <row r="885" spans="1:8" x14ac:dyDescent="0.25">
      <c r="A885">
        <v>2757</v>
      </c>
      <c r="B885" s="2">
        <v>44341</v>
      </c>
      <c r="C885">
        <v>1215</v>
      </c>
      <c r="D885">
        <v>0.60750000000000004</v>
      </c>
      <c r="E885" s="2">
        <v>44341</v>
      </c>
      <c r="F885">
        <v>10</v>
      </c>
      <c r="G885">
        <f>IF(Table_production_dim1[[#This Row],[system_created_date]]=Table_production_dim1[[#Headers],[system_created_date]],"",SUMIF(B:B,Table_production_dim1[[#This Row],[system_created_date]],D:D))</f>
        <v>10.9095</v>
      </c>
      <c r="H885" t="str">
        <f>VLOOKUP(Table_production_dim1[[#This Row],[material_dim_material_id]],Table_material_dim1[[#All],[material_id]:[material_type_description]],3,FALSE)</f>
        <v>Single Stream</v>
      </c>
    </row>
    <row r="886" spans="1:8" x14ac:dyDescent="0.25">
      <c r="A886">
        <v>2772</v>
      </c>
      <c r="B886" s="2">
        <v>44341</v>
      </c>
      <c r="C886">
        <v>1210</v>
      </c>
      <c r="D886">
        <v>0.60499999999999998</v>
      </c>
      <c r="E886" s="2">
        <v>44341</v>
      </c>
      <c r="F886">
        <v>10</v>
      </c>
      <c r="G886">
        <f>IF(Table_production_dim1[[#This Row],[system_created_date]]=Table_production_dim1[[#Headers],[system_created_date]],"",SUMIF(B:B,Table_production_dim1[[#This Row],[system_created_date]],D:D))</f>
        <v>10.9095</v>
      </c>
      <c r="H886" t="str">
        <f>VLOOKUP(Table_production_dim1[[#This Row],[material_dim_material_id]],Table_material_dim1[[#All],[material_id]:[material_type_description]],3,FALSE)</f>
        <v>Single Stream</v>
      </c>
    </row>
    <row r="887" spans="1:8" x14ac:dyDescent="0.25">
      <c r="A887">
        <v>2755</v>
      </c>
      <c r="B887" s="2">
        <v>44341</v>
      </c>
      <c r="C887">
        <v>1217</v>
      </c>
      <c r="D887">
        <v>0.60850000000000004</v>
      </c>
      <c r="E887" s="2">
        <v>44341</v>
      </c>
      <c r="F887">
        <v>10</v>
      </c>
      <c r="G887">
        <f>IF(Table_production_dim1[[#This Row],[system_created_date]]=Table_production_dim1[[#Headers],[system_created_date]],"",SUMIF(B:B,Table_production_dim1[[#This Row],[system_created_date]],D:D))</f>
        <v>10.9095</v>
      </c>
      <c r="H887" t="str">
        <f>VLOOKUP(Table_production_dim1[[#This Row],[material_dim_material_id]],Table_material_dim1[[#All],[material_id]:[material_type_description]],3,FALSE)</f>
        <v>Single Stream</v>
      </c>
    </row>
    <row r="888" spans="1:8" x14ac:dyDescent="0.25">
      <c r="A888">
        <v>2749</v>
      </c>
      <c r="B888" s="2">
        <v>44340</v>
      </c>
      <c r="C888">
        <v>1205</v>
      </c>
      <c r="D888">
        <v>0.60250000000000004</v>
      </c>
      <c r="E888" s="2">
        <v>44340</v>
      </c>
      <c r="F888">
        <v>10</v>
      </c>
      <c r="G888">
        <f>IF(Table_production_dim1[[#This Row],[system_created_date]]=Table_production_dim1[[#Headers],[system_created_date]],"",SUMIF(B:B,Table_production_dim1[[#This Row],[system_created_date]],D:D))</f>
        <v>11.389999999999999</v>
      </c>
      <c r="H888" t="str">
        <f>VLOOKUP(Table_production_dim1[[#This Row],[material_dim_material_id]],Table_material_dim1[[#All],[material_id]:[material_type_description]],3,FALSE)</f>
        <v>Single Stream</v>
      </c>
    </row>
    <row r="889" spans="1:8" x14ac:dyDescent="0.25">
      <c r="A889">
        <v>2746</v>
      </c>
      <c r="B889" s="2">
        <v>44340</v>
      </c>
      <c r="C889">
        <v>1210</v>
      </c>
      <c r="D889">
        <v>0.60499999999999998</v>
      </c>
      <c r="E889" s="2">
        <v>44340</v>
      </c>
      <c r="F889">
        <v>10</v>
      </c>
      <c r="G889">
        <f>IF(Table_production_dim1[[#This Row],[system_created_date]]=Table_production_dim1[[#Headers],[system_created_date]],"",SUMIF(B:B,Table_production_dim1[[#This Row],[system_created_date]],D:D))</f>
        <v>11.389999999999999</v>
      </c>
      <c r="H889" t="str">
        <f>VLOOKUP(Table_production_dim1[[#This Row],[material_dim_material_id]],Table_material_dim1[[#All],[material_id]:[material_type_description]],3,FALSE)</f>
        <v>Single Stream</v>
      </c>
    </row>
    <row r="890" spans="1:8" x14ac:dyDescent="0.25">
      <c r="A890">
        <v>2738</v>
      </c>
      <c r="B890" s="2">
        <v>44340</v>
      </c>
      <c r="C890">
        <v>1205</v>
      </c>
      <c r="D890">
        <v>0.60250000000000004</v>
      </c>
      <c r="E890" s="2">
        <v>44340</v>
      </c>
      <c r="F890">
        <v>2</v>
      </c>
      <c r="G890">
        <f>IF(Table_production_dim1[[#This Row],[system_created_date]]=Table_production_dim1[[#Headers],[system_created_date]],"",SUMIF(B:B,Table_production_dim1[[#This Row],[system_created_date]],D:D))</f>
        <v>11.389999999999999</v>
      </c>
      <c r="H890" t="str">
        <f>VLOOKUP(Table_production_dim1[[#This Row],[material_dim_material_id]],Table_material_dim1[[#All],[material_id]:[material_type_description]],3,FALSE)</f>
        <v>OCC</v>
      </c>
    </row>
    <row r="891" spans="1:8" x14ac:dyDescent="0.25">
      <c r="A891">
        <v>2747</v>
      </c>
      <c r="B891" s="2">
        <v>44340</v>
      </c>
      <c r="C891">
        <v>1215</v>
      </c>
      <c r="D891">
        <v>0.60750000000000004</v>
      </c>
      <c r="E891" s="2">
        <v>44340</v>
      </c>
      <c r="F891">
        <v>10</v>
      </c>
      <c r="G891">
        <f>IF(Table_production_dim1[[#This Row],[system_created_date]]=Table_production_dim1[[#Headers],[system_created_date]],"",SUMIF(B:B,Table_production_dim1[[#This Row],[system_created_date]],D:D))</f>
        <v>11.389999999999999</v>
      </c>
      <c r="H891" t="str">
        <f>VLOOKUP(Table_production_dim1[[#This Row],[material_dim_material_id]],Table_material_dim1[[#All],[material_id]:[material_type_description]],3,FALSE)</f>
        <v>Single Stream</v>
      </c>
    </row>
    <row r="892" spans="1:8" x14ac:dyDescent="0.25">
      <c r="A892">
        <v>2745</v>
      </c>
      <c r="B892" s="2">
        <v>44340</v>
      </c>
      <c r="C892">
        <v>1200</v>
      </c>
      <c r="D892">
        <v>0.6</v>
      </c>
      <c r="E892" s="2">
        <v>44340</v>
      </c>
      <c r="F892">
        <v>10</v>
      </c>
      <c r="G892">
        <f>IF(Table_production_dim1[[#This Row],[system_created_date]]=Table_production_dim1[[#Headers],[system_created_date]],"",SUMIF(B:B,Table_production_dim1[[#This Row],[system_created_date]],D:D))</f>
        <v>11.389999999999999</v>
      </c>
      <c r="H892" t="str">
        <f>VLOOKUP(Table_production_dim1[[#This Row],[material_dim_material_id]],Table_material_dim1[[#All],[material_id]:[material_type_description]],3,FALSE)</f>
        <v>Single Stream</v>
      </c>
    </row>
    <row r="893" spans="1:8" x14ac:dyDescent="0.25">
      <c r="A893">
        <v>2739</v>
      </c>
      <c r="B893" s="2">
        <v>44340</v>
      </c>
      <c r="C893">
        <v>1210</v>
      </c>
      <c r="D893">
        <v>0.60499999999999998</v>
      </c>
      <c r="E893" s="2">
        <v>44340</v>
      </c>
      <c r="F893">
        <v>2</v>
      </c>
      <c r="G893">
        <f>IF(Table_production_dim1[[#This Row],[system_created_date]]=Table_production_dim1[[#Headers],[system_created_date]],"",SUMIF(B:B,Table_production_dim1[[#This Row],[system_created_date]],D:D))</f>
        <v>11.389999999999999</v>
      </c>
      <c r="H893" t="str">
        <f>VLOOKUP(Table_production_dim1[[#This Row],[material_dim_material_id]],Table_material_dim1[[#All],[material_id]:[material_type_description]],3,FALSE)</f>
        <v>OCC</v>
      </c>
    </row>
    <row r="894" spans="1:8" x14ac:dyDescent="0.25">
      <c r="A894">
        <v>2753</v>
      </c>
      <c r="B894" s="2">
        <v>44340</v>
      </c>
      <c r="C894">
        <v>1200</v>
      </c>
      <c r="D894">
        <v>0.6</v>
      </c>
      <c r="E894" s="2">
        <v>44340</v>
      </c>
      <c r="F894">
        <v>10</v>
      </c>
      <c r="G894">
        <f>IF(Table_production_dim1[[#This Row],[system_created_date]]=Table_production_dim1[[#Headers],[system_created_date]],"",SUMIF(B:B,Table_production_dim1[[#This Row],[system_created_date]],D:D))</f>
        <v>11.389999999999999</v>
      </c>
      <c r="H894" t="str">
        <f>VLOOKUP(Table_production_dim1[[#This Row],[material_dim_material_id]],Table_material_dim1[[#All],[material_id]:[material_type_description]],3,FALSE)</f>
        <v>Single Stream</v>
      </c>
    </row>
    <row r="895" spans="1:8" x14ac:dyDescent="0.25">
      <c r="A895">
        <v>2737</v>
      </c>
      <c r="B895" s="2">
        <v>44340</v>
      </c>
      <c r="C895">
        <v>1195</v>
      </c>
      <c r="D895">
        <v>0.59750000000000003</v>
      </c>
      <c r="E895" s="2">
        <v>44340</v>
      </c>
      <c r="F895">
        <v>2</v>
      </c>
      <c r="G895">
        <f>IF(Table_production_dim1[[#This Row],[system_created_date]]=Table_production_dim1[[#Headers],[system_created_date]],"",SUMIF(B:B,Table_production_dim1[[#This Row],[system_created_date]],D:D))</f>
        <v>11.389999999999999</v>
      </c>
      <c r="H895" t="str">
        <f>VLOOKUP(Table_production_dim1[[#This Row],[material_dim_material_id]],Table_material_dim1[[#All],[material_id]:[material_type_description]],3,FALSE)</f>
        <v>OCC</v>
      </c>
    </row>
    <row r="896" spans="1:8" x14ac:dyDescent="0.25">
      <c r="A896">
        <v>2744</v>
      </c>
      <c r="B896" s="2">
        <v>44340</v>
      </c>
      <c r="C896">
        <v>1220</v>
      </c>
      <c r="D896">
        <v>0.61</v>
      </c>
      <c r="E896" s="2">
        <v>44340</v>
      </c>
      <c r="F896">
        <v>10</v>
      </c>
      <c r="G896">
        <f>IF(Table_production_dim1[[#This Row],[system_created_date]]=Table_production_dim1[[#Headers],[system_created_date]],"",SUMIF(B:B,Table_production_dim1[[#This Row],[system_created_date]],D:D))</f>
        <v>11.389999999999999</v>
      </c>
      <c r="H896" t="str">
        <f>VLOOKUP(Table_production_dim1[[#This Row],[material_dim_material_id]],Table_material_dim1[[#All],[material_id]:[material_type_description]],3,FALSE)</f>
        <v>Single Stream</v>
      </c>
    </row>
    <row r="897" spans="1:8" x14ac:dyDescent="0.25">
      <c r="A897">
        <v>2754</v>
      </c>
      <c r="B897" s="2">
        <v>44340</v>
      </c>
      <c r="C897">
        <v>1205</v>
      </c>
      <c r="D897">
        <v>0.60250000000000004</v>
      </c>
      <c r="E897" s="2">
        <v>44340</v>
      </c>
      <c r="F897">
        <v>10</v>
      </c>
      <c r="G897">
        <f>IF(Table_production_dim1[[#This Row],[system_created_date]]=Table_production_dim1[[#Headers],[system_created_date]],"",SUMIF(B:B,Table_production_dim1[[#This Row],[system_created_date]],D:D))</f>
        <v>11.389999999999999</v>
      </c>
      <c r="H897" t="str">
        <f>VLOOKUP(Table_production_dim1[[#This Row],[material_dim_material_id]],Table_material_dim1[[#All],[material_id]:[material_type_description]],3,FALSE)</f>
        <v>Single Stream</v>
      </c>
    </row>
    <row r="898" spans="1:8" x14ac:dyDescent="0.25">
      <c r="A898">
        <v>2742</v>
      </c>
      <c r="B898" s="2">
        <v>44340</v>
      </c>
      <c r="C898">
        <v>1110</v>
      </c>
      <c r="D898">
        <v>0.55500000000000005</v>
      </c>
      <c r="E898" s="2">
        <v>44340</v>
      </c>
      <c r="F898">
        <v>2</v>
      </c>
      <c r="G898">
        <f>IF(Table_production_dim1[[#This Row],[system_created_date]]=Table_production_dim1[[#Headers],[system_created_date]],"",SUMIF(B:B,Table_production_dim1[[#This Row],[system_created_date]],D:D))</f>
        <v>11.389999999999999</v>
      </c>
      <c r="H898" t="str">
        <f>VLOOKUP(Table_production_dim1[[#This Row],[material_dim_material_id]],Table_material_dim1[[#All],[material_id]:[material_type_description]],3,FALSE)</f>
        <v>OCC</v>
      </c>
    </row>
    <row r="899" spans="1:8" x14ac:dyDescent="0.25">
      <c r="A899">
        <v>2752</v>
      </c>
      <c r="B899" s="2">
        <v>44340</v>
      </c>
      <c r="C899">
        <v>1215</v>
      </c>
      <c r="D899">
        <v>0.60750000000000004</v>
      </c>
      <c r="E899" s="2">
        <v>44340</v>
      </c>
      <c r="F899">
        <v>10</v>
      </c>
      <c r="G899">
        <f>IF(Table_production_dim1[[#This Row],[system_created_date]]=Table_production_dim1[[#Headers],[system_created_date]],"",SUMIF(B:B,Table_production_dim1[[#This Row],[system_created_date]],D:D))</f>
        <v>11.389999999999999</v>
      </c>
      <c r="H899" t="str">
        <f>VLOOKUP(Table_production_dim1[[#This Row],[material_dim_material_id]],Table_material_dim1[[#All],[material_id]:[material_type_description]],3,FALSE)</f>
        <v>Single Stream</v>
      </c>
    </row>
    <row r="900" spans="1:8" x14ac:dyDescent="0.25">
      <c r="A900">
        <v>2741</v>
      </c>
      <c r="B900" s="2">
        <v>44340</v>
      </c>
      <c r="C900">
        <v>1220</v>
      </c>
      <c r="D900">
        <v>0.61</v>
      </c>
      <c r="E900" s="2">
        <v>44340</v>
      </c>
      <c r="F900">
        <v>10</v>
      </c>
      <c r="G900">
        <f>IF(Table_production_dim1[[#This Row],[system_created_date]]=Table_production_dim1[[#Headers],[system_created_date]],"",SUMIF(B:B,Table_production_dim1[[#This Row],[system_created_date]],D:D))</f>
        <v>11.389999999999999</v>
      </c>
      <c r="H900" t="str">
        <f>VLOOKUP(Table_production_dim1[[#This Row],[material_dim_material_id]],Table_material_dim1[[#All],[material_id]:[material_type_description]],3,FALSE)</f>
        <v>Single Stream</v>
      </c>
    </row>
    <row r="901" spans="1:8" x14ac:dyDescent="0.25">
      <c r="A901">
        <v>2751</v>
      </c>
      <c r="B901" s="2">
        <v>44340</v>
      </c>
      <c r="C901">
        <v>1218</v>
      </c>
      <c r="D901">
        <v>0.60899999999999999</v>
      </c>
      <c r="E901" s="2">
        <v>44340</v>
      </c>
      <c r="F901">
        <v>10</v>
      </c>
      <c r="G901">
        <f>IF(Table_production_dim1[[#This Row],[system_created_date]]=Table_production_dim1[[#Headers],[system_created_date]],"",SUMIF(B:B,Table_production_dim1[[#This Row],[system_created_date]],D:D))</f>
        <v>11.389999999999999</v>
      </c>
      <c r="H901" t="str">
        <f>VLOOKUP(Table_production_dim1[[#This Row],[material_dim_material_id]],Table_material_dim1[[#All],[material_id]:[material_type_description]],3,FALSE)</f>
        <v>Single Stream</v>
      </c>
    </row>
    <row r="902" spans="1:8" x14ac:dyDescent="0.25">
      <c r="A902">
        <v>2743</v>
      </c>
      <c r="B902" s="2">
        <v>44340</v>
      </c>
      <c r="C902">
        <v>1115</v>
      </c>
      <c r="D902">
        <v>0.5575</v>
      </c>
      <c r="E902" s="2">
        <v>44340</v>
      </c>
      <c r="F902">
        <v>2</v>
      </c>
      <c r="G902">
        <f>IF(Table_production_dim1[[#This Row],[system_created_date]]=Table_production_dim1[[#Headers],[system_created_date]],"",SUMIF(B:B,Table_production_dim1[[#This Row],[system_created_date]],D:D))</f>
        <v>11.389999999999999</v>
      </c>
      <c r="H902" t="str">
        <f>VLOOKUP(Table_production_dim1[[#This Row],[material_dim_material_id]],Table_material_dim1[[#All],[material_id]:[material_type_description]],3,FALSE)</f>
        <v>OCC</v>
      </c>
    </row>
    <row r="903" spans="1:8" x14ac:dyDescent="0.25">
      <c r="A903">
        <v>2736</v>
      </c>
      <c r="B903" s="2">
        <v>44340</v>
      </c>
      <c r="C903">
        <v>1200</v>
      </c>
      <c r="D903">
        <v>0.6</v>
      </c>
      <c r="E903" s="2">
        <v>44340</v>
      </c>
      <c r="F903">
        <v>2</v>
      </c>
      <c r="G903">
        <f>IF(Table_production_dim1[[#This Row],[system_created_date]]=Table_production_dim1[[#Headers],[system_created_date]],"",SUMIF(B:B,Table_production_dim1[[#This Row],[system_created_date]],D:D))</f>
        <v>11.389999999999999</v>
      </c>
      <c r="H903" t="str">
        <f>VLOOKUP(Table_production_dim1[[#This Row],[material_dim_material_id]],Table_material_dim1[[#All],[material_id]:[material_type_description]],3,FALSE)</f>
        <v>OCC</v>
      </c>
    </row>
    <row r="904" spans="1:8" x14ac:dyDescent="0.25">
      <c r="A904">
        <v>2740</v>
      </c>
      <c r="B904" s="2">
        <v>44340</v>
      </c>
      <c r="C904">
        <v>1200</v>
      </c>
      <c r="D904">
        <v>0.6</v>
      </c>
      <c r="E904" s="2">
        <v>44340</v>
      </c>
      <c r="F904">
        <v>2</v>
      </c>
      <c r="G904">
        <f>IF(Table_production_dim1[[#This Row],[system_created_date]]=Table_production_dim1[[#Headers],[system_created_date]],"",SUMIF(B:B,Table_production_dim1[[#This Row],[system_created_date]],D:D))</f>
        <v>11.389999999999999</v>
      </c>
      <c r="H904" t="str">
        <f>VLOOKUP(Table_production_dim1[[#This Row],[material_dim_material_id]],Table_material_dim1[[#All],[material_id]:[material_type_description]],3,FALSE)</f>
        <v>OCC</v>
      </c>
    </row>
    <row r="905" spans="1:8" x14ac:dyDescent="0.25">
      <c r="A905">
        <v>2750</v>
      </c>
      <c r="B905" s="2">
        <v>44340</v>
      </c>
      <c r="C905">
        <v>1220</v>
      </c>
      <c r="D905">
        <v>0.61</v>
      </c>
      <c r="E905" s="2">
        <v>44340</v>
      </c>
      <c r="F905">
        <v>10</v>
      </c>
      <c r="G905">
        <f>IF(Table_production_dim1[[#This Row],[system_created_date]]=Table_production_dim1[[#Headers],[system_created_date]],"",SUMIF(B:B,Table_production_dim1[[#This Row],[system_created_date]],D:D))</f>
        <v>11.389999999999999</v>
      </c>
      <c r="H905" t="str">
        <f>VLOOKUP(Table_production_dim1[[#This Row],[material_dim_material_id]],Table_material_dim1[[#All],[material_id]:[material_type_description]],3,FALSE)</f>
        <v>Single Stream</v>
      </c>
    </row>
    <row r="906" spans="1:8" x14ac:dyDescent="0.25">
      <c r="A906">
        <v>2748</v>
      </c>
      <c r="B906" s="2">
        <v>44340</v>
      </c>
      <c r="C906">
        <v>1217</v>
      </c>
      <c r="D906">
        <v>0.60850000000000004</v>
      </c>
      <c r="E906" s="2">
        <v>44340</v>
      </c>
      <c r="F906">
        <v>10</v>
      </c>
      <c r="G906">
        <f>IF(Table_production_dim1[[#This Row],[system_created_date]]=Table_production_dim1[[#Headers],[system_created_date]],"",SUMIF(B:B,Table_production_dim1[[#This Row],[system_created_date]],D:D))</f>
        <v>11.389999999999999</v>
      </c>
      <c r="H906" t="str">
        <f>VLOOKUP(Table_production_dim1[[#This Row],[material_dim_material_id]],Table_material_dim1[[#All],[material_id]:[material_type_description]],3,FALSE)</f>
        <v>Single Stream</v>
      </c>
    </row>
    <row r="907" spans="1:8" x14ac:dyDescent="0.25">
      <c r="A907">
        <v>2721</v>
      </c>
      <c r="B907" s="2">
        <v>44337</v>
      </c>
      <c r="C907">
        <v>1210</v>
      </c>
      <c r="D907">
        <v>0.60499999999999998</v>
      </c>
      <c r="E907" s="2">
        <v>44337</v>
      </c>
      <c r="F907">
        <v>10</v>
      </c>
      <c r="G907">
        <f>IF(Table_production_dim1[[#This Row],[system_created_date]]=Table_production_dim1[[#Headers],[system_created_date]],"",SUMIF(B:B,Table_production_dim1[[#This Row],[system_created_date]],D:D))</f>
        <v>11.480499999999999</v>
      </c>
      <c r="H907" t="str">
        <f>VLOOKUP(Table_production_dim1[[#This Row],[material_dim_material_id]],Table_material_dim1[[#All],[material_id]:[material_type_description]],3,FALSE)</f>
        <v>Single Stream</v>
      </c>
    </row>
    <row r="908" spans="1:8" x14ac:dyDescent="0.25">
      <c r="A908">
        <v>2724</v>
      </c>
      <c r="B908" s="2">
        <v>44337</v>
      </c>
      <c r="C908">
        <v>1217</v>
      </c>
      <c r="D908">
        <v>0.60850000000000004</v>
      </c>
      <c r="E908" s="2">
        <v>44337</v>
      </c>
      <c r="F908">
        <v>10</v>
      </c>
      <c r="G908">
        <f>IF(Table_production_dim1[[#This Row],[system_created_date]]=Table_production_dim1[[#Headers],[system_created_date]],"",SUMIF(B:B,Table_production_dim1[[#This Row],[system_created_date]],D:D))</f>
        <v>11.480499999999999</v>
      </c>
      <c r="H908" t="str">
        <f>VLOOKUP(Table_production_dim1[[#This Row],[material_dim_material_id]],Table_material_dim1[[#All],[material_id]:[material_type_description]],3,FALSE)</f>
        <v>Single Stream</v>
      </c>
    </row>
    <row r="909" spans="1:8" x14ac:dyDescent="0.25">
      <c r="A909">
        <v>2735</v>
      </c>
      <c r="B909" s="2">
        <v>44337</v>
      </c>
      <c r="C909">
        <v>1220</v>
      </c>
      <c r="D909">
        <v>0.61</v>
      </c>
      <c r="E909" s="2">
        <v>44337</v>
      </c>
      <c r="F909">
        <v>10</v>
      </c>
      <c r="G909">
        <f>IF(Table_production_dim1[[#This Row],[system_created_date]]=Table_production_dim1[[#Headers],[system_created_date]],"",SUMIF(B:B,Table_production_dim1[[#This Row],[system_created_date]],D:D))</f>
        <v>11.480499999999999</v>
      </c>
      <c r="H909" t="str">
        <f>VLOOKUP(Table_production_dim1[[#This Row],[material_dim_material_id]],Table_material_dim1[[#All],[material_id]:[material_type_description]],3,FALSE)</f>
        <v>Single Stream</v>
      </c>
    </row>
    <row r="910" spans="1:8" x14ac:dyDescent="0.25">
      <c r="A910">
        <v>2730</v>
      </c>
      <c r="B910" s="2">
        <v>44337</v>
      </c>
      <c r="C910">
        <v>1210</v>
      </c>
      <c r="D910">
        <v>0.60499999999999998</v>
      </c>
      <c r="E910" s="2">
        <v>44337</v>
      </c>
      <c r="F910">
        <v>10</v>
      </c>
      <c r="G910">
        <f>IF(Table_production_dim1[[#This Row],[system_created_date]]=Table_production_dim1[[#Headers],[system_created_date]],"",SUMIF(B:B,Table_production_dim1[[#This Row],[system_created_date]],D:D))</f>
        <v>11.480499999999999</v>
      </c>
      <c r="H910" t="str">
        <f>VLOOKUP(Table_production_dim1[[#This Row],[material_dim_material_id]],Table_material_dim1[[#All],[material_id]:[material_type_description]],3,FALSE)</f>
        <v>Single Stream</v>
      </c>
    </row>
    <row r="911" spans="1:8" x14ac:dyDescent="0.25">
      <c r="A911">
        <v>2718</v>
      </c>
      <c r="B911" s="2">
        <v>44337</v>
      </c>
      <c r="C911">
        <v>1205</v>
      </c>
      <c r="D911">
        <v>0.60250000000000004</v>
      </c>
      <c r="E911" s="2">
        <v>44337</v>
      </c>
      <c r="F911">
        <v>2</v>
      </c>
      <c r="G911">
        <f>IF(Table_production_dim1[[#This Row],[system_created_date]]=Table_production_dim1[[#Headers],[system_created_date]],"",SUMIF(B:B,Table_production_dim1[[#This Row],[system_created_date]],D:D))</f>
        <v>11.480499999999999</v>
      </c>
      <c r="H911" t="str">
        <f>VLOOKUP(Table_production_dim1[[#This Row],[material_dim_material_id]],Table_material_dim1[[#All],[material_id]:[material_type_description]],3,FALSE)</f>
        <v>OCC</v>
      </c>
    </row>
    <row r="912" spans="1:8" x14ac:dyDescent="0.25">
      <c r="A912">
        <v>2722</v>
      </c>
      <c r="B912" s="2">
        <v>44337</v>
      </c>
      <c r="C912">
        <v>1205</v>
      </c>
      <c r="D912">
        <v>0.60250000000000004</v>
      </c>
      <c r="E912" s="2">
        <v>44337</v>
      </c>
      <c r="F912">
        <v>2</v>
      </c>
      <c r="G912">
        <f>IF(Table_production_dim1[[#This Row],[system_created_date]]=Table_production_dim1[[#Headers],[system_created_date]],"",SUMIF(B:B,Table_production_dim1[[#This Row],[system_created_date]],D:D))</f>
        <v>11.480499999999999</v>
      </c>
      <c r="H912" t="str">
        <f>VLOOKUP(Table_production_dim1[[#This Row],[material_dim_material_id]],Table_material_dim1[[#All],[material_id]:[material_type_description]],3,FALSE)</f>
        <v>OCC</v>
      </c>
    </row>
    <row r="913" spans="1:8" x14ac:dyDescent="0.25">
      <c r="A913">
        <v>2729</v>
      </c>
      <c r="B913" s="2">
        <v>44337</v>
      </c>
      <c r="C913">
        <v>1200</v>
      </c>
      <c r="D913">
        <v>0.6</v>
      </c>
      <c r="E913" s="2">
        <v>44337</v>
      </c>
      <c r="F913">
        <v>10</v>
      </c>
      <c r="G913">
        <f>IF(Table_production_dim1[[#This Row],[system_created_date]]=Table_production_dim1[[#Headers],[system_created_date]],"",SUMIF(B:B,Table_production_dim1[[#This Row],[system_created_date]],D:D))</f>
        <v>11.480499999999999</v>
      </c>
      <c r="H913" t="str">
        <f>VLOOKUP(Table_production_dim1[[#This Row],[material_dim_material_id]],Table_material_dim1[[#All],[material_id]:[material_type_description]],3,FALSE)</f>
        <v>Single Stream</v>
      </c>
    </row>
    <row r="914" spans="1:8" x14ac:dyDescent="0.25">
      <c r="A914">
        <v>2733</v>
      </c>
      <c r="B914" s="2">
        <v>44337</v>
      </c>
      <c r="C914">
        <v>1200</v>
      </c>
      <c r="D914">
        <v>0.6</v>
      </c>
      <c r="E914" s="2">
        <v>44337</v>
      </c>
      <c r="F914">
        <v>10</v>
      </c>
      <c r="G914">
        <f>IF(Table_production_dim1[[#This Row],[system_created_date]]=Table_production_dim1[[#Headers],[system_created_date]],"",SUMIF(B:B,Table_production_dim1[[#This Row],[system_created_date]],D:D))</f>
        <v>11.480499999999999</v>
      </c>
      <c r="H914" t="str">
        <f>VLOOKUP(Table_production_dim1[[#This Row],[material_dim_material_id]],Table_material_dim1[[#All],[material_id]:[material_type_description]],3,FALSE)</f>
        <v>Single Stream</v>
      </c>
    </row>
    <row r="915" spans="1:8" x14ac:dyDescent="0.25">
      <c r="A915">
        <v>2723</v>
      </c>
      <c r="B915" s="2">
        <v>44337</v>
      </c>
      <c r="C915">
        <v>1210</v>
      </c>
      <c r="D915">
        <v>0.60499999999999998</v>
      </c>
      <c r="E915" s="2">
        <v>44337</v>
      </c>
      <c r="F915">
        <v>2</v>
      </c>
      <c r="G915">
        <f>IF(Table_production_dim1[[#This Row],[system_created_date]]=Table_production_dim1[[#Headers],[system_created_date]],"",SUMIF(B:B,Table_production_dim1[[#This Row],[system_created_date]],D:D))</f>
        <v>11.480499999999999</v>
      </c>
      <c r="H915" t="str">
        <f>VLOOKUP(Table_production_dim1[[#This Row],[material_dim_material_id]],Table_material_dim1[[#All],[material_id]:[material_type_description]],3,FALSE)</f>
        <v>OCC</v>
      </c>
    </row>
    <row r="916" spans="1:8" x14ac:dyDescent="0.25">
      <c r="A916">
        <v>2734</v>
      </c>
      <c r="B916" s="2">
        <v>44337</v>
      </c>
      <c r="C916">
        <v>1205</v>
      </c>
      <c r="D916">
        <v>0.60250000000000004</v>
      </c>
      <c r="E916" s="2">
        <v>44337</v>
      </c>
      <c r="F916">
        <v>10</v>
      </c>
      <c r="G916">
        <f>IF(Table_production_dim1[[#This Row],[system_created_date]]=Table_production_dim1[[#Headers],[system_created_date]],"",SUMIF(B:B,Table_production_dim1[[#This Row],[system_created_date]],D:D))</f>
        <v>11.480499999999999</v>
      </c>
      <c r="H916" t="str">
        <f>VLOOKUP(Table_production_dim1[[#This Row],[material_dim_material_id]],Table_material_dim1[[#All],[material_id]:[material_type_description]],3,FALSE)</f>
        <v>Single Stream</v>
      </c>
    </row>
    <row r="917" spans="1:8" x14ac:dyDescent="0.25">
      <c r="A917">
        <v>2719</v>
      </c>
      <c r="B917" s="2">
        <v>44337</v>
      </c>
      <c r="C917">
        <v>1210</v>
      </c>
      <c r="D917">
        <v>0.60499999999999998</v>
      </c>
      <c r="E917" s="2">
        <v>44337</v>
      </c>
      <c r="F917">
        <v>10</v>
      </c>
      <c r="G917">
        <f>IF(Table_production_dim1[[#This Row],[system_created_date]]=Table_production_dim1[[#Headers],[system_created_date]],"",SUMIF(B:B,Table_production_dim1[[#This Row],[system_created_date]],D:D))</f>
        <v>11.480499999999999</v>
      </c>
      <c r="H917" t="str">
        <f>VLOOKUP(Table_production_dim1[[#This Row],[material_dim_material_id]],Table_material_dim1[[#All],[material_id]:[material_type_description]],3,FALSE)</f>
        <v>Single Stream</v>
      </c>
    </row>
    <row r="918" spans="1:8" x14ac:dyDescent="0.25">
      <c r="A918">
        <v>2726</v>
      </c>
      <c r="B918" s="2">
        <v>44337</v>
      </c>
      <c r="C918">
        <v>1200</v>
      </c>
      <c r="D918">
        <v>0.6</v>
      </c>
      <c r="E918" s="2">
        <v>44337</v>
      </c>
      <c r="F918">
        <v>10</v>
      </c>
      <c r="G918">
        <f>IF(Table_production_dim1[[#This Row],[system_created_date]]=Table_production_dim1[[#Headers],[system_created_date]],"",SUMIF(B:B,Table_production_dim1[[#This Row],[system_created_date]],D:D))</f>
        <v>11.480499999999999</v>
      </c>
      <c r="H918" t="str">
        <f>VLOOKUP(Table_production_dim1[[#This Row],[material_dim_material_id]],Table_material_dim1[[#All],[material_id]:[material_type_description]],3,FALSE)</f>
        <v>Single Stream</v>
      </c>
    </row>
    <row r="919" spans="1:8" x14ac:dyDescent="0.25">
      <c r="A919">
        <v>2732</v>
      </c>
      <c r="B919" s="2">
        <v>44337</v>
      </c>
      <c r="C919">
        <v>1215</v>
      </c>
      <c r="D919">
        <v>0.60750000000000004</v>
      </c>
      <c r="E919" s="2">
        <v>44337</v>
      </c>
      <c r="F919">
        <v>10</v>
      </c>
      <c r="G919">
        <f>IF(Table_production_dim1[[#This Row],[system_created_date]]=Table_production_dim1[[#Headers],[system_created_date]],"",SUMIF(B:B,Table_production_dim1[[#This Row],[system_created_date]],D:D))</f>
        <v>11.480499999999999</v>
      </c>
      <c r="H919" t="str">
        <f>VLOOKUP(Table_production_dim1[[#This Row],[material_dim_material_id]],Table_material_dim1[[#All],[material_id]:[material_type_description]],3,FALSE)</f>
        <v>Single Stream</v>
      </c>
    </row>
    <row r="920" spans="1:8" x14ac:dyDescent="0.25">
      <c r="A920">
        <v>2727</v>
      </c>
      <c r="B920" s="2">
        <v>44337</v>
      </c>
      <c r="C920">
        <v>1205</v>
      </c>
      <c r="D920">
        <v>0.60250000000000004</v>
      </c>
      <c r="E920" s="2">
        <v>44337</v>
      </c>
      <c r="F920">
        <v>10</v>
      </c>
      <c r="G920">
        <f>IF(Table_production_dim1[[#This Row],[system_created_date]]=Table_production_dim1[[#Headers],[system_created_date]],"",SUMIF(B:B,Table_production_dim1[[#This Row],[system_created_date]],D:D))</f>
        <v>11.480499999999999</v>
      </c>
      <c r="H920" t="str">
        <f>VLOOKUP(Table_production_dim1[[#This Row],[material_dim_material_id]],Table_material_dim1[[#All],[material_id]:[material_type_description]],3,FALSE)</f>
        <v>Single Stream</v>
      </c>
    </row>
    <row r="921" spans="1:8" x14ac:dyDescent="0.25">
      <c r="A921">
        <v>2731</v>
      </c>
      <c r="B921" s="2">
        <v>44337</v>
      </c>
      <c r="C921">
        <v>1205</v>
      </c>
      <c r="D921">
        <v>0.60250000000000004</v>
      </c>
      <c r="E921" s="2">
        <v>44337</v>
      </c>
      <c r="F921">
        <v>10</v>
      </c>
      <c r="G921">
        <f>IF(Table_production_dim1[[#This Row],[system_created_date]]=Table_production_dim1[[#Headers],[system_created_date]],"",SUMIF(B:B,Table_production_dim1[[#This Row],[system_created_date]],D:D))</f>
        <v>11.480499999999999</v>
      </c>
      <c r="H921" t="str">
        <f>VLOOKUP(Table_production_dim1[[#This Row],[material_dim_material_id]],Table_material_dim1[[#All],[material_id]:[material_type_description]],3,FALSE)</f>
        <v>Single Stream</v>
      </c>
    </row>
    <row r="922" spans="1:8" x14ac:dyDescent="0.25">
      <c r="A922">
        <v>2728</v>
      </c>
      <c r="B922" s="2">
        <v>44337</v>
      </c>
      <c r="C922">
        <v>1210</v>
      </c>
      <c r="D922">
        <v>0.60499999999999998</v>
      </c>
      <c r="E922" s="2">
        <v>44337</v>
      </c>
      <c r="F922">
        <v>10</v>
      </c>
      <c r="G922">
        <f>IF(Table_production_dim1[[#This Row],[system_created_date]]=Table_production_dim1[[#Headers],[system_created_date]],"",SUMIF(B:B,Table_production_dim1[[#This Row],[system_created_date]],D:D))</f>
        <v>11.480499999999999</v>
      </c>
      <c r="H922" t="str">
        <f>VLOOKUP(Table_production_dim1[[#This Row],[material_dim_material_id]],Table_material_dim1[[#All],[material_id]:[material_type_description]],3,FALSE)</f>
        <v>Single Stream</v>
      </c>
    </row>
    <row r="923" spans="1:8" x14ac:dyDescent="0.25">
      <c r="A923">
        <v>2717</v>
      </c>
      <c r="B923" s="2">
        <v>44337</v>
      </c>
      <c r="C923">
        <v>1210</v>
      </c>
      <c r="D923">
        <v>0.60499999999999998</v>
      </c>
      <c r="E923" s="2">
        <v>44337</v>
      </c>
      <c r="F923">
        <v>2</v>
      </c>
      <c r="G923">
        <f>IF(Table_production_dim1[[#This Row],[system_created_date]]=Table_production_dim1[[#Headers],[system_created_date]],"",SUMIF(B:B,Table_production_dim1[[#This Row],[system_created_date]],D:D))</f>
        <v>11.480499999999999</v>
      </c>
      <c r="H923" t="str">
        <f>VLOOKUP(Table_production_dim1[[#This Row],[material_dim_material_id]],Table_material_dim1[[#All],[material_id]:[material_type_description]],3,FALSE)</f>
        <v>OCC</v>
      </c>
    </row>
    <row r="924" spans="1:8" x14ac:dyDescent="0.25">
      <c r="A924">
        <v>2725</v>
      </c>
      <c r="B924" s="2">
        <v>44337</v>
      </c>
      <c r="C924">
        <v>1219</v>
      </c>
      <c r="D924">
        <v>0.60950000000000004</v>
      </c>
      <c r="E924" s="2">
        <v>44337</v>
      </c>
      <c r="F924">
        <v>10</v>
      </c>
      <c r="G924">
        <f>IF(Table_production_dim1[[#This Row],[system_created_date]]=Table_production_dim1[[#Headers],[system_created_date]],"",SUMIF(B:B,Table_production_dim1[[#This Row],[system_created_date]],D:D))</f>
        <v>11.480499999999999</v>
      </c>
      <c r="H924" t="str">
        <f>VLOOKUP(Table_production_dim1[[#This Row],[material_dim_material_id]],Table_material_dim1[[#All],[material_id]:[material_type_description]],3,FALSE)</f>
        <v>Single Stream</v>
      </c>
    </row>
    <row r="925" spans="1:8" x14ac:dyDescent="0.25">
      <c r="A925">
        <v>2720</v>
      </c>
      <c r="B925" s="2">
        <v>44337</v>
      </c>
      <c r="C925">
        <v>1205</v>
      </c>
      <c r="D925">
        <v>0.60250000000000004</v>
      </c>
      <c r="E925" s="2">
        <v>44337</v>
      </c>
      <c r="F925">
        <v>10</v>
      </c>
      <c r="G925">
        <f>IF(Table_production_dim1[[#This Row],[system_created_date]]=Table_production_dim1[[#Headers],[system_created_date]],"",SUMIF(B:B,Table_production_dim1[[#This Row],[system_created_date]],D:D))</f>
        <v>11.480499999999999</v>
      </c>
      <c r="H925" t="str">
        <f>VLOOKUP(Table_production_dim1[[#This Row],[material_dim_material_id]],Table_material_dim1[[#All],[material_id]:[material_type_description]],3,FALSE)</f>
        <v>Single Stream</v>
      </c>
    </row>
    <row r="926" spans="1:8" x14ac:dyDescent="0.25">
      <c r="A926">
        <v>2705</v>
      </c>
      <c r="B926" s="2">
        <v>44336</v>
      </c>
      <c r="C926">
        <v>1217</v>
      </c>
      <c r="D926">
        <v>0.60850000000000004</v>
      </c>
      <c r="E926" s="2">
        <v>44336</v>
      </c>
      <c r="F926">
        <v>10</v>
      </c>
      <c r="G926">
        <f>IF(Table_production_dim1[[#This Row],[system_created_date]]=Table_production_dim1[[#Headers],[system_created_date]],"",SUMIF(B:B,Table_production_dim1[[#This Row],[system_created_date]],D:D))</f>
        <v>9.6789999999999985</v>
      </c>
      <c r="H926" t="str">
        <f>VLOOKUP(Table_production_dim1[[#This Row],[material_dim_material_id]],Table_material_dim1[[#All],[material_id]:[material_type_description]],3,FALSE)</f>
        <v>Single Stream</v>
      </c>
    </row>
    <row r="927" spans="1:8" x14ac:dyDescent="0.25">
      <c r="A927">
        <v>2702</v>
      </c>
      <c r="B927" s="2">
        <v>44336</v>
      </c>
      <c r="C927">
        <v>1200</v>
      </c>
      <c r="D927">
        <v>0.6</v>
      </c>
      <c r="E927" s="2">
        <v>44336</v>
      </c>
      <c r="F927">
        <v>2</v>
      </c>
      <c r="G927">
        <f>IF(Table_production_dim1[[#This Row],[system_created_date]]=Table_production_dim1[[#Headers],[system_created_date]],"",SUMIF(B:B,Table_production_dim1[[#This Row],[system_created_date]],D:D))</f>
        <v>9.6789999999999985</v>
      </c>
      <c r="H927" t="str">
        <f>VLOOKUP(Table_production_dim1[[#This Row],[material_dim_material_id]],Table_material_dim1[[#All],[material_id]:[material_type_description]],3,FALSE)</f>
        <v>OCC</v>
      </c>
    </row>
    <row r="928" spans="1:8" x14ac:dyDescent="0.25">
      <c r="A928">
        <v>2712</v>
      </c>
      <c r="B928" s="2">
        <v>44336</v>
      </c>
      <c r="C928">
        <v>1220</v>
      </c>
      <c r="D928">
        <v>0.61</v>
      </c>
      <c r="E928" s="2">
        <v>44336</v>
      </c>
      <c r="F928">
        <v>10</v>
      </c>
      <c r="G928">
        <f>IF(Table_production_dim1[[#This Row],[system_created_date]]=Table_production_dim1[[#Headers],[system_created_date]],"",SUMIF(B:B,Table_production_dim1[[#This Row],[system_created_date]],D:D))</f>
        <v>9.6789999999999985</v>
      </c>
      <c r="H928" t="str">
        <f>VLOOKUP(Table_production_dim1[[#This Row],[material_dim_material_id]],Table_material_dim1[[#All],[material_id]:[material_type_description]],3,FALSE)</f>
        <v>Single Stream</v>
      </c>
    </row>
    <row r="929" spans="1:8" x14ac:dyDescent="0.25">
      <c r="A929">
        <v>2709</v>
      </c>
      <c r="B929" s="2">
        <v>44336</v>
      </c>
      <c r="C929">
        <v>1208</v>
      </c>
      <c r="D929">
        <v>0.60399999999999998</v>
      </c>
      <c r="E929" s="2">
        <v>44336</v>
      </c>
      <c r="F929">
        <v>10</v>
      </c>
      <c r="G929">
        <f>IF(Table_production_dim1[[#This Row],[system_created_date]]=Table_production_dim1[[#Headers],[system_created_date]],"",SUMIF(B:B,Table_production_dim1[[#This Row],[system_created_date]],D:D))</f>
        <v>9.6789999999999985</v>
      </c>
      <c r="H929" t="str">
        <f>VLOOKUP(Table_production_dim1[[#This Row],[material_dim_material_id]],Table_material_dim1[[#All],[material_id]:[material_type_description]],3,FALSE)</f>
        <v>Single Stream</v>
      </c>
    </row>
    <row r="930" spans="1:8" x14ac:dyDescent="0.25">
      <c r="A930">
        <v>2710</v>
      </c>
      <c r="B930" s="2">
        <v>44336</v>
      </c>
      <c r="C930">
        <v>1217</v>
      </c>
      <c r="D930">
        <v>0.60850000000000004</v>
      </c>
      <c r="E930" s="2">
        <v>44336</v>
      </c>
      <c r="F930">
        <v>10</v>
      </c>
      <c r="G930">
        <f>IF(Table_production_dim1[[#This Row],[system_created_date]]=Table_production_dim1[[#Headers],[system_created_date]],"",SUMIF(B:B,Table_production_dim1[[#This Row],[system_created_date]],D:D))</f>
        <v>9.6789999999999985</v>
      </c>
      <c r="H930" t="str">
        <f>VLOOKUP(Table_production_dim1[[#This Row],[material_dim_material_id]],Table_material_dim1[[#All],[material_id]:[material_type_description]],3,FALSE)</f>
        <v>Single Stream</v>
      </c>
    </row>
    <row r="931" spans="1:8" x14ac:dyDescent="0.25">
      <c r="A931">
        <v>2716</v>
      </c>
      <c r="B931" s="2">
        <v>44336</v>
      </c>
      <c r="C931">
        <v>1215</v>
      </c>
      <c r="D931">
        <v>0.60750000000000004</v>
      </c>
      <c r="E931" s="2">
        <v>44336</v>
      </c>
      <c r="F931">
        <v>10</v>
      </c>
      <c r="G931">
        <f>IF(Table_production_dim1[[#This Row],[system_created_date]]=Table_production_dim1[[#Headers],[system_created_date]],"",SUMIF(B:B,Table_production_dim1[[#This Row],[system_created_date]],D:D))</f>
        <v>9.6789999999999985</v>
      </c>
      <c r="H931" t="str">
        <f>VLOOKUP(Table_production_dim1[[#This Row],[material_dim_material_id]],Table_material_dim1[[#All],[material_id]:[material_type_description]],3,FALSE)</f>
        <v>Single Stream</v>
      </c>
    </row>
    <row r="932" spans="1:8" x14ac:dyDescent="0.25">
      <c r="A932">
        <v>2714</v>
      </c>
      <c r="B932" s="2">
        <v>44336</v>
      </c>
      <c r="C932">
        <v>1200</v>
      </c>
      <c r="D932">
        <v>0.6</v>
      </c>
      <c r="E932" s="2">
        <v>44336</v>
      </c>
      <c r="F932">
        <v>10</v>
      </c>
      <c r="G932">
        <f>IF(Table_production_dim1[[#This Row],[system_created_date]]=Table_production_dim1[[#Headers],[system_created_date]],"",SUMIF(B:B,Table_production_dim1[[#This Row],[system_created_date]],D:D))</f>
        <v>9.6789999999999985</v>
      </c>
      <c r="H932" t="str">
        <f>VLOOKUP(Table_production_dim1[[#This Row],[material_dim_material_id]],Table_material_dim1[[#All],[material_id]:[material_type_description]],3,FALSE)</f>
        <v>Single Stream</v>
      </c>
    </row>
    <row r="933" spans="1:8" x14ac:dyDescent="0.25">
      <c r="A933">
        <v>2711</v>
      </c>
      <c r="B933" s="2">
        <v>44336</v>
      </c>
      <c r="C933">
        <v>1213</v>
      </c>
      <c r="D933">
        <v>0.60650000000000004</v>
      </c>
      <c r="E933" s="2">
        <v>44336</v>
      </c>
      <c r="F933">
        <v>10</v>
      </c>
      <c r="G933">
        <f>IF(Table_production_dim1[[#This Row],[system_created_date]]=Table_production_dim1[[#Headers],[system_created_date]],"",SUMIF(B:B,Table_production_dim1[[#This Row],[system_created_date]],D:D))</f>
        <v>9.6789999999999985</v>
      </c>
      <c r="H933" t="str">
        <f>VLOOKUP(Table_production_dim1[[#This Row],[material_dim_material_id]],Table_material_dim1[[#All],[material_id]:[material_type_description]],3,FALSE)</f>
        <v>Single Stream</v>
      </c>
    </row>
    <row r="934" spans="1:8" x14ac:dyDescent="0.25">
      <c r="A934">
        <v>2715</v>
      </c>
      <c r="B934" s="2">
        <v>44336</v>
      </c>
      <c r="C934">
        <v>1200</v>
      </c>
      <c r="D934">
        <v>0.6</v>
      </c>
      <c r="E934" s="2">
        <v>44336</v>
      </c>
      <c r="F934">
        <v>10</v>
      </c>
      <c r="G934">
        <f>IF(Table_production_dim1[[#This Row],[system_created_date]]=Table_production_dim1[[#Headers],[system_created_date]],"",SUMIF(B:B,Table_production_dim1[[#This Row],[system_created_date]],D:D))</f>
        <v>9.6789999999999985</v>
      </c>
      <c r="H934" t="str">
        <f>VLOOKUP(Table_production_dim1[[#This Row],[material_dim_material_id]],Table_material_dim1[[#All],[material_id]:[material_type_description]],3,FALSE)</f>
        <v>Single Stream</v>
      </c>
    </row>
    <row r="935" spans="1:8" x14ac:dyDescent="0.25">
      <c r="A935">
        <v>2701</v>
      </c>
      <c r="B935" s="2">
        <v>44336</v>
      </c>
      <c r="C935">
        <v>1205</v>
      </c>
      <c r="D935">
        <v>0.60250000000000004</v>
      </c>
      <c r="E935" s="2">
        <v>44336</v>
      </c>
      <c r="F935">
        <v>2</v>
      </c>
      <c r="G935">
        <f>IF(Table_production_dim1[[#This Row],[system_created_date]]=Table_production_dim1[[#Headers],[system_created_date]],"",SUMIF(B:B,Table_production_dim1[[#This Row],[system_created_date]],D:D))</f>
        <v>9.6789999999999985</v>
      </c>
      <c r="H935" t="str">
        <f>VLOOKUP(Table_production_dim1[[#This Row],[material_dim_material_id]],Table_material_dim1[[#All],[material_id]:[material_type_description]],3,FALSE)</f>
        <v>OCC</v>
      </c>
    </row>
    <row r="936" spans="1:8" x14ac:dyDescent="0.25">
      <c r="A936">
        <v>2704</v>
      </c>
      <c r="B936" s="2">
        <v>44336</v>
      </c>
      <c r="C936">
        <v>1200</v>
      </c>
      <c r="D936">
        <v>0.6</v>
      </c>
      <c r="E936" s="2">
        <v>44336</v>
      </c>
      <c r="F936">
        <v>10</v>
      </c>
      <c r="G936">
        <f>IF(Table_production_dim1[[#This Row],[system_created_date]]=Table_production_dim1[[#Headers],[system_created_date]],"",SUMIF(B:B,Table_production_dim1[[#This Row],[system_created_date]],D:D))</f>
        <v>9.6789999999999985</v>
      </c>
      <c r="H936" t="str">
        <f>VLOOKUP(Table_production_dim1[[#This Row],[material_dim_material_id]],Table_material_dim1[[#All],[material_id]:[material_type_description]],3,FALSE)</f>
        <v>Single Stream</v>
      </c>
    </row>
    <row r="937" spans="1:8" x14ac:dyDescent="0.25">
      <c r="A937">
        <v>2708</v>
      </c>
      <c r="B937" s="2">
        <v>44336</v>
      </c>
      <c r="C937">
        <v>1200</v>
      </c>
      <c r="D937">
        <v>0.6</v>
      </c>
      <c r="E937" s="2">
        <v>44336</v>
      </c>
      <c r="F937">
        <v>10</v>
      </c>
      <c r="G937">
        <f>IF(Table_production_dim1[[#This Row],[system_created_date]]=Table_production_dim1[[#Headers],[system_created_date]],"",SUMIF(B:B,Table_production_dim1[[#This Row],[system_created_date]],D:D))</f>
        <v>9.6789999999999985</v>
      </c>
      <c r="H937" t="str">
        <f>VLOOKUP(Table_production_dim1[[#This Row],[material_dim_material_id]],Table_material_dim1[[#All],[material_id]:[material_type_description]],3,FALSE)</f>
        <v>Single Stream</v>
      </c>
    </row>
    <row r="938" spans="1:8" x14ac:dyDescent="0.25">
      <c r="A938">
        <v>2713</v>
      </c>
      <c r="B938" s="2">
        <v>44336</v>
      </c>
      <c r="C938">
        <v>1218</v>
      </c>
      <c r="D938">
        <v>0.60899999999999999</v>
      </c>
      <c r="E938" s="2">
        <v>44336</v>
      </c>
      <c r="F938">
        <v>10</v>
      </c>
      <c r="G938">
        <f>IF(Table_production_dim1[[#This Row],[system_created_date]]=Table_production_dim1[[#Headers],[system_created_date]],"",SUMIF(B:B,Table_production_dim1[[#This Row],[system_created_date]],D:D))</f>
        <v>9.6789999999999985</v>
      </c>
      <c r="H938" t="str">
        <f>VLOOKUP(Table_production_dim1[[#This Row],[material_dim_material_id]],Table_material_dim1[[#All],[material_id]:[material_type_description]],3,FALSE)</f>
        <v>Single Stream</v>
      </c>
    </row>
    <row r="939" spans="1:8" x14ac:dyDescent="0.25">
      <c r="A939">
        <v>2707</v>
      </c>
      <c r="B939" s="2">
        <v>44336</v>
      </c>
      <c r="C939">
        <v>1220</v>
      </c>
      <c r="D939">
        <v>0.61</v>
      </c>
      <c r="E939" s="2">
        <v>44336</v>
      </c>
      <c r="F939">
        <v>10</v>
      </c>
      <c r="G939">
        <f>IF(Table_production_dim1[[#This Row],[system_created_date]]=Table_production_dim1[[#Headers],[system_created_date]],"",SUMIF(B:B,Table_production_dim1[[#This Row],[system_created_date]],D:D))</f>
        <v>9.6789999999999985</v>
      </c>
      <c r="H939" t="str">
        <f>VLOOKUP(Table_production_dim1[[#This Row],[material_dim_material_id]],Table_material_dim1[[#All],[material_id]:[material_type_description]],3,FALSE)</f>
        <v>Single Stream</v>
      </c>
    </row>
    <row r="940" spans="1:8" x14ac:dyDescent="0.25">
      <c r="A940">
        <v>2706</v>
      </c>
      <c r="B940" s="2">
        <v>44336</v>
      </c>
      <c r="C940">
        <v>1210</v>
      </c>
      <c r="D940">
        <v>0.60499999999999998</v>
      </c>
      <c r="E940" s="2">
        <v>44336</v>
      </c>
      <c r="F940">
        <v>10</v>
      </c>
      <c r="G940">
        <f>IF(Table_production_dim1[[#This Row],[system_created_date]]=Table_production_dim1[[#Headers],[system_created_date]],"",SUMIF(B:B,Table_production_dim1[[#This Row],[system_created_date]],D:D))</f>
        <v>9.6789999999999985</v>
      </c>
      <c r="H940" t="str">
        <f>VLOOKUP(Table_production_dim1[[#This Row],[material_dim_material_id]],Table_material_dim1[[#All],[material_id]:[material_type_description]],3,FALSE)</f>
        <v>Single Stream</v>
      </c>
    </row>
    <row r="941" spans="1:8" x14ac:dyDescent="0.25">
      <c r="A941">
        <v>2703</v>
      </c>
      <c r="B941" s="2">
        <v>44336</v>
      </c>
      <c r="C941">
        <v>1215</v>
      </c>
      <c r="D941">
        <v>0.60750000000000004</v>
      </c>
      <c r="E941" s="2">
        <v>44336</v>
      </c>
      <c r="F941">
        <v>10</v>
      </c>
      <c r="G941">
        <f>IF(Table_production_dim1[[#This Row],[system_created_date]]=Table_production_dim1[[#Headers],[system_created_date]],"",SUMIF(B:B,Table_production_dim1[[#This Row],[system_created_date]],D:D))</f>
        <v>9.6789999999999985</v>
      </c>
      <c r="H941" t="str">
        <f>VLOOKUP(Table_production_dim1[[#This Row],[material_dim_material_id]],Table_material_dim1[[#All],[material_id]:[material_type_description]],3,FALSE)</f>
        <v>Single Stream</v>
      </c>
    </row>
    <row r="942" spans="1:8" x14ac:dyDescent="0.25">
      <c r="A942">
        <v>2687</v>
      </c>
      <c r="B942" s="2">
        <v>44335</v>
      </c>
      <c r="C942">
        <v>1200</v>
      </c>
      <c r="D942">
        <v>0.6</v>
      </c>
      <c r="E942" s="2">
        <v>44335</v>
      </c>
      <c r="F942">
        <v>2</v>
      </c>
      <c r="G942">
        <f>IF(Table_production_dim1[[#This Row],[system_created_date]]=Table_production_dim1[[#Headers],[system_created_date]],"",SUMIF(B:B,Table_production_dim1[[#This Row],[system_created_date]],D:D))</f>
        <v>9.0670000000000002</v>
      </c>
      <c r="H942" t="str">
        <f>VLOOKUP(Table_production_dim1[[#This Row],[material_dim_material_id]],Table_material_dim1[[#All],[material_id]:[material_type_description]],3,FALSE)</f>
        <v>OCC</v>
      </c>
    </row>
    <row r="943" spans="1:8" x14ac:dyDescent="0.25">
      <c r="A943">
        <v>2691</v>
      </c>
      <c r="B943" s="2">
        <v>44335</v>
      </c>
      <c r="C943">
        <v>1200</v>
      </c>
      <c r="D943">
        <v>0.6</v>
      </c>
      <c r="E943" s="2">
        <v>44335</v>
      </c>
      <c r="F943">
        <v>10</v>
      </c>
      <c r="G943">
        <f>IF(Table_production_dim1[[#This Row],[system_created_date]]=Table_production_dim1[[#Headers],[system_created_date]],"",SUMIF(B:B,Table_production_dim1[[#This Row],[system_created_date]],D:D))</f>
        <v>9.0670000000000002</v>
      </c>
      <c r="H943" t="str">
        <f>VLOOKUP(Table_production_dim1[[#This Row],[material_dim_material_id]],Table_material_dim1[[#All],[material_id]:[material_type_description]],3,FALSE)</f>
        <v>Single Stream</v>
      </c>
    </row>
    <row r="944" spans="1:8" x14ac:dyDescent="0.25">
      <c r="A944">
        <v>2693</v>
      </c>
      <c r="B944" s="2">
        <v>44335</v>
      </c>
      <c r="C944">
        <v>1210</v>
      </c>
      <c r="D944">
        <v>0.60499999999999998</v>
      </c>
      <c r="E944" s="2">
        <v>44335</v>
      </c>
      <c r="F944">
        <v>2</v>
      </c>
      <c r="G944">
        <f>IF(Table_production_dim1[[#This Row],[system_created_date]]=Table_production_dim1[[#Headers],[system_created_date]],"",SUMIF(B:B,Table_production_dim1[[#This Row],[system_created_date]],D:D))</f>
        <v>9.0670000000000002</v>
      </c>
      <c r="H944" t="str">
        <f>VLOOKUP(Table_production_dim1[[#This Row],[material_dim_material_id]],Table_material_dim1[[#All],[material_id]:[material_type_description]],3,FALSE)</f>
        <v>OCC</v>
      </c>
    </row>
    <row r="945" spans="1:8" x14ac:dyDescent="0.25">
      <c r="A945">
        <v>2696</v>
      </c>
      <c r="B945" s="2">
        <v>44335</v>
      </c>
      <c r="C945">
        <v>1200</v>
      </c>
      <c r="D945">
        <v>0.6</v>
      </c>
      <c r="E945" s="2">
        <v>44335</v>
      </c>
      <c r="F945">
        <v>2</v>
      </c>
      <c r="G945">
        <f>IF(Table_production_dim1[[#This Row],[system_created_date]]=Table_production_dim1[[#Headers],[system_created_date]],"",SUMIF(B:B,Table_production_dim1[[#This Row],[system_created_date]],D:D))</f>
        <v>9.0670000000000002</v>
      </c>
      <c r="H945" t="str">
        <f>VLOOKUP(Table_production_dim1[[#This Row],[material_dim_material_id]],Table_material_dim1[[#All],[material_id]:[material_type_description]],3,FALSE)</f>
        <v>OCC</v>
      </c>
    </row>
    <row r="946" spans="1:8" x14ac:dyDescent="0.25">
      <c r="A946">
        <v>2689</v>
      </c>
      <c r="B946" s="2">
        <v>44335</v>
      </c>
      <c r="C946">
        <v>1210</v>
      </c>
      <c r="D946">
        <v>0.60499999999999998</v>
      </c>
      <c r="E946" s="2">
        <v>44335</v>
      </c>
      <c r="F946">
        <v>10</v>
      </c>
      <c r="G946">
        <f>IF(Table_production_dim1[[#This Row],[system_created_date]]=Table_production_dim1[[#Headers],[system_created_date]],"",SUMIF(B:B,Table_production_dim1[[#This Row],[system_created_date]],D:D))</f>
        <v>9.0670000000000002</v>
      </c>
      <c r="H946" t="str">
        <f>VLOOKUP(Table_production_dim1[[#This Row],[material_dim_material_id]],Table_material_dim1[[#All],[material_id]:[material_type_description]],3,FALSE)</f>
        <v>Single Stream</v>
      </c>
    </row>
    <row r="947" spans="1:8" x14ac:dyDescent="0.25">
      <c r="A947">
        <v>2700</v>
      </c>
      <c r="B947" s="2">
        <v>44335</v>
      </c>
      <c r="C947">
        <v>1217</v>
      </c>
      <c r="D947">
        <v>0.60850000000000004</v>
      </c>
      <c r="E947" s="2">
        <v>44335</v>
      </c>
      <c r="F947">
        <v>10</v>
      </c>
      <c r="G947">
        <f>IF(Table_production_dim1[[#This Row],[system_created_date]]=Table_production_dim1[[#Headers],[system_created_date]],"",SUMIF(B:B,Table_production_dim1[[#This Row],[system_created_date]],D:D))</f>
        <v>9.0670000000000002</v>
      </c>
      <c r="H947" t="str">
        <f>VLOOKUP(Table_production_dim1[[#This Row],[material_dim_material_id]],Table_material_dim1[[#All],[material_id]:[material_type_description]],3,FALSE)</f>
        <v>Single Stream</v>
      </c>
    </row>
    <row r="948" spans="1:8" x14ac:dyDescent="0.25">
      <c r="A948">
        <v>2686</v>
      </c>
      <c r="B948" s="2">
        <v>44335</v>
      </c>
      <c r="C948">
        <v>1210</v>
      </c>
      <c r="D948">
        <v>0.60499999999999998</v>
      </c>
      <c r="E948" s="2">
        <v>44335</v>
      </c>
      <c r="F948">
        <v>2</v>
      </c>
      <c r="G948">
        <f>IF(Table_production_dim1[[#This Row],[system_created_date]]=Table_production_dim1[[#Headers],[system_created_date]],"",SUMIF(B:B,Table_production_dim1[[#This Row],[system_created_date]],D:D))</f>
        <v>9.0670000000000002</v>
      </c>
      <c r="H948" t="str">
        <f>VLOOKUP(Table_production_dim1[[#This Row],[material_dim_material_id]],Table_material_dim1[[#All],[material_id]:[material_type_description]],3,FALSE)</f>
        <v>OCC</v>
      </c>
    </row>
    <row r="949" spans="1:8" x14ac:dyDescent="0.25">
      <c r="A949">
        <v>2695</v>
      </c>
      <c r="B949" s="2">
        <v>44335</v>
      </c>
      <c r="C949">
        <v>1215</v>
      </c>
      <c r="D949">
        <v>0.60750000000000004</v>
      </c>
      <c r="E949" s="2">
        <v>44335</v>
      </c>
      <c r="F949">
        <v>2</v>
      </c>
      <c r="G949">
        <f>IF(Table_production_dim1[[#This Row],[system_created_date]]=Table_production_dim1[[#Headers],[system_created_date]],"",SUMIF(B:B,Table_production_dim1[[#This Row],[system_created_date]],D:D))</f>
        <v>9.0670000000000002</v>
      </c>
      <c r="H949" t="str">
        <f>VLOOKUP(Table_production_dim1[[#This Row],[material_dim_material_id]],Table_material_dim1[[#All],[material_id]:[material_type_description]],3,FALSE)</f>
        <v>OCC</v>
      </c>
    </row>
    <row r="950" spans="1:8" x14ac:dyDescent="0.25">
      <c r="A950">
        <v>2694</v>
      </c>
      <c r="B950" s="2">
        <v>44335</v>
      </c>
      <c r="C950">
        <v>1205</v>
      </c>
      <c r="D950">
        <v>0.60250000000000004</v>
      </c>
      <c r="E950" s="2">
        <v>44335</v>
      </c>
      <c r="F950">
        <v>2</v>
      </c>
      <c r="G950">
        <f>IF(Table_production_dim1[[#This Row],[system_created_date]]=Table_production_dim1[[#Headers],[system_created_date]],"",SUMIF(B:B,Table_production_dim1[[#This Row],[system_created_date]],D:D))</f>
        <v>9.0670000000000002</v>
      </c>
      <c r="H950" t="str">
        <f>VLOOKUP(Table_production_dim1[[#This Row],[material_dim_material_id]],Table_material_dim1[[#All],[material_id]:[material_type_description]],3,FALSE)</f>
        <v>OCC</v>
      </c>
    </row>
    <row r="951" spans="1:8" x14ac:dyDescent="0.25">
      <c r="A951">
        <v>2697</v>
      </c>
      <c r="B951" s="2">
        <v>44335</v>
      </c>
      <c r="C951">
        <v>1217</v>
      </c>
      <c r="D951">
        <v>0.60850000000000004</v>
      </c>
      <c r="E951" s="2">
        <v>44335</v>
      </c>
      <c r="F951">
        <v>10</v>
      </c>
      <c r="G951">
        <f>IF(Table_production_dim1[[#This Row],[system_created_date]]=Table_production_dim1[[#Headers],[system_created_date]],"",SUMIF(B:B,Table_production_dim1[[#This Row],[system_created_date]],D:D))</f>
        <v>9.0670000000000002</v>
      </c>
      <c r="H951" t="str">
        <f>VLOOKUP(Table_production_dim1[[#This Row],[material_dim_material_id]],Table_material_dim1[[#All],[material_id]:[material_type_description]],3,FALSE)</f>
        <v>Single Stream</v>
      </c>
    </row>
    <row r="952" spans="1:8" x14ac:dyDescent="0.25">
      <c r="A952">
        <v>2692</v>
      </c>
      <c r="B952" s="2">
        <v>44335</v>
      </c>
      <c r="C952">
        <v>1220</v>
      </c>
      <c r="D952">
        <v>0.61</v>
      </c>
      <c r="E952" s="2">
        <v>44335</v>
      </c>
      <c r="F952">
        <v>10</v>
      </c>
      <c r="G952">
        <f>IF(Table_production_dim1[[#This Row],[system_created_date]]=Table_production_dim1[[#Headers],[system_created_date]],"",SUMIF(B:B,Table_production_dim1[[#This Row],[system_created_date]],D:D))</f>
        <v>9.0670000000000002</v>
      </c>
      <c r="H952" t="str">
        <f>VLOOKUP(Table_production_dim1[[#This Row],[material_dim_material_id]],Table_material_dim1[[#All],[material_id]:[material_type_description]],3,FALSE)</f>
        <v>Single Stream</v>
      </c>
    </row>
    <row r="953" spans="1:8" x14ac:dyDescent="0.25">
      <c r="A953">
        <v>2690</v>
      </c>
      <c r="B953" s="2">
        <v>44335</v>
      </c>
      <c r="C953">
        <v>1205</v>
      </c>
      <c r="D953">
        <v>0.60250000000000004</v>
      </c>
      <c r="E953" s="2">
        <v>44335</v>
      </c>
      <c r="F953">
        <v>10</v>
      </c>
      <c r="G953">
        <f>IF(Table_production_dim1[[#This Row],[system_created_date]]=Table_production_dim1[[#Headers],[system_created_date]],"",SUMIF(B:B,Table_production_dim1[[#This Row],[system_created_date]],D:D))</f>
        <v>9.0670000000000002</v>
      </c>
      <c r="H953" t="str">
        <f>VLOOKUP(Table_production_dim1[[#This Row],[material_dim_material_id]],Table_material_dim1[[#All],[material_id]:[material_type_description]],3,FALSE)</f>
        <v>Single Stream</v>
      </c>
    </row>
    <row r="954" spans="1:8" x14ac:dyDescent="0.25">
      <c r="A954">
        <v>2699</v>
      </c>
      <c r="B954" s="2">
        <v>44335</v>
      </c>
      <c r="C954">
        <v>1210</v>
      </c>
      <c r="D954">
        <v>0.60499999999999998</v>
      </c>
      <c r="E954" s="2">
        <v>44335</v>
      </c>
      <c r="F954">
        <v>10</v>
      </c>
      <c r="G954">
        <f>IF(Table_production_dim1[[#This Row],[system_created_date]]=Table_production_dim1[[#Headers],[system_created_date]],"",SUMIF(B:B,Table_production_dim1[[#This Row],[system_created_date]],D:D))</f>
        <v>9.0670000000000002</v>
      </c>
      <c r="H954" t="str">
        <f>VLOOKUP(Table_production_dim1[[#This Row],[material_dim_material_id]],Table_material_dim1[[#All],[material_id]:[material_type_description]],3,FALSE)</f>
        <v>Single Stream</v>
      </c>
    </row>
    <row r="955" spans="1:8" x14ac:dyDescent="0.25">
      <c r="A955">
        <v>2688</v>
      </c>
      <c r="B955" s="2">
        <v>44335</v>
      </c>
      <c r="C955">
        <v>1215</v>
      </c>
      <c r="D955">
        <v>0.60750000000000004</v>
      </c>
      <c r="E955" s="2">
        <v>44335</v>
      </c>
      <c r="F955">
        <v>10</v>
      </c>
      <c r="G955">
        <f>IF(Table_production_dim1[[#This Row],[system_created_date]]=Table_production_dim1[[#Headers],[system_created_date]],"",SUMIF(B:B,Table_production_dim1[[#This Row],[system_created_date]],D:D))</f>
        <v>9.0670000000000002</v>
      </c>
      <c r="H955" t="str">
        <f>VLOOKUP(Table_production_dim1[[#This Row],[material_dim_material_id]],Table_material_dim1[[#All],[material_id]:[material_type_description]],3,FALSE)</f>
        <v>Single Stream</v>
      </c>
    </row>
    <row r="956" spans="1:8" x14ac:dyDescent="0.25">
      <c r="A956">
        <v>2698</v>
      </c>
      <c r="B956" s="2">
        <v>44335</v>
      </c>
      <c r="C956">
        <v>1200</v>
      </c>
      <c r="D956">
        <v>0.6</v>
      </c>
      <c r="E956" s="2">
        <v>44335</v>
      </c>
      <c r="F956">
        <v>10</v>
      </c>
      <c r="G956">
        <f>IF(Table_production_dim1[[#This Row],[system_created_date]]=Table_production_dim1[[#Headers],[system_created_date]],"",SUMIF(B:B,Table_production_dim1[[#This Row],[system_created_date]],D:D))</f>
        <v>9.0670000000000002</v>
      </c>
      <c r="H956" t="str">
        <f>VLOOKUP(Table_production_dim1[[#This Row],[material_dim_material_id]],Table_material_dim1[[#All],[material_id]:[material_type_description]],3,FALSE)</f>
        <v>Single Stream</v>
      </c>
    </row>
    <row r="957" spans="1:8" x14ac:dyDescent="0.25">
      <c r="A957">
        <v>2680</v>
      </c>
      <c r="B957" s="2">
        <v>44334</v>
      </c>
      <c r="C957">
        <v>1230</v>
      </c>
      <c r="D957">
        <v>0.61499999999999999</v>
      </c>
      <c r="E957" s="2">
        <v>44334</v>
      </c>
      <c r="F957">
        <v>10</v>
      </c>
      <c r="G957">
        <f>IF(Table_production_dim1[[#This Row],[system_created_date]]=Table_production_dim1[[#Headers],[system_created_date]],"",SUMIF(B:B,Table_production_dim1[[#This Row],[system_created_date]],D:D))</f>
        <v>10.276</v>
      </c>
      <c r="H957" t="str">
        <f>VLOOKUP(Table_production_dim1[[#This Row],[material_dim_material_id]],Table_material_dim1[[#All],[material_id]:[material_type_description]],3,FALSE)</f>
        <v>Single Stream</v>
      </c>
    </row>
    <row r="958" spans="1:8" x14ac:dyDescent="0.25">
      <c r="A958">
        <v>2678</v>
      </c>
      <c r="B958" s="2">
        <v>44334</v>
      </c>
      <c r="C958">
        <v>1215</v>
      </c>
      <c r="D958">
        <v>0.60750000000000004</v>
      </c>
      <c r="E958" s="2">
        <v>44334</v>
      </c>
      <c r="F958">
        <v>10</v>
      </c>
      <c r="G958">
        <f>IF(Table_production_dim1[[#This Row],[system_created_date]]=Table_production_dim1[[#Headers],[system_created_date]],"",SUMIF(B:B,Table_production_dim1[[#This Row],[system_created_date]],D:D))</f>
        <v>10.276</v>
      </c>
      <c r="H958" t="str">
        <f>VLOOKUP(Table_production_dim1[[#This Row],[material_dim_material_id]],Table_material_dim1[[#All],[material_id]:[material_type_description]],3,FALSE)</f>
        <v>Single Stream</v>
      </c>
    </row>
    <row r="959" spans="1:8" x14ac:dyDescent="0.25">
      <c r="A959">
        <v>2676</v>
      </c>
      <c r="B959" s="2">
        <v>44334</v>
      </c>
      <c r="C959">
        <v>1200</v>
      </c>
      <c r="D959">
        <v>0.6</v>
      </c>
      <c r="E959" s="2">
        <v>44334</v>
      </c>
      <c r="F959">
        <v>10</v>
      </c>
      <c r="G959">
        <f>IF(Table_production_dim1[[#This Row],[system_created_date]]=Table_production_dim1[[#Headers],[system_created_date]],"",SUMIF(B:B,Table_production_dim1[[#This Row],[system_created_date]],D:D))</f>
        <v>10.276</v>
      </c>
      <c r="H959" t="str">
        <f>VLOOKUP(Table_production_dim1[[#This Row],[material_dim_material_id]],Table_material_dim1[[#All],[material_id]:[material_type_description]],3,FALSE)</f>
        <v>Single Stream</v>
      </c>
    </row>
    <row r="960" spans="1:8" x14ac:dyDescent="0.25">
      <c r="A960">
        <v>2673</v>
      </c>
      <c r="B960" s="2">
        <v>44334</v>
      </c>
      <c r="C960">
        <v>1200</v>
      </c>
      <c r="D960">
        <v>0.6</v>
      </c>
      <c r="E960" s="2">
        <v>44334</v>
      </c>
      <c r="F960">
        <v>2</v>
      </c>
      <c r="G960">
        <f>IF(Table_production_dim1[[#This Row],[system_created_date]]=Table_production_dim1[[#Headers],[system_created_date]],"",SUMIF(B:B,Table_production_dim1[[#This Row],[system_created_date]],D:D))</f>
        <v>10.276</v>
      </c>
      <c r="H960" t="str">
        <f>VLOOKUP(Table_production_dim1[[#This Row],[material_dim_material_id]],Table_material_dim1[[#All],[material_id]:[material_type_description]],3,FALSE)</f>
        <v>OCC</v>
      </c>
    </row>
    <row r="961" spans="1:8" x14ac:dyDescent="0.25">
      <c r="A961">
        <v>2679</v>
      </c>
      <c r="B961" s="2">
        <v>44334</v>
      </c>
      <c r="C961">
        <v>1220</v>
      </c>
      <c r="D961">
        <v>0.61</v>
      </c>
      <c r="E961" s="2">
        <v>44334</v>
      </c>
      <c r="F961">
        <v>10</v>
      </c>
      <c r="G961">
        <f>IF(Table_production_dim1[[#This Row],[system_created_date]]=Table_production_dim1[[#Headers],[system_created_date]],"",SUMIF(B:B,Table_production_dim1[[#This Row],[system_created_date]],D:D))</f>
        <v>10.276</v>
      </c>
      <c r="H961" t="str">
        <f>VLOOKUP(Table_production_dim1[[#This Row],[material_dim_material_id]],Table_material_dim1[[#All],[material_id]:[material_type_description]],3,FALSE)</f>
        <v>Single Stream</v>
      </c>
    </row>
    <row r="962" spans="1:8" x14ac:dyDescent="0.25">
      <c r="A962">
        <v>2677</v>
      </c>
      <c r="B962" s="2">
        <v>44334</v>
      </c>
      <c r="C962">
        <v>1205</v>
      </c>
      <c r="D962">
        <v>0.60250000000000004</v>
      </c>
      <c r="E962" s="2">
        <v>44334</v>
      </c>
      <c r="F962">
        <v>10</v>
      </c>
      <c r="G962">
        <f>IF(Table_production_dim1[[#This Row],[system_created_date]]=Table_production_dim1[[#Headers],[system_created_date]],"",SUMIF(B:B,Table_production_dim1[[#This Row],[system_created_date]],D:D))</f>
        <v>10.276</v>
      </c>
      <c r="H962" t="str">
        <f>VLOOKUP(Table_production_dim1[[#This Row],[material_dim_material_id]],Table_material_dim1[[#All],[material_id]:[material_type_description]],3,FALSE)</f>
        <v>Single Stream</v>
      </c>
    </row>
    <row r="963" spans="1:8" x14ac:dyDescent="0.25">
      <c r="A963">
        <v>2681</v>
      </c>
      <c r="B963" s="2">
        <v>44334</v>
      </c>
      <c r="C963">
        <v>1205</v>
      </c>
      <c r="D963">
        <v>0.60250000000000004</v>
      </c>
      <c r="E963" s="2">
        <v>44334</v>
      </c>
      <c r="F963">
        <v>10</v>
      </c>
      <c r="G963">
        <f>IF(Table_production_dim1[[#This Row],[system_created_date]]=Table_production_dim1[[#Headers],[system_created_date]],"",SUMIF(B:B,Table_production_dim1[[#This Row],[system_created_date]],D:D))</f>
        <v>10.276</v>
      </c>
      <c r="H963" t="str">
        <f>VLOOKUP(Table_production_dim1[[#This Row],[material_dim_material_id]],Table_material_dim1[[#All],[material_id]:[material_type_description]],3,FALSE)</f>
        <v>Single Stream</v>
      </c>
    </row>
    <row r="964" spans="1:8" x14ac:dyDescent="0.25">
      <c r="A964">
        <v>2670</v>
      </c>
      <c r="B964" s="2">
        <v>44334</v>
      </c>
      <c r="C964">
        <v>1205</v>
      </c>
      <c r="D964">
        <v>0.60250000000000004</v>
      </c>
      <c r="E964" s="2">
        <v>44334</v>
      </c>
      <c r="F964">
        <v>2</v>
      </c>
      <c r="G964">
        <f>IF(Table_production_dim1[[#This Row],[system_created_date]]=Table_production_dim1[[#Headers],[system_created_date]],"",SUMIF(B:B,Table_production_dim1[[#This Row],[system_created_date]],D:D))</f>
        <v>10.276</v>
      </c>
      <c r="H964" t="str">
        <f>VLOOKUP(Table_production_dim1[[#This Row],[material_dim_material_id]],Table_material_dim1[[#All],[material_id]:[material_type_description]],3,FALSE)</f>
        <v>OCC</v>
      </c>
    </row>
    <row r="965" spans="1:8" x14ac:dyDescent="0.25">
      <c r="A965">
        <v>2685</v>
      </c>
      <c r="B965" s="2">
        <v>44334</v>
      </c>
      <c r="C965">
        <v>1200</v>
      </c>
      <c r="D965">
        <v>0.6</v>
      </c>
      <c r="E965" s="2">
        <v>44334</v>
      </c>
      <c r="F965">
        <v>10</v>
      </c>
      <c r="G965">
        <f>IF(Table_production_dim1[[#This Row],[system_created_date]]=Table_production_dim1[[#Headers],[system_created_date]],"",SUMIF(B:B,Table_production_dim1[[#This Row],[system_created_date]],D:D))</f>
        <v>10.276</v>
      </c>
      <c r="H965" t="str">
        <f>VLOOKUP(Table_production_dim1[[#This Row],[material_dim_material_id]],Table_material_dim1[[#All],[material_id]:[material_type_description]],3,FALSE)</f>
        <v>Single Stream</v>
      </c>
    </row>
    <row r="966" spans="1:8" x14ac:dyDescent="0.25">
      <c r="A966">
        <v>2672</v>
      </c>
      <c r="B966" s="2">
        <v>44334</v>
      </c>
      <c r="C966">
        <v>1215</v>
      </c>
      <c r="D966">
        <v>0.60750000000000004</v>
      </c>
      <c r="E966" s="2">
        <v>44334</v>
      </c>
      <c r="F966">
        <v>2</v>
      </c>
      <c r="G966">
        <f>IF(Table_production_dim1[[#This Row],[system_created_date]]=Table_production_dim1[[#Headers],[system_created_date]],"",SUMIF(B:B,Table_production_dim1[[#This Row],[system_created_date]],D:D))</f>
        <v>10.276</v>
      </c>
      <c r="H966" t="str">
        <f>VLOOKUP(Table_production_dim1[[#This Row],[material_dim_material_id]],Table_material_dim1[[#All],[material_id]:[material_type_description]],3,FALSE)</f>
        <v>OCC</v>
      </c>
    </row>
    <row r="967" spans="1:8" x14ac:dyDescent="0.25">
      <c r="A967">
        <v>2683</v>
      </c>
      <c r="B967" s="2">
        <v>44334</v>
      </c>
      <c r="C967">
        <v>1210</v>
      </c>
      <c r="D967">
        <v>0.60499999999999998</v>
      </c>
      <c r="E967" s="2">
        <v>44334</v>
      </c>
      <c r="F967">
        <v>10</v>
      </c>
      <c r="G967">
        <f>IF(Table_production_dim1[[#This Row],[system_created_date]]=Table_production_dim1[[#Headers],[system_created_date]],"",SUMIF(B:B,Table_production_dim1[[#This Row],[system_created_date]],D:D))</f>
        <v>10.276</v>
      </c>
      <c r="H967" t="str">
        <f>VLOOKUP(Table_production_dim1[[#This Row],[material_dim_material_id]],Table_material_dim1[[#All],[material_id]:[material_type_description]],3,FALSE)</f>
        <v>Single Stream</v>
      </c>
    </row>
    <row r="968" spans="1:8" x14ac:dyDescent="0.25">
      <c r="A968">
        <v>2675</v>
      </c>
      <c r="B968" s="2">
        <v>44334</v>
      </c>
      <c r="C968">
        <v>1205</v>
      </c>
      <c r="D968">
        <v>0.60250000000000004</v>
      </c>
      <c r="E968" s="2">
        <v>44334</v>
      </c>
      <c r="F968">
        <v>2</v>
      </c>
      <c r="G968">
        <f>IF(Table_production_dim1[[#This Row],[system_created_date]]=Table_production_dim1[[#Headers],[system_created_date]],"",SUMIF(B:B,Table_production_dim1[[#This Row],[system_created_date]],D:D))</f>
        <v>10.276</v>
      </c>
      <c r="H968" t="str">
        <f>VLOOKUP(Table_production_dim1[[#This Row],[material_dim_material_id]],Table_material_dim1[[#All],[material_id]:[material_type_description]],3,FALSE)</f>
        <v>OCC</v>
      </c>
    </row>
    <row r="969" spans="1:8" x14ac:dyDescent="0.25">
      <c r="A969">
        <v>2674</v>
      </c>
      <c r="B969" s="2">
        <v>44334</v>
      </c>
      <c r="C969">
        <v>1217</v>
      </c>
      <c r="D969">
        <v>0.60850000000000004</v>
      </c>
      <c r="E969" s="2">
        <v>44334</v>
      </c>
      <c r="F969">
        <v>10</v>
      </c>
      <c r="G969">
        <f>IF(Table_production_dim1[[#This Row],[system_created_date]]=Table_production_dim1[[#Headers],[system_created_date]],"",SUMIF(B:B,Table_production_dim1[[#This Row],[system_created_date]],D:D))</f>
        <v>10.276</v>
      </c>
      <c r="H969" t="str">
        <f>VLOOKUP(Table_production_dim1[[#This Row],[material_dim_material_id]],Table_material_dim1[[#All],[material_id]:[material_type_description]],3,FALSE)</f>
        <v>Single Stream</v>
      </c>
    </row>
    <row r="970" spans="1:8" x14ac:dyDescent="0.25">
      <c r="A970">
        <v>2684</v>
      </c>
      <c r="B970" s="2">
        <v>44334</v>
      </c>
      <c r="C970">
        <v>1215</v>
      </c>
      <c r="D970">
        <v>0.60750000000000004</v>
      </c>
      <c r="E970" s="2">
        <v>44334</v>
      </c>
      <c r="F970">
        <v>10</v>
      </c>
      <c r="G970">
        <f>IF(Table_production_dim1[[#This Row],[system_created_date]]=Table_production_dim1[[#Headers],[system_created_date]],"",SUMIF(B:B,Table_production_dim1[[#This Row],[system_created_date]],D:D))</f>
        <v>10.276</v>
      </c>
      <c r="H970" t="str">
        <f>VLOOKUP(Table_production_dim1[[#This Row],[material_dim_material_id]],Table_material_dim1[[#All],[material_id]:[material_type_description]],3,FALSE)</f>
        <v>Single Stream</v>
      </c>
    </row>
    <row r="971" spans="1:8" x14ac:dyDescent="0.25">
      <c r="A971">
        <v>2682</v>
      </c>
      <c r="B971" s="2">
        <v>44334</v>
      </c>
      <c r="C971">
        <v>1200</v>
      </c>
      <c r="D971">
        <v>0.6</v>
      </c>
      <c r="E971" s="2">
        <v>44334</v>
      </c>
      <c r="F971">
        <v>10</v>
      </c>
      <c r="G971">
        <f>IF(Table_production_dim1[[#This Row],[system_created_date]]=Table_production_dim1[[#Headers],[system_created_date]],"",SUMIF(B:B,Table_production_dim1[[#This Row],[system_created_date]],D:D))</f>
        <v>10.276</v>
      </c>
      <c r="H971" t="str">
        <f>VLOOKUP(Table_production_dim1[[#This Row],[material_dim_material_id]],Table_material_dim1[[#All],[material_id]:[material_type_description]],3,FALSE)</f>
        <v>Single Stream</v>
      </c>
    </row>
    <row r="972" spans="1:8" x14ac:dyDescent="0.25">
      <c r="A972">
        <v>2671</v>
      </c>
      <c r="B972" s="2">
        <v>44334</v>
      </c>
      <c r="C972">
        <v>1200</v>
      </c>
      <c r="D972">
        <v>0.6</v>
      </c>
      <c r="E972" s="2">
        <v>44334</v>
      </c>
      <c r="F972">
        <v>2</v>
      </c>
      <c r="G972">
        <f>IF(Table_production_dim1[[#This Row],[system_created_date]]=Table_production_dim1[[#Headers],[system_created_date]],"",SUMIF(B:B,Table_production_dim1[[#This Row],[system_created_date]],D:D))</f>
        <v>10.276</v>
      </c>
      <c r="H972" t="str">
        <f>VLOOKUP(Table_production_dim1[[#This Row],[material_dim_material_id]],Table_material_dim1[[#All],[material_id]:[material_type_description]],3,FALSE)</f>
        <v>OCC</v>
      </c>
    </row>
    <row r="973" spans="1:8" x14ac:dyDescent="0.25">
      <c r="A973">
        <v>2669</v>
      </c>
      <c r="B973" s="2">
        <v>44334</v>
      </c>
      <c r="C973">
        <v>1210</v>
      </c>
      <c r="D973">
        <v>0.60499999999999998</v>
      </c>
      <c r="E973" s="2">
        <v>44334</v>
      </c>
      <c r="F973">
        <v>2</v>
      </c>
      <c r="G973">
        <f>IF(Table_production_dim1[[#This Row],[system_created_date]]=Table_production_dim1[[#Headers],[system_created_date]],"",SUMIF(B:B,Table_production_dim1[[#This Row],[system_created_date]],D:D))</f>
        <v>10.276</v>
      </c>
      <c r="H973" t="str">
        <f>VLOOKUP(Table_production_dim1[[#This Row],[material_dim_material_id]],Table_material_dim1[[#All],[material_id]:[material_type_description]],3,FALSE)</f>
        <v>OCC</v>
      </c>
    </row>
    <row r="974" spans="1:8" x14ac:dyDescent="0.25">
      <c r="A974">
        <v>2665</v>
      </c>
      <c r="B974" s="2">
        <v>44333</v>
      </c>
      <c r="C974">
        <v>1230</v>
      </c>
      <c r="D974">
        <v>0.61499999999999999</v>
      </c>
      <c r="E974" s="2">
        <v>44333</v>
      </c>
      <c r="F974">
        <v>10</v>
      </c>
      <c r="G974">
        <f>IF(Table_production_dim1[[#This Row],[system_created_date]]=Table_production_dim1[[#Headers],[system_created_date]],"",SUMIF(B:B,Table_production_dim1[[#This Row],[system_created_date]],D:D))</f>
        <v>4.2484999999999999</v>
      </c>
      <c r="H974" t="str">
        <f>VLOOKUP(Table_production_dim1[[#This Row],[material_dim_material_id]],Table_material_dim1[[#All],[material_id]:[material_type_description]],3,FALSE)</f>
        <v>Single Stream</v>
      </c>
    </row>
    <row r="975" spans="1:8" x14ac:dyDescent="0.25">
      <c r="A975">
        <v>2667</v>
      </c>
      <c r="B975" s="2">
        <v>44333</v>
      </c>
      <c r="C975">
        <v>1215</v>
      </c>
      <c r="D975">
        <v>0.60750000000000004</v>
      </c>
      <c r="E975" s="2">
        <v>44333</v>
      </c>
      <c r="F975">
        <v>10</v>
      </c>
      <c r="G975">
        <f>IF(Table_production_dim1[[#This Row],[system_created_date]]=Table_production_dim1[[#Headers],[system_created_date]],"",SUMIF(B:B,Table_production_dim1[[#This Row],[system_created_date]],D:D))</f>
        <v>4.2484999999999999</v>
      </c>
      <c r="H975" t="str">
        <f>VLOOKUP(Table_production_dim1[[#This Row],[material_dim_material_id]],Table_material_dim1[[#All],[material_id]:[material_type_description]],3,FALSE)</f>
        <v>Single Stream</v>
      </c>
    </row>
    <row r="976" spans="1:8" x14ac:dyDescent="0.25">
      <c r="A976">
        <v>2664</v>
      </c>
      <c r="B976" s="2">
        <v>44333</v>
      </c>
      <c r="C976">
        <v>1220</v>
      </c>
      <c r="D976">
        <v>0.61</v>
      </c>
      <c r="E976" s="2">
        <v>44333</v>
      </c>
      <c r="F976">
        <v>10</v>
      </c>
      <c r="G976">
        <f>IF(Table_production_dim1[[#This Row],[system_created_date]]=Table_production_dim1[[#Headers],[system_created_date]],"",SUMIF(B:B,Table_production_dim1[[#This Row],[system_created_date]],D:D))</f>
        <v>4.2484999999999999</v>
      </c>
      <c r="H976" t="str">
        <f>VLOOKUP(Table_production_dim1[[#This Row],[material_dim_material_id]],Table_material_dim1[[#All],[material_id]:[material_type_description]],3,FALSE)</f>
        <v>Single Stream</v>
      </c>
    </row>
    <row r="977" spans="1:8" x14ac:dyDescent="0.25">
      <c r="A977">
        <v>2662</v>
      </c>
      <c r="B977" s="2">
        <v>44333</v>
      </c>
      <c r="C977">
        <v>1200</v>
      </c>
      <c r="D977">
        <v>0.6</v>
      </c>
      <c r="E977" s="2">
        <v>44333</v>
      </c>
      <c r="F977">
        <v>2</v>
      </c>
      <c r="G977">
        <f>IF(Table_production_dim1[[#This Row],[system_created_date]]=Table_production_dim1[[#Headers],[system_created_date]],"",SUMIF(B:B,Table_production_dim1[[#This Row],[system_created_date]],D:D))</f>
        <v>4.2484999999999999</v>
      </c>
      <c r="H977" t="str">
        <f>VLOOKUP(Table_production_dim1[[#This Row],[material_dim_material_id]],Table_material_dim1[[#All],[material_id]:[material_type_description]],3,FALSE)</f>
        <v>OCC</v>
      </c>
    </row>
    <row r="978" spans="1:8" x14ac:dyDescent="0.25">
      <c r="A978">
        <v>2663</v>
      </c>
      <c r="B978" s="2">
        <v>44333</v>
      </c>
      <c r="C978">
        <v>1205</v>
      </c>
      <c r="D978">
        <v>0.60250000000000004</v>
      </c>
      <c r="E978" s="2">
        <v>44333</v>
      </c>
      <c r="F978">
        <v>2</v>
      </c>
      <c r="G978">
        <f>IF(Table_production_dim1[[#This Row],[system_created_date]]=Table_production_dim1[[#Headers],[system_created_date]],"",SUMIF(B:B,Table_production_dim1[[#This Row],[system_created_date]],D:D))</f>
        <v>4.2484999999999999</v>
      </c>
      <c r="H978" t="str">
        <f>VLOOKUP(Table_production_dim1[[#This Row],[material_dim_material_id]],Table_material_dim1[[#All],[material_id]:[material_type_description]],3,FALSE)</f>
        <v>OCC</v>
      </c>
    </row>
    <row r="979" spans="1:8" x14ac:dyDescent="0.25">
      <c r="A979">
        <v>2666</v>
      </c>
      <c r="B979" s="2">
        <v>44333</v>
      </c>
      <c r="C979">
        <v>1217</v>
      </c>
      <c r="D979">
        <v>0.60850000000000004</v>
      </c>
      <c r="E979" s="2">
        <v>44333</v>
      </c>
      <c r="F979">
        <v>10</v>
      </c>
      <c r="G979">
        <f>IF(Table_production_dim1[[#This Row],[system_created_date]]=Table_production_dim1[[#Headers],[system_created_date]],"",SUMIF(B:B,Table_production_dim1[[#This Row],[system_created_date]],D:D))</f>
        <v>4.2484999999999999</v>
      </c>
      <c r="H979" t="str">
        <f>VLOOKUP(Table_production_dim1[[#This Row],[material_dim_material_id]],Table_material_dim1[[#All],[material_id]:[material_type_description]],3,FALSE)</f>
        <v>Single Stream</v>
      </c>
    </row>
    <row r="980" spans="1:8" x14ac:dyDescent="0.25">
      <c r="A980">
        <v>2668</v>
      </c>
      <c r="B980" s="2">
        <v>44333</v>
      </c>
      <c r="C980">
        <v>1210</v>
      </c>
      <c r="D980">
        <v>0.60499999999999998</v>
      </c>
      <c r="E980" s="2">
        <v>44333</v>
      </c>
      <c r="F980">
        <v>10</v>
      </c>
      <c r="G980">
        <f>IF(Table_production_dim1[[#This Row],[system_created_date]]=Table_production_dim1[[#Headers],[system_created_date]],"",SUMIF(B:B,Table_production_dim1[[#This Row],[system_created_date]],D:D))</f>
        <v>4.2484999999999999</v>
      </c>
      <c r="H980" t="str">
        <f>VLOOKUP(Table_production_dim1[[#This Row],[material_dim_material_id]],Table_material_dim1[[#All],[material_id]:[material_type_description]],3,FALSE)</f>
        <v>Single Stream</v>
      </c>
    </row>
    <row r="981" spans="1:8" x14ac:dyDescent="0.25">
      <c r="A981">
        <v>2660</v>
      </c>
      <c r="B981" s="2">
        <v>44330</v>
      </c>
      <c r="C981">
        <v>1230</v>
      </c>
      <c r="D981">
        <v>0.61499999999999999</v>
      </c>
      <c r="E981" s="2">
        <v>44330</v>
      </c>
      <c r="F981">
        <v>10</v>
      </c>
      <c r="G981">
        <f>IF(Table_production_dim1[[#This Row],[system_created_date]]=Table_production_dim1[[#Headers],[system_created_date]],"",SUMIF(B:B,Table_production_dim1[[#This Row],[system_created_date]],D:D))</f>
        <v>4.8745000000000003</v>
      </c>
      <c r="H981" t="str">
        <f>VLOOKUP(Table_production_dim1[[#This Row],[material_dim_material_id]],Table_material_dim1[[#All],[material_id]:[material_type_description]],3,FALSE)</f>
        <v>Single Stream</v>
      </c>
    </row>
    <row r="982" spans="1:8" x14ac:dyDescent="0.25">
      <c r="A982">
        <v>2658</v>
      </c>
      <c r="B982" s="2">
        <v>44330</v>
      </c>
      <c r="C982">
        <v>1215</v>
      </c>
      <c r="D982">
        <v>0.60750000000000004</v>
      </c>
      <c r="E982" s="2">
        <v>44330</v>
      </c>
      <c r="F982">
        <v>10</v>
      </c>
      <c r="G982">
        <f>IF(Table_production_dim1[[#This Row],[system_created_date]]=Table_production_dim1[[#Headers],[system_created_date]],"",SUMIF(B:B,Table_production_dim1[[#This Row],[system_created_date]],D:D))</f>
        <v>4.8745000000000003</v>
      </c>
      <c r="H982" t="str">
        <f>VLOOKUP(Table_production_dim1[[#This Row],[material_dim_material_id]],Table_material_dim1[[#All],[material_id]:[material_type_description]],3,FALSE)</f>
        <v>Single Stream</v>
      </c>
    </row>
    <row r="983" spans="1:8" x14ac:dyDescent="0.25">
      <c r="A983">
        <v>2654</v>
      </c>
      <c r="B983" s="2">
        <v>44330</v>
      </c>
      <c r="C983">
        <v>1210</v>
      </c>
      <c r="D983">
        <v>0.60499999999999998</v>
      </c>
      <c r="E983" s="2">
        <v>44330</v>
      </c>
      <c r="F983">
        <v>2</v>
      </c>
      <c r="G983">
        <f>IF(Table_production_dim1[[#This Row],[system_created_date]]=Table_production_dim1[[#Headers],[system_created_date]],"",SUMIF(B:B,Table_production_dim1[[#This Row],[system_created_date]],D:D))</f>
        <v>4.8745000000000003</v>
      </c>
      <c r="H983" t="str">
        <f>VLOOKUP(Table_production_dim1[[#This Row],[material_dim_material_id]],Table_material_dim1[[#All],[material_id]:[material_type_description]],3,FALSE)</f>
        <v>OCC</v>
      </c>
    </row>
    <row r="984" spans="1:8" x14ac:dyDescent="0.25">
      <c r="A984">
        <v>2655</v>
      </c>
      <c r="B984" s="2">
        <v>44330</v>
      </c>
      <c r="C984">
        <v>1215</v>
      </c>
      <c r="D984">
        <v>0.60750000000000004</v>
      </c>
      <c r="E984" s="2">
        <v>44330</v>
      </c>
      <c r="F984">
        <v>2</v>
      </c>
      <c r="G984">
        <f>IF(Table_production_dim1[[#This Row],[system_created_date]]=Table_production_dim1[[#Headers],[system_created_date]],"",SUMIF(B:B,Table_production_dim1[[#This Row],[system_created_date]],D:D))</f>
        <v>4.8745000000000003</v>
      </c>
      <c r="H984" t="str">
        <f>VLOOKUP(Table_production_dim1[[#This Row],[material_dim_material_id]],Table_material_dim1[[#All],[material_id]:[material_type_description]],3,FALSE)</f>
        <v>OCC</v>
      </c>
    </row>
    <row r="985" spans="1:8" x14ac:dyDescent="0.25">
      <c r="A985">
        <v>2657</v>
      </c>
      <c r="B985" s="2">
        <v>44330</v>
      </c>
      <c r="C985">
        <v>1220</v>
      </c>
      <c r="D985">
        <v>0.61</v>
      </c>
      <c r="E985" s="2">
        <v>44330</v>
      </c>
      <c r="F985">
        <v>10</v>
      </c>
      <c r="G985">
        <f>IF(Table_production_dim1[[#This Row],[system_created_date]]=Table_production_dim1[[#Headers],[system_created_date]],"",SUMIF(B:B,Table_production_dim1[[#This Row],[system_created_date]],D:D))</f>
        <v>4.8745000000000003</v>
      </c>
      <c r="H985" t="str">
        <f>VLOOKUP(Table_production_dim1[[#This Row],[material_dim_material_id]],Table_material_dim1[[#All],[material_id]:[material_type_description]],3,FALSE)</f>
        <v>Single Stream</v>
      </c>
    </row>
    <row r="986" spans="1:8" x14ac:dyDescent="0.25">
      <c r="A986">
        <v>2656</v>
      </c>
      <c r="B986" s="2">
        <v>44330</v>
      </c>
      <c r="C986">
        <v>1227</v>
      </c>
      <c r="D986">
        <v>0.61350000000000005</v>
      </c>
      <c r="E986" s="2">
        <v>44330</v>
      </c>
      <c r="F986">
        <v>10</v>
      </c>
      <c r="G986">
        <f>IF(Table_production_dim1[[#This Row],[system_created_date]]=Table_production_dim1[[#Headers],[system_created_date]],"",SUMIF(B:B,Table_production_dim1[[#This Row],[system_created_date]],D:D))</f>
        <v>4.8745000000000003</v>
      </c>
      <c r="H986" t="str">
        <f>VLOOKUP(Table_production_dim1[[#This Row],[material_dim_material_id]],Table_material_dim1[[#All],[material_id]:[material_type_description]],3,FALSE)</f>
        <v>Single Stream</v>
      </c>
    </row>
    <row r="987" spans="1:8" x14ac:dyDescent="0.25">
      <c r="A987">
        <v>2661</v>
      </c>
      <c r="B987" s="2">
        <v>44330</v>
      </c>
      <c r="C987">
        <v>1215</v>
      </c>
      <c r="D987">
        <v>0.60750000000000004</v>
      </c>
      <c r="E987" s="2">
        <v>44330</v>
      </c>
      <c r="F987">
        <v>10</v>
      </c>
      <c r="G987">
        <f>IF(Table_production_dim1[[#This Row],[system_created_date]]=Table_production_dim1[[#Headers],[system_created_date]],"",SUMIF(B:B,Table_production_dim1[[#This Row],[system_created_date]],D:D))</f>
        <v>4.8745000000000003</v>
      </c>
      <c r="H987" t="str">
        <f>VLOOKUP(Table_production_dim1[[#This Row],[material_dim_material_id]],Table_material_dim1[[#All],[material_id]:[material_type_description]],3,FALSE)</f>
        <v>Single Stream</v>
      </c>
    </row>
    <row r="988" spans="1:8" x14ac:dyDescent="0.25">
      <c r="A988">
        <v>2659</v>
      </c>
      <c r="B988" s="2">
        <v>44330</v>
      </c>
      <c r="C988">
        <v>1217</v>
      </c>
      <c r="D988">
        <v>0.60850000000000004</v>
      </c>
      <c r="E988" s="2">
        <v>44330</v>
      </c>
      <c r="F988">
        <v>10</v>
      </c>
      <c r="G988">
        <f>IF(Table_production_dim1[[#This Row],[system_created_date]]=Table_production_dim1[[#Headers],[system_created_date]],"",SUMIF(B:B,Table_production_dim1[[#This Row],[system_created_date]],D:D))</f>
        <v>4.8745000000000003</v>
      </c>
      <c r="H988" t="str">
        <f>VLOOKUP(Table_production_dim1[[#This Row],[material_dim_material_id]],Table_material_dim1[[#All],[material_id]:[material_type_description]],3,FALSE)</f>
        <v>Single Stream</v>
      </c>
    </row>
    <row r="989" spans="1:8" x14ac:dyDescent="0.25">
      <c r="A989">
        <v>2638</v>
      </c>
      <c r="B989" s="2">
        <v>44329</v>
      </c>
      <c r="C989">
        <v>560</v>
      </c>
      <c r="D989">
        <v>0.28000000000000003</v>
      </c>
      <c r="E989" s="2">
        <v>44329</v>
      </c>
      <c r="F989">
        <v>2</v>
      </c>
      <c r="G989">
        <f>IF(Table_production_dim1[[#This Row],[system_created_date]]=Table_production_dim1[[#Headers],[system_created_date]],"",SUMIF(B:B,Table_production_dim1[[#This Row],[system_created_date]],D:D))</f>
        <v>7.6949999999999994</v>
      </c>
      <c r="H989" t="str">
        <f>VLOOKUP(Table_production_dim1[[#This Row],[material_dim_material_id]],Table_material_dim1[[#All],[material_id]:[material_type_description]],3,FALSE)</f>
        <v>OCC</v>
      </c>
    </row>
    <row r="990" spans="1:8" x14ac:dyDescent="0.25">
      <c r="A990">
        <v>2648</v>
      </c>
      <c r="B990" s="2">
        <v>44329</v>
      </c>
      <c r="C990">
        <v>1220</v>
      </c>
      <c r="D990">
        <v>0.61</v>
      </c>
      <c r="E990" s="2">
        <v>44329</v>
      </c>
      <c r="F990">
        <v>10</v>
      </c>
      <c r="G990">
        <f>IF(Table_production_dim1[[#This Row],[system_created_date]]=Table_production_dim1[[#Headers],[system_created_date]],"",SUMIF(B:B,Table_production_dim1[[#This Row],[system_created_date]],D:D))</f>
        <v>7.6949999999999994</v>
      </c>
      <c r="H990" t="str">
        <f>VLOOKUP(Table_production_dim1[[#This Row],[material_dim_material_id]],Table_material_dim1[[#All],[material_id]:[material_type_description]],3,FALSE)</f>
        <v>Single Stream</v>
      </c>
    </row>
    <row r="991" spans="1:8" x14ac:dyDescent="0.25">
      <c r="A991">
        <v>2641</v>
      </c>
      <c r="B991" s="2">
        <v>44329</v>
      </c>
      <c r="C991">
        <v>580</v>
      </c>
      <c r="D991">
        <v>0.28999999999999998</v>
      </c>
      <c r="E991" s="2">
        <v>44329</v>
      </c>
      <c r="F991">
        <v>2</v>
      </c>
      <c r="G991">
        <f>IF(Table_production_dim1[[#This Row],[system_created_date]]=Table_production_dim1[[#Headers],[system_created_date]],"",SUMIF(B:B,Table_production_dim1[[#This Row],[system_created_date]],D:D))</f>
        <v>7.6949999999999994</v>
      </c>
      <c r="H991" t="str">
        <f>VLOOKUP(Table_production_dim1[[#This Row],[material_dim_material_id]],Table_material_dim1[[#All],[material_id]:[material_type_description]],3,FALSE)</f>
        <v>OCC</v>
      </c>
    </row>
    <row r="992" spans="1:8" x14ac:dyDescent="0.25">
      <c r="A992">
        <v>2649</v>
      </c>
      <c r="B992" s="2">
        <v>44329</v>
      </c>
      <c r="C992">
        <v>1225</v>
      </c>
      <c r="D992">
        <v>0.61250000000000004</v>
      </c>
      <c r="E992" s="2">
        <v>44329</v>
      </c>
      <c r="F992">
        <v>10</v>
      </c>
      <c r="G992">
        <f>IF(Table_production_dim1[[#This Row],[system_created_date]]=Table_production_dim1[[#Headers],[system_created_date]],"",SUMIF(B:B,Table_production_dim1[[#This Row],[system_created_date]],D:D))</f>
        <v>7.6949999999999994</v>
      </c>
      <c r="H992" t="str">
        <f>VLOOKUP(Table_production_dim1[[#This Row],[material_dim_material_id]],Table_material_dim1[[#All],[material_id]:[material_type_description]],3,FALSE)</f>
        <v>Single Stream</v>
      </c>
    </row>
    <row r="993" spans="1:8" x14ac:dyDescent="0.25">
      <c r="A993">
        <v>2647</v>
      </c>
      <c r="B993" s="2">
        <v>44329</v>
      </c>
      <c r="C993">
        <v>1210</v>
      </c>
      <c r="D993">
        <v>0.60499999999999998</v>
      </c>
      <c r="E993" s="2">
        <v>44329</v>
      </c>
      <c r="F993">
        <v>10</v>
      </c>
      <c r="G993">
        <f>IF(Table_production_dim1[[#This Row],[system_created_date]]=Table_production_dim1[[#Headers],[system_created_date]],"",SUMIF(B:B,Table_production_dim1[[#This Row],[system_created_date]],D:D))</f>
        <v>7.6949999999999994</v>
      </c>
      <c r="H993" t="str">
        <f>VLOOKUP(Table_production_dim1[[#This Row],[material_dim_material_id]],Table_material_dim1[[#All],[material_id]:[material_type_description]],3,FALSE)</f>
        <v>Single Stream</v>
      </c>
    </row>
    <row r="994" spans="1:8" x14ac:dyDescent="0.25">
      <c r="A994">
        <v>2640</v>
      </c>
      <c r="B994" s="2">
        <v>44329</v>
      </c>
      <c r="C994">
        <v>600</v>
      </c>
      <c r="D994">
        <v>0.3</v>
      </c>
      <c r="E994" s="2">
        <v>44329</v>
      </c>
      <c r="F994">
        <v>2</v>
      </c>
      <c r="G994">
        <f>IF(Table_production_dim1[[#This Row],[system_created_date]]=Table_production_dim1[[#Headers],[system_created_date]],"",SUMIF(B:B,Table_production_dim1[[#This Row],[system_created_date]],D:D))</f>
        <v>7.6949999999999994</v>
      </c>
      <c r="H994" t="str">
        <f>VLOOKUP(Table_production_dim1[[#This Row],[material_dim_material_id]],Table_material_dim1[[#All],[material_id]:[material_type_description]],3,FALSE)</f>
        <v>OCC</v>
      </c>
    </row>
    <row r="995" spans="1:8" x14ac:dyDescent="0.25">
      <c r="A995">
        <v>2651</v>
      </c>
      <c r="B995" s="2">
        <v>44329</v>
      </c>
      <c r="C995">
        <v>1210</v>
      </c>
      <c r="D995">
        <v>0.60499999999999998</v>
      </c>
      <c r="E995" s="2">
        <v>44329</v>
      </c>
      <c r="F995">
        <v>10</v>
      </c>
      <c r="G995">
        <f>IF(Table_production_dim1[[#This Row],[system_created_date]]=Table_production_dim1[[#Headers],[system_created_date]],"",SUMIF(B:B,Table_production_dim1[[#This Row],[system_created_date]],D:D))</f>
        <v>7.6949999999999994</v>
      </c>
      <c r="H995" t="str">
        <f>VLOOKUP(Table_production_dim1[[#This Row],[material_dim_material_id]],Table_material_dim1[[#All],[material_id]:[material_type_description]],3,FALSE)</f>
        <v>Single Stream</v>
      </c>
    </row>
    <row r="996" spans="1:8" x14ac:dyDescent="0.25">
      <c r="A996">
        <v>2650</v>
      </c>
      <c r="B996" s="2">
        <v>44329</v>
      </c>
      <c r="C996">
        <v>1230</v>
      </c>
      <c r="D996">
        <v>0.61499999999999999</v>
      </c>
      <c r="E996" s="2">
        <v>44329</v>
      </c>
      <c r="F996">
        <v>10</v>
      </c>
      <c r="G996">
        <f>IF(Table_production_dim1[[#This Row],[system_created_date]]=Table_production_dim1[[#Headers],[system_created_date]],"",SUMIF(B:B,Table_production_dim1[[#This Row],[system_created_date]],D:D))</f>
        <v>7.6949999999999994</v>
      </c>
      <c r="H996" t="str">
        <f>VLOOKUP(Table_production_dim1[[#This Row],[material_dim_material_id]],Table_material_dim1[[#All],[material_id]:[material_type_description]],3,FALSE)</f>
        <v>Single Stream</v>
      </c>
    </row>
    <row r="997" spans="1:8" x14ac:dyDescent="0.25">
      <c r="A997">
        <v>2652</v>
      </c>
      <c r="B997" s="2">
        <v>44329</v>
      </c>
      <c r="C997">
        <v>1215</v>
      </c>
      <c r="D997">
        <v>0.60750000000000004</v>
      </c>
      <c r="E997" s="2">
        <v>44329</v>
      </c>
      <c r="F997">
        <v>10</v>
      </c>
      <c r="G997">
        <f>IF(Table_production_dim1[[#This Row],[system_created_date]]=Table_production_dim1[[#Headers],[system_created_date]],"",SUMIF(B:B,Table_production_dim1[[#This Row],[system_created_date]],D:D))</f>
        <v>7.6949999999999994</v>
      </c>
      <c r="H997" t="str">
        <f>VLOOKUP(Table_production_dim1[[#This Row],[material_dim_material_id]],Table_material_dim1[[#All],[material_id]:[material_type_description]],3,FALSE)</f>
        <v>Single Stream</v>
      </c>
    </row>
    <row r="998" spans="1:8" x14ac:dyDescent="0.25">
      <c r="A998">
        <v>2639</v>
      </c>
      <c r="B998" s="2">
        <v>44329</v>
      </c>
      <c r="C998">
        <v>530</v>
      </c>
      <c r="D998">
        <v>0.26500000000000001</v>
      </c>
      <c r="E998" s="2">
        <v>44329</v>
      </c>
      <c r="F998">
        <v>2</v>
      </c>
      <c r="G998">
        <f>IF(Table_production_dim1[[#This Row],[system_created_date]]=Table_production_dim1[[#Headers],[system_created_date]],"",SUMIF(B:B,Table_production_dim1[[#This Row],[system_created_date]],D:D))</f>
        <v>7.6949999999999994</v>
      </c>
      <c r="H998" t="str">
        <f>VLOOKUP(Table_production_dim1[[#This Row],[material_dim_material_id]],Table_material_dim1[[#All],[material_id]:[material_type_description]],3,FALSE)</f>
        <v>OCC</v>
      </c>
    </row>
    <row r="999" spans="1:8" x14ac:dyDescent="0.25">
      <c r="A999">
        <v>2643</v>
      </c>
      <c r="B999" s="2">
        <v>44329</v>
      </c>
      <c r="C999">
        <v>500</v>
      </c>
      <c r="D999">
        <v>0.25</v>
      </c>
      <c r="E999" s="2">
        <v>44329</v>
      </c>
      <c r="F999">
        <v>2</v>
      </c>
      <c r="G999">
        <f>IF(Table_production_dim1[[#This Row],[system_created_date]]=Table_production_dim1[[#Headers],[system_created_date]],"",SUMIF(B:B,Table_production_dim1[[#This Row],[system_created_date]],D:D))</f>
        <v>7.6949999999999994</v>
      </c>
      <c r="H999" t="str">
        <f>VLOOKUP(Table_production_dim1[[#This Row],[material_dim_material_id]],Table_material_dim1[[#All],[material_id]:[material_type_description]],3,FALSE)</f>
        <v>OCC</v>
      </c>
    </row>
    <row r="1000" spans="1:8" x14ac:dyDescent="0.25">
      <c r="A1000">
        <v>2644</v>
      </c>
      <c r="B1000" s="2">
        <v>44329</v>
      </c>
      <c r="C1000">
        <v>1205</v>
      </c>
      <c r="D1000">
        <v>0.60250000000000004</v>
      </c>
      <c r="E1000" s="2">
        <v>44329</v>
      </c>
      <c r="F1000">
        <v>2</v>
      </c>
      <c r="G1000">
        <f>IF(Table_production_dim1[[#This Row],[system_created_date]]=Table_production_dim1[[#Headers],[system_created_date]],"",SUMIF(B:B,Table_production_dim1[[#This Row],[system_created_date]],D:D))</f>
        <v>7.6949999999999994</v>
      </c>
      <c r="H1000" t="str">
        <f>VLOOKUP(Table_production_dim1[[#This Row],[material_dim_material_id]],Table_material_dim1[[#All],[material_id]:[material_type_description]],3,FALSE)</f>
        <v>OCC</v>
      </c>
    </row>
    <row r="1001" spans="1:8" x14ac:dyDescent="0.25">
      <c r="A1001">
        <v>2645</v>
      </c>
      <c r="B1001" s="2">
        <v>44329</v>
      </c>
      <c r="C1001">
        <v>1210</v>
      </c>
      <c r="D1001">
        <v>0.60499999999999998</v>
      </c>
      <c r="E1001" s="2">
        <v>44329</v>
      </c>
      <c r="F1001">
        <v>2</v>
      </c>
      <c r="G1001">
        <f>IF(Table_production_dim1[[#This Row],[system_created_date]]=Table_production_dim1[[#Headers],[system_created_date]],"",SUMIF(B:B,Table_production_dim1[[#This Row],[system_created_date]],D:D))</f>
        <v>7.6949999999999994</v>
      </c>
      <c r="H1001" t="str">
        <f>VLOOKUP(Table_production_dim1[[#This Row],[material_dim_material_id]],Table_material_dim1[[#All],[material_id]:[material_type_description]],3,FALSE)</f>
        <v>OCC</v>
      </c>
    </row>
    <row r="1002" spans="1:8" x14ac:dyDescent="0.25">
      <c r="A1002">
        <v>2653</v>
      </c>
      <c r="B1002" s="2">
        <v>44329</v>
      </c>
      <c r="C1002">
        <v>1210</v>
      </c>
      <c r="D1002">
        <v>0.60499999999999998</v>
      </c>
      <c r="E1002" s="2">
        <v>44329</v>
      </c>
      <c r="F1002">
        <v>10</v>
      </c>
      <c r="G1002">
        <f>IF(Table_production_dim1[[#This Row],[system_created_date]]=Table_production_dim1[[#Headers],[system_created_date]],"",SUMIF(B:B,Table_production_dim1[[#This Row],[system_created_date]],D:D))</f>
        <v>7.6949999999999994</v>
      </c>
      <c r="H1002" t="str">
        <f>VLOOKUP(Table_production_dim1[[#This Row],[material_dim_material_id]],Table_material_dim1[[#All],[material_id]:[material_type_description]],3,FALSE)</f>
        <v>Single Stream</v>
      </c>
    </row>
    <row r="1003" spans="1:8" x14ac:dyDescent="0.25">
      <c r="A1003">
        <v>2642</v>
      </c>
      <c r="B1003" s="2">
        <v>44329</v>
      </c>
      <c r="C1003">
        <v>480</v>
      </c>
      <c r="D1003">
        <v>0.24</v>
      </c>
      <c r="E1003" s="2">
        <v>44329</v>
      </c>
      <c r="F1003">
        <v>2</v>
      </c>
      <c r="G1003">
        <f>IF(Table_production_dim1[[#This Row],[system_created_date]]=Table_production_dim1[[#Headers],[system_created_date]],"",SUMIF(B:B,Table_production_dim1[[#This Row],[system_created_date]],D:D))</f>
        <v>7.6949999999999994</v>
      </c>
      <c r="H1003" t="str">
        <f>VLOOKUP(Table_production_dim1[[#This Row],[material_dim_material_id]],Table_material_dim1[[#All],[material_id]:[material_type_description]],3,FALSE)</f>
        <v>OCC</v>
      </c>
    </row>
    <row r="1004" spans="1:8" x14ac:dyDescent="0.25">
      <c r="A1004">
        <v>2646</v>
      </c>
      <c r="B1004" s="2">
        <v>44329</v>
      </c>
      <c r="C1004">
        <v>1205</v>
      </c>
      <c r="D1004">
        <v>0.60250000000000004</v>
      </c>
      <c r="E1004" s="2">
        <v>44329</v>
      </c>
      <c r="F1004">
        <v>2</v>
      </c>
      <c r="G1004">
        <f>IF(Table_production_dim1[[#This Row],[system_created_date]]=Table_production_dim1[[#Headers],[system_created_date]],"",SUMIF(B:B,Table_production_dim1[[#This Row],[system_created_date]],D:D))</f>
        <v>7.6949999999999994</v>
      </c>
      <c r="H1004" t="str">
        <f>VLOOKUP(Table_production_dim1[[#This Row],[material_dim_material_id]],Table_material_dim1[[#All],[material_id]:[material_type_description]],3,FALSE)</f>
        <v>OCC</v>
      </c>
    </row>
    <row r="1005" spans="1:8" x14ac:dyDescent="0.25">
      <c r="A1005">
        <v>2608</v>
      </c>
      <c r="B1005" s="2">
        <v>44328</v>
      </c>
      <c r="C1005">
        <v>1210</v>
      </c>
      <c r="D1005">
        <v>0.60499999999999998</v>
      </c>
      <c r="E1005" s="2">
        <v>44328</v>
      </c>
      <c r="F1005">
        <v>10</v>
      </c>
      <c r="G1005">
        <f>IF(Table_production_dim1[[#This Row],[system_created_date]]=Table_production_dim1[[#Headers],[system_created_date]],"",SUMIF(B:B,Table_production_dim1[[#This Row],[system_created_date]],D:D))</f>
        <v>13.202999999999999</v>
      </c>
      <c r="H1005" t="str">
        <f>VLOOKUP(Table_production_dim1[[#This Row],[material_dim_material_id]],Table_material_dim1[[#All],[material_id]:[material_type_description]],3,FALSE)</f>
        <v>Single Stream</v>
      </c>
    </row>
    <row r="1006" spans="1:8" x14ac:dyDescent="0.25">
      <c r="A1006">
        <v>2611</v>
      </c>
      <c r="B1006" s="2">
        <v>44328</v>
      </c>
      <c r="C1006">
        <v>1196</v>
      </c>
      <c r="D1006">
        <v>0.59799999999999998</v>
      </c>
      <c r="E1006" s="2">
        <v>44328</v>
      </c>
      <c r="F1006">
        <v>10</v>
      </c>
      <c r="G1006">
        <f>IF(Table_production_dim1[[#This Row],[system_created_date]]=Table_production_dim1[[#Headers],[system_created_date]],"",SUMIF(B:B,Table_production_dim1[[#This Row],[system_created_date]],D:D))</f>
        <v>13.202999999999999</v>
      </c>
      <c r="H1006" t="str">
        <f>VLOOKUP(Table_production_dim1[[#This Row],[material_dim_material_id]],Table_material_dim1[[#All],[material_id]:[material_type_description]],3,FALSE)</f>
        <v>Single Stream</v>
      </c>
    </row>
    <row r="1007" spans="1:8" x14ac:dyDescent="0.25">
      <c r="A1007">
        <v>2635</v>
      </c>
      <c r="B1007" s="2">
        <v>44328</v>
      </c>
      <c r="C1007">
        <v>1205</v>
      </c>
      <c r="D1007">
        <v>0.60250000000000004</v>
      </c>
      <c r="E1007" s="2">
        <v>44328</v>
      </c>
      <c r="F1007">
        <v>10</v>
      </c>
      <c r="G1007">
        <f>IF(Table_production_dim1[[#This Row],[system_created_date]]=Table_production_dim1[[#Headers],[system_created_date]],"",SUMIF(B:B,Table_production_dim1[[#This Row],[system_created_date]],D:D))</f>
        <v>13.202999999999999</v>
      </c>
      <c r="H1007" t="str">
        <f>VLOOKUP(Table_production_dim1[[#This Row],[material_dim_material_id]],Table_material_dim1[[#All],[material_id]:[material_type_description]],3,FALSE)</f>
        <v>Single Stream</v>
      </c>
    </row>
    <row r="1008" spans="1:8" x14ac:dyDescent="0.25">
      <c r="A1008">
        <v>2630</v>
      </c>
      <c r="B1008" s="2">
        <v>44328</v>
      </c>
      <c r="C1008">
        <v>1195</v>
      </c>
      <c r="D1008">
        <v>0.59750000000000003</v>
      </c>
      <c r="E1008" s="2">
        <v>44328</v>
      </c>
      <c r="F1008">
        <v>10</v>
      </c>
      <c r="G1008">
        <f>IF(Table_production_dim1[[#This Row],[system_created_date]]=Table_production_dim1[[#Headers],[system_created_date]],"",SUMIF(B:B,Table_production_dim1[[#This Row],[system_created_date]],D:D))</f>
        <v>13.202999999999999</v>
      </c>
      <c r="H1008" t="str">
        <f>VLOOKUP(Table_production_dim1[[#This Row],[material_dim_material_id]],Table_material_dim1[[#All],[material_id]:[material_type_description]],3,FALSE)</f>
        <v>Single Stream</v>
      </c>
    </row>
    <row r="1009" spans="1:8" x14ac:dyDescent="0.25">
      <c r="A1009">
        <v>2628</v>
      </c>
      <c r="B1009" s="2">
        <v>44328</v>
      </c>
      <c r="C1009">
        <v>1197</v>
      </c>
      <c r="D1009">
        <v>0.59850000000000003</v>
      </c>
      <c r="E1009" s="2">
        <v>44328</v>
      </c>
      <c r="F1009">
        <v>10</v>
      </c>
      <c r="G1009">
        <f>IF(Table_production_dim1[[#This Row],[system_created_date]]=Table_production_dim1[[#Headers],[system_created_date]],"",SUMIF(B:B,Table_production_dim1[[#This Row],[system_created_date]],D:D))</f>
        <v>13.202999999999999</v>
      </c>
      <c r="H1009" t="str">
        <f>VLOOKUP(Table_production_dim1[[#This Row],[material_dim_material_id]],Table_material_dim1[[#All],[material_id]:[material_type_description]],3,FALSE)</f>
        <v>Single Stream</v>
      </c>
    </row>
    <row r="1010" spans="1:8" x14ac:dyDescent="0.25">
      <c r="A1010">
        <v>2632</v>
      </c>
      <c r="B1010" s="2">
        <v>44328</v>
      </c>
      <c r="C1010">
        <v>1210</v>
      </c>
      <c r="D1010">
        <v>0.60499999999999998</v>
      </c>
      <c r="E1010" s="2">
        <v>44328</v>
      </c>
      <c r="F1010">
        <v>10</v>
      </c>
      <c r="G1010">
        <f>IF(Table_production_dim1[[#This Row],[system_created_date]]=Table_production_dim1[[#Headers],[system_created_date]],"",SUMIF(B:B,Table_production_dim1[[#This Row],[system_created_date]],D:D))</f>
        <v>13.202999999999999</v>
      </c>
      <c r="H1010" t="str">
        <f>VLOOKUP(Table_production_dim1[[#This Row],[material_dim_material_id]],Table_material_dim1[[#All],[material_id]:[material_type_description]],3,FALSE)</f>
        <v>Single Stream</v>
      </c>
    </row>
    <row r="1011" spans="1:8" x14ac:dyDescent="0.25">
      <c r="A1011">
        <v>2636</v>
      </c>
      <c r="B1011" s="2">
        <v>44328</v>
      </c>
      <c r="C1011">
        <v>1210</v>
      </c>
      <c r="D1011">
        <v>0.60499999999999998</v>
      </c>
      <c r="E1011" s="2">
        <v>44328</v>
      </c>
      <c r="F1011">
        <v>10</v>
      </c>
      <c r="G1011">
        <f>IF(Table_production_dim1[[#This Row],[system_created_date]]=Table_production_dim1[[#Headers],[system_created_date]],"",SUMIF(B:B,Table_production_dim1[[#This Row],[system_created_date]],D:D))</f>
        <v>13.202999999999999</v>
      </c>
      <c r="H1011" t="str">
        <f>VLOOKUP(Table_production_dim1[[#This Row],[material_dim_material_id]],Table_material_dim1[[#All],[material_id]:[material_type_description]],3,FALSE)</f>
        <v>Single Stream</v>
      </c>
    </row>
    <row r="1012" spans="1:8" x14ac:dyDescent="0.25">
      <c r="A1012">
        <v>2627</v>
      </c>
      <c r="B1012" s="2">
        <v>44328</v>
      </c>
      <c r="C1012">
        <v>1200</v>
      </c>
      <c r="D1012">
        <v>0.6</v>
      </c>
      <c r="E1012" s="2">
        <v>44328</v>
      </c>
      <c r="F1012">
        <v>10</v>
      </c>
      <c r="G1012">
        <f>IF(Table_production_dim1[[#This Row],[system_created_date]]=Table_production_dim1[[#Headers],[system_created_date]],"",SUMIF(B:B,Table_production_dim1[[#This Row],[system_created_date]],D:D))</f>
        <v>13.202999999999999</v>
      </c>
      <c r="H1012" t="str">
        <f>VLOOKUP(Table_production_dim1[[#This Row],[material_dim_material_id]],Table_material_dim1[[#All],[material_id]:[material_type_description]],3,FALSE)</f>
        <v>Single Stream</v>
      </c>
    </row>
    <row r="1013" spans="1:8" x14ac:dyDescent="0.25">
      <c r="A1013">
        <v>2631</v>
      </c>
      <c r="B1013" s="2">
        <v>44328</v>
      </c>
      <c r="C1013">
        <v>1200</v>
      </c>
      <c r="D1013">
        <v>0.6</v>
      </c>
      <c r="E1013" s="2">
        <v>44328</v>
      </c>
      <c r="F1013">
        <v>10</v>
      </c>
      <c r="G1013">
        <f>IF(Table_production_dim1[[#This Row],[system_created_date]]=Table_production_dim1[[#Headers],[system_created_date]],"",SUMIF(B:B,Table_production_dim1[[#This Row],[system_created_date]],D:D))</f>
        <v>13.202999999999999</v>
      </c>
      <c r="H1013" t="str">
        <f>VLOOKUP(Table_production_dim1[[#This Row],[material_dim_material_id]],Table_material_dim1[[#All],[material_id]:[material_type_description]],3,FALSE)</f>
        <v>Single Stream</v>
      </c>
    </row>
    <row r="1014" spans="1:8" x14ac:dyDescent="0.25">
      <c r="A1014">
        <v>2629</v>
      </c>
      <c r="B1014" s="2">
        <v>44328</v>
      </c>
      <c r="C1014">
        <v>1180</v>
      </c>
      <c r="D1014">
        <v>0.59</v>
      </c>
      <c r="E1014" s="2">
        <v>44328</v>
      </c>
      <c r="F1014">
        <v>10</v>
      </c>
      <c r="G1014">
        <f>IF(Table_production_dim1[[#This Row],[system_created_date]]=Table_production_dim1[[#Headers],[system_created_date]],"",SUMIF(B:B,Table_production_dim1[[#This Row],[system_created_date]],D:D))</f>
        <v>13.202999999999999</v>
      </c>
      <c r="H1014" t="str">
        <f>VLOOKUP(Table_production_dim1[[#This Row],[material_dim_material_id]],Table_material_dim1[[#All],[material_id]:[material_type_description]],3,FALSE)</f>
        <v>Single Stream</v>
      </c>
    </row>
    <row r="1015" spans="1:8" x14ac:dyDescent="0.25">
      <c r="A1015">
        <v>2625</v>
      </c>
      <c r="B1015" s="2">
        <v>44328</v>
      </c>
      <c r="C1015">
        <v>1205</v>
      </c>
      <c r="D1015">
        <v>0.60250000000000004</v>
      </c>
      <c r="E1015" s="2">
        <v>44328</v>
      </c>
      <c r="F1015">
        <v>2</v>
      </c>
      <c r="G1015">
        <f>IF(Table_production_dim1[[#This Row],[system_created_date]]=Table_production_dim1[[#Headers],[system_created_date]],"",SUMIF(B:B,Table_production_dim1[[#This Row],[system_created_date]],D:D))</f>
        <v>13.202999999999999</v>
      </c>
      <c r="H1015" t="str">
        <f>VLOOKUP(Table_production_dim1[[#This Row],[material_dim_material_id]],Table_material_dim1[[#All],[material_id]:[material_type_description]],3,FALSE)</f>
        <v>OCC</v>
      </c>
    </row>
    <row r="1016" spans="1:8" x14ac:dyDescent="0.25">
      <c r="A1016">
        <v>2613</v>
      </c>
      <c r="B1016" s="2">
        <v>44328</v>
      </c>
      <c r="C1016">
        <v>1205</v>
      </c>
      <c r="D1016">
        <v>0.60250000000000004</v>
      </c>
      <c r="E1016" s="2">
        <v>44328</v>
      </c>
      <c r="F1016">
        <v>10</v>
      </c>
      <c r="G1016">
        <f>IF(Table_production_dim1[[#This Row],[system_created_date]]=Table_production_dim1[[#Headers],[system_created_date]],"",SUMIF(B:B,Table_production_dim1[[#This Row],[system_created_date]],D:D))</f>
        <v>13.202999999999999</v>
      </c>
      <c r="H1016" t="str">
        <f>VLOOKUP(Table_production_dim1[[#This Row],[material_dim_material_id]],Table_material_dim1[[#All],[material_id]:[material_type_description]],3,FALSE)</f>
        <v>Single Stream</v>
      </c>
    </row>
    <row r="1017" spans="1:8" x14ac:dyDescent="0.25">
      <c r="A1017">
        <v>2626</v>
      </c>
      <c r="B1017" s="2">
        <v>44328</v>
      </c>
      <c r="C1017">
        <v>1210</v>
      </c>
      <c r="D1017">
        <v>0.60499999999999998</v>
      </c>
      <c r="E1017" s="2">
        <v>44328</v>
      </c>
      <c r="F1017">
        <v>2</v>
      </c>
      <c r="G1017">
        <f>IF(Table_production_dim1[[#This Row],[system_created_date]]=Table_production_dim1[[#Headers],[system_created_date]],"",SUMIF(B:B,Table_production_dim1[[#This Row],[system_created_date]],D:D))</f>
        <v>13.202999999999999</v>
      </c>
      <c r="H1017" t="str">
        <f>VLOOKUP(Table_production_dim1[[#This Row],[material_dim_material_id]],Table_material_dim1[[#All],[material_id]:[material_type_description]],3,FALSE)</f>
        <v>OCC</v>
      </c>
    </row>
    <row r="1018" spans="1:8" x14ac:dyDescent="0.25">
      <c r="A1018">
        <v>2633</v>
      </c>
      <c r="B1018" s="2">
        <v>44328</v>
      </c>
      <c r="C1018">
        <v>1175</v>
      </c>
      <c r="D1018">
        <v>0.58750000000000002</v>
      </c>
      <c r="E1018" s="2">
        <v>44328</v>
      </c>
      <c r="F1018">
        <v>10</v>
      </c>
      <c r="G1018">
        <f>IF(Table_production_dim1[[#This Row],[system_created_date]]=Table_production_dim1[[#Headers],[system_created_date]],"",SUMIF(B:B,Table_production_dim1[[#This Row],[system_created_date]],D:D))</f>
        <v>13.202999999999999</v>
      </c>
      <c r="H1018" t="str">
        <f>VLOOKUP(Table_production_dim1[[#This Row],[material_dim_material_id]],Table_material_dim1[[#All],[material_id]:[material_type_description]],3,FALSE)</f>
        <v>Single Stream</v>
      </c>
    </row>
    <row r="1019" spans="1:8" x14ac:dyDescent="0.25">
      <c r="A1019">
        <v>2609</v>
      </c>
      <c r="B1019" s="2">
        <v>44328</v>
      </c>
      <c r="C1019">
        <v>1217</v>
      </c>
      <c r="D1019">
        <v>0.60850000000000004</v>
      </c>
      <c r="E1019" s="2">
        <v>44328</v>
      </c>
      <c r="F1019">
        <v>10</v>
      </c>
      <c r="G1019">
        <f>IF(Table_production_dim1[[#This Row],[system_created_date]]=Table_production_dim1[[#Headers],[system_created_date]],"",SUMIF(B:B,Table_production_dim1[[#This Row],[system_created_date]],D:D))</f>
        <v>13.202999999999999</v>
      </c>
      <c r="H1019" t="str">
        <f>VLOOKUP(Table_production_dim1[[#This Row],[material_dim_material_id]],Table_material_dim1[[#All],[material_id]:[material_type_description]],3,FALSE)</f>
        <v>Single Stream</v>
      </c>
    </row>
    <row r="1020" spans="1:8" x14ac:dyDescent="0.25">
      <c r="A1020">
        <v>2614</v>
      </c>
      <c r="B1020" s="2">
        <v>44328</v>
      </c>
      <c r="C1020">
        <v>1205</v>
      </c>
      <c r="D1020">
        <v>0.60250000000000004</v>
      </c>
      <c r="E1020" s="2">
        <v>44328</v>
      </c>
      <c r="F1020">
        <v>2</v>
      </c>
      <c r="G1020">
        <f>IF(Table_production_dim1[[#This Row],[system_created_date]]=Table_production_dim1[[#Headers],[system_created_date]],"",SUMIF(B:B,Table_production_dim1[[#This Row],[system_created_date]],D:D))</f>
        <v>13.202999999999999</v>
      </c>
      <c r="H1020" t="str">
        <f>VLOOKUP(Table_production_dim1[[#This Row],[material_dim_material_id]],Table_material_dim1[[#All],[material_id]:[material_type_description]],3,FALSE)</f>
        <v>OCC</v>
      </c>
    </row>
    <row r="1021" spans="1:8" x14ac:dyDescent="0.25">
      <c r="A1021">
        <v>2606</v>
      </c>
      <c r="B1021" s="2">
        <v>44328</v>
      </c>
      <c r="C1021">
        <v>1196</v>
      </c>
      <c r="D1021">
        <v>0.59799999999999998</v>
      </c>
      <c r="E1021" s="2">
        <v>44328</v>
      </c>
      <c r="F1021">
        <v>2</v>
      </c>
      <c r="G1021">
        <f>IF(Table_production_dim1[[#This Row],[system_created_date]]=Table_production_dim1[[#Headers],[system_created_date]],"",SUMIF(B:B,Table_production_dim1[[#This Row],[system_created_date]],D:D))</f>
        <v>13.202999999999999</v>
      </c>
      <c r="H1021" t="str">
        <f>VLOOKUP(Table_production_dim1[[#This Row],[material_dim_material_id]],Table_material_dim1[[#All],[material_id]:[material_type_description]],3,FALSE)</f>
        <v>OCC</v>
      </c>
    </row>
    <row r="1022" spans="1:8" x14ac:dyDescent="0.25">
      <c r="A1022">
        <v>2612</v>
      </c>
      <c r="B1022" s="2">
        <v>44328</v>
      </c>
      <c r="C1022">
        <v>1190</v>
      </c>
      <c r="D1022">
        <v>0.59499999999999997</v>
      </c>
      <c r="E1022" s="2">
        <v>44328</v>
      </c>
      <c r="F1022">
        <v>10</v>
      </c>
      <c r="G1022">
        <f>IF(Table_production_dim1[[#This Row],[system_created_date]]=Table_production_dim1[[#Headers],[system_created_date]],"",SUMIF(B:B,Table_production_dim1[[#This Row],[system_created_date]],D:D))</f>
        <v>13.202999999999999</v>
      </c>
      <c r="H1022" t="str">
        <f>VLOOKUP(Table_production_dim1[[#This Row],[material_dim_material_id]],Table_material_dim1[[#All],[material_id]:[material_type_description]],3,FALSE)</f>
        <v>Single Stream</v>
      </c>
    </row>
    <row r="1023" spans="1:8" x14ac:dyDescent="0.25">
      <c r="A1023">
        <v>2637</v>
      </c>
      <c r="B1023" s="2">
        <v>44328</v>
      </c>
      <c r="C1023">
        <v>1200</v>
      </c>
      <c r="D1023">
        <v>0.6</v>
      </c>
      <c r="E1023" s="2">
        <v>44328</v>
      </c>
      <c r="F1023">
        <v>10</v>
      </c>
      <c r="G1023">
        <f>IF(Table_production_dim1[[#This Row],[system_created_date]]=Table_production_dim1[[#Headers],[system_created_date]],"",SUMIF(B:B,Table_production_dim1[[#This Row],[system_created_date]],D:D))</f>
        <v>13.202999999999999</v>
      </c>
      <c r="H1023" t="str">
        <f>VLOOKUP(Table_production_dim1[[#This Row],[material_dim_material_id]],Table_material_dim1[[#All],[material_id]:[material_type_description]],3,FALSE)</f>
        <v>Single Stream</v>
      </c>
    </row>
    <row r="1024" spans="1:8" x14ac:dyDescent="0.25">
      <c r="A1024">
        <v>2610</v>
      </c>
      <c r="B1024" s="2">
        <v>44328</v>
      </c>
      <c r="C1024">
        <v>1200</v>
      </c>
      <c r="D1024">
        <v>0.6</v>
      </c>
      <c r="E1024" s="2">
        <v>44328</v>
      </c>
      <c r="F1024">
        <v>10</v>
      </c>
      <c r="G1024">
        <f>IF(Table_production_dim1[[#This Row],[system_created_date]]=Table_production_dim1[[#Headers],[system_created_date]],"",SUMIF(B:B,Table_production_dim1[[#This Row],[system_created_date]],D:D))</f>
        <v>13.202999999999999</v>
      </c>
      <c r="H1024" t="str">
        <f>VLOOKUP(Table_production_dim1[[#This Row],[material_dim_material_id]],Table_material_dim1[[#All],[material_id]:[material_type_description]],3,FALSE)</f>
        <v>Single Stream</v>
      </c>
    </row>
    <row r="1025" spans="1:8" x14ac:dyDescent="0.25">
      <c r="A1025">
        <v>2607</v>
      </c>
      <c r="B1025" s="2">
        <v>44328</v>
      </c>
      <c r="C1025">
        <v>1200</v>
      </c>
      <c r="D1025">
        <v>0.6</v>
      </c>
      <c r="E1025" s="2">
        <v>44328</v>
      </c>
      <c r="F1025">
        <v>2</v>
      </c>
      <c r="G1025">
        <f>IF(Table_production_dim1[[#This Row],[system_created_date]]=Table_production_dim1[[#Headers],[system_created_date]],"",SUMIF(B:B,Table_production_dim1[[#This Row],[system_created_date]],D:D))</f>
        <v>13.202999999999999</v>
      </c>
      <c r="H1025" t="str">
        <f>VLOOKUP(Table_production_dim1[[#This Row],[material_dim_material_id]],Table_material_dim1[[#All],[material_id]:[material_type_description]],3,FALSE)</f>
        <v>OCC</v>
      </c>
    </row>
    <row r="1026" spans="1:8" x14ac:dyDescent="0.25">
      <c r="A1026">
        <v>2634</v>
      </c>
      <c r="B1026" s="2">
        <v>44328</v>
      </c>
      <c r="C1026">
        <v>1200</v>
      </c>
      <c r="D1026">
        <v>0.6</v>
      </c>
      <c r="E1026" s="2">
        <v>44328</v>
      </c>
      <c r="F1026">
        <v>10</v>
      </c>
      <c r="G1026">
        <f>IF(Table_production_dim1[[#This Row],[system_created_date]]=Table_production_dim1[[#Headers],[system_created_date]],"",SUMIF(B:B,Table_production_dim1[[#This Row],[system_created_date]],D:D))</f>
        <v>13.202999999999999</v>
      </c>
      <c r="H1026" t="str">
        <f>VLOOKUP(Table_production_dim1[[#This Row],[material_dim_material_id]],Table_material_dim1[[#All],[material_id]:[material_type_description]],3,FALSE)</f>
        <v>Single Stream</v>
      </c>
    </row>
    <row r="1027" spans="1:8" x14ac:dyDescent="0.25">
      <c r="A1027">
        <v>2605</v>
      </c>
      <c r="B1027" s="2">
        <v>44327</v>
      </c>
      <c r="C1027">
        <v>1200</v>
      </c>
      <c r="D1027">
        <v>0.6</v>
      </c>
      <c r="E1027" s="2">
        <v>44327</v>
      </c>
      <c r="F1027">
        <v>2</v>
      </c>
      <c r="G1027">
        <f>IF(Table_production_dim1[[#This Row],[system_created_date]]=Table_production_dim1[[#Headers],[system_created_date]],"",SUMIF(B:B,Table_production_dim1[[#This Row],[system_created_date]],D:D))</f>
        <v>13.804499999999996</v>
      </c>
      <c r="H1027" t="str">
        <f>VLOOKUP(Table_production_dim1[[#This Row],[material_dim_material_id]],Table_material_dim1[[#All],[material_id]:[material_type_description]],3,FALSE)</f>
        <v>OCC</v>
      </c>
    </row>
    <row r="1028" spans="1:8" x14ac:dyDescent="0.25">
      <c r="A1028">
        <v>2594</v>
      </c>
      <c r="B1028" s="2">
        <v>44327</v>
      </c>
      <c r="C1028">
        <v>1210</v>
      </c>
      <c r="D1028">
        <v>0.60499999999999998</v>
      </c>
      <c r="E1028" s="2">
        <v>44327</v>
      </c>
      <c r="F1028">
        <v>10</v>
      </c>
      <c r="G1028">
        <f>IF(Table_production_dim1[[#This Row],[system_created_date]]=Table_production_dim1[[#Headers],[system_created_date]],"",SUMIF(B:B,Table_production_dim1[[#This Row],[system_created_date]],D:D))</f>
        <v>13.804499999999996</v>
      </c>
      <c r="H1028" t="str">
        <f>VLOOKUP(Table_production_dim1[[#This Row],[material_dim_material_id]],Table_material_dim1[[#All],[material_id]:[material_type_description]],3,FALSE)</f>
        <v>Single Stream</v>
      </c>
    </row>
    <row r="1029" spans="1:8" x14ac:dyDescent="0.25">
      <c r="A1029">
        <v>2600</v>
      </c>
      <c r="B1029" s="2">
        <v>44327</v>
      </c>
      <c r="C1029">
        <v>1195</v>
      </c>
      <c r="D1029">
        <v>0.59750000000000003</v>
      </c>
      <c r="E1029" s="2">
        <v>44327</v>
      </c>
      <c r="F1029">
        <v>10</v>
      </c>
      <c r="G1029">
        <f>IF(Table_production_dim1[[#This Row],[system_created_date]]=Table_production_dim1[[#Headers],[system_created_date]],"",SUMIF(B:B,Table_production_dim1[[#This Row],[system_created_date]],D:D))</f>
        <v>13.804499999999996</v>
      </c>
      <c r="H1029" t="str">
        <f>VLOOKUP(Table_production_dim1[[#This Row],[material_dim_material_id]],Table_material_dim1[[#All],[material_id]:[material_type_description]],3,FALSE)</f>
        <v>Single Stream</v>
      </c>
    </row>
    <row r="1030" spans="1:8" x14ac:dyDescent="0.25">
      <c r="A1030">
        <v>2593</v>
      </c>
      <c r="B1030" s="2">
        <v>44327</v>
      </c>
      <c r="C1030">
        <v>1200</v>
      </c>
      <c r="D1030">
        <v>0.6</v>
      </c>
      <c r="E1030" s="2">
        <v>44327</v>
      </c>
      <c r="F1030">
        <v>10</v>
      </c>
      <c r="G1030">
        <f>IF(Table_production_dim1[[#This Row],[system_created_date]]=Table_production_dim1[[#Headers],[system_created_date]],"",SUMIF(B:B,Table_production_dim1[[#This Row],[system_created_date]],D:D))</f>
        <v>13.804499999999996</v>
      </c>
      <c r="H1030" t="str">
        <f>VLOOKUP(Table_production_dim1[[#This Row],[material_dim_material_id]],Table_material_dim1[[#All],[material_id]:[material_type_description]],3,FALSE)</f>
        <v>Single Stream</v>
      </c>
    </row>
    <row r="1031" spans="1:8" x14ac:dyDescent="0.25">
      <c r="A1031">
        <v>2620</v>
      </c>
      <c r="B1031" s="2">
        <v>44327</v>
      </c>
      <c r="C1031">
        <v>1195</v>
      </c>
      <c r="D1031">
        <v>0.59750000000000003</v>
      </c>
      <c r="E1031" s="2">
        <v>44327</v>
      </c>
      <c r="F1031">
        <v>10</v>
      </c>
      <c r="G1031">
        <f>IF(Table_production_dim1[[#This Row],[system_created_date]]=Table_production_dim1[[#Headers],[system_created_date]],"",SUMIF(B:B,Table_production_dim1[[#This Row],[system_created_date]],D:D))</f>
        <v>13.804499999999996</v>
      </c>
      <c r="H1031" t="str">
        <f>VLOOKUP(Table_production_dim1[[#This Row],[material_dim_material_id]],Table_material_dim1[[#All],[material_id]:[material_type_description]],3,FALSE)</f>
        <v>Single Stream</v>
      </c>
    </row>
    <row r="1032" spans="1:8" x14ac:dyDescent="0.25">
      <c r="A1032">
        <v>2618</v>
      </c>
      <c r="B1032" s="2">
        <v>44327</v>
      </c>
      <c r="C1032">
        <v>1197</v>
      </c>
      <c r="D1032">
        <v>0.59850000000000003</v>
      </c>
      <c r="E1032" s="2">
        <v>44327</v>
      </c>
      <c r="F1032">
        <v>10</v>
      </c>
      <c r="G1032">
        <f>IF(Table_production_dim1[[#This Row],[system_created_date]]=Table_production_dim1[[#Headers],[system_created_date]],"",SUMIF(B:B,Table_production_dim1[[#This Row],[system_created_date]],D:D))</f>
        <v>13.804499999999996</v>
      </c>
      <c r="H1032" t="str">
        <f>VLOOKUP(Table_production_dim1[[#This Row],[material_dim_material_id]],Table_material_dim1[[#All],[material_id]:[material_type_description]],3,FALSE)</f>
        <v>Single Stream</v>
      </c>
    </row>
    <row r="1033" spans="1:8" x14ac:dyDescent="0.25">
      <c r="A1033">
        <v>2622</v>
      </c>
      <c r="B1033" s="2">
        <v>44327</v>
      </c>
      <c r="C1033">
        <v>1210</v>
      </c>
      <c r="D1033">
        <v>0.60499999999999998</v>
      </c>
      <c r="E1033" s="2">
        <v>44327</v>
      </c>
      <c r="F1033">
        <v>10</v>
      </c>
      <c r="G1033">
        <f>IF(Table_production_dim1[[#This Row],[system_created_date]]=Table_production_dim1[[#Headers],[system_created_date]],"",SUMIF(B:B,Table_production_dim1[[#This Row],[system_created_date]],D:D))</f>
        <v>13.804499999999996</v>
      </c>
      <c r="H1033" t="str">
        <f>VLOOKUP(Table_production_dim1[[#This Row],[material_dim_material_id]],Table_material_dim1[[#All],[material_id]:[material_type_description]],3,FALSE)</f>
        <v>Single Stream</v>
      </c>
    </row>
    <row r="1034" spans="1:8" x14ac:dyDescent="0.25">
      <c r="A1034">
        <v>2617</v>
      </c>
      <c r="B1034" s="2">
        <v>44327</v>
      </c>
      <c r="C1034">
        <v>1200</v>
      </c>
      <c r="D1034">
        <v>0.6</v>
      </c>
      <c r="E1034" s="2">
        <v>44327</v>
      </c>
      <c r="F1034">
        <v>10</v>
      </c>
      <c r="G1034">
        <f>IF(Table_production_dim1[[#This Row],[system_created_date]]=Table_production_dim1[[#Headers],[system_created_date]],"",SUMIF(B:B,Table_production_dim1[[#This Row],[system_created_date]],D:D))</f>
        <v>13.804499999999996</v>
      </c>
      <c r="H1034" t="str">
        <f>VLOOKUP(Table_production_dim1[[#This Row],[material_dim_material_id]],Table_material_dim1[[#All],[material_id]:[material_type_description]],3,FALSE)</f>
        <v>Single Stream</v>
      </c>
    </row>
    <row r="1035" spans="1:8" x14ac:dyDescent="0.25">
      <c r="A1035">
        <v>2623</v>
      </c>
      <c r="B1035" s="2">
        <v>44327</v>
      </c>
      <c r="C1035">
        <v>1215</v>
      </c>
      <c r="D1035">
        <v>0.60750000000000004</v>
      </c>
      <c r="E1035" s="2">
        <v>44327</v>
      </c>
      <c r="F1035">
        <v>10</v>
      </c>
      <c r="G1035">
        <f>IF(Table_production_dim1[[#This Row],[system_created_date]]=Table_production_dim1[[#Headers],[system_created_date]],"",SUMIF(B:B,Table_production_dim1[[#This Row],[system_created_date]],D:D))</f>
        <v>13.804499999999996</v>
      </c>
      <c r="H1035" t="str">
        <f>VLOOKUP(Table_production_dim1[[#This Row],[material_dim_material_id]],Table_material_dim1[[#All],[material_id]:[material_type_description]],3,FALSE)</f>
        <v>Single Stream</v>
      </c>
    </row>
    <row r="1036" spans="1:8" x14ac:dyDescent="0.25">
      <c r="A1036">
        <v>2621</v>
      </c>
      <c r="B1036" s="2">
        <v>44327</v>
      </c>
      <c r="C1036">
        <v>1200</v>
      </c>
      <c r="D1036">
        <v>0.6</v>
      </c>
      <c r="E1036" s="2">
        <v>44327</v>
      </c>
      <c r="F1036">
        <v>10</v>
      </c>
      <c r="G1036">
        <f>IF(Table_production_dim1[[#This Row],[system_created_date]]=Table_production_dim1[[#Headers],[system_created_date]],"",SUMIF(B:B,Table_production_dim1[[#This Row],[system_created_date]],D:D))</f>
        <v>13.804499999999996</v>
      </c>
      <c r="H1036" t="str">
        <f>VLOOKUP(Table_production_dim1[[#This Row],[material_dim_material_id]],Table_material_dim1[[#All],[material_id]:[material_type_description]],3,FALSE)</f>
        <v>Single Stream</v>
      </c>
    </row>
    <row r="1037" spans="1:8" x14ac:dyDescent="0.25">
      <c r="A1037">
        <v>2598</v>
      </c>
      <c r="B1037" s="2">
        <v>44327</v>
      </c>
      <c r="C1037">
        <v>1200</v>
      </c>
      <c r="D1037">
        <v>0.6</v>
      </c>
      <c r="E1037" s="2">
        <v>44327</v>
      </c>
      <c r="F1037">
        <v>10</v>
      </c>
      <c r="G1037">
        <f>IF(Table_production_dim1[[#This Row],[system_created_date]]=Table_production_dim1[[#Headers],[system_created_date]],"",SUMIF(B:B,Table_production_dim1[[#This Row],[system_created_date]],D:D))</f>
        <v>13.804499999999996</v>
      </c>
      <c r="H1037" t="str">
        <f>VLOOKUP(Table_production_dim1[[#This Row],[material_dim_material_id]],Table_material_dim1[[#All],[material_id]:[material_type_description]],3,FALSE)</f>
        <v>Single Stream</v>
      </c>
    </row>
    <row r="1038" spans="1:8" x14ac:dyDescent="0.25">
      <c r="A1038">
        <v>2595</v>
      </c>
      <c r="B1038" s="2">
        <v>44327</v>
      </c>
      <c r="C1038">
        <v>1205</v>
      </c>
      <c r="D1038">
        <v>0.60250000000000004</v>
      </c>
      <c r="E1038" s="2">
        <v>44327</v>
      </c>
      <c r="F1038">
        <v>10</v>
      </c>
      <c r="G1038">
        <f>IF(Table_production_dim1[[#This Row],[system_created_date]]=Table_production_dim1[[#Headers],[system_created_date]],"",SUMIF(B:B,Table_production_dim1[[#This Row],[system_created_date]],D:D))</f>
        <v>13.804499999999996</v>
      </c>
      <c r="H1038" t="str">
        <f>VLOOKUP(Table_production_dim1[[#This Row],[material_dim_material_id]],Table_material_dim1[[#All],[material_id]:[material_type_description]],3,FALSE)</f>
        <v>Single Stream</v>
      </c>
    </row>
    <row r="1039" spans="1:8" x14ac:dyDescent="0.25">
      <c r="A1039">
        <v>2597</v>
      </c>
      <c r="B1039" s="2">
        <v>44327</v>
      </c>
      <c r="C1039">
        <v>1190</v>
      </c>
      <c r="D1039">
        <v>0.59499999999999997</v>
      </c>
      <c r="E1039" s="2">
        <v>44327</v>
      </c>
      <c r="F1039">
        <v>10</v>
      </c>
      <c r="G1039">
        <f>IF(Table_production_dim1[[#This Row],[system_created_date]]=Table_production_dim1[[#Headers],[system_created_date]],"",SUMIF(B:B,Table_production_dim1[[#This Row],[system_created_date]],D:D))</f>
        <v>13.804499999999996</v>
      </c>
      <c r="H1039" t="str">
        <f>VLOOKUP(Table_production_dim1[[#This Row],[material_dim_material_id]],Table_material_dim1[[#All],[material_id]:[material_type_description]],3,FALSE)</f>
        <v>Single Stream</v>
      </c>
    </row>
    <row r="1040" spans="1:8" x14ac:dyDescent="0.25">
      <c r="A1040">
        <v>2619</v>
      </c>
      <c r="B1040" s="2">
        <v>44327</v>
      </c>
      <c r="C1040">
        <v>1188</v>
      </c>
      <c r="D1040">
        <v>0.59399999999999997</v>
      </c>
      <c r="E1040" s="2">
        <v>44327</v>
      </c>
      <c r="F1040">
        <v>10</v>
      </c>
      <c r="G1040">
        <f>IF(Table_production_dim1[[#This Row],[system_created_date]]=Table_production_dim1[[#Headers],[system_created_date]],"",SUMIF(B:B,Table_production_dim1[[#This Row],[system_created_date]],D:D))</f>
        <v>13.804499999999996</v>
      </c>
      <c r="H1040" t="str">
        <f>VLOOKUP(Table_production_dim1[[#This Row],[material_dim_material_id]],Table_material_dim1[[#All],[material_id]:[material_type_description]],3,FALSE)</f>
        <v>Single Stream</v>
      </c>
    </row>
    <row r="1041" spans="1:8" x14ac:dyDescent="0.25">
      <c r="A1041">
        <v>2624</v>
      </c>
      <c r="B1041" s="2">
        <v>44327</v>
      </c>
      <c r="C1041">
        <v>1206</v>
      </c>
      <c r="D1041">
        <v>0.60299999999999998</v>
      </c>
      <c r="E1041" s="2">
        <v>44327</v>
      </c>
      <c r="F1041">
        <v>10</v>
      </c>
      <c r="G1041">
        <f>IF(Table_production_dim1[[#This Row],[system_created_date]]=Table_production_dim1[[#Headers],[system_created_date]],"",SUMIF(B:B,Table_production_dim1[[#This Row],[system_created_date]],D:D))</f>
        <v>13.804499999999996</v>
      </c>
      <c r="H1041" t="str">
        <f>VLOOKUP(Table_production_dim1[[#This Row],[material_dim_material_id]],Table_material_dim1[[#All],[material_id]:[material_type_description]],3,FALSE)</f>
        <v>Single Stream</v>
      </c>
    </row>
    <row r="1042" spans="1:8" x14ac:dyDescent="0.25">
      <c r="A1042">
        <v>2615</v>
      </c>
      <c r="B1042" s="2">
        <v>44327</v>
      </c>
      <c r="C1042">
        <v>1217</v>
      </c>
      <c r="D1042">
        <v>0.60850000000000004</v>
      </c>
      <c r="E1042" s="2">
        <v>44327</v>
      </c>
      <c r="F1042">
        <v>2</v>
      </c>
      <c r="G1042">
        <f>IF(Table_production_dim1[[#This Row],[system_created_date]]=Table_production_dim1[[#Headers],[system_created_date]],"",SUMIF(B:B,Table_production_dim1[[#This Row],[system_created_date]],D:D))</f>
        <v>13.804499999999996</v>
      </c>
      <c r="H1042" t="str">
        <f>VLOOKUP(Table_production_dim1[[#This Row],[material_dim_material_id]],Table_material_dim1[[#All],[material_id]:[material_type_description]],3,FALSE)</f>
        <v>OCC</v>
      </c>
    </row>
    <row r="1043" spans="1:8" x14ac:dyDescent="0.25">
      <c r="A1043">
        <v>2601</v>
      </c>
      <c r="B1043" s="2">
        <v>44327</v>
      </c>
      <c r="C1043">
        <v>1185</v>
      </c>
      <c r="D1043">
        <v>0.59250000000000003</v>
      </c>
      <c r="E1043" s="2">
        <v>44327</v>
      </c>
      <c r="F1043">
        <v>10</v>
      </c>
      <c r="G1043">
        <f>IF(Table_production_dim1[[#This Row],[system_created_date]]=Table_production_dim1[[#Headers],[system_created_date]],"",SUMIF(B:B,Table_production_dim1[[#This Row],[system_created_date]],D:D))</f>
        <v>13.804499999999996</v>
      </c>
      <c r="H1043" t="str">
        <f>VLOOKUP(Table_production_dim1[[#This Row],[material_dim_material_id]],Table_material_dim1[[#All],[material_id]:[material_type_description]],3,FALSE)</f>
        <v>Single Stream</v>
      </c>
    </row>
    <row r="1044" spans="1:8" x14ac:dyDescent="0.25">
      <c r="A1044">
        <v>2599</v>
      </c>
      <c r="B1044" s="2">
        <v>44327</v>
      </c>
      <c r="C1044">
        <v>1200</v>
      </c>
      <c r="D1044">
        <v>0.6</v>
      </c>
      <c r="E1044" s="2">
        <v>44327</v>
      </c>
      <c r="F1044">
        <v>10</v>
      </c>
      <c r="G1044">
        <f>IF(Table_production_dim1[[#This Row],[system_created_date]]=Table_production_dim1[[#Headers],[system_created_date]],"",SUMIF(B:B,Table_production_dim1[[#This Row],[system_created_date]],D:D))</f>
        <v>13.804499999999996</v>
      </c>
      <c r="H1044" t="str">
        <f>VLOOKUP(Table_production_dim1[[#This Row],[material_dim_material_id]],Table_material_dim1[[#All],[material_id]:[material_type_description]],3,FALSE)</f>
        <v>Single Stream</v>
      </c>
    </row>
    <row r="1045" spans="1:8" x14ac:dyDescent="0.25">
      <c r="A1045">
        <v>2604</v>
      </c>
      <c r="B1045" s="2">
        <v>44327</v>
      </c>
      <c r="C1045">
        <v>1205</v>
      </c>
      <c r="D1045">
        <v>0.60250000000000004</v>
      </c>
      <c r="E1045" s="2">
        <v>44327</v>
      </c>
      <c r="F1045">
        <v>2</v>
      </c>
      <c r="G1045">
        <f>IF(Table_production_dim1[[#This Row],[system_created_date]]=Table_production_dim1[[#Headers],[system_created_date]],"",SUMIF(B:B,Table_production_dim1[[#This Row],[system_created_date]],D:D))</f>
        <v>13.804499999999996</v>
      </c>
      <c r="H1045" t="str">
        <f>VLOOKUP(Table_production_dim1[[#This Row],[material_dim_material_id]],Table_material_dim1[[#All],[material_id]:[material_type_description]],3,FALSE)</f>
        <v>OCC</v>
      </c>
    </row>
    <row r="1046" spans="1:8" x14ac:dyDescent="0.25">
      <c r="A1046">
        <v>2603</v>
      </c>
      <c r="B1046" s="2">
        <v>44327</v>
      </c>
      <c r="C1046">
        <v>1200</v>
      </c>
      <c r="D1046">
        <v>0.6</v>
      </c>
      <c r="E1046" s="2">
        <v>44327</v>
      </c>
      <c r="F1046">
        <v>10</v>
      </c>
      <c r="G1046">
        <f>IF(Table_production_dim1[[#This Row],[system_created_date]]=Table_production_dim1[[#Headers],[system_created_date]],"",SUMIF(B:B,Table_production_dim1[[#This Row],[system_created_date]],D:D))</f>
        <v>13.804499999999996</v>
      </c>
      <c r="H1046" t="str">
        <f>VLOOKUP(Table_production_dim1[[#This Row],[material_dim_material_id]],Table_material_dim1[[#All],[material_id]:[material_type_description]],3,FALSE)</f>
        <v>Single Stream</v>
      </c>
    </row>
    <row r="1047" spans="1:8" x14ac:dyDescent="0.25">
      <c r="A1047">
        <v>2602</v>
      </c>
      <c r="B1047" s="2">
        <v>44327</v>
      </c>
      <c r="C1047">
        <v>1190</v>
      </c>
      <c r="D1047">
        <v>0.59499999999999997</v>
      </c>
      <c r="E1047" s="2">
        <v>44327</v>
      </c>
      <c r="F1047">
        <v>10</v>
      </c>
      <c r="G1047">
        <f>IF(Table_production_dim1[[#This Row],[system_created_date]]=Table_production_dim1[[#Headers],[system_created_date]],"",SUMIF(B:B,Table_production_dim1[[#This Row],[system_created_date]],D:D))</f>
        <v>13.804499999999996</v>
      </c>
      <c r="H1047" t="str">
        <f>VLOOKUP(Table_production_dim1[[#This Row],[material_dim_material_id]],Table_material_dim1[[#All],[material_id]:[material_type_description]],3,FALSE)</f>
        <v>Single Stream</v>
      </c>
    </row>
    <row r="1048" spans="1:8" x14ac:dyDescent="0.25">
      <c r="A1048">
        <v>2616</v>
      </c>
      <c r="B1048" s="2">
        <v>44327</v>
      </c>
      <c r="C1048">
        <v>1205</v>
      </c>
      <c r="D1048">
        <v>0.60250000000000004</v>
      </c>
      <c r="E1048" s="2">
        <v>44327</v>
      </c>
      <c r="F1048">
        <v>10</v>
      </c>
      <c r="G1048">
        <f>IF(Table_production_dim1[[#This Row],[system_created_date]]=Table_production_dim1[[#Headers],[system_created_date]],"",SUMIF(B:B,Table_production_dim1[[#This Row],[system_created_date]],D:D))</f>
        <v>13.804499999999996</v>
      </c>
      <c r="H1048" t="str">
        <f>VLOOKUP(Table_production_dim1[[#This Row],[material_dim_material_id]],Table_material_dim1[[#All],[material_id]:[material_type_description]],3,FALSE)</f>
        <v>Single Stream</v>
      </c>
    </row>
    <row r="1049" spans="1:8" x14ac:dyDescent="0.25">
      <c r="A1049">
        <v>2596</v>
      </c>
      <c r="B1049" s="2">
        <v>44327</v>
      </c>
      <c r="C1049">
        <v>1196</v>
      </c>
      <c r="D1049">
        <v>0.59799999999999998</v>
      </c>
      <c r="E1049" s="2">
        <v>44327</v>
      </c>
      <c r="F1049">
        <v>10</v>
      </c>
      <c r="G1049">
        <f>IF(Table_production_dim1[[#This Row],[system_created_date]]=Table_production_dim1[[#Headers],[system_created_date]],"",SUMIF(B:B,Table_production_dim1[[#This Row],[system_created_date]],D:D))</f>
        <v>13.804499999999996</v>
      </c>
      <c r="H1049" t="str">
        <f>VLOOKUP(Table_production_dim1[[#This Row],[material_dim_material_id]],Table_material_dim1[[#All],[material_id]:[material_type_description]],3,FALSE)</f>
        <v>Single Stream</v>
      </c>
    </row>
    <row r="1050" spans="1:8" x14ac:dyDescent="0.25">
      <c r="A1050">
        <v>2586</v>
      </c>
      <c r="B1050" s="2">
        <v>44326</v>
      </c>
      <c r="C1050">
        <v>1200</v>
      </c>
      <c r="D1050">
        <v>0.6</v>
      </c>
      <c r="E1050" s="2">
        <v>44326</v>
      </c>
      <c r="F1050">
        <v>10</v>
      </c>
      <c r="G1050">
        <f>IF(Table_production_dim1[[#This Row],[system_created_date]]=Table_production_dim1[[#Headers],[system_created_date]],"",SUMIF(B:B,Table_production_dim1[[#This Row],[system_created_date]],D:D))</f>
        <v>11.4125</v>
      </c>
      <c r="H1050" t="str">
        <f>VLOOKUP(Table_production_dim1[[#This Row],[material_dim_material_id]],Table_material_dim1[[#All],[material_id]:[material_type_description]],3,FALSE)</f>
        <v>Single Stream</v>
      </c>
    </row>
    <row r="1051" spans="1:8" x14ac:dyDescent="0.25">
      <c r="A1051">
        <v>2575</v>
      </c>
      <c r="B1051" s="2">
        <v>44326</v>
      </c>
      <c r="C1051">
        <v>1200</v>
      </c>
      <c r="D1051">
        <v>0.6</v>
      </c>
      <c r="E1051" s="2">
        <v>44326</v>
      </c>
      <c r="F1051">
        <v>2</v>
      </c>
      <c r="G1051">
        <f>IF(Table_production_dim1[[#This Row],[system_created_date]]=Table_production_dim1[[#Headers],[system_created_date]],"",SUMIF(B:B,Table_production_dim1[[#This Row],[system_created_date]],D:D))</f>
        <v>11.4125</v>
      </c>
      <c r="H1051" t="str">
        <f>VLOOKUP(Table_production_dim1[[#This Row],[material_dim_material_id]],Table_material_dim1[[#All],[material_id]:[material_type_description]],3,FALSE)</f>
        <v>OCC</v>
      </c>
    </row>
    <row r="1052" spans="1:8" x14ac:dyDescent="0.25">
      <c r="A1052">
        <v>2576</v>
      </c>
      <c r="B1052" s="2">
        <v>44326</v>
      </c>
      <c r="C1052">
        <v>1210</v>
      </c>
      <c r="D1052">
        <v>0.60499999999999998</v>
      </c>
      <c r="E1052" s="2">
        <v>44326</v>
      </c>
      <c r="F1052">
        <v>2</v>
      </c>
      <c r="G1052">
        <f>IF(Table_production_dim1[[#This Row],[system_created_date]]=Table_production_dim1[[#Headers],[system_created_date]],"",SUMIF(B:B,Table_production_dim1[[#This Row],[system_created_date]],D:D))</f>
        <v>11.4125</v>
      </c>
      <c r="H1052" t="str">
        <f>VLOOKUP(Table_production_dim1[[#This Row],[material_dim_material_id]],Table_material_dim1[[#All],[material_id]:[material_type_description]],3,FALSE)</f>
        <v>OCC</v>
      </c>
    </row>
    <row r="1053" spans="1:8" x14ac:dyDescent="0.25">
      <c r="A1053">
        <v>2574</v>
      </c>
      <c r="B1053" s="2">
        <v>44326</v>
      </c>
      <c r="C1053">
        <v>1195</v>
      </c>
      <c r="D1053">
        <v>0.59750000000000003</v>
      </c>
      <c r="E1053" s="2">
        <v>44326</v>
      </c>
      <c r="F1053">
        <v>2</v>
      </c>
      <c r="G1053">
        <f>IF(Table_production_dim1[[#This Row],[system_created_date]]=Table_production_dim1[[#Headers],[system_created_date]],"",SUMIF(B:B,Table_production_dim1[[#This Row],[system_created_date]],D:D))</f>
        <v>11.4125</v>
      </c>
      <c r="H1053" t="str">
        <f>VLOOKUP(Table_production_dim1[[#This Row],[material_dim_material_id]],Table_material_dim1[[#All],[material_id]:[material_type_description]],3,FALSE)</f>
        <v>OCC</v>
      </c>
    </row>
    <row r="1054" spans="1:8" x14ac:dyDescent="0.25">
      <c r="A1054">
        <v>2579</v>
      </c>
      <c r="B1054" s="2">
        <v>44326</v>
      </c>
      <c r="C1054">
        <v>1200</v>
      </c>
      <c r="D1054">
        <v>0.6</v>
      </c>
      <c r="E1054" s="2">
        <v>44326</v>
      </c>
      <c r="F1054">
        <v>2</v>
      </c>
      <c r="G1054">
        <f>IF(Table_production_dim1[[#This Row],[system_created_date]]=Table_production_dim1[[#Headers],[system_created_date]],"",SUMIF(B:B,Table_production_dim1[[#This Row],[system_created_date]],D:D))</f>
        <v>11.4125</v>
      </c>
      <c r="H1054" t="str">
        <f>VLOOKUP(Table_production_dim1[[#This Row],[material_dim_material_id]],Table_material_dim1[[#All],[material_id]:[material_type_description]],3,FALSE)</f>
        <v>OCC</v>
      </c>
    </row>
    <row r="1055" spans="1:8" x14ac:dyDescent="0.25">
      <c r="A1055">
        <v>2587</v>
      </c>
      <c r="B1055" s="2">
        <v>44326</v>
      </c>
      <c r="C1055">
        <v>1205</v>
      </c>
      <c r="D1055">
        <v>0.60250000000000004</v>
      </c>
      <c r="E1055" s="2">
        <v>44326</v>
      </c>
      <c r="F1055">
        <v>10</v>
      </c>
      <c r="G1055">
        <f>IF(Table_production_dim1[[#This Row],[system_created_date]]=Table_production_dim1[[#Headers],[system_created_date]],"",SUMIF(B:B,Table_production_dim1[[#This Row],[system_created_date]],D:D))</f>
        <v>11.4125</v>
      </c>
      <c r="H1055" t="str">
        <f>VLOOKUP(Table_production_dim1[[#This Row],[material_dim_material_id]],Table_material_dim1[[#All],[material_id]:[material_type_description]],3,FALSE)</f>
        <v>Single Stream</v>
      </c>
    </row>
    <row r="1056" spans="1:8" x14ac:dyDescent="0.25">
      <c r="A1056">
        <v>2578</v>
      </c>
      <c r="B1056" s="2">
        <v>44326</v>
      </c>
      <c r="C1056">
        <v>1195</v>
      </c>
      <c r="D1056">
        <v>0.59750000000000003</v>
      </c>
      <c r="E1056" s="2">
        <v>44326</v>
      </c>
      <c r="F1056">
        <v>10</v>
      </c>
      <c r="G1056">
        <f>IF(Table_production_dim1[[#This Row],[system_created_date]]=Table_production_dim1[[#Headers],[system_created_date]],"",SUMIF(B:B,Table_production_dim1[[#This Row],[system_created_date]],D:D))</f>
        <v>11.4125</v>
      </c>
      <c r="H1056" t="str">
        <f>VLOOKUP(Table_production_dim1[[#This Row],[material_dim_material_id]],Table_material_dim1[[#All],[material_id]:[material_type_description]],3,FALSE)</f>
        <v>Single Stream</v>
      </c>
    </row>
    <row r="1057" spans="1:8" x14ac:dyDescent="0.25">
      <c r="A1057">
        <v>2583</v>
      </c>
      <c r="B1057" s="2">
        <v>44326</v>
      </c>
      <c r="C1057">
        <v>1195</v>
      </c>
      <c r="D1057">
        <v>0.59750000000000003</v>
      </c>
      <c r="E1057" s="2">
        <v>44326</v>
      </c>
      <c r="F1057">
        <v>10</v>
      </c>
      <c r="G1057">
        <f>IF(Table_production_dim1[[#This Row],[system_created_date]]=Table_production_dim1[[#Headers],[system_created_date]],"",SUMIF(B:B,Table_production_dim1[[#This Row],[system_created_date]],D:D))</f>
        <v>11.4125</v>
      </c>
      <c r="H1057" t="str">
        <f>VLOOKUP(Table_production_dim1[[#This Row],[material_dim_material_id]],Table_material_dim1[[#All],[material_id]:[material_type_description]],3,FALSE)</f>
        <v>Single Stream</v>
      </c>
    </row>
    <row r="1058" spans="1:8" x14ac:dyDescent="0.25">
      <c r="A1058">
        <v>2585</v>
      </c>
      <c r="B1058" s="2">
        <v>44326</v>
      </c>
      <c r="C1058">
        <v>1180</v>
      </c>
      <c r="D1058">
        <v>0.59</v>
      </c>
      <c r="E1058" s="2">
        <v>44326</v>
      </c>
      <c r="F1058">
        <v>10</v>
      </c>
      <c r="G1058">
        <f>IF(Table_production_dim1[[#This Row],[system_created_date]]=Table_production_dim1[[#Headers],[system_created_date]],"",SUMIF(B:B,Table_production_dim1[[#This Row],[system_created_date]],D:D))</f>
        <v>11.4125</v>
      </c>
      <c r="H1058" t="str">
        <f>VLOOKUP(Table_production_dim1[[#This Row],[material_dim_material_id]],Table_material_dim1[[#All],[material_id]:[material_type_description]],3,FALSE)</f>
        <v>Single Stream</v>
      </c>
    </row>
    <row r="1059" spans="1:8" x14ac:dyDescent="0.25">
      <c r="A1059">
        <v>2577</v>
      </c>
      <c r="B1059" s="2">
        <v>44326</v>
      </c>
      <c r="C1059">
        <v>1205</v>
      </c>
      <c r="D1059">
        <v>0.60250000000000004</v>
      </c>
      <c r="E1059" s="2">
        <v>44326</v>
      </c>
      <c r="F1059">
        <v>2</v>
      </c>
      <c r="G1059">
        <f>IF(Table_production_dim1[[#This Row],[system_created_date]]=Table_production_dim1[[#Headers],[system_created_date]],"",SUMIF(B:B,Table_production_dim1[[#This Row],[system_created_date]],D:D))</f>
        <v>11.4125</v>
      </c>
      <c r="H1059" t="str">
        <f>VLOOKUP(Table_production_dim1[[#This Row],[material_dim_material_id]],Table_material_dim1[[#All],[material_id]:[material_type_description]],3,FALSE)</f>
        <v>OCC</v>
      </c>
    </row>
    <row r="1060" spans="1:8" x14ac:dyDescent="0.25">
      <c r="A1060">
        <v>2580</v>
      </c>
      <c r="B1060" s="2">
        <v>44326</v>
      </c>
      <c r="C1060">
        <v>1200</v>
      </c>
      <c r="D1060">
        <v>0.6</v>
      </c>
      <c r="E1060" s="2">
        <v>44326</v>
      </c>
      <c r="F1060">
        <v>10</v>
      </c>
      <c r="G1060">
        <f>IF(Table_production_dim1[[#This Row],[system_created_date]]=Table_production_dim1[[#Headers],[system_created_date]],"",SUMIF(B:B,Table_production_dim1[[#This Row],[system_created_date]],D:D))</f>
        <v>11.4125</v>
      </c>
      <c r="H1060" t="str">
        <f>VLOOKUP(Table_production_dim1[[#This Row],[material_dim_material_id]],Table_material_dim1[[#All],[material_id]:[material_type_description]],3,FALSE)</f>
        <v>Single Stream</v>
      </c>
    </row>
    <row r="1061" spans="1:8" x14ac:dyDescent="0.25">
      <c r="A1061">
        <v>2584</v>
      </c>
      <c r="B1061" s="2">
        <v>44326</v>
      </c>
      <c r="C1061">
        <v>1200</v>
      </c>
      <c r="D1061">
        <v>0.6</v>
      </c>
      <c r="E1061" s="2">
        <v>44326</v>
      </c>
      <c r="F1061">
        <v>10</v>
      </c>
      <c r="G1061">
        <f>IF(Table_production_dim1[[#This Row],[system_created_date]]=Table_production_dim1[[#Headers],[system_created_date]],"",SUMIF(B:B,Table_production_dim1[[#This Row],[system_created_date]],D:D))</f>
        <v>11.4125</v>
      </c>
      <c r="H1061" t="str">
        <f>VLOOKUP(Table_production_dim1[[#This Row],[material_dim_material_id]],Table_material_dim1[[#All],[material_id]:[material_type_description]],3,FALSE)</f>
        <v>Single Stream</v>
      </c>
    </row>
    <row r="1062" spans="1:8" x14ac:dyDescent="0.25">
      <c r="A1062">
        <v>2592</v>
      </c>
      <c r="B1062" s="2">
        <v>44326</v>
      </c>
      <c r="C1062">
        <v>1200</v>
      </c>
      <c r="D1062">
        <v>0.6</v>
      </c>
      <c r="E1062" s="2">
        <v>44326</v>
      </c>
      <c r="F1062">
        <v>10</v>
      </c>
      <c r="G1062">
        <f>IF(Table_production_dim1[[#This Row],[system_created_date]]=Table_production_dim1[[#Headers],[system_created_date]],"",SUMIF(B:B,Table_production_dim1[[#This Row],[system_created_date]],D:D))</f>
        <v>11.4125</v>
      </c>
      <c r="H1062" t="str">
        <f>VLOOKUP(Table_production_dim1[[#This Row],[material_dim_material_id]],Table_material_dim1[[#All],[material_id]:[material_type_description]],3,FALSE)</f>
        <v>Single Stream</v>
      </c>
    </row>
    <row r="1063" spans="1:8" x14ac:dyDescent="0.25">
      <c r="A1063">
        <v>2581</v>
      </c>
      <c r="B1063" s="2">
        <v>44326</v>
      </c>
      <c r="C1063">
        <v>1205</v>
      </c>
      <c r="D1063">
        <v>0.60250000000000004</v>
      </c>
      <c r="E1063" s="2">
        <v>44326</v>
      </c>
      <c r="F1063">
        <v>10</v>
      </c>
      <c r="G1063">
        <f>IF(Table_production_dim1[[#This Row],[system_created_date]]=Table_production_dim1[[#Headers],[system_created_date]],"",SUMIF(B:B,Table_production_dim1[[#This Row],[system_created_date]],D:D))</f>
        <v>11.4125</v>
      </c>
      <c r="H1063" t="str">
        <f>VLOOKUP(Table_production_dim1[[#This Row],[material_dim_material_id]],Table_material_dim1[[#All],[material_id]:[material_type_description]],3,FALSE)</f>
        <v>Single Stream</v>
      </c>
    </row>
    <row r="1064" spans="1:8" x14ac:dyDescent="0.25">
      <c r="A1064">
        <v>2589</v>
      </c>
      <c r="B1064" s="2">
        <v>44326</v>
      </c>
      <c r="C1064">
        <v>1205</v>
      </c>
      <c r="D1064">
        <v>0.60250000000000004</v>
      </c>
      <c r="E1064" s="2">
        <v>44326</v>
      </c>
      <c r="F1064">
        <v>10</v>
      </c>
      <c r="G1064">
        <f>IF(Table_production_dim1[[#This Row],[system_created_date]]=Table_production_dim1[[#Headers],[system_created_date]],"",SUMIF(B:B,Table_production_dim1[[#This Row],[system_created_date]],D:D))</f>
        <v>11.4125</v>
      </c>
      <c r="H1064" t="str">
        <f>VLOOKUP(Table_production_dim1[[#This Row],[material_dim_material_id]],Table_material_dim1[[#All],[material_id]:[material_type_description]],3,FALSE)</f>
        <v>Single Stream</v>
      </c>
    </row>
    <row r="1065" spans="1:8" x14ac:dyDescent="0.25">
      <c r="A1065">
        <v>2582</v>
      </c>
      <c r="B1065" s="2">
        <v>44326</v>
      </c>
      <c r="C1065">
        <v>1210</v>
      </c>
      <c r="D1065">
        <v>0.60499999999999998</v>
      </c>
      <c r="E1065" s="2">
        <v>44326</v>
      </c>
      <c r="F1065">
        <v>10</v>
      </c>
      <c r="G1065">
        <f>IF(Table_production_dim1[[#This Row],[system_created_date]]=Table_production_dim1[[#Headers],[system_created_date]],"",SUMIF(B:B,Table_production_dim1[[#This Row],[system_created_date]],D:D))</f>
        <v>11.4125</v>
      </c>
      <c r="H1065" t="str">
        <f>VLOOKUP(Table_production_dim1[[#This Row],[material_dim_material_id]],Table_material_dim1[[#All],[material_id]:[material_type_description]],3,FALSE)</f>
        <v>Single Stream</v>
      </c>
    </row>
    <row r="1066" spans="1:8" x14ac:dyDescent="0.25">
      <c r="A1066">
        <v>2588</v>
      </c>
      <c r="B1066" s="2">
        <v>44326</v>
      </c>
      <c r="C1066">
        <v>1195</v>
      </c>
      <c r="D1066">
        <v>0.59750000000000003</v>
      </c>
      <c r="E1066" s="2">
        <v>44326</v>
      </c>
      <c r="F1066">
        <v>10</v>
      </c>
      <c r="G1066">
        <f>IF(Table_production_dim1[[#This Row],[system_created_date]]=Table_production_dim1[[#Headers],[system_created_date]],"",SUMIF(B:B,Table_production_dim1[[#This Row],[system_created_date]],D:D))</f>
        <v>11.4125</v>
      </c>
      <c r="H1066" t="str">
        <f>VLOOKUP(Table_production_dim1[[#This Row],[material_dim_material_id]],Table_material_dim1[[#All],[material_id]:[material_type_description]],3,FALSE)</f>
        <v>Single Stream</v>
      </c>
    </row>
    <row r="1067" spans="1:8" x14ac:dyDescent="0.25">
      <c r="A1067">
        <v>2590</v>
      </c>
      <c r="B1067" s="2">
        <v>44326</v>
      </c>
      <c r="C1067">
        <v>1210</v>
      </c>
      <c r="D1067">
        <v>0.60499999999999998</v>
      </c>
      <c r="E1067" s="2">
        <v>44326</v>
      </c>
      <c r="F1067">
        <v>10</v>
      </c>
      <c r="G1067">
        <f>IF(Table_production_dim1[[#This Row],[system_created_date]]=Table_production_dim1[[#Headers],[system_created_date]],"",SUMIF(B:B,Table_production_dim1[[#This Row],[system_created_date]],D:D))</f>
        <v>11.4125</v>
      </c>
      <c r="H1067" t="str">
        <f>VLOOKUP(Table_production_dim1[[#This Row],[material_dim_material_id]],Table_material_dim1[[#All],[material_id]:[material_type_description]],3,FALSE)</f>
        <v>Single Stream</v>
      </c>
    </row>
    <row r="1068" spans="1:8" x14ac:dyDescent="0.25">
      <c r="A1068">
        <v>2591</v>
      </c>
      <c r="B1068" s="2">
        <v>44326</v>
      </c>
      <c r="C1068">
        <v>1215</v>
      </c>
      <c r="D1068">
        <v>0.60750000000000004</v>
      </c>
      <c r="E1068" s="2">
        <v>44326</v>
      </c>
      <c r="F1068">
        <v>10</v>
      </c>
      <c r="G1068">
        <f>IF(Table_production_dim1[[#This Row],[system_created_date]]=Table_production_dim1[[#Headers],[system_created_date]],"",SUMIF(B:B,Table_production_dim1[[#This Row],[system_created_date]],D:D))</f>
        <v>11.4125</v>
      </c>
      <c r="H1068" t="str">
        <f>VLOOKUP(Table_production_dim1[[#This Row],[material_dim_material_id]],Table_material_dim1[[#All],[material_id]:[material_type_description]],3,FALSE)</f>
        <v>Single Stream</v>
      </c>
    </row>
    <row r="1069" spans="1:8" x14ac:dyDescent="0.25">
      <c r="A1069">
        <v>2549</v>
      </c>
      <c r="B1069" s="2">
        <v>44323</v>
      </c>
      <c r="C1069">
        <v>1200</v>
      </c>
      <c r="D1069">
        <v>0.6</v>
      </c>
      <c r="E1069" s="2">
        <v>44323</v>
      </c>
      <c r="F1069">
        <v>10</v>
      </c>
      <c r="G1069">
        <f>IF(Table_production_dim1[[#This Row],[system_created_date]]=Table_production_dim1[[#Headers],[system_created_date]],"",SUMIF(B:B,Table_production_dim1[[#This Row],[system_created_date]],D:D))</f>
        <v>13.149000000000001</v>
      </c>
      <c r="H1069" t="str">
        <f>VLOOKUP(Table_production_dim1[[#This Row],[material_dim_material_id]],Table_material_dim1[[#All],[material_id]:[material_type_description]],3,FALSE)</f>
        <v>Single Stream</v>
      </c>
    </row>
    <row r="1070" spans="1:8" x14ac:dyDescent="0.25">
      <c r="A1070">
        <v>2563</v>
      </c>
      <c r="B1070" s="2">
        <v>44323</v>
      </c>
      <c r="C1070">
        <v>1185</v>
      </c>
      <c r="D1070">
        <v>0.59250000000000003</v>
      </c>
      <c r="E1070" s="2">
        <v>44323</v>
      </c>
      <c r="F1070">
        <v>10</v>
      </c>
      <c r="G1070">
        <f>IF(Table_production_dim1[[#This Row],[system_created_date]]=Table_production_dim1[[#Headers],[system_created_date]],"",SUMIF(B:B,Table_production_dim1[[#This Row],[system_created_date]],D:D))</f>
        <v>13.149000000000001</v>
      </c>
      <c r="H1070" t="str">
        <f>VLOOKUP(Table_production_dim1[[#This Row],[material_dim_material_id]],Table_material_dim1[[#All],[material_id]:[material_type_description]],3,FALSE)</f>
        <v>Single Stream</v>
      </c>
    </row>
    <row r="1071" spans="1:8" x14ac:dyDescent="0.25">
      <c r="A1071">
        <v>2565</v>
      </c>
      <c r="B1071" s="2">
        <v>44323</v>
      </c>
      <c r="C1071">
        <v>1200</v>
      </c>
      <c r="D1071">
        <v>0.6</v>
      </c>
      <c r="E1071" s="2">
        <v>44323</v>
      </c>
      <c r="F1071">
        <v>10</v>
      </c>
      <c r="G1071">
        <f>IF(Table_production_dim1[[#This Row],[system_created_date]]=Table_production_dim1[[#Headers],[system_created_date]],"",SUMIF(B:B,Table_production_dim1[[#This Row],[system_created_date]],D:D))</f>
        <v>13.149000000000001</v>
      </c>
      <c r="H1071" t="str">
        <f>VLOOKUP(Table_production_dim1[[#This Row],[material_dim_material_id]],Table_material_dim1[[#All],[material_id]:[material_type_description]],3,FALSE)</f>
        <v>Single Stream</v>
      </c>
    </row>
    <row r="1072" spans="1:8" x14ac:dyDescent="0.25">
      <c r="A1072">
        <v>2571</v>
      </c>
      <c r="B1072" s="2">
        <v>44323</v>
      </c>
      <c r="C1072">
        <v>1185</v>
      </c>
      <c r="D1072">
        <v>0.59250000000000003</v>
      </c>
      <c r="E1072" s="2">
        <v>44323</v>
      </c>
      <c r="F1072">
        <v>10</v>
      </c>
      <c r="G1072">
        <f>IF(Table_production_dim1[[#This Row],[system_created_date]]=Table_production_dim1[[#Headers],[system_created_date]],"",SUMIF(B:B,Table_production_dim1[[#This Row],[system_created_date]],D:D))</f>
        <v>13.149000000000001</v>
      </c>
      <c r="H1072" t="str">
        <f>VLOOKUP(Table_production_dim1[[#This Row],[material_dim_material_id]],Table_material_dim1[[#All],[material_id]:[material_type_description]],3,FALSE)</f>
        <v>Single Stream</v>
      </c>
    </row>
    <row r="1073" spans="1:8" x14ac:dyDescent="0.25">
      <c r="A1073">
        <v>2573</v>
      </c>
      <c r="B1073" s="2">
        <v>44323</v>
      </c>
      <c r="C1073">
        <v>1200</v>
      </c>
      <c r="D1073">
        <v>0.6</v>
      </c>
      <c r="E1073" s="2">
        <v>44323</v>
      </c>
      <c r="F1073">
        <v>10</v>
      </c>
      <c r="G1073">
        <f>IF(Table_production_dim1[[#This Row],[system_created_date]]=Table_production_dim1[[#Headers],[system_created_date]],"",SUMIF(B:B,Table_production_dim1[[#This Row],[system_created_date]],D:D))</f>
        <v>13.149000000000001</v>
      </c>
      <c r="H1073" t="str">
        <f>VLOOKUP(Table_production_dim1[[#This Row],[material_dim_material_id]],Table_material_dim1[[#All],[material_id]:[material_type_description]],3,FALSE)</f>
        <v>Single Stream</v>
      </c>
    </row>
    <row r="1074" spans="1:8" x14ac:dyDescent="0.25">
      <c r="A1074">
        <v>2564</v>
      </c>
      <c r="B1074" s="2">
        <v>44323</v>
      </c>
      <c r="C1074">
        <v>1190</v>
      </c>
      <c r="D1074">
        <v>0.59499999999999997</v>
      </c>
      <c r="E1074" s="2">
        <v>44323</v>
      </c>
      <c r="F1074">
        <v>10</v>
      </c>
      <c r="G1074">
        <f>IF(Table_production_dim1[[#This Row],[system_created_date]]=Table_production_dim1[[#Headers],[system_created_date]],"",SUMIF(B:B,Table_production_dim1[[#This Row],[system_created_date]],D:D))</f>
        <v>13.149000000000001</v>
      </c>
      <c r="H1074" t="str">
        <f>VLOOKUP(Table_production_dim1[[#This Row],[material_dim_material_id]],Table_material_dim1[[#All],[material_id]:[material_type_description]],3,FALSE)</f>
        <v>Single Stream</v>
      </c>
    </row>
    <row r="1075" spans="1:8" x14ac:dyDescent="0.25">
      <c r="A1075">
        <v>2566</v>
      </c>
      <c r="B1075" s="2">
        <v>44323</v>
      </c>
      <c r="C1075">
        <v>1205</v>
      </c>
      <c r="D1075">
        <v>0.60250000000000004</v>
      </c>
      <c r="E1075" s="2">
        <v>44323</v>
      </c>
      <c r="F1075">
        <v>10</v>
      </c>
      <c r="G1075">
        <f>IF(Table_production_dim1[[#This Row],[system_created_date]]=Table_production_dim1[[#Headers],[system_created_date]],"",SUMIF(B:B,Table_production_dim1[[#This Row],[system_created_date]],D:D))</f>
        <v>13.149000000000001</v>
      </c>
      <c r="H1075" t="str">
        <f>VLOOKUP(Table_production_dim1[[#This Row],[material_dim_material_id]],Table_material_dim1[[#All],[material_id]:[material_type_description]],3,FALSE)</f>
        <v>Single Stream</v>
      </c>
    </row>
    <row r="1076" spans="1:8" x14ac:dyDescent="0.25">
      <c r="A1076">
        <v>2561</v>
      </c>
      <c r="B1076" s="2">
        <v>44323</v>
      </c>
      <c r="C1076">
        <v>1195</v>
      </c>
      <c r="D1076">
        <v>0.59750000000000003</v>
      </c>
      <c r="E1076" s="2">
        <v>44323</v>
      </c>
      <c r="F1076">
        <v>10</v>
      </c>
      <c r="G1076">
        <f>IF(Table_production_dim1[[#This Row],[system_created_date]]=Table_production_dim1[[#Headers],[system_created_date]],"",SUMIF(B:B,Table_production_dim1[[#This Row],[system_created_date]],D:D))</f>
        <v>13.149000000000001</v>
      </c>
      <c r="H1076" t="str">
        <f>VLOOKUP(Table_production_dim1[[#This Row],[material_dim_material_id]],Table_material_dim1[[#All],[material_id]:[material_type_description]],3,FALSE)</f>
        <v>Single Stream</v>
      </c>
    </row>
    <row r="1077" spans="1:8" x14ac:dyDescent="0.25">
      <c r="A1077">
        <v>2567</v>
      </c>
      <c r="B1077" s="2">
        <v>44323</v>
      </c>
      <c r="C1077">
        <v>1210</v>
      </c>
      <c r="D1077">
        <v>0.60499999999999998</v>
      </c>
      <c r="E1077" s="2">
        <v>44323</v>
      </c>
      <c r="F1077">
        <v>10</v>
      </c>
      <c r="G1077">
        <f>IF(Table_production_dim1[[#This Row],[system_created_date]]=Table_production_dim1[[#Headers],[system_created_date]],"",SUMIF(B:B,Table_production_dim1[[#This Row],[system_created_date]],D:D))</f>
        <v>13.149000000000001</v>
      </c>
      <c r="H1077" t="str">
        <f>VLOOKUP(Table_production_dim1[[#This Row],[material_dim_material_id]],Table_material_dim1[[#All],[material_id]:[material_type_description]],3,FALSE)</f>
        <v>Single Stream</v>
      </c>
    </row>
    <row r="1078" spans="1:8" x14ac:dyDescent="0.25">
      <c r="A1078">
        <v>2570</v>
      </c>
      <c r="B1078" s="2">
        <v>44323</v>
      </c>
      <c r="C1078">
        <v>1196</v>
      </c>
      <c r="D1078">
        <v>0.59799999999999998</v>
      </c>
      <c r="E1078" s="2">
        <v>44323</v>
      </c>
      <c r="F1078">
        <v>10</v>
      </c>
      <c r="G1078">
        <f>IF(Table_production_dim1[[#This Row],[system_created_date]]=Table_production_dim1[[#Headers],[system_created_date]],"",SUMIF(B:B,Table_production_dim1[[#This Row],[system_created_date]],D:D))</f>
        <v>13.149000000000001</v>
      </c>
      <c r="H1078" t="str">
        <f>VLOOKUP(Table_production_dim1[[#This Row],[material_dim_material_id]],Table_material_dim1[[#All],[material_id]:[material_type_description]],3,FALSE)</f>
        <v>Single Stream</v>
      </c>
    </row>
    <row r="1079" spans="1:8" x14ac:dyDescent="0.25">
      <c r="A1079">
        <v>2568</v>
      </c>
      <c r="B1079" s="2">
        <v>44323</v>
      </c>
      <c r="C1079">
        <v>1215</v>
      </c>
      <c r="D1079">
        <v>0.60750000000000004</v>
      </c>
      <c r="E1079" s="2">
        <v>44323</v>
      </c>
      <c r="F1079">
        <v>10</v>
      </c>
      <c r="G1079">
        <f>IF(Table_production_dim1[[#This Row],[system_created_date]]=Table_production_dim1[[#Headers],[system_created_date]],"",SUMIF(B:B,Table_production_dim1[[#This Row],[system_created_date]],D:D))</f>
        <v>13.149000000000001</v>
      </c>
      <c r="H1079" t="str">
        <f>VLOOKUP(Table_production_dim1[[#This Row],[material_dim_material_id]],Table_material_dim1[[#All],[material_id]:[material_type_description]],3,FALSE)</f>
        <v>Single Stream</v>
      </c>
    </row>
    <row r="1080" spans="1:8" x14ac:dyDescent="0.25">
      <c r="A1080">
        <v>2569</v>
      </c>
      <c r="B1080" s="2">
        <v>44323</v>
      </c>
      <c r="C1080">
        <v>1190</v>
      </c>
      <c r="D1080">
        <v>0.59499999999999997</v>
      </c>
      <c r="E1080" s="2">
        <v>44323</v>
      </c>
      <c r="F1080">
        <v>10</v>
      </c>
      <c r="G1080">
        <f>IF(Table_production_dim1[[#This Row],[system_created_date]]=Table_production_dim1[[#Headers],[system_created_date]],"",SUMIF(B:B,Table_production_dim1[[#This Row],[system_created_date]],D:D))</f>
        <v>13.149000000000001</v>
      </c>
      <c r="H1080" t="str">
        <f>VLOOKUP(Table_production_dim1[[#This Row],[material_dim_material_id]],Table_material_dim1[[#All],[material_id]:[material_type_description]],3,FALSE)</f>
        <v>Single Stream</v>
      </c>
    </row>
    <row r="1081" spans="1:8" x14ac:dyDescent="0.25">
      <c r="A1081">
        <v>2552</v>
      </c>
      <c r="B1081" s="2">
        <v>44323</v>
      </c>
      <c r="C1081">
        <v>1180</v>
      </c>
      <c r="D1081">
        <v>0.59</v>
      </c>
      <c r="E1081" s="2">
        <v>44323</v>
      </c>
      <c r="F1081">
        <v>10</v>
      </c>
      <c r="G1081">
        <f>IF(Table_production_dim1[[#This Row],[system_created_date]]=Table_production_dim1[[#Headers],[system_created_date]],"",SUMIF(B:B,Table_production_dim1[[#This Row],[system_created_date]],D:D))</f>
        <v>13.149000000000001</v>
      </c>
      <c r="H1081" t="str">
        <f>VLOOKUP(Table_production_dim1[[#This Row],[material_dim_material_id]],Table_material_dim1[[#All],[material_id]:[material_type_description]],3,FALSE)</f>
        <v>Single Stream</v>
      </c>
    </row>
    <row r="1082" spans="1:8" x14ac:dyDescent="0.25">
      <c r="A1082">
        <v>2560</v>
      </c>
      <c r="B1082" s="2">
        <v>44323</v>
      </c>
      <c r="C1082">
        <v>1180</v>
      </c>
      <c r="D1082">
        <v>0.59</v>
      </c>
      <c r="E1082" s="2">
        <v>44323</v>
      </c>
      <c r="F1082">
        <v>10</v>
      </c>
      <c r="G1082">
        <f>IF(Table_production_dim1[[#This Row],[system_created_date]]=Table_production_dim1[[#Headers],[system_created_date]],"",SUMIF(B:B,Table_production_dim1[[#This Row],[system_created_date]],D:D))</f>
        <v>13.149000000000001</v>
      </c>
      <c r="H1082" t="str">
        <f>VLOOKUP(Table_production_dim1[[#This Row],[material_dim_material_id]],Table_material_dim1[[#All],[material_id]:[material_type_description]],3,FALSE)</f>
        <v>Single Stream</v>
      </c>
    </row>
    <row r="1083" spans="1:8" x14ac:dyDescent="0.25">
      <c r="A1083">
        <v>2555</v>
      </c>
      <c r="B1083" s="2">
        <v>44323</v>
      </c>
      <c r="C1083">
        <v>1200</v>
      </c>
      <c r="D1083">
        <v>0.6</v>
      </c>
      <c r="E1083" s="2">
        <v>44323</v>
      </c>
      <c r="F1083">
        <v>10</v>
      </c>
      <c r="G1083">
        <f>IF(Table_production_dim1[[#This Row],[system_created_date]]=Table_production_dim1[[#Headers],[system_created_date]],"",SUMIF(B:B,Table_production_dim1[[#This Row],[system_created_date]],D:D))</f>
        <v>13.149000000000001</v>
      </c>
      <c r="H1083" t="str">
        <f>VLOOKUP(Table_production_dim1[[#This Row],[material_dim_material_id]],Table_material_dim1[[#All],[material_id]:[material_type_description]],3,FALSE)</f>
        <v>Single Stream</v>
      </c>
    </row>
    <row r="1084" spans="1:8" x14ac:dyDescent="0.25">
      <c r="A1084">
        <v>2572</v>
      </c>
      <c r="B1084" s="2">
        <v>44323</v>
      </c>
      <c r="C1084">
        <v>1197</v>
      </c>
      <c r="D1084">
        <v>0.59850000000000003</v>
      </c>
      <c r="E1084" s="2">
        <v>44323</v>
      </c>
      <c r="F1084">
        <v>10</v>
      </c>
      <c r="G1084">
        <f>IF(Table_production_dim1[[#This Row],[system_created_date]]=Table_production_dim1[[#Headers],[system_created_date]],"",SUMIF(B:B,Table_production_dim1[[#This Row],[system_created_date]],D:D))</f>
        <v>13.149000000000001</v>
      </c>
      <c r="H1084" t="str">
        <f>VLOOKUP(Table_production_dim1[[#This Row],[material_dim_material_id]],Table_material_dim1[[#All],[material_id]:[material_type_description]],3,FALSE)</f>
        <v>Single Stream</v>
      </c>
    </row>
    <row r="1085" spans="1:8" x14ac:dyDescent="0.25">
      <c r="A1085">
        <v>2550</v>
      </c>
      <c r="B1085" s="2">
        <v>44323</v>
      </c>
      <c r="C1085">
        <v>1190</v>
      </c>
      <c r="D1085">
        <v>0.59499999999999997</v>
      </c>
      <c r="E1085" s="2">
        <v>44323</v>
      </c>
      <c r="F1085">
        <v>10</v>
      </c>
      <c r="G1085">
        <f>IF(Table_production_dim1[[#This Row],[system_created_date]]=Table_production_dim1[[#Headers],[system_created_date]],"",SUMIF(B:B,Table_production_dim1[[#This Row],[system_created_date]],D:D))</f>
        <v>13.149000000000001</v>
      </c>
      <c r="H1085" t="str">
        <f>VLOOKUP(Table_production_dim1[[#This Row],[material_dim_material_id]],Table_material_dim1[[#All],[material_id]:[material_type_description]],3,FALSE)</f>
        <v>Single Stream</v>
      </c>
    </row>
    <row r="1086" spans="1:8" x14ac:dyDescent="0.25">
      <c r="A1086">
        <v>2554</v>
      </c>
      <c r="B1086" s="2">
        <v>44323</v>
      </c>
      <c r="C1086">
        <v>1190</v>
      </c>
      <c r="D1086">
        <v>0.59499999999999997</v>
      </c>
      <c r="E1086" s="2">
        <v>44323</v>
      </c>
      <c r="F1086">
        <v>10</v>
      </c>
      <c r="G1086">
        <f>IF(Table_production_dim1[[#This Row],[system_created_date]]=Table_production_dim1[[#Headers],[system_created_date]],"",SUMIF(B:B,Table_production_dim1[[#This Row],[system_created_date]],D:D))</f>
        <v>13.149000000000001</v>
      </c>
      <c r="H1086" t="str">
        <f>VLOOKUP(Table_production_dim1[[#This Row],[material_dim_material_id]],Table_material_dim1[[#All],[material_id]:[material_type_description]],3,FALSE)</f>
        <v>Single Stream</v>
      </c>
    </row>
    <row r="1087" spans="1:8" x14ac:dyDescent="0.25">
      <c r="A1087">
        <v>2556</v>
      </c>
      <c r="B1087" s="2">
        <v>44323</v>
      </c>
      <c r="C1087">
        <v>1205</v>
      </c>
      <c r="D1087">
        <v>0.60250000000000004</v>
      </c>
      <c r="E1087" s="2">
        <v>44323</v>
      </c>
      <c r="F1087">
        <v>10</v>
      </c>
      <c r="G1087">
        <f>IF(Table_production_dim1[[#This Row],[system_created_date]]=Table_production_dim1[[#Headers],[system_created_date]],"",SUMIF(B:B,Table_production_dim1[[#This Row],[system_created_date]],D:D))</f>
        <v>13.149000000000001</v>
      </c>
      <c r="H1087" t="str">
        <f>VLOOKUP(Table_production_dim1[[#This Row],[material_dim_material_id]],Table_material_dim1[[#All],[material_id]:[material_type_description]],3,FALSE)</f>
        <v>Single Stream</v>
      </c>
    </row>
    <row r="1088" spans="1:8" x14ac:dyDescent="0.25">
      <c r="A1088">
        <v>2557</v>
      </c>
      <c r="B1088" s="2">
        <v>44323</v>
      </c>
      <c r="C1088">
        <v>1210</v>
      </c>
      <c r="D1088">
        <v>0.60499999999999998</v>
      </c>
      <c r="E1088" s="2">
        <v>44323</v>
      </c>
      <c r="F1088">
        <v>10</v>
      </c>
      <c r="G1088">
        <f>IF(Table_production_dim1[[#This Row],[system_created_date]]=Table_production_dim1[[#Headers],[system_created_date]],"",SUMIF(B:B,Table_production_dim1[[#This Row],[system_created_date]],D:D))</f>
        <v>13.149000000000001</v>
      </c>
      <c r="H1088" t="str">
        <f>VLOOKUP(Table_production_dim1[[#This Row],[material_dim_material_id]],Table_material_dim1[[#All],[material_id]:[material_type_description]],3,FALSE)</f>
        <v>Single Stream</v>
      </c>
    </row>
    <row r="1089" spans="1:8" x14ac:dyDescent="0.25">
      <c r="A1089">
        <v>2558</v>
      </c>
      <c r="B1089" s="2">
        <v>44323</v>
      </c>
      <c r="C1089">
        <v>1185</v>
      </c>
      <c r="D1089">
        <v>0.59250000000000003</v>
      </c>
      <c r="E1089" s="2">
        <v>44323</v>
      </c>
      <c r="F1089">
        <v>10</v>
      </c>
      <c r="G1089">
        <f>IF(Table_production_dim1[[#This Row],[system_created_date]]=Table_production_dim1[[#Headers],[system_created_date]],"",SUMIF(B:B,Table_production_dim1[[#This Row],[system_created_date]],D:D))</f>
        <v>13.149000000000001</v>
      </c>
      <c r="H1089" t="str">
        <f>VLOOKUP(Table_production_dim1[[#This Row],[material_dim_material_id]],Table_material_dim1[[#All],[material_id]:[material_type_description]],3,FALSE)</f>
        <v>Single Stream</v>
      </c>
    </row>
    <row r="1090" spans="1:8" x14ac:dyDescent="0.25">
      <c r="A1090">
        <v>2559</v>
      </c>
      <c r="B1090" s="2">
        <v>44323</v>
      </c>
      <c r="C1090">
        <v>1190</v>
      </c>
      <c r="D1090">
        <v>0.59499999999999997</v>
      </c>
      <c r="E1090" s="2">
        <v>44323</v>
      </c>
      <c r="F1090">
        <v>10</v>
      </c>
      <c r="G1090">
        <f>IF(Table_production_dim1[[#This Row],[system_created_date]]=Table_production_dim1[[#Headers],[system_created_date]],"",SUMIF(B:B,Table_production_dim1[[#This Row],[system_created_date]],D:D))</f>
        <v>13.149000000000001</v>
      </c>
      <c r="H1090" t="str">
        <f>VLOOKUP(Table_production_dim1[[#This Row],[material_dim_material_id]],Table_material_dim1[[#All],[material_id]:[material_type_description]],3,FALSE)</f>
        <v>Single Stream</v>
      </c>
    </row>
    <row r="1091" spans="1:8" x14ac:dyDescent="0.25">
      <c r="A1091">
        <v>2531</v>
      </c>
      <c r="B1091" s="2">
        <v>44322</v>
      </c>
      <c r="C1091">
        <v>1205</v>
      </c>
      <c r="D1091">
        <v>0.60250000000000004</v>
      </c>
      <c r="E1091" s="2">
        <v>44322</v>
      </c>
      <c r="F1091">
        <v>10</v>
      </c>
      <c r="G1091">
        <f>IF(Table_production_dim1[[#This Row],[system_created_date]]=Table_production_dim1[[#Headers],[system_created_date]],"",SUMIF(B:B,Table_production_dim1[[#This Row],[system_created_date]],D:D))</f>
        <v>13.747000000000002</v>
      </c>
      <c r="H1091" t="str">
        <f>VLOOKUP(Table_production_dim1[[#This Row],[material_dim_material_id]],Table_material_dim1[[#All],[material_id]:[material_type_description]],3,FALSE)</f>
        <v>Single Stream</v>
      </c>
    </row>
    <row r="1092" spans="1:8" x14ac:dyDescent="0.25">
      <c r="A1092">
        <v>2533</v>
      </c>
      <c r="B1092" s="2">
        <v>44322</v>
      </c>
      <c r="C1092">
        <v>1190</v>
      </c>
      <c r="D1092">
        <v>0.59499999999999997</v>
      </c>
      <c r="E1092" s="2">
        <v>44322</v>
      </c>
      <c r="F1092">
        <v>10</v>
      </c>
      <c r="G1092">
        <f>IF(Table_production_dim1[[#This Row],[system_created_date]]=Table_production_dim1[[#Headers],[system_created_date]],"",SUMIF(B:B,Table_production_dim1[[#This Row],[system_created_date]],D:D))</f>
        <v>13.747000000000002</v>
      </c>
      <c r="H1092" t="str">
        <f>VLOOKUP(Table_production_dim1[[#This Row],[material_dim_material_id]],Table_material_dim1[[#All],[material_id]:[material_type_description]],3,FALSE)</f>
        <v>Single Stream</v>
      </c>
    </row>
    <row r="1093" spans="1:8" x14ac:dyDescent="0.25">
      <c r="A1093">
        <v>2539</v>
      </c>
      <c r="B1093" s="2">
        <v>44322</v>
      </c>
      <c r="C1093">
        <v>1175</v>
      </c>
      <c r="D1093">
        <v>0.58750000000000002</v>
      </c>
      <c r="E1093" s="2">
        <v>44322</v>
      </c>
      <c r="F1093">
        <v>10</v>
      </c>
      <c r="G1093">
        <f>IF(Table_production_dim1[[#This Row],[system_created_date]]=Table_production_dim1[[#Headers],[system_created_date]],"",SUMIF(B:B,Table_production_dim1[[#This Row],[system_created_date]],D:D))</f>
        <v>13.747000000000002</v>
      </c>
      <c r="H1093" t="str">
        <f>VLOOKUP(Table_production_dim1[[#This Row],[material_dim_material_id]],Table_material_dim1[[#All],[material_id]:[material_type_description]],3,FALSE)</f>
        <v>Single Stream</v>
      </c>
    </row>
    <row r="1094" spans="1:8" x14ac:dyDescent="0.25">
      <c r="A1094">
        <v>2562</v>
      </c>
      <c r="B1094" s="2">
        <v>44322</v>
      </c>
      <c r="C1094">
        <v>1200</v>
      </c>
      <c r="D1094">
        <v>0.6</v>
      </c>
      <c r="E1094" s="2">
        <v>44322</v>
      </c>
      <c r="F1094">
        <v>10</v>
      </c>
      <c r="G1094">
        <f>IF(Table_production_dim1[[#This Row],[system_created_date]]=Table_production_dim1[[#Headers],[system_created_date]],"",SUMIF(B:B,Table_production_dim1[[#This Row],[system_created_date]],D:D))</f>
        <v>13.747000000000002</v>
      </c>
      <c r="H1094" t="str">
        <f>VLOOKUP(Table_production_dim1[[#This Row],[material_dim_material_id]],Table_material_dim1[[#All],[material_id]:[material_type_description]],3,FALSE)</f>
        <v>Single Stream</v>
      </c>
    </row>
    <row r="1095" spans="1:8" x14ac:dyDescent="0.25">
      <c r="A1095">
        <v>2535</v>
      </c>
      <c r="B1095" s="2">
        <v>44322</v>
      </c>
      <c r="C1095">
        <v>1200</v>
      </c>
      <c r="D1095">
        <v>0.6</v>
      </c>
      <c r="E1095" s="2">
        <v>44322</v>
      </c>
      <c r="F1095">
        <v>10</v>
      </c>
      <c r="G1095">
        <f>IF(Table_production_dim1[[#This Row],[system_created_date]]=Table_production_dim1[[#Headers],[system_created_date]],"",SUMIF(B:B,Table_production_dim1[[#This Row],[system_created_date]],D:D))</f>
        <v>13.747000000000002</v>
      </c>
      <c r="H1095" t="str">
        <f>VLOOKUP(Table_production_dim1[[#This Row],[material_dim_material_id]],Table_material_dim1[[#All],[material_id]:[material_type_description]],3,FALSE)</f>
        <v>Single Stream</v>
      </c>
    </row>
    <row r="1096" spans="1:8" x14ac:dyDescent="0.25">
      <c r="A1096">
        <v>2537</v>
      </c>
      <c r="B1096" s="2">
        <v>44322</v>
      </c>
      <c r="C1096">
        <v>1180</v>
      </c>
      <c r="D1096">
        <v>0.59</v>
      </c>
      <c r="E1096" s="2">
        <v>44322</v>
      </c>
      <c r="F1096">
        <v>10</v>
      </c>
      <c r="G1096">
        <f>IF(Table_production_dim1[[#This Row],[system_created_date]]=Table_production_dim1[[#Headers],[system_created_date]],"",SUMIF(B:B,Table_production_dim1[[#This Row],[system_created_date]],D:D))</f>
        <v>13.747000000000002</v>
      </c>
      <c r="H1096" t="str">
        <f>VLOOKUP(Table_production_dim1[[#This Row],[material_dim_material_id]],Table_material_dim1[[#All],[material_id]:[material_type_description]],3,FALSE)</f>
        <v>Single Stream</v>
      </c>
    </row>
    <row r="1097" spans="1:8" x14ac:dyDescent="0.25">
      <c r="A1097">
        <v>2551</v>
      </c>
      <c r="B1097" s="2">
        <v>44322</v>
      </c>
      <c r="C1097">
        <v>1195</v>
      </c>
      <c r="D1097">
        <v>0.59750000000000003</v>
      </c>
      <c r="E1097" s="2">
        <v>44322</v>
      </c>
      <c r="F1097">
        <v>10</v>
      </c>
      <c r="G1097">
        <f>IF(Table_production_dim1[[#This Row],[system_created_date]]=Table_production_dim1[[#Headers],[system_created_date]],"",SUMIF(B:B,Table_production_dim1[[#This Row],[system_created_date]],D:D))</f>
        <v>13.747000000000002</v>
      </c>
      <c r="H1097" t="str">
        <f>VLOOKUP(Table_production_dim1[[#This Row],[material_dim_material_id]],Table_material_dim1[[#All],[material_id]:[material_type_description]],3,FALSE)</f>
        <v>Single Stream</v>
      </c>
    </row>
    <row r="1098" spans="1:8" x14ac:dyDescent="0.25">
      <c r="A1098">
        <v>2545</v>
      </c>
      <c r="B1098" s="2">
        <v>44322</v>
      </c>
      <c r="C1098">
        <v>1197</v>
      </c>
      <c r="D1098">
        <v>0.59850000000000003</v>
      </c>
      <c r="E1098" s="2">
        <v>44322</v>
      </c>
      <c r="F1098">
        <v>10</v>
      </c>
      <c r="G1098">
        <f>IF(Table_production_dim1[[#This Row],[system_created_date]]=Table_production_dim1[[#Headers],[system_created_date]],"",SUMIF(B:B,Table_production_dim1[[#This Row],[system_created_date]],D:D))</f>
        <v>13.747000000000002</v>
      </c>
      <c r="H1098" t="str">
        <f>VLOOKUP(Table_production_dim1[[#This Row],[material_dim_material_id]],Table_material_dim1[[#All],[material_id]:[material_type_description]],3,FALSE)</f>
        <v>Single Stream</v>
      </c>
    </row>
    <row r="1099" spans="1:8" x14ac:dyDescent="0.25">
      <c r="A1099">
        <v>2538</v>
      </c>
      <c r="B1099" s="2">
        <v>44322</v>
      </c>
      <c r="C1099">
        <v>1185</v>
      </c>
      <c r="D1099">
        <v>0.59250000000000003</v>
      </c>
      <c r="E1099" s="2">
        <v>44322</v>
      </c>
      <c r="F1099">
        <v>10</v>
      </c>
      <c r="G1099">
        <f>IF(Table_production_dim1[[#This Row],[system_created_date]]=Table_production_dim1[[#Headers],[system_created_date]],"",SUMIF(B:B,Table_production_dim1[[#This Row],[system_created_date]],D:D))</f>
        <v>13.747000000000002</v>
      </c>
      <c r="H1099" t="str">
        <f>VLOOKUP(Table_production_dim1[[#This Row],[material_dim_material_id]],Table_material_dim1[[#All],[material_id]:[material_type_description]],3,FALSE)</f>
        <v>Single Stream</v>
      </c>
    </row>
    <row r="1100" spans="1:8" x14ac:dyDescent="0.25">
      <c r="A1100">
        <v>2544</v>
      </c>
      <c r="B1100" s="2">
        <v>44322</v>
      </c>
      <c r="C1100">
        <v>1200</v>
      </c>
      <c r="D1100">
        <v>0.6</v>
      </c>
      <c r="E1100" s="2">
        <v>44322</v>
      </c>
      <c r="F1100">
        <v>10</v>
      </c>
      <c r="G1100">
        <f>IF(Table_production_dim1[[#This Row],[system_created_date]]=Table_production_dim1[[#Headers],[system_created_date]],"",SUMIF(B:B,Table_production_dim1[[#This Row],[system_created_date]],D:D))</f>
        <v>13.747000000000002</v>
      </c>
      <c r="H1100" t="str">
        <f>VLOOKUP(Table_production_dim1[[#This Row],[material_dim_material_id]],Table_material_dim1[[#All],[material_id]:[material_type_description]],3,FALSE)</f>
        <v>Single Stream</v>
      </c>
    </row>
    <row r="1101" spans="1:8" x14ac:dyDescent="0.25">
      <c r="A1101">
        <v>2548</v>
      </c>
      <c r="B1101" s="2">
        <v>44322</v>
      </c>
      <c r="C1101">
        <v>1200</v>
      </c>
      <c r="D1101">
        <v>0.6</v>
      </c>
      <c r="E1101" s="2">
        <v>44322</v>
      </c>
      <c r="F1101">
        <v>10</v>
      </c>
      <c r="G1101">
        <f>IF(Table_production_dim1[[#This Row],[system_created_date]]=Table_production_dim1[[#Headers],[system_created_date]],"",SUMIF(B:B,Table_production_dim1[[#This Row],[system_created_date]],D:D))</f>
        <v>13.747000000000002</v>
      </c>
      <c r="H1101" t="str">
        <f>VLOOKUP(Table_production_dim1[[#This Row],[material_dim_material_id]],Table_material_dim1[[#All],[material_id]:[material_type_description]],3,FALSE)</f>
        <v>Single Stream</v>
      </c>
    </row>
    <row r="1102" spans="1:8" x14ac:dyDescent="0.25">
      <c r="A1102">
        <v>2547</v>
      </c>
      <c r="B1102" s="2">
        <v>44322</v>
      </c>
      <c r="C1102">
        <v>1190</v>
      </c>
      <c r="D1102">
        <v>0.59499999999999997</v>
      </c>
      <c r="E1102" s="2">
        <v>44322</v>
      </c>
      <c r="F1102">
        <v>10</v>
      </c>
      <c r="G1102">
        <f>IF(Table_production_dim1[[#This Row],[system_created_date]]=Table_production_dim1[[#Headers],[system_created_date]],"",SUMIF(B:B,Table_production_dim1[[#This Row],[system_created_date]],D:D))</f>
        <v>13.747000000000002</v>
      </c>
      <c r="H1102" t="str">
        <f>VLOOKUP(Table_production_dim1[[#This Row],[material_dim_material_id]],Table_material_dim1[[#All],[material_id]:[material_type_description]],3,FALSE)</f>
        <v>Single Stream</v>
      </c>
    </row>
    <row r="1103" spans="1:8" x14ac:dyDescent="0.25">
      <c r="A1103">
        <v>2532</v>
      </c>
      <c r="B1103" s="2">
        <v>44322</v>
      </c>
      <c r="C1103">
        <v>1195</v>
      </c>
      <c r="D1103">
        <v>0.59750000000000003</v>
      </c>
      <c r="E1103" s="2">
        <v>44322</v>
      </c>
      <c r="F1103">
        <v>10</v>
      </c>
      <c r="G1103">
        <f>IF(Table_production_dim1[[#This Row],[system_created_date]]=Table_production_dim1[[#Headers],[system_created_date]],"",SUMIF(B:B,Table_production_dim1[[#This Row],[system_created_date]],D:D))</f>
        <v>13.747000000000002</v>
      </c>
      <c r="H1103" t="str">
        <f>VLOOKUP(Table_production_dim1[[#This Row],[material_dim_material_id]],Table_material_dim1[[#All],[material_id]:[material_type_description]],3,FALSE)</f>
        <v>Single Stream</v>
      </c>
    </row>
    <row r="1104" spans="1:8" x14ac:dyDescent="0.25">
      <c r="A1104">
        <v>2530</v>
      </c>
      <c r="B1104" s="2">
        <v>44322</v>
      </c>
      <c r="C1104">
        <v>1210</v>
      </c>
      <c r="D1104">
        <v>0.60499999999999998</v>
      </c>
      <c r="E1104" s="2">
        <v>44322</v>
      </c>
      <c r="F1104">
        <v>10</v>
      </c>
      <c r="G1104">
        <f>IF(Table_production_dim1[[#This Row],[system_created_date]]=Table_production_dim1[[#Headers],[system_created_date]],"",SUMIF(B:B,Table_production_dim1[[#This Row],[system_created_date]],D:D))</f>
        <v>13.747000000000002</v>
      </c>
      <c r="H1104" t="str">
        <f>VLOOKUP(Table_production_dim1[[#This Row],[material_dim_material_id]],Table_material_dim1[[#All],[material_id]:[material_type_description]],3,FALSE)</f>
        <v>Single Stream</v>
      </c>
    </row>
    <row r="1105" spans="1:8" x14ac:dyDescent="0.25">
      <c r="A1105">
        <v>2536</v>
      </c>
      <c r="B1105" s="2">
        <v>44322</v>
      </c>
      <c r="C1105">
        <v>1195</v>
      </c>
      <c r="D1105">
        <v>0.59750000000000003</v>
      </c>
      <c r="E1105" s="2">
        <v>44322</v>
      </c>
      <c r="F1105">
        <v>10</v>
      </c>
      <c r="G1105">
        <f>IF(Table_production_dim1[[#This Row],[system_created_date]]=Table_production_dim1[[#Headers],[system_created_date]],"",SUMIF(B:B,Table_production_dim1[[#This Row],[system_created_date]],D:D))</f>
        <v>13.747000000000002</v>
      </c>
      <c r="H1105" t="str">
        <f>VLOOKUP(Table_production_dim1[[#This Row],[material_dim_material_id]],Table_material_dim1[[#All],[material_id]:[material_type_description]],3,FALSE)</f>
        <v>Single Stream</v>
      </c>
    </row>
    <row r="1106" spans="1:8" x14ac:dyDescent="0.25">
      <c r="A1106">
        <v>2546</v>
      </c>
      <c r="B1106" s="2">
        <v>44322</v>
      </c>
      <c r="C1106">
        <v>1180</v>
      </c>
      <c r="D1106">
        <v>0.59</v>
      </c>
      <c r="E1106" s="2">
        <v>44322</v>
      </c>
      <c r="F1106">
        <v>10</v>
      </c>
      <c r="G1106">
        <f>IF(Table_production_dim1[[#This Row],[system_created_date]]=Table_production_dim1[[#Headers],[system_created_date]],"",SUMIF(B:B,Table_production_dim1[[#This Row],[system_created_date]],D:D))</f>
        <v>13.747000000000002</v>
      </c>
      <c r="H1106" t="str">
        <f>VLOOKUP(Table_production_dim1[[#This Row],[material_dim_material_id]],Table_material_dim1[[#All],[material_id]:[material_type_description]],3,FALSE)</f>
        <v>Single Stream</v>
      </c>
    </row>
    <row r="1107" spans="1:8" x14ac:dyDescent="0.25">
      <c r="A1107">
        <v>2529</v>
      </c>
      <c r="B1107" s="2">
        <v>44322</v>
      </c>
      <c r="C1107">
        <v>1200</v>
      </c>
      <c r="D1107">
        <v>0.6</v>
      </c>
      <c r="E1107" s="2">
        <v>44322</v>
      </c>
      <c r="F1107">
        <v>10</v>
      </c>
      <c r="G1107">
        <f>IF(Table_production_dim1[[#This Row],[system_created_date]]=Table_production_dim1[[#Headers],[system_created_date]],"",SUMIF(B:B,Table_production_dim1[[#This Row],[system_created_date]],D:D))</f>
        <v>13.747000000000002</v>
      </c>
      <c r="H1107" t="str">
        <f>VLOOKUP(Table_production_dim1[[#This Row],[material_dim_material_id]],Table_material_dim1[[#All],[material_id]:[material_type_description]],3,FALSE)</f>
        <v>Single Stream</v>
      </c>
    </row>
    <row r="1108" spans="1:8" x14ac:dyDescent="0.25">
      <c r="A1108">
        <v>2541</v>
      </c>
      <c r="B1108" s="2">
        <v>44322</v>
      </c>
      <c r="C1108">
        <v>1200</v>
      </c>
      <c r="D1108">
        <v>0.6</v>
      </c>
      <c r="E1108" s="2">
        <v>44322</v>
      </c>
      <c r="F1108">
        <v>10</v>
      </c>
      <c r="G1108">
        <f>IF(Table_production_dim1[[#This Row],[system_created_date]]=Table_production_dim1[[#Headers],[system_created_date]],"",SUMIF(B:B,Table_production_dim1[[#This Row],[system_created_date]],D:D))</f>
        <v>13.747000000000002</v>
      </c>
      <c r="H1108" t="str">
        <f>VLOOKUP(Table_production_dim1[[#This Row],[material_dim_material_id]],Table_material_dim1[[#All],[material_id]:[material_type_description]],3,FALSE)</f>
        <v>Single Stream</v>
      </c>
    </row>
    <row r="1109" spans="1:8" x14ac:dyDescent="0.25">
      <c r="A1109">
        <v>2534</v>
      </c>
      <c r="B1109" s="2">
        <v>44322</v>
      </c>
      <c r="C1109">
        <v>1205</v>
      </c>
      <c r="D1109">
        <v>0.60250000000000004</v>
      </c>
      <c r="E1109" s="2">
        <v>44322</v>
      </c>
      <c r="F1109">
        <v>10</v>
      </c>
      <c r="G1109">
        <f>IF(Table_production_dim1[[#This Row],[system_created_date]]=Table_production_dim1[[#Headers],[system_created_date]],"",SUMIF(B:B,Table_production_dim1[[#This Row],[system_created_date]],D:D))</f>
        <v>13.747000000000002</v>
      </c>
      <c r="H1109" t="str">
        <f>VLOOKUP(Table_production_dim1[[#This Row],[material_dim_material_id]],Table_material_dim1[[#All],[material_id]:[material_type_description]],3,FALSE)</f>
        <v>Single Stream</v>
      </c>
    </row>
    <row r="1110" spans="1:8" x14ac:dyDescent="0.25">
      <c r="A1110">
        <v>2540</v>
      </c>
      <c r="B1110" s="2">
        <v>44322</v>
      </c>
      <c r="C1110">
        <v>1190</v>
      </c>
      <c r="D1110">
        <v>0.59499999999999997</v>
      </c>
      <c r="E1110" s="2">
        <v>44322</v>
      </c>
      <c r="F1110">
        <v>10</v>
      </c>
      <c r="G1110">
        <f>IF(Table_production_dim1[[#This Row],[system_created_date]]=Table_production_dim1[[#Headers],[system_created_date]],"",SUMIF(B:B,Table_production_dim1[[#This Row],[system_created_date]],D:D))</f>
        <v>13.747000000000002</v>
      </c>
      <c r="H1110" t="str">
        <f>VLOOKUP(Table_production_dim1[[#This Row],[material_dim_material_id]],Table_material_dim1[[#All],[material_id]:[material_type_description]],3,FALSE)</f>
        <v>Single Stream</v>
      </c>
    </row>
    <row r="1111" spans="1:8" x14ac:dyDescent="0.25">
      <c r="A1111">
        <v>2542</v>
      </c>
      <c r="B1111" s="2">
        <v>44322</v>
      </c>
      <c r="C1111">
        <v>1205</v>
      </c>
      <c r="D1111">
        <v>0.60250000000000004</v>
      </c>
      <c r="E1111" s="2">
        <v>44322</v>
      </c>
      <c r="F1111">
        <v>10</v>
      </c>
      <c r="G1111">
        <f>IF(Table_production_dim1[[#This Row],[system_created_date]]=Table_production_dim1[[#Headers],[system_created_date]],"",SUMIF(B:B,Table_production_dim1[[#This Row],[system_created_date]],D:D))</f>
        <v>13.747000000000002</v>
      </c>
      <c r="H1111" t="str">
        <f>VLOOKUP(Table_production_dim1[[#This Row],[material_dim_material_id]],Table_material_dim1[[#All],[material_id]:[material_type_description]],3,FALSE)</f>
        <v>Single Stream</v>
      </c>
    </row>
    <row r="1112" spans="1:8" x14ac:dyDescent="0.25">
      <c r="A1112">
        <v>2553</v>
      </c>
      <c r="B1112" s="2">
        <v>44322</v>
      </c>
      <c r="C1112">
        <v>1187</v>
      </c>
      <c r="D1112">
        <v>0.59350000000000003</v>
      </c>
      <c r="E1112" s="2">
        <v>44322</v>
      </c>
      <c r="F1112">
        <v>10</v>
      </c>
      <c r="G1112">
        <f>IF(Table_production_dim1[[#This Row],[system_created_date]]=Table_production_dim1[[#Headers],[system_created_date]],"",SUMIF(B:B,Table_production_dim1[[#This Row],[system_created_date]],D:D))</f>
        <v>13.747000000000002</v>
      </c>
      <c r="H1112" t="str">
        <f>VLOOKUP(Table_production_dim1[[#This Row],[material_dim_material_id]],Table_material_dim1[[#All],[material_id]:[material_type_description]],3,FALSE)</f>
        <v>Single Stream</v>
      </c>
    </row>
    <row r="1113" spans="1:8" x14ac:dyDescent="0.25">
      <c r="A1113">
        <v>2543</v>
      </c>
      <c r="B1113" s="2">
        <v>44322</v>
      </c>
      <c r="C1113">
        <v>1210</v>
      </c>
      <c r="D1113">
        <v>0.60499999999999998</v>
      </c>
      <c r="E1113" s="2">
        <v>44322</v>
      </c>
      <c r="F1113">
        <v>10</v>
      </c>
      <c r="G1113">
        <f>IF(Table_production_dim1[[#This Row],[system_created_date]]=Table_production_dim1[[#Headers],[system_created_date]],"",SUMIF(B:B,Table_production_dim1[[#This Row],[system_created_date]],D:D))</f>
        <v>13.747000000000002</v>
      </c>
      <c r="H1113" t="str">
        <f>VLOOKUP(Table_production_dim1[[#This Row],[material_dim_material_id]],Table_material_dim1[[#All],[material_id]:[material_type_description]],3,FALSE)</f>
        <v>Single Stream</v>
      </c>
    </row>
    <row r="1114" spans="1:8" x14ac:dyDescent="0.25">
      <c r="A1114">
        <v>2500</v>
      </c>
      <c r="B1114" s="2">
        <v>44321</v>
      </c>
      <c r="C1114">
        <v>1196</v>
      </c>
      <c r="D1114">
        <v>0.59799999999999998</v>
      </c>
      <c r="E1114" s="2">
        <v>44321</v>
      </c>
      <c r="F1114">
        <v>10</v>
      </c>
      <c r="G1114">
        <f>IF(Table_production_dim1[[#This Row],[system_created_date]]=Table_production_dim1[[#Headers],[system_created_date]],"",SUMIF(B:B,Table_production_dim1[[#This Row],[system_created_date]],D:D))</f>
        <v>17.997</v>
      </c>
      <c r="H1114" t="str">
        <f>VLOOKUP(Table_production_dim1[[#This Row],[material_dim_material_id]],Table_material_dim1[[#All],[material_id]:[material_type_description]],3,FALSE)</f>
        <v>Single Stream</v>
      </c>
    </row>
    <row r="1115" spans="1:8" x14ac:dyDescent="0.25">
      <c r="A1115">
        <v>2509</v>
      </c>
      <c r="B1115" s="2">
        <v>44321</v>
      </c>
      <c r="C1115">
        <v>1210</v>
      </c>
      <c r="D1115">
        <v>0.60499999999999998</v>
      </c>
      <c r="E1115" s="2">
        <v>44321</v>
      </c>
      <c r="F1115">
        <v>10</v>
      </c>
      <c r="G1115">
        <f>IF(Table_production_dim1[[#This Row],[system_created_date]]=Table_production_dim1[[#Headers],[system_created_date]],"",SUMIF(B:B,Table_production_dim1[[#This Row],[system_created_date]],D:D))</f>
        <v>17.997</v>
      </c>
      <c r="H1115" t="str">
        <f>VLOOKUP(Table_production_dim1[[#This Row],[material_dim_material_id]],Table_material_dim1[[#All],[material_id]:[material_type_description]],3,FALSE)</f>
        <v>Single Stream</v>
      </c>
    </row>
    <row r="1116" spans="1:8" x14ac:dyDescent="0.25">
      <c r="A1116">
        <v>2512</v>
      </c>
      <c r="B1116" s="2">
        <v>44321</v>
      </c>
      <c r="C1116">
        <v>1196</v>
      </c>
      <c r="D1116">
        <v>0.59799999999999998</v>
      </c>
      <c r="E1116" s="2">
        <v>44321</v>
      </c>
      <c r="F1116">
        <v>10</v>
      </c>
      <c r="G1116">
        <f>IF(Table_production_dim1[[#This Row],[system_created_date]]=Table_production_dim1[[#Headers],[system_created_date]],"",SUMIF(B:B,Table_production_dim1[[#This Row],[system_created_date]],D:D))</f>
        <v>17.997</v>
      </c>
      <c r="H1116" t="str">
        <f>VLOOKUP(Table_production_dim1[[#This Row],[material_dim_material_id]],Table_material_dim1[[#All],[material_id]:[material_type_description]],3,FALSE)</f>
        <v>Single Stream</v>
      </c>
    </row>
    <row r="1117" spans="1:8" x14ac:dyDescent="0.25">
      <c r="A1117">
        <v>2513</v>
      </c>
      <c r="B1117" s="2">
        <v>44321</v>
      </c>
      <c r="C1117">
        <v>1210</v>
      </c>
      <c r="D1117">
        <v>0.60499999999999998</v>
      </c>
      <c r="E1117" s="2">
        <v>44321</v>
      </c>
      <c r="F1117">
        <v>10</v>
      </c>
      <c r="G1117">
        <f>IF(Table_production_dim1[[#This Row],[system_created_date]]=Table_production_dim1[[#Headers],[system_created_date]],"",SUMIF(B:B,Table_production_dim1[[#This Row],[system_created_date]],D:D))</f>
        <v>17.997</v>
      </c>
      <c r="H1117" t="str">
        <f>VLOOKUP(Table_production_dim1[[#This Row],[material_dim_material_id]],Table_material_dim1[[#All],[material_id]:[material_type_description]],3,FALSE)</f>
        <v>Single Stream</v>
      </c>
    </row>
    <row r="1118" spans="1:8" x14ac:dyDescent="0.25">
      <c r="A1118">
        <v>2508</v>
      </c>
      <c r="B1118" s="2">
        <v>44321</v>
      </c>
      <c r="C1118">
        <v>1200</v>
      </c>
      <c r="D1118">
        <v>0.6</v>
      </c>
      <c r="E1118" s="2">
        <v>44321</v>
      </c>
      <c r="F1118">
        <v>10</v>
      </c>
      <c r="G1118">
        <f>IF(Table_production_dim1[[#This Row],[system_created_date]]=Table_production_dim1[[#Headers],[system_created_date]],"",SUMIF(B:B,Table_production_dim1[[#This Row],[system_created_date]],D:D))</f>
        <v>17.997</v>
      </c>
      <c r="H1118" t="str">
        <f>VLOOKUP(Table_production_dim1[[#This Row],[material_dim_material_id]],Table_material_dim1[[#All],[material_id]:[material_type_description]],3,FALSE)</f>
        <v>Single Stream</v>
      </c>
    </row>
    <row r="1119" spans="1:8" x14ac:dyDescent="0.25">
      <c r="A1119">
        <v>2528</v>
      </c>
      <c r="B1119" s="2">
        <v>44321</v>
      </c>
      <c r="C1119">
        <v>1196</v>
      </c>
      <c r="D1119">
        <v>0.59799999999999998</v>
      </c>
      <c r="E1119" s="2">
        <v>44321</v>
      </c>
      <c r="F1119">
        <v>10</v>
      </c>
      <c r="G1119">
        <f>IF(Table_production_dim1[[#This Row],[system_created_date]]=Table_production_dim1[[#Headers],[system_created_date]],"",SUMIF(B:B,Table_production_dim1[[#This Row],[system_created_date]],D:D))</f>
        <v>17.997</v>
      </c>
      <c r="H1119" t="str">
        <f>VLOOKUP(Table_production_dim1[[#This Row],[material_dim_material_id]],Table_material_dim1[[#All],[material_id]:[material_type_description]],3,FALSE)</f>
        <v>Single Stream</v>
      </c>
    </row>
    <row r="1120" spans="1:8" x14ac:dyDescent="0.25">
      <c r="A1120">
        <v>2514</v>
      </c>
      <c r="B1120" s="2">
        <v>44321</v>
      </c>
      <c r="C1120">
        <v>1215</v>
      </c>
      <c r="D1120">
        <v>0.60750000000000004</v>
      </c>
      <c r="E1120" s="2">
        <v>44321</v>
      </c>
      <c r="F1120">
        <v>10</v>
      </c>
      <c r="G1120">
        <f>IF(Table_production_dim1[[#This Row],[system_created_date]]=Table_production_dim1[[#Headers],[system_created_date]],"",SUMIF(B:B,Table_production_dim1[[#This Row],[system_created_date]],D:D))</f>
        <v>17.997</v>
      </c>
      <c r="H1120" t="str">
        <f>VLOOKUP(Table_production_dim1[[#This Row],[material_dim_material_id]],Table_material_dim1[[#All],[material_id]:[material_type_description]],3,FALSE)</f>
        <v>Single Stream</v>
      </c>
    </row>
    <row r="1121" spans="1:8" x14ac:dyDescent="0.25">
      <c r="A1121">
        <v>2499</v>
      </c>
      <c r="B1121" s="2">
        <v>44321</v>
      </c>
      <c r="C1121">
        <v>1190</v>
      </c>
      <c r="D1121">
        <v>0.59499999999999997</v>
      </c>
      <c r="E1121" s="2">
        <v>44321</v>
      </c>
      <c r="F1121">
        <v>10</v>
      </c>
      <c r="G1121">
        <f>IF(Table_production_dim1[[#This Row],[system_created_date]]=Table_production_dim1[[#Headers],[system_created_date]],"",SUMIF(B:B,Table_production_dim1[[#This Row],[system_created_date]],D:D))</f>
        <v>17.997</v>
      </c>
      <c r="H1121" t="str">
        <f>VLOOKUP(Table_production_dim1[[#This Row],[material_dim_material_id]],Table_material_dim1[[#All],[material_id]:[material_type_description]],3,FALSE)</f>
        <v>Single Stream</v>
      </c>
    </row>
    <row r="1122" spans="1:8" x14ac:dyDescent="0.25">
      <c r="A1122">
        <v>2526</v>
      </c>
      <c r="B1122" s="2">
        <v>44321</v>
      </c>
      <c r="C1122">
        <v>1185</v>
      </c>
      <c r="D1122">
        <v>0.59250000000000003</v>
      </c>
      <c r="E1122" s="2">
        <v>44321</v>
      </c>
      <c r="F1122">
        <v>10</v>
      </c>
      <c r="G1122">
        <f>IF(Table_production_dim1[[#This Row],[system_created_date]]=Table_production_dim1[[#Headers],[system_created_date]],"",SUMIF(B:B,Table_production_dim1[[#This Row],[system_created_date]],D:D))</f>
        <v>17.997</v>
      </c>
      <c r="H1122" t="str">
        <f>VLOOKUP(Table_production_dim1[[#This Row],[material_dim_material_id]],Table_material_dim1[[#All],[material_id]:[material_type_description]],3,FALSE)</f>
        <v>Single Stream</v>
      </c>
    </row>
    <row r="1123" spans="1:8" x14ac:dyDescent="0.25">
      <c r="A1123">
        <v>2524</v>
      </c>
      <c r="B1123" s="2">
        <v>44321</v>
      </c>
      <c r="C1123">
        <v>1200</v>
      </c>
      <c r="D1123">
        <v>0.6</v>
      </c>
      <c r="E1123" s="2">
        <v>44321</v>
      </c>
      <c r="F1123">
        <v>10</v>
      </c>
      <c r="G1123">
        <f>IF(Table_production_dim1[[#This Row],[system_created_date]]=Table_production_dim1[[#Headers],[system_created_date]],"",SUMIF(B:B,Table_production_dim1[[#This Row],[system_created_date]],D:D))</f>
        <v>17.997</v>
      </c>
      <c r="H1123" t="str">
        <f>VLOOKUP(Table_production_dim1[[#This Row],[material_dim_material_id]],Table_material_dim1[[#All],[material_id]:[material_type_description]],3,FALSE)</f>
        <v>Single Stream</v>
      </c>
    </row>
    <row r="1124" spans="1:8" x14ac:dyDescent="0.25">
      <c r="A1124">
        <v>2515</v>
      </c>
      <c r="B1124" s="2">
        <v>44321</v>
      </c>
      <c r="C1124">
        <v>1190</v>
      </c>
      <c r="D1124">
        <v>0.59499999999999997</v>
      </c>
      <c r="E1124" s="2">
        <v>44321</v>
      </c>
      <c r="F1124">
        <v>10</v>
      </c>
      <c r="G1124">
        <f>IF(Table_production_dim1[[#This Row],[system_created_date]]=Table_production_dim1[[#Headers],[system_created_date]],"",SUMIF(B:B,Table_production_dim1[[#This Row],[system_created_date]],D:D))</f>
        <v>17.997</v>
      </c>
      <c r="H1124" t="str">
        <f>VLOOKUP(Table_production_dim1[[#This Row],[material_dim_material_id]],Table_material_dim1[[#All],[material_id]:[material_type_description]],3,FALSE)</f>
        <v>Single Stream</v>
      </c>
    </row>
    <row r="1125" spans="1:8" x14ac:dyDescent="0.25">
      <c r="A1125">
        <v>2521</v>
      </c>
      <c r="B1125" s="2">
        <v>44321</v>
      </c>
      <c r="C1125">
        <v>1205</v>
      </c>
      <c r="D1125">
        <v>0.60250000000000004</v>
      </c>
      <c r="E1125" s="2">
        <v>44321</v>
      </c>
      <c r="F1125">
        <v>10</v>
      </c>
      <c r="G1125">
        <f>IF(Table_production_dim1[[#This Row],[system_created_date]]=Table_production_dim1[[#Headers],[system_created_date]],"",SUMIF(B:B,Table_production_dim1[[#This Row],[system_created_date]],D:D))</f>
        <v>17.997</v>
      </c>
      <c r="H1125" t="str">
        <f>VLOOKUP(Table_production_dim1[[#This Row],[material_dim_material_id]],Table_material_dim1[[#All],[material_id]:[material_type_description]],3,FALSE)</f>
        <v>Single Stream</v>
      </c>
    </row>
    <row r="1126" spans="1:8" x14ac:dyDescent="0.25">
      <c r="A1126">
        <v>2525</v>
      </c>
      <c r="B1126" s="2">
        <v>44321</v>
      </c>
      <c r="C1126">
        <v>1205</v>
      </c>
      <c r="D1126">
        <v>0.60250000000000004</v>
      </c>
      <c r="E1126" s="2">
        <v>44321</v>
      </c>
      <c r="F1126">
        <v>10</v>
      </c>
      <c r="G1126">
        <f>IF(Table_production_dim1[[#This Row],[system_created_date]]=Table_production_dim1[[#Headers],[system_created_date]],"",SUMIF(B:B,Table_production_dim1[[#This Row],[system_created_date]],D:D))</f>
        <v>17.997</v>
      </c>
      <c r="H1126" t="str">
        <f>VLOOKUP(Table_production_dim1[[#This Row],[material_dim_material_id]],Table_material_dim1[[#All],[material_id]:[material_type_description]],3,FALSE)</f>
        <v>Single Stream</v>
      </c>
    </row>
    <row r="1127" spans="1:8" x14ac:dyDescent="0.25">
      <c r="A1127">
        <v>2527</v>
      </c>
      <c r="B1127" s="2">
        <v>44321</v>
      </c>
      <c r="C1127">
        <v>1190</v>
      </c>
      <c r="D1127">
        <v>0.59499999999999997</v>
      </c>
      <c r="E1127" s="2">
        <v>44321</v>
      </c>
      <c r="F1127">
        <v>10</v>
      </c>
      <c r="G1127">
        <f>IF(Table_production_dim1[[#This Row],[system_created_date]]=Table_production_dim1[[#Headers],[system_created_date]],"",SUMIF(B:B,Table_production_dim1[[#This Row],[system_created_date]],D:D))</f>
        <v>17.997</v>
      </c>
      <c r="H1127" t="str">
        <f>VLOOKUP(Table_production_dim1[[#This Row],[material_dim_material_id]],Table_material_dim1[[#All],[material_id]:[material_type_description]],3,FALSE)</f>
        <v>Single Stream</v>
      </c>
    </row>
    <row r="1128" spans="1:8" x14ac:dyDescent="0.25">
      <c r="A1128">
        <v>2520</v>
      </c>
      <c r="B1128" s="2">
        <v>44321</v>
      </c>
      <c r="C1128">
        <v>1195</v>
      </c>
      <c r="D1128">
        <v>0.59750000000000003</v>
      </c>
      <c r="E1128" s="2">
        <v>44321</v>
      </c>
      <c r="F1128">
        <v>10</v>
      </c>
      <c r="G1128">
        <f>IF(Table_production_dim1[[#This Row],[system_created_date]]=Table_production_dim1[[#Headers],[system_created_date]],"",SUMIF(B:B,Table_production_dim1[[#This Row],[system_created_date]],D:D))</f>
        <v>17.997</v>
      </c>
      <c r="H1128" t="str">
        <f>VLOOKUP(Table_production_dim1[[#This Row],[material_dim_material_id]],Table_material_dim1[[#All],[material_id]:[material_type_description]],3,FALSE)</f>
        <v>Single Stream</v>
      </c>
    </row>
    <row r="1129" spans="1:8" x14ac:dyDescent="0.25">
      <c r="A1129">
        <v>2497</v>
      </c>
      <c r="B1129" s="2">
        <v>44321</v>
      </c>
      <c r="C1129">
        <v>1200</v>
      </c>
      <c r="D1129">
        <v>0.6</v>
      </c>
      <c r="E1129" s="2">
        <v>44321</v>
      </c>
      <c r="F1129">
        <v>10</v>
      </c>
      <c r="G1129">
        <f>IF(Table_production_dim1[[#This Row],[system_created_date]]=Table_production_dim1[[#Headers],[system_created_date]],"",SUMIF(B:B,Table_production_dim1[[#This Row],[system_created_date]],D:D))</f>
        <v>17.997</v>
      </c>
      <c r="H1129" t="str">
        <f>VLOOKUP(Table_production_dim1[[#This Row],[material_dim_material_id]],Table_material_dim1[[#All],[material_id]:[material_type_description]],3,FALSE)</f>
        <v>Single Stream</v>
      </c>
    </row>
    <row r="1130" spans="1:8" x14ac:dyDescent="0.25">
      <c r="A1130">
        <v>2522</v>
      </c>
      <c r="B1130" s="2">
        <v>44321</v>
      </c>
      <c r="C1130">
        <v>1210</v>
      </c>
      <c r="D1130">
        <v>0.60499999999999998</v>
      </c>
      <c r="E1130" s="2">
        <v>44321</v>
      </c>
      <c r="F1130">
        <v>10</v>
      </c>
      <c r="G1130">
        <f>IF(Table_production_dim1[[#This Row],[system_created_date]]=Table_production_dim1[[#Headers],[system_created_date]],"",SUMIF(B:B,Table_production_dim1[[#This Row],[system_created_date]],D:D))</f>
        <v>17.997</v>
      </c>
      <c r="H1130" t="str">
        <f>VLOOKUP(Table_production_dim1[[#This Row],[material_dim_material_id]],Table_material_dim1[[#All],[material_id]:[material_type_description]],3,FALSE)</f>
        <v>Single Stream</v>
      </c>
    </row>
    <row r="1131" spans="1:8" x14ac:dyDescent="0.25">
      <c r="A1131">
        <v>2505</v>
      </c>
      <c r="B1131" s="2">
        <v>44321</v>
      </c>
      <c r="C1131">
        <v>1200</v>
      </c>
      <c r="D1131">
        <v>0.6</v>
      </c>
      <c r="E1131" s="2">
        <v>44321</v>
      </c>
      <c r="F1131">
        <v>10</v>
      </c>
      <c r="G1131">
        <f>IF(Table_production_dim1[[#This Row],[system_created_date]]=Table_production_dim1[[#Headers],[system_created_date]],"",SUMIF(B:B,Table_production_dim1[[#This Row],[system_created_date]],D:D))</f>
        <v>17.997</v>
      </c>
      <c r="H1131" t="str">
        <f>VLOOKUP(Table_production_dim1[[#This Row],[material_dim_material_id]],Table_material_dim1[[#All],[material_id]:[material_type_description]],3,FALSE)</f>
        <v>Single Stream</v>
      </c>
    </row>
    <row r="1132" spans="1:8" x14ac:dyDescent="0.25">
      <c r="A1132">
        <v>2498</v>
      </c>
      <c r="B1132" s="2">
        <v>44321</v>
      </c>
      <c r="C1132">
        <v>1205</v>
      </c>
      <c r="D1132">
        <v>0.60250000000000004</v>
      </c>
      <c r="E1132" s="2">
        <v>44321</v>
      </c>
      <c r="F1132">
        <v>10</v>
      </c>
      <c r="G1132">
        <f>IF(Table_production_dim1[[#This Row],[system_created_date]]=Table_production_dim1[[#Headers],[system_created_date]],"",SUMIF(B:B,Table_production_dim1[[#This Row],[system_created_date]],D:D))</f>
        <v>17.997</v>
      </c>
      <c r="H1132" t="str">
        <f>VLOOKUP(Table_production_dim1[[#This Row],[material_dim_material_id]],Table_material_dim1[[#All],[material_id]:[material_type_description]],3,FALSE)</f>
        <v>Single Stream</v>
      </c>
    </row>
    <row r="1133" spans="1:8" x14ac:dyDescent="0.25">
      <c r="A1133">
        <v>2504</v>
      </c>
      <c r="B1133" s="2">
        <v>44321</v>
      </c>
      <c r="C1133">
        <v>1190</v>
      </c>
      <c r="D1133">
        <v>0.59499999999999997</v>
      </c>
      <c r="E1133" s="2">
        <v>44321</v>
      </c>
      <c r="F1133">
        <v>10</v>
      </c>
      <c r="G1133">
        <f>IF(Table_production_dim1[[#This Row],[system_created_date]]=Table_production_dim1[[#Headers],[system_created_date]],"",SUMIF(B:B,Table_production_dim1[[#This Row],[system_created_date]],D:D))</f>
        <v>17.997</v>
      </c>
      <c r="H1133" t="str">
        <f>VLOOKUP(Table_production_dim1[[#This Row],[material_dim_material_id]],Table_material_dim1[[#All],[material_id]:[material_type_description]],3,FALSE)</f>
        <v>Single Stream</v>
      </c>
    </row>
    <row r="1134" spans="1:8" x14ac:dyDescent="0.25">
      <c r="A1134">
        <v>2506</v>
      </c>
      <c r="B1134" s="2">
        <v>44321</v>
      </c>
      <c r="C1134">
        <v>1205</v>
      </c>
      <c r="D1134">
        <v>0.60250000000000004</v>
      </c>
      <c r="E1134" s="2">
        <v>44321</v>
      </c>
      <c r="F1134">
        <v>10</v>
      </c>
      <c r="G1134">
        <f>IF(Table_production_dim1[[#This Row],[system_created_date]]=Table_production_dim1[[#Headers],[system_created_date]],"",SUMIF(B:B,Table_production_dim1[[#This Row],[system_created_date]],D:D))</f>
        <v>17.997</v>
      </c>
      <c r="H1134" t="str">
        <f>VLOOKUP(Table_production_dim1[[#This Row],[material_dim_material_id]],Table_material_dim1[[#All],[material_id]:[material_type_description]],3,FALSE)</f>
        <v>Single Stream</v>
      </c>
    </row>
    <row r="1135" spans="1:8" x14ac:dyDescent="0.25">
      <c r="A1135">
        <v>2503</v>
      </c>
      <c r="B1135" s="2">
        <v>44321</v>
      </c>
      <c r="C1135">
        <v>1210</v>
      </c>
      <c r="D1135">
        <v>0.60499999999999998</v>
      </c>
      <c r="E1135" s="2">
        <v>44321</v>
      </c>
      <c r="F1135">
        <v>10</v>
      </c>
      <c r="G1135">
        <f>IF(Table_production_dim1[[#This Row],[system_created_date]]=Table_production_dim1[[#Headers],[system_created_date]],"",SUMIF(B:B,Table_production_dim1[[#This Row],[system_created_date]],D:D))</f>
        <v>17.997</v>
      </c>
      <c r="H1135" t="str">
        <f>VLOOKUP(Table_production_dim1[[#This Row],[material_dim_material_id]],Table_material_dim1[[#All],[material_id]:[material_type_description]],3,FALSE)</f>
        <v>Single Stream</v>
      </c>
    </row>
    <row r="1136" spans="1:8" x14ac:dyDescent="0.25">
      <c r="A1136">
        <v>2502</v>
      </c>
      <c r="B1136" s="2">
        <v>44321</v>
      </c>
      <c r="C1136">
        <v>1217</v>
      </c>
      <c r="D1136">
        <v>0.60850000000000004</v>
      </c>
      <c r="E1136" s="2">
        <v>44321</v>
      </c>
      <c r="F1136">
        <v>10</v>
      </c>
      <c r="G1136">
        <f>IF(Table_production_dim1[[#This Row],[system_created_date]]=Table_production_dim1[[#Headers],[system_created_date]],"",SUMIF(B:B,Table_production_dim1[[#This Row],[system_created_date]],D:D))</f>
        <v>17.997</v>
      </c>
      <c r="H1136" t="str">
        <f>VLOOKUP(Table_production_dim1[[#This Row],[material_dim_material_id]],Table_material_dim1[[#All],[material_id]:[material_type_description]],3,FALSE)</f>
        <v>Single Stream</v>
      </c>
    </row>
    <row r="1137" spans="1:8" x14ac:dyDescent="0.25">
      <c r="A1137">
        <v>2510</v>
      </c>
      <c r="B1137" s="2">
        <v>44321</v>
      </c>
      <c r="C1137">
        <v>1200</v>
      </c>
      <c r="D1137">
        <v>0.6</v>
      </c>
      <c r="E1137" s="2">
        <v>44321</v>
      </c>
      <c r="F1137">
        <v>10</v>
      </c>
      <c r="G1137">
        <f>IF(Table_production_dim1[[#This Row],[system_created_date]]=Table_production_dim1[[#Headers],[system_created_date]],"",SUMIF(B:B,Table_production_dim1[[#This Row],[system_created_date]],D:D))</f>
        <v>17.997</v>
      </c>
      <c r="H1137" t="str">
        <f>VLOOKUP(Table_production_dim1[[#This Row],[material_dim_material_id]],Table_material_dim1[[#All],[material_id]:[material_type_description]],3,FALSE)</f>
        <v>Single Stream</v>
      </c>
    </row>
    <row r="1138" spans="1:8" x14ac:dyDescent="0.25">
      <c r="A1138">
        <v>2516</v>
      </c>
      <c r="B1138" s="2">
        <v>44321</v>
      </c>
      <c r="C1138">
        <v>1185</v>
      </c>
      <c r="D1138">
        <v>0.59250000000000003</v>
      </c>
      <c r="E1138" s="2">
        <v>44321</v>
      </c>
      <c r="F1138">
        <v>10</v>
      </c>
      <c r="G1138">
        <f>IF(Table_production_dim1[[#This Row],[system_created_date]]=Table_production_dim1[[#Headers],[system_created_date]],"",SUMIF(B:B,Table_production_dim1[[#This Row],[system_created_date]],D:D))</f>
        <v>17.997</v>
      </c>
      <c r="H1138" t="str">
        <f>VLOOKUP(Table_production_dim1[[#This Row],[material_dim_material_id]],Table_material_dim1[[#All],[material_id]:[material_type_description]],3,FALSE)</f>
        <v>Single Stream</v>
      </c>
    </row>
    <row r="1139" spans="1:8" x14ac:dyDescent="0.25">
      <c r="A1139">
        <v>2518</v>
      </c>
      <c r="B1139" s="2">
        <v>44321</v>
      </c>
      <c r="C1139">
        <v>1200</v>
      </c>
      <c r="D1139">
        <v>0.6</v>
      </c>
      <c r="E1139" s="2">
        <v>44321</v>
      </c>
      <c r="F1139">
        <v>10</v>
      </c>
      <c r="G1139">
        <f>IF(Table_production_dim1[[#This Row],[system_created_date]]=Table_production_dim1[[#Headers],[system_created_date]],"",SUMIF(B:B,Table_production_dim1[[#This Row],[system_created_date]],D:D))</f>
        <v>17.997</v>
      </c>
      <c r="H1139" t="str">
        <f>VLOOKUP(Table_production_dim1[[#This Row],[material_dim_material_id]],Table_material_dim1[[#All],[material_id]:[material_type_description]],3,FALSE)</f>
        <v>Single Stream</v>
      </c>
    </row>
    <row r="1140" spans="1:8" x14ac:dyDescent="0.25">
      <c r="A1140">
        <v>2507</v>
      </c>
      <c r="B1140" s="2">
        <v>44321</v>
      </c>
      <c r="C1140">
        <v>1205</v>
      </c>
      <c r="D1140">
        <v>0.60250000000000004</v>
      </c>
      <c r="E1140" s="2">
        <v>44321</v>
      </c>
      <c r="F1140">
        <v>10</v>
      </c>
      <c r="G1140">
        <f>IF(Table_production_dim1[[#This Row],[system_created_date]]=Table_production_dim1[[#Headers],[system_created_date]],"",SUMIF(B:B,Table_production_dim1[[#This Row],[system_created_date]],D:D))</f>
        <v>17.997</v>
      </c>
      <c r="H1140" t="str">
        <f>VLOOKUP(Table_production_dim1[[#This Row],[material_dim_material_id]],Table_material_dim1[[#All],[material_id]:[material_type_description]],3,FALSE)</f>
        <v>Single Stream</v>
      </c>
    </row>
    <row r="1141" spans="1:8" x14ac:dyDescent="0.25">
      <c r="A1141">
        <v>2511</v>
      </c>
      <c r="B1141" s="2">
        <v>44321</v>
      </c>
      <c r="C1141">
        <v>1205</v>
      </c>
      <c r="D1141">
        <v>0.60250000000000004</v>
      </c>
      <c r="E1141" s="2">
        <v>44321</v>
      </c>
      <c r="F1141">
        <v>10</v>
      </c>
      <c r="G1141">
        <f>IF(Table_production_dim1[[#This Row],[system_created_date]]=Table_production_dim1[[#Headers],[system_created_date]],"",SUMIF(B:B,Table_production_dim1[[#This Row],[system_created_date]],D:D))</f>
        <v>17.997</v>
      </c>
      <c r="H1141" t="str">
        <f>VLOOKUP(Table_production_dim1[[#This Row],[material_dim_material_id]],Table_material_dim1[[#All],[material_id]:[material_type_description]],3,FALSE)</f>
        <v>Single Stream</v>
      </c>
    </row>
    <row r="1142" spans="1:8" x14ac:dyDescent="0.25">
      <c r="A1142">
        <v>2517</v>
      </c>
      <c r="B1142" s="2">
        <v>44321</v>
      </c>
      <c r="C1142">
        <v>1190</v>
      </c>
      <c r="D1142">
        <v>0.59499999999999997</v>
      </c>
      <c r="E1142" s="2">
        <v>44321</v>
      </c>
      <c r="F1142">
        <v>10</v>
      </c>
      <c r="G1142">
        <f>IF(Table_production_dim1[[#This Row],[system_created_date]]=Table_production_dim1[[#Headers],[system_created_date]],"",SUMIF(B:B,Table_production_dim1[[#This Row],[system_created_date]],D:D))</f>
        <v>17.997</v>
      </c>
      <c r="H1142" t="str">
        <f>VLOOKUP(Table_production_dim1[[#This Row],[material_dim_material_id]],Table_material_dim1[[#All],[material_id]:[material_type_description]],3,FALSE)</f>
        <v>Single Stream</v>
      </c>
    </row>
    <row r="1143" spans="1:8" x14ac:dyDescent="0.25">
      <c r="A1143">
        <v>2501</v>
      </c>
      <c r="B1143" s="2">
        <v>44321</v>
      </c>
      <c r="C1143">
        <v>1189</v>
      </c>
      <c r="D1143">
        <v>0.59450000000000003</v>
      </c>
      <c r="E1143" s="2">
        <v>44321</v>
      </c>
      <c r="F1143">
        <v>10</v>
      </c>
      <c r="G1143">
        <f>IF(Table_production_dim1[[#This Row],[system_created_date]]=Table_production_dim1[[#Headers],[system_created_date]],"",SUMIF(B:B,Table_production_dim1[[#This Row],[system_created_date]],D:D))</f>
        <v>17.997</v>
      </c>
      <c r="H1143" t="str">
        <f>VLOOKUP(Table_production_dim1[[#This Row],[material_dim_material_id]],Table_material_dim1[[#All],[material_id]:[material_type_description]],3,FALSE)</f>
        <v>Single Stream</v>
      </c>
    </row>
    <row r="1144" spans="1:8" x14ac:dyDescent="0.25">
      <c r="A1144">
        <v>2481</v>
      </c>
      <c r="B1144" s="2">
        <v>44320</v>
      </c>
      <c r="C1144">
        <v>1200</v>
      </c>
      <c r="D1144">
        <v>0.6</v>
      </c>
      <c r="E1144" s="2">
        <v>44320</v>
      </c>
      <c r="F1144">
        <v>10</v>
      </c>
      <c r="G1144">
        <f>IF(Table_production_dim1[[#This Row],[system_created_date]]=Table_production_dim1[[#Headers],[system_created_date]],"",SUMIF(B:B,Table_production_dim1[[#This Row],[system_created_date]],D:D))</f>
        <v>13.25</v>
      </c>
      <c r="H1144" t="str">
        <f>VLOOKUP(Table_production_dim1[[#This Row],[material_dim_material_id]],Table_material_dim1[[#All],[material_id]:[material_type_description]],3,FALSE)</f>
        <v>Single Stream</v>
      </c>
    </row>
    <row r="1145" spans="1:8" x14ac:dyDescent="0.25">
      <c r="A1145">
        <v>2494</v>
      </c>
      <c r="B1145" s="2">
        <v>44320</v>
      </c>
      <c r="C1145">
        <v>1205</v>
      </c>
      <c r="D1145">
        <v>0.60250000000000004</v>
      </c>
      <c r="E1145" s="2">
        <v>44320</v>
      </c>
      <c r="F1145">
        <v>10</v>
      </c>
      <c r="G1145">
        <f>IF(Table_production_dim1[[#This Row],[system_created_date]]=Table_production_dim1[[#Headers],[system_created_date]],"",SUMIF(B:B,Table_production_dim1[[#This Row],[system_created_date]],D:D))</f>
        <v>13.25</v>
      </c>
      <c r="H1145" t="str">
        <f>VLOOKUP(Table_production_dim1[[#This Row],[material_dim_material_id]],Table_material_dim1[[#All],[material_id]:[material_type_description]],3,FALSE)</f>
        <v>Single Stream</v>
      </c>
    </row>
    <row r="1146" spans="1:8" x14ac:dyDescent="0.25">
      <c r="A1146">
        <v>2482</v>
      </c>
      <c r="B1146" s="2">
        <v>44320</v>
      </c>
      <c r="C1146">
        <v>1196</v>
      </c>
      <c r="D1146">
        <v>0.59799999999999998</v>
      </c>
      <c r="E1146" s="2">
        <v>44320</v>
      </c>
      <c r="F1146">
        <v>10</v>
      </c>
      <c r="G1146">
        <f>IF(Table_production_dim1[[#This Row],[system_created_date]]=Table_production_dim1[[#Headers],[system_created_date]],"",SUMIF(B:B,Table_production_dim1[[#This Row],[system_created_date]],D:D))</f>
        <v>13.25</v>
      </c>
      <c r="H1146" t="str">
        <f>VLOOKUP(Table_production_dim1[[#This Row],[material_dim_material_id]],Table_material_dim1[[#All],[material_id]:[material_type_description]],3,FALSE)</f>
        <v>Single Stream</v>
      </c>
    </row>
    <row r="1147" spans="1:8" x14ac:dyDescent="0.25">
      <c r="A1147">
        <v>2480</v>
      </c>
      <c r="B1147" s="2">
        <v>44320</v>
      </c>
      <c r="C1147">
        <v>1215</v>
      </c>
      <c r="D1147">
        <v>0.60750000000000004</v>
      </c>
      <c r="E1147" s="2">
        <v>44320</v>
      </c>
      <c r="F1147">
        <v>10</v>
      </c>
      <c r="G1147">
        <f>IF(Table_production_dim1[[#This Row],[system_created_date]]=Table_production_dim1[[#Headers],[system_created_date]],"",SUMIF(B:B,Table_production_dim1[[#This Row],[system_created_date]],D:D))</f>
        <v>13.25</v>
      </c>
      <c r="H1147" t="str">
        <f>VLOOKUP(Table_production_dim1[[#This Row],[material_dim_material_id]],Table_material_dim1[[#All],[material_id]:[material_type_description]],3,FALSE)</f>
        <v>Single Stream</v>
      </c>
    </row>
    <row r="1148" spans="1:8" x14ac:dyDescent="0.25">
      <c r="A1148">
        <v>2495</v>
      </c>
      <c r="B1148" s="2">
        <v>44320</v>
      </c>
      <c r="C1148">
        <v>1210</v>
      </c>
      <c r="D1148">
        <v>0.60499999999999998</v>
      </c>
      <c r="E1148" s="2">
        <v>44320</v>
      </c>
      <c r="F1148">
        <v>10</v>
      </c>
      <c r="G1148">
        <f>IF(Table_production_dim1[[#This Row],[system_created_date]]=Table_production_dim1[[#Headers],[system_created_date]],"",SUMIF(B:B,Table_production_dim1[[#This Row],[system_created_date]],D:D))</f>
        <v>13.25</v>
      </c>
      <c r="H1148" t="str">
        <f>VLOOKUP(Table_production_dim1[[#This Row],[material_dim_material_id]],Table_material_dim1[[#All],[material_id]:[material_type_description]],3,FALSE)</f>
        <v>Single Stream</v>
      </c>
    </row>
    <row r="1149" spans="1:8" x14ac:dyDescent="0.25">
      <c r="A1149">
        <v>2484</v>
      </c>
      <c r="B1149" s="2">
        <v>44320</v>
      </c>
      <c r="C1149">
        <v>1210</v>
      </c>
      <c r="D1149">
        <v>0.60499999999999998</v>
      </c>
      <c r="E1149" s="2">
        <v>44320</v>
      </c>
      <c r="F1149">
        <v>10</v>
      </c>
      <c r="G1149">
        <f>IF(Table_production_dim1[[#This Row],[system_created_date]]=Table_production_dim1[[#Headers],[system_created_date]],"",SUMIF(B:B,Table_production_dim1[[#This Row],[system_created_date]],D:D))</f>
        <v>13.25</v>
      </c>
      <c r="H1149" t="str">
        <f>VLOOKUP(Table_production_dim1[[#This Row],[material_dim_material_id]],Table_material_dim1[[#All],[material_id]:[material_type_description]],3,FALSE)</f>
        <v>Single Stream</v>
      </c>
    </row>
    <row r="1150" spans="1:8" x14ac:dyDescent="0.25">
      <c r="A1150">
        <v>2490</v>
      </c>
      <c r="B1150" s="2">
        <v>44320</v>
      </c>
      <c r="C1150">
        <v>1195</v>
      </c>
      <c r="D1150">
        <v>0.59750000000000003</v>
      </c>
      <c r="E1150" s="2">
        <v>44320</v>
      </c>
      <c r="F1150">
        <v>10</v>
      </c>
      <c r="G1150">
        <f>IF(Table_production_dim1[[#This Row],[system_created_date]]=Table_production_dim1[[#Headers],[system_created_date]],"",SUMIF(B:B,Table_production_dim1[[#This Row],[system_created_date]],D:D))</f>
        <v>13.25</v>
      </c>
      <c r="H1150" t="str">
        <f>VLOOKUP(Table_production_dim1[[#This Row],[material_dim_material_id]],Table_material_dim1[[#All],[material_id]:[material_type_description]],3,FALSE)</f>
        <v>Single Stream</v>
      </c>
    </row>
    <row r="1151" spans="1:8" x14ac:dyDescent="0.25">
      <c r="A1151">
        <v>2488</v>
      </c>
      <c r="B1151" s="2">
        <v>44320</v>
      </c>
      <c r="C1151">
        <v>1210</v>
      </c>
      <c r="D1151">
        <v>0.60499999999999998</v>
      </c>
      <c r="E1151" s="2">
        <v>44320</v>
      </c>
      <c r="F1151">
        <v>10</v>
      </c>
      <c r="G1151">
        <f>IF(Table_production_dim1[[#This Row],[system_created_date]]=Table_production_dim1[[#Headers],[system_created_date]],"",SUMIF(B:B,Table_production_dim1[[#This Row],[system_created_date]],D:D))</f>
        <v>13.25</v>
      </c>
      <c r="H1151" t="str">
        <f>VLOOKUP(Table_production_dim1[[#This Row],[material_dim_material_id]],Table_material_dim1[[#All],[material_id]:[material_type_description]],3,FALSE)</f>
        <v>Single Stream</v>
      </c>
    </row>
    <row r="1152" spans="1:8" x14ac:dyDescent="0.25">
      <c r="A1152">
        <v>2519</v>
      </c>
      <c r="B1152" s="2">
        <v>44320</v>
      </c>
      <c r="C1152">
        <v>1205</v>
      </c>
      <c r="D1152">
        <v>0.60250000000000004</v>
      </c>
      <c r="E1152" s="2">
        <v>44320</v>
      </c>
      <c r="F1152">
        <v>10</v>
      </c>
      <c r="G1152">
        <f>IF(Table_production_dim1[[#This Row],[system_created_date]]=Table_production_dim1[[#Headers],[system_created_date]],"",SUMIF(B:B,Table_production_dim1[[#This Row],[system_created_date]],D:D))</f>
        <v>13.25</v>
      </c>
      <c r="H1152" t="str">
        <f>VLOOKUP(Table_production_dim1[[#This Row],[material_dim_material_id]],Table_material_dim1[[#All],[material_id]:[material_type_description]],3,FALSE)</f>
        <v>Single Stream</v>
      </c>
    </row>
    <row r="1153" spans="1:8" x14ac:dyDescent="0.25">
      <c r="A1153">
        <v>2493</v>
      </c>
      <c r="B1153" s="2">
        <v>44320</v>
      </c>
      <c r="C1153">
        <v>1198</v>
      </c>
      <c r="D1153">
        <v>0.59899999999999998</v>
      </c>
      <c r="E1153" s="2">
        <v>44320</v>
      </c>
      <c r="F1153">
        <v>10</v>
      </c>
      <c r="G1153">
        <f>IF(Table_production_dim1[[#This Row],[system_created_date]]=Table_production_dim1[[#Headers],[system_created_date]],"",SUMIF(B:B,Table_production_dim1[[#This Row],[system_created_date]],D:D))</f>
        <v>13.25</v>
      </c>
      <c r="H1153" t="str">
        <f>VLOOKUP(Table_production_dim1[[#This Row],[material_dim_material_id]],Table_material_dim1[[#All],[material_id]:[material_type_description]],3,FALSE)</f>
        <v>Single Stream</v>
      </c>
    </row>
    <row r="1154" spans="1:8" x14ac:dyDescent="0.25">
      <c r="A1154">
        <v>2489</v>
      </c>
      <c r="B1154" s="2">
        <v>44320</v>
      </c>
      <c r="C1154">
        <v>1215</v>
      </c>
      <c r="D1154">
        <v>0.60750000000000004</v>
      </c>
      <c r="E1154" s="2">
        <v>44320</v>
      </c>
      <c r="F1154">
        <v>10</v>
      </c>
      <c r="G1154">
        <f>IF(Table_production_dim1[[#This Row],[system_created_date]]=Table_production_dim1[[#Headers],[system_created_date]],"",SUMIF(B:B,Table_production_dim1[[#This Row],[system_created_date]],D:D))</f>
        <v>13.25</v>
      </c>
      <c r="H1154" t="str">
        <f>VLOOKUP(Table_production_dim1[[#This Row],[material_dim_material_id]],Table_material_dim1[[#All],[material_id]:[material_type_description]],3,FALSE)</f>
        <v>Single Stream</v>
      </c>
    </row>
    <row r="1155" spans="1:8" x14ac:dyDescent="0.25">
      <c r="A1155">
        <v>2487</v>
      </c>
      <c r="B1155" s="2">
        <v>44320</v>
      </c>
      <c r="C1155">
        <v>1200</v>
      </c>
      <c r="D1155">
        <v>0.6</v>
      </c>
      <c r="E1155" s="2">
        <v>44320</v>
      </c>
      <c r="F1155">
        <v>10</v>
      </c>
      <c r="G1155">
        <f>IF(Table_production_dim1[[#This Row],[system_created_date]]=Table_production_dim1[[#Headers],[system_created_date]],"",SUMIF(B:B,Table_production_dim1[[#This Row],[system_created_date]],D:D))</f>
        <v>13.25</v>
      </c>
      <c r="H1155" t="str">
        <f>VLOOKUP(Table_production_dim1[[#This Row],[material_dim_material_id]],Table_material_dim1[[#All],[material_id]:[material_type_description]],3,FALSE)</f>
        <v>Single Stream</v>
      </c>
    </row>
    <row r="1156" spans="1:8" x14ac:dyDescent="0.25">
      <c r="A1156">
        <v>2476</v>
      </c>
      <c r="B1156" s="2">
        <v>44320</v>
      </c>
      <c r="C1156">
        <v>1200</v>
      </c>
      <c r="D1156">
        <v>0.6</v>
      </c>
      <c r="E1156" s="2">
        <v>44320</v>
      </c>
      <c r="F1156">
        <v>2</v>
      </c>
      <c r="G1156">
        <f>IF(Table_production_dim1[[#This Row],[system_created_date]]=Table_production_dim1[[#Headers],[system_created_date]],"",SUMIF(B:B,Table_production_dim1[[#This Row],[system_created_date]],D:D))</f>
        <v>13.25</v>
      </c>
      <c r="H1156" t="str">
        <f>VLOOKUP(Table_production_dim1[[#This Row],[material_dim_material_id]],Table_material_dim1[[#All],[material_id]:[material_type_description]],3,FALSE)</f>
        <v>OCC</v>
      </c>
    </row>
    <row r="1157" spans="1:8" x14ac:dyDescent="0.25">
      <c r="A1157">
        <v>2491</v>
      </c>
      <c r="B1157" s="2">
        <v>44320</v>
      </c>
      <c r="C1157">
        <v>1200</v>
      </c>
      <c r="D1157">
        <v>0.6</v>
      </c>
      <c r="E1157" s="2">
        <v>44320</v>
      </c>
      <c r="F1157">
        <v>10</v>
      </c>
      <c r="G1157">
        <f>IF(Table_production_dim1[[#This Row],[system_created_date]]=Table_production_dim1[[#Headers],[system_created_date]],"",SUMIF(B:B,Table_production_dim1[[#This Row],[system_created_date]],D:D))</f>
        <v>13.25</v>
      </c>
      <c r="H1157" t="str">
        <f>VLOOKUP(Table_production_dim1[[#This Row],[material_dim_material_id]],Table_material_dim1[[#All],[material_id]:[material_type_description]],3,FALSE)</f>
        <v>Single Stream</v>
      </c>
    </row>
    <row r="1158" spans="1:8" x14ac:dyDescent="0.25">
      <c r="A1158">
        <v>2492</v>
      </c>
      <c r="B1158" s="2">
        <v>44320</v>
      </c>
      <c r="C1158">
        <v>1205</v>
      </c>
      <c r="D1158">
        <v>0.60250000000000004</v>
      </c>
      <c r="E1158" s="2">
        <v>44320</v>
      </c>
      <c r="F1158">
        <v>10</v>
      </c>
      <c r="G1158">
        <f>IF(Table_production_dim1[[#This Row],[system_created_date]]=Table_production_dim1[[#Headers],[system_created_date]],"",SUMIF(B:B,Table_production_dim1[[#This Row],[system_created_date]],D:D))</f>
        <v>13.25</v>
      </c>
      <c r="H1158" t="str">
        <f>VLOOKUP(Table_production_dim1[[#This Row],[material_dim_material_id]],Table_material_dim1[[#All],[material_id]:[material_type_description]],3,FALSE)</f>
        <v>Single Stream</v>
      </c>
    </row>
    <row r="1159" spans="1:8" x14ac:dyDescent="0.25">
      <c r="A1159">
        <v>2477</v>
      </c>
      <c r="B1159" s="2">
        <v>44320</v>
      </c>
      <c r="C1159">
        <v>1205</v>
      </c>
      <c r="D1159">
        <v>0.60250000000000004</v>
      </c>
      <c r="E1159" s="2">
        <v>44320</v>
      </c>
      <c r="F1159">
        <v>2</v>
      </c>
      <c r="G1159">
        <f>IF(Table_production_dim1[[#This Row],[system_created_date]]=Table_production_dim1[[#Headers],[system_created_date]],"",SUMIF(B:B,Table_production_dim1[[#This Row],[system_created_date]],D:D))</f>
        <v>13.25</v>
      </c>
      <c r="H1159" t="str">
        <f>VLOOKUP(Table_production_dim1[[#This Row],[material_dim_material_id]],Table_material_dim1[[#All],[material_id]:[material_type_description]],3,FALSE)</f>
        <v>OCC</v>
      </c>
    </row>
    <row r="1160" spans="1:8" x14ac:dyDescent="0.25">
      <c r="A1160">
        <v>2483</v>
      </c>
      <c r="B1160" s="2">
        <v>44320</v>
      </c>
      <c r="C1160">
        <v>1186</v>
      </c>
      <c r="D1160">
        <v>0.59299999999999997</v>
      </c>
      <c r="E1160" s="2">
        <v>44320</v>
      </c>
      <c r="F1160">
        <v>10</v>
      </c>
      <c r="G1160">
        <f>IF(Table_production_dim1[[#This Row],[system_created_date]]=Table_production_dim1[[#Headers],[system_created_date]],"",SUMIF(B:B,Table_production_dim1[[#This Row],[system_created_date]],D:D))</f>
        <v>13.25</v>
      </c>
      <c r="H1160" t="str">
        <f>VLOOKUP(Table_production_dim1[[#This Row],[material_dim_material_id]],Table_material_dim1[[#All],[material_id]:[material_type_description]],3,FALSE)</f>
        <v>Single Stream</v>
      </c>
    </row>
    <row r="1161" spans="1:8" x14ac:dyDescent="0.25">
      <c r="A1161">
        <v>2479</v>
      </c>
      <c r="B1161" s="2">
        <v>44320</v>
      </c>
      <c r="C1161">
        <v>1220</v>
      </c>
      <c r="D1161">
        <v>0.61</v>
      </c>
      <c r="E1161" s="2">
        <v>44320</v>
      </c>
      <c r="F1161">
        <v>10</v>
      </c>
      <c r="G1161">
        <f>IF(Table_production_dim1[[#This Row],[system_created_date]]=Table_production_dim1[[#Headers],[system_created_date]],"",SUMIF(B:B,Table_production_dim1[[#This Row],[system_created_date]],D:D))</f>
        <v>13.25</v>
      </c>
      <c r="H1161" t="str">
        <f>VLOOKUP(Table_production_dim1[[#This Row],[material_dim_material_id]],Table_material_dim1[[#All],[material_id]:[material_type_description]],3,FALSE)</f>
        <v>Single Stream</v>
      </c>
    </row>
    <row r="1162" spans="1:8" x14ac:dyDescent="0.25">
      <c r="A1162">
        <v>2478</v>
      </c>
      <c r="B1162" s="2">
        <v>44320</v>
      </c>
      <c r="C1162">
        <v>1210</v>
      </c>
      <c r="D1162">
        <v>0.60499999999999998</v>
      </c>
      <c r="E1162" s="2">
        <v>44320</v>
      </c>
      <c r="F1162">
        <v>2</v>
      </c>
      <c r="G1162">
        <f>IF(Table_production_dim1[[#This Row],[system_created_date]]=Table_production_dim1[[#Headers],[system_created_date]],"",SUMIF(B:B,Table_production_dim1[[#This Row],[system_created_date]],D:D))</f>
        <v>13.25</v>
      </c>
      <c r="H1162" t="str">
        <f>VLOOKUP(Table_production_dim1[[#This Row],[material_dim_material_id]],Table_material_dim1[[#All],[material_id]:[material_type_description]],3,FALSE)</f>
        <v>OCC</v>
      </c>
    </row>
    <row r="1163" spans="1:8" x14ac:dyDescent="0.25">
      <c r="A1163">
        <v>2496</v>
      </c>
      <c r="B1163" s="2">
        <v>44320</v>
      </c>
      <c r="C1163">
        <v>1200</v>
      </c>
      <c r="D1163">
        <v>0.6</v>
      </c>
      <c r="E1163" s="2">
        <v>44320</v>
      </c>
      <c r="F1163">
        <v>10</v>
      </c>
      <c r="G1163">
        <f>IF(Table_production_dim1[[#This Row],[system_created_date]]=Table_production_dim1[[#Headers],[system_created_date]],"",SUMIF(B:B,Table_production_dim1[[#This Row],[system_created_date]],D:D))</f>
        <v>13.25</v>
      </c>
      <c r="H1163" t="str">
        <f>VLOOKUP(Table_production_dim1[[#This Row],[material_dim_material_id]],Table_material_dim1[[#All],[material_id]:[material_type_description]],3,FALSE)</f>
        <v>Single Stream</v>
      </c>
    </row>
    <row r="1164" spans="1:8" x14ac:dyDescent="0.25">
      <c r="A1164">
        <v>2485</v>
      </c>
      <c r="B1164" s="2">
        <v>44320</v>
      </c>
      <c r="C1164">
        <v>1205</v>
      </c>
      <c r="D1164">
        <v>0.60250000000000004</v>
      </c>
      <c r="E1164" s="2">
        <v>44320</v>
      </c>
      <c r="F1164">
        <v>10</v>
      </c>
      <c r="G1164">
        <f>IF(Table_production_dim1[[#This Row],[system_created_date]]=Table_production_dim1[[#Headers],[system_created_date]],"",SUMIF(B:B,Table_production_dim1[[#This Row],[system_created_date]],D:D))</f>
        <v>13.25</v>
      </c>
      <c r="H1164" t="str">
        <f>VLOOKUP(Table_production_dim1[[#This Row],[material_dim_material_id]],Table_material_dim1[[#All],[material_id]:[material_type_description]],3,FALSE)</f>
        <v>Single Stream</v>
      </c>
    </row>
    <row r="1165" spans="1:8" x14ac:dyDescent="0.25">
      <c r="A1165">
        <v>2486</v>
      </c>
      <c r="B1165" s="2">
        <v>44320</v>
      </c>
      <c r="C1165">
        <v>1210</v>
      </c>
      <c r="D1165">
        <v>0.60499999999999998</v>
      </c>
      <c r="E1165" s="2">
        <v>44320</v>
      </c>
      <c r="F1165">
        <v>10</v>
      </c>
      <c r="G1165">
        <f>IF(Table_production_dim1[[#This Row],[system_created_date]]=Table_production_dim1[[#Headers],[system_created_date]],"",SUMIF(B:B,Table_production_dim1[[#This Row],[system_created_date]],D:D))</f>
        <v>13.25</v>
      </c>
      <c r="H1165" t="str">
        <f>VLOOKUP(Table_production_dim1[[#This Row],[material_dim_material_id]],Table_material_dim1[[#All],[material_id]:[material_type_description]],3,FALSE)</f>
        <v>Single Stream</v>
      </c>
    </row>
    <row r="1166" spans="1:8" x14ac:dyDescent="0.25">
      <c r="A1166">
        <v>2523</v>
      </c>
      <c r="B1166" s="2">
        <v>44314</v>
      </c>
      <c r="C1166">
        <v>1215</v>
      </c>
      <c r="D1166">
        <v>0.60750000000000004</v>
      </c>
      <c r="E1166" s="2">
        <v>44314</v>
      </c>
      <c r="F1166">
        <v>10</v>
      </c>
      <c r="G1166">
        <f>IF(Table_production_dim1[[#This Row],[system_created_date]]=Table_production_dim1[[#Headers],[system_created_date]],"",SUMIF(B:B,Table_production_dim1[[#This Row],[system_created_date]],D:D))</f>
        <v>0.60750000000000004</v>
      </c>
      <c r="H1166" t="str">
        <f>VLOOKUP(Table_production_dim1[[#This Row],[material_dim_material_id]],Table_material_dim1[[#All],[material_id]:[material_type_description]],3,FALSE)</f>
        <v>Single Stream</v>
      </c>
    </row>
    <row r="1167" spans="1:8" x14ac:dyDescent="0.25">
      <c r="A1167">
        <v>2470</v>
      </c>
      <c r="B1167" s="2">
        <v>44313</v>
      </c>
      <c r="C1167">
        <v>1236</v>
      </c>
      <c r="D1167">
        <v>0.61799999999999999</v>
      </c>
      <c r="E1167" s="2">
        <v>44313</v>
      </c>
      <c r="F1167">
        <v>10</v>
      </c>
      <c r="G1167">
        <f>IF(Table_production_dim1[[#This Row],[system_created_date]]=Table_production_dim1[[#Headers],[system_created_date]],"",SUMIF(B:B,Table_production_dim1[[#This Row],[system_created_date]],D:D))</f>
        <v>7.1014999999999997</v>
      </c>
      <c r="H1167" t="str">
        <f>VLOOKUP(Table_production_dim1[[#This Row],[material_dim_material_id]],Table_material_dim1[[#All],[material_id]:[material_type_description]],3,FALSE)</f>
        <v>Single Stream</v>
      </c>
    </row>
    <row r="1168" spans="1:8" x14ac:dyDescent="0.25">
      <c r="A1168">
        <v>2475</v>
      </c>
      <c r="B1168" s="2">
        <v>44313</v>
      </c>
      <c r="C1168">
        <v>1220</v>
      </c>
      <c r="D1168">
        <v>0.61</v>
      </c>
      <c r="E1168" s="2">
        <v>44313</v>
      </c>
      <c r="F1168">
        <v>10</v>
      </c>
      <c r="G1168">
        <f>IF(Table_production_dim1[[#This Row],[system_created_date]]=Table_production_dim1[[#Headers],[system_created_date]],"",SUMIF(B:B,Table_production_dim1[[#This Row],[system_created_date]],D:D))</f>
        <v>7.1014999999999997</v>
      </c>
      <c r="H1168" t="str">
        <f>VLOOKUP(Table_production_dim1[[#This Row],[material_dim_material_id]],Table_material_dim1[[#All],[material_id]:[material_type_description]],3,FALSE)</f>
        <v>Single Stream</v>
      </c>
    </row>
    <row r="1169" spans="1:8" x14ac:dyDescent="0.25">
      <c r="A1169">
        <v>2469</v>
      </c>
      <c r="B1169" s="2">
        <v>44313</v>
      </c>
      <c r="C1169">
        <v>1230</v>
      </c>
      <c r="D1169">
        <v>0.61499999999999999</v>
      </c>
      <c r="E1169" s="2">
        <v>44313</v>
      </c>
      <c r="F1169">
        <v>10</v>
      </c>
      <c r="G1169">
        <f>IF(Table_production_dim1[[#This Row],[system_created_date]]=Table_production_dim1[[#Headers],[system_created_date]],"",SUMIF(B:B,Table_production_dim1[[#This Row],[system_created_date]],D:D))</f>
        <v>7.1014999999999997</v>
      </c>
      <c r="H1169" t="str">
        <f>VLOOKUP(Table_production_dim1[[#This Row],[material_dim_material_id]],Table_material_dim1[[#All],[material_id]:[material_type_description]],3,FALSE)</f>
        <v>Single Stream</v>
      </c>
    </row>
    <row r="1170" spans="1:8" x14ac:dyDescent="0.25">
      <c r="A1170">
        <v>2468</v>
      </c>
      <c r="B1170" s="2">
        <v>44313</v>
      </c>
      <c r="C1170">
        <v>1220</v>
      </c>
      <c r="D1170">
        <v>0.61</v>
      </c>
      <c r="E1170" s="2">
        <v>44313</v>
      </c>
      <c r="F1170">
        <v>10</v>
      </c>
      <c r="G1170">
        <f>IF(Table_production_dim1[[#This Row],[system_created_date]]=Table_production_dim1[[#Headers],[system_created_date]],"",SUMIF(B:B,Table_production_dim1[[#This Row],[system_created_date]],D:D))</f>
        <v>7.1014999999999997</v>
      </c>
      <c r="H1170" t="str">
        <f>VLOOKUP(Table_production_dim1[[#This Row],[material_dim_material_id]],Table_material_dim1[[#All],[material_id]:[material_type_description]],3,FALSE)</f>
        <v>Single Stream</v>
      </c>
    </row>
    <row r="1171" spans="1:8" x14ac:dyDescent="0.25">
      <c r="A1171">
        <v>2467</v>
      </c>
      <c r="B1171" s="2">
        <v>44313</v>
      </c>
      <c r="C1171">
        <v>1210</v>
      </c>
      <c r="D1171">
        <v>0.60499999999999998</v>
      </c>
      <c r="E1171" s="2">
        <v>44313</v>
      </c>
      <c r="F1171">
        <v>10</v>
      </c>
      <c r="G1171">
        <f>IF(Table_production_dim1[[#This Row],[system_created_date]]=Table_production_dim1[[#Headers],[system_created_date]],"",SUMIF(B:B,Table_production_dim1[[#This Row],[system_created_date]],D:D))</f>
        <v>7.1014999999999997</v>
      </c>
      <c r="H1171" t="str">
        <f>VLOOKUP(Table_production_dim1[[#This Row],[material_dim_material_id]],Table_material_dim1[[#All],[material_id]:[material_type_description]],3,FALSE)</f>
        <v>Single Stream</v>
      </c>
    </row>
    <row r="1172" spans="1:8" x14ac:dyDescent="0.25">
      <c r="A1172">
        <v>2466</v>
      </c>
      <c r="B1172" s="2">
        <v>44313</v>
      </c>
      <c r="C1172">
        <v>1200</v>
      </c>
      <c r="D1172">
        <v>0.6</v>
      </c>
      <c r="E1172" s="2">
        <v>44313</v>
      </c>
      <c r="F1172">
        <v>10</v>
      </c>
      <c r="G1172">
        <f>IF(Table_production_dim1[[#This Row],[system_created_date]]=Table_production_dim1[[#Headers],[system_created_date]],"",SUMIF(B:B,Table_production_dim1[[#This Row],[system_created_date]],D:D))</f>
        <v>7.1014999999999997</v>
      </c>
      <c r="H1172" t="str">
        <f>VLOOKUP(Table_production_dim1[[#This Row],[material_dim_material_id]],Table_material_dim1[[#All],[material_id]:[material_type_description]],3,FALSE)</f>
        <v>Single Stream</v>
      </c>
    </row>
    <row r="1173" spans="1:8" x14ac:dyDescent="0.25">
      <c r="A1173">
        <v>2474</v>
      </c>
      <c r="B1173" s="2">
        <v>44313</v>
      </c>
      <c r="C1173">
        <v>1217</v>
      </c>
      <c r="D1173">
        <v>0.60850000000000004</v>
      </c>
      <c r="E1173" s="2">
        <v>44313</v>
      </c>
      <c r="F1173">
        <v>10</v>
      </c>
      <c r="G1173">
        <f>IF(Table_production_dim1[[#This Row],[system_created_date]]=Table_production_dim1[[#Headers],[system_created_date]],"",SUMIF(B:B,Table_production_dim1[[#This Row],[system_created_date]],D:D))</f>
        <v>7.1014999999999997</v>
      </c>
      <c r="H1173" t="str">
        <f>VLOOKUP(Table_production_dim1[[#This Row],[material_dim_material_id]],Table_material_dim1[[#All],[material_id]:[material_type_description]],3,FALSE)</f>
        <v>Single Stream</v>
      </c>
    </row>
    <row r="1174" spans="1:8" x14ac:dyDescent="0.25">
      <c r="A1174">
        <v>2471</v>
      </c>
      <c r="B1174" s="2">
        <v>44313</v>
      </c>
      <c r="C1174">
        <v>1200</v>
      </c>
      <c r="D1174">
        <v>0.6</v>
      </c>
      <c r="E1174" s="2">
        <v>44313</v>
      </c>
      <c r="F1174">
        <v>10</v>
      </c>
      <c r="G1174">
        <f>IF(Table_production_dim1[[#This Row],[system_created_date]]=Table_production_dim1[[#Headers],[system_created_date]],"",SUMIF(B:B,Table_production_dim1[[#This Row],[system_created_date]],D:D))</f>
        <v>7.1014999999999997</v>
      </c>
      <c r="H1174" t="str">
        <f>VLOOKUP(Table_production_dim1[[#This Row],[material_dim_material_id]],Table_material_dim1[[#All],[material_id]:[material_type_description]],3,FALSE)</f>
        <v>Single Stream</v>
      </c>
    </row>
    <row r="1175" spans="1:8" x14ac:dyDescent="0.25">
      <c r="A1175">
        <v>2472</v>
      </c>
      <c r="B1175" s="2">
        <v>44313</v>
      </c>
      <c r="C1175">
        <v>1205</v>
      </c>
      <c r="D1175">
        <v>0.60250000000000004</v>
      </c>
      <c r="E1175" s="2">
        <v>44313</v>
      </c>
      <c r="F1175">
        <v>10</v>
      </c>
      <c r="G1175">
        <f>IF(Table_production_dim1[[#This Row],[system_created_date]]=Table_production_dim1[[#Headers],[system_created_date]],"",SUMIF(B:B,Table_production_dim1[[#This Row],[system_created_date]],D:D))</f>
        <v>7.1014999999999997</v>
      </c>
      <c r="H1175" t="str">
        <f>VLOOKUP(Table_production_dim1[[#This Row],[material_dim_material_id]],Table_material_dim1[[#All],[material_id]:[material_type_description]],3,FALSE)</f>
        <v>Single Stream</v>
      </c>
    </row>
    <row r="1176" spans="1:8" x14ac:dyDescent="0.25">
      <c r="A1176">
        <v>2473</v>
      </c>
      <c r="B1176" s="2">
        <v>44313</v>
      </c>
      <c r="C1176">
        <v>1210</v>
      </c>
      <c r="D1176">
        <v>0.60499999999999998</v>
      </c>
      <c r="E1176" s="2">
        <v>44313</v>
      </c>
      <c r="F1176">
        <v>10</v>
      </c>
      <c r="G1176">
        <f>IF(Table_production_dim1[[#This Row],[system_created_date]]=Table_production_dim1[[#Headers],[system_created_date]],"",SUMIF(B:B,Table_production_dim1[[#This Row],[system_created_date]],D:D))</f>
        <v>7.1014999999999997</v>
      </c>
      <c r="H1176" t="str">
        <f>VLOOKUP(Table_production_dim1[[#This Row],[material_dim_material_id]],Table_material_dim1[[#All],[material_id]:[material_type_description]],3,FALSE)</f>
        <v>Single Stream</v>
      </c>
    </row>
    <row r="1177" spans="1:8" x14ac:dyDescent="0.25">
      <c r="A1177">
        <v>2452</v>
      </c>
      <c r="B1177" s="2">
        <v>44313</v>
      </c>
      <c r="C1177">
        <v>850</v>
      </c>
      <c r="D1177">
        <v>0.42499999999999999</v>
      </c>
      <c r="E1177" s="2">
        <v>44313</v>
      </c>
      <c r="F1177">
        <v>9</v>
      </c>
      <c r="G1177">
        <f>IF(Table_production_dim1[[#This Row],[system_created_date]]=Table_production_dim1[[#Headers],[system_created_date]],"",SUMIF(B:B,Table_production_dim1[[#This Row],[system_created_date]],D:D))</f>
        <v>7.1014999999999997</v>
      </c>
      <c r="H1177" t="str">
        <f>VLOOKUP(Table_production_dim1[[#This Row],[material_dim_material_id]],Table_material_dim1[[#All],[material_id]:[material_type_description]],3,FALSE)</f>
        <v>Glass</v>
      </c>
    </row>
    <row r="1178" spans="1:8" x14ac:dyDescent="0.25">
      <c r="A1178">
        <v>2453</v>
      </c>
      <c r="B1178" s="2">
        <v>44313</v>
      </c>
      <c r="C1178">
        <v>1205</v>
      </c>
      <c r="D1178">
        <v>0.60250000000000004</v>
      </c>
      <c r="E1178" s="2">
        <v>44313</v>
      </c>
      <c r="F1178">
        <v>10</v>
      </c>
      <c r="G1178">
        <f>IF(Table_production_dim1[[#This Row],[system_created_date]]=Table_production_dim1[[#Headers],[system_created_date]],"",SUMIF(B:B,Table_production_dim1[[#This Row],[system_created_date]],D:D))</f>
        <v>7.1014999999999997</v>
      </c>
      <c r="H1178" t="str">
        <f>VLOOKUP(Table_production_dim1[[#This Row],[material_dim_material_id]],Table_material_dim1[[#All],[material_id]:[material_type_description]],3,FALSE)</f>
        <v>Single Stream</v>
      </c>
    </row>
    <row r="1179" spans="1:8" x14ac:dyDescent="0.25">
      <c r="A1179">
        <v>2451</v>
      </c>
      <c r="B1179" s="2">
        <v>44312</v>
      </c>
      <c r="C1179">
        <v>1210</v>
      </c>
      <c r="D1179">
        <v>0.60499999999999998</v>
      </c>
      <c r="E1179" s="2">
        <v>44312</v>
      </c>
      <c r="F1179">
        <v>10</v>
      </c>
      <c r="G1179">
        <f>IF(Table_production_dim1[[#This Row],[system_created_date]]=Table_production_dim1[[#Headers],[system_created_date]],"",SUMIF(B:B,Table_production_dim1[[#This Row],[system_created_date]],D:D))</f>
        <v>12.209</v>
      </c>
      <c r="H1179" t="str">
        <f>VLOOKUP(Table_production_dim1[[#This Row],[material_dim_material_id]],Table_material_dim1[[#All],[material_id]:[material_type_description]],3,FALSE)</f>
        <v>Single Stream</v>
      </c>
    </row>
    <row r="1180" spans="1:8" x14ac:dyDescent="0.25">
      <c r="A1180">
        <v>2444</v>
      </c>
      <c r="B1180" s="2">
        <v>44312</v>
      </c>
      <c r="C1180">
        <v>1215</v>
      </c>
      <c r="D1180">
        <v>0.60750000000000004</v>
      </c>
      <c r="E1180" s="2">
        <v>44312</v>
      </c>
      <c r="F1180">
        <v>10</v>
      </c>
      <c r="G1180">
        <f>IF(Table_production_dim1[[#This Row],[system_created_date]]=Table_production_dim1[[#Headers],[system_created_date]],"",SUMIF(B:B,Table_production_dim1[[#This Row],[system_created_date]],D:D))</f>
        <v>12.209</v>
      </c>
      <c r="H1180" t="str">
        <f>VLOOKUP(Table_production_dim1[[#This Row],[material_dim_material_id]],Table_material_dim1[[#All],[material_id]:[material_type_description]],3,FALSE)</f>
        <v>Single Stream</v>
      </c>
    </row>
    <row r="1181" spans="1:8" x14ac:dyDescent="0.25">
      <c r="A1181">
        <v>2459</v>
      </c>
      <c r="B1181" s="2">
        <v>44312</v>
      </c>
      <c r="C1181">
        <v>1210</v>
      </c>
      <c r="D1181">
        <v>0.60499999999999998</v>
      </c>
      <c r="E1181" s="2">
        <v>44312</v>
      </c>
      <c r="F1181">
        <v>10</v>
      </c>
      <c r="G1181">
        <f>IF(Table_production_dim1[[#This Row],[system_created_date]]=Table_production_dim1[[#Headers],[system_created_date]],"",SUMIF(B:B,Table_production_dim1[[#This Row],[system_created_date]],D:D))</f>
        <v>12.209</v>
      </c>
      <c r="H1181" t="str">
        <f>VLOOKUP(Table_production_dim1[[#This Row],[material_dim_material_id]],Table_material_dim1[[#All],[material_id]:[material_type_description]],3,FALSE)</f>
        <v>Single Stream</v>
      </c>
    </row>
    <row r="1182" spans="1:8" x14ac:dyDescent="0.25">
      <c r="A1182">
        <v>2450</v>
      </c>
      <c r="B1182" s="2">
        <v>44312</v>
      </c>
      <c r="C1182">
        <v>1200</v>
      </c>
      <c r="D1182">
        <v>0.6</v>
      </c>
      <c r="E1182" s="2">
        <v>44312</v>
      </c>
      <c r="F1182">
        <v>10</v>
      </c>
      <c r="G1182">
        <f>IF(Table_production_dim1[[#This Row],[system_created_date]]=Table_production_dim1[[#Headers],[system_created_date]],"",SUMIF(B:B,Table_production_dim1[[#This Row],[system_created_date]],D:D))</f>
        <v>12.209</v>
      </c>
      <c r="H1182" t="str">
        <f>VLOOKUP(Table_production_dim1[[#This Row],[material_dim_material_id]],Table_material_dim1[[#All],[material_id]:[material_type_description]],3,FALSE)</f>
        <v>Single Stream</v>
      </c>
    </row>
    <row r="1183" spans="1:8" x14ac:dyDescent="0.25">
      <c r="A1183">
        <v>2462</v>
      </c>
      <c r="B1183" s="2">
        <v>44312</v>
      </c>
      <c r="C1183">
        <v>1230</v>
      </c>
      <c r="D1183">
        <v>0.61499999999999999</v>
      </c>
      <c r="E1183" s="2">
        <v>44312</v>
      </c>
      <c r="F1183">
        <v>10</v>
      </c>
      <c r="G1183">
        <f>IF(Table_production_dim1[[#This Row],[system_created_date]]=Table_production_dim1[[#Headers],[system_created_date]],"",SUMIF(B:B,Table_production_dim1[[#This Row],[system_created_date]],D:D))</f>
        <v>12.209</v>
      </c>
      <c r="H1183" t="str">
        <f>VLOOKUP(Table_production_dim1[[#This Row],[material_dim_material_id]],Table_material_dim1[[#All],[material_id]:[material_type_description]],3,FALSE)</f>
        <v>Single Stream</v>
      </c>
    </row>
    <row r="1184" spans="1:8" x14ac:dyDescent="0.25">
      <c r="A1184">
        <v>2465</v>
      </c>
      <c r="B1184" s="2">
        <v>44312</v>
      </c>
      <c r="C1184">
        <v>1250</v>
      </c>
      <c r="D1184">
        <v>0.625</v>
      </c>
      <c r="E1184" s="2">
        <v>44312</v>
      </c>
      <c r="F1184">
        <v>10</v>
      </c>
      <c r="G1184">
        <f>IF(Table_production_dim1[[#This Row],[system_created_date]]=Table_production_dim1[[#Headers],[system_created_date]],"",SUMIF(B:B,Table_production_dim1[[#This Row],[system_created_date]],D:D))</f>
        <v>12.209</v>
      </c>
      <c r="H1184" t="str">
        <f>VLOOKUP(Table_production_dim1[[#This Row],[material_dim_material_id]],Table_material_dim1[[#All],[material_id]:[material_type_description]],3,FALSE)</f>
        <v>Single Stream</v>
      </c>
    </row>
    <row r="1185" spans="1:8" x14ac:dyDescent="0.25">
      <c r="A1185">
        <v>2461</v>
      </c>
      <c r="B1185" s="2">
        <v>44312</v>
      </c>
      <c r="C1185">
        <v>1220</v>
      </c>
      <c r="D1185">
        <v>0.61</v>
      </c>
      <c r="E1185" s="2">
        <v>44312</v>
      </c>
      <c r="F1185">
        <v>10</v>
      </c>
      <c r="G1185">
        <f>IF(Table_production_dim1[[#This Row],[system_created_date]]=Table_production_dim1[[#Headers],[system_created_date]],"",SUMIF(B:B,Table_production_dim1[[#This Row],[system_created_date]],D:D))</f>
        <v>12.209</v>
      </c>
      <c r="H1185" t="str">
        <f>VLOOKUP(Table_production_dim1[[#This Row],[material_dim_material_id]],Table_material_dim1[[#All],[material_id]:[material_type_description]],3,FALSE)</f>
        <v>Single Stream</v>
      </c>
    </row>
    <row r="1186" spans="1:8" x14ac:dyDescent="0.25">
      <c r="A1186">
        <v>2446</v>
      </c>
      <c r="B1186" s="2">
        <v>44312</v>
      </c>
      <c r="C1186">
        <v>1229</v>
      </c>
      <c r="D1186">
        <v>0.61450000000000005</v>
      </c>
      <c r="E1186" s="2">
        <v>44312</v>
      </c>
      <c r="F1186">
        <v>10</v>
      </c>
      <c r="G1186">
        <f>IF(Table_production_dim1[[#This Row],[system_created_date]]=Table_production_dim1[[#Headers],[system_created_date]],"",SUMIF(B:B,Table_production_dim1[[#This Row],[system_created_date]],D:D))</f>
        <v>12.209</v>
      </c>
      <c r="H1186" t="str">
        <f>VLOOKUP(Table_production_dim1[[#This Row],[material_dim_material_id]],Table_material_dim1[[#All],[material_id]:[material_type_description]],3,FALSE)</f>
        <v>Single Stream</v>
      </c>
    </row>
    <row r="1187" spans="1:8" x14ac:dyDescent="0.25">
      <c r="A1187">
        <v>2464</v>
      </c>
      <c r="B1187" s="2">
        <v>44312</v>
      </c>
      <c r="C1187">
        <v>1240</v>
      </c>
      <c r="D1187">
        <v>0.62</v>
      </c>
      <c r="E1187" s="2">
        <v>44312</v>
      </c>
      <c r="F1187">
        <v>10</v>
      </c>
      <c r="G1187">
        <f>IF(Table_production_dim1[[#This Row],[system_created_date]]=Table_production_dim1[[#Headers],[system_created_date]],"",SUMIF(B:B,Table_production_dim1[[#This Row],[system_created_date]],D:D))</f>
        <v>12.209</v>
      </c>
      <c r="H1187" t="str">
        <f>VLOOKUP(Table_production_dim1[[#This Row],[material_dim_material_id]],Table_material_dim1[[#All],[material_id]:[material_type_description]],3,FALSE)</f>
        <v>Single Stream</v>
      </c>
    </row>
    <row r="1188" spans="1:8" x14ac:dyDescent="0.25">
      <c r="A1188">
        <v>2457</v>
      </c>
      <c r="B1188" s="2">
        <v>44312</v>
      </c>
      <c r="C1188">
        <v>1236</v>
      </c>
      <c r="D1188">
        <v>0.61799999999999999</v>
      </c>
      <c r="E1188" s="2">
        <v>44312</v>
      </c>
      <c r="F1188">
        <v>10</v>
      </c>
      <c r="G1188">
        <f>IF(Table_production_dim1[[#This Row],[system_created_date]]=Table_production_dim1[[#Headers],[system_created_date]],"",SUMIF(B:B,Table_production_dim1[[#This Row],[system_created_date]],D:D))</f>
        <v>12.209</v>
      </c>
      <c r="H1188" t="str">
        <f>VLOOKUP(Table_production_dim1[[#This Row],[material_dim_material_id]],Table_material_dim1[[#All],[material_id]:[material_type_description]],3,FALSE)</f>
        <v>Single Stream</v>
      </c>
    </row>
    <row r="1189" spans="1:8" x14ac:dyDescent="0.25">
      <c r="A1189">
        <v>2447</v>
      </c>
      <c r="B1189" s="2">
        <v>44312</v>
      </c>
      <c r="C1189">
        <v>1225</v>
      </c>
      <c r="D1189">
        <v>0.61250000000000004</v>
      </c>
      <c r="E1189" s="2">
        <v>44312</v>
      </c>
      <c r="F1189">
        <v>10</v>
      </c>
      <c r="G1189">
        <f>IF(Table_production_dim1[[#This Row],[system_created_date]]=Table_production_dim1[[#Headers],[system_created_date]],"",SUMIF(B:B,Table_production_dim1[[#This Row],[system_created_date]],D:D))</f>
        <v>12.209</v>
      </c>
      <c r="H1189" t="str">
        <f>VLOOKUP(Table_production_dim1[[#This Row],[material_dim_material_id]],Table_material_dim1[[#All],[material_id]:[material_type_description]],3,FALSE)</f>
        <v>Single Stream</v>
      </c>
    </row>
    <row r="1190" spans="1:8" x14ac:dyDescent="0.25">
      <c r="A1190">
        <v>2460</v>
      </c>
      <c r="B1190" s="2">
        <v>44312</v>
      </c>
      <c r="C1190">
        <v>1205</v>
      </c>
      <c r="D1190">
        <v>0.60250000000000004</v>
      </c>
      <c r="E1190" s="2">
        <v>44312</v>
      </c>
      <c r="F1190">
        <v>10</v>
      </c>
      <c r="G1190">
        <f>IF(Table_production_dim1[[#This Row],[system_created_date]]=Table_production_dim1[[#Headers],[system_created_date]],"",SUMIF(B:B,Table_production_dim1[[#This Row],[system_created_date]],D:D))</f>
        <v>12.209</v>
      </c>
      <c r="H1190" t="str">
        <f>VLOOKUP(Table_production_dim1[[#This Row],[material_dim_material_id]],Table_material_dim1[[#All],[material_id]:[material_type_description]],3,FALSE)</f>
        <v>Single Stream</v>
      </c>
    </row>
    <row r="1191" spans="1:8" x14ac:dyDescent="0.25">
      <c r="A1191">
        <v>2463</v>
      </c>
      <c r="B1191" s="2">
        <v>44312</v>
      </c>
      <c r="C1191">
        <v>1238</v>
      </c>
      <c r="D1191">
        <v>0.61899999999999999</v>
      </c>
      <c r="E1191" s="2">
        <v>44312</v>
      </c>
      <c r="F1191">
        <v>10</v>
      </c>
      <c r="G1191">
        <f>IF(Table_production_dim1[[#This Row],[system_created_date]]=Table_production_dim1[[#Headers],[system_created_date]],"",SUMIF(B:B,Table_production_dim1[[#This Row],[system_created_date]],D:D))</f>
        <v>12.209</v>
      </c>
      <c r="H1191" t="str">
        <f>VLOOKUP(Table_production_dim1[[#This Row],[material_dim_material_id]],Table_material_dim1[[#All],[material_id]:[material_type_description]],3,FALSE)</f>
        <v>Single Stream</v>
      </c>
    </row>
    <row r="1192" spans="1:8" x14ac:dyDescent="0.25">
      <c r="A1192">
        <v>2445</v>
      </c>
      <c r="B1192" s="2">
        <v>44312</v>
      </c>
      <c r="C1192">
        <v>1210</v>
      </c>
      <c r="D1192">
        <v>0.60499999999999998</v>
      </c>
      <c r="E1192" s="2">
        <v>44312</v>
      </c>
      <c r="F1192">
        <v>10</v>
      </c>
      <c r="G1192">
        <f>IF(Table_production_dim1[[#This Row],[system_created_date]]=Table_production_dim1[[#Headers],[system_created_date]],"",SUMIF(B:B,Table_production_dim1[[#This Row],[system_created_date]],D:D))</f>
        <v>12.209</v>
      </c>
      <c r="H1192" t="str">
        <f>VLOOKUP(Table_production_dim1[[#This Row],[material_dim_material_id]],Table_material_dim1[[#All],[material_id]:[material_type_description]],3,FALSE)</f>
        <v>Single Stream</v>
      </c>
    </row>
    <row r="1193" spans="1:8" x14ac:dyDescent="0.25">
      <c r="A1193">
        <v>2449</v>
      </c>
      <c r="B1193" s="2">
        <v>44312</v>
      </c>
      <c r="C1193">
        <v>1210</v>
      </c>
      <c r="D1193">
        <v>0.60499999999999998</v>
      </c>
      <c r="E1193" s="2">
        <v>44312</v>
      </c>
      <c r="F1193">
        <v>10</v>
      </c>
      <c r="G1193">
        <f>IF(Table_production_dim1[[#This Row],[system_created_date]]=Table_production_dim1[[#Headers],[system_created_date]],"",SUMIF(B:B,Table_production_dim1[[#This Row],[system_created_date]],D:D))</f>
        <v>12.209</v>
      </c>
      <c r="H1193" t="str">
        <f>VLOOKUP(Table_production_dim1[[#This Row],[material_dim_material_id]],Table_material_dim1[[#All],[material_id]:[material_type_description]],3,FALSE)</f>
        <v>Single Stream</v>
      </c>
    </row>
    <row r="1194" spans="1:8" x14ac:dyDescent="0.25">
      <c r="A1194">
        <v>2448</v>
      </c>
      <c r="B1194" s="2">
        <v>44312</v>
      </c>
      <c r="C1194">
        <v>1230</v>
      </c>
      <c r="D1194">
        <v>0.61499999999999999</v>
      </c>
      <c r="E1194" s="2">
        <v>44312</v>
      </c>
      <c r="F1194">
        <v>10</v>
      </c>
      <c r="G1194">
        <f>IF(Table_production_dim1[[#This Row],[system_created_date]]=Table_production_dim1[[#Headers],[system_created_date]],"",SUMIF(B:B,Table_production_dim1[[#This Row],[system_created_date]],D:D))</f>
        <v>12.209</v>
      </c>
      <c r="H1194" t="str">
        <f>VLOOKUP(Table_production_dim1[[#This Row],[material_dim_material_id]],Table_material_dim1[[#All],[material_id]:[material_type_description]],3,FALSE)</f>
        <v>Single Stream</v>
      </c>
    </row>
    <row r="1195" spans="1:8" x14ac:dyDescent="0.25">
      <c r="A1195">
        <v>2456</v>
      </c>
      <c r="B1195" s="2">
        <v>44312</v>
      </c>
      <c r="C1195">
        <v>1200</v>
      </c>
      <c r="D1195">
        <v>0.6</v>
      </c>
      <c r="E1195" s="2">
        <v>44312</v>
      </c>
      <c r="F1195">
        <v>10</v>
      </c>
      <c r="G1195">
        <f>IF(Table_production_dim1[[#This Row],[system_created_date]]=Table_production_dim1[[#Headers],[system_created_date]],"",SUMIF(B:B,Table_production_dim1[[#This Row],[system_created_date]],D:D))</f>
        <v>12.209</v>
      </c>
      <c r="H1195" t="str">
        <f>VLOOKUP(Table_production_dim1[[#This Row],[material_dim_material_id]],Table_material_dim1[[#All],[material_id]:[material_type_description]],3,FALSE)</f>
        <v>Single Stream</v>
      </c>
    </row>
    <row r="1196" spans="1:8" x14ac:dyDescent="0.25">
      <c r="A1196">
        <v>2458</v>
      </c>
      <c r="B1196" s="2">
        <v>44312</v>
      </c>
      <c r="C1196">
        <v>1240</v>
      </c>
      <c r="D1196">
        <v>0.62</v>
      </c>
      <c r="E1196" s="2">
        <v>44312</v>
      </c>
      <c r="F1196">
        <v>10</v>
      </c>
      <c r="G1196">
        <f>IF(Table_production_dim1[[#This Row],[system_created_date]]=Table_production_dim1[[#Headers],[system_created_date]],"",SUMIF(B:B,Table_production_dim1[[#This Row],[system_created_date]],D:D))</f>
        <v>12.209</v>
      </c>
      <c r="H1196" t="str">
        <f>VLOOKUP(Table_production_dim1[[#This Row],[material_dim_material_id]],Table_material_dim1[[#All],[material_id]:[material_type_description]],3,FALSE)</f>
        <v>Single Stream</v>
      </c>
    </row>
    <row r="1197" spans="1:8" x14ac:dyDescent="0.25">
      <c r="A1197">
        <v>2455</v>
      </c>
      <c r="B1197" s="2">
        <v>44312</v>
      </c>
      <c r="C1197">
        <v>1215</v>
      </c>
      <c r="D1197">
        <v>0.60750000000000004</v>
      </c>
      <c r="E1197" s="2">
        <v>44312</v>
      </c>
      <c r="F1197">
        <v>10</v>
      </c>
      <c r="G1197">
        <f>IF(Table_production_dim1[[#This Row],[system_created_date]]=Table_production_dim1[[#Headers],[system_created_date]],"",SUMIF(B:B,Table_production_dim1[[#This Row],[system_created_date]],D:D))</f>
        <v>12.209</v>
      </c>
      <c r="H1197" t="str">
        <f>VLOOKUP(Table_production_dim1[[#This Row],[material_dim_material_id]],Table_material_dim1[[#All],[material_id]:[material_type_description]],3,FALSE)</f>
        <v>Single Stream</v>
      </c>
    </row>
    <row r="1198" spans="1:8" x14ac:dyDescent="0.25">
      <c r="A1198">
        <v>2454</v>
      </c>
      <c r="B1198" s="2">
        <v>44312</v>
      </c>
      <c r="C1198">
        <v>1205</v>
      </c>
      <c r="D1198">
        <v>0.60250000000000004</v>
      </c>
      <c r="E1198" s="2">
        <v>44312</v>
      </c>
      <c r="F1198">
        <v>10</v>
      </c>
      <c r="G1198">
        <f>IF(Table_production_dim1[[#This Row],[system_created_date]]=Table_production_dim1[[#Headers],[system_created_date]],"",SUMIF(B:B,Table_production_dim1[[#This Row],[system_created_date]],D:D))</f>
        <v>12.209</v>
      </c>
      <c r="H1198" t="str">
        <f>VLOOKUP(Table_production_dim1[[#This Row],[material_dim_material_id]],Table_material_dim1[[#All],[material_id]:[material_type_description]],3,FALSE)</f>
        <v>Single Stream</v>
      </c>
    </row>
    <row r="1199" spans="1:8" x14ac:dyDescent="0.25">
      <c r="A1199">
        <v>2439</v>
      </c>
      <c r="B1199" s="2">
        <v>44309</v>
      </c>
      <c r="C1199">
        <v>1215</v>
      </c>
      <c r="D1199">
        <v>0.60750000000000004</v>
      </c>
      <c r="E1199" s="2">
        <v>44309</v>
      </c>
      <c r="F1199">
        <v>10</v>
      </c>
      <c r="G1199">
        <f>IF(Table_production_dim1[[#This Row],[system_created_date]]=Table_production_dim1[[#Headers],[system_created_date]],"",SUMIF(B:B,Table_production_dim1[[#This Row],[system_created_date]],D:D))</f>
        <v>8.536999999999999</v>
      </c>
      <c r="H1199" t="str">
        <f>VLOOKUP(Table_production_dim1[[#This Row],[material_dim_material_id]],Table_material_dim1[[#All],[material_id]:[material_type_description]],3,FALSE)</f>
        <v>Single Stream</v>
      </c>
    </row>
    <row r="1200" spans="1:8" x14ac:dyDescent="0.25">
      <c r="A1200">
        <v>2440</v>
      </c>
      <c r="B1200" s="2">
        <v>44309</v>
      </c>
      <c r="C1200">
        <v>1245</v>
      </c>
      <c r="D1200">
        <v>0.62250000000000005</v>
      </c>
      <c r="E1200" s="2">
        <v>44309</v>
      </c>
      <c r="F1200">
        <v>10</v>
      </c>
      <c r="G1200">
        <f>IF(Table_production_dim1[[#This Row],[system_created_date]]=Table_production_dim1[[#Headers],[system_created_date]],"",SUMIF(B:B,Table_production_dim1[[#This Row],[system_created_date]],D:D))</f>
        <v>8.536999999999999</v>
      </c>
      <c r="H1200" t="str">
        <f>VLOOKUP(Table_production_dim1[[#This Row],[material_dim_material_id]],Table_material_dim1[[#All],[material_id]:[material_type_description]],3,FALSE)</f>
        <v>Single Stream</v>
      </c>
    </row>
    <row r="1201" spans="1:8" x14ac:dyDescent="0.25">
      <c r="A1201">
        <v>2438</v>
      </c>
      <c r="B1201" s="2">
        <v>44309</v>
      </c>
      <c r="C1201">
        <v>1230</v>
      </c>
      <c r="D1201">
        <v>0.61499999999999999</v>
      </c>
      <c r="E1201" s="2">
        <v>44309</v>
      </c>
      <c r="F1201">
        <v>10</v>
      </c>
      <c r="G1201">
        <f>IF(Table_production_dim1[[#This Row],[system_created_date]]=Table_production_dim1[[#Headers],[system_created_date]],"",SUMIF(B:B,Table_production_dim1[[#This Row],[system_created_date]],D:D))</f>
        <v>8.536999999999999</v>
      </c>
      <c r="H1201" t="str">
        <f>VLOOKUP(Table_production_dim1[[#This Row],[material_dim_material_id]],Table_material_dim1[[#All],[material_id]:[material_type_description]],3,FALSE)</f>
        <v>Single Stream</v>
      </c>
    </row>
    <row r="1202" spans="1:8" x14ac:dyDescent="0.25">
      <c r="A1202">
        <v>2442</v>
      </c>
      <c r="B1202" s="2">
        <v>44309</v>
      </c>
      <c r="C1202">
        <v>1200</v>
      </c>
      <c r="D1202">
        <v>0.6</v>
      </c>
      <c r="E1202" s="2">
        <v>44309</v>
      </c>
      <c r="F1202">
        <v>10</v>
      </c>
      <c r="G1202">
        <f>IF(Table_production_dim1[[#This Row],[system_created_date]]=Table_production_dim1[[#Headers],[system_created_date]],"",SUMIF(B:B,Table_production_dim1[[#This Row],[system_created_date]],D:D))</f>
        <v>8.536999999999999</v>
      </c>
      <c r="H1202" t="str">
        <f>VLOOKUP(Table_production_dim1[[#This Row],[material_dim_material_id]],Table_material_dim1[[#All],[material_id]:[material_type_description]],3,FALSE)</f>
        <v>Single Stream</v>
      </c>
    </row>
    <row r="1203" spans="1:8" x14ac:dyDescent="0.25">
      <c r="A1203">
        <v>2437</v>
      </c>
      <c r="B1203" s="2">
        <v>44309</v>
      </c>
      <c r="C1203">
        <v>1220</v>
      </c>
      <c r="D1203">
        <v>0.61</v>
      </c>
      <c r="E1203" s="2">
        <v>44309</v>
      </c>
      <c r="F1203">
        <v>10</v>
      </c>
      <c r="G1203">
        <f>IF(Table_production_dim1[[#This Row],[system_created_date]]=Table_production_dim1[[#Headers],[system_created_date]],"",SUMIF(B:B,Table_production_dim1[[#This Row],[system_created_date]],D:D))</f>
        <v>8.536999999999999</v>
      </c>
      <c r="H1203" t="str">
        <f>VLOOKUP(Table_production_dim1[[#This Row],[material_dim_material_id]],Table_material_dim1[[#All],[material_id]:[material_type_description]],3,FALSE)</f>
        <v>Single Stream</v>
      </c>
    </row>
    <row r="1204" spans="1:8" x14ac:dyDescent="0.25">
      <c r="A1204">
        <v>2443</v>
      </c>
      <c r="B1204" s="2">
        <v>44309</v>
      </c>
      <c r="C1204">
        <v>1205</v>
      </c>
      <c r="D1204">
        <v>0.60250000000000004</v>
      </c>
      <c r="E1204" s="2">
        <v>44309</v>
      </c>
      <c r="F1204">
        <v>10</v>
      </c>
      <c r="G1204">
        <f>IF(Table_production_dim1[[#This Row],[system_created_date]]=Table_production_dim1[[#Headers],[system_created_date]],"",SUMIF(B:B,Table_production_dim1[[#This Row],[system_created_date]],D:D))</f>
        <v>8.536999999999999</v>
      </c>
      <c r="H1204" t="str">
        <f>VLOOKUP(Table_production_dim1[[#This Row],[material_dim_material_id]],Table_material_dim1[[#All],[material_id]:[material_type_description]],3,FALSE)</f>
        <v>Single Stream</v>
      </c>
    </row>
    <row r="1205" spans="1:8" x14ac:dyDescent="0.25">
      <c r="A1205">
        <v>2431</v>
      </c>
      <c r="B1205" s="2">
        <v>44309</v>
      </c>
      <c r="C1205">
        <v>1200</v>
      </c>
      <c r="D1205">
        <v>0.6</v>
      </c>
      <c r="E1205" s="2">
        <v>44309</v>
      </c>
      <c r="F1205">
        <v>10</v>
      </c>
      <c r="G1205">
        <f>IF(Table_production_dim1[[#This Row],[system_created_date]]=Table_production_dim1[[#Headers],[system_created_date]],"",SUMIF(B:B,Table_production_dim1[[#This Row],[system_created_date]],D:D))</f>
        <v>8.536999999999999</v>
      </c>
      <c r="H1205" t="str">
        <f>VLOOKUP(Table_production_dim1[[#This Row],[material_dim_material_id]],Table_material_dim1[[#All],[material_id]:[material_type_description]],3,FALSE)</f>
        <v>Single Stream</v>
      </c>
    </row>
    <row r="1206" spans="1:8" x14ac:dyDescent="0.25">
      <c r="A1206">
        <v>2433</v>
      </c>
      <c r="B1206" s="2">
        <v>44309</v>
      </c>
      <c r="C1206">
        <v>1240</v>
      </c>
      <c r="D1206">
        <v>0.62</v>
      </c>
      <c r="E1206" s="2">
        <v>44309</v>
      </c>
      <c r="F1206">
        <v>10</v>
      </c>
      <c r="G1206">
        <f>IF(Table_production_dim1[[#This Row],[system_created_date]]=Table_production_dim1[[#Headers],[system_created_date]],"",SUMIF(B:B,Table_production_dim1[[#This Row],[system_created_date]],D:D))</f>
        <v>8.536999999999999</v>
      </c>
      <c r="H1206" t="str">
        <f>VLOOKUP(Table_production_dim1[[#This Row],[material_dim_material_id]],Table_material_dim1[[#All],[material_id]:[material_type_description]],3,FALSE)</f>
        <v>Single Stream</v>
      </c>
    </row>
    <row r="1207" spans="1:8" x14ac:dyDescent="0.25">
      <c r="A1207">
        <v>2435</v>
      </c>
      <c r="B1207" s="2">
        <v>44309</v>
      </c>
      <c r="C1207">
        <v>1229</v>
      </c>
      <c r="D1207">
        <v>0.61450000000000005</v>
      </c>
      <c r="E1207" s="2">
        <v>44309</v>
      </c>
      <c r="F1207">
        <v>10</v>
      </c>
      <c r="G1207">
        <f>IF(Table_production_dim1[[#This Row],[system_created_date]]=Table_production_dim1[[#Headers],[system_created_date]],"",SUMIF(B:B,Table_production_dim1[[#This Row],[system_created_date]],D:D))</f>
        <v>8.536999999999999</v>
      </c>
      <c r="H1207" t="str">
        <f>VLOOKUP(Table_production_dim1[[#This Row],[material_dim_material_id]],Table_material_dim1[[#All],[material_id]:[material_type_description]],3,FALSE)</f>
        <v>Single Stream</v>
      </c>
    </row>
    <row r="1208" spans="1:8" x14ac:dyDescent="0.25">
      <c r="A1208">
        <v>2432</v>
      </c>
      <c r="B1208" s="2">
        <v>44309</v>
      </c>
      <c r="C1208">
        <v>1230</v>
      </c>
      <c r="D1208">
        <v>0.61499999999999999</v>
      </c>
      <c r="E1208" s="2">
        <v>44309</v>
      </c>
      <c r="F1208">
        <v>10</v>
      </c>
      <c r="G1208">
        <f>IF(Table_production_dim1[[#This Row],[system_created_date]]=Table_production_dim1[[#Headers],[system_created_date]],"",SUMIF(B:B,Table_production_dim1[[#This Row],[system_created_date]],D:D))</f>
        <v>8.536999999999999</v>
      </c>
      <c r="H1208" t="str">
        <f>VLOOKUP(Table_production_dim1[[#This Row],[material_dim_material_id]],Table_material_dim1[[#All],[material_id]:[material_type_description]],3,FALSE)</f>
        <v>Single Stream</v>
      </c>
    </row>
    <row r="1209" spans="1:8" x14ac:dyDescent="0.25">
      <c r="A1209">
        <v>2441</v>
      </c>
      <c r="B1209" s="2">
        <v>44309</v>
      </c>
      <c r="C1209">
        <v>1210</v>
      </c>
      <c r="D1209">
        <v>0.60499999999999998</v>
      </c>
      <c r="E1209" s="2">
        <v>44309</v>
      </c>
      <c r="F1209">
        <v>10</v>
      </c>
      <c r="G1209">
        <f>IF(Table_production_dim1[[#This Row],[system_created_date]]=Table_production_dim1[[#Headers],[system_created_date]],"",SUMIF(B:B,Table_production_dim1[[#This Row],[system_created_date]],D:D))</f>
        <v>8.536999999999999</v>
      </c>
      <c r="H1209" t="str">
        <f>VLOOKUP(Table_production_dim1[[#This Row],[material_dim_material_id]],Table_material_dim1[[#All],[material_id]:[material_type_description]],3,FALSE)</f>
        <v>Single Stream</v>
      </c>
    </row>
    <row r="1210" spans="1:8" x14ac:dyDescent="0.25">
      <c r="A1210">
        <v>2434</v>
      </c>
      <c r="B1210" s="2">
        <v>44309</v>
      </c>
      <c r="C1210">
        <v>1215</v>
      </c>
      <c r="D1210">
        <v>0.60750000000000004</v>
      </c>
      <c r="E1210" s="2">
        <v>44309</v>
      </c>
      <c r="F1210">
        <v>10</v>
      </c>
      <c r="G1210">
        <f>IF(Table_production_dim1[[#This Row],[system_created_date]]=Table_production_dim1[[#Headers],[system_created_date]],"",SUMIF(B:B,Table_production_dim1[[#This Row],[system_created_date]],D:D))</f>
        <v>8.536999999999999</v>
      </c>
      <c r="H1210" t="str">
        <f>VLOOKUP(Table_production_dim1[[#This Row],[material_dim_material_id]],Table_material_dim1[[#All],[material_id]:[material_type_description]],3,FALSE)</f>
        <v>Single Stream</v>
      </c>
    </row>
    <row r="1211" spans="1:8" x14ac:dyDescent="0.25">
      <c r="A1211">
        <v>2436</v>
      </c>
      <c r="B1211" s="2">
        <v>44309</v>
      </c>
      <c r="C1211">
        <v>1225</v>
      </c>
      <c r="D1211">
        <v>0.61250000000000004</v>
      </c>
      <c r="E1211" s="2">
        <v>44309</v>
      </c>
      <c r="F1211">
        <v>10</v>
      </c>
      <c r="G1211">
        <f>IF(Table_production_dim1[[#This Row],[system_created_date]]=Table_production_dim1[[#Headers],[system_created_date]],"",SUMIF(B:B,Table_production_dim1[[#This Row],[system_created_date]],D:D))</f>
        <v>8.536999999999999</v>
      </c>
      <c r="H1211" t="str">
        <f>VLOOKUP(Table_production_dim1[[#This Row],[material_dim_material_id]],Table_material_dim1[[#All],[material_id]:[material_type_description]],3,FALSE)</f>
        <v>Single Stream</v>
      </c>
    </row>
    <row r="1212" spans="1:8" x14ac:dyDescent="0.25">
      <c r="A1212">
        <v>2430</v>
      </c>
      <c r="B1212" s="2">
        <v>44309</v>
      </c>
      <c r="C1212">
        <v>1210</v>
      </c>
      <c r="D1212">
        <v>0.60499999999999998</v>
      </c>
      <c r="E1212" s="2">
        <v>44309</v>
      </c>
      <c r="F1212">
        <v>10</v>
      </c>
      <c r="G1212">
        <f>IF(Table_production_dim1[[#This Row],[system_created_date]]=Table_production_dim1[[#Headers],[system_created_date]],"",SUMIF(B:B,Table_production_dim1[[#This Row],[system_created_date]],D:D))</f>
        <v>8.536999999999999</v>
      </c>
      <c r="H1212" t="str">
        <f>VLOOKUP(Table_production_dim1[[#This Row],[material_dim_material_id]],Table_material_dim1[[#All],[material_id]:[material_type_description]],3,FALSE)</f>
        <v>Single Stream</v>
      </c>
    </row>
    <row r="1213" spans="1:8" x14ac:dyDescent="0.25">
      <c r="A1213">
        <v>2424</v>
      </c>
      <c r="B1213" s="2">
        <v>44308</v>
      </c>
      <c r="C1213">
        <v>1215</v>
      </c>
      <c r="D1213">
        <v>0.60750000000000004</v>
      </c>
      <c r="E1213" s="2">
        <v>44308</v>
      </c>
      <c r="F1213">
        <v>10</v>
      </c>
      <c r="G1213">
        <f>IF(Table_production_dim1[[#This Row],[system_created_date]]=Table_production_dim1[[#Headers],[system_created_date]],"",SUMIF(B:B,Table_production_dim1[[#This Row],[system_created_date]],D:D))</f>
        <v>4.2949999999999999</v>
      </c>
      <c r="H1213" t="str">
        <f>VLOOKUP(Table_production_dim1[[#This Row],[material_dim_material_id]],Table_material_dim1[[#All],[material_id]:[material_type_description]],3,FALSE)</f>
        <v>Single Stream</v>
      </c>
    </row>
    <row r="1214" spans="1:8" x14ac:dyDescent="0.25">
      <c r="A1214">
        <v>2426</v>
      </c>
      <c r="B1214" s="2">
        <v>44308</v>
      </c>
      <c r="C1214">
        <v>1225</v>
      </c>
      <c r="D1214">
        <v>0.61250000000000004</v>
      </c>
      <c r="E1214" s="2">
        <v>44308</v>
      </c>
      <c r="F1214">
        <v>10</v>
      </c>
      <c r="G1214">
        <f>IF(Table_production_dim1[[#This Row],[system_created_date]]=Table_production_dim1[[#Headers],[system_created_date]],"",SUMIF(B:B,Table_production_dim1[[#This Row],[system_created_date]],D:D))</f>
        <v>4.2949999999999999</v>
      </c>
      <c r="H1214" t="str">
        <f>VLOOKUP(Table_production_dim1[[#This Row],[material_dim_material_id]],Table_material_dim1[[#All],[material_id]:[material_type_description]],3,FALSE)</f>
        <v>Single Stream</v>
      </c>
    </row>
    <row r="1215" spans="1:8" x14ac:dyDescent="0.25">
      <c r="A1215">
        <v>2427</v>
      </c>
      <c r="B1215" s="2">
        <v>44308</v>
      </c>
      <c r="C1215">
        <v>1230</v>
      </c>
      <c r="D1215">
        <v>0.61499999999999999</v>
      </c>
      <c r="E1215" s="2">
        <v>44308</v>
      </c>
      <c r="F1215">
        <v>10</v>
      </c>
      <c r="G1215">
        <f>IF(Table_production_dim1[[#This Row],[system_created_date]]=Table_production_dim1[[#Headers],[system_created_date]],"",SUMIF(B:B,Table_production_dim1[[#This Row],[system_created_date]],D:D))</f>
        <v>4.2949999999999999</v>
      </c>
      <c r="H1215" t="str">
        <f>VLOOKUP(Table_production_dim1[[#This Row],[material_dim_material_id]],Table_material_dim1[[#All],[material_id]:[material_type_description]],3,FALSE)</f>
        <v>Single Stream</v>
      </c>
    </row>
    <row r="1216" spans="1:8" x14ac:dyDescent="0.25">
      <c r="A1216">
        <v>2423</v>
      </c>
      <c r="B1216" s="2">
        <v>44308</v>
      </c>
      <c r="C1216">
        <v>1220</v>
      </c>
      <c r="D1216">
        <v>0.61</v>
      </c>
      <c r="E1216" s="2">
        <v>44308</v>
      </c>
      <c r="F1216">
        <v>10</v>
      </c>
      <c r="G1216">
        <f>IF(Table_production_dim1[[#This Row],[system_created_date]]=Table_production_dim1[[#Headers],[system_created_date]],"",SUMIF(B:B,Table_production_dim1[[#This Row],[system_created_date]],D:D))</f>
        <v>4.2949999999999999</v>
      </c>
      <c r="H1216" t="str">
        <f>VLOOKUP(Table_production_dim1[[#This Row],[material_dim_material_id]],Table_material_dim1[[#All],[material_id]:[material_type_description]],3,FALSE)</f>
        <v>Single Stream</v>
      </c>
    </row>
    <row r="1217" spans="1:8" x14ac:dyDescent="0.25">
      <c r="A1217">
        <v>2425</v>
      </c>
      <c r="B1217" s="2">
        <v>44308</v>
      </c>
      <c r="C1217">
        <v>1230</v>
      </c>
      <c r="D1217">
        <v>0.61499999999999999</v>
      </c>
      <c r="E1217" s="2">
        <v>44308</v>
      </c>
      <c r="F1217">
        <v>10</v>
      </c>
      <c r="G1217">
        <f>IF(Table_production_dim1[[#This Row],[system_created_date]]=Table_production_dim1[[#Headers],[system_created_date]],"",SUMIF(B:B,Table_production_dim1[[#This Row],[system_created_date]],D:D))</f>
        <v>4.2949999999999999</v>
      </c>
      <c r="H1217" t="str">
        <f>VLOOKUP(Table_production_dim1[[#This Row],[material_dim_material_id]],Table_material_dim1[[#All],[material_id]:[material_type_description]],3,FALSE)</f>
        <v>Single Stream</v>
      </c>
    </row>
    <row r="1218" spans="1:8" x14ac:dyDescent="0.25">
      <c r="A1218">
        <v>2429</v>
      </c>
      <c r="B1218" s="2">
        <v>44308</v>
      </c>
      <c r="C1218">
        <v>1225</v>
      </c>
      <c r="D1218">
        <v>0.61250000000000004</v>
      </c>
      <c r="E1218" s="2">
        <v>44308</v>
      </c>
      <c r="F1218">
        <v>10</v>
      </c>
      <c r="G1218">
        <f>IF(Table_production_dim1[[#This Row],[system_created_date]]=Table_production_dim1[[#Headers],[system_created_date]],"",SUMIF(B:B,Table_production_dim1[[#This Row],[system_created_date]],D:D))</f>
        <v>4.2949999999999999</v>
      </c>
      <c r="H1218" t="str">
        <f>VLOOKUP(Table_production_dim1[[#This Row],[material_dim_material_id]],Table_material_dim1[[#All],[material_id]:[material_type_description]],3,FALSE)</f>
        <v>Single Stream</v>
      </c>
    </row>
    <row r="1219" spans="1:8" x14ac:dyDescent="0.25">
      <c r="A1219">
        <v>2428</v>
      </c>
      <c r="B1219" s="2">
        <v>44308</v>
      </c>
      <c r="C1219">
        <v>1245</v>
      </c>
      <c r="D1219">
        <v>0.62250000000000005</v>
      </c>
      <c r="E1219" s="2">
        <v>44308</v>
      </c>
      <c r="F1219">
        <v>10</v>
      </c>
      <c r="G1219">
        <f>IF(Table_production_dim1[[#This Row],[system_created_date]]=Table_production_dim1[[#Headers],[system_created_date]],"",SUMIF(B:B,Table_production_dim1[[#This Row],[system_created_date]],D:D))</f>
        <v>4.2949999999999999</v>
      </c>
      <c r="H1219" t="str">
        <f>VLOOKUP(Table_production_dim1[[#This Row],[material_dim_material_id]],Table_material_dim1[[#All],[material_id]:[material_type_description]],3,FALSE)</f>
        <v>Single Stream</v>
      </c>
    </row>
    <row r="1220" spans="1:8" x14ac:dyDescent="0.25">
      <c r="A1220">
        <v>2412</v>
      </c>
      <c r="B1220" s="2">
        <v>44307</v>
      </c>
      <c r="C1220">
        <v>1230</v>
      </c>
      <c r="D1220">
        <v>0.61499999999999999</v>
      </c>
      <c r="E1220" s="2">
        <v>44307</v>
      </c>
      <c r="F1220">
        <v>10</v>
      </c>
      <c r="G1220">
        <f>IF(Table_production_dim1[[#This Row],[system_created_date]]=Table_production_dim1[[#Headers],[system_created_date]],"",SUMIF(B:B,Table_production_dim1[[#This Row],[system_created_date]],D:D))</f>
        <v>7.9450000000000003</v>
      </c>
      <c r="H1220" t="str">
        <f>VLOOKUP(Table_production_dim1[[#This Row],[material_dim_material_id]],Table_material_dim1[[#All],[material_id]:[material_type_description]],3,FALSE)</f>
        <v>Single Stream</v>
      </c>
    </row>
    <row r="1221" spans="1:8" x14ac:dyDescent="0.25">
      <c r="A1221">
        <v>2416</v>
      </c>
      <c r="B1221" s="2">
        <v>44307</v>
      </c>
      <c r="C1221">
        <v>1230</v>
      </c>
      <c r="D1221">
        <v>0.61499999999999999</v>
      </c>
      <c r="E1221" s="2">
        <v>44307</v>
      </c>
      <c r="F1221">
        <v>10</v>
      </c>
      <c r="G1221">
        <f>IF(Table_production_dim1[[#This Row],[system_created_date]]=Table_production_dim1[[#Headers],[system_created_date]],"",SUMIF(B:B,Table_production_dim1[[#This Row],[system_created_date]],D:D))</f>
        <v>7.9450000000000003</v>
      </c>
      <c r="H1221" t="str">
        <f>VLOOKUP(Table_production_dim1[[#This Row],[material_dim_material_id]],Table_material_dim1[[#All],[material_id]:[material_type_description]],3,FALSE)</f>
        <v>Single Stream</v>
      </c>
    </row>
    <row r="1222" spans="1:8" x14ac:dyDescent="0.25">
      <c r="A1222">
        <v>2410</v>
      </c>
      <c r="B1222" s="2">
        <v>44307</v>
      </c>
      <c r="C1222">
        <v>1215</v>
      </c>
      <c r="D1222">
        <v>0.60750000000000004</v>
      </c>
      <c r="E1222" s="2">
        <v>44307</v>
      </c>
      <c r="F1222">
        <v>10</v>
      </c>
      <c r="G1222">
        <f>IF(Table_production_dim1[[#This Row],[system_created_date]]=Table_production_dim1[[#Headers],[system_created_date]],"",SUMIF(B:B,Table_production_dim1[[#This Row],[system_created_date]],D:D))</f>
        <v>7.9450000000000003</v>
      </c>
      <c r="H1222" t="str">
        <f>VLOOKUP(Table_production_dim1[[#This Row],[material_dim_material_id]],Table_material_dim1[[#All],[material_id]:[material_type_description]],3,FALSE)</f>
        <v>Single Stream</v>
      </c>
    </row>
    <row r="1223" spans="1:8" x14ac:dyDescent="0.25">
      <c r="A1223">
        <v>2418</v>
      </c>
      <c r="B1223" s="2">
        <v>44307</v>
      </c>
      <c r="C1223">
        <v>1215</v>
      </c>
      <c r="D1223">
        <v>0.60750000000000004</v>
      </c>
      <c r="E1223" s="2">
        <v>44307</v>
      </c>
      <c r="F1223">
        <v>10</v>
      </c>
      <c r="G1223">
        <f>IF(Table_production_dim1[[#This Row],[system_created_date]]=Table_production_dim1[[#Headers],[system_created_date]],"",SUMIF(B:B,Table_production_dim1[[#This Row],[system_created_date]],D:D))</f>
        <v>7.9450000000000003</v>
      </c>
      <c r="H1223" t="str">
        <f>VLOOKUP(Table_production_dim1[[#This Row],[material_dim_material_id]],Table_material_dim1[[#All],[material_id]:[material_type_description]],3,FALSE)</f>
        <v>Single Stream</v>
      </c>
    </row>
    <row r="1224" spans="1:8" x14ac:dyDescent="0.25">
      <c r="A1224">
        <v>2411</v>
      </c>
      <c r="B1224" s="2">
        <v>44307</v>
      </c>
      <c r="C1224">
        <v>1220</v>
      </c>
      <c r="D1224">
        <v>0.61</v>
      </c>
      <c r="E1224" s="2">
        <v>44307</v>
      </c>
      <c r="F1224">
        <v>10</v>
      </c>
      <c r="G1224">
        <f>IF(Table_production_dim1[[#This Row],[system_created_date]]=Table_production_dim1[[#Headers],[system_created_date]],"",SUMIF(B:B,Table_production_dim1[[#This Row],[system_created_date]],D:D))</f>
        <v>7.9450000000000003</v>
      </c>
      <c r="H1224" t="str">
        <f>VLOOKUP(Table_production_dim1[[#This Row],[material_dim_material_id]],Table_material_dim1[[#All],[material_id]:[material_type_description]],3,FALSE)</f>
        <v>Single Stream</v>
      </c>
    </row>
    <row r="1225" spans="1:8" x14ac:dyDescent="0.25">
      <c r="A1225">
        <v>2415</v>
      </c>
      <c r="B1225" s="2">
        <v>44307</v>
      </c>
      <c r="C1225">
        <v>1245</v>
      </c>
      <c r="D1225">
        <v>0.62250000000000005</v>
      </c>
      <c r="E1225" s="2">
        <v>44307</v>
      </c>
      <c r="F1225">
        <v>10</v>
      </c>
      <c r="G1225">
        <f>IF(Table_production_dim1[[#This Row],[system_created_date]]=Table_production_dim1[[#Headers],[system_created_date]],"",SUMIF(B:B,Table_production_dim1[[#This Row],[system_created_date]],D:D))</f>
        <v>7.9450000000000003</v>
      </c>
      <c r="H1225" t="str">
        <f>VLOOKUP(Table_production_dim1[[#This Row],[material_dim_material_id]],Table_material_dim1[[#All],[material_id]:[material_type_description]],3,FALSE)</f>
        <v>Single Stream</v>
      </c>
    </row>
    <row r="1226" spans="1:8" x14ac:dyDescent="0.25">
      <c r="A1226">
        <v>2419</v>
      </c>
      <c r="B1226" s="2">
        <v>44307</v>
      </c>
      <c r="C1226">
        <v>1210</v>
      </c>
      <c r="D1226">
        <v>0.60499999999999998</v>
      </c>
      <c r="E1226" s="2">
        <v>44307</v>
      </c>
      <c r="F1226">
        <v>10</v>
      </c>
      <c r="G1226">
        <f>IF(Table_production_dim1[[#This Row],[system_created_date]]=Table_production_dim1[[#Headers],[system_created_date]],"",SUMIF(B:B,Table_production_dim1[[#This Row],[system_created_date]],D:D))</f>
        <v>7.9450000000000003</v>
      </c>
      <c r="H1226" t="str">
        <f>VLOOKUP(Table_production_dim1[[#This Row],[material_dim_material_id]],Table_material_dim1[[#All],[material_id]:[material_type_description]],3,FALSE)</f>
        <v>Single Stream</v>
      </c>
    </row>
    <row r="1227" spans="1:8" x14ac:dyDescent="0.25">
      <c r="A1227">
        <v>2414</v>
      </c>
      <c r="B1227" s="2">
        <v>44307</v>
      </c>
      <c r="C1227">
        <v>1230</v>
      </c>
      <c r="D1227">
        <v>0.61499999999999999</v>
      </c>
      <c r="E1227" s="2">
        <v>44307</v>
      </c>
      <c r="F1227">
        <v>10</v>
      </c>
      <c r="G1227">
        <f>IF(Table_production_dim1[[#This Row],[system_created_date]]=Table_production_dim1[[#Headers],[system_created_date]],"",SUMIF(B:B,Table_production_dim1[[#This Row],[system_created_date]],D:D))</f>
        <v>7.9450000000000003</v>
      </c>
      <c r="H1227" t="str">
        <f>VLOOKUP(Table_production_dim1[[#This Row],[material_dim_material_id]],Table_material_dim1[[#All],[material_id]:[material_type_description]],3,FALSE)</f>
        <v>Single Stream</v>
      </c>
    </row>
    <row r="1228" spans="1:8" x14ac:dyDescent="0.25">
      <c r="A1228">
        <v>2420</v>
      </c>
      <c r="B1228" s="2">
        <v>44307</v>
      </c>
      <c r="C1228">
        <v>1215</v>
      </c>
      <c r="D1228">
        <v>0.60750000000000004</v>
      </c>
      <c r="E1228" s="2">
        <v>44307</v>
      </c>
      <c r="F1228">
        <v>10</v>
      </c>
      <c r="G1228">
        <f>IF(Table_production_dim1[[#This Row],[system_created_date]]=Table_production_dim1[[#Headers],[system_created_date]],"",SUMIF(B:B,Table_production_dim1[[#This Row],[system_created_date]],D:D))</f>
        <v>7.9450000000000003</v>
      </c>
      <c r="H1228" t="str">
        <f>VLOOKUP(Table_production_dim1[[#This Row],[material_dim_material_id]],Table_material_dim1[[#All],[material_id]:[material_type_description]],3,FALSE)</f>
        <v>Single Stream</v>
      </c>
    </row>
    <row r="1229" spans="1:8" x14ac:dyDescent="0.25">
      <c r="A1229">
        <v>2417</v>
      </c>
      <c r="B1229" s="2">
        <v>44307</v>
      </c>
      <c r="C1229">
        <v>1220</v>
      </c>
      <c r="D1229">
        <v>0.61</v>
      </c>
      <c r="E1229" s="2">
        <v>44307</v>
      </c>
      <c r="F1229">
        <v>10</v>
      </c>
      <c r="G1229">
        <f>IF(Table_production_dim1[[#This Row],[system_created_date]]=Table_production_dim1[[#Headers],[system_created_date]],"",SUMIF(B:B,Table_production_dim1[[#This Row],[system_created_date]],D:D))</f>
        <v>7.9450000000000003</v>
      </c>
      <c r="H1229" t="str">
        <f>VLOOKUP(Table_production_dim1[[#This Row],[material_dim_material_id]],Table_material_dim1[[#All],[material_id]:[material_type_description]],3,FALSE)</f>
        <v>Single Stream</v>
      </c>
    </row>
    <row r="1230" spans="1:8" x14ac:dyDescent="0.25">
      <c r="A1230">
        <v>2421</v>
      </c>
      <c r="B1230" s="2">
        <v>44307</v>
      </c>
      <c r="C1230">
        <v>1220</v>
      </c>
      <c r="D1230">
        <v>0.61</v>
      </c>
      <c r="E1230" s="2">
        <v>44307</v>
      </c>
      <c r="F1230">
        <v>10</v>
      </c>
      <c r="G1230">
        <f>IF(Table_production_dim1[[#This Row],[system_created_date]]=Table_production_dim1[[#Headers],[system_created_date]],"",SUMIF(B:B,Table_production_dim1[[#This Row],[system_created_date]],D:D))</f>
        <v>7.9450000000000003</v>
      </c>
      <c r="H1230" t="str">
        <f>VLOOKUP(Table_production_dim1[[#This Row],[material_dim_material_id]],Table_material_dim1[[#All],[material_id]:[material_type_description]],3,FALSE)</f>
        <v>Single Stream</v>
      </c>
    </row>
    <row r="1231" spans="1:8" x14ac:dyDescent="0.25">
      <c r="A1231">
        <v>2422</v>
      </c>
      <c r="B1231" s="2">
        <v>44307</v>
      </c>
      <c r="C1231">
        <v>1225</v>
      </c>
      <c r="D1231">
        <v>0.61250000000000004</v>
      </c>
      <c r="E1231" s="2">
        <v>44307</v>
      </c>
      <c r="F1231">
        <v>10</v>
      </c>
      <c r="G1231">
        <f>IF(Table_production_dim1[[#This Row],[system_created_date]]=Table_production_dim1[[#Headers],[system_created_date]],"",SUMIF(B:B,Table_production_dim1[[#This Row],[system_created_date]],D:D))</f>
        <v>7.9450000000000003</v>
      </c>
      <c r="H1231" t="str">
        <f>VLOOKUP(Table_production_dim1[[#This Row],[material_dim_material_id]],Table_material_dim1[[#All],[material_id]:[material_type_description]],3,FALSE)</f>
        <v>Single Stream</v>
      </c>
    </row>
    <row r="1232" spans="1:8" x14ac:dyDescent="0.25">
      <c r="A1232">
        <v>2413</v>
      </c>
      <c r="B1232" s="2">
        <v>44307</v>
      </c>
      <c r="C1232">
        <v>1215</v>
      </c>
      <c r="D1232">
        <v>0.60750000000000004</v>
      </c>
      <c r="E1232" s="2">
        <v>44307</v>
      </c>
      <c r="F1232">
        <v>10</v>
      </c>
      <c r="G1232">
        <f>IF(Table_production_dim1[[#This Row],[system_created_date]]=Table_production_dim1[[#Headers],[system_created_date]],"",SUMIF(B:B,Table_production_dim1[[#This Row],[system_created_date]],D:D))</f>
        <v>7.9450000000000003</v>
      </c>
      <c r="H1232" t="str">
        <f>VLOOKUP(Table_production_dim1[[#This Row],[material_dim_material_id]],Table_material_dim1[[#All],[material_id]:[material_type_description]],3,FALSE)</f>
        <v>Single Stream</v>
      </c>
    </row>
    <row r="1233" spans="1:8" x14ac:dyDescent="0.25">
      <c r="A1233">
        <v>2398</v>
      </c>
      <c r="B1233" s="2">
        <v>44306</v>
      </c>
      <c r="C1233">
        <v>1240</v>
      </c>
      <c r="D1233">
        <v>0.62</v>
      </c>
      <c r="E1233" s="2">
        <v>44306</v>
      </c>
      <c r="F1233">
        <v>10</v>
      </c>
      <c r="G1233">
        <f>IF(Table_production_dim1[[#This Row],[system_created_date]]=Table_production_dim1[[#Headers],[system_created_date]],"",SUMIF(B:B,Table_production_dim1[[#This Row],[system_created_date]],D:D))</f>
        <v>9.1950000000000003</v>
      </c>
      <c r="H1233" t="str">
        <f>VLOOKUP(Table_production_dim1[[#This Row],[material_dim_material_id]],Table_material_dim1[[#All],[material_id]:[material_type_description]],3,FALSE)</f>
        <v>Single Stream</v>
      </c>
    </row>
    <row r="1234" spans="1:8" x14ac:dyDescent="0.25">
      <c r="A1234">
        <v>2402</v>
      </c>
      <c r="B1234" s="2">
        <v>44306</v>
      </c>
      <c r="C1234">
        <v>1210</v>
      </c>
      <c r="D1234">
        <v>0.60499999999999998</v>
      </c>
      <c r="E1234" s="2">
        <v>44306</v>
      </c>
      <c r="F1234">
        <v>10</v>
      </c>
      <c r="G1234">
        <f>IF(Table_production_dim1[[#This Row],[system_created_date]]=Table_production_dim1[[#Headers],[system_created_date]],"",SUMIF(B:B,Table_production_dim1[[#This Row],[system_created_date]],D:D))</f>
        <v>9.1950000000000003</v>
      </c>
      <c r="H1234" t="str">
        <f>VLOOKUP(Table_production_dim1[[#This Row],[material_dim_material_id]],Table_material_dim1[[#All],[material_id]:[material_type_description]],3,FALSE)</f>
        <v>Single Stream</v>
      </c>
    </row>
    <row r="1235" spans="1:8" x14ac:dyDescent="0.25">
      <c r="A1235">
        <v>2399</v>
      </c>
      <c r="B1235" s="2">
        <v>44306</v>
      </c>
      <c r="C1235">
        <v>1245</v>
      </c>
      <c r="D1235">
        <v>0.62250000000000005</v>
      </c>
      <c r="E1235" s="2">
        <v>44306</v>
      </c>
      <c r="F1235">
        <v>10</v>
      </c>
      <c r="G1235">
        <f>IF(Table_production_dim1[[#This Row],[system_created_date]]=Table_production_dim1[[#Headers],[system_created_date]],"",SUMIF(B:B,Table_production_dim1[[#This Row],[system_created_date]],D:D))</f>
        <v>9.1950000000000003</v>
      </c>
      <c r="H1235" t="str">
        <f>VLOOKUP(Table_production_dim1[[#This Row],[material_dim_material_id]],Table_material_dim1[[#All],[material_id]:[material_type_description]],3,FALSE)</f>
        <v>Single Stream</v>
      </c>
    </row>
    <row r="1236" spans="1:8" x14ac:dyDescent="0.25">
      <c r="A1236">
        <v>2397</v>
      </c>
      <c r="B1236" s="2">
        <v>44306</v>
      </c>
      <c r="C1236">
        <v>1230</v>
      </c>
      <c r="D1236">
        <v>0.61499999999999999</v>
      </c>
      <c r="E1236" s="2">
        <v>44306</v>
      </c>
      <c r="F1236">
        <v>10</v>
      </c>
      <c r="G1236">
        <f>IF(Table_production_dim1[[#This Row],[system_created_date]]=Table_production_dim1[[#Headers],[system_created_date]],"",SUMIF(B:B,Table_production_dim1[[#This Row],[system_created_date]],D:D))</f>
        <v>9.1950000000000003</v>
      </c>
      <c r="H1236" t="str">
        <f>VLOOKUP(Table_production_dim1[[#This Row],[material_dim_material_id]],Table_material_dim1[[#All],[material_id]:[material_type_description]],3,FALSE)</f>
        <v>Single Stream</v>
      </c>
    </row>
    <row r="1237" spans="1:8" x14ac:dyDescent="0.25">
      <c r="A1237">
        <v>2395</v>
      </c>
      <c r="B1237" s="2">
        <v>44306</v>
      </c>
      <c r="C1237">
        <v>1215</v>
      </c>
      <c r="D1237">
        <v>0.60750000000000004</v>
      </c>
      <c r="E1237" s="2">
        <v>44306</v>
      </c>
      <c r="F1237">
        <v>10</v>
      </c>
      <c r="G1237">
        <f>IF(Table_production_dim1[[#This Row],[system_created_date]]=Table_production_dim1[[#Headers],[system_created_date]],"",SUMIF(B:B,Table_production_dim1[[#This Row],[system_created_date]],D:D))</f>
        <v>9.1950000000000003</v>
      </c>
      <c r="H1237" t="str">
        <f>VLOOKUP(Table_production_dim1[[#This Row],[material_dim_material_id]],Table_material_dim1[[#All],[material_id]:[material_type_description]],3,FALSE)</f>
        <v>Single Stream</v>
      </c>
    </row>
    <row r="1238" spans="1:8" x14ac:dyDescent="0.25">
      <c r="A1238">
        <v>2409</v>
      </c>
      <c r="B1238" s="2">
        <v>44306</v>
      </c>
      <c r="C1238">
        <v>1230</v>
      </c>
      <c r="D1238">
        <v>0.61499999999999999</v>
      </c>
      <c r="E1238" s="2">
        <v>44306</v>
      </c>
      <c r="F1238">
        <v>10</v>
      </c>
      <c r="G1238">
        <f>IF(Table_production_dim1[[#This Row],[system_created_date]]=Table_production_dim1[[#Headers],[system_created_date]],"",SUMIF(B:B,Table_production_dim1[[#This Row],[system_created_date]],D:D))</f>
        <v>9.1950000000000003</v>
      </c>
      <c r="H1238" t="str">
        <f>VLOOKUP(Table_production_dim1[[#This Row],[material_dim_material_id]],Table_material_dim1[[#All],[material_id]:[material_type_description]],3,FALSE)</f>
        <v>Single Stream</v>
      </c>
    </row>
    <row r="1239" spans="1:8" x14ac:dyDescent="0.25">
      <c r="A1239">
        <v>2407</v>
      </c>
      <c r="B1239" s="2">
        <v>44306</v>
      </c>
      <c r="C1239">
        <v>1215</v>
      </c>
      <c r="D1239">
        <v>0.60750000000000004</v>
      </c>
      <c r="E1239" s="2">
        <v>44306</v>
      </c>
      <c r="F1239">
        <v>10</v>
      </c>
      <c r="G1239">
        <f>IF(Table_production_dim1[[#This Row],[system_created_date]]=Table_production_dim1[[#Headers],[system_created_date]],"",SUMIF(B:B,Table_production_dim1[[#This Row],[system_created_date]],D:D))</f>
        <v>9.1950000000000003</v>
      </c>
      <c r="H1239" t="str">
        <f>VLOOKUP(Table_production_dim1[[#This Row],[material_dim_material_id]],Table_material_dim1[[#All],[material_id]:[material_type_description]],3,FALSE)</f>
        <v>Single Stream</v>
      </c>
    </row>
    <row r="1240" spans="1:8" x14ac:dyDescent="0.25">
      <c r="A1240">
        <v>2403</v>
      </c>
      <c r="B1240" s="2">
        <v>44306</v>
      </c>
      <c r="C1240">
        <v>1240</v>
      </c>
      <c r="D1240">
        <v>0.62</v>
      </c>
      <c r="E1240" s="2">
        <v>44306</v>
      </c>
      <c r="F1240">
        <v>10</v>
      </c>
      <c r="G1240">
        <f>IF(Table_production_dim1[[#This Row],[system_created_date]]=Table_production_dim1[[#Headers],[system_created_date]],"",SUMIF(B:B,Table_production_dim1[[#This Row],[system_created_date]],D:D))</f>
        <v>9.1950000000000003</v>
      </c>
      <c r="H1240" t="str">
        <f>VLOOKUP(Table_production_dim1[[#This Row],[material_dim_material_id]],Table_material_dim1[[#All],[material_id]:[material_type_description]],3,FALSE)</f>
        <v>Single Stream</v>
      </c>
    </row>
    <row r="1241" spans="1:8" x14ac:dyDescent="0.25">
      <c r="A1241">
        <v>2408</v>
      </c>
      <c r="B1241" s="2">
        <v>44306</v>
      </c>
      <c r="C1241">
        <v>1245</v>
      </c>
      <c r="D1241">
        <v>0.62250000000000005</v>
      </c>
      <c r="E1241" s="2">
        <v>44306</v>
      </c>
      <c r="F1241">
        <v>10</v>
      </c>
      <c r="G1241">
        <f>IF(Table_production_dim1[[#This Row],[system_created_date]]=Table_production_dim1[[#Headers],[system_created_date]],"",SUMIF(B:B,Table_production_dim1[[#This Row],[system_created_date]],D:D))</f>
        <v>9.1950000000000003</v>
      </c>
      <c r="H1241" t="str">
        <f>VLOOKUP(Table_production_dim1[[#This Row],[material_dim_material_id]],Table_material_dim1[[#All],[material_id]:[material_type_description]],3,FALSE)</f>
        <v>Single Stream</v>
      </c>
    </row>
    <row r="1242" spans="1:8" x14ac:dyDescent="0.25">
      <c r="A1242">
        <v>2404</v>
      </c>
      <c r="B1242" s="2">
        <v>44306</v>
      </c>
      <c r="C1242">
        <v>1215</v>
      </c>
      <c r="D1242">
        <v>0.60750000000000004</v>
      </c>
      <c r="E1242" s="2">
        <v>44306</v>
      </c>
      <c r="F1242">
        <v>10</v>
      </c>
      <c r="G1242">
        <f>IF(Table_production_dim1[[#This Row],[system_created_date]]=Table_production_dim1[[#Headers],[system_created_date]],"",SUMIF(B:B,Table_production_dim1[[#This Row],[system_created_date]],D:D))</f>
        <v>9.1950000000000003</v>
      </c>
      <c r="H1242" t="str">
        <f>VLOOKUP(Table_production_dim1[[#This Row],[material_dim_material_id]],Table_material_dim1[[#All],[material_id]:[material_type_description]],3,FALSE)</f>
        <v>Single Stream</v>
      </c>
    </row>
    <row r="1243" spans="1:8" x14ac:dyDescent="0.25">
      <c r="A1243">
        <v>2400</v>
      </c>
      <c r="B1243" s="2">
        <v>44306</v>
      </c>
      <c r="C1243">
        <v>1235</v>
      </c>
      <c r="D1243">
        <v>0.61750000000000005</v>
      </c>
      <c r="E1243" s="2">
        <v>44306</v>
      </c>
      <c r="F1243">
        <v>10</v>
      </c>
      <c r="G1243">
        <f>IF(Table_production_dim1[[#This Row],[system_created_date]]=Table_production_dim1[[#Headers],[system_created_date]],"",SUMIF(B:B,Table_production_dim1[[#This Row],[system_created_date]],D:D))</f>
        <v>9.1950000000000003</v>
      </c>
      <c r="H1243" t="str">
        <f>VLOOKUP(Table_production_dim1[[#This Row],[material_dim_material_id]],Table_material_dim1[[#All],[material_id]:[material_type_description]],3,FALSE)</f>
        <v>Single Stream</v>
      </c>
    </row>
    <row r="1244" spans="1:8" x14ac:dyDescent="0.25">
      <c r="A1244">
        <v>2406</v>
      </c>
      <c r="B1244" s="2">
        <v>44306</v>
      </c>
      <c r="C1244">
        <v>1220</v>
      </c>
      <c r="D1244">
        <v>0.61</v>
      </c>
      <c r="E1244" s="2">
        <v>44306</v>
      </c>
      <c r="F1244">
        <v>10</v>
      </c>
      <c r="G1244">
        <f>IF(Table_production_dim1[[#This Row],[system_created_date]]=Table_production_dim1[[#Headers],[system_created_date]],"",SUMIF(B:B,Table_production_dim1[[#This Row],[system_created_date]],D:D))</f>
        <v>9.1950000000000003</v>
      </c>
      <c r="H1244" t="str">
        <f>VLOOKUP(Table_production_dim1[[#This Row],[material_dim_material_id]],Table_material_dim1[[#All],[material_id]:[material_type_description]],3,FALSE)</f>
        <v>Single Stream</v>
      </c>
    </row>
    <row r="1245" spans="1:8" x14ac:dyDescent="0.25">
      <c r="A1245">
        <v>2401</v>
      </c>
      <c r="B1245" s="2">
        <v>44306</v>
      </c>
      <c r="C1245">
        <v>1240</v>
      </c>
      <c r="D1245">
        <v>0.62</v>
      </c>
      <c r="E1245" s="2">
        <v>44306</v>
      </c>
      <c r="F1245">
        <v>10</v>
      </c>
      <c r="G1245">
        <f>IF(Table_production_dim1[[#This Row],[system_created_date]]=Table_production_dim1[[#Headers],[system_created_date]],"",SUMIF(B:B,Table_production_dim1[[#This Row],[system_created_date]],D:D))</f>
        <v>9.1950000000000003</v>
      </c>
      <c r="H1245" t="str">
        <f>VLOOKUP(Table_production_dim1[[#This Row],[material_dim_material_id]],Table_material_dim1[[#All],[material_id]:[material_type_description]],3,FALSE)</f>
        <v>Single Stream</v>
      </c>
    </row>
    <row r="1246" spans="1:8" x14ac:dyDescent="0.25">
      <c r="A1246">
        <v>2405</v>
      </c>
      <c r="B1246" s="2">
        <v>44306</v>
      </c>
      <c r="C1246">
        <v>1210</v>
      </c>
      <c r="D1246">
        <v>0.60499999999999998</v>
      </c>
      <c r="E1246" s="2">
        <v>44306</v>
      </c>
      <c r="F1246">
        <v>10</v>
      </c>
      <c r="G1246">
        <f>IF(Table_production_dim1[[#This Row],[system_created_date]]=Table_production_dim1[[#Headers],[system_created_date]],"",SUMIF(B:B,Table_production_dim1[[#This Row],[system_created_date]],D:D))</f>
        <v>9.1950000000000003</v>
      </c>
      <c r="H1246" t="str">
        <f>VLOOKUP(Table_production_dim1[[#This Row],[material_dim_material_id]],Table_material_dim1[[#All],[material_id]:[material_type_description]],3,FALSE)</f>
        <v>Single Stream</v>
      </c>
    </row>
    <row r="1247" spans="1:8" x14ac:dyDescent="0.25">
      <c r="A1247">
        <v>2396</v>
      </c>
      <c r="B1247" s="2">
        <v>44306</v>
      </c>
      <c r="C1247">
        <v>1200</v>
      </c>
      <c r="D1247">
        <v>0.6</v>
      </c>
      <c r="E1247" s="2">
        <v>44306</v>
      </c>
      <c r="F1247">
        <v>10</v>
      </c>
      <c r="G1247">
        <f>IF(Table_production_dim1[[#This Row],[system_created_date]]=Table_production_dim1[[#Headers],[system_created_date]],"",SUMIF(B:B,Table_production_dim1[[#This Row],[system_created_date]],D:D))</f>
        <v>9.1950000000000003</v>
      </c>
      <c r="H1247" t="str">
        <f>VLOOKUP(Table_production_dim1[[#This Row],[material_dim_material_id]],Table_material_dim1[[#All],[material_id]:[material_type_description]],3,FALSE)</f>
        <v>Single Stream</v>
      </c>
    </row>
    <row r="1248" spans="1:8" x14ac:dyDescent="0.25">
      <c r="A1248">
        <v>2389</v>
      </c>
      <c r="B1248" s="2">
        <v>44305</v>
      </c>
      <c r="C1248">
        <v>1250</v>
      </c>
      <c r="D1248">
        <v>0.625</v>
      </c>
      <c r="E1248" s="2">
        <v>44305</v>
      </c>
      <c r="F1248">
        <v>10</v>
      </c>
      <c r="G1248">
        <f>IF(Table_production_dim1[[#This Row],[system_created_date]]=Table_production_dim1[[#Headers],[system_created_date]],"",SUMIF(B:B,Table_production_dim1[[#This Row],[system_created_date]],D:D))</f>
        <v>6.1359999999999992</v>
      </c>
      <c r="H1248" t="str">
        <f>VLOOKUP(Table_production_dim1[[#This Row],[material_dim_material_id]],Table_material_dim1[[#All],[material_id]:[material_type_description]],3,FALSE)</f>
        <v>Single Stream</v>
      </c>
    </row>
    <row r="1249" spans="1:8" x14ac:dyDescent="0.25">
      <c r="A1249">
        <v>2394</v>
      </c>
      <c r="B1249" s="2">
        <v>44305</v>
      </c>
      <c r="C1249">
        <v>1200</v>
      </c>
      <c r="D1249">
        <v>0.6</v>
      </c>
      <c r="E1249" s="2">
        <v>44305</v>
      </c>
      <c r="F1249">
        <v>10</v>
      </c>
      <c r="G1249">
        <f>IF(Table_production_dim1[[#This Row],[system_created_date]]=Table_production_dim1[[#Headers],[system_created_date]],"",SUMIF(B:B,Table_production_dim1[[#This Row],[system_created_date]],D:D))</f>
        <v>6.1359999999999992</v>
      </c>
      <c r="H1249" t="str">
        <f>VLOOKUP(Table_production_dim1[[#This Row],[material_dim_material_id]],Table_material_dim1[[#All],[material_id]:[material_type_description]],3,FALSE)</f>
        <v>Single Stream</v>
      </c>
    </row>
    <row r="1250" spans="1:8" x14ac:dyDescent="0.25">
      <c r="A1250">
        <v>2388</v>
      </c>
      <c r="B1250" s="2">
        <v>44305</v>
      </c>
      <c r="C1250">
        <v>1240</v>
      </c>
      <c r="D1250">
        <v>0.62</v>
      </c>
      <c r="E1250" s="2">
        <v>44305</v>
      </c>
      <c r="F1250">
        <v>10</v>
      </c>
      <c r="G1250">
        <f>IF(Table_production_dim1[[#This Row],[system_created_date]]=Table_production_dim1[[#Headers],[system_created_date]],"",SUMIF(B:B,Table_production_dim1[[#This Row],[system_created_date]],D:D))</f>
        <v>6.1359999999999992</v>
      </c>
      <c r="H1250" t="str">
        <f>VLOOKUP(Table_production_dim1[[#This Row],[material_dim_material_id]],Table_material_dim1[[#All],[material_id]:[material_type_description]],3,FALSE)</f>
        <v>Single Stream</v>
      </c>
    </row>
    <row r="1251" spans="1:8" x14ac:dyDescent="0.25">
      <c r="A1251">
        <v>2387</v>
      </c>
      <c r="B1251" s="2">
        <v>44305</v>
      </c>
      <c r="C1251">
        <v>1230</v>
      </c>
      <c r="D1251">
        <v>0.61499999999999999</v>
      </c>
      <c r="E1251" s="2">
        <v>44305</v>
      </c>
      <c r="F1251">
        <v>10</v>
      </c>
      <c r="G1251">
        <f>IF(Table_production_dim1[[#This Row],[system_created_date]]=Table_production_dim1[[#Headers],[system_created_date]],"",SUMIF(B:B,Table_production_dim1[[#This Row],[system_created_date]],D:D))</f>
        <v>6.1359999999999992</v>
      </c>
      <c r="H1251" t="str">
        <f>VLOOKUP(Table_production_dim1[[#This Row],[material_dim_material_id]],Table_material_dim1[[#All],[material_id]:[material_type_description]],3,FALSE)</f>
        <v>Single Stream</v>
      </c>
    </row>
    <row r="1252" spans="1:8" x14ac:dyDescent="0.25">
      <c r="A1252">
        <v>2385</v>
      </c>
      <c r="B1252" s="2">
        <v>44305</v>
      </c>
      <c r="C1252">
        <v>1210</v>
      </c>
      <c r="D1252">
        <v>0.60499999999999998</v>
      </c>
      <c r="E1252" s="2">
        <v>44305</v>
      </c>
      <c r="F1252">
        <v>10</v>
      </c>
      <c r="G1252">
        <f>IF(Table_production_dim1[[#This Row],[system_created_date]]=Table_production_dim1[[#Headers],[system_created_date]],"",SUMIF(B:B,Table_production_dim1[[#This Row],[system_created_date]],D:D))</f>
        <v>6.1359999999999992</v>
      </c>
      <c r="H1252" t="str">
        <f>VLOOKUP(Table_production_dim1[[#This Row],[material_dim_material_id]],Table_material_dim1[[#All],[material_id]:[material_type_description]],3,FALSE)</f>
        <v>Single Stream</v>
      </c>
    </row>
    <row r="1253" spans="1:8" x14ac:dyDescent="0.25">
      <c r="A1253">
        <v>2386</v>
      </c>
      <c r="B1253" s="2">
        <v>44305</v>
      </c>
      <c r="C1253">
        <v>1215</v>
      </c>
      <c r="D1253">
        <v>0.60750000000000004</v>
      </c>
      <c r="E1253" s="2">
        <v>44305</v>
      </c>
      <c r="F1253">
        <v>10</v>
      </c>
      <c r="G1253">
        <f>IF(Table_production_dim1[[#This Row],[system_created_date]]=Table_production_dim1[[#Headers],[system_created_date]],"",SUMIF(B:B,Table_production_dim1[[#This Row],[system_created_date]],D:D))</f>
        <v>6.1359999999999992</v>
      </c>
      <c r="H1253" t="str">
        <f>VLOOKUP(Table_production_dim1[[#This Row],[material_dim_material_id]],Table_material_dim1[[#All],[material_id]:[material_type_description]],3,FALSE)</f>
        <v>Single Stream</v>
      </c>
    </row>
    <row r="1254" spans="1:8" x14ac:dyDescent="0.25">
      <c r="A1254">
        <v>2392</v>
      </c>
      <c r="B1254" s="2">
        <v>44305</v>
      </c>
      <c r="C1254">
        <v>1217</v>
      </c>
      <c r="D1254">
        <v>0.60850000000000004</v>
      </c>
      <c r="E1254" s="2">
        <v>44305</v>
      </c>
      <c r="F1254">
        <v>10</v>
      </c>
      <c r="G1254">
        <f>IF(Table_production_dim1[[#This Row],[system_created_date]]=Table_production_dim1[[#Headers],[system_created_date]],"",SUMIF(B:B,Table_production_dim1[[#This Row],[system_created_date]],D:D))</f>
        <v>6.1359999999999992</v>
      </c>
      <c r="H1254" t="str">
        <f>VLOOKUP(Table_production_dim1[[#This Row],[material_dim_material_id]],Table_material_dim1[[#All],[material_id]:[material_type_description]],3,FALSE)</f>
        <v>Single Stream</v>
      </c>
    </row>
    <row r="1255" spans="1:8" x14ac:dyDescent="0.25">
      <c r="A1255">
        <v>2391</v>
      </c>
      <c r="B1255" s="2">
        <v>44305</v>
      </c>
      <c r="C1255">
        <v>1245</v>
      </c>
      <c r="D1255">
        <v>0.62250000000000005</v>
      </c>
      <c r="E1255" s="2">
        <v>44305</v>
      </c>
      <c r="F1255">
        <v>10</v>
      </c>
      <c r="G1255">
        <f>IF(Table_production_dim1[[#This Row],[system_created_date]]=Table_production_dim1[[#Headers],[system_created_date]],"",SUMIF(B:B,Table_production_dim1[[#This Row],[system_created_date]],D:D))</f>
        <v>6.1359999999999992</v>
      </c>
      <c r="H1255" t="str">
        <f>VLOOKUP(Table_production_dim1[[#This Row],[material_dim_material_id]],Table_material_dim1[[#All],[material_id]:[material_type_description]],3,FALSE)</f>
        <v>Single Stream</v>
      </c>
    </row>
    <row r="1256" spans="1:8" x14ac:dyDescent="0.25">
      <c r="A1256">
        <v>2393</v>
      </c>
      <c r="B1256" s="2">
        <v>44305</v>
      </c>
      <c r="C1256">
        <v>1230</v>
      </c>
      <c r="D1256">
        <v>0.61499999999999999</v>
      </c>
      <c r="E1256" s="2">
        <v>44305</v>
      </c>
      <c r="F1256">
        <v>10</v>
      </c>
      <c r="G1256">
        <f>IF(Table_production_dim1[[#This Row],[system_created_date]]=Table_production_dim1[[#Headers],[system_created_date]],"",SUMIF(B:B,Table_production_dim1[[#This Row],[system_created_date]],D:D))</f>
        <v>6.1359999999999992</v>
      </c>
      <c r="H1256" t="str">
        <f>VLOOKUP(Table_production_dim1[[#This Row],[material_dim_material_id]],Table_material_dim1[[#All],[material_id]:[material_type_description]],3,FALSE)</f>
        <v>Single Stream</v>
      </c>
    </row>
    <row r="1257" spans="1:8" x14ac:dyDescent="0.25">
      <c r="A1257">
        <v>2390</v>
      </c>
      <c r="B1257" s="2">
        <v>44305</v>
      </c>
      <c r="C1257">
        <v>1235</v>
      </c>
      <c r="D1257">
        <v>0.61750000000000005</v>
      </c>
      <c r="E1257" s="2">
        <v>44305</v>
      </c>
      <c r="F1257">
        <v>10</v>
      </c>
      <c r="G1257">
        <f>IF(Table_production_dim1[[#This Row],[system_created_date]]=Table_production_dim1[[#Headers],[system_created_date]],"",SUMIF(B:B,Table_production_dim1[[#This Row],[system_created_date]],D:D))</f>
        <v>6.1359999999999992</v>
      </c>
      <c r="H1257" t="str">
        <f>VLOOKUP(Table_production_dim1[[#This Row],[material_dim_material_id]],Table_material_dim1[[#All],[material_id]:[material_type_description]],3,FALSE)</f>
        <v>Single Stream</v>
      </c>
    </row>
    <row r="1258" spans="1:8" x14ac:dyDescent="0.25">
      <c r="A1258">
        <v>2378</v>
      </c>
      <c r="B1258" s="2">
        <v>44302</v>
      </c>
      <c r="C1258">
        <v>1210</v>
      </c>
      <c r="D1258">
        <v>0.60499999999999998</v>
      </c>
      <c r="E1258" s="2">
        <v>44302</v>
      </c>
      <c r="F1258">
        <v>10</v>
      </c>
      <c r="G1258">
        <f>IF(Table_production_dim1[[#This Row],[system_created_date]]=Table_production_dim1[[#Headers],[system_created_date]],"",SUMIF(B:B,Table_production_dim1[[#This Row],[system_created_date]],D:D))</f>
        <v>8.6475000000000009</v>
      </c>
      <c r="H1258" t="str">
        <f>VLOOKUP(Table_production_dim1[[#This Row],[material_dim_material_id]],Table_material_dim1[[#All],[material_id]:[material_type_description]],3,FALSE)</f>
        <v>Single Stream</v>
      </c>
    </row>
    <row r="1259" spans="1:8" x14ac:dyDescent="0.25">
      <c r="A1259">
        <v>2372</v>
      </c>
      <c r="B1259" s="2">
        <v>44302</v>
      </c>
      <c r="C1259">
        <v>1280</v>
      </c>
      <c r="D1259">
        <v>0.64</v>
      </c>
      <c r="E1259" s="2">
        <v>44302</v>
      </c>
      <c r="F1259">
        <v>10</v>
      </c>
      <c r="G1259">
        <f>IF(Table_production_dim1[[#This Row],[system_created_date]]=Table_production_dim1[[#Headers],[system_created_date]],"",SUMIF(B:B,Table_production_dim1[[#This Row],[system_created_date]],D:D))</f>
        <v>8.6475000000000009</v>
      </c>
      <c r="H1259" t="str">
        <f>VLOOKUP(Table_production_dim1[[#This Row],[material_dim_material_id]],Table_material_dim1[[#All],[material_id]:[material_type_description]],3,FALSE)</f>
        <v>Single Stream</v>
      </c>
    </row>
    <row r="1260" spans="1:8" x14ac:dyDescent="0.25">
      <c r="A1260">
        <v>2379</v>
      </c>
      <c r="B1260" s="2">
        <v>44302</v>
      </c>
      <c r="C1260">
        <v>1215</v>
      </c>
      <c r="D1260">
        <v>0.60750000000000004</v>
      </c>
      <c r="E1260" s="2">
        <v>44302</v>
      </c>
      <c r="F1260">
        <v>10</v>
      </c>
      <c r="G1260">
        <f>IF(Table_production_dim1[[#This Row],[system_created_date]]=Table_production_dim1[[#Headers],[system_created_date]],"",SUMIF(B:B,Table_production_dim1[[#This Row],[system_created_date]],D:D))</f>
        <v>8.6475000000000009</v>
      </c>
      <c r="H1260" t="str">
        <f>VLOOKUP(Table_production_dim1[[#This Row],[material_dim_material_id]],Table_material_dim1[[#All],[material_id]:[material_type_description]],3,FALSE)</f>
        <v>Single Stream</v>
      </c>
    </row>
    <row r="1261" spans="1:8" x14ac:dyDescent="0.25">
      <c r="A1261">
        <v>2377</v>
      </c>
      <c r="B1261" s="2">
        <v>44302</v>
      </c>
      <c r="C1261">
        <v>1225</v>
      </c>
      <c r="D1261">
        <v>0.61250000000000004</v>
      </c>
      <c r="E1261" s="2">
        <v>44302</v>
      </c>
      <c r="F1261">
        <v>10</v>
      </c>
      <c r="G1261">
        <f>IF(Table_production_dim1[[#This Row],[system_created_date]]=Table_production_dim1[[#Headers],[system_created_date]],"",SUMIF(B:B,Table_production_dim1[[#This Row],[system_created_date]],D:D))</f>
        <v>8.6475000000000009</v>
      </c>
      <c r="H1261" t="str">
        <f>VLOOKUP(Table_production_dim1[[#This Row],[material_dim_material_id]],Table_material_dim1[[#All],[material_id]:[material_type_description]],3,FALSE)</f>
        <v>Single Stream</v>
      </c>
    </row>
    <row r="1262" spans="1:8" x14ac:dyDescent="0.25">
      <c r="A1262">
        <v>2371</v>
      </c>
      <c r="B1262" s="2">
        <v>44302</v>
      </c>
      <c r="C1262">
        <v>1210</v>
      </c>
      <c r="D1262">
        <v>0.60499999999999998</v>
      </c>
      <c r="E1262" s="2">
        <v>44302</v>
      </c>
      <c r="F1262">
        <v>10</v>
      </c>
      <c r="G1262">
        <f>IF(Table_production_dim1[[#This Row],[system_created_date]]=Table_production_dim1[[#Headers],[system_created_date]],"",SUMIF(B:B,Table_production_dim1[[#This Row],[system_created_date]],D:D))</f>
        <v>8.6475000000000009</v>
      </c>
      <c r="H1262" t="str">
        <f>VLOOKUP(Table_production_dim1[[#This Row],[material_dim_material_id]],Table_material_dim1[[#All],[material_id]:[material_type_description]],3,FALSE)</f>
        <v>Single Stream</v>
      </c>
    </row>
    <row r="1263" spans="1:8" x14ac:dyDescent="0.25">
      <c r="A1263">
        <v>2382</v>
      </c>
      <c r="B1263" s="2">
        <v>44302</v>
      </c>
      <c r="C1263">
        <v>1260</v>
      </c>
      <c r="D1263">
        <v>0.63</v>
      </c>
      <c r="E1263" s="2">
        <v>44302</v>
      </c>
      <c r="F1263">
        <v>10</v>
      </c>
      <c r="G1263">
        <f>IF(Table_production_dim1[[#This Row],[system_created_date]]=Table_production_dim1[[#Headers],[system_created_date]],"",SUMIF(B:B,Table_production_dim1[[#This Row],[system_created_date]],D:D))</f>
        <v>8.6475000000000009</v>
      </c>
      <c r="H1263" t="str">
        <f>VLOOKUP(Table_production_dim1[[#This Row],[material_dim_material_id]],Table_material_dim1[[#All],[material_id]:[material_type_description]],3,FALSE)</f>
        <v>Single Stream</v>
      </c>
    </row>
    <row r="1264" spans="1:8" x14ac:dyDescent="0.25">
      <c r="A1264">
        <v>2376</v>
      </c>
      <c r="B1264" s="2">
        <v>44302</v>
      </c>
      <c r="C1264">
        <v>1240</v>
      </c>
      <c r="D1264">
        <v>0.62</v>
      </c>
      <c r="E1264" s="2">
        <v>44302</v>
      </c>
      <c r="F1264">
        <v>10</v>
      </c>
      <c r="G1264">
        <f>IF(Table_production_dim1[[#This Row],[system_created_date]]=Table_production_dim1[[#Headers],[system_created_date]],"",SUMIF(B:B,Table_production_dim1[[#This Row],[system_created_date]],D:D))</f>
        <v>8.6475000000000009</v>
      </c>
      <c r="H1264" t="str">
        <f>VLOOKUP(Table_production_dim1[[#This Row],[material_dim_material_id]],Table_material_dim1[[#All],[material_id]:[material_type_description]],3,FALSE)</f>
        <v>Single Stream</v>
      </c>
    </row>
    <row r="1265" spans="1:8" x14ac:dyDescent="0.25">
      <c r="A1265">
        <v>2375</v>
      </c>
      <c r="B1265" s="2">
        <v>44302</v>
      </c>
      <c r="C1265">
        <v>1230</v>
      </c>
      <c r="D1265">
        <v>0.61499999999999999</v>
      </c>
      <c r="E1265" s="2">
        <v>44302</v>
      </c>
      <c r="F1265">
        <v>10</v>
      </c>
      <c r="G1265">
        <f>IF(Table_production_dim1[[#This Row],[system_created_date]]=Table_production_dim1[[#Headers],[system_created_date]],"",SUMIF(B:B,Table_production_dim1[[#This Row],[system_created_date]],D:D))</f>
        <v>8.6475000000000009</v>
      </c>
      <c r="H1265" t="str">
        <f>VLOOKUP(Table_production_dim1[[#This Row],[material_dim_material_id]],Table_material_dim1[[#All],[material_id]:[material_type_description]],3,FALSE)</f>
        <v>Single Stream</v>
      </c>
    </row>
    <row r="1266" spans="1:8" x14ac:dyDescent="0.25">
      <c r="A1266">
        <v>2374</v>
      </c>
      <c r="B1266" s="2">
        <v>44302</v>
      </c>
      <c r="C1266">
        <v>1220</v>
      </c>
      <c r="D1266">
        <v>0.61</v>
      </c>
      <c r="E1266" s="2">
        <v>44302</v>
      </c>
      <c r="F1266">
        <v>10</v>
      </c>
      <c r="G1266">
        <f>IF(Table_production_dim1[[#This Row],[system_created_date]]=Table_production_dim1[[#Headers],[system_created_date]],"",SUMIF(B:B,Table_production_dim1[[#This Row],[system_created_date]],D:D))</f>
        <v>8.6475000000000009</v>
      </c>
      <c r="H1266" t="str">
        <f>VLOOKUP(Table_production_dim1[[#This Row],[material_dim_material_id]],Table_material_dim1[[#All],[material_id]:[material_type_description]],3,FALSE)</f>
        <v>Single Stream</v>
      </c>
    </row>
    <row r="1267" spans="1:8" x14ac:dyDescent="0.25">
      <c r="A1267">
        <v>2384</v>
      </c>
      <c r="B1267" s="2">
        <v>44302</v>
      </c>
      <c r="C1267">
        <v>1260</v>
      </c>
      <c r="D1267">
        <v>0.63</v>
      </c>
      <c r="E1267" s="2">
        <v>44302</v>
      </c>
      <c r="F1267">
        <v>10</v>
      </c>
      <c r="G1267">
        <f>IF(Table_production_dim1[[#This Row],[system_created_date]]=Table_production_dim1[[#Headers],[system_created_date]],"",SUMIF(B:B,Table_production_dim1[[#This Row],[system_created_date]],D:D))</f>
        <v>8.6475000000000009</v>
      </c>
      <c r="H1267" t="str">
        <f>VLOOKUP(Table_production_dim1[[#This Row],[material_dim_material_id]],Table_material_dim1[[#All],[material_id]:[material_type_description]],3,FALSE)</f>
        <v>Single Stream</v>
      </c>
    </row>
    <row r="1268" spans="1:8" x14ac:dyDescent="0.25">
      <c r="A1268">
        <v>2380</v>
      </c>
      <c r="B1268" s="2">
        <v>44302</v>
      </c>
      <c r="C1268">
        <v>1230</v>
      </c>
      <c r="D1268">
        <v>0.61499999999999999</v>
      </c>
      <c r="E1268" s="2">
        <v>44302</v>
      </c>
      <c r="F1268">
        <v>10</v>
      </c>
      <c r="G1268">
        <f>IF(Table_production_dim1[[#This Row],[system_created_date]]=Table_production_dim1[[#Headers],[system_created_date]],"",SUMIF(B:B,Table_production_dim1[[#This Row],[system_created_date]],D:D))</f>
        <v>8.6475000000000009</v>
      </c>
      <c r="H1268" t="str">
        <f>VLOOKUP(Table_production_dim1[[#This Row],[material_dim_material_id]],Table_material_dim1[[#All],[material_id]:[material_type_description]],3,FALSE)</f>
        <v>Single Stream</v>
      </c>
    </row>
    <row r="1269" spans="1:8" x14ac:dyDescent="0.25">
      <c r="A1269">
        <v>2381</v>
      </c>
      <c r="B1269" s="2">
        <v>44302</v>
      </c>
      <c r="C1269">
        <v>1235</v>
      </c>
      <c r="D1269">
        <v>0.61750000000000005</v>
      </c>
      <c r="E1269" s="2">
        <v>44302</v>
      </c>
      <c r="F1269">
        <v>10</v>
      </c>
      <c r="G1269">
        <f>IF(Table_production_dim1[[#This Row],[system_created_date]]=Table_production_dim1[[#Headers],[system_created_date]],"",SUMIF(B:B,Table_production_dim1[[#This Row],[system_created_date]],D:D))</f>
        <v>8.6475000000000009</v>
      </c>
      <c r="H1269" t="str">
        <f>VLOOKUP(Table_production_dim1[[#This Row],[material_dim_material_id]],Table_material_dim1[[#All],[material_id]:[material_type_description]],3,FALSE)</f>
        <v>Single Stream</v>
      </c>
    </row>
    <row r="1270" spans="1:8" x14ac:dyDescent="0.25">
      <c r="A1270">
        <v>2383</v>
      </c>
      <c r="B1270" s="2">
        <v>44302</v>
      </c>
      <c r="C1270">
        <v>1220</v>
      </c>
      <c r="D1270">
        <v>0.61</v>
      </c>
      <c r="E1270" s="2">
        <v>44302</v>
      </c>
      <c r="F1270">
        <v>10</v>
      </c>
      <c r="G1270">
        <f>IF(Table_production_dim1[[#This Row],[system_created_date]]=Table_production_dim1[[#Headers],[system_created_date]],"",SUMIF(B:B,Table_production_dim1[[#This Row],[system_created_date]],D:D))</f>
        <v>8.6475000000000009</v>
      </c>
      <c r="H1270" t="str">
        <f>VLOOKUP(Table_production_dim1[[#This Row],[material_dim_material_id]],Table_material_dim1[[#All],[material_id]:[material_type_description]],3,FALSE)</f>
        <v>Single Stream</v>
      </c>
    </row>
    <row r="1271" spans="1:8" x14ac:dyDescent="0.25">
      <c r="A1271">
        <v>2373</v>
      </c>
      <c r="B1271" s="2">
        <v>44302</v>
      </c>
      <c r="C1271">
        <v>1260</v>
      </c>
      <c r="D1271">
        <v>0.63</v>
      </c>
      <c r="E1271" s="2">
        <v>44302</v>
      </c>
      <c r="F1271">
        <v>10</v>
      </c>
      <c r="G1271">
        <f>IF(Table_production_dim1[[#This Row],[system_created_date]]=Table_production_dim1[[#Headers],[system_created_date]],"",SUMIF(B:B,Table_production_dim1[[#This Row],[system_created_date]],D:D))</f>
        <v>8.6475000000000009</v>
      </c>
      <c r="H1271" t="str">
        <f>VLOOKUP(Table_production_dim1[[#This Row],[material_dim_material_id]],Table_material_dim1[[#All],[material_id]:[material_type_description]],3,FALSE)</f>
        <v>Single Stream</v>
      </c>
    </row>
    <row r="1272" spans="1:8" x14ac:dyDescent="0.25">
      <c r="A1272">
        <v>2361</v>
      </c>
      <c r="B1272" s="2">
        <v>44301</v>
      </c>
      <c r="C1272">
        <v>1220</v>
      </c>
      <c r="D1272">
        <v>0.61</v>
      </c>
      <c r="E1272" s="2">
        <v>44301</v>
      </c>
      <c r="F1272">
        <v>10</v>
      </c>
      <c r="G1272">
        <f>IF(Table_production_dim1[[#This Row],[system_created_date]]=Table_production_dim1[[#Headers],[system_created_date]],"",SUMIF(B:B,Table_production_dim1[[#This Row],[system_created_date]],D:D))</f>
        <v>10.4725</v>
      </c>
      <c r="H1272" t="str">
        <f>VLOOKUP(Table_production_dim1[[#This Row],[material_dim_material_id]],Table_material_dim1[[#All],[material_id]:[material_type_description]],3,FALSE)</f>
        <v>Single Stream</v>
      </c>
    </row>
    <row r="1273" spans="1:8" x14ac:dyDescent="0.25">
      <c r="A1273">
        <v>2367</v>
      </c>
      <c r="B1273" s="2">
        <v>44301</v>
      </c>
      <c r="C1273">
        <v>1235</v>
      </c>
      <c r="D1273">
        <v>0.61750000000000005</v>
      </c>
      <c r="E1273" s="2">
        <v>44301</v>
      </c>
      <c r="F1273">
        <v>10</v>
      </c>
      <c r="G1273">
        <f>IF(Table_production_dim1[[#This Row],[system_created_date]]=Table_production_dim1[[#Headers],[system_created_date]],"",SUMIF(B:B,Table_production_dim1[[#This Row],[system_created_date]],D:D))</f>
        <v>10.4725</v>
      </c>
      <c r="H1273" t="str">
        <f>VLOOKUP(Table_production_dim1[[#This Row],[material_dim_material_id]],Table_material_dim1[[#All],[material_id]:[material_type_description]],3,FALSE)</f>
        <v>Single Stream</v>
      </c>
    </row>
    <row r="1274" spans="1:8" x14ac:dyDescent="0.25">
      <c r="A1274">
        <v>2364</v>
      </c>
      <c r="B1274" s="2">
        <v>44301</v>
      </c>
      <c r="C1274">
        <v>1240</v>
      </c>
      <c r="D1274">
        <v>0.62</v>
      </c>
      <c r="E1274" s="2">
        <v>44301</v>
      </c>
      <c r="F1274">
        <v>10</v>
      </c>
      <c r="G1274">
        <f>IF(Table_production_dim1[[#This Row],[system_created_date]]=Table_production_dim1[[#Headers],[system_created_date]],"",SUMIF(B:B,Table_production_dim1[[#This Row],[system_created_date]],D:D))</f>
        <v>10.4725</v>
      </c>
      <c r="H1274" t="str">
        <f>VLOOKUP(Table_production_dim1[[#This Row],[material_dim_material_id]],Table_material_dim1[[#All],[material_id]:[material_type_description]],3,FALSE)</f>
        <v>Single Stream</v>
      </c>
    </row>
    <row r="1275" spans="1:8" x14ac:dyDescent="0.25">
      <c r="A1275">
        <v>2355</v>
      </c>
      <c r="B1275" s="2">
        <v>44301</v>
      </c>
      <c r="C1275">
        <v>1260</v>
      </c>
      <c r="D1275">
        <v>0.63</v>
      </c>
      <c r="E1275" s="2">
        <v>44301</v>
      </c>
      <c r="F1275">
        <v>10</v>
      </c>
      <c r="G1275">
        <f>IF(Table_production_dim1[[#This Row],[system_created_date]]=Table_production_dim1[[#Headers],[system_created_date]],"",SUMIF(B:B,Table_production_dim1[[#This Row],[system_created_date]],D:D))</f>
        <v>10.4725</v>
      </c>
      <c r="H1275" t="str">
        <f>VLOOKUP(Table_production_dim1[[#This Row],[material_dim_material_id]],Table_material_dim1[[#All],[material_id]:[material_type_description]],3,FALSE)</f>
        <v>Single Stream</v>
      </c>
    </row>
    <row r="1276" spans="1:8" x14ac:dyDescent="0.25">
      <c r="A1276">
        <v>2365</v>
      </c>
      <c r="B1276" s="2">
        <v>44301</v>
      </c>
      <c r="C1276">
        <v>1245</v>
      </c>
      <c r="D1276">
        <v>0.62250000000000005</v>
      </c>
      <c r="E1276" s="2">
        <v>44301</v>
      </c>
      <c r="F1276">
        <v>10</v>
      </c>
      <c r="G1276">
        <f>IF(Table_production_dim1[[#This Row],[system_created_date]]=Table_production_dim1[[#Headers],[system_created_date]],"",SUMIF(B:B,Table_production_dim1[[#This Row],[system_created_date]],D:D))</f>
        <v>10.4725</v>
      </c>
      <c r="H1276" t="str">
        <f>VLOOKUP(Table_production_dim1[[#This Row],[material_dim_material_id]],Table_material_dim1[[#All],[material_id]:[material_type_description]],3,FALSE)</f>
        <v>Single Stream</v>
      </c>
    </row>
    <row r="1277" spans="1:8" x14ac:dyDescent="0.25">
      <c r="A1277">
        <v>2369</v>
      </c>
      <c r="B1277" s="2">
        <v>44301</v>
      </c>
      <c r="C1277">
        <v>1240</v>
      </c>
      <c r="D1277">
        <v>0.62</v>
      </c>
      <c r="E1277" s="2">
        <v>44301</v>
      </c>
      <c r="F1277">
        <v>10</v>
      </c>
      <c r="G1277">
        <f>IF(Table_production_dim1[[#This Row],[system_created_date]]=Table_production_dim1[[#Headers],[system_created_date]],"",SUMIF(B:B,Table_production_dim1[[#This Row],[system_created_date]],D:D))</f>
        <v>10.4725</v>
      </c>
      <c r="H1277" t="str">
        <f>VLOOKUP(Table_production_dim1[[#This Row],[material_dim_material_id]],Table_material_dim1[[#All],[material_id]:[material_type_description]],3,FALSE)</f>
        <v>Single Stream</v>
      </c>
    </row>
    <row r="1278" spans="1:8" x14ac:dyDescent="0.25">
      <c r="A1278">
        <v>2363</v>
      </c>
      <c r="B1278" s="2">
        <v>44301</v>
      </c>
      <c r="C1278">
        <v>1250</v>
      </c>
      <c r="D1278">
        <v>0.625</v>
      </c>
      <c r="E1278" s="2">
        <v>44301</v>
      </c>
      <c r="F1278">
        <v>10</v>
      </c>
      <c r="G1278">
        <f>IF(Table_production_dim1[[#This Row],[system_created_date]]=Table_production_dim1[[#Headers],[system_created_date]],"",SUMIF(B:B,Table_production_dim1[[#This Row],[system_created_date]],D:D))</f>
        <v>10.4725</v>
      </c>
      <c r="H1278" t="str">
        <f>VLOOKUP(Table_production_dim1[[#This Row],[material_dim_material_id]],Table_material_dim1[[#All],[material_id]:[material_type_description]],3,FALSE)</f>
        <v>Single Stream</v>
      </c>
    </row>
    <row r="1279" spans="1:8" x14ac:dyDescent="0.25">
      <c r="A1279">
        <v>2358</v>
      </c>
      <c r="B1279" s="2">
        <v>44301</v>
      </c>
      <c r="C1279">
        <v>1240</v>
      </c>
      <c r="D1279">
        <v>0.62</v>
      </c>
      <c r="E1279" s="2">
        <v>44301</v>
      </c>
      <c r="F1279">
        <v>10</v>
      </c>
      <c r="G1279">
        <f>IF(Table_production_dim1[[#This Row],[system_created_date]]=Table_production_dim1[[#Headers],[system_created_date]],"",SUMIF(B:B,Table_production_dim1[[#This Row],[system_created_date]],D:D))</f>
        <v>10.4725</v>
      </c>
      <c r="H1279" t="str">
        <f>VLOOKUP(Table_production_dim1[[#This Row],[material_dim_material_id]],Table_material_dim1[[#All],[material_id]:[material_type_description]],3,FALSE)</f>
        <v>Single Stream</v>
      </c>
    </row>
    <row r="1280" spans="1:8" x14ac:dyDescent="0.25">
      <c r="A1280">
        <v>2362</v>
      </c>
      <c r="B1280" s="2">
        <v>44301</v>
      </c>
      <c r="C1280">
        <v>1240</v>
      </c>
      <c r="D1280">
        <v>0.62</v>
      </c>
      <c r="E1280" s="2">
        <v>44301</v>
      </c>
      <c r="F1280">
        <v>10</v>
      </c>
      <c r="G1280">
        <f>IF(Table_production_dim1[[#This Row],[system_created_date]]=Table_production_dim1[[#Headers],[system_created_date]],"",SUMIF(B:B,Table_production_dim1[[#This Row],[system_created_date]],D:D))</f>
        <v>10.4725</v>
      </c>
      <c r="H1280" t="str">
        <f>VLOOKUP(Table_production_dim1[[#This Row],[material_dim_material_id]],Table_material_dim1[[#All],[material_id]:[material_type_description]],3,FALSE)</f>
        <v>Single Stream</v>
      </c>
    </row>
    <row r="1281" spans="1:8" x14ac:dyDescent="0.25">
      <c r="A1281">
        <v>2366</v>
      </c>
      <c r="B1281" s="2">
        <v>44301</v>
      </c>
      <c r="C1281">
        <v>1240</v>
      </c>
      <c r="D1281">
        <v>0.62</v>
      </c>
      <c r="E1281" s="2">
        <v>44301</v>
      </c>
      <c r="F1281">
        <v>10</v>
      </c>
      <c r="G1281">
        <f>IF(Table_production_dim1[[#This Row],[system_created_date]]=Table_production_dim1[[#Headers],[system_created_date]],"",SUMIF(B:B,Table_production_dim1[[#This Row],[system_created_date]],D:D))</f>
        <v>10.4725</v>
      </c>
      <c r="H1281" t="str">
        <f>VLOOKUP(Table_production_dim1[[#This Row],[material_dim_material_id]],Table_material_dim1[[#All],[material_id]:[material_type_description]],3,FALSE)</f>
        <v>Single Stream</v>
      </c>
    </row>
    <row r="1282" spans="1:8" x14ac:dyDescent="0.25">
      <c r="A1282">
        <v>2357</v>
      </c>
      <c r="B1282" s="2">
        <v>44301</v>
      </c>
      <c r="C1282">
        <v>1230</v>
      </c>
      <c r="D1282">
        <v>0.61499999999999999</v>
      </c>
      <c r="E1282" s="2">
        <v>44301</v>
      </c>
      <c r="F1282">
        <v>10</v>
      </c>
      <c r="G1282">
        <f>IF(Table_production_dim1[[#This Row],[system_created_date]]=Table_production_dim1[[#Headers],[system_created_date]],"",SUMIF(B:B,Table_production_dim1[[#This Row],[system_created_date]],D:D))</f>
        <v>10.4725</v>
      </c>
      <c r="H1282" t="str">
        <f>VLOOKUP(Table_production_dim1[[#This Row],[material_dim_material_id]],Table_material_dim1[[#All],[material_id]:[material_type_description]],3,FALSE)</f>
        <v>Single Stream</v>
      </c>
    </row>
    <row r="1283" spans="1:8" x14ac:dyDescent="0.25">
      <c r="A1283">
        <v>2370</v>
      </c>
      <c r="B1283" s="2">
        <v>44301</v>
      </c>
      <c r="C1283">
        <v>1210</v>
      </c>
      <c r="D1283">
        <v>0.60499999999999998</v>
      </c>
      <c r="E1283" s="2">
        <v>44301</v>
      </c>
      <c r="F1283">
        <v>10</v>
      </c>
      <c r="G1283">
        <f>IF(Table_production_dim1[[#This Row],[system_created_date]]=Table_production_dim1[[#Headers],[system_created_date]],"",SUMIF(B:B,Table_production_dim1[[#This Row],[system_created_date]],D:D))</f>
        <v>10.4725</v>
      </c>
      <c r="H1283" t="str">
        <f>VLOOKUP(Table_production_dim1[[#This Row],[material_dim_material_id]],Table_material_dim1[[#All],[material_id]:[material_type_description]],3,FALSE)</f>
        <v>Single Stream</v>
      </c>
    </row>
    <row r="1284" spans="1:8" x14ac:dyDescent="0.25">
      <c r="A1284">
        <v>2356</v>
      </c>
      <c r="B1284" s="2">
        <v>44301</v>
      </c>
      <c r="C1284">
        <v>1250</v>
      </c>
      <c r="D1284">
        <v>0.625</v>
      </c>
      <c r="E1284" s="2">
        <v>44301</v>
      </c>
      <c r="F1284">
        <v>10</v>
      </c>
      <c r="G1284">
        <f>IF(Table_production_dim1[[#This Row],[system_created_date]]=Table_production_dim1[[#Headers],[system_created_date]],"",SUMIF(B:B,Table_production_dim1[[#This Row],[system_created_date]],D:D))</f>
        <v>10.4725</v>
      </c>
      <c r="H1284" t="str">
        <f>VLOOKUP(Table_production_dim1[[#This Row],[material_dim_material_id]],Table_material_dim1[[#All],[material_id]:[material_type_description]],3,FALSE)</f>
        <v>Single Stream</v>
      </c>
    </row>
    <row r="1285" spans="1:8" x14ac:dyDescent="0.25">
      <c r="A1285">
        <v>2368</v>
      </c>
      <c r="B1285" s="2">
        <v>44301</v>
      </c>
      <c r="C1285">
        <v>1220</v>
      </c>
      <c r="D1285">
        <v>0.61</v>
      </c>
      <c r="E1285" s="2">
        <v>44301</v>
      </c>
      <c r="F1285">
        <v>10</v>
      </c>
      <c r="G1285">
        <f>IF(Table_production_dim1[[#This Row],[system_created_date]]=Table_production_dim1[[#Headers],[system_created_date]],"",SUMIF(B:B,Table_production_dim1[[#This Row],[system_created_date]],D:D))</f>
        <v>10.4725</v>
      </c>
      <c r="H1285" t="str">
        <f>VLOOKUP(Table_production_dim1[[#This Row],[material_dim_material_id]],Table_material_dim1[[#All],[material_id]:[material_type_description]],3,FALSE)</f>
        <v>Single Stream</v>
      </c>
    </row>
    <row r="1286" spans="1:8" x14ac:dyDescent="0.25">
      <c r="A1286">
        <v>2359</v>
      </c>
      <c r="B1286" s="2">
        <v>44301</v>
      </c>
      <c r="C1286">
        <v>1210</v>
      </c>
      <c r="D1286">
        <v>0.60499999999999998</v>
      </c>
      <c r="E1286" s="2">
        <v>44301</v>
      </c>
      <c r="F1286">
        <v>10</v>
      </c>
      <c r="G1286">
        <f>IF(Table_production_dim1[[#This Row],[system_created_date]]=Table_production_dim1[[#Headers],[system_created_date]],"",SUMIF(B:B,Table_production_dim1[[#This Row],[system_created_date]],D:D))</f>
        <v>10.4725</v>
      </c>
      <c r="H1286" t="str">
        <f>VLOOKUP(Table_production_dim1[[#This Row],[material_dim_material_id]],Table_material_dim1[[#All],[material_id]:[material_type_description]],3,FALSE)</f>
        <v>Single Stream</v>
      </c>
    </row>
    <row r="1287" spans="1:8" x14ac:dyDescent="0.25">
      <c r="A1287">
        <v>2354</v>
      </c>
      <c r="B1287" s="2">
        <v>44301</v>
      </c>
      <c r="C1287">
        <v>1200</v>
      </c>
      <c r="D1287">
        <v>0.6</v>
      </c>
      <c r="E1287" s="2">
        <v>44301</v>
      </c>
      <c r="F1287">
        <v>10</v>
      </c>
      <c r="G1287">
        <f>IF(Table_production_dim1[[#This Row],[system_created_date]]=Table_production_dim1[[#Headers],[system_created_date]],"",SUMIF(B:B,Table_production_dim1[[#This Row],[system_created_date]],D:D))</f>
        <v>10.4725</v>
      </c>
      <c r="H1287" t="str">
        <f>VLOOKUP(Table_production_dim1[[#This Row],[material_dim_material_id]],Table_material_dim1[[#All],[material_id]:[material_type_description]],3,FALSE)</f>
        <v>Single Stream</v>
      </c>
    </row>
    <row r="1288" spans="1:8" x14ac:dyDescent="0.25">
      <c r="A1288">
        <v>2360</v>
      </c>
      <c r="B1288" s="2">
        <v>44301</v>
      </c>
      <c r="C1288">
        <v>1215</v>
      </c>
      <c r="D1288">
        <v>0.60750000000000004</v>
      </c>
      <c r="E1288" s="2">
        <v>44301</v>
      </c>
      <c r="F1288">
        <v>10</v>
      </c>
      <c r="G1288">
        <f>IF(Table_production_dim1[[#This Row],[system_created_date]]=Table_production_dim1[[#Headers],[system_created_date]],"",SUMIF(B:B,Table_production_dim1[[#This Row],[system_created_date]],D:D))</f>
        <v>10.4725</v>
      </c>
      <c r="H1288" t="str">
        <f>VLOOKUP(Table_production_dim1[[#This Row],[material_dim_material_id]],Table_material_dim1[[#All],[material_id]:[material_type_description]],3,FALSE)</f>
        <v>Single Stream</v>
      </c>
    </row>
    <row r="1289" spans="1:8" x14ac:dyDescent="0.25">
      <c r="A1289">
        <v>2352</v>
      </c>
      <c r="B1289" s="2">
        <v>44300</v>
      </c>
      <c r="C1289">
        <v>1290</v>
      </c>
      <c r="D1289">
        <v>0.64500000000000002</v>
      </c>
      <c r="E1289" s="2">
        <v>44300</v>
      </c>
      <c r="F1289">
        <v>10</v>
      </c>
      <c r="G1289">
        <f>IF(Table_production_dim1[[#This Row],[system_created_date]]=Table_production_dim1[[#Headers],[system_created_date]],"",SUMIF(B:B,Table_production_dim1[[#This Row],[system_created_date]],D:D))</f>
        <v>9.9774999999999991</v>
      </c>
      <c r="H1289" t="str">
        <f>VLOOKUP(Table_production_dim1[[#This Row],[material_dim_material_id]],Table_material_dim1[[#All],[material_id]:[material_type_description]],3,FALSE)</f>
        <v>Single Stream</v>
      </c>
    </row>
    <row r="1290" spans="1:8" x14ac:dyDescent="0.25">
      <c r="A1290">
        <v>2351</v>
      </c>
      <c r="B1290" s="2">
        <v>44300</v>
      </c>
      <c r="C1290">
        <v>1280</v>
      </c>
      <c r="D1290">
        <v>0.64</v>
      </c>
      <c r="E1290" s="2">
        <v>44300</v>
      </c>
      <c r="F1290">
        <v>10</v>
      </c>
      <c r="G1290">
        <f>IF(Table_production_dim1[[#This Row],[system_created_date]]=Table_production_dim1[[#Headers],[system_created_date]],"",SUMIF(B:B,Table_production_dim1[[#This Row],[system_created_date]],D:D))</f>
        <v>9.9774999999999991</v>
      </c>
      <c r="H1290" t="str">
        <f>VLOOKUP(Table_production_dim1[[#This Row],[material_dim_material_id]],Table_material_dim1[[#All],[material_id]:[material_type_description]],3,FALSE)</f>
        <v>Single Stream</v>
      </c>
    </row>
    <row r="1291" spans="1:8" x14ac:dyDescent="0.25">
      <c r="A1291">
        <v>2341</v>
      </c>
      <c r="B1291" s="2">
        <v>44300</v>
      </c>
      <c r="C1291">
        <v>1260</v>
      </c>
      <c r="D1291">
        <v>0.63</v>
      </c>
      <c r="E1291" s="2">
        <v>44300</v>
      </c>
      <c r="F1291">
        <v>10</v>
      </c>
      <c r="G1291">
        <f>IF(Table_production_dim1[[#This Row],[system_created_date]]=Table_production_dim1[[#Headers],[system_created_date]],"",SUMIF(B:B,Table_production_dim1[[#This Row],[system_created_date]],D:D))</f>
        <v>9.9774999999999991</v>
      </c>
      <c r="H1291" t="str">
        <f>VLOOKUP(Table_production_dim1[[#This Row],[material_dim_material_id]],Table_material_dim1[[#All],[material_id]:[material_type_description]],3,FALSE)</f>
        <v>Single Stream</v>
      </c>
    </row>
    <row r="1292" spans="1:8" x14ac:dyDescent="0.25">
      <c r="A1292">
        <v>2345</v>
      </c>
      <c r="B1292" s="2">
        <v>44300</v>
      </c>
      <c r="C1292">
        <v>1260</v>
      </c>
      <c r="D1292">
        <v>0.63</v>
      </c>
      <c r="E1292" s="2">
        <v>44300</v>
      </c>
      <c r="F1292">
        <v>10</v>
      </c>
      <c r="G1292">
        <f>IF(Table_production_dim1[[#This Row],[system_created_date]]=Table_production_dim1[[#Headers],[system_created_date]],"",SUMIF(B:B,Table_production_dim1[[#This Row],[system_created_date]],D:D))</f>
        <v>9.9774999999999991</v>
      </c>
      <c r="H1292" t="str">
        <f>VLOOKUP(Table_production_dim1[[#This Row],[material_dim_material_id]],Table_material_dim1[[#All],[material_id]:[material_type_description]],3,FALSE)</f>
        <v>Single Stream</v>
      </c>
    </row>
    <row r="1293" spans="1:8" x14ac:dyDescent="0.25">
      <c r="A1293">
        <v>2346</v>
      </c>
      <c r="B1293" s="2">
        <v>44300</v>
      </c>
      <c r="C1293">
        <v>1210</v>
      </c>
      <c r="D1293">
        <v>0.60499999999999998</v>
      </c>
      <c r="E1293" s="2">
        <v>44300</v>
      </c>
      <c r="F1293">
        <v>10</v>
      </c>
      <c r="G1293">
        <f>IF(Table_production_dim1[[#This Row],[system_created_date]]=Table_production_dim1[[#Headers],[system_created_date]],"",SUMIF(B:B,Table_production_dim1[[#This Row],[system_created_date]],D:D))</f>
        <v>9.9774999999999991</v>
      </c>
      <c r="H1293" t="str">
        <f>VLOOKUP(Table_production_dim1[[#This Row],[material_dim_material_id]],Table_material_dim1[[#All],[material_id]:[material_type_description]],3,FALSE)</f>
        <v>Single Stream</v>
      </c>
    </row>
    <row r="1294" spans="1:8" x14ac:dyDescent="0.25">
      <c r="A1294">
        <v>2340</v>
      </c>
      <c r="B1294" s="2">
        <v>44300</v>
      </c>
      <c r="C1294">
        <v>1280</v>
      </c>
      <c r="D1294">
        <v>0.64</v>
      </c>
      <c r="E1294" s="2">
        <v>44300</v>
      </c>
      <c r="F1294">
        <v>10</v>
      </c>
      <c r="G1294">
        <f>IF(Table_production_dim1[[#This Row],[system_created_date]]=Table_production_dim1[[#Headers],[system_created_date]],"",SUMIF(B:B,Table_production_dim1[[#This Row],[system_created_date]],D:D))</f>
        <v>9.9774999999999991</v>
      </c>
      <c r="H1294" t="str">
        <f>VLOOKUP(Table_production_dim1[[#This Row],[material_dim_material_id]],Table_material_dim1[[#All],[material_id]:[material_type_description]],3,FALSE)</f>
        <v>Single Stream</v>
      </c>
    </row>
    <row r="1295" spans="1:8" x14ac:dyDescent="0.25">
      <c r="A1295">
        <v>2349</v>
      </c>
      <c r="B1295" s="2">
        <v>44300</v>
      </c>
      <c r="C1295">
        <v>1230</v>
      </c>
      <c r="D1295">
        <v>0.61499999999999999</v>
      </c>
      <c r="E1295" s="2">
        <v>44300</v>
      </c>
      <c r="F1295">
        <v>10</v>
      </c>
      <c r="G1295">
        <f>IF(Table_production_dim1[[#This Row],[system_created_date]]=Table_production_dim1[[#Headers],[system_created_date]],"",SUMIF(B:B,Table_production_dim1[[#This Row],[system_created_date]],D:D))</f>
        <v>9.9774999999999991</v>
      </c>
      <c r="H1295" t="str">
        <f>VLOOKUP(Table_production_dim1[[#This Row],[material_dim_material_id]],Table_material_dim1[[#All],[material_id]:[material_type_description]],3,FALSE)</f>
        <v>Single Stream</v>
      </c>
    </row>
    <row r="1296" spans="1:8" x14ac:dyDescent="0.25">
      <c r="A1296">
        <v>2347</v>
      </c>
      <c r="B1296" s="2">
        <v>44300</v>
      </c>
      <c r="C1296">
        <v>1215</v>
      </c>
      <c r="D1296">
        <v>0.60750000000000004</v>
      </c>
      <c r="E1296" s="2">
        <v>44300</v>
      </c>
      <c r="F1296">
        <v>10</v>
      </c>
      <c r="G1296">
        <f>IF(Table_production_dim1[[#This Row],[system_created_date]]=Table_production_dim1[[#Headers],[system_created_date]],"",SUMIF(B:B,Table_production_dim1[[#This Row],[system_created_date]],D:D))</f>
        <v>9.9774999999999991</v>
      </c>
      <c r="H1296" t="str">
        <f>VLOOKUP(Table_production_dim1[[#This Row],[material_dim_material_id]],Table_material_dim1[[#All],[material_id]:[material_type_description]],3,FALSE)</f>
        <v>Single Stream</v>
      </c>
    </row>
    <row r="1297" spans="1:8" x14ac:dyDescent="0.25">
      <c r="A1297">
        <v>2339</v>
      </c>
      <c r="B1297" s="2">
        <v>44300</v>
      </c>
      <c r="C1297">
        <v>1300</v>
      </c>
      <c r="D1297">
        <v>0.65</v>
      </c>
      <c r="E1297" s="2">
        <v>44300</v>
      </c>
      <c r="F1297">
        <v>10</v>
      </c>
      <c r="G1297">
        <f>IF(Table_production_dim1[[#This Row],[system_created_date]]=Table_production_dim1[[#Headers],[system_created_date]],"",SUMIF(B:B,Table_production_dim1[[#This Row],[system_created_date]],D:D))</f>
        <v>9.9774999999999991</v>
      </c>
      <c r="H1297" t="str">
        <f>VLOOKUP(Table_production_dim1[[#This Row],[material_dim_material_id]],Table_material_dim1[[#All],[material_id]:[material_type_description]],3,FALSE)</f>
        <v>Single Stream</v>
      </c>
    </row>
    <row r="1298" spans="1:8" x14ac:dyDescent="0.25">
      <c r="A1298">
        <v>2350</v>
      </c>
      <c r="B1298" s="2">
        <v>44300</v>
      </c>
      <c r="C1298">
        <v>1235</v>
      </c>
      <c r="D1298">
        <v>0.61750000000000005</v>
      </c>
      <c r="E1298" s="2">
        <v>44300</v>
      </c>
      <c r="F1298">
        <v>10</v>
      </c>
      <c r="G1298">
        <f>IF(Table_production_dim1[[#This Row],[system_created_date]]=Table_production_dim1[[#Headers],[system_created_date]],"",SUMIF(B:B,Table_production_dim1[[#This Row],[system_created_date]],D:D))</f>
        <v>9.9774999999999991</v>
      </c>
      <c r="H1298" t="str">
        <f>VLOOKUP(Table_production_dim1[[#This Row],[material_dim_material_id]],Table_material_dim1[[#All],[material_id]:[material_type_description]],3,FALSE)</f>
        <v>Single Stream</v>
      </c>
    </row>
    <row r="1299" spans="1:8" x14ac:dyDescent="0.25">
      <c r="A1299">
        <v>2348</v>
      </c>
      <c r="B1299" s="2">
        <v>44300</v>
      </c>
      <c r="C1299">
        <v>1220</v>
      </c>
      <c r="D1299">
        <v>0.61</v>
      </c>
      <c r="E1299" s="2">
        <v>44300</v>
      </c>
      <c r="F1299">
        <v>10</v>
      </c>
      <c r="G1299">
        <f>IF(Table_production_dim1[[#This Row],[system_created_date]]=Table_production_dim1[[#Headers],[system_created_date]],"",SUMIF(B:B,Table_production_dim1[[#This Row],[system_created_date]],D:D))</f>
        <v>9.9774999999999991</v>
      </c>
      <c r="H1299" t="str">
        <f>VLOOKUP(Table_production_dim1[[#This Row],[material_dim_material_id]],Table_material_dim1[[#All],[material_id]:[material_type_description]],3,FALSE)</f>
        <v>Single Stream</v>
      </c>
    </row>
    <row r="1300" spans="1:8" x14ac:dyDescent="0.25">
      <c r="A1300">
        <v>2343</v>
      </c>
      <c r="B1300" s="2">
        <v>44300</v>
      </c>
      <c r="C1300">
        <v>1240</v>
      </c>
      <c r="D1300">
        <v>0.62</v>
      </c>
      <c r="E1300" s="2">
        <v>44300</v>
      </c>
      <c r="F1300">
        <v>10</v>
      </c>
      <c r="G1300">
        <f>IF(Table_production_dim1[[#This Row],[system_created_date]]=Table_production_dim1[[#Headers],[system_created_date]],"",SUMIF(B:B,Table_production_dim1[[#This Row],[system_created_date]],D:D))</f>
        <v>9.9774999999999991</v>
      </c>
      <c r="H1300" t="str">
        <f>VLOOKUP(Table_production_dim1[[#This Row],[material_dim_material_id]],Table_material_dim1[[#All],[material_id]:[material_type_description]],3,FALSE)</f>
        <v>Single Stream</v>
      </c>
    </row>
    <row r="1301" spans="1:8" x14ac:dyDescent="0.25">
      <c r="A1301">
        <v>2344</v>
      </c>
      <c r="B1301" s="2">
        <v>44300</v>
      </c>
      <c r="C1301">
        <v>1245</v>
      </c>
      <c r="D1301">
        <v>0.62250000000000005</v>
      </c>
      <c r="E1301" s="2">
        <v>44300</v>
      </c>
      <c r="F1301">
        <v>10</v>
      </c>
      <c r="G1301">
        <f>IF(Table_production_dim1[[#This Row],[system_created_date]]=Table_production_dim1[[#Headers],[system_created_date]],"",SUMIF(B:B,Table_production_dim1[[#This Row],[system_created_date]],D:D))</f>
        <v>9.9774999999999991</v>
      </c>
      <c r="H1301" t="str">
        <f>VLOOKUP(Table_production_dim1[[#This Row],[material_dim_material_id]],Table_material_dim1[[#All],[material_id]:[material_type_description]],3,FALSE)</f>
        <v>Single Stream</v>
      </c>
    </row>
    <row r="1302" spans="1:8" x14ac:dyDescent="0.25">
      <c r="A1302">
        <v>2353</v>
      </c>
      <c r="B1302" s="2">
        <v>44300</v>
      </c>
      <c r="C1302">
        <v>1220</v>
      </c>
      <c r="D1302">
        <v>0.61</v>
      </c>
      <c r="E1302" s="2">
        <v>44300</v>
      </c>
      <c r="F1302">
        <v>10</v>
      </c>
      <c r="G1302">
        <f>IF(Table_production_dim1[[#This Row],[system_created_date]]=Table_production_dim1[[#Headers],[system_created_date]],"",SUMIF(B:B,Table_production_dim1[[#This Row],[system_created_date]],D:D))</f>
        <v>9.9774999999999991</v>
      </c>
      <c r="H1302" t="str">
        <f>VLOOKUP(Table_production_dim1[[#This Row],[material_dim_material_id]],Table_material_dim1[[#All],[material_id]:[material_type_description]],3,FALSE)</f>
        <v>Single Stream</v>
      </c>
    </row>
    <row r="1303" spans="1:8" x14ac:dyDescent="0.25">
      <c r="A1303">
        <v>2342</v>
      </c>
      <c r="B1303" s="2">
        <v>44300</v>
      </c>
      <c r="C1303">
        <v>1250</v>
      </c>
      <c r="D1303">
        <v>0.625</v>
      </c>
      <c r="E1303" s="2">
        <v>44300</v>
      </c>
      <c r="F1303">
        <v>10</v>
      </c>
      <c r="G1303">
        <f>IF(Table_production_dim1[[#This Row],[system_created_date]]=Table_production_dim1[[#Headers],[system_created_date]],"",SUMIF(B:B,Table_production_dim1[[#This Row],[system_created_date]],D:D))</f>
        <v>9.9774999999999991</v>
      </c>
      <c r="H1303" t="str">
        <f>VLOOKUP(Table_production_dim1[[#This Row],[material_dim_material_id]],Table_material_dim1[[#All],[material_id]:[material_type_description]],3,FALSE)</f>
        <v>Single Stream</v>
      </c>
    </row>
    <row r="1304" spans="1:8" x14ac:dyDescent="0.25">
      <c r="A1304">
        <v>2338</v>
      </c>
      <c r="B1304" s="2">
        <v>44300</v>
      </c>
      <c r="C1304">
        <v>1220</v>
      </c>
      <c r="D1304">
        <v>0.61</v>
      </c>
      <c r="E1304" s="2">
        <v>44300</v>
      </c>
      <c r="F1304">
        <v>10</v>
      </c>
      <c r="G1304">
        <f>IF(Table_production_dim1[[#This Row],[system_created_date]]=Table_production_dim1[[#Headers],[system_created_date]],"",SUMIF(B:B,Table_production_dim1[[#This Row],[system_created_date]],D:D))</f>
        <v>9.9774999999999991</v>
      </c>
      <c r="H1304" t="str">
        <f>VLOOKUP(Table_production_dim1[[#This Row],[material_dim_material_id]],Table_material_dim1[[#All],[material_id]:[material_type_description]],3,FALSE)</f>
        <v>Single Stream</v>
      </c>
    </row>
    <row r="1305" spans="1:8" x14ac:dyDescent="0.25">
      <c r="A1305">
        <v>2330</v>
      </c>
      <c r="B1305" s="2">
        <v>44299</v>
      </c>
      <c r="C1305">
        <v>1276</v>
      </c>
      <c r="D1305">
        <v>0.63800000000000001</v>
      </c>
      <c r="E1305" s="2">
        <v>44299</v>
      </c>
      <c r="F1305">
        <v>2</v>
      </c>
      <c r="G1305">
        <f>IF(Table_production_dim1[[#This Row],[system_created_date]]=Table_production_dim1[[#Headers],[system_created_date]],"",SUMIF(B:B,Table_production_dim1[[#This Row],[system_created_date]],D:D))</f>
        <v>3.2270000000000003</v>
      </c>
      <c r="H1305" t="str">
        <f>VLOOKUP(Table_production_dim1[[#This Row],[material_dim_material_id]],Table_material_dim1[[#All],[material_id]:[material_type_description]],3,FALSE)</f>
        <v>OCC</v>
      </c>
    </row>
    <row r="1306" spans="1:8" x14ac:dyDescent="0.25">
      <c r="A1306">
        <v>2332</v>
      </c>
      <c r="B1306" s="2">
        <v>44299</v>
      </c>
      <c r="C1306">
        <v>1200</v>
      </c>
      <c r="D1306">
        <v>0.6</v>
      </c>
      <c r="E1306" s="2">
        <v>44299</v>
      </c>
      <c r="F1306">
        <v>2</v>
      </c>
      <c r="G1306">
        <f>IF(Table_production_dim1[[#This Row],[system_created_date]]=Table_production_dim1[[#Headers],[system_created_date]],"",SUMIF(B:B,Table_production_dim1[[#This Row],[system_created_date]],D:D))</f>
        <v>3.2270000000000003</v>
      </c>
      <c r="H1306" t="str">
        <f>VLOOKUP(Table_production_dim1[[#This Row],[material_dim_material_id]],Table_material_dim1[[#All],[material_id]:[material_type_description]],3,FALSE)</f>
        <v>OCC</v>
      </c>
    </row>
    <row r="1307" spans="1:8" x14ac:dyDescent="0.25">
      <c r="A1307">
        <v>2333</v>
      </c>
      <c r="B1307" s="2">
        <v>44299</v>
      </c>
      <c r="C1307">
        <v>1217</v>
      </c>
      <c r="D1307">
        <v>0.60850000000000004</v>
      </c>
      <c r="E1307" s="2">
        <v>44299</v>
      </c>
      <c r="F1307">
        <v>2</v>
      </c>
      <c r="G1307">
        <f>IF(Table_production_dim1[[#This Row],[system_created_date]]=Table_production_dim1[[#Headers],[system_created_date]],"",SUMIF(B:B,Table_production_dim1[[#This Row],[system_created_date]],D:D))</f>
        <v>3.2270000000000003</v>
      </c>
      <c r="H1307" t="str">
        <f>VLOOKUP(Table_production_dim1[[#This Row],[material_dim_material_id]],Table_material_dim1[[#All],[material_id]:[material_type_description]],3,FALSE)</f>
        <v>OCC</v>
      </c>
    </row>
    <row r="1308" spans="1:8" x14ac:dyDescent="0.25">
      <c r="A1308">
        <v>2334</v>
      </c>
      <c r="B1308" s="2">
        <v>44299</v>
      </c>
      <c r="C1308">
        <v>1534</v>
      </c>
      <c r="D1308">
        <v>0.76700000000000002</v>
      </c>
      <c r="E1308" s="2">
        <v>44299</v>
      </c>
      <c r="F1308">
        <v>4</v>
      </c>
      <c r="G1308">
        <f>IF(Table_production_dim1[[#This Row],[system_created_date]]=Table_production_dim1[[#Headers],[system_created_date]],"",SUMIF(B:B,Table_production_dim1[[#This Row],[system_created_date]],D:D))</f>
        <v>3.2270000000000003</v>
      </c>
      <c r="H1308" t="str">
        <f>VLOOKUP(Table_production_dim1[[#This Row],[material_dim_material_id]],Table_material_dim1[[#All],[material_id]:[material_type_description]],3,FALSE)</f>
        <v>ONP</v>
      </c>
    </row>
    <row r="1309" spans="1:8" x14ac:dyDescent="0.25">
      <c r="A1309">
        <v>2331</v>
      </c>
      <c r="B1309" s="2">
        <v>44299</v>
      </c>
      <c r="C1309">
        <v>1227</v>
      </c>
      <c r="D1309">
        <v>0.61350000000000005</v>
      </c>
      <c r="E1309" s="2">
        <v>44299</v>
      </c>
      <c r="F1309">
        <v>2</v>
      </c>
      <c r="G1309">
        <f>IF(Table_production_dim1[[#This Row],[system_created_date]]=Table_production_dim1[[#Headers],[system_created_date]],"",SUMIF(B:B,Table_production_dim1[[#This Row],[system_created_date]],D:D))</f>
        <v>3.2270000000000003</v>
      </c>
      <c r="H1309" t="str">
        <f>VLOOKUP(Table_production_dim1[[#This Row],[material_dim_material_id]],Table_material_dim1[[#All],[material_id]:[material_type_description]],3,FALSE)</f>
        <v>OCC</v>
      </c>
    </row>
    <row r="1310" spans="1:8" x14ac:dyDescent="0.25">
      <c r="A1310">
        <v>2329</v>
      </c>
      <c r="B1310" s="2">
        <v>44298</v>
      </c>
      <c r="C1310">
        <v>1578</v>
      </c>
      <c r="D1310">
        <v>0.78900000000000003</v>
      </c>
      <c r="E1310" s="2">
        <v>44298</v>
      </c>
      <c r="F1310">
        <v>4</v>
      </c>
      <c r="G1310">
        <f>IF(Table_production_dim1[[#This Row],[system_created_date]]=Table_production_dim1[[#Headers],[system_created_date]],"",SUMIF(B:B,Table_production_dim1[[#This Row],[system_created_date]],D:D))</f>
        <v>8.9034999999999993</v>
      </c>
      <c r="H1310" t="str">
        <f>VLOOKUP(Table_production_dim1[[#This Row],[material_dim_material_id]],Table_material_dim1[[#All],[material_id]:[material_type_description]],3,FALSE)</f>
        <v>ONP</v>
      </c>
    </row>
    <row r="1311" spans="1:8" x14ac:dyDescent="0.25">
      <c r="A1311">
        <v>2312</v>
      </c>
      <c r="B1311" s="2">
        <v>44298</v>
      </c>
      <c r="C1311">
        <v>1102</v>
      </c>
      <c r="D1311">
        <v>0.55100000000000005</v>
      </c>
      <c r="E1311" s="2">
        <v>44298</v>
      </c>
      <c r="F1311">
        <v>2</v>
      </c>
      <c r="G1311">
        <f>IF(Table_production_dim1[[#This Row],[system_created_date]]=Table_production_dim1[[#Headers],[system_created_date]],"",SUMIF(B:B,Table_production_dim1[[#This Row],[system_created_date]],D:D))</f>
        <v>8.9034999999999993</v>
      </c>
      <c r="H1311" t="str">
        <f>VLOOKUP(Table_production_dim1[[#This Row],[material_dim_material_id]],Table_material_dim1[[#All],[material_id]:[material_type_description]],3,FALSE)</f>
        <v>OCC</v>
      </c>
    </row>
    <row r="1312" spans="1:8" x14ac:dyDescent="0.25">
      <c r="A1312">
        <v>2319</v>
      </c>
      <c r="B1312" s="2">
        <v>44298</v>
      </c>
      <c r="C1312">
        <v>580</v>
      </c>
      <c r="D1312">
        <v>0.28999999999999998</v>
      </c>
      <c r="E1312" s="2">
        <v>44298</v>
      </c>
      <c r="F1312">
        <v>2</v>
      </c>
      <c r="G1312">
        <f>IF(Table_production_dim1[[#This Row],[system_created_date]]=Table_production_dim1[[#Headers],[system_created_date]],"",SUMIF(B:B,Table_production_dim1[[#This Row],[system_created_date]],D:D))</f>
        <v>8.9034999999999993</v>
      </c>
      <c r="H1312" t="str">
        <f>VLOOKUP(Table_production_dim1[[#This Row],[material_dim_material_id]],Table_material_dim1[[#All],[material_id]:[material_type_description]],3,FALSE)</f>
        <v>OCC</v>
      </c>
    </row>
    <row r="1313" spans="1:8" x14ac:dyDescent="0.25">
      <c r="A1313">
        <v>2315</v>
      </c>
      <c r="B1313" s="2">
        <v>44298</v>
      </c>
      <c r="C1313">
        <v>1160</v>
      </c>
      <c r="D1313">
        <v>0.57999999999999996</v>
      </c>
      <c r="E1313" s="2">
        <v>44298</v>
      </c>
      <c r="F1313">
        <v>2</v>
      </c>
      <c r="G1313">
        <f>IF(Table_production_dim1[[#This Row],[system_created_date]]=Table_production_dim1[[#Headers],[system_created_date]],"",SUMIF(B:B,Table_production_dim1[[#This Row],[system_created_date]],D:D))</f>
        <v>8.9034999999999993</v>
      </c>
      <c r="H1313" t="str">
        <f>VLOOKUP(Table_production_dim1[[#This Row],[material_dim_material_id]],Table_material_dim1[[#All],[material_id]:[material_type_description]],3,FALSE)</f>
        <v>OCC</v>
      </c>
    </row>
    <row r="1314" spans="1:8" x14ac:dyDescent="0.25">
      <c r="A1314">
        <v>2323</v>
      </c>
      <c r="B1314" s="2">
        <v>44298</v>
      </c>
      <c r="C1314">
        <v>1194</v>
      </c>
      <c r="D1314">
        <v>0.59699999999999998</v>
      </c>
      <c r="E1314" s="2">
        <v>44298</v>
      </c>
      <c r="F1314">
        <v>2</v>
      </c>
      <c r="G1314">
        <f>IF(Table_production_dim1[[#This Row],[system_created_date]]=Table_production_dim1[[#Headers],[system_created_date]],"",SUMIF(B:B,Table_production_dim1[[#This Row],[system_created_date]],D:D))</f>
        <v>8.9034999999999993</v>
      </c>
      <c r="H1314" t="str">
        <f>VLOOKUP(Table_production_dim1[[#This Row],[material_dim_material_id]],Table_material_dim1[[#All],[material_id]:[material_type_description]],3,FALSE)</f>
        <v>OCC</v>
      </c>
    </row>
    <row r="1315" spans="1:8" x14ac:dyDescent="0.25">
      <c r="A1315">
        <v>2326</v>
      </c>
      <c r="B1315" s="2">
        <v>44298</v>
      </c>
      <c r="C1315">
        <v>1214</v>
      </c>
      <c r="D1315">
        <v>0.60699999999999998</v>
      </c>
      <c r="E1315" s="2">
        <v>44298</v>
      </c>
      <c r="F1315">
        <v>2</v>
      </c>
      <c r="G1315">
        <f>IF(Table_production_dim1[[#This Row],[system_created_date]]=Table_production_dim1[[#Headers],[system_created_date]],"",SUMIF(B:B,Table_production_dim1[[#This Row],[system_created_date]],D:D))</f>
        <v>8.9034999999999993</v>
      </c>
      <c r="H1315" t="str">
        <f>VLOOKUP(Table_production_dim1[[#This Row],[material_dim_material_id]],Table_material_dim1[[#All],[material_id]:[material_type_description]],3,FALSE)</f>
        <v>OCC</v>
      </c>
    </row>
    <row r="1316" spans="1:8" x14ac:dyDescent="0.25">
      <c r="A1316">
        <v>2313</v>
      </c>
      <c r="B1316" s="2">
        <v>44298</v>
      </c>
      <c r="C1316">
        <v>1110</v>
      </c>
      <c r="D1316">
        <v>0.55500000000000005</v>
      </c>
      <c r="E1316" s="2">
        <v>44298</v>
      </c>
      <c r="F1316">
        <v>2</v>
      </c>
      <c r="G1316">
        <f>IF(Table_production_dim1[[#This Row],[system_created_date]]=Table_production_dim1[[#Headers],[system_created_date]],"",SUMIF(B:B,Table_production_dim1[[#This Row],[system_created_date]],D:D))</f>
        <v>8.9034999999999993</v>
      </c>
      <c r="H1316" t="str">
        <f>VLOOKUP(Table_production_dim1[[#This Row],[material_dim_material_id]],Table_material_dim1[[#All],[material_id]:[material_type_description]],3,FALSE)</f>
        <v>OCC</v>
      </c>
    </row>
    <row r="1317" spans="1:8" x14ac:dyDescent="0.25">
      <c r="A1317">
        <v>2328</v>
      </c>
      <c r="B1317" s="2">
        <v>44298</v>
      </c>
      <c r="C1317">
        <v>670</v>
      </c>
      <c r="D1317">
        <v>0.33500000000000002</v>
      </c>
      <c r="E1317" s="2">
        <v>44298</v>
      </c>
      <c r="F1317">
        <v>5</v>
      </c>
      <c r="G1317">
        <f>IF(Table_production_dim1[[#This Row],[system_created_date]]=Table_production_dim1[[#Headers],[system_created_date]],"",SUMIF(B:B,Table_production_dim1[[#This Row],[system_created_date]],D:D))</f>
        <v>8.9034999999999993</v>
      </c>
      <c r="H1317" t="str">
        <f>VLOOKUP(Table_production_dim1[[#This Row],[material_dim_material_id]],Table_material_dim1[[#All],[material_id]:[material_type_description]],3,FALSE)</f>
        <v>PET</v>
      </c>
    </row>
    <row r="1318" spans="1:8" x14ac:dyDescent="0.25">
      <c r="A1318">
        <v>2322</v>
      </c>
      <c r="B1318" s="2">
        <v>44298</v>
      </c>
      <c r="C1318">
        <v>1192</v>
      </c>
      <c r="D1318">
        <v>0.59599999999999997</v>
      </c>
      <c r="E1318" s="2">
        <v>44298</v>
      </c>
      <c r="F1318">
        <v>2</v>
      </c>
      <c r="G1318">
        <f>IF(Table_production_dim1[[#This Row],[system_created_date]]=Table_production_dim1[[#Headers],[system_created_date]],"",SUMIF(B:B,Table_production_dim1[[#This Row],[system_created_date]],D:D))</f>
        <v>8.9034999999999993</v>
      </c>
      <c r="H1318" t="str">
        <f>VLOOKUP(Table_production_dim1[[#This Row],[material_dim_material_id]],Table_material_dim1[[#All],[material_id]:[material_type_description]],3,FALSE)</f>
        <v>OCC</v>
      </c>
    </row>
    <row r="1319" spans="1:8" x14ac:dyDescent="0.25">
      <c r="A1319">
        <v>2317</v>
      </c>
      <c r="B1319" s="2">
        <v>44298</v>
      </c>
      <c r="C1319">
        <v>670</v>
      </c>
      <c r="D1319">
        <v>0.33500000000000002</v>
      </c>
      <c r="E1319" s="2">
        <v>44298</v>
      </c>
      <c r="F1319">
        <v>2</v>
      </c>
      <c r="G1319">
        <f>IF(Table_production_dim1[[#This Row],[system_created_date]]=Table_production_dim1[[#Headers],[system_created_date]],"",SUMIF(B:B,Table_production_dim1[[#This Row],[system_created_date]],D:D))</f>
        <v>8.9034999999999993</v>
      </c>
      <c r="H1319" t="str">
        <f>VLOOKUP(Table_production_dim1[[#This Row],[material_dim_material_id]],Table_material_dim1[[#All],[material_id]:[material_type_description]],3,FALSE)</f>
        <v>OCC</v>
      </c>
    </row>
    <row r="1320" spans="1:8" x14ac:dyDescent="0.25">
      <c r="A1320">
        <v>2316</v>
      </c>
      <c r="B1320" s="2">
        <v>44298</v>
      </c>
      <c r="C1320">
        <v>1198</v>
      </c>
      <c r="D1320">
        <v>0.59899999999999998</v>
      </c>
      <c r="E1320" s="2">
        <v>44298</v>
      </c>
      <c r="F1320">
        <v>2</v>
      </c>
      <c r="G1320">
        <f>IF(Table_production_dim1[[#This Row],[system_created_date]]=Table_production_dim1[[#Headers],[system_created_date]],"",SUMIF(B:B,Table_production_dim1[[#This Row],[system_created_date]],D:D))</f>
        <v>8.9034999999999993</v>
      </c>
      <c r="H1320" t="str">
        <f>VLOOKUP(Table_production_dim1[[#This Row],[material_dim_material_id]],Table_material_dim1[[#All],[material_id]:[material_type_description]],3,FALSE)</f>
        <v>OCC</v>
      </c>
    </row>
    <row r="1321" spans="1:8" x14ac:dyDescent="0.25">
      <c r="A1321">
        <v>2321</v>
      </c>
      <c r="B1321" s="2">
        <v>44298</v>
      </c>
      <c r="C1321">
        <v>610</v>
      </c>
      <c r="D1321">
        <v>0.30499999999999999</v>
      </c>
      <c r="E1321" s="2">
        <v>44298</v>
      </c>
      <c r="F1321">
        <v>2</v>
      </c>
      <c r="G1321">
        <f>IF(Table_production_dim1[[#This Row],[system_created_date]]=Table_production_dim1[[#Headers],[system_created_date]],"",SUMIF(B:B,Table_production_dim1[[#This Row],[system_created_date]],D:D))</f>
        <v>8.9034999999999993</v>
      </c>
      <c r="H1321" t="str">
        <f>VLOOKUP(Table_production_dim1[[#This Row],[material_dim_material_id]],Table_material_dim1[[#All],[material_id]:[material_type_description]],3,FALSE)</f>
        <v>OCC</v>
      </c>
    </row>
    <row r="1322" spans="1:8" x14ac:dyDescent="0.25">
      <c r="A1322">
        <v>2314</v>
      </c>
      <c r="B1322" s="2">
        <v>44298</v>
      </c>
      <c r="C1322">
        <v>1187</v>
      </c>
      <c r="D1322">
        <v>0.59350000000000003</v>
      </c>
      <c r="E1322" s="2">
        <v>44298</v>
      </c>
      <c r="F1322">
        <v>2</v>
      </c>
      <c r="G1322">
        <f>IF(Table_production_dim1[[#This Row],[system_created_date]]=Table_production_dim1[[#Headers],[system_created_date]],"",SUMIF(B:B,Table_production_dim1[[#This Row],[system_created_date]],D:D))</f>
        <v>8.9034999999999993</v>
      </c>
      <c r="H1322" t="str">
        <f>VLOOKUP(Table_production_dim1[[#This Row],[material_dim_material_id]],Table_material_dim1[[#All],[material_id]:[material_type_description]],3,FALSE)</f>
        <v>OCC</v>
      </c>
    </row>
    <row r="1323" spans="1:8" x14ac:dyDescent="0.25">
      <c r="A1323">
        <v>2320</v>
      </c>
      <c r="B1323" s="2">
        <v>44298</v>
      </c>
      <c r="C1323">
        <v>600</v>
      </c>
      <c r="D1323">
        <v>0.3</v>
      </c>
      <c r="E1323" s="2">
        <v>44298</v>
      </c>
      <c r="F1323">
        <v>2</v>
      </c>
      <c r="G1323">
        <f>IF(Table_production_dim1[[#This Row],[system_created_date]]=Table_production_dim1[[#Headers],[system_created_date]],"",SUMIF(B:B,Table_production_dim1[[#This Row],[system_created_date]],D:D))</f>
        <v>8.9034999999999993</v>
      </c>
      <c r="H1323" t="str">
        <f>VLOOKUP(Table_production_dim1[[#This Row],[material_dim_material_id]],Table_material_dim1[[#All],[material_id]:[material_type_description]],3,FALSE)</f>
        <v>OCC</v>
      </c>
    </row>
    <row r="1324" spans="1:8" x14ac:dyDescent="0.25">
      <c r="A1324">
        <v>2318</v>
      </c>
      <c r="B1324" s="2">
        <v>44298</v>
      </c>
      <c r="C1324">
        <v>760</v>
      </c>
      <c r="D1324">
        <v>0.38</v>
      </c>
      <c r="E1324" s="2">
        <v>44298</v>
      </c>
      <c r="F1324">
        <v>2</v>
      </c>
      <c r="G1324">
        <f>IF(Table_production_dim1[[#This Row],[system_created_date]]=Table_production_dim1[[#Headers],[system_created_date]],"",SUMIF(B:B,Table_production_dim1[[#This Row],[system_created_date]],D:D))</f>
        <v>8.9034999999999993</v>
      </c>
      <c r="H1324" t="str">
        <f>VLOOKUP(Table_production_dim1[[#This Row],[material_dim_material_id]],Table_material_dim1[[#All],[material_id]:[material_type_description]],3,FALSE)</f>
        <v>OCC</v>
      </c>
    </row>
    <row r="1325" spans="1:8" x14ac:dyDescent="0.25">
      <c r="A1325">
        <v>2327</v>
      </c>
      <c r="B1325" s="2">
        <v>44298</v>
      </c>
      <c r="C1325">
        <v>578</v>
      </c>
      <c r="D1325">
        <v>0.28899999999999998</v>
      </c>
      <c r="E1325" s="2">
        <v>44298</v>
      </c>
      <c r="F1325">
        <v>8</v>
      </c>
      <c r="G1325">
        <f>IF(Table_production_dim1[[#This Row],[system_created_date]]=Table_production_dim1[[#Headers],[system_created_date]],"",SUMIF(B:B,Table_production_dim1[[#This Row],[system_created_date]],D:D))</f>
        <v>8.9034999999999993</v>
      </c>
      <c r="H1325" t="str">
        <f>VLOOKUP(Table_production_dim1[[#This Row],[material_dim_material_id]],Table_material_dim1[[#All],[material_id]:[material_type_description]],3,FALSE)</f>
        <v>UBC</v>
      </c>
    </row>
    <row r="1326" spans="1:8" x14ac:dyDescent="0.25">
      <c r="A1326">
        <v>2324</v>
      </c>
      <c r="B1326" s="2">
        <v>44298</v>
      </c>
      <c r="C1326">
        <v>1210</v>
      </c>
      <c r="D1326">
        <v>0.60499999999999998</v>
      </c>
      <c r="E1326" s="2">
        <v>44298</v>
      </c>
      <c r="F1326">
        <v>2</v>
      </c>
      <c r="G1326">
        <f>IF(Table_production_dim1[[#This Row],[system_created_date]]=Table_production_dim1[[#Headers],[system_created_date]],"",SUMIF(B:B,Table_production_dim1[[#This Row],[system_created_date]],D:D))</f>
        <v>8.9034999999999993</v>
      </c>
      <c r="H1326" t="str">
        <f>VLOOKUP(Table_production_dim1[[#This Row],[material_dim_material_id]],Table_material_dim1[[#All],[material_id]:[material_type_description]],3,FALSE)</f>
        <v>OCC</v>
      </c>
    </row>
    <row r="1327" spans="1:8" x14ac:dyDescent="0.25">
      <c r="A1327">
        <v>2325</v>
      </c>
      <c r="B1327" s="2">
        <v>44298</v>
      </c>
      <c r="C1327">
        <v>1194</v>
      </c>
      <c r="D1327">
        <v>0.59699999999999998</v>
      </c>
      <c r="E1327" s="2">
        <v>44298</v>
      </c>
      <c r="F1327">
        <v>2</v>
      </c>
      <c r="G1327">
        <f>IF(Table_production_dim1[[#This Row],[system_created_date]]=Table_production_dim1[[#Headers],[system_created_date]],"",SUMIF(B:B,Table_production_dim1[[#This Row],[system_created_date]],D:D))</f>
        <v>8.9034999999999993</v>
      </c>
      <c r="H1327" t="str">
        <f>VLOOKUP(Table_production_dim1[[#This Row],[material_dim_material_id]],Table_material_dim1[[#All],[material_id]:[material_type_description]],3,FALSE)</f>
        <v>OCC</v>
      </c>
    </row>
    <row r="1328" spans="1:8" x14ac:dyDescent="0.25">
      <c r="A1328">
        <v>2307</v>
      </c>
      <c r="B1328" s="2">
        <v>44295</v>
      </c>
      <c r="C1328">
        <v>1217</v>
      </c>
      <c r="D1328">
        <v>0.60850000000000004</v>
      </c>
      <c r="E1328" s="2">
        <v>44295</v>
      </c>
      <c r="F1328">
        <v>2</v>
      </c>
      <c r="G1328">
        <f>IF(Table_production_dim1[[#This Row],[system_created_date]]=Table_production_dim1[[#Headers],[system_created_date]],"",SUMIF(B:B,Table_production_dim1[[#This Row],[system_created_date]],D:D))</f>
        <v>4.3975000000000009</v>
      </c>
      <c r="H1328" t="str">
        <f>VLOOKUP(Table_production_dim1[[#This Row],[material_dim_material_id]],Table_material_dim1[[#All],[material_id]:[material_type_description]],3,FALSE)</f>
        <v>OCC</v>
      </c>
    </row>
    <row r="1329" spans="1:8" x14ac:dyDescent="0.25">
      <c r="A1329">
        <v>2308</v>
      </c>
      <c r="B1329" s="2">
        <v>44295</v>
      </c>
      <c r="C1329">
        <v>1196</v>
      </c>
      <c r="D1329">
        <v>0.59799999999999998</v>
      </c>
      <c r="E1329" s="2">
        <v>44295</v>
      </c>
      <c r="F1329">
        <v>2</v>
      </c>
      <c r="G1329">
        <f>IF(Table_production_dim1[[#This Row],[system_created_date]]=Table_production_dim1[[#Headers],[system_created_date]],"",SUMIF(B:B,Table_production_dim1[[#This Row],[system_created_date]],D:D))</f>
        <v>4.3975000000000009</v>
      </c>
      <c r="H1329" t="str">
        <f>VLOOKUP(Table_production_dim1[[#This Row],[material_dim_material_id]],Table_material_dim1[[#All],[material_id]:[material_type_description]],3,FALSE)</f>
        <v>OCC</v>
      </c>
    </row>
    <row r="1330" spans="1:8" x14ac:dyDescent="0.25">
      <c r="A1330">
        <v>2311</v>
      </c>
      <c r="B1330" s="2">
        <v>44295</v>
      </c>
      <c r="C1330">
        <v>1220</v>
      </c>
      <c r="D1330">
        <v>0.61</v>
      </c>
      <c r="E1330" s="2">
        <v>44295</v>
      </c>
      <c r="F1330">
        <v>2</v>
      </c>
      <c r="G1330">
        <f>IF(Table_production_dim1[[#This Row],[system_created_date]]=Table_production_dim1[[#Headers],[system_created_date]],"",SUMIF(B:B,Table_production_dim1[[#This Row],[system_created_date]],D:D))</f>
        <v>4.3975000000000009</v>
      </c>
      <c r="H1330" t="str">
        <f>VLOOKUP(Table_production_dim1[[#This Row],[material_dim_material_id]],Table_material_dim1[[#All],[material_id]:[material_type_description]],3,FALSE)</f>
        <v>OCC</v>
      </c>
    </row>
    <row r="1331" spans="1:8" x14ac:dyDescent="0.25">
      <c r="A1331">
        <v>2310</v>
      </c>
      <c r="B1331" s="2">
        <v>44295</v>
      </c>
      <c r="C1331">
        <v>1565</v>
      </c>
      <c r="D1331">
        <v>0.78249999999999997</v>
      </c>
      <c r="E1331" s="2">
        <v>44295</v>
      </c>
      <c r="F1331">
        <v>4</v>
      </c>
      <c r="G1331">
        <f>IF(Table_production_dim1[[#This Row],[system_created_date]]=Table_production_dim1[[#Headers],[system_created_date]],"",SUMIF(B:B,Table_production_dim1[[#This Row],[system_created_date]],D:D))</f>
        <v>4.3975000000000009</v>
      </c>
      <c r="H1331" t="str">
        <f>VLOOKUP(Table_production_dim1[[#This Row],[material_dim_material_id]],Table_material_dim1[[#All],[material_id]:[material_type_description]],3,FALSE)</f>
        <v>ONP</v>
      </c>
    </row>
    <row r="1332" spans="1:8" x14ac:dyDescent="0.25">
      <c r="A1332">
        <v>2309</v>
      </c>
      <c r="B1332" s="2">
        <v>44295</v>
      </c>
      <c r="C1332">
        <v>1192</v>
      </c>
      <c r="D1332">
        <v>0.59599999999999997</v>
      </c>
      <c r="E1332" s="2">
        <v>44295</v>
      </c>
      <c r="F1332">
        <v>2</v>
      </c>
      <c r="G1332">
        <f>IF(Table_production_dim1[[#This Row],[system_created_date]]=Table_production_dim1[[#Headers],[system_created_date]],"",SUMIF(B:B,Table_production_dim1[[#This Row],[system_created_date]],D:D))</f>
        <v>4.3975000000000009</v>
      </c>
      <c r="H1332" t="str">
        <f>VLOOKUP(Table_production_dim1[[#This Row],[material_dim_material_id]],Table_material_dim1[[#All],[material_id]:[material_type_description]],3,FALSE)</f>
        <v>OCC</v>
      </c>
    </row>
    <row r="1333" spans="1:8" x14ac:dyDescent="0.25">
      <c r="A1333">
        <v>2305</v>
      </c>
      <c r="B1333" s="2">
        <v>44295</v>
      </c>
      <c r="C1333">
        <v>1200</v>
      </c>
      <c r="D1333">
        <v>0.6</v>
      </c>
      <c r="E1333" s="2">
        <v>44295</v>
      </c>
      <c r="F1333">
        <v>2</v>
      </c>
      <c r="G1333">
        <f>IF(Table_production_dim1[[#This Row],[system_created_date]]=Table_production_dim1[[#Headers],[system_created_date]],"",SUMIF(B:B,Table_production_dim1[[#This Row],[system_created_date]],D:D))</f>
        <v>4.3975000000000009</v>
      </c>
      <c r="H1333" t="str">
        <f>VLOOKUP(Table_production_dim1[[#This Row],[material_dim_material_id]],Table_material_dim1[[#All],[material_id]:[material_type_description]],3,FALSE)</f>
        <v>OCC</v>
      </c>
    </row>
    <row r="1334" spans="1:8" x14ac:dyDescent="0.25">
      <c r="A1334">
        <v>2306</v>
      </c>
      <c r="B1334" s="2">
        <v>44295</v>
      </c>
      <c r="C1334">
        <v>1205</v>
      </c>
      <c r="D1334">
        <v>0.60250000000000004</v>
      </c>
      <c r="E1334" s="2">
        <v>44295</v>
      </c>
      <c r="F1334">
        <v>2</v>
      </c>
      <c r="G1334">
        <f>IF(Table_production_dim1[[#This Row],[system_created_date]]=Table_production_dim1[[#Headers],[system_created_date]],"",SUMIF(B:B,Table_production_dim1[[#This Row],[system_created_date]],D:D))</f>
        <v>4.3975000000000009</v>
      </c>
      <c r="H1334" t="str">
        <f>VLOOKUP(Table_production_dim1[[#This Row],[material_dim_material_id]],Table_material_dim1[[#All],[material_id]:[material_type_description]],3,FALSE)</f>
        <v>OCC</v>
      </c>
    </row>
    <row r="1335" spans="1:8" x14ac:dyDescent="0.25">
      <c r="A1335">
        <v>2297</v>
      </c>
      <c r="B1335" s="2">
        <v>44294</v>
      </c>
      <c r="C1335">
        <v>1200</v>
      </c>
      <c r="D1335">
        <v>0.6</v>
      </c>
      <c r="E1335" s="2">
        <v>44294</v>
      </c>
      <c r="F1335">
        <v>2</v>
      </c>
      <c r="G1335">
        <f>IF(Table_production_dim1[[#This Row],[system_created_date]]=Table_production_dim1[[#Headers],[system_created_date]],"",SUMIF(B:B,Table_production_dim1[[#This Row],[system_created_date]],D:D))</f>
        <v>4.9789999999999992</v>
      </c>
      <c r="H1335" t="str">
        <f>VLOOKUP(Table_production_dim1[[#This Row],[material_dim_material_id]],Table_material_dim1[[#All],[material_id]:[material_type_description]],3,FALSE)</f>
        <v>OCC</v>
      </c>
    </row>
    <row r="1336" spans="1:8" x14ac:dyDescent="0.25">
      <c r="A1336">
        <v>2301</v>
      </c>
      <c r="B1336" s="2">
        <v>44294</v>
      </c>
      <c r="C1336">
        <v>1208</v>
      </c>
      <c r="D1336">
        <v>0.60399999999999998</v>
      </c>
      <c r="E1336" s="2">
        <v>44294</v>
      </c>
      <c r="F1336">
        <v>2</v>
      </c>
      <c r="G1336">
        <f>IF(Table_production_dim1[[#This Row],[system_created_date]]=Table_production_dim1[[#Headers],[system_created_date]],"",SUMIF(B:B,Table_production_dim1[[#This Row],[system_created_date]],D:D))</f>
        <v>4.9789999999999992</v>
      </c>
      <c r="H1336" t="str">
        <f>VLOOKUP(Table_production_dim1[[#This Row],[material_dim_material_id]],Table_material_dim1[[#All],[material_id]:[material_type_description]],3,FALSE)</f>
        <v>OCC</v>
      </c>
    </row>
    <row r="1337" spans="1:8" x14ac:dyDescent="0.25">
      <c r="A1337">
        <v>2300</v>
      </c>
      <c r="B1337" s="2">
        <v>44294</v>
      </c>
      <c r="C1337">
        <v>1600</v>
      </c>
      <c r="D1337">
        <v>0.8</v>
      </c>
      <c r="E1337" s="2">
        <v>44294</v>
      </c>
      <c r="F1337">
        <v>4</v>
      </c>
      <c r="G1337">
        <f>IF(Table_production_dim1[[#This Row],[system_created_date]]=Table_production_dim1[[#Headers],[system_created_date]],"",SUMIF(B:B,Table_production_dim1[[#This Row],[system_created_date]],D:D))</f>
        <v>4.9789999999999992</v>
      </c>
      <c r="H1337" t="str">
        <f>VLOOKUP(Table_production_dim1[[#This Row],[material_dim_material_id]],Table_material_dim1[[#All],[material_id]:[material_type_description]],3,FALSE)</f>
        <v>ONP</v>
      </c>
    </row>
    <row r="1338" spans="1:8" x14ac:dyDescent="0.25">
      <c r="A1338">
        <v>2296</v>
      </c>
      <c r="B1338" s="2">
        <v>44294</v>
      </c>
      <c r="C1338">
        <v>1215</v>
      </c>
      <c r="D1338">
        <v>0.60750000000000004</v>
      </c>
      <c r="E1338" s="2">
        <v>44294</v>
      </c>
      <c r="F1338">
        <v>2</v>
      </c>
      <c r="G1338">
        <f>IF(Table_production_dim1[[#This Row],[system_created_date]]=Table_production_dim1[[#Headers],[system_created_date]],"",SUMIF(B:B,Table_production_dim1[[#This Row],[system_created_date]],D:D))</f>
        <v>4.9789999999999992</v>
      </c>
      <c r="H1338" t="str">
        <f>VLOOKUP(Table_production_dim1[[#This Row],[material_dim_material_id]],Table_material_dim1[[#All],[material_id]:[material_type_description]],3,FALSE)</f>
        <v>OCC</v>
      </c>
    </row>
    <row r="1339" spans="1:8" x14ac:dyDescent="0.25">
      <c r="A1339">
        <v>2302</v>
      </c>
      <c r="B1339" s="2">
        <v>44294</v>
      </c>
      <c r="C1339">
        <v>1217</v>
      </c>
      <c r="D1339">
        <v>0.60850000000000004</v>
      </c>
      <c r="E1339" s="2">
        <v>44294</v>
      </c>
      <c r="F1339">
        <v>2</v>
      </c>
      <c r="G1339">
        <f>IF(Table_production_dim1[[#This Row],[system_created_date]]=Table_production_dim1[[#Headers],[system_created_date]],"",SUMIF(B:B,Table_production_dim1[[#This Row],[system_created_date]],D:D))</f>
        <v>4.9789999999999992</v>
      </c>
      <c r="H1339" t="str">
        <f>VLOOKUP(Table_production_dim1[[#This Row],[material_dim_material_id]],Table_material_dim1[[#All],[material_id]:[material_type_description]],3,FALSE)</f>
        <v>OCC</v>
      </c>
    </row>
    <row r="1340" spans="1:8" x14ac:dyDescent="0.25">
      <c r="A1340">
        <v>2303</v>
      </c>
      <c r="B1340" s="2">
        <v>44294</v>
      </c>
      <c r="C1340">
        <v>625</v>
      </c>
      <c r="D1340">
        <v>0.3125</v>
      </c>
      <c r="E1340" s="2">
        <v>44294</v>
      </c>
      <c r="F1340">
        <v>7</v>
      </c>
      <c r="G1340">
        <f>IF(Table_production_dim1[[#This Row],[system_created_date]]=Table_production_dim1[[#Headers],[system_created_date]],"",SUMIF(B:B,Table_production_dim1[[#This Row],[system_created_date]],D:D))</f>
        <v>4.9789999999999992</v>
      </c>
      <c r="H1340" t="str">
        <f>VLOOKUP(Table_production_dim1[[#This Row],[material_dim_material_id]],Table_material_dim1[[#All],[material_id]:[material_type_description]],3,FALSE)</f>
        <v>HDPEC</v>
      </c>
    </row>
    <row r="1341" spans="1:8" x14ac:dyDescent="0.25">
      <c r="A1341">
        <v>2304</v>
      </c>
      <c r="B1341" s="2">
        <v>44294</v>
      </c>
      <c r="C1341">
        <v>468</v>
      </c>
      <c r="D1341">
        <v>0.23400000000000001</v>
      </c>
      <c r="E1341" s="2">
        <v>44294</v>
      </c>
      <c r="F1341">
        <v>3</v>
      </c>
      <c r="G1341">
        <f>IF(Table_production_dim1[[#This Row],[system_created_date]]=Table_production_dim1[[#Headers],[system_created_date]],"",SUMIF(B:B,Table_production_dim1[[#This Row],[system_created_date]],D:D))</f>
        <v>4.9789999999999992</v>
      </c>
      <c r="H1341" t="str">
        <f>VLOOKUP(Table_production_dim1[[#This Row],[material_dim_material_id]],Table_material_dim1[[#All],[material_id]:[material_type_description]],3,FALSE)</f>
        <v>TIN</v>
      </c>
    </row>
    <row r="1342" spans="1:8" x14ac:dyDescent="0.25">
      <c r="A1342">
        <v>2298</v>
      </c>
      <c r="B1342" s="2">
        <v>44294</v>
      </c>
      <c r="C1342">
        <v>1225</v>
      </c>
      <c r="D1342">
        <v>0.61250000000000004</v>
      </c>
      <c r="E1342" s="2">
        <v>44294</v>
      </c>
      <c r="F1342">
        <v>2</v>
      </c>
      <c r="G1342">
        <f>IF(Table_production_dim1[[#This Row],[system_created_date]]=Table_production_dim1[[#Headers],[system_created_date]],"",SUMIF(B:B,Table_production_dim1[[#This Row],[system_created_date]],D:D))</f>
        <v>4.9789999999999992</v>
      </c>
      <c r="H1342" t="str">
        <f>VLOOKUP(Table_production_dim1[[#This Row],[material_dim_material_id]],Table_material_dim1[[#All],[material_id]:[material_type_description]],3,FALSE)</f>
        <v>OCC</v>
      </c>
    </row>
    <row r="1343" spans="1:8" x14ac:dyDescent="0.25">
      <c r="A1343">
        <v>2299</v>
      </c>
      <c r="B1343" s="2">
        <v>44294</v>
      </c>
      <c r="C1343">
        <v>1200</v>
      </c>
      <c r="D1343">
        <v>0.6</v>
      </c>
      <c r="E1343" s="2">
        <v>44294</v>
      </c>
      <c r="F1343">
        <v>2</v>
      </c>
      <c r="G1343">
        <f>IF(Table_production_dim1[[#This Row],[system_created_date]]=Table_production_dim1[[#Headers],[system_created_date]],"",SUMIF(B:B,Table_production_dim1[[#This Row],[system_created_date]],D:D))</f>
        <v>4.9789999999999992</v>
      </c>
      <c r="H1343" t="str">
        <f>VLOOKUP(Table_production_dim1[[#This Row],[material_dim_material_id]],Table_material_dim1[[#All],[material_id]:[material_type_description]],3,FALSE)</f>
        <v>OCC</v>
      </c>
    </row>
    <row r="1344" spans="1:8" x14ac:dyDescent="0.25">
      <c r="A1344">
        <v>2287</v>
      </c>
      <c r="B1344" s="2">
        <v>44293</v>
      </c>
      <c r="C1344">
        <v>1600</v>
      </c>
      <c r="D1344">
        <v>0.8</v>
      </c>
      <c r="E1344" s="2">
        <v>44293</v>
      </c>
      <c r="F1344">
        <v>4</v>
      </c>
      <c r="G1344">
        <f>IF(Table_production_dim1[[#This Row],[system_created_date]]=Table_production_dim1[[#Headers],[system_created_date]],"",SUMIF(B:B,Table_production_dim1[[#This Row],[system_created_date]],D:D))</f>
        <v>3.6715</v>
      </c>
      <c r="H1344" t="str">
        <f>VLOOKUP(Table_production_dim1[[#This Row],[material_dim_material_id]],Table_material_dim1[[#All],[material_id]:[material_type_description]],3,FALSE)</f>
        <v>ONP</v>
      </c>
    </row>
    <row r="1345" spans="1:8" x14ac:dyDescent="0.25">
      <c r="A1345">
        <v>2293</v>
      </c>
      <c r="B1345" s="2">
        <v>44293</v>
      </c>
      <c r="C1345">
        <v>1200</v>
      </c>
      <c r="D1345">
        <v>0.6</v>
      </c>
      <c r="E1345" s="2">
        <v>44293</v>
      </c>
      <c r="F1345">
        <v>2</v>
      </c>
      <c r="G1345">
        <f>IF(Table_production_dim1[[#This Row],[system_created_date]]=Table_production_dim1[[#Headers],[system_created_date]],"",SUMIF(B:B,Table_production_dim1[[#This Row],[system_created_date]],D:D))</f>
        <v>3.6715</v>
      </c>
      <c r="H1345" t="str">
        <f>VLOOKUP(Table_production_dim1[[#This Row],[material_dim_material_id]],Table_material_dim1[[#All],[material_id]:[material_type_description]],3,FALSE)</f>
        <v>OCC</v>
      </c>
    </row>
    <row r="1346" spans="1:8" x14ac:dyDescent="0.25">
      <c r="A1346">
        <v>2286</v>
      </c>
      <c r="B1346" s="2">
        <v>44293</v>
      </c>
      <c r="C1346">
        <v>1184</v>
      </c>
      <c r="D1346">
        <v>0.59199999999999997</v>
      </c>
      <c r="E1346" s="2">
        <v>44293</v>
      </c>
      <c r="F1346">
        <v>2</v>
      </c>
      <c r="G1346">
        <f>IF(Table_production_dim1[[#This Row],[system_created_date]]=Table_production_dim1[[#Headers],[system_created_date]],"",SUMIF(B:B,Table_production_dim1[[#This Row],[system_created_date]],D:D))</f>
        <v>3.6715</v>
      </c>
      <c r="H1346" t="str">
        <f>VLOOKUP(Table_production_dim1[[#This Row],[material_dim_material_id]],Table_material_dim1[[#All],[material_id]:[material_type_description]],3,FALSE)</f>
        <v>OCC</v>
      </c>
    </row>
    <row r="1347" spans="1:8" x14ac:dyDescent="0.25">
      <c r="A1347">
        <v>2292</v>
      </c>
      <c r="B1347" s="2">
        <v>44293</v>
      </c>
      <c r="C1347">
        <v>1194</v>
      </c>
      <c r="D1347">
        <v>0.59699999999999998</v>
      </c>
      <c r="E1347" s="2">
        <v>44293</v>
      </c>
      <c r="F1347">
        <v>2</v>
      </c>
      <c r="G1347">
        <f>IF(Table_production_dim1[[#This Row],[system_created_date]]=Table_production_dim1[[#Headers],[system_created_date]],"",SUMIF(B:B,Table_production_dim1[[#This Row],[system_created_date]],D:D))</f>
        <v>3.6715</v>
      </c>
      <c r="H1347" t="str">
        <f>VLOOKUP(Table_production_dim1[[#This Row],[material_dim_material_id]],Table_material_dim1[[#All],[material_id]:[material_type_description]],3,FALSE)</f>
        <v>OCC</v>
      </c>
    </row>
    <row r="1348" spans="1:8" x14ac:dyDescent="0.25">
      <c r="A1348">
        <v>2285</v>
      </c>
      <c r="B1348" s="2">
        <v>44293</v>
      </c>
      <c r="C1348">
        <v>1180</v>
      </c>
      <c r="D1348">
        <v>0.59</v>
      </c>
      <c r="E1348" s="2">
        <v>44293</v>
      </c>
      <c r="F1348">
        <v>2</v>
      </c>
      <c r="G1348">
        <f>IF(Table_production_dim1[[#This Row],[system_created_date]]=Table_production_dim1[[#Headers],[system_created_date]],"",SUMIF(B:B,Table_production_dim1[[#This Row],[system_created_date]],D:D))</f>
        <v>3.6715</v>
      </c>
      <c r="H1348" t="str">
        <f>VLOOKUP(Table_production_dim1[[#This Row],[material_dim_material_id]],Table_material_dim1[[#All],[material_id]:[material_type_description]],3,FALSE)</f>
        <v>OCC</v>
      </c>
    </row>
    <row r="1349" spans="1:8" x14ac:dyDescent="0.25">
      <c r="A1349">
        <v>2295</v>
      </c>
      <c r="B1349" s="2">
        <v>44293</v>
      </c>
      <c r="C1349">
        <v>410</v>
      </c>
      <c r="D1349">
        <v>0.20499999999999999</v>
      </c>
      <c r="E1349" s="2">
        <v>44293</v>
      </c>
      <c r="F1349">
        <v>8</v>
      </c>
      <c r="G1349">
        <f>IF(Table_production_dim1[[#This Row],[system_created_date]]=Table_production_dim1[[#Headers],[system_created_date]],"",SUMIF(B:B,Table_production_dim1[[#This Row],[system_created_date]],D:D))</f>
        <v>3.6715</v>
      </c>
      <c r="H1349" t="str">
        <f>VLOOKUP(Table_production_dim1[[#This Row],[material_dim_material_id]],Table_material_dim1[[#All],[material_id]:[material_type_description]],3,FALSE)</f>
        <v>UBC</v>
      </c>
    </row>
    <row r="1350" spans="1:8" x14ac:dyDescent="0.25">
      <c r="A1350">
        <v>2294</v>
      </c>
      <c r="B1350" s="2">
        <v>44293</v>
      </c>
      <c r="C1350">
        <v>575</v>
      </c>
      <c r="D1350">
        <v>0.28749999999999998</v>
      </c>
      <c r="E1350" s="2">
        <v>44293</v>
      </c>
      <c r="F1350">
        <v>5</v>
      </c>
      <c r="G1350">
        <f>IF(Table_production_dim1[[#This Row],[system_created_date]]=Table_production_dim1[[#Headers],[system_created_date]],"",SUMIF(B:B,Table_production_dim1[[#This Row],[system_created_date]],D:D))</f>
        <v>3.6715</v>
      </c>
      <c r="H1350" t="str">
        <f>VLOOKUP(Table_production_dim1[[#This Row],[material_dim_material_id]],Table_material_dim1[[#All],[material_id]:[material_type_description]],3,FALSE)</f>
        <v>PET</v>
      </c>
    </row>
    <row r="1351" spans="1:8" x14ac:dyDescent="0.25">
      <c r="A1351">
        <v>2260</v>
      </c>
      <c r="B1351" s="2">
        <v>44292</v>
      </c>
      <c r="C1351">
        <v>1180</v>
      </c>
      <c r="D1351">
        <v>0.59</v>
      </c>
      <c r="E1351" s="2">
        <v>44292</v>
      </c>
      <c r="F1351">
        <v>2</v>
      </c>
      <c r="G1351">
        <f>IF(Table_production_dim1[[#This Row],[system_created_date]]=Table_production_dim1[[#Headers],[system_created_date]],"",SUMIF(B:B,Table_production_dim1[[#This Row],[system_created_date]],D:D))</f>
        <v>6.3060000000000009</v>
      </c>
      <c r="H1351" t="str">
        <f>VLOOKUP(Table_production_dim1[[#This Row],[material_dim_material_id]],Table_material_dim1[[#All],[material_id]:[material_type_description]],3,FALSE)</f>
        <v>OCC</v>
      </c>
    </row>
    <row r="1352" spans="1:8" x14ac:dyDescent="0.25">
      <c r="A1352">
        <v>2279</v>
      </c>
      <c r="B1352" s="2">
        <v>44292</v>
      </c>
      <c r="C1352">
        <v>1576</v>
      </c>
      <c r="D1352">
        <v>0.78800000000000003</v>
      </c>
      <c r="E1352" s="2">
        <v>44292</v>
      </c>
      <c r="F1352">
        <v>4</v>
      </c>
      <c r="G1352">
        <f>IF(Table_production_dim1[[#This Row],[system_created_date]]=Table_production_dim1[[#Headers],[system_created_date]],"",SUMIF(B:B,Table_production_dim1[[#This Row],[system_created_date]],D:D))</f>
        <v>6.3060000000000009</v>
      </c>
      <c r="H1352" t="str">
        <f>VLOOKUP(Table_production_dim1[[#This Row],[material_dim_material_id]],Table_material_dim1[[#All],[material_id]:[material_type_description]],3,FALSE)</f>
        <v>ONP</v>
      </c>
    </row>
    <row r="1353" spans="1:8" x14ac:dyDescent="0.25">
      <c r="A1353">
        <v>2259</v>
      </c>
      <c r="B1353" s="2">
        <v>44292</v>
      </c>
      <c r="C1353">
        <v>1101</v>
      </c>
      <c r="D1353">
        <v>0.55049999999999999</v>
      </c>
      <c r="E1353" s="2">
        <v>44292</v>
      </c>
      <c r="F1353">
        <v>2</v>
      </c>
      <c r="G1353">
        <f>IF(Table_production_dim1[[#This Row],[system_created_date]]=Table_production_dim1[[#Headers],[system_created_date]],"",SUMIF(B:B,Table_production_dim1[[#This Row],[system_created_date]],D:D))</f>
        <v>6.3060000000000009</v>
      </c>
      <c r="H1353" t="str">
        <f>VLOOKUP(Table_production_dim1[[#This Row],[material_dim_material_id]],Table_material_dim1[[#All],[material_id]:[material_type_description]],3,FALSE)</f>
        <v>OCC</v>
      </c>
    </row>
    <row r="1354" spans="1:8" x14ac:dyDescent="0.25">
      <c r="A1354">
        <v>2282</v>
      </c>
      <c r="B1354" s="2">
        <v>44292</v>
      </c>
      <c r="C1354">
        <v>1224</v>
      </c>
      <c r="D1354">
        <v>0.61199999999999999</v>
      </c>
      <c r="E1354" s="2">
        <v>44292</v>
      </c>
      <c r="F1354">
        <v>2</v>
      </c>
      <c r="G1354">
        <f>IF(Table_production_dim1[[#This Row],[system_created_date]]=Table_production_dim1[[#Headers],[system_created_date]],"",SUMIF(B:B,Table_production_dim1[[#This Row],[system_created_date]],D:D))</f>
        <v>6.3060000000000009</v>
      </c>
      <c r="H1354" t="str">
        <f>VLOOKUP(Table_production_dim1[[#This Row],[material_dim_material_id]],Table_material_dim1[[#All],[material_id]:[material_type_description]],3,FALSE)</f>
        <v>OCC</v>
      </c>
    </row>
    <row r="1355" spans="1:8" x14ac:dyDescent="0.25">
      <c r="A1355">
        <v>2277</v>
      </c>
      <c r="B1355" s="2">
        <v>44292</v>
      </c>
      <c r="C1355">
        <v>1210</v>
      </c>
      <c r="D1355">
        <v>0.60499999999999998</v>
      </c>
      <c r="E1355" s="2">
        <v>44292</v>
      </c>
      <c r="F1355">
        <v>2</v>
      </c>
      <c r="G1355">
        <f>IF(Table_production_dim1[[#This Row],[system_created_date]]=Table_production_dim1[[#Headers],[system_created_date]],"",SUMIF(B:B,Table_production_dim1[[#This Row],[system_created_date]],D:D))</f>
        <v>6.3060000000000009</v>
      </c>
      <c r="H1355" t="str">
        <f>VLOOKUP(Table_production_dim1[[#This Row],[material_dim_material_id]],Table_material_dim1[[#All],[material_id]:[material_type_description]],3,FALSE)</f>
        <v>OCC</v>
      </c>
    </row>
    <row r="1356" spans="1:8" x14ac:dyDescent="0.25">
      <c r="A1356">
        <v>2284</v>
      </c>
      <c r="B1356" s="2">
        <v>44292</v>
      </c>
      <c r="C1356">
        <v>1034</v>
      </c>
      <c r="D1356">
        <v>0.51700000000000002</v>
      </c>
      <c r="E1356" s="2">
        <v>44292</v>
      </c>
      <c r="F1356">
        <v>2</v>
      </c>
      <c r="G1356">
        <f>IF(Table_production_dim1[[#This Row],[system_created_date]]=Table_production_dim1[[#Headers],[system_created_date]],"",SUMIF(B:B,Table_production_dim1[[#This Row],[system_created_date]],D:D))</f>
        <v>6.3060000000000009</v>
      </c>
      <c r="H1356" t="str">
        <f>VLOOKUP(Table_production_dim1[[#This Row],[material_dim_material_id]],Table_material_dim1[[#All],[material_id]:[material_type_description]],3,FALSE)</f>
        <v>OCC</v>
      </c>
    </row>
    <row r="1357" spans="1:8" x14ac:dyDescent="0.25">
      <c r="A1357">
        <v>2276</v>
      </c>
      <c r="B1357" s="2">
        <v>44292</v>
      </c>
      <c r="C1357">
        <v>1196</v>
      </c>
      <c r="D1357">
        <v>0.59799999999999998</v>
      </c>
      <c r="E1357" s="2">
        <v>44292</v>
      </c>
      <c r="F1357">
        <v>2</v>
      </c>
      <c r="G1357">
        <f>IF(Table_production_dim1[[#This Row],[system_created_date]]=Table_production_dim1[[#Headers],[system_created_date]],"",SUMIF(B:B,Table_production_dim1[[#This Row],[system_created_date]],D:D))</f>
        <v>6.3060000000000009</v>
      </c>
      <c r="H1357" t="str">
        <f>VLOOKUP(Table_production_dim1[[#This Row],[material_dim_material_id]],Table_material_dim1[[#All],[material_id]:[material_type_description]],3,FALSE)</f>
        <v>OCC</v>
      </c>
    </row>
    <row r="1358" spans="1:8" x14ac:dyDescent="0.25">
      <c r="A1358">
        <v>2281</v>
      </c>
      <c r="B1358" s="2">
        <v>44292</v>
      </c>
      <c r="C1358">
        <v>510</v>
      </c>
      <c r="D1358">
        <v>0.255</v>
      </c>
      <c r="E1358" s="2">
        <v>44292</v>
      </c>
      <c r="F1358">
        <v>8</v>
      </c>
      <c r="G1358">
        <f>IF(Table_production_dim1[[#This Row],[system_created_date]]=Table_production_dim1[[#Headers],[system_created_date]],"",SUMIF(B:B,Table_production_dim1[[#This Row],[system_created_date]],D:D))</f>
        <v>6.3060000000000009</v>
      </c>
      <c r="H1358" t="str">
        <f>VLOOKUP(Table_production_dim1[[#This Row],[material_dim_material_id]],Table_material_dim1[[#All],[material_id]:[material_type_description]],3,FALSE)</f>
        <v>UBC</v>
      </c>
    </row>
    <row r="1359" spans="1:8" x14ac:dyDescent="0.25">
      <c r="A1359">
        <v>2280</v>
      </c>
      <c r="B1359" s="2">
        <v>44292</v>
      </c>
      <c r="C1359">
        <v>1191</v>
      </c>
      <c r="D1359">
        <v>0.59550000000000003</v>
      </c>
      <c r="E1359" s="2">
        <v>44292</v>
      </c>
      <c r="F1359">
        <v>2</v>
      </c>
      <c r="G1359">
        <f>IF(Table_production_dim1[[#This Row],[system_created_date]]=Table_production_dim1[[#Headers],[system_created_date]],"",SUMIF(B:B,Table_production_dim1[[#This Row],[system_created_date]],D:D))</f>
        <v>6.3060000000000009</v>
      </c>
      <c r="H1359" t="str">
        <f>VLOOKUP(Table_production_dim1[[#This Row],[material_dim_material_id]],Table_material_dim1[[#All],[material_id]:[material_type_description]],3,FALSE)</f>
        <v>OCC</v>
      </c>
    </row>
    <row r="1360" spans="1:8" x14ac:dyDescent="0.25">
      <c r="A1360">
        <v>2283</v>
      </c>
      <c r="B1360" s="2">
        <v>44292</v>
      </c>
      <c r="C1360">
        <v>1215</v>
      </c>
      <c r="D1360">
        <v>0.60750000000000004</v>
      </c>
      <c r="E1360" s="2">
        <v>44292</v>
      </c>
      <c r="F1360">
        <v>2</v>
      </c>
      <c r="G1360">
        <f>IF(Table_production_dim1[[#This Row],[system_created_date]]=Table_production_dim1[[#Headers],[system_created_date]],"",SUMIF(B:B,Table_production_dim1[[#This Row],[system_created_date]],D:D))</f>
        <v>6.3060000000000009</v>
      </c>
      <c r="H1360" t="str">
        <f>VLOOKUP(Table_production_dim1[[#This Row],[material_dim_material_id]],Table_material_dim1[[#All],[material_id]:[material_type_description]],3,FALSE)</f>
        <v>OCC</v>
      </c>
    </row>
    <row r="1361" spans="1:8" x14ac:dyDescent="0.25">
      <c r="A1361">
        <v>2278</v>
      </c>
      <c r="B1361" s="2">
        <v>44292</v>
      </c>
      <c r="C1361">
        <v>1175</v>
      </c>
      <c r="D1361">
        <v>0.58750000000000002</v>
      </c>
      <c r="E1361" s="2">
        <v>44292</v>
      </c>
      <c r="F1361">
        <v>2</v>
      </c>
      <c r="G1361">
        <f>IF(Table_production_dim1[[#This Row],[system_created_date]]=Table_production_dim1[[#Headers],[system_created_date]],"",SUMIF(B:B,Table_production_dim1[[#This Row],[system_created_date]],D:D))</f>
        <v>6.3060000000000009</v>
      </c>
      <c r="H1361" t="str">
        <f>VLOOKUP(Table_production_dim1[[#This Row],[material_dim_material_id]],Table_material_dim1[[#All],[material_id]:[material_type_description]],3,FALSE)</f>
        <v>OCC</v>
      </c>
    </row>
    <row r="1362" spans="1:8" x14ac:dyDescent="0.25">
      <c r="A1362">
        <v>2268</v>
      </c>
      <c r="B1362" s="2">
        <v>44291</v>
      </c>
      <c r="C1362">
        <v>1140</v>
      </c>
      <c r="D1362">
        <v>0.56999999999999995</v>
      </c>
      <c r="E1362" s="2">
        <v>44291</v>
      </c>
      <c r="F1362">
        <v>2</v>
      </c>
      <c r="G1362">
        <f>IF(Table_production_dim1[[#This Row],[system_created_date]]=Table_production_dim1[[#Headers],[system_created_date]],"",SUMIF(B:B,Table_production_dim1[[#This Row],[system_created_date]],D:D))</f>
        <v>4.2395000000000005</v>
      </c>
      <c r="H1362" t="str">
        <f>VLOOKUP(Table_production_dim1[[#This Row],[material_dim_material_id]],Table_material_dim1[[#All],[material_id]:[material_type_description]],3,FALSE)</f>
        <v>OCC</v>
      </c>
    </row>
    <row r="1363" spans="1:8" x14ac:dyDescent="0.25">
      <c r="A1363">
        <v>2269</v>
      </c>
      <c r="B1363" s="2">
        <v>44291</v>
      </c>
      <c r="C1363">
        <v>1594</v>
      </c>
      <c r="D1363">
        <v>0.79700000000000004</v>
      </c>
      <c r="E1363" s="2">
        <v>44291</v>
      </c>
      <c r="F1363">
        <v>4</v>
      </c>
      <c r="G1363">
        <f>IF(Table_production_dim1[[#This Row],[system_created_date]]=Table_production_dim1[[#Headers],[system_created_date]],"",SUMIF(B:B,Table_production_dim1[[#This Row],[system_created_date]],D:D))</f>
        <v>4.2395000000000005</v>
      </c>
      <c r="H1363" t="str">
        <f>VLOOKUP(Table_production_dim1[[#This Row],[material_dim_material_id]],Table_material_dim1[[#All],[material_id]:[material_type_description]],3,FALSE)</f>
        <v>ONP</v>
      </c>
    </row>
    <row r="1364" spans="1:8" x14ac:dyDescent="0.25">
      <c r="A1364">
        <v>2270</v>
      </c>
      <c r="B1364" s="2">
        <v>44291</v>
      </c>
      <c r="C1364">
        <v>1210</v>
      </c>
      <c r="D1364">
        <v>0.60499999999999998</v>
      </c>
      <c r="E1364" s="2">
        <v>44291</v>
      </c>
      <c r="F1364">
        <v>2</v>
      </c>
      <c r="G1364">
        <f>IF(Table_production_dim1[[#This Row],[system_created_date]]=Table_production_dim1[[#Headers],[system_created_date]],"",SUMIF(B:B,Table_production_dim1[[#This Row],[system_created_date]],D:D))</f>
        <v>4.2395000000000005</v>
      </c>
      <c r="H1364" t="str">
        <f>VLOOKUP(Table_production_dim1[[#This Row],[material_dim_material_id]],Table_material_dim1[[#All],[material_id]:[material_type_description]],3,FALSE)</f>
        <v>OCC</v>
      </c>
    </row>
    <row r="1365" spans="1:8" x14ac:dyDescent="0.25">
      <c r="A1365">
        <v>2274</v>
      </c>
      <c r="B1365" s="2">
        <v>44291</v>
      </c>
      <c r="C1365">
        <v>1146</v>
      </c>
      <c r="D1365">
        <v>0.57299999999999995</v>
      </c>
      <c r="E1365" s="2">
        <v>44291</v>
      </c>
      <c r="F1365">
        <v>2</v>
      </c>
      <c r="G1365">
        <f>IF(Table_production_dim1[[#This Row],[system_created_date]]=Table_production_dim1[[#Headers],[system_created_date]],"",SUMIF(B:B,Table_production_dim1[[#This Row],[system_created_date]],D:D))</f>
        <v>4.2395000000000005</v>
      </c>
      <c r="H1365" t="str">
        <f>VLOOKUP(Table_production_dim1[[#This Row],[material_dim_material_id]],Table_material_dim1[[#All],[material_id]:[material_type_description]],3,FALSE)</f>
        <v>OCC</v>
      </c>
    </row>
    <row r="1366" spans="1:8" x14ac:dyDescent="0.25">
      <c r="A1366">
        <v>2272</v>
      </c>
      <c r="B1366" s="2">
        <v>44291</v>
      </c>
      <c r="C1366">
        <v>410</v>
      </c>
      <c r="D1366">
        <v>0.20499999999999999</v>
      </c>
      <c r="E1366" s="2">
        <v>44291</v>
      </c>
      <c r="F1366">
        <v>8</v>
      </c>
      <c r="G1366">
        <f>IF(Table_production_dim1[[#This Row],[system_created_date]]=Table_production_dim1[[#Headers],[system_created_date]],"",SUMIF(B:B,Table_production_dim1[[#This Row],[system_created_date]],D:D))</f>
        <v>4.2395000000000005</v>
      </c>
      <c r="H1366" t="str">
        <f>VLOOKUP(Table_production_dim1[[#This Row],[material_dim_material_id]],Table_material_dim1[[#All],[material_id]:[material_type_description]],3,FALSE)</f>
        <v>UBC</v>
      </c>
    </row>
    <row r="1367" spans="1:8" x14ac:dyDescent="0.25">
      <c r="A1367">
        <v>2275</v>
      </c>
      <c r="B1367" s="2">
        <v>44291</v>
      </c>
      <c r="C1367">
        <v>575</v>
      </c>
      <c r="D1367">
        <v>0.28749999999999998</v>
      </c>
      <c r="E1367" s="2">
        <v>44291</v>
      </c>
      <c r="F1367">
        <v>5</v>
      </c>
      <c r="G1367">
        <f>IF(Table_production_dim1[[#This Row],[system_created_date]]=Table_production_dim1[[#Headers],[system_created_date]],"",SUMIF(B:B,Table_production_dim1[[#This Row],[system_created_date]],D:D))</f>
        <v>4.2395000000000005</v>
      </c>
      <c r="H1367" t="str">
        <f>VLOOKUP(Table_production_dim1[[#This Row],[material_dim_material_id]],Table_material_dim1[[#All],[material_id]:[material_type_description]],3,FALSE)</f>
        <v>PET</v>
      </c>
    </row>
    <row r="1368" spans="1:8" x14ac:dyDescent="0.25">
      <c r="A1368">
        <v>2273</v>
      </c>
      <c r="B1368" s="2">
        <v>44291</v>
      </c>
      <c r="C1368">
        <v>1216</v>
      </c>
      <c r="D1368">
        <v>0.60799999999999998</v>
      </c>
      <c r="E1368" s="2">
        <v>44291</v>
      </c>
      <c r="F1368">
        <v>2</v>
      </c>
      <c r="G1368">
        <f>IF(Table_production_dim1[[#This Row],[system_created_date]]=Table_production_dim1[[#Headers],[system_created_date]],"",SUMIF(B:B,Table_production_dim1[[#This Row],[system_created_date]],D:D))</f>
        <v>4.2395000000000005</v>
      </c>
      <c r="H1368" t="str">
        <f>VLOOKUP(Table_production_dim1[[#This Row],[material_dim_material_id]],Table_material_dim1[[#All],[material_id]:[material_type_description]],3,FALSE)</f>
        <v>OCC</v>
      </c>
    </row>
    <row r="1369" spans="1:8" x14ac:dyDescent="0.25">
      <c r="A1369">
        <v>2271</v>
      </c>
      <c r="B1369" s="2">
        <v>44291</v>
      </c>
      <c r="C1369">
        <v>1188</v>
      </c>
      <c r="D1369">
        <v>0.59399999999999997</v>
      </c>
      <c r="E1369" s="2">
        <v>44291</v>
      </c>
      <c r="F1369">
        <v>2</v>
      </c>
      <c r="G1369">
        <f>IF(Table_production_dim1[[#This Row],[system_created_date]]=Table_production_dim1[[#Headers],[system_created_date]],"",SUMIF(B:B,Table_production_dim1[[#This Row],[system_created_date]],D:D))</f>
        <v>4.2395000000000005</v>
      </c>
      <c r="H1369" t="str">
        <f>VLOOKUP(Table_production_dim1[[#This Row],[material_dim_material_id]],Table_material_dim1[[#All],[material_id]:[material_type_description]],3,FALSE)</f>
        <v>OCC</v>
      </c>
    </row>
    <row r="1370" spans="1:8" x14ac:dyDescent="0.25">
      <c r="A1370">
        <v>2267</v>
      </c>
      <c r="B1370" s="2">
        <v>44288</v>
      </c>
      <c r="C1370">
        <v>450</v>
      </c>
      <c r="D1370">
        <v>0.22500000000000001</v>
      </c>
      <c r="E1370" s="2">
        <v>44288</v>
      </c>
      <c r="F1370">
        <v>8</v>
      </c>
      <c r="G1370">
        <f>IF(Table_production_dim1[[#This Row],[system_created_date]]=Table_production_dim1[[#Headers],[system_created_date]],"",SUMIF(B:B,Table_production_dim1[[#This Row],[system_created_date]],D:D))</f>
        <v>4.9165000000000001</v>
      </c>
      <c r="H1370" t="str">
        <f>VLOOKUP(Table_production_dim1[[#This Row],[material_dim_material_id]],Table_material_dim1[[#All],[material_id]:[material_type_description]],3,FALSE)</f>
        <v>UBC</v>
      </c>
    </row>
    <row r="1371" spans="1:8" x14ac:dyDescent="0.25">
      <c r="A1371">
        <v>2264</v>
      </c>
      <c r="B1371" s="2">
        <v>44288</v>
      </c>
      <c r="C1371">
        <v>1240</v>
      </c>
      <c r="D1371">
        <v>0.62</v>
      </c>
      <c r="E1371" s="2">
        <v>44288</v>
      </c>
      <c r="F1371">
        <v>2</v>
      </c>
      <c r="G1371">
        <f>IF(Table_production_dim1[[#This Row],[system_created_date]]=Table_production_dim1[[#Headers],[system_created_date]],"",SUMIF(B:B,Table_production_dim1[[#This Row],[system_created_date]],D:D))</f>
        <v>4.9165000000000001</v>
      </c>
      <c r="H1371" t="str">
        <f>VLOOKUP(Table_production_dim1[[#This Row],[material_dim_material_id]],Table_material_dim1[[#All],[material_id]:[material_type_description]],3,FALSE)</f>
        <v>OCC</v>
      </c>
    </row>
    <row r="1372" spans="1:8" x14ac:dyDescent="0.25">
      <c r="A1372">
        <v>2262</v>
      </c>
      <c r="B1372" s="2">
        <v>44288</v>
      </c>
      <c r="C1372">
        <v>1225</v>
      </c>
      <c r="D1372">
        <v>0.61250000000000004</v>
      </c>
      <c r="E1372" s="2">
        <v>44288</v>
      </c>
      <c r="F1372">
        <v>2</v>
      </c>
      <c r="G1372">
        <f>IF(Table_production_dim1[[#This Row],[system_created_date]]=Table_production_dim1[[#Headers],[system_created_date]],"",SUMIF(B:B,Table_production_dim1[[#This Row],[system_created_date]],D:D))</f>
        <v>4.9165000000000001</v>
      </c>
      <c r="H1372" t="str">
        <f>VLOOKUP(Table_production_dim1[[#This Row],[material_dim_material_id]],Table_material_dim1[[#All],[material_id]:[material_type_description]],3,FALSE)</f>
        <v>OCC</v>
      </c>
    </row>
    <row r="1373" spans="1:8" x14ac:dyDescent="0.25">
      <c r="A1373">
        <v>2263</v>
      </c>
      <c r="B1373" s="2">
        <v>44288</v>
      </c>
      <c r="C1373">
        <v>1114</v>
      </c>
      <c r="D1373">
        <v>0.55700000000000005</v>
      </c>
      <c r="E1373" s="2">
        <v>44288</v>
      </c>
      <c r="F1373">
        <v>2</v>
      </c>
      <c r="G1373">
        <f>IF(Table_production_dim1[[#This Row],[system_created_date]]=Table_production_dim1[[#Headers],[system_created_date]],"",SUMIF(B:B,Table_production_dim1[[#This Row],[system_created_date]],D:D))</f>
        <v>4.9165000000000001</v>
      </c>
      <c r="H1373" t="str">
        <f>VLOOKUP(Table_production_dim1[[#This Row],[material_dim_material_id]],Table_material_dim1[[#All],[material_id]:[material_type_description]],3,FALSE)</f>
        <v>OCC</v>
      </c>
    </row>
    <row r="1374" spans="1:8" x14ac:dyDescent="0.25">
      <c r="A1374">
        <v>2243</v>
      </c>
      <c r="B1374" s="2">
        <v>44288</v>
      </c>
      <c r="C1374">
        <v>1600</v>
      </c>
      <c r="D1374">
        <v>0.8</v>
      </c>
      <c r="E1374" s="2">
        <v>44288</v>
      </c>
      <c r="F1374">
        <v>4</v>
      </c>
      <c r="G1374">
        <f>IF(Table_production_dim1[[#This Row],[system_created_date]]=Table_production_dim1[[#Headers],[system_created_date]],"",SUMIF(B:B,Table_production_dim1[[#This Row],[system_created_date]],D:D))</f>
        <v>4.9165000000000001</v>
      </c>
      <c r="H1374" t="str">
        <f>VLOOKUP(Table_production_dim1[[#This Row],[material_dim_material_id]],Table_material_dim1[[#All],[material_id]:[material_type_description]],3,FALSE)</f>
        <v>ONP</v>
      </c>
    </row>
    <row r="1375" spans="1:8" x14ac:dyDescent="0.25">
      <c r="A1375">
        <v>2261</v>
      </c>
      <c r="B1375" s="2">
        <v>44288</v>
      </c>
      <c r="C1375">
        <v>1210</v>
      </c>
      <c r="D1375">
        <v>0.60499999999999998</v>
      </c>
      <c r="E1375" s="2">
        <v>44288</v>
      </c>
      <c r="F1375">
        <v>2</v>
      </c>
      <c r="G1375">
        <f>IF(Table_production_dim1[[#This Row],[system_created_date]]=Table_production_dim1[[#Headers],[system_created_date]],"",SUMIF(B:B,Table_production_dim1[[#This Row],[system_created_date]],D:D))</f>
        <v>4.9165000000000001</v>
      </c>
      <c r="H1375" t="str">
        <f>VLOOKUP(Table_production_dim1[[#This Row],[material_dim_material_id]],Table_material_dim1[[#All],[material_id]:[material_type_description]],3,FALSE)</f>
        <v>OCC</v>
      </c>
    </row>
    <row r="1376" spans="1:8" x14ac:dyDescent="0.25">
      <c r="A1376">
        <v>2242</v>
      </c>
      <c r="B1376" s="2">
        <v>44288</v>
      </c>
      <c r="C1376">
        <v>1184</v>
      </c>
      <c r="D1376">
        <v>0.59199999999999997</v>
      </c>
      <c r="E1376" s="2">
        <v>44288</v>
      </c>
      <c r="F1376">
        <v>2</v>
      </c>
      <c r="G1376">
        <f>IF(Table_production_dim1[[#This Row],[system_created_date]]=Table_production_dim1[[#Headers],[system_created_date]],"",SUMIF(B:B,Table_production_dim1[[#This Row],[system_created_date]],D:D))</f>
        <v>4.9165000000000001</v>
      </c>
      <c r="H1376" t="str">
        <f>VLOOKUP(Table_production_dim1[[#This Row],[material_dim_material_id]],Table_material_dim1[[#All],[material_id]:[material_type_description]],3,FALSE)</f>
        <v>OCC</v>
      </c>
    </row>
    <row r="1377" spans="1:8" x14ac:dyDescent="0.25">
      <c r="A1377">
        <v>2266</v>
      </c>
      <c r="B1377" s="2">
        <v>44288</v>
      </c>
      <c r="C1377">
        <v>618</v>
      </c>
      <c r="D1377">
        <v>0.309</v>
      </c>
      <c r="E1377" s="2">
        <v>44288</v>
      </c>
      <c r="F1377">
        <v>7</v>
      </c>
      <c r="G1377">
        <f>IF(Table_production_dim1[[#This Row],[system_created_date]]=Table_production_dim1[[#Headers],[system_created_date]],"",SUMIF(B:B,Table_production_dim1[[#This Row],[system_created_date]],D:D))</f>
        <v>4.9165000000000001</v>
      </c>
      <c r="H1377" t="str">
        <f>VLOOKUP(Table_production_dim1[[#This Row],[material_dim_material_id]],Table_material_dim1[[#All],[material_id]:[material_type_description]],3,FALSE)</f>
        <v>HDPEC</v>
      </c>
    </row>
    <row r="1378" spans="1:8" x14ac:dyDescent="0.25">
      <c r="A1378">
        <v>2265</v>
      </c>
      <c r="B1378" s="2">
        <v>44288</v>
      </c>
      <c r="C1378">
        <v>1192</v>
      </c>
      <c r="D1378">
        <v>0.59599999999999997</v>
      </c>
      <c r="E1378" s="2">
        <v>44288</v>
      </c>
      <c r="F1378">
        <v>2</v>
      </c>
      <c r="G1378">
        <f>IF(Table_production_dim1[[#This Row],[system_created_date]]=Table_production_dim1[[#Headers],[system_created_date]],"",SUMIF(B:B,Table_production_dim1[[#This Row],[system_created_date]],D:D))</f>
        <v>4.9165000000000001</v>
      </c>
      <c r="H1378" t="str">
        <f>VLOOKUP(Table_production_dim1[[#This Row],[material_dim_material_id]],Table_material_dim1[[#All],[material_id]:[material_type_description]],3,FALSE)</f>
        <v>OCC</v>
      </c>
    </row>
    <row r="1379" spans="1:8" x14ac:dyDescent="0.25">
      <c r="A1379">
        <v>2238</v>
      </c>
      <c r="B1379" s="2">
        <v>44287</v>
      </c>
      <c r="C1379">
        <v>1210</v>
      </c>
      <c r="D1379">
        <v>0.60499999999999998</v>
      </c>
      <c r="E1379" s="2">
        <v>44287</v>
      </c>
      <c r="F1379">
        <v>2</v>
      </c>
      <c r="G1379">
        <f>IF(Table_production_dim1[[#This Row],[system_created_date]]=Table_production_dim1[[#Headers],[system_created_date]],"",SUMIF(B:B,Table_production_dim1[[#This Row],[system_created_date]],D:D))</f>
        <v>4.0664999999999996</v>
      </c>
      <c r="H1379" t="str">
        <f>VLOOKUP(Table_production_dim1[[#This Row],[material_dim_material_id]],Table_material_dim1[[#All],[material_id]:[material_type_description]],3,FALSE)</f>
        <v>OCC</v>
      </c>
    </row>
    <row r="1380" spans="1:8" x14ac:dyDescent="0.25">
      <c r="A1380">
        <v>2235</v>
      </c>
      <c r="B1380" s="2">
        <v>44287</v>
      </c>
      <c r="C1380">
        <v>1198</v>
      </c>
      <c r="D1380">
        <v>0.59899999999999998</v>
      </c>
      <c r="E1380" s="2">
        <v>44287</v>
      </c>
      <c r="F1380">
        <v>2</v>
      </c>
      <c r="G1380">
        <f>IF(Table_production_dim1[[#This Row],[system_created_date]]=Table_production_dim1[[#Headers],[system_created_date]],"",SUMIF(B:B,Table_production_dim1[[#This Row],[system_created_date]],D:D))</f>
        <v>4.0664999999999996</v>
      </c>
      <c r="H1380" t="str">
        <f>VLOOKUP(Table_production_dim1[[#This Row],[material_dim_material_id]],Table_material_dim1[[#All],[material_id]:[material_type_description]],3,FALSE)</f>
        <v>OCC</v>
      </c>
    </row>
    <row r="1381" spans="1:8" x14ac:dyDescent="0.25">
      <c r="A1381">
        <v>2239</v>
      </c>
      <c r="B1381" s="2">
        <v>44287</v>
      </c>
      <c r="C1381">
        <v>400</v>
      </c>
      <c r="D1381">
        <v>0.2</v>
      </c>
      <c r="E1381" s="2">
        <v>44287</v>
      </c>
      <c r="F1381">
        <v>8</v>
      </c>
      <c r="G1381">
        <f>IF(Table_production_dim1[[#This Row],[system_created_date]]=Table_production_dim1[[#Headers],[system_created_date]],"",SUMIF(B:B,Table_production_dim1[[#This Row],[system_created_date]],D:D))</f>
        <v>4.0664999999999996</v>
      </c>
      <c r="H1381" t="str">
        <f>VLOOKUP(Table_production_dim1[[#This Row],[material_dim_material_id]],Table_material_dim1[[#All],[material_id]:[material_type_description]],3,FALSE)</f>
        <v>UBC</v>
      </c>
    </row>
    <row r="1382" spans="1:8" x14ac:dyDescent="0.25">
      <c r="A1382">
        <v>2241</v>
      </c>
      <c r="B1382" s="2">
        <v>44287</v>
      </c>
      <c r="C1382">
        <v>620</v>
      </c>
      <c r="D1382">
        <v>0.31</v>
      </c>
      <c r="E1382" s="2">
        <v>44287</v>
      </c>
      <c r="F1382">
        <v>6</v>
      </c>
      <c r="G1382">
        <f>IF(Table_production_dim1[[#This Row],[system_created_date]]=Table_production_dim1[[#Headers],[system_created_date]],"",SUMIF(B:B,Table_production_dim1[[#This Row],[system_created_date]],D:D))</f>
        <v>4.0664999999999996</v>
      </c>
      <c r="H1382" t="str">
        <f>VLOOKUP(Table_production_dim1[[#This Row],[material_dim_material_id]],Table_material_dim1[[#All],[material_id]:[material_type_description]],3,FALSE)</f>
        <v>HDPEN</v>
      </c>
    </row>
    <row r="1383" spans="1:8" x14ac:dyDescent="0.25">
      <c r="A1383">
        <v>2240</v>
      </c>
      <c r="B1383" s="2">
        <v>44287</v>
      </c>
      <c r="C1383">
        <v>670</v>
      </c>
      <c r="D1383">
        <v>0.33500000000000002</v>
      </c>
      <c r="E1383" s="2">
        <v>44287</v>
      </c>
      <c r="F1383">
        <v>5</v>
      </c>
      <c r="G1383">
        <f>IF(Table_production_dim1[[#This Row],[system_created_date]]=Table_production_dim1[[#Headers],[system_created_date]],"",SUMIF(B:B,Table_production_dim1[[#This Row],[system_created_date]],D:D))</f>
        <v>4.0664999999999996</v>
      </c>
      <c r="H1383" t="str">
        <f>VLOOKUP(Table_production_dim1[[#This Row],[material_dim_material_id]],Table_material_dim1[[#All],[material_id]:[material_type_description]],3,FALSE)</f>
        <v>PET</v>
      </c>
    </row>
    <row r="1384" spans="1:8" x14ac:dyDescent="0.25">
      <c r="A1384">
        <v>2236</v>
      </c>
      <c r="B1384" s="2">
        <v>44287</v>
      </c>
      <c r="C1384">
        <v>1617</v>
      </c>
      <c r="D1384">
        <v>0.8085</v>
      </c>
      <c r="E1384" s="2">
        <v>44287</v>
      </c>
      <c r="F1384">
        <v>4</v>
      </c>
      <c r="G1384">
        <f>IF(Table_production_dim1[[#This Row],[system_created_date]]=Table_production_dim1[[#Headers],[system_created_date]],"",SUMIF(B:B,Table_production_dim1[[#This Row],[system_created_date]],D:D))</f>
        <v>4.0664999999999996</v>
      </c>
      <c r="H1384" t="str">
        <f>VLOOKUP(Table_production_dim1[[#This Row],[material_dim_material_id]],Table_material_dim1[[#All],[material_id]:[material_type_description]],3,FALSE)</f>
        <v>ONP</v>
      </c>
    </row>
    <row r="1385" spans="1:8" x14ac:dyDescent="0.25">
      <c r="A1385">
        <v>2234</v>
      </c>
      <c r="B1385" s="2">
        <v>44287</v>
      </c>
      <c r="C1385">
        <v>1234</v>
      </c>
      <c r="D1385">
        <v>0.61699999999999999</v>
      </c>
      <c r="E1385" s="2">
        <v>44287</v>
      </c>
      <c r="F1385">
        <v>2</v>
      </c>
      <c r="G1385">
        <f>IF(Table_production_dim1[[#This Row],[system_created_date]]=Table_production_dim1[[#Headers],[system_created_date]],"",SUMIF(B:B,Table_production_dim1[[#This Row],[system_created_date]],D:D))</f>
        <v>4.0664999999999996</v>
      </c>
      <c r="H1385" t="str">
        <f>VLOOKUP(Table_production_dim1[[#This Row],[material_dim_material_id]],Table_material_dim1[[#All],[material_id]:[material_type_description]],3,FALSE)</f>
        <v>OCC</v>
      </c>
    </row>
    <row r="1386" spans="1:8" x14ac:dyDescent="0.25">
      <c r="A1386">
        <v>2237</v>
      </c>
      <c r="B1386" s="2">
        <v>44287</v>
      </c>
      <c r="C1386">
        <v>1184</v>
      </c>
      <c r="D1386">
        <v>0.59199999999999997</v>
      </c>
      <c r="E1386" s="2">
        <v>44287</v>
      </c>
      <c r="F1386">
        <v>2</v>
      </c>
      <c r="G1386">
        <f>IF(Table_production_dim1[[#This Row],[system_created_date]]=Table_production_dim1[[#Headers],[system_created_date]],"",SUMIF(B:B,Table_production_dim1[[#This Row],[system_created_date]],D:D))</f>
        <v>4.0664999999999996</v>
      </c>
      <c r="H1386" t="str">
        <f>VLOOKUP(Table_production_dim1[[#This Row],[material_dim_material_id]],Table_material_dim1[[#All],[material_id]:[material_type_description]],3,FALSE)</f>
        <v>OCC</v>
      </c>
    </row>
    <row r="1387" spans="1:8" x14ac:dyDescent="0.25">
      <c r="A1387">
        <v>2230</v>
      </c>
      <c r="B1387" s="2">
        <v>44286</v>
      </c>
      <c r="C1387">
        <v>1180</v>
      </c>
      <c r="D1387">
        <v>0.59</v>
      </c>
      <c r="E1387" s="2">
        <v>44286</v>
      </c>
      <c r="F1387">
        <v>2</v>
      </c>
      <c r="G1387">
        <f>IF(Table_production_dim1[[#This Row],[system_created_date]]=Table_production_dim1[[#Headers],[system_created_date]],"",SUMIF(B:B,Table_production_dim1[[#This Row],[system_created_date]],D:D))</f>
        <v>1.4949999999999999</v>
      </c>
      <c r="H1387" t="str">
        <f>VLOOKUP(Table_production_dim1[[#This Row],[material_dim_material_id]],Table_material_dim1[[#All],[material_id]:[material_type_description]],3,FALSE)</f>
        <v>OCC</v>
      </c>
    </row>
    <row r="1388" spans="1:8" x14ac:dyDescent="0.25">
      <c r="A1388">
        <v>2232</v>
      </c>
      <c r="B1388" s="2">
        <v>44286</v>
      </c>
      <c r="C1388">
        <v>640</v>
      </c>
      <c r="D1388">
        <v>0.32</v>
      </c>
      <c r="E1388" s="2">
        <v>44286</v>
      </c>
      <c r="F1388">
        <v>5</v>
      </c>
      <c r="G1388">
        <f>IF(Table_production_dim1[[#This Row],[system_created_date]]=Table_production_dim1[[#Headers],[system_created_date]],"",SUMIF(B:B,Table_production_dim1[[#This Row],[system_created_date]],D:D))</f>
        <v>1.4949999999999999</v>
      </c>
      <c r="H1388" t="str">
        <f>VLOOKUP(Table_production_dim1[[#This Row],[material_dim_material_id]],Table_material_dim1[[#All],[material_id]:[material_type_description]],3,FALSE)</f>
        <v>PET</v>
      </c>
    </row>
    <row r="1389" spans="1:8" x14ac:dyDescent="0.25">
      <c r="A1389">
        <v>2231</v>
      </c>
      <c r="B1389" s="2">
        <v>44286</v>
      </c>
      <c r="C1389">
        <v>1170</v>
      </c>
      <c r="D1389">
        <v>0.58499999999999996</v>
      </c>
      <c r="E1389" s="2">
        <v>44286</v>
      </c>
      <c r="F1389">
        <v>2</v>
      </c>
      <c r="G1389">
        <f>IF(Table_production_dim1[[#This Row],[system_created_date]]=Table_production_dim1[[#Headers],[system_created_date]],"",SUMIF(B:B,Table_production_dim1[[#This Row],[system_created_date]],D:D))</f>
        <v>1.4949999999999999</v>
      </c>
      <c r="H1389" t="str">
        <f>VLOOKUP(Table_production_dim1[[#This Row],[material_dim_material_id]],Table_material_dim1[[#All],[material_id]:[material_type_description]],3,FALSE)</f>
        <v>OCC</v>
      </c>
    </row>
    <row r="1390" spans="1:8" x14ac:dyDescent="0.25">
      <c r="A1390">
        <v>2229</v>
      </c>
      <c r="B1390" s="2">
        <v>44285</v>
      </c>
      <c r="C1390">
        <v>397</v>
      </c>
      <c r="D1390">
        <v>0.19850000000000001</v>
      </c>
      <c r="E1390" s="2">
        <v>44285</v>
      </c>
      <c r="F1390">
        <v>8</v>
      </c>
      <c r="G1390">
        <f>IF(Table_production_dim1[[#This Row],[system_created_date]]=Table_production_dim1[[#Headers],[system_created_date]],"",SUMIF(B:B,Table_production_dim1[[#This Row],[system_created_date]],D:D))</f>
        <v>6.4450000000000003</v>
      </c>
      <c r="H1390" t="str">
        <f>VLOOKUP(Table_production_dim1[[#This Row],[material_dim_material_id]],Table_material_dim1[[#All],[material_id]:[material_type_description]],3,FALSE)</f>
        <v>UBC</v>
      </c>
    </row>
    <row r="1391" spans="1:8" x14ac:dyDescent="0.25">
      <c r="A1391">
        <v>2219</v>
      </c>
      <c r="B1391" s="2">
        <v>44285</v>
      </c>
      <c r="C1391">
        <v>1145</v>
      </c>
      <c r="D1391">
        <v>0.57250000000000001</v>
      </c>
      <c r="E1391" s="2">
        <v>44285</v>
      </c>
      <c r="F1391">
        <v>2</v>
      </c>
      <c r="G1391">
        <f>IF(Table_production_dim1[[#This Row],[system_created_date]]=Table_production_dim1[[#Headers],[system_created_date]],"",SUMIF(B:B,Table_production_dim1[[#This Row],[system_created_date]],D:D))</f>
        <v>6.4450000000000003</v>
      </c>
      <c r="H1391" t="str">
        <f>VLOOKUP(Table_production_dim1[[#This Row],[material_dim_material_id]],Table_material_dim1[[#All],[material_id]:[material_type_description]],3,FALSE)</f>
        <v>OCC</v>
      </c>
    </row>
    <row r="1392" spans="1:8" x14ac:dyDescent="0.25">
      <c r="A1392">
        <v>2218</v>
      </c>
      <c r="B1392" s="2">
        <v>44285</v>
      </c>
      <c r="C1392">
        <v>1165</v>
      </c>
      <c r="D1392">
        <v>0.58250000000000002</v>
      </c>
      <c r="E1392" s="2">
        <v>44285</v>
      </c>
      <c r="F1392">
        <v>2</v>
      </c>
      <c r="G1392">
        <f>IF(Table_production_dim1[[#This Row],[system_created_date]]=Table_production_dim1[[#Headers],[system_created_date]],"",SUMIF(B:B,Table_production_dim1[[#This Row],[system_created_date]],D:D))</f>
        <v>6.4450000000000003</v>
      </c>
      <c r="H1392" t="str">
        <f>VLOOKUP(Table_production_dim1[[#This Row],[material_dim_material_id]],Table_material_dim1[[#All],[material_id]:[material_type_description]],3,FALSE)</f>
        <v>OCC</v>
      </c>
    </row>
    <row r="1393" spans="1:8" x14ac:dyDescent="0.25">
      <c r="A1393">
        <v>2226</v>
      </c>
      <c r="B1393" s="2">
        <v>44285</v>
      </c>
      <c r="C1393">
        <v>1195</v>
      </c>
      <c r="D1393">
        <v>0.59750000000000003</v>
      </c>
      <c r="E1393" s="2">
        <v>44285</v>
      </c>
      <c r="F1393">
        <v>2</v>
      </c>
      <c r="G1393">
        <f>IF(Table_production_dim1[[#This Row],[system_created_date]]=Table_production_dim1[[#Headers],[system_created_date]],"",SUMIF(B:B,Table_production_dim1[[#This Row],[system_created_date]],D:D))</f>
        <v>6.4450000000000003</v>
      </c>
      <c r="H1393" t="str">
        <f>VLOOKUP(Table_production_dim1[[#This Row],[material_dim_material_id]],Table_material_dim1[[#All],[material_id]:[material_type_description]],3,FALSE)</f>
        <v>OCC</v>
      </c>
    </row>
    <row r="1394" spans="1:8" x14ac:dyDescent="0.25">
      <c r="A1394">
        <v>2225</v>
      </c>
      <c r="B1394" s="2">
        <v>44285</v>
      </c>
      <c r="C1394">
        <v>1184</v>
      </c>
      <c r="D1394">
        <v>0.59199999999999997</v>
      </c>
      <c r="E1394" s="2">
        <v>44285</v>
      </c>
      <c r="F1394">
        <v>2</v>
      </c>
      <c r="G1394">
        <f>IF(Table_production_dim1[[#This Row],[system_created_date]]=Table_production_dim1[[#Headers],[system_created_date]],"",SUMIF(B:B,Table_production_dim1[[#This Row],[system_created_date]],D:D))</f>
        <v>6.4450000000000003</v>
      </c>
      <c r="H1394" t="str">
        <f>VLOOKUP(Table_production_dim1[[#This Row],[material_dim_material_id]],Table_material_dim1[[#All],[material_id]:[material_type_description]],3,FALSE)</f>
        <v>OCC</v>
      </c>
    </row>
    <row r="1395" spans="1:8" x14ac:dyDescent="0.25">
      <c r="A1395">
        <v>2220</v>
      </c>
      <c r="B1395" s="2">
        <v>44285</v>
      </c>
      <c r="C1395">
        <v>1170</v>
      </c>
      <c r="D1395">
        <v>0.58499999999999996</v>
      </c>
      <c r="E1395" s="2">
        <v>44285</v>
      </c>
      <c r="F1395">
        <v>2</v>
      </c>
      <c r="G1395">
        <f>IF(Table_production_dim1[[#This Row],[system_created_date]]=Table_production_dim1[[#Headers],[system_created_date]],"",SUMIF(B:B,Table_production_dim1[[#This Row],[system_created_date]],D:D))</f>
        <v>6.4450000000000003</v>
      </c>
      <c r="H1395" t="str">
        <f>VLOOKUP(Table_production_dim1[[#This Row],[material_dim_material_id]],Table_material_dim1[[#All],[material_id]:[material_type_description]],3,FALSE)</f>
        <v>OCC</v>
      </c>
    </row>
    <row r="1396" spans="1:8" x14ac:dyDescent="0.25">
      <c r="A1396">
        <v>2224</v>
      </c>
      <c r="B1396" s="2">
        <v>44285</v>
      </c>
      <c r="C1396">
        <v>1170</v>
      </c>
      <c r="D1396">
        <v>0.58499999999999996</v>
      </c>
      <c r="E1396" s="2">
        <v>44285</v>
      </c>
      <c r="F1396">
        <v>2</v>
      </c>
      <c r="G1396">
        <f>IF(Table_production_dim1[[#This Row],[system_created_date]]=Table_production_dim1[[#Headers],[system_created_date]],"",SUMIF(B:B,Table_production_dim1[[#This Row],[system_created_date]],D:D))</f>
        <v>6.4450000000000003</v>
      </c>
      <c r="H1396" t="str">
        <f>VLOOKUP(Table_production_dim1[[#This Row],[material_dim_material_id]],Table_material_dim1[[#All],[material_id]:[material_type_description]],3,FALSE)</f>
        <v>OCC</v>
      </c>
    </row>
    <row r="1397" spans="1:8" x14ac:dyDescent="0.25">
      <c r="A1397">
        <v>2223</v>
      </c>
      <c r="B1397" s="2">
        <v>44285</v>
      </c>
      <c r="C1397">
        <v>1130</v>
      </c>
      <c r="D1397">
        <v>0.56499999999999995</v>
      </c>
      <c r="E1397" s="2">
        <v>44285</v>
      </c>
      <c r="F1397">
        <v>2</v>
      </c>
      <c r="G1397">
        <f>IF(Table_production_dim1[[#This Row],[system_created_date]]=Table_production_dim1[[#Headers],[system_created_date]],"",SUMIF(B:B,Table_production_dim1[[#This Row],[system_created_date]],D:D))</f>
        <v>6.4450000000000003</v>
      </c>
      <c r="H1397" t="str">
        <f>VLOOKUP(Table_production_dim1[[#This Row],[material_dim_material_id]],Table_material_dim1[[#All],[material_id]:[material_type_description]],3,FALSE)</f>
        <v>OCC</v>
      </c>
    </row>
    <row r="1398" spans="1:8" x14ac:dyDescent="0.25">
      <c r="A1398">
        <v>2227</v>
      </c>
      <c r="B1398" s="2">
        <v>44285</v>
      </c>
      <c r="C1398">
        <v>1177</v>
      </c>
      <c r="D1398">
        <v>0.58850000000000002</v>
      </c>
      <c r="E1398" s="2">
        <v>44285</v>
      </c>
      <c r="F1398">
        <v>2</v>
      </c>
      <c r="G1398">
        <f>IF(Table_production_dim1[[#This Row],[system_created_date]]=Table_production_dim1[[#Headers],[system_created_date]],"",SUMIF(B:B,Table_production_dim1[[#This Row],[system_created_date]],D:D))</f>
        <v>6.4450000000000003</v>
      </c>
      <c r="H1398" t="str">
        <f>VLOOKUP(Table_production_dim1[[#This Row],[material_dim_material_id]],Table_material_dim1[[#All],[material_id]:[material_type_description]],3,FALSE)</f>
        <v>OCC</v>
      </c>
    </row>
    <row r="1399" spans="1:8" x14ac:dyDescent="0.25">
      <c r="A1399">
        <v>2228</v>
      </c>
      <c r="B1399" s="2">
        <v>44285</v>
      </c>
      <c r="C1399">
        <v>487</v>
      </c>
      <c r="D1399">
        <v>0.24349999999999999</v>
      </c>
      <c r="E1399" s="2">
        <v>44285</v>
      </c>
      <c r="F1399">
        <v>8</v>
      </c>
      <c r="G1399">
        <f>IF(Table_production_dim1[[#This Row],[system_created_date]]=Table_production_dim1[[#Headers],[system_created_date]],"",SUMIF(B:B,Table_production_dim1[[#This Row],[system_created_date]],D:D))</f>
        <v>6.4450000000000003</v>
      </c>
      <c r="H1399" t="str">
        <f>VLOOKUP(Table_production_dim1[[#This Row],[material_dim_material_id]],Table_material_dim1[[#All],[material_id]:[material_type_description]],3,FALSE)</f>
        <v>UBC</v>
      </c>
    </row>
    <row r="1400" spans="1:8" x14ac:dyDescent="0.25">
      <c r="A1400">
        <v>2222</v>
      </c>
      <c r="B1400" s="2">
        <v>44285</v>
      </c>
      <c r="C1400">
        <v>1560</v>
      </c>
      <c r="D1400">
        <v>0.78</v>
      </c>
      <c r="E1400" s="2">
        <v>44285</v>
      </c>
      <c r="F1400">
        <v>4</v>
      </c>
      <c r="G1400">
        <f>IF(Table_production_dim1[[#This Row],[system_created_date]]=Table_production_dim1[[#Headers],[system_created_date]],"",SUMIF(B:B,Table_production_dim1[[#This Row],[system_created_date]],D:D))</f>
        <v>6.4450000000000003</v>
      </c>
      <c r="H1400" t="str">
        <f>VLOOKUP(Table_production_dim1[[#This Row],[material_dim_material_id]],Table_material_dim1[[#All],[material_id]:[material_type_description]],3,FALSE)</f>
        <v>ONP</v>
      </c>
    </row>
    <row r="1401" spans="1:8" x14ac:dyDescent="0.25">
      <c r="A1401">
        <v>2221</v>
      </c>
      <c r="B1401" s="2">
        <v>44285</v>
      </c>
      <c r="C1401">
        <v>1110</v>
      </c>
      <c r="D1401">
        <v>0.55500000000000005</v>
      </c>
      <c r="E1401" s="2">
        <v>44285</v>
      </c>
      <c r="F1401">
        <v>2</v>
      </c>
      <c r="G1401">
        <f>IF(Table_production_dim1[[#This Row],[system_created_date]]=Table_production_dim1[[#Headers],[system_created_date]],"",SUMIF(B:B,Table_production_dim1[[#This Row],[system_created_date]],D:D))</f>
        <v>6.4450000000000003</v>
      </c>
      <c r="H1401" t="str">
        <f>VLOOKUP(Table_production_dim1[[#This Row],[material_dim_material_id]],Table_material_dim1[[#All],[material_id]:[material_type_description]],3,FALSE)</f>
        <v>OCC</v>
      </c>
    </row>
    <row r="1402" spans="1:8" x14ac:dyDescent="0.25">
      <c r="A1402">
        <v>2213</v>
      </c>
      <c r="B1402" s="2">
        <v>44284</v>
      </c>
      <c r="C1402">
        <v>1557</v>
      </c>
      <c r="D1402">
        <v>0.77849999999999997</v>
      </c>
      <c r="E1402" s="2">
        <v>44284</v>
      </c>
      <c r="F1402">
        <v>4</v>
      </c>
      <c r="G1402">
        <f>IF(Table_production_dim1[[#This Row],[system_created_date]]=Table_production_dim1[[#Headers],[system_created_date]],"",SUMIF(B:B,Table_production_dim1[[#This Row],[system_created_date]],D:D))</f>
        <v>6.6439999999999984</v>
      </c>
      <c r="H1402" t="str">
        <f>VLOOKUP(Table_production_dim1[[#This Row],[material_dim_material_id]],Table_material_dim1[[#All],[material_id]:[material_type_description]],3,FALSE)</f>
        <v>ONP</v>
      </c>
    </row>
    <row r="1403" spans="1:8" x14ac:dyDescent="0.25">
      <c r="A1403">
        <v>2207</v>
      </c>
      <c r="B1403" s="2">
        <v>44284</v>
      </c>
      <c r="C1403">
        <v>1178</v>
      </c>
      <c r="D1403">
        <v>0.58899999999999997</v>
      </c>
      <c r="E1403" s="2">
        <v>44284</v>
      </c>
      <c r="F1403">
        <v>2</v>
      </c>
      <c r="G1403">
        <f>IF(Table_production_dim1[[#This Row],[system_created_date]]=Table_production_dim1[[#Headers],[system_created_date]],"",SUMIF(B:B,Table_production_dim1[[#This Row],[system_created_date]],D:D))</f>
        <v>6.6439999999999984</v>
      </c>
      <c r="H1403" t="str">
        <f>VLOOKUP(Table_production_dim1[[#This Row],[material_dim_material_id]],Table_material_dim1[[#All],[material_id]:[material_type_description]],3,FALSE)</f>
        <v>OCC</v>
      </c>
    </row>
    <row r="1404" spans="1:8" x14ac:dyDescent="0.25">
      <c r="A1404">
        <v>2212</v>
      </c>
      <c r="B1404" s="2">
        <v>44284</v>
      </c>
      <c r="C1404">
        <v>1166</v>
      </c>
      <c r="D1404">
        <v>0.58299999999999996</v>
      </c>
      <c r="E1404" s="2">
        <v>44284</v>
      </c>
      <c r="F1404">
        <v>2</v>
      </c>
      <c r="G1404">
        <f>IF(Table_production_dim1[[#This Row],[system_created_date]]=Table_production_dim1[[#Headers],[system_created_date]],"",SUMIF(B:B,Table_production_dim1[[#This Row],[system_created_date]],D:D))</f>
        <v>6.6439999999999984</v>
      </c>
      <c r="H1404" t="str">
        <f>VLOOKUP(Table_production_dim1[[#This Row],[material_dim_material_id]],Table_material_dim1[[#All],[material_id]:[material_type_description]],3,FALSE)</f>
        <v>OCC</v>
      </c>
    </row>
    <row r="1405" spans="1:8" x14ac:dyDescent="0.25">
      <c r="A1405">
        <v>2208</v>
      </c>
      <c r="B1405" s="2">
        <v>44284</v>
      </c>
      <c r="C1405">
        <v>1170</v>
      </c>
      <c r="D1405">
        <v>0.58499999999999996</v>
      </c>
      <c r="E1405" s="2">
        <v>44284</v>
      </c>
      <c r="F1405">
        <v>2</v>
      </c>
      <c r="G1405">
        <f>IF(Table_production_dim1[[#This Row],[system_created_date]]=Table_production_dim1[[#Headers],[system_created_date]],"",SUMIF(B:B,Table_production_dim1[[#This Row],[system_created_date]],D:D))</f>
        <v>6.6439999999999984</v>
      </c>
      <c r="H1405" t="str">
        <f>VLOOKUP(Table_production_dim1[[#This Row],[material_dim_material_id]],Table_material_dim1[[#All],[material_id]:[material_type_description]],3,FALSE)</f>
        <v>OCC</v>
      </c>
    </row>
    <row r="1406" spans="1:8" x14ac:dyDescent="0.25">
      <c r="A1406">
        <v>2216</v>
      </c>
      <c r="B1406" s="2">
        <v>44284</v>
      </c>
      <c r="C1406">
        <v>722</v>
      </c>
      <c r="D1406">
        <v>0.36099999999999999</v>
      </c>
      <c r="E1406" s="2">
        <v>44284</v>
      </c>
      <c r="F1406">
        <v>7</v>
      </c>
      <c r="G1406">
        <f>IF(Table_production_dim1[[#This Row],[system_created_date]]=Table_production_dim1[[#Headers],[system_created_date]],"",SUMIF(B:B,Table_production_dim1[[#This Row],[system_created_date]],D:D))</f>
        <v>6.6439999999999984</v>
      </c>
      <c r="H1406" t="str">
        <f>VLOOKUP(Table_production_dim1[[#This Row],[material_dim_material_id]],Table_material_dim1[[#All],[material_id]:[material_type_description]],3,FALSE)</f>
        <v>HDPEC</v>
      </c>
    </row>
    <row r="1407" spans="1:8" x14ac:dyDescent="0.25">
      <c r="A1407">
        <v>2217</v>
      </c>
      <c r="B1407" s="2">
        <v>44284</v>
      </c>
      <c r="C1407">
        <v>1175</v>
      </c>
      <c r="D1407">
        <v>0.58750000000000002</v>
      </c>
      <c r="E1407" s="2">
        <v>44284</v>
      </c>
      <c r="F1407">
        <v>2</v>
      </c>
      <c r="G1407">
        <f>IF(Table_production_dim1[[#This Row],[system_created_date]]=Table_production_dim1[[#Headers],[system_created_date]],"",SUMIF(B:B,Table_production_dim1[[#This Row],[system_created_date]],D:D))</f>
        <v>6.6439999999999984</v>
      </c>
      <c r="H1407" t="str">
        <f>VLOOKUP(Table_production_dim1[[#This Row],[material_dim_material_id]],Table_material_dim1[[#All],[material_id]:[material_type_description]],3,FALSE)</f>
        <v>OCC</v>
      </c>
    </row>
    <row r="1408" spans="1:8" x14ac:dyDescent="0.25">
      <c r="A1408">
        <v>2209</v>
      </c>
      <c r="B1408" s="2">
        <v>44284</v>
      </c>
      <c r="C1408">
        <v>620</v>
      </c>
      <c r="D1408">
        <v>0.31</v>
      </c>
      <c r="E1408" s="2">
        <v>44284</v>
      </c>
      <c r="F1408">
        <v>5</v>
      </c>
      <c r="G1408">
        <f>IF(Table_production_dim1[[#This Row],[system_created_date]]=Table_production_dim1[[#Headers],[system_created_date]],"",SUMIF(B:B,Table_production_dim1[[#This Row],[system_created_date]],D:D))</f>
        <v>6.6439999999999984</v>
      </c>
      <c r="H1408" t="str">
        <f>VLOOKUP(Table_production_dim1[[#This Row],[material_dim_material_id]],Table_material_dim1[[#All],[material_id]:[material_type_description]],3,FALSE)</f>
        <v>PET</v>
      </c>
    </row>
    <row r="1409" spans="1:8" x14ac:dyDescent="0.25">
      <c r="A1409">
        <v>2215</v>
      </c>
      <c r="B1409" s="2">
        <v>44284</v>
      </c>
      <c r="C1409">
        <v>1168</v>
      </c>
      <c r="D1409">
        <v>0.58399999999999996</v>
      </c>
      <c r="E1409" s="2">
        <v>44284</v>
      </c>
      <c r="F1409">
        <v>2</v>
      </c>
      <c r="G1409">
        <f>IF(Table_production_dim1[[#This Row],[system_created_date]]=Table_production_dim1[[#Headers],[system_created_date]],"",SUMIF(B:B,Table_production_dim1[[#This Row],[system_created_date]],D:D))</f>
        <v>6.6439999999999984</v>
      </c>
      <c r="H1409" t="str">
        <f>VLOOKUP(Table_production_dim1[[#This Row],[material_dim_material_id]],Table_material_dim1[[#All],[material_id]:[material_type_description]],3,FALSE)</f>
        <v>OCC</v>
      </c>
    </row>
    <row r="1410" spans="1:8" x14ac:dyDescent="0.25">
      <c r="A1410">
        <v>2211</v>
      </c>
      <c r="B1410" s="2">
        <v>44284</v>
      </c>
      <c r="C1410">
        <v>1142</v>
      </c>
      <c r="D1410">
        <v>0.57099999999999995</v>
      </c>
      <c r="E1410" s="2">
        <v>44284</v>
      </c>
      <c r="F1410">
        <v>2</v>
      </c>
      <c r="G1410">
        <f>IF(Table_production_dim1[[#This Row],[system_created_date]]=Table_production_dim1[[#Headers],[system_created_date]],"",SUMIF(B:B,Table_production_dim1[[#This Row],[system_created_date]],D:D))</f>
        <v>6.6439999999999984</v>
      </c>
      <c r="H1410" t="str">
        <f>VLOOKUP(Table_production_dim1[[#This Row],[material_dim_material_id]],Table_material_dim1[[#All],[material_id]:[material_type_description]],3,FALSE)</f>
        <v>OCC</v>
      </c>
    </row>
    <row r="1411" spans="1:8" x14ac:dyDescent="0.25">
      <c r="A1411">
        <v>2206</v>
      </c>
      <c r="B1411" s="2">
        <v>44284</v>
      </c>
      <c r="C1411">
        <v>1200</v>
      </c>
      <c r="D1411">
        <v>0.6</v>
      </c>
      <c r="E1411" s="2">
        <v>44284</v>
      </c>
      <c r="F1411">
        <v>2</v>
      </c>
      <c r="G1411">
        <f>IF(Table_production_dim1[[#This Row],[system_created_date]]=Table_production_dim1[[#Headers],[system_created_date]],"",SUMIF(B:B,Table_production_dim1[[#This Row],[system_created_date]],D:D))</f>
        <v>6.6439999999999984</v>
      </c>
      <c r="H1411" t="str">
        <f>VLOOKUP(Table_production_dim1[[#This Row],[material_dim_material_id]],Table_material_dim1[[#All],[material_id]:[material_type_description]],3,FALSE)</f>
        <v>OCC</v>
      </c>
    </row>
    <row r="1412" spans="1:8" x14ac:dyDescent="0.25">
      <c r="A1412">
        <v>2214</v>
      </c>
      <c r="B1412" s="2">
        <v>44284</v>
      </c>
      <c r="C1412">
        <v>1110</v>
      </c>
      <c r="D1412">
        <v>0.55500000000000005</v>
      </c>
      <c r="E1412" s="2">
        <v>44284</v>
      </c>
      <c r="F1412">
        <v>2</v>
      </c>
      <c r="G1412">
        <f>IF(Table_production_dim1[[#This Row],[system_created_date]]=Table_production_dim1[[#Headers],[system_created_date]],"",SUMIF(B:B,Table_production_dim1[[#This Row],[system_created_date]],D:D))</f>
        <v>6.6439999999999984</v>
      </c>
      <c r="H1412" t="str">
        <f>VLOOKUP(Table_production_dim1[[#This Row],[material_dim_material_id]],Table_material_dim1[[#All],[material_id]:[material_type_description]],3,FALSE)</f>
        <v>OCC</v>
      </c>
    </row>
    <row r="1413" spans="1:8" x14ac:dyDescent="0.25">
      <c r="A1413">
        <v>2210</v>
      </c>
      <c r="B1413" s="2">
        <v>44284</v>
      </c>
      <c r="C1413">
        <v>1080</v>
      </c>
      <c r="D1413">
        <v>0.54</v>
      </c>
      <c r="E1413" s="2">
        <v>44284</v>
      </c>
      <c r="F1413">
        <v>2</v>
      </c>
      <c r="G1413">
        <f>IF(Table_production_dim1[[#This Row],[system_created_date]]=Table_production_dim1[[#Headers],[system_created_date]],"",SUMIF(B:B,Table_production_dim1[[#This Row],[system_created_date]],D:D))</f>
        <v>6.6439999999999984</v>
      </c>
      <c r="H1413" t="str">
        <f>VLOOKUP(Table_production_dim1[[#This Row],[material_dim_material_id]],Table_material_dim1[[#All],[material_id]:[material_type_description]],3,FALSE)</f>
        <v>OCC</v>
      </c>
    </row>
    <row r="1414" spans="1:8" x14ac:dyDescent="0.25">
      <c r="A1414">
        <v>2199</v>
      </c>
      <c r="B1414" s="2">
        <v>44281</v>
      </c>
      <c r="C1414">
        <v>1090</v>
      </c>
      <c r="D1414">
        <v>0.54500000000000004</v>
      </c>
      <c r="E1414" s="2">
        <v>44281</v>
      </c>
      <c r="F1414">
        <v>2</v>
      </c>
      <c r="G1414">
        <f>IF(Table_production_dim1[[#This Row],[system_created_date]]=Table_production_dim1[[#Headers],[system_created_date]],"",SUMIF(B:B,Table_production_dim1[[#This Row],[system_created_date]],D:D))</f>
        <v>5.008</v>
      </c>
      <c r="H1414" t="str">
        <f>VLOOKUP(Table_production_dim1[[#This Row],[material_dim_material_id]],Table_material_dim1[[#All],[material_id]:[material_type_description]],3,FALSE)</f>
        <v>OCC</v>
      </c>
    </row>
    <row r="1415" spans="1:8" x14ac:dyDescent="0.25">
      <c r="A1415">
        <v>2203</v>
      </c>
      <c r="B1415" s="2">
        <v>44281</v>
      </c>
      <c r="C1415">
        <v>1060</v>
      </c>
      <c r="D1415">
        <v>0.53</v>
      </c>
      <c r="E1415" s="2">
        <v>44281</v>
      </c>
      <c r="F1415">
        <v>2</v>
      </c>
      <c r="G1415">
        <f>IF(Table_production_dim1[[#This Row],[system_created_date]]=Table_production_dim1[[#Headers],[system_created_date]],"",SUMIF(B:B,Table_production_dim1[[#This Row],[system_created_date]],D:D))</f>
        <v>5.008</v>
      </c>
      <c r="H1415" t="str">
        <f>VLOOKUP(Table_production_dim1[[#This Row],[material_dim_material_id]],Table_material_dim1[[#All],[material_id]:[material_type_description]],3,FALSE)</f>
        <v>OCC</v>
      </c>
    </row>
    <row r="1416" spans="1:8" x14ac:dyDescent="0.25">
      <c r="A1416">
        <v>2205</v>
      </c>
      <c r="B1416" s="2">
        <v>44281</v>
      </c>
      <c r="C1416">
        <v>464</v>
      </c>
      <c r="D1416">
        <v>0.23200000000000001</v>
      </c>
      <c r="E1416" s="2">
        <v>44281</v>
      </c>
      <c r="F1416">
        <v>8</v>
      </c>
      <c r="G1416">
        <f>IF(Table_production_dim1[[#This Row],[system_created_date]]=Table_production_dim1[[#Headers],[system_created_date]],"",SUMIF(B:B,Table_production_dim1[[#This Row],[system_created_date]],D:D))</f>
        <v>5.008</v>
      </c>
      <c r="H1416" t="str">
        <f>VLOOKUP(Table_production_dim1[[#This Row],[material_dim_material_id]],Table_material_dim1[[#All],[material_id]:[material_type_description]],3,FALSE)</f>
        <v>UBC</v>
      </c>
    </row>
    <row r="1417" spans="1:8" x14ac:dyDescent="0.25">
      <c r="A1417">
        <v>2198</v>
      </c>
      <c r="B1417" s="2">
        <v>44281</v>
      </c>
      <c r="C1417">
        <v>1168</v>
      </c>
      <c r="D1417">
        <v>0.58399999999999996</v>
      </c>
      <c r="E1417" s="2">
        <v>44281</v>
      </c>
      <c r="F1417">
        <v>2</v>
      </c>
      <c r="G1417">
        <f>IF(Table_production_dim1[[#This Row],[system_created_date]]=Table_production_dim1[[#Headers],[system_created_date]],"",SUMIF(B:B,Table_production_dim1[[#This Row],[system_created_date]],D:D))</f>
        <v>5.008</v>
      </c>
      <c r="H1417" t="str">
        <f>VLOOKUP(Table_production_dim1[[#This Row],[material_dim_material_id]],Table_material_dim1[[#All],[material_id]:[material_type_description]],3,FALSE)</f>
        <v>OCC</v>
      </c>
    </row>
    <row r="1418" spans="1:8" x14ac:dyDescent="0.25">
      <c r="A1418">
        <v>2204</v>
      </c>
      <c r="B1418" s="2">
        <v>44281</v>
      </c>
      <c r="C1418">
        <v>1208</v>
      </c>
      <c r="D1418">
        <v>0.60399999999999998</v>
      </c>
      <c r="E1418" s="2">
        <v>44281</v>
      </c>
      <c r="F1418">
        <v>2</v>
      </c>
      <c r="G1418">
        <f>IF(Table_production_dim1[[#This Row],[system_created_date]]=Table_production_dim1[[#Headers],[system_created_date]],"",SUMIF(B:B,Table_production_dim1[[#This Row],[system_created_date]],D:D))</f>
        <v>5.008</v>
      </c>
      <c r="H1418" t="str">
        <f>VLOOKUP(Table_production_dim1[[#This Row],[material_dim_material_id]],Table_material_dim1[[#All],[material_id]:[material_type_description]],3,FALSE)</f>
        <v>OCC</v>
      </c>
    </row>
    <row r="1419" spans="1:8" x14ac:dyDescent="0.25">
      <c r="A1419">
        <v>2200</v>
      </c>
      <c r="B1419" s="2">
        <v>44281</v>
      </c>
      <c r="C1419">
        <v>1178</v>
      </c>
      <c r="D1419">
        <v>0.58899999999999997</v>
      </c>
      <c r="E1419" s="2">
        <v>44281</v>
      </c>
      <c r="F1419">
        <v>2</v>
      </c>
      <c r="G1419">
        <f>IF(Table_production_dim1[[#This Row],[system_created_date]]=Table_production_dim1[[#Headers],[system_created_date]],"",SUMIF(B:B,Table_production_dim1[[#This Row],[system_created_date]],D:D))</f>
        <v>5.008</v>
      </c>
      <c r="H1419" t="str">
        <f>VLOOKUP(Table_production_dim1[[#This Row],[material_dim_material_id]],Table_material_dim1[[#All],[material_id]:[material_type_description]],3,FALSE)</f>
        <v>OCC</v>
      </c>
    </row>
    <row r="1420" spans="1:8" x14ac:dyDescent="0.25">
      <c r="A1420">
        <v>2197</v>
      </c>
      <c r="B1420" s="2">
        <v>44281</v>
      </c>
      <c r="C1420">
        <v>1140</v>
      </c>
      <c r="D1420">
        <v>0.56999999999999995</v>
      </c>
      <c r="E1420" s="2">
        <v>44281</v>
      </c>
      <c r="F1420">
        <v>2</v>
      </c>
      <c r="G1420">
        <f>IF(Table_production_dim1[[#This Row],[system_created_date]]=Table_production_dim1[[#Headers],[system_created_date]],"",SUMIF(B:B,Table_production_dim1[[#This Row],[system_created_date]],D:D))</f>
        <v>5.008</v>
      </c>
      <c r="H1420" t="str">
        <f>VLOOKUP(Table_production_dim1[[#This Row],[material_dim_material_id]],Table_material_dim1[[#All],[material_id]:[material_type_description]],3,FALSE)</f>
        <v>OCC</v>
      </c>
    </row>
    <row r="1421" spans="1:8" x14ac:dyDescent="0.25">
      <c r="A1421">
        <v>2202</v>
      </c>
      <c r="B1421" s="2">
        <v>44281</v>
      </c>
      <c r="C1421">
        <v>1158</v>
      </c>
      <c r="D1421">
        <v>0.57899999999999996</v>
      </c>
      <c r="E1421" s="2">
        <v>44281</v>
      </c>
      <c r="F1421">
        <v>2</v>
      </c>
      <c r="G1421">
        <f>IF(Table_production_dim1[[#This Row],[system_created_date]]=Table_production_dim1[[#Headers],[system_created_date]],"",SUMIF(B:B,Table_production_dim1[[#This Row],[system_created_date]],D:D))</f>
        <v>5.008</v>
      </c>
      <c r="H1421" t="str">
        <f>VLOOKUP(Table_production_dim1[[#This Row],[material_dim_material_id]],Table_material_dim1[[#All],[material_id]:[material_type_description]],3,FALSE)</f>
        <v>OCC</v>
      </c>
    </row>
    <row r="1422" spans="1:8" x14ac:dyDescent="0.25">
      <c r="A1422">
        <v>2201</v>
      </c>
      <c r="B1422" s="2">
        <v>44281</v>
      </c>
      <c r="C1422">
        <v>1550</v>
      </c>
      <c r="D1422">
        <v>0.77500000000000002</v>
      </c>
      <c r="E1422" s="2">
        <v>44281</v>
      </c>
      <c r="F1422">
        <v>4</v>
      </c>
      <c r="G1422">
        <f>IF(Table_production_dim1[[#This Row],[system_created_date]]=Table_production_dim1[[#Headers],[system_created_date]],"",SUMIF(B:B,Table_production_dim1[[#This Row],[system_created_date]],D:D))</f>
        <v>5.008</v>
      </c>
      <c r="H1422" t="str">
        <f>VLOOKUP(Table_production_dim1[[#This Row],[material_dim_material_id]],Table_material_dim1[[#All],[material_id]:[material_type_description]],3,FALSE)</f>
        <v>ONP</v>
      </c>
    </row>
    <row r="1423" spans="1:8" x14ac:dyDescent="0.25">
      <c r="A1423">
        <v>2193</v>
      </c>
      <c r="B1423" s="2">
        <v>44280</v>
      </c>
      <c r="C1423">
        <v>1180</v>
      </c>
      <c r="D1423">
        <v>0.59</v>
      </c>
      <c r="E1423" s="2">
        <v>44280</v>
      </c>
      <c r="F1423">
        <v>2</v>
      </c>
      <c r="G1423">
        <f>IF(Table_production_dim1[[#This Row],[system_created_date]]=Table_production_dim1[[#Headers],[system_created_date]],"",SUMIF(B:B,Table_production_dim1[[#This Row],[system_created_date]],D:D))</f>
        <v>5.1740000000000004</v>
      </c>
      <c r="H1423" t="str">
        <f>VLOOKUP(Table_production_dim1[[#This Row],[material_dim_material_id]],Table_material_dim1[[#All],[material_id]:[material_type_description]],3,FALSE)</f>
        <v>OCC</v>
      </c>
    </row>
    <row r="1424" spans="1:8" x14ac:dyDescent="0.25">
      <c r="A1424">
        <v>2192</v>
      </c>
      <c r="B1424" s="2">
        <v>44280</v>
      </c>
      <c r="C1424">
        <v>1140</v>
      </c>
      <c r="D1424">
        <v>0.56999999999999995</v>
      </c>
      <c r="E1424" s="2">
        <v>44280</v>
      </c>
      <c r="F1424">
        <v>2</v>
      </c>
      <c r="G1424">
        <f>IF(Table_production_dim1[[#This Row],[system_created_date]]=Table_production_dim1[[#Headers],[system_created_date]],"",SUMIF(B:B,Table_production_dim1[[#This Row],[system_created_date]],D:D))</f>
        <v>5.1740000000000004</v>
      </c>
      <c r="H1424" t="str">
        <f>VLOOKUP(Table_production_dim1[[#This Row],[material_dim_material_id]],Table_material_dim1[[#All],[material_id]:[material_type_description]],3,FALSE)</f>
        <v>OCC</v>
      </c>
    </row>
    <row r="1425" spans="1:8" x14ac:dyDescent="0.25">
      <c r="A1425">
        <v>2190</v>
      </c>
      <c r="B1425" s="2">
        <v>44280</v>
      </c>
      <c r="C1425">
        <v>1210</v>
      </c>
      <c r="D1425">
        <v>0.60499999999999998</v>
      </c>
      <c r="E1425" s="2">
        <v>44280</v>
      </c>
      <c r="F1425">
        <v>2</v>
      </c>
      <c r="G1425">
        <f>IF(Table_production_dim1[[#This Row],[system_created_date]]=Table_production_dim1[[#Headers],[system_created_date]],"",SUMIF(B:B,Table_production_dim1[[#This Row],[system_created_date]],D:D))</f>
        <v>5.1740000000000004</v>
      </c>
      <c r="H1425" t="str">
        <f>VLOOKUP(Table_production_dim1[[#This Row],[material_dim_material_id]],Table_material_dim1[[#All],[material_id]:[material_type_description]],3,FALSE)</f>
        <v>OCC</v>
      </c>
    </row>
    <row r="1426" spans="1:8" x14ac:dyDescent="0.25">
      <c r="A1426">
        <v>2189</v>
      </c>
      <c r="B1426" s="2">
        <v>44280</v>
      </c>
      <c r="C1426">
        <v>1200</v>
      </c>
      <c r="D1426">
        <v>0.6</v>
      </c>
      <c r="E1426" s="2">
        <v>44280</v>
      </c>
      <c r="F1426">
        <v>2</v>
      </c>
      <c r="G1426">
        <f>IF(Table_production_dim1[[#This Row],[system_created_date]]=Table_production_dim1[[#Headers],[system_created_date]],"",SUMIF(B:B,Table_production_dim1[[#This Row],[system_created_date]],D:D))</f>
        <v>5.1740000000000004</v>
      </c>
      <c r="H1426" t="str">
        <f>VLOOKUP(Table_production_dim1[[#This Row],[material_dim_material_id]],Table_material_dim1[[#All],[material_id]:[material_type_description]],3,FALSE)</f>
        <v>OCC</v>
      </c>
    </row>
    <row r="1427" spans="1:8" x14ac:dyDescent="0.25">
      <c r="A1427">
        <v>2191</v>
      </c>
      <c r="B1427" s="2">
        <v>44280</v>
      </c>
      <c r="C1427">
        <v>1600</v>
      </c>
      <c r="D1427">
        <v>0.8</v>
      </c>
      <c r="E1427" s="2">
        <v>44280</v>
      </c>
      <c r="F1427">
        <v>4</v>
      </c>
      <c r="G1427">
        <f>IF(Table_production_dim1[[#This Row],[system_created_date]]=Table_production_dim1[[#Headers],[system_created_date]],"",SUMIF(B:B,Table_production_dim1[[#This Row],[system_created_date]],D:D))</f>
        <v>5.1740000000000004</v>
      </c>
      <c r="H1427" t="str">
        <f>VLOOKUP(Table_production_dim1[[#This Row],[material_dim_material_id]],Table_material_dim1[[#All],[material_id]:[material_type_description]],3,FALSE)</f>
        <v>ONP</v>
      </c>
    </row>
    <row r="1428" spans="1:8" x14ac:dyDescent="0.25">
      <c r="A1428">
        <v>2188</v>
      </c>
      <c r="B1428" s="2">
        <v>44280</v>
      </c>
      <c r="C1428">
        <v>1186</v>
      </c>
      <c r="D1428">
        <v>0.59299999999999997</v>
      </c>
      <c r="E1428" s="2">
        <v>44280</v>
      </c>
      <c r="F1428">
        <v>2</v>
      </c>
      <c r="G1428">
        <f>IF(Table_production_dim1[[#This Row],[system_created_date]]=Table_production_dim1[[#Headers],[system_created_date]],"",SUMIF(B:B,Table_production_dim1[[#This Row],[system_created_date]],D:D))</f>
        <v>5.1740000000000004</v>
      </c>
      <c r="H1428" t="str">
        <f>VLOOKUP(Table_production_dim1[[#This Row],[material_dim_material_id]],Table_material_dim1[[#All],[material_id]:[material_type_description]],3,FALSE)</f>
        <v>OCC</v>
      </c>
    </row>
    <row r="1429" spans="1:8" x14ac:dyDescent="0.25">
      <c r="A1429">
        <v>2196</v>
      </c>
      <c r="B1429" s="2">
        <v>44280</v>
      </c>
      <c r="C1429">
        <v>1160</v>
      </c>
      <c r="D1429">
        <v>0.57999999999999996</v>
      </c>
      <c r="E1429" s="2">
        <v>44280</v>
      </c>
      <c r="F1429">
        <v>2</v>
      </c>
      <c r="G1429">
        <f>IF(Table_production_dim1[[#This Row],[system_created_date]]=Table_production_dim1[[#Headers],[system_created_date]],"",SUMIF(B:B,Table_production_dim1[[#This Row],[system_created_date]],D:D))</f>
        <v>5.1740000000000004</v>
      </c>
      <c r="H1429" t="str">
        <f>VLOOKUP(Table_production_dim1[[#This Row],[material_dim_material_id]],Table_material_dim1[[#All],[material_id]:[material_type_description]],3,FALSE)</f>
        <v>OCC</v>
      </c>
    </row>
    <row r="1430" spans="1:8" x14ac:dyDescent="0.25">
      <c r="A1430">
        <v>2194</v>
      </c>
      <c r="B1430" s="2">
        <v>44280</v>
      </c>
      <c r="C1430">
        <v>1162</v>
      </c>
      <c r="D1430">
        <v>0.58099999999999996</v>
      </c>
      <c r="E1430" s="2">
        <v>44280</v>
      </c>
      <c r="F1430">
        <v>2</v>
      </c>
      <c r="G1430">
        <f>IF(Table_production_dim1[[#This Row],[system_created_date]]=Table_production_dim1[[#Headers],[system_created_date]],"",SUMIF(B:B,Table_production_dim1[[#This Row],[system_created_date]],D:D))</f>
        <v>5.1740000000000004</v>
      </c>
      <c r="H1430" t="str">
        <f>VLOOKUP(Table_production_dim1[[#This Row],[material_dim_material_id]],Table_material_dim1[[#All],[material_id]:[material_type_description]],3,FALSE)</f>
        <v>OCC</v>
      </c>
    </row>
    <row r="1431" spans="1:8" x14ac:dyDescent="0.25">
      <c r="A1431">
        <v>2195</v>
      </c>
      <c r="B1431" s="2">
        <v>44280</v>
      </c>
      <c r="C1431">
        <v>510</v>
      </c>
      <c r="D1431">
        <v>0.255</v>
      </c>
      <c r="E1431" s="2">
        <v>44280</v>
      </c>
      <c r="F1431">
        <v>8</v>
      </c>
      <c r="G1431">
        <f>IF(Table_production_dim1[[#This Row],[system_created_date]]=Table_production_dim1[[#Headers],[system_created_date]],"",SUMIF(B:B,Table_production_dim1[[#This Row],[system_created_date]],D:D))</f>
        <v>5.1740000000000004</v>
      </c>
      <c r="H1431" t="str">
        <f>VLOOKUP(Table_production_dim1[[#This Row],[material_dim_material_id]],Table_material_dim1[[#All],[material_id]:[material_type_description]],3,FALSE)</f>
        <v>UBC</v>
      </c>
    </row>
    <row r="1432" spans="1:8" x14ac:dyDescent="0.25">
      <c r="A1432">
        <v>2177</v>
      </c>
      <c r="B1432" s="2">
        <v>44279</v>
      </c>
      <c r="C1432">
        <v>1560</v>
      </c>
      <c r="D1432">
        <v>0.78</v>
      </c>
      <c r="E1432" s="2">
        <v>44279</v>
      </c>
      <c r="F1432">
        <v>4</v>
      </c>
      <c r="G1432">
        <f>IF(Table_production_dim1[[#This Row],[system_created_date]]=Table_production_dim1[[#Headers],[system_created_date]],"",SUMIF(B:B,Table_production_dim1[[#This Row],[system_created_date]],D:D))</f>
        <v>6.0649999999999995</v>
      </c>
      <c r="H1432" t="str">
        <f>VLOOKUP(Table_production_dim1[[#This Row],[material_dim_material_id]],Table_material_dim1[[#All],[material_id]:[material_type_description]],3,FALSE)</f>
        <v>ONP</v>
      </c>
    </row>
    <row r="1433" spans="1:8" x14ac:dyDescent="0.25">
      <c r="A1433">
        <v>2179</v>
      </c>
      <c r="B1433" s="2">
        <v>44279</v>
      </c>
      <c r="C1433">
        <v>1190</v>
      </c>
      <c r="D1433">
        <v>0.59499999999999997</v>
      </c>
      <c r="E1433" s="2">
        <v>44279</v>
      </c>
      <c r="F1433">
        <v>2</v>
      </c>
      <c r="G1433">
        <f>IF(Table_production_dim1[[#This Row],[system_created_date]]=Table_production_dim1[[#Headers],[system_created_date]],"",SUMIF(B:B,Table_production_dim1[[#This Row],[system_created_date]],D:D))</f>
        <v>6.0649999999999995</v>
      </c>
      <c r="H1433" t="str">
        <f>VLOOKUP(Table_production_dim1[[#This Row],[material_dim_material_id]],Table_material_dim1[[#All],[material_id]:[material_type_description]],3,FALSE)</f>
        <v>OCC</v>
      </c>
    </row>
    <row r="1434" spans="1:8" x14ac:dyDescent="0.25">
      <c r="A1434">
        <v>2187</v>
      </c>
      <c r="B1434" s="2">
        <v>44279</v>
      </c>
      <c r="C1434">
        <v>610</v>
      </c>
      <c r="D1434">
        <v>0.30499999999999999</v>
      </c>
      <c r="E1434" s="2">
        <v>44279</v>
      </c>
      <c r="F1434">
        <v>5</v>
      </c>
      <c r="G1434">
        <f>IF(Table_production_dim1[[#This Row],[system_created_date]]=Table_production_dim1[[#Headers],[system_created_date]],"",SUMIF(B:B,Table_production_dim1[[#This Row],[system_created_date]],D:D))</f>
        <v>6.0649999999999995</v>
      </c>
      <c r="H1434" t="str">
        <f>VLOOKUP(Table_production_dim1[[#This Row],[material_dim_material_id]],Table_material_dim1[[#All],[material_id]:[material_type_description]],3,FALSE)</f>
        <v>PET</v>
      </c>
    </row>
    <row r="1435" spans="1:8" x14ac:dyDescent="0.25">
      <c r="A1435">
        <v>2178</v>
      </c>
      <c r="B1435" s="2">
        <v>44279</v>
      </c>
      <c r="C1435">
        <v>1210</v>
      </c>
      <c r="D1435">
        <v>0.60499999999999998</v>
      </c>
      <c r="E1435" s="2">
        <v>44279</v>
      </c>
      <c r="F1435">
        <v>2</v>
      </c>
      <c r="G1435">
        <f>IF(Table_production_dim1[[#This Row],[system_created_date]]=Table_production_dim1[[#Headers],[system_created_date]],"",SUMIF(B:B,Table_production_dim1[[#This Row],[system_created_date]],D:D))</f>
        <v>6.0649999999999995</v>
      </c>
      <c r="H1435" t="str">
        <f>VLOOKUP(Table_production_dim1[[#This Row],[material_dim_material_id]],Table_material_dim1[[#All],[material_id]:[material_type_description]],3,FALSE)</f>
        <v>OCC</v>
      </c>
    </row>
    <row r="1436" spans="1:8" x14ac:dyDescent="0.25">
      <c r="A1436">
        <v>2185</v>
      </c>
      <c r="B1436" s="2">
        <v>44279</v>
      </c>
      <c r="C1436">
        <v>1200</v>
      </c>
      <c r="D1436">
        <v>0.6</v>
      </c>
      <c r="E1436" s="2">
        <v>44279</v>
      </c>
      <c r="F1436">
        <v>2</v>
      </c>
      <c r="G1436">
        <f>IF(Table_production_dim1[[#This Row],[system_created_date]]=Table_production_dim1[[#Headers],[system_created_date]],"",SUMIF(B:B,Table_production_dim1[[#This Row],[system_created_date]],D:D))</f>
        <v>6.0649999999999995</v>
      </c>
      <c r="H1436" t="str">
        <f>VLOOKUP(Table_production_dim1[[#This Row],[material_dim_material_id]],Table_material_dim1[[#All],[material_id]:[material_type_description]],3,FALSE)</f>
        <v>OCC</v>
      </c>
    </row>
    <row r="1437" spans="1:8" x14ac:dyDescent="0.25">
      <c r="A1437">
        <v>2184</v>
      </c>
      <c r="B1437" s="2">
        <v>44279</v>
      </c>
      <c r="C1437">
        <v>1160</v>
      </c>
      <c r="D1437">
        <v>0.57999999999999996</v>
      </c>
      <c r="E1437" s="2">
        <v>44279</v>
      </c>
      <c r="F1437">
        <v>2</v>
      </c>
      <c r="G1437">
        <f>IF(Table_production_dim1[[#This Row],[system_created_date]]=Table_production_dim1[[#Headers],[system_created_date]],"",SUMIF(B:B,Table_production_dim1[[#This Row],[system_created_date]],D:D))</f>
        <v>6.0649999999999995</v>
      </c>
      <c r="H1437" t="str">
        <f>VLOOKUP(Table_production_dim1[[#This Row],[material_dim_material_id]],Table_material_dim1[[#All],[material_id]:[material_type_description]],3,FALSE)</f>
        <v>OCC</v>
      </c>
    </row>
    <row r="1438" spans="1:8" x14ac:dyDescent="0.25">
      <c r="A1438">
        <v>2182</v>
      </c>
      <c r="B1438" s="2">
        <v>44279</v>
      </c>
      <c r="C1438">
        <v>1140</v>
      </c>
      <c r="D1438">
        <v>0.56999999999999995</v>
      </c>
      <c r="E1438" s="2">
        <v>44279</v>
      </c>
      <c r="F1438">
        <v>2</v>
      </c>
      <c r="G1438">
        <f>IF(Table_production_dim1[[#This Row],[system_created_date]]=Table_production_dim1[[#Headers],[system_created_date]],"",SUMIF(B:B,Table_production_dim1[[#This Row],[system_created_date]],D:D))</f>
        <v>6.0649999999999995</v>
      </c>
      <c r="H1438" t="str">
        <f>VLOOKUP(Table_production_dim1[[#This Row],[material_dim_material_id]],Table_material_dim1[[#All],[material_id]:[material_type_description]],3,FALSE)</f>
        <v>OCC</v>
      </c>
    </row>
    <row r="1439" spans="1:8" x14ac:dyDescent="0.25">
      <c r="A1439">
        <v>2186</v>
      </c>
      <c r="B1439" s="2">
        <v>44279</v>
      </c>
      <c r="C1439">
        <v>500</v>
      </c>
      <c r="D1439">
        <v>0.25</v>
      </c>
      <c r="E1439" s="2">
        <v>44279</v>
      </c>
      <c r="F1439">
        <v>8</v>
      </c>
      <c r="G1439">
        <f>IF(Table_production_dim1[[#This Row],[system_created_date]]=Table_production_dim1[[#Headers],[system_created_date]],"",SUMIF(B:B,Table_production_dim1[[#This Row],[system_created_date]],D:D))</f>
        <v>6.0649999999999995</v>
      </c>
      <c r="H1439" t="str">
        <f>VLOOKUP(Table_production_dim1[[#This Row],[material_dim_material_id]],Table_material_dim1[[#All],[material_id]:[material_type_description]],3,FALSE)</f>
        <v>UBC</v>
      </c>
    </row>
    <row r="1440" spans="1:8" x14ac:dyDescent="0.25">
      <c r="A1440">
        <v>2180</v>
      </c>
      <c r="B1440" s="2">
        <v>44279</v>
      </c>
      <c r="C1440">
        <v>1180</v>
      </c>
      <c r="D1440">
        <v>0.59</v>
      </c>
      <c r="E1440" s="2">
        <v>44279</v>
      </c>
      <c r="F1440">
        <v>2</v>
      </c>
      <c r="G1440">
        <f>IF(Table_production_dim1[[#This Row],[system_created_date]]=Table_production_dim1[[#Headers],[system_created_date]],"",SUMIF(B:B,Table_production_dim1[[#This Row],[system_created_date]],D:D))</f>
        <v>6.0649999999999995</v>
      </c>
      <c r="H1440" t="str">
        <f>VLOOKUP(Table_production_dim1[[#This Row],[material_dim_material_id]],Table_material_dim1[[#All],[material_id]:[material_type_description]],3,FALSE)</f>
        <v>OCC</v>
      </c>
    </row>
    <row r="1441" spans="1:8" x14ac:dyDescent="0.25">
      <c r="A1441">
        <v>2183</v>
      </c>
      <c r="B1441" s="2">
        <v>44279</v>
      </c>
      <c r="C1441">
        <v>1200</v>
      </c>
      <c r="D1441">
        <v>0.6</v>
      </c>
      <c r="E1441" s="2">
        <v>44279</v>
      </c>
      <c r="F1441">
        <v>2</v>
      </c>
      <c r="G1441">
        <f>IF(Table_production_dim1[[#This Row],[system_created_date]]=Table_production_dim1[[#Headers],[system_created_date]],"",SUMIF(B:B,Table_production_dim1[[#This Row],[system_created_date]],D:D))</f>
        <v>6.0649999999999995</v>
      </c>
      <c r="H1441" t="str">
        <f>VLOOKUP(Table_production_dim1[[#This Row],[material_dim_material_id]],Table_material_dim1[[#All],[material_id]:[material_type_description]],3,FALSE)</f>
        <v>OCC</v>
      </c>
    </row>
    <row r="1442" spans="1:8" x14ac:dyDescent="0.25">
      <c r="A1442">
        <v>2181</v>
      </c>
      <c r="B1442" s="2">
        <v>44279</v>
      </c>
      <c r="C1442">
        <v>1180</v>
      </c>
      <c r="D1442">
        <v>0.59</v>
      </c>
      <c r="E1442" s="2">
        <v>44279</v>
      </c>
      <c r="F1442">
        <v>2</v>
      </c>
      <c r="G1442">
        <f>IF(Table_production_dim1[[#This Row],[system_created_date]]=Table_production_dim1[[#Headers],[system_created_date]],"",SUMIF(B:B,Table_production_dim1[[#This Row],[system_created_date]],D:D))</f>
        <v>6.0649999999999995</v>
      </c>
      <c r="H1442" t="str">
        <f>VLOOKUP(Table_production_dim1[[#This Row],[material_dim_material_id]],Table_material_dim1[[#All],[material_id]:[material_type_description]],3,FALSE)</f>
        <v>OCC</v>
      </c>
    </row>
    <row r="1443" spans="1:8" x14ac:dyDescent="0.25">
      <c r="A1443">
        <v>1487</v>
      </c>
      <c r="B1443" s="2">
        <v>44278</v>
      </c>
      <c r="C1443">
        <v>1270</v>
      </c>
      <c r="D1443">
        <v>0.63500000000000001</v>
      </c>
      <c r="E1443" s="2">
        <v>44278</v>
      </c>
      <c r="F1443">
        <v>2</v>
      </c>
      <c r="G1443">
        <f>IF(Table_production_dim1[[#This Row],[system_created_date]]=Table_production_dim1[[#Headers],[system_created_date]],"",SUMIF(B:B,Table_production_dim1[[#This Row],[system_created_date]],D:D))</f>
        <v>9.3834999999999997</v>
      </c>
      <c r="H1443" t="str">
        <f>VLOOKUP(Table_production_dim1[[#This Row],[material_dim_material_id]],Table_material_dim1[[#All],[material_id]:[material_type_description]],3,FALSE)</f>
        <v>OCC</v>
      </c>
    </row>
    <row r="1444" spans="1:8" x14ac:dyDescent="0.25">
      <c r="A1444">
        <v>1486</v>
      </c>
      <c r="B1444" s="2">
        <v>44278</v>
      </c>
      <c r="C1444">
        <v>1200</v>
      </c>
      <c r="D1444">
        <v>0.6</v>
      </c>
      <c r="E1444" s="2">
        <v>44278</v>
      </c>
      <c r="F1444">
        <v>2</v>
      </c>
      <c r="G1444">
        <f>IF(Table_production_dim1[[#This Row],[system_created_date]]=Table_production_dim1[[#Headers],[system_created_date]],"",SUMIF(B:B,Table_production_dim1[[#This Row],[system_created_date]],D:D))</f>
        <v>9.3834999999999997</v>
      </c>
      <c r="H1444" t="str">
        <f>VLOOKUP(Table_production_dim1[[#This Row],[material_dim_material_id]],Table_material_dim1[[#All],[material_id]:[material_type_description]],3,FALSE)</f>
        <v>OCC</v>
      </c>
    </row>
    <row r="1445" spans="1:8" x14ac:dyDescent="0.25">
      <c r="A1445">
        <v>1490</v>
      </c>
      <c r="B1445" s="2">
        <v>44278</v>
      </c>
      <c r="C1445">
        <v>1260</v>
      </c>
      <c r="D1445">
        <v>0.63</v>
      </c>
      <c r="E1445" s="2">
        <v>44278</v>
      </c>
      <c r="F1445">
        <v>2</v>
      </c>
      <c r="G1445">
        <f>IF(Table_production_dim1[[#This Row],[system_created_date]]=Table_production_dim1[[#Headers],[system_created_date]],"",SUMIF(B:B,Table_production_dim1[[#This Row],[system_created_date]],D:D))</f>
        <v>9.3834999999999997</v>
      </c>
      <c r="H1445" t="str">
        <f>VLOOKUP(Table_production_dim1[[#This Row],[material_dim_material_id]],Table_material_dim1[[#All],[material_id]:[material_type_description]],3,FALSE)</f>
        <v>OCC</v>
      </c>
    </row>
    <row r="1446" spans="1:8" x14ac:dyDescent="0.25">
      <c r="A1446">
        <v>1816</v>
      </c>
      <c r="B1446" s="2">
        <v>44278</v>
      </c>
      <c r="C1446">
        <v>560</v>
      </c>
      <c r="D1446">
        <v>0.28000000000000003</v>
      </c>
      <c r="E1446" s="2">
        <v>44278</v>
      </c>
      <c r="F1446">
        <v>5</v>
      </c>
      <c r="G1446">
        <f>IF(Table_production_dim1[[#This Row],[system_created_date]]=Table_production_dim1[[#Headers],[system_created_date]],"",SUMIF(B:B,Table_production_dim1[[#This Row],[system_created_date]],D:D))</f>
        <v>9.3834999999999997</v>
      </c>
      <c r="H1446" t="str">
        <f>VLOOKUP(Table_production_dim1[[#This Row],[material_dim_material_id]],Table_material_dim1[[#All],[material_id]:[material_type_description]],3,FALSE)</f>
        <v>PET</v>
      </c>
    </row>
    <row r="1447" spans="1:8" x14ac:dyDescent="0.25">
      <c r="A1447">
        <v>1491</v>
      </c>
      <c r="B1447" s="2">
        <v>44278</v>
      </c>
      <c r="C1447">
        <v>860</v>
      </c>
      <c r="D1447">
        <v>0.43</v>
      </c>
      <c r="E1447" s="2">
        <v>44278</v>
      </c>
      <c r="F1447">
        <v>7</v>
      </c>
      <c r="G1447">
        <f>IF(Table_production_dim1[[#This Row],[system_created_date]]=Table_production_dim1[[#Headers],[system_created_date]],"",SUMIF(B:B,Table_production_dim1[[#This Row],[system_created_date]],D:D))</f>
        <v>9.3834999999999997</v>
      </c>
      <c r="H1447" t="str">
        <f>VLOOKUP(Table_production_dim1[[#This Row],[material_dim_material_id]],Table_material_dim1[[#All],[material_id]:[material_type_description]],3,FALSE)</f>
        <v>HDPEC</v>
      </c>
    </row>
    <row r="1448" spans="1:8" x14ac:dyDescent="0.25">
      <c r="A1448">
        <v>1943</v>
      </c>
      <c r="B1448" s="2">
        <v>44278</v>
      </c>
      <c r="C1448">
        <v>860</v>
      </c>
      <c r="D1448">
        <v>0.43</v>
      </c>
      <c r="E1448" s="2">
        <v>44278</v>
      </c>
      <c r="F1448">
        <v>7</v>
      </c>
      <c r="G1448">
        <f>IF(Table_production_dim1[[#This Row],[system_created_date]]=Table_production_dim1[[#Headers],[system_created_date]],"",SUMIF(B:B,Table_production_dim1[[#This Row],[system_created_date]],D:D))</f>
        <v>9.3834999999999997</v>
      </c>
      <c r="H1448" t="str">
        <f>VLOOKUP(Table_production_dim1[[#This Row],[material_dim_material_id]],Table_material_dim1[[#All],[material_id]:[material_type_description]],3,FALSE)</f>
        <v>HDPEC</v>
      </c>
    </row>
    <row r="1449" spans="1:8" x14ac:dyDescent="0.25">
      <c r="A1449">
        <v>1483</v>
      </c>
      <c r="B1449" s="2">
        <v>44278</v>
      </c>
      <c r="C1449">
        <v>1270</v>
      </c>
      <c r="D1449">
        <v>0.63500000000000001</v>
      </c>
      <c r="E1449" s="2">
        <v>44278</v>
      </c>
      <c r="F1449">
        <v>2</v>
      </c>
      <c r="G1449">
        <f>IF(Table_production_dim1[[#This Row],[system_created_date]]=Table_production_dim1[[#Headers],[system_created_date]],"",SUMIF(B:B,Table_production_dim1[[#This Row],[system_created_date]],D:D))</f>
        <v>9.3834999999999997</v>
      </c>
      <c r="H1449" t="str">
        <f>VLOOKUP(Table_production_dim1[[#This Row],[material_dim_material_id]],Table_material_dim1[[#All],[material_id]:[material_type_description]],3,FALSE)</f>
        <v>OCC</v>
      </c>
    </row>
    <row r="1450" spans="1:8" x14ac:dyDescent="0.25">
      <c r="A1450">
        <v>1488</v>
      </c>
      <c r="B1450" s="2">
        <v>44278</v>
      </c>
      <c r="C1450">
        <v>1240</v>
      </c>
      <c r="D1450">
        <v>0.62</v>
      </c>
      <c r="E1450" s="2">
        <v>44278</v>
      </c>
      <c r="F1450">
        <v>2</v>
      </c>
      <c r="G1450">
        <f>IF(Table_production_dim1[[#This Row],[system_created_date]]=Table_production_dim1[[#Headers],[system_created_date]],"",SUMIF(B:B,Table_production_dim1[[#This Row],[system_created_date]],D:D))</f>
        <v>9.3834999999999997</v>
      </c>
      <c r="H1450" t="str">
        <f>VLOOKUP(Table_production_dim1[[#This Row],[material_dim_material_id]],Table_material_dim1[[#All],[material_id]:[material_type_description]],3,FALSE)</f>
        <v>OCC</v>
      </c>
    </row>
    <row r="1451" spans="1:8" x14ac:dyDescent="0.25">
      <c r="A1451">
        <v>1482</v>
      </c>
      <c r="B1451" s="2">
        <v>44278</v>
      </c>
      <c r="C1451">
        <v>1290</v>
      </c>
      <c r="D1451">
        <v>0.64500000000000002</v>
      </c>
      <c r="E1451" s="2">
        <v>44278</v>
      </c>
      <c r="F1451">
        <v>2</v>
      </c>
      <c r="G1451">
        <f>IF(Table_production_dim1[[#This Row],[system_created_date]]=Table_production_dim1[[#Headers],[system_created_date]],"",SUMIF(B:B,Table_production_dim1[[#This Row],[system_created_date]],D:D))</f>
        <v>9.3834999999999997</v>
      </c>
      <c r="H1451" t="str">
        <f>VLOOKUP(Table_production_dim1[[#This Row],[material_dim_material_id]],Table_material_dim1[[#All],[material_id]:[material_type_description]],3,FALSE)</f>
        <v>OCC</v>
      </c>
    </row>
    <row r="1452" spans="1:8" x14ac:dyDescent="0.25">
      <c r="A1452">
        <v>1484</v>
      </c>
      <c r="B1452" s="2">
        <v>44278</v>
      </c>
      <c r="C1452">
        <v>494</v>
      </c>
      <c r="D1452">
        <v>0.247</v>
      </c>
      <c r="E1452" s="2">
        <v>44278</v>
      </c>
      <c r="F1452">
        <v>8</v>
      </c>
      <c r="G1452">
        <f>IF(Table_production_dim1[[#This Row],[system_created_date]]=Table_production_dim1[[#Headers],[system_created_date]],"",SUMIF(B:B,Table_production_dim1[[#This Row],[system_created_date]],D:D))</f>
        <v>9.3834999999999997</v>
      </c>
      <c r="H1452" t="str">
        <f>VLOOKUP(Table_production_dim1[[#This Row],[material_dim_material_id]],Table_material_dim1[[#All],[material_id]:[material_type_description]],3,FALSE)</f>
        <v>UBC</v>
      </c>
    </row>
    <row r="1453" spans="1:8" x14ac:dyDescent="0.25">
      <c r="A1453">
        <v>1489</v>
      </c>
      <c r="B1453" s="2">
        <v>44278</v>
      </c>
      <c r="C1453">
        <v>1210</v>
      </c>
      <c r="D1453">
        <v>0.60499999999999998</v>
      </c>
      <c r="E1453" s="2">
        <v>44278</v>
      </c>
      <c r="F1453">
        <v>2</v>
      </c>
      <c r="G1453">
        <f>IF(Table_production_dim1[[#This Row],[system_created_date]]=Table_production_dim1[[#Headers],[system_created_date]],"",SUMIF(B:B,Table_production_dim1[[#This Row],[system_created_date]],D:D))</f>
        <v>9.3834999999999997</v>
      </c>
      <c r="H1453" t="str">
        <f>VLOOKUP(Table_production_dim1[[#This Row],[material_dim_material_id]],Table_material_dim1[[#All],[material_id]:[material_type_description]],3,FALSE)</f>
        <v>OCC</v>
      </c>
    </row>
    <row r="1454" spans="1:8" x14ac:dyDescent="0.25">
      <c r="A1454">
        <v>1479</v>
      </c>
      <c r="B1454" s="2">
        <v>44278</v>
      </c>
      <c r="C1454">
        <v>1230</v>
      </c>
      <c r="D1454">
        <v>0.61499999999999999</v>
      </c>
      <c r="E1454" s="2">
        <v>44278</v>
      </c>
      <c r="F1454">
        <v>2</v>
      </c>
      <c r="G1454">
        <f>IF(Table_production_dim1[[#This Row],[system_created_date]]=Table_production_dim1[[#Headers],[system_created_date]],"",SUMIF(B:B,Table_production_dim1[[#This Row],[system_created_date]],D:D))</f>
        <v>9.3834999999999997</v>
      </c>
      <c r="H1454" t="str">
        <f>VLOOKUP(Table_production_dim1[[#This Row],[material_dim_material_id]],Table_material_dim1[[#All],[material_id]:[material_type_description]],3,FALSE)</f>
        <v>OCC</v>
      </c>
    </row>
    <row r="1455" spans="1:8" x14ac:dyDescent="0.25">
      <c r="A1455">
        <v>1492</v>
      </c>
      <c r="B1455" s="2">
        <v>44278</v>
      </c>
      <c r="C1455">
        <v>560</v>
      </c>
      <c r="D1455">
        <v>0.28000000000000003</v>
      </c>
      <c r="E1455" s="2">
        <v>44278</v>
      </c>
      <c r="F1455">
        <v>5</v>
      </c>
      <c r="G1455">
        <f>IF(Table_production_dim1[[#This Row],[system_created_date]]=Table_production_dim1[[#Headers],[system_created_date]],"",SUMIF(B:B,Table_production_dim1[[#This Row],[system_created_date]],D:D))</f>
        <v>9.3834999999999997</v>
      </c>
      <c r="H1455" t="str">
        <f>VLOOKUP(Table_production_dim1[[#This Row],[material_dim_material_id]],Table_material_dim1[[#All],[material_id]:[material_type_description]],3,FALSE)</f>
        <v>PET</v>
      </c>
    </row>
    <row r="1456" spans="1:8" x14ac:dyDescent="0.25">
      <c r="A1456">
        <v>1481</v>
      </c>
      <c r="B1456" s="2">
        <v>44278</v>
      </c>
      <c r="C1456">
        <v>1240</v>
      </c>
      <c r="D1456">
        <v>0.62</v>
      </c>
      <c r="E1456" s="2">
        <v>44278</v>
      </c>
      <c r="F1456">
        <v>2</v>
      </c>
      <c r="G1456">
        <f>IF(Table_production_dim1[[#This Row],[system_created_date]]=Table_production_dim1[[#Headers],[system_created_date]],"",SUMIF(B:B,Table_production_dim1[[#This Row],[system_created_date]],D:D))</f>
        <v>9.3834999999999997</v>
      </c>
      <c r="H1456" t="str">
        <f>VLOOKUP(Table_production_dim1[[#This Row],[material_dim_material_id]],Table_material_dim1[[#All],[material_id]:[material_type_description]],3,FALSE)</f>
        <v>OCC</v>
      </c>
    </row>
    <row r="1457" spans="1:8" x14ac:dyDescent="0.25">
      <c r="A1457">
        <v>1477</v>
      </c>
      <c r="B1457" s="2">
        <v>44278</v>
      </c>
      <c r="C1457">
        <v>1210</v>
      </c>
      <c r="D1457">
        <v>0.60499999999999998</v>
      </c>
      <c r="E1457" s="2">
        <v>44278</v>
      </c>
      <c r="F1457">
        <v>2</v>
      </c>
      <c r="G1457">
        <f>IF(Table_production_dim1[[#This Row],[system_created_date]]=Table_production_dim1[[#Headers],[system_created_date]],"",SUMIF(B:B,Table_production_dim1[[#This Row],[system_created_date]],D:D))</f>
        <v>9.3834999999999997</v>
      </c>
      <c r="H1457" t="str">
        <f>VLOOKUP(Table_production_dim1[[#This Row],[material_dim_material_id]],Table_material_dim1[[#All],[material_id]:[material_type_description]],3,FALSE)</f>
        <v>OCC</v>
      </c>
    </row>
    <row r="1458" spans="1:8" x14ac:dyDescent="0.25">
      <c r="A1458">
        <v>1480</v>
      </c>
      <c r="B1458" s="2">
        <v>44278</v>
      </c>
      <c r="C1458">
        <v>1243</v>
      </c>
      <c r="D1458">
        <v>0.62150000000000005</v>
      </c>
      <c r="E1458" s="2">
        <v>44278</v>
      </c>
      <c r="F1458">
        <v>2</v>
      </c>
      <c r="G1458">
        <f>IF(Table_production_dim1[[#This Row],[system_created_date]]=Table_production_dim1[[#Headers],[system_created_date]],"",SUMIF(B:B,Table_production_dim1[[#This Row],[system_created_date]],D:D))</f>
        <v>9.3834999999999997</v>
      </c>
      <c r="H1458" t="str">
        <f>VLOOKUP(Table_production_dim1[[#This Row],[material_dim_material_id]],Table_material_dim1[[#All],[material_id]:[material_type_description]],3,FALSE)</f>
        <v>OCC</v>
      </c>
    </row>
    <row r="1459" spans="1:8" x14ac:dyDescent="0.25">
      <c r="A1459">
        <v>2000</v>
      </c>
      <c r="B1459" s="2">
        <v>44278</v>
      </c>
      <c r="C1459">
        <v>494</v>
      </c>
      <c r="D1459">
        <v>0.25</v>
      </c>
      <c r="E1459" s="2">
        <v>44278</v>
      </c>
      <c r="F1459">
        <v>8</v>
      </c>
      <c r="G1459">
        <f>IF(Table_production_dim1[[#This Row],[system_created_date]]=Table_production_dim1[[#Headers],[system_created_date]],"",SUMIF(B:B,Table_production_dim1[[#This Row],[system_created_date]],D:D))</f>
        <v>9.3834999999999997</v>
      </c>
      <c r="H1459" t="str">
        <f>VLOOKUP(Table_production_dim1[[#This Row],[material_dim_material_id]],Table_material_dim1[[#All],[material_id]:[material_type_description]],3,FALSE)</f>
        <v>UBC</v>
      </c>
    </row>
    <row r="1460" spans="1:8" x14ac:dyDescent="0.25">
      <c r="A1460">
        <v>1478</v>
      </c>
      <c r="B1460" s="2">
        <v>44278</v>
      </c>
      <c r="C1460">
        <v>1270</v>
      </c>
      <c r="D1460">
        <v>0.63500000000000001</v>
      </c>
      <c r="E1460" s="2">
        <v>44278</v>
      </c>
      <c r="F1460">
        <v>2</v>
      </c>
      <c r="G1460">
        <f>IF(Table_production_dim1[[#This Row],[system_created_date]]=Table_production_dim1[[#Headers],[system_created_date]],"",SUMIF(B:B,Table_production_dim1[[#This Row],[system_created_date]],D:D))</f>
        <v>9.3834999999999997</v>
      </c>
      <c r="H1460" t="str">
        <f>VLOOKUP(Table_production_dim1[[#This Row],[material_dim_material_id]],Table_material_dim1[[#All],[material_id]:[material_type_description]],3,FALSE)</f>
        <v>OCC</v>
      </c>
    </row>
    <row r="1461" spans="1:8" x14ac:dyDescent="0.25">
      <c r="A1461">
        <v>2001</v>
      </c>
      <c r="B1461" s="2">
        <v>44277</v>
      </c>
      <c r="C1461">
        <v>500</v>
      </c>
      <c r="D1461">
        <v>0.25</v>
      </c>
      <c r="E1461" s="2">
        <v>44277</v>
      </c>
      <c r="F1461">
        <v>8</v>
      </c>
      <c r="G1461">
        <f>IF(Table_production_dim1[[#This Row],[system_created_date]]=Table_production_dim1[[#Headers],[system_created_date]],"",SUMIF(B:B,Table_production_dim1[[#This Row],[system_created_date]],D:D))</f>
        <v>7.73</v>
      </c>
      <c r="H1461" t="str">
        <f>VLOOKUP(Table_production_dim1[[#This Row],[material_dim_material_id]],Table_material_dim1[[#All],[material_id]:[material_type_description]],3,FALSE)</f>
        <v>UBC</v>
      </c>
    </row>
    <row r="1462" spans="1:8" x14ac:dyDescent="0.25">
      <c r="A1462">
        <v>25</v>
      </c>
      <c r="B1462" s="2">
        <v>44277</v>
      </c>
      <c r="C1462">
        <v>1180</v>
      </c>
      <c r="D1462">
        <v>0.59</v>
      </c>
      <c r="E1462" s="2">
        <v>44277</v>
      </c>
      <c r="F1462">
        <v>2</v>
      </c>
      <c r="G1462">
        <f>IF(Table_production_dim1[[#This Row],[system_created_date]]=Table_production_dim1[[#Headers],[system_created_date]],"",SUMIF(B:B,Table_production_dim1[[#This Row],[system_created_date]],D:D))</f>
        <v>7.73</v>
      </c>
      <c r="H1462" t="str">
        <f>VLOOKUP(Table_production_dim1[[#This Row],[material_dim_material_id]],Table_material_dim1[[#All],[material_id]:[material_type_description]],3,FALSE)</f>
        <v>OCC</v>
      </c>
    </row>
    <row r="1463" spans="1:8" x14ac:dyDescent="0.25">
      <c r="A1463">
        <v>26</v>
      </c>
      <c r="B1463" s="2">
        <v>44277</v>
      </c>
      <c r="C1463">
        <v>1215</v>
      </c>
      <c r="D1463">
        <v>0.61</v>
      </c>
      <c r="E1463" s="2">
        <v>44277</v>
      </c>
      <c r="F1463">
        <v>2</v>
      </c>
      <c r="G1463">
        <f>IF(Table_production_dim1[[#This Row],[system_created_date]]=Table_production_dim1[[#Headers],[system_created_date]],"",SUMIF(B:B,Table_production_dim1[[#This Row],[system_created_date]],D:D))</f>
        <v>7.73</v>
      </c>
      <c r="H1463" t="str">
        <f>VLOOKUP(Table_production_dim1[[#This Row],[material_dim_material_id]],Table_material_dim1[[#All],[material_id]:[material_type_description]],3,FALSE)</f>
        <v>OCC</v>
      </c>
    </row>
    <row r="1464" spans="1:8" x14ac:dyDescent="0.25">
      <c r="A1464">
        <v>21</v>
      </c>
      <c r="B1464" s="2">
        <v>44277</v>
      </c>
      <c r="C1464">
        <v>1210</v>
      </c>
      <c r="D1464">
        <v>0.61</v>
      </c>
      <c r="E1464" s="2">
        <v>44277</v>
      </c>
      <c r="F1464">
        <v>2</v>
      </c>
      <c r="G1464">
        <f>IF(Table_production_dim1[[#This Row],[system_created_date]]=Table_production_dim1[[#Headers],[system_created_date]],"",SUMIF(B:B,Table_production_dim1[[#This Row],[system_created_date]],D:D))</f>
        <v>7.73</v>
      </c>
      <c r="H1464" t="str">
        <f>VLOOKUP(Table_production_dim1[[#This Row],[material_dim_material_id]],Table_material_dim1[[#All],[material_id]:[material_type_description]],3,FALSE)</f>
        <v>OCC</v>
      </c>
    </row>
    <row r="1465" spans="1:8" x14ac:dyDescent="0.25">
      <c r="A1465">
        <v>17</v>
      </c>
      <c r="B1465" s="2">
        <v>44277</v>
      </c>
      <c r="C1465">
        <v>1200</v>
      </c>
      <c r="D1465">
        <v>0.6</v>
      </c>
      <c r="E1465" s="2">
        <v>44277</v>
      </c>
      <c r="F1465">
        <v>2</v>
      </c>
      <c r="G1465">
        <f>IF(Table_production_dim1[[#This Row],[system_created_date]]=Table_production_dim1[[#Headers],[system_created_date]],"",SUMIF(B:B,Table_production_dim1[[#This Row],[system_created_date]],D:D))</f>
        <v>7.73</v>
      </c>
      <c r="H1465" t="str">
        <f>VLOOKUP(Table_production_dim1[[#This Row],[material_dim_material_id]],Table_material_dim1[[#All],[material_id]:[material_type_description]],3,FALSE)</f>
        <v>OCC</v>
      </c>
    </row>
    <row r="1466" spans="1:8" x14ac:dyDescent="0.25">
      <c r="A1466">
        <v>19</v>
      </c>
      <c r="B1466" s="2">
        <v>44277</v>
      </c>
      <c r="C1466">
        <v>1190</v>
      </c>
      <c r="D1466">
        <v>0.6</v>
      </c>
      <c r="E1466" s="2">
        <v>44277</v>
      </c>
      <c r="F1466">
        <v>2</v>
      </c>
      <c r="G1466">
        <f>IF(Table_production_dim1[[#This Row],[system_created_date]]=Table_production_dim1[[#Headers],[system_created_date]],"",SUMIF(B:B,Table_production_dim1[[#This Row],[system_created_date]],D:D))</f>
        <v>7.73</v>
      </c>
      <c r="H1466" t="str">
        <f>VLOOKUP(Table_production_dim1[[#This Row],[material_dim_material_id]],Table_material_dim1[[#All],[material_id]:[material_type_description]],3,FALSE)</f>
        <v>OCC</v>
      </c>
    </row>
    <row r="1467" spans="1:8" x14ac:dyDescent="0.25">
      <c r="A1467">
        <v>20</v>
      </c>
      <c r="B1467" s="2">
        <v>44277</v>
      </c>
      <c r="C1467">
        <v>1220</v>
      </c>
      <c r="D1467">
        <v>0.61</v>
      </c>
      <c r="E1467" s="2">
        <v>44277</v>
      </c>
      <c r="F1467">
        <v>2</v>
      </c>
      <c r="G1467">
        <f>IF(Table_production_dim1[[#This Row],[system_created_date]]=Table_production_dim1[[#Headers],[system_created_date]],"",SUMIF(B:B,Table_production_dim1[[#This Row],[system_created_date]],D:D))</f>
        <v>7.73</v>
      </c>
      <c r="H1467" t="str">
        <f>VLOOKUP(Table_production_dim1[[#This Row],[material_dim_material_id]],Table_material_dim1[[#All],[material_id]:[material_type_description]],3,FALSE)</f>
        <v>OCC</v>
      </c>
    </row>
    <row r="1468" spans="1:8" x14ac:dyDescent="0.25">
      <c r="A1468">
        <v>1543</v>
      </c>
      <c r="B1468" s="2">
        <v>44277</v>
      </c>
      <c r="C1468">
        <v>1558</v>
      </c>
      <c r="D1468">
        <v>0.78</v>
      </c>
      <c r="E1468" s="2">
        <v>44277</v>
      </c>
      <c r="F1468">
        <v>4</v>
      </c>
      <c r="G1468">
        <f>IF(Table_production_dim1[[#This Row],[system_created_date]]=Table_production_dim1[[#Headers],[system_created_date]],"",SUMIF(B:B,Table_production_dim1[[#This Row],[system_created_date]],D:D))</f>
        <v>7.73</v>
      </c>
      <c r="H1468" t="str">
        <f>VLOOKUP(Table_production_dim1[[#This Row],[material_dim_material_id]],Table_material_dim1[[#All],[material_id]:[material_type_description]],3,FALSE)</f>
        <v>ONP</v>
      </c>
    </row>
    <row r="1469" spans="1:8" x14ac:dyDescent="0.25">
      <c r="A1469">
        <v>24</v>
      </c>
      <c r="B1469" s="2">
        <v>44277</v>
      </c>
      <c r="C1469">
        <v>1240</v>
      </c>
      <c r="D1469">
        <v>0.62</v>
      </c>
      <c r="E1469" s="2">
        <v>44277</v>
      </c>
      <c r="F1469">
        <v>2</v>
      </c>
      <c r="G1469">
        <f>IF(Table_production_dim1[[#This Row],[system_created_date]]=Table_production_dim1[[#Headers],[system_created_date]],"",SUMIF(B:B,Table_production_dim1[[#This Row],[system_created_date]],D:D))</f>
        <v>7.73</v>
      </c>
      <c r="H1469" t="str">
        <f>VLOOKUP(Table_production_dim1[[#This Row],[material_dim_material_id]],Table_material_dim1[[#All],[material_id]:[material_type_description]],3,FALSE)</f>
        <v>OCC</v>
      </c>
    </row>
    <row r="1470" spans="1:8" x14ac:dyDescent="0.25">
      <c r="A1470">
        <v>18</v>
      </c>
      <c r="B1470" s="2">
        <v>44277</v>
      </c>
      <c r="C1470">
        <v>1230</v>
      </c>
      <c r="D1470">
        <v>0.62</v>
      </c>
      <c r="E1470" s="2">
        <v>44277</v>
      </c>
      <c r="F1470">
        <v>2</v>
      </c>
      <c r="G1470">
        <f>IF(Table_production_dim1[[#This Row],[system_created_date]]=Table_production_dim1[[#Headers],[system_created_date]],"",SUMIF(B:B,Table_production_dim1[[#This Row],[system_created_date]],D:D))</f>
        <v>7.73</v>
      </c>
      <c r="H1470" t="str">
        <f>VLOOKUP(Table_production_dim1[[#This Row],[material_dim_material_id]],Table_material_dim1[[#All],[material_id]:[material_type_description]],3,FALSE)</f>
        <v>OCC</v>
      </c>
    </row>
    <row r="1471" spans="1:8" x14ac:dyDescent="0.25">
      <c r="A1471">
        <v>23</v>
      </c>
      <c r="B1471" s="2">
        <v>44277</v>
      </c>
      <c r="C1471">
        <v>1200</v>
      </c>
      <c r="D1471">
        <v>0.6</v>
      </c>
      <c r="E1471" s="2">
        <v>44277</v>
      </c>
      <c r="F1471">
        <v>2</v>
      </c>
      <c r="G1471">
        <f>IF(Table_production_dim1[[#This Row],[system_created_date]]=Table_production_dim1[[#Headers],[system_created_date]],"",SUMIF(B:B,Table_production_dim1[[#This Row],[system_created_date]],D:D))</f>
        <v>7.73</v>
      </c>
      <c r="H1471" t="str">
        <f>VLOOKUP(Table_production_dim1[[#This Row],[material_dim_material_id]],Table_material_dim1[[#All],[material_id]:[material_type_description]],3,FALSE)</f>
        <v>OCC</v>
      </c>
    </row>
    <row r="1472" spans="1:8" x14ac:dyDescent="0.25">
      <c r="A1472">
        <v>27</v>
      </c>
      <c r="B1472" s="2">
        <v>44277</v>
      </c>
      <c r="C1472">
        <v>1260</v>
      </c>
      <c r="D1472">
        <v>0.63</v>
      </c>
      <c r="E1472" s="2">
        <v>44277</v>
      </c>
      <c r="F1472">
        <v>2</v>
      </c>
      <c r="G1472">
        <f>IF(Table_production_dim1[[#This Row],[system_created_date]]=Table_production_dim1[[#Headers],[system_created_date]],"",SUMIF(B:B,Table_production_dim1[[#This Row],[system_created_date]],D:D))</f>
        <v>7.73</v>
      </c>
      <c r="H1472" t="str">
        <f>VLOOKUP(Table_production_dim1[[#This Row],[material_dim_material_id]],Table_material_dim1[[#All],[material_id]:[material_type_description]],3,FALSE)</f>
        <v>OCC</v>
      </c>
    </row>
    <row r="1473" spans="1:8" x14ac:dyDescent="0.25">
      <c r="A1473">
        <v>22</v>
      </c>
      <c r="B1473" s="2">
        <v>44277</v>
      </c>
      <c r="C1473">
        <v>1226</v>
      </c>
      <c r="D1473">
        <v>0.61</v>
      </c>
      <c r="E1473" s="2">
        <v>44277</v>
      </c>
      <c r="F1473">
        <v>2</v>
      </c>
      <c r="G1473">
        <f>IF(Table_production_dim1[[#This Row],[system_created_date]]=Table_production_dim1[[#Headers],[system_created_date]],"",SUMIF(B:B,Table_production_dim1[[#This Row],[system_created_date]],D:D))</f>
        <v>7.73</v>
      </c>
      <c r="H1473" t="str">
        <f>VLOOKUP(Table_production_dim1[[#This Row],[material_dim_material_id]],Table_material_dim1[[#All],[material_id]:[material_type_description]],3,FALSE)</f>
        <v>OCC</v>
      </c>
    </row>
    <row r="1474" spans="1:8" x14ac:dyDescent="0.25">
      <c r="A1474">
        <v>28</v>
      </c>
      <c r="B1474" s="2">
        <v>44274</v>
      </c>
      <c r="C1474">
        <v>1180</v>
      </c>
      <c r="D1474">
        <v>0.59</v>
      </c>
      <c r="E1474" s="2">
        <v>44274</v>
      </c>
      <c r="F1474">
        <v>2</v>
      </c>
      <c r="G1474">
        <f>IF(Table_production_dim1[[#This Row],[system_created_date]]=Table_production_dim1[[#Headers],[system_created_date]],"",SUMIF(B:B,Table_production_dim1[[#This Row],[system_created_date]],D:D))</f>
        <v>2.56</v>
      </c>
      <c r="H1474" t="str">
        <f>VLOOKUP(Table_production_dim1[[#This Row],[material_dim_material_id]],Table_material_dim1[[#All],[material_id]:[material_type_description]],3,FALSE)</f>
        <v>OCC</v>
      </c>
    </row>
    <row r="1475" spans="1:8" x14ac:dyDescent="0.25">
      <c r="A1475">
        <v>30</v>
      </c>
      <c r="B1475" s="2">
        <v>44274</v>
      </c>
      <c r="C1475">
        <v>1160</v>
      </c>
      <c r="D1475">
        <v>0.57999999999999996</v>
      </c>
      <c r="E1475" s="2">
        <v>44274</v>
      </c>
      <c r="F1475">
        <v>2</v>
      </c>
      <c r="G1475">
        <f>IF(Table_production_dim1[[#This Row],[system_created_date]]=Table_production_dim1[[#Headers],[system_created_date]],"",SUMIF(B:B,Table_production_dim1[[#This Row],[system_created_date]],D:D))</f>
        <v>2.56</v>
      </c>
      <c r="H1475" t="str">
        <f>VLOOKUP(Table_production_dim1[[#This Row],[material_dim_material_id]],Table_material_dim1[[#All],[material_id]:[material_type_description]],3,FALSE)</f>
        <v>OCC</v>
      </c>
    </row>
    <row r="1476" spans="1:8" x14ac:dyDescent="0.25">
      <c r="A1476">
        <v>1544</v>
      </c>
      <c r="B1476" s="2">
        <v>44274</v>
      </c>
      <c r="C1476">
        <v>1600</v>
      </c>
      <c r="D1476">
        <v>0.8</v>
      </c>
      <c r="E1476" s="2">
        <v>44274</v>
      </c>
      <c r="F1476">
        <v>4</v>
      </c>
      <c r="G1476">
        <f>IF(Table_production_dim1[[#This Row],[system_created_date]]=Table_production_dim1[[#Headers],[system_created_date]],"",SUMIF(B:B,Table_production_dim1[[#This Row],[system_created_date]],D:D))</f>
        <v>2.56</v>
      </c>
      <c r="H1476" t="str">
        <f>VLOOKUP(Table_production_dim1[[#This Row],[material_dim_material_id]],Table_material_dim1[[#All],[material_id]:[material_type_description]],3,FALSE)</f>
        <v>ONP</v>
      </c>
    </row>
    <row r="1477" spans="1:8" x14ac:dyDescent="0.25">
      <c r="A1477">
        <v>29</v>
      </c>
      <c r="B1477" s="2">
        <v>44274</v>
      </c>
      <c r="C1477">
        <v>1175</v>
      </c>
      <c r="D1477">
        <v>0.59</v>
      </c>
      <c r="E1477" s="2">
        <v>44274</v>
      </c>
      <c r="F1477">
        <v>2</v>
      </c>
      <c r="G1477">
        <f>IF(Table_production_dim1[[#This Row],[system_created_date]]=Table_production_dim1[[#Headers],[system_created_date]],"",SUMIF(B:B,Table_production_dim1[[#This Row],[system_created_date]],D:D))</f>
        <v>2.56</v>
      </c>
      <c r="H1477" t="str">
        <f>VLOOKUP(Table_production_dim1[[#This Row],[material_dim_material_id]],Table_material_dim1[[#All],[material_id]:[material_type_description]],3,FALSE)</f>
        <v>OCC</v>
      </c>
    </row>
    <row r="1478" spans="1:8" x14ac:dyDescent="0.25">
      <c r="A1478">
        <v>34</v>
      </c>
      <c r="B1478" s="2">
        <v>44273</v>
      </c>
      <c r="C1478">
        <v>1160</v>
      </c>
      <c r="D1478">
        <v>0.57999999999999996</v>
      </c>
      <c r="E1478" s="2">
        <v>44273</v>
      </c>
      <c r="F1478">
        <v>2</v>
      </c>
      <c r="G1478">
        <f>IF(Table_production_dim1[[#This Row],[system_created_date]]=Table_production_dim1[[#Headers],[system_created_date]],"",SUMIF(B:B,Table_production_dim1[[#This Row],[system_created_date]],D:D))</f>
        <v>3.02</v>
      </c>
      <c r="H1478" t="str">
        <f>VLOOKUP(Table_production_dim1[[#This Row],[material_dim_material_id]],Table_material_dim1[[#All],[material_id]:[material_type_description]],3,FALSE)</f>
        <v>OCC</v>
      </c>
    </row>
    <row r="1479" spans="1:8" x14ac:dyDescent="0.25">
      <c r="A1479">
        <v>31</v>
      </c>
      <c r="B1479" s="2">
        <v>44273</v>
      </c>
      <c r="C1479">
        <v>1170</v>
      </c>
      <c r="D1479">
        <v>0.59</v>
      </c>
      <c r="E1479" s="2">
        <v>44273</v>
      </c>
      <c r="F1479">
        <v>2</v>
      </c>
      <c r="G1479">
        <f>IF(Table_production_dim1[[#This Row],[system_created_date]]=Table_production_dim1[[#Headers],[system_created_date]],"",SUMIF(B:B,Table_production_dim1[[#This Row],[system_created_date]],D:D))</f>
        <v>3.02</v>
      </c>
      <c r="H1479" t="str">
        <f>VLOOKUP(Table_production_dim1[[#This Row],[material_dim_material_id]],Table_material_dim1[[#All],[material_id]:[material_type_description]],3,FALSE)</f>
        <v>OCC</v>
      </c>
    </row>
    <row r="1480" spans="1:8" x14ac:dyDescent="0.25">
      <c r="A1480">
        <v>2002</v>
      </c>
      <c r="B1480" s="2">
        <v>44273</v>
      </c>
      <c r="C1480">
        <v>450</v>
      </c>
      <c r="D1480">
        <v>0.23</v>
      </c>
      <c r="E1480" s="2">
        <v>44273</v>
      </c>
      <c r="F1480">
        <v>8</v>
      </c>
      <c r="G1480">
        <f>IF(Table_production_dim1[[#This Row],[system_created_date]]=Table_production_dim1[[#Headers],[system_created_date]],"",SUMIF(B:B,Table_production_dim1[[#This Row],[system_created_date]],D:D))</f>
        <v>3.02</v>
      </c>
      <c r="H1480" t="str">
        <f>VLOOKUP(Table_production_dim1[[#This Row],[material_dim_material_id]],Table_material_dim1[[#All],[material_id]:[material_type_description]],3,FALSE)</f>
        <v>UBC</v>
      </c>
    </row>
    <row r="1481" spans="1:8" x14ac:dyDescent="0.25">
      <c r="A1481">
        <v>1493</v>
      </c>
      <c r="B1481" s="2">
        <v>44273</v>
      </c>
      <c r="C1481">
        <v>860</v>
      </c>
      <c r="D1481">
        <v>0.43</v>
      </c>
      <c r="E1481" s="2">
        <v>44273</v>
      </c>
      <c r="F1481">
        <v>3</v>
      </c>
      <c r="G1481">
        <f>IF(Table_production_dim1[[#This Row],[system_created_date]]=Table_production_dim1[[#Headers],[system_created_date]],"",SUMIF(B:B,Table_production_dim1[[#This Row],[system_created_date]],D:D))</f>
        <v>3.02</v>
      </c>
      <c r="H1481" t="str">
        <f>VLOOKUP(Table_production_dim1[[#This Row],[material_dim_material_id]],Table_material_dim1[[#All],[material_id]:[material_type_description]],3,FALSE)</f>
        <v>TIN</v>
      </c>
    </row>
    <row r="1482" spans="1:8" x14ac:dyDescent="0.25">
      <c r="A1482">
        <v>32</v>
      </c>
      <c r="B1482" s="2">
        <v>44273</v>
      </c>
      <c r="C1482">
        <v>1180</v>
      </c>
      <c r="D1482">
        <v>0.59</v>
      </c>
      <c r="E1482" s="2">
        <v>44273</v>
      </c>
      <c r="F1482">
        <v>2</v>
      </c>
      <c r="G1482">
        <f>IF(Table_production_dim1[[#This Row],[system_created_date]]=Table_production_dim1[[#Headers],[system_created_date]],"",SUMIF(B:B,Table_production_dim1[[#This Row],[system_created_date]],D:D))</f>
        <v>3.02</v>
      </c>
      <c r="H1482" t="str">
        <f>VLOOKUP(Table_production_dim1[[#This Row],[material_dim_material_id]],Table_material_dim1[[#All],[material_id]:[material_type_description]],3,FALSE)</f>
        <v>OCC</v>
      </c>
    </row>
    <row r="1483" spans="1:8" x14ac:dyDescent="0.25">
      <c r="A1483">
        <v>33</v>
      </c>
      <c r="B1483" s="2">
        <v>44273</v>
      </c>
      <c r="C1483">
        <v>1190</v>
      </c>
      <c r="D1483">
        <v>0.6</v>
      </c>
      <c r="E1483" s="2">
        <v>44273</v>
      </c>
      <c r="F1483">
        <v>2</v>
      </c>
      <c r="G1483">
        <f>IF(Table_production_dim1[[#This Row],[system_created_date]]=Table_production_dim1[[#Headers],[system_created_date]],"",SUMIF(B:B,Table_production_dim1[[#This Row],[system_created_date]],D:D))</f>
        <v>3.02</v>
      </c>
      <c r="H1483" t="str">
        <f>VLOOKUP(Table_production_dim1[[#This Row],[material_dim_material_id]],Table_material_dim1[[#All],[material_id]:[material_type_description]],3,FALSE)</f>
        <v>OCC</v>
      </c>
    </row>
    <row r="1484" spans="1:8" x14ac:dyDescent="0.25">
      <c r="A1484">
        <v>1545</v>
      </c>
      <c r="B1484" s="2">
        <v>44272</v>
      </c>
      <c r="C1484">
        <v>1650</v>
      </c>
      <c r="D1484">
        <v>0.83</v>
      </c>
      <c r="E1484" s="2">
        <v>44272</v>
      </c>
      <c r="F1484">
        <v>4</v>
      </c>
      <c r="G1484">
        <f>IF(Table_production_dim1[[#This Row],[system_created_date]]=Table_production_dim1[[#Headers],[system_created_date]],"",SUMIF(B:B,Table_production_dim1[[#This Row],[system_created_date]],D:D))</f>
        <v>2.63</v>
      </c>
      <c r="H1484" t="str">
        <f>VLOOKUP(Table_production_dim1[[#This Row],[material_dim_material_id]],Table_material_dim1[[#All],[material_id]:[material_type_description]],3,FALSE)</f>
        <v>ONP</v>
      </c>
    </row>
    <row r="1485" spans="1:8" x14ac:dyDescent="0.25">
      <c r="A1485">
        <v>1911</v>
      </c>
      <c r="B1485" s="2">
        <v>44272</v>
      </c>
      <c r="C1485">
        <v>680</v>
      </c>
      <c r="D1485">
        <v>0.34</v>
      </c>
      <c r="E1485" s="2">
        <v>44272</v>
      </c>
      <c r="F1485">
        <v>6</v>
      </c>
      <c r="G1485">
        <f>IF(Table_production_dim1[[#This Row],[system_created_date]]=Table_production_dim1[[#Headers],[system_created_date]],"",SUMIF(B:B,Table_production_dim1[[#This Row],[system_created_date]],D:D))</f>
        <v>2.63</v>
      </c>
      <c r="H1485" t="str">
        <f>VLOOKUP(Table_production_dim1[[#This Row],[material_dim_material_id]],Table_material_dim1[[#All],[material_id]:[material_type_description]],3,FALSE)</f>
        <v>HDPEN</v>
      </c>
    </row>
    <row r="1486" spans="1:8" x14ac:dyDescent="0.25">
      <c r="A1486">
        <v>36</v>
      </c>
      <c r="B1486" s="2">
        <v>44272</v>
      </c>
      <c r="C1486">
        <v>1175</v>
      </c>
      <c r="D1486">
        <v>0.59</v>
      </c>
      <c r="E1486" s="2">
        <v>44272</v>
      </c>
      <c r="F1486">
        <v>2</v>
      </c>
      <c r="G1486">
        <f>IF(Table_production_dim1[[#This Row],[system_created_date]]=Table_production_dim1[[#Headers],[system_created_date]],"",SUMIF(B:B,Table_production_dim1[[#This Row],[system_created_date]],D:D))</f>
        <v>2.63</v>
      </c>
      <c r="H1486" t="str">
        <f>VLOOKUP(Table_production_dim1[[#This Row],[material_dim_material_id]],Table_material_dim1[[#All],[material_id]:[material_type_description]],3,FALSE)</f>
        <v>OCC</v>
      </c>
    </row>
    <row r="1487" spans="1:8" x14ac:dyDescent="0.25">
      <c r="A1487">
        <v>1817</v>
      </c>
      <c r="B1487" s="2">
        <v>44272</v>
      </c>
      <c r="C1487">
        <v>560</v>
      </c>
      <c r="D1487">
        <v>0.28000000000000003</v>
      </c>
      <c r="E1487" s="2">
        <v>44272</v>
      </c>
      <c r="F1487">
        <v>5</v>
      </c>
      <c r="G1487">
        <f>IF(Table_production_dim1[[#This Row],[system_created_date]]=Table_production_dim1[[#Headers],[system_created_date]],"",SUMIF(B:B,Table_production_dim1[[#This Row],[system_created_date]],D:D))</f>
        <v>2.63</v>
      </c>
      <c r="H1487" t="str">
        <f>VLOOKUP(Table_production_dim1[[#This Row],[material_dim_material_id]],Table_material_dim1[[#All],[material_id]:[material_type_description]],3,FALSE)</f>
        <v>PET</v>
      </c>
    </row>
    <row r="1488" spans="1:8" x14ac:dyDescent="0.25">
      <c r="A1488">
        <v>35</v>
      </c>
      <c r="B1488" s="2">
        <v>44272</v>
      </c>
      <c r="C1488">
        <v>1170</v>
      </c>
      <c r="D1488">
        <v>0.59</v>
      </c>
      <c r="E1488" s="2">
        <v>44272</v>
      </c>
      <c r="F1488">
        <v>2</v>
      </c>
      <c r="G1488">
        <f>IF(Table_production_dim1[[#This Row],[system_created_date]]=Table_production_dim1[[#Headers],[system_created_date]],"",SUMIF(B:B,Table_production_dim1[[#This Row],[system_created_date]],D:D))</f>
        <v>2.63</v>
      </c>
      <c r="H1488" t="str">
        <f>VLOOKUP(Table_production_dim1[[#This Row],[material_dim_material_id]],Table_material_dim1[[#All],[material_id]:[material_type_description]],3,FALSE)</f>
        <v>OCC</v>
      </c>
    </row>
    <row r="1489" spans="1:8" x14ac:dyDescent="0.25">
      <c r="A1489">
        <v>41</v>
      </c>
      <c r="B1489" s="2">
        <v>44271</v>
      </c>
      <c r="C1489">
        <v>1140</v>
      </c>
      <c r="D1489">
        <v>0.56999999999999995</v>
      </c>
      <c r="E1489" s="2">
        <v>44271</v>
      </c>
      <c r="F1489">
        <v>2</v>
      </c>
      <c r="G1489">
        <f>IF(Table_production_dim1[[#This Row],[system_created_date]]=Table_production_dim1[[#Headers],[system_created_date]],"",SUMIF(B:B,Table_production_dim1[[#This Row],[system_created_date]],D:D))</f>
        <v>7.98</v>
      </c>
      <c r="H1489" t="str">
        <f>VLOOKUP(Table_production_dim1[[#This Row],[material_dim_material_id]],Table_material_dim1[[#All],[material_id]:[material_type_description]],3,FALSE)</f>
        <v>OCC</v>
      </c>
    </row>
    <row r="1490" spans="1:8" x14ac:dyDescent="0.25">
      <c r="A1490">
        <v>1546</v>
      </c>
      <c r="B1490" s="2">
        <v>44271</v>
      </c>
      <c r="C1490">
        <v>1600</v>
      </c>
      <c r="D1490">
        <v>0.8</v>
      </c>
      <c r="E1490" s="2">
        <v>44271</v>
      </c>
      <c r="F1490">
        <v>4</v>
      </c>
      <c r="G1490">
        <f>IF(Table_production_dim1[[#This Row],[system_created_date]]=Table_production_dim1[[#Headers],[system_created_date]],"",SUMIF(B:B,Table_production_dim1[[#This Row],[system_created_date]],D:D))</f>
        <v>7.98</v>
      </c>
      <c r="H1490" t="str">
        <f>VLOOKUP(Table_production_dim1[[#This Row],[material_dim_material_id]],Table_material_dim1[[#All],[material_id]:[material_type_description]],3,FALSE)</f>
        <v>ONP</v>
      </c>
    </row>
    <row r="1491" spans="1:8" x14ac:dyDescent="0.25">
      <c r="A1491">
        <v>39</v>
      </c>
      <c r="B1491" s="2">
        <v>44271</v>
      </c>
      <c r="C1491">
        <v>1155</v>
      </c>
      <c r="D1491">
        <v>0.57999999999999996</v>
      </c>
      <c r="E1491" s="2">
        <v>44271</v>
      </c>
      <c r="F1491">
        <v>2</v>
      </c>
      <c r="G1491">
        <f>IF(Table_production_dim1[[#This Row],[system_created_date]]=Table_production_dim1[[#Headers],[system_created_date]],"",SUMIF(B:B,Table_production_dim1[[#This Row],[system_created_date]],D:D))</f>
        <v>7.98</v>
      </c>
      <c r="H1491" t="str">
        <f>VLOOKUP(Table_production_dim1[[#This Row],[material_dim_material_id]],Table_material_dim1[[#All],[material_id]:[material_type_description]],3,FALSE)</f>
        <v>OCC</v>
      </c>
    </row>
    <row r="1492" spans="1:8" x14ac:dyDescent="0.25">
      <c r="A1492">
        <v>45</v>
      </c>
      <c r="B1492" s="2">
        <v>44271</v>
      </c>
      <c r="C1492">
        <v>1170</v>
      </c>
      <c r="D1492">
        <v>0.59</v>
      </c>
      <c r="E1492" s="2">
        <v>44271</v>
      </c>
      <c r="F1492">
        <v>2</v>
      </c>
      <c r="G1492">
        <f>IF(Table_production_dim1[[#This Row],[system_created_date]]=Table_production_dim1[[#Headers],[system_created_date]],"",SUMIF(B:B,Table_production_dim1[[#This Row],[system_created_date]],D:D))</f>
        <v>7.98</v>
      </c>
      <c r="H1492" t="str">
        <f>VLOOKUP(Table_production_dim1[[#This Row],[material_dim_material_id]],Table_material_dim1[[#All],[material_id]:[material_type_description]],3,FALSE)</f>
        <v>OCC</v>
      </c>
    </row>
    <row r="1493" spans="1:8" x14ac:dyDescent="0.25">
      <c r="A1493">
        <v>44</v>
      </c>
      <c r="B1493" s="2">
        <v>44271</v>
      </c>
      <c r="C1493">
        <v>1180</v>
      </c>
      <c r="D1493">
        <v>0.59</v>
      </c>
      <c r="E1493" s="2">
        <v>44271</v>
      </c>
      <c r="F1493">
        <v>2</v>
      </c>
      <c r="G1493">
        <f>IF(Table_production_dim1[[#This Row],[system_created_date]]=Table_production_dim1[[#Headers],[system_created_date]],"",SUMIF(B:B,Table_production_dim1[[#This Row],[system_created_date]],D:D))</f>
        <v>7.98</v>
      </c>
      <c r="H1493" t="str">
        <f>VLOOKUP(Table_production_dim1[[#This Row],[material_dim_material_id]],Table_material_dim1[[#All],[material_id]:[material_type_description]],3,FALSE)</f>
        <v>OCC</v>
      </c>
    </row>
    <row r="1494" spans="1:8" x14ac:dyDescent="0.25">
      <c r="A1494">
        <v>43</v>
      </c>
      <c r="B1494" s="2">
        <v>44271</v>
      </c>
      <c r="C1494">
        <v>1175</v>
      </c>
      <c r="D1494">
        <v>0.59</v>
      </c>
      <c r="E1494" s="2">
        <v>44271</v>
      </c>
      <c r="F1494">
        <v>2</v>
      </c>
      <c r="G1494">
        <f>IF(Table_production_dim1[[#This Row],[system_created_date]]=Table_production_dim1[[#Headers],[system_created_date]],"",SUMIF(B:B,Table_production_dim1[[#This Row],[system_created_date]],D:D))</f>
        <v>7.98</v>
      </c>
      <c r="H1494" t="str">
        <f>VLOOKUP(Table_production_dim1[[#This Row],[material_dim_material_id]],Table_material_dim1[[#All],[material_id]:[material_type_description]],3,FALSE)</f>
        <v>OCC</v>
      </c>
    </row>
    <row r="1495" spans="1:8" x14ac:dyDescent="0.25">
      <c r="A1495">
        <v>2003</v>
      </c>
      <c r="B1495" s="2">
        <v>44271</v>
      </c>
      <c r="C1495">
        <v>460</v>
      </c>
      <c r="D1495">
        <v>0.23</v>
      </c>
      <c r="E1495" s="2">
        <v>44271</v>
      </c>
      <c r="F1495">
        <v>8</v>
      </c>
      <c r="G1495">
        <f>IF(Table_production_dim1[[#This Row],[system_created_date]]=Table_production_dim1[[#Headers],[system_created_date]],"",SUMIF(B:B,Table_production_dim1[[#This Row],[system_created_date]],D:D))</f>
        <v>7.98</v>
      </c>
      <c r="H1495" t="str">
        <f>VLOOKUP(Table_production_dim1[[#This Row],[material_dim_material_id]],Table_material_dim1[[#All],[material_id]:[material_type_description]],3,FALSE)</f>
        <v>UBC</v>
      </c>
    </row>
    <row r="1496" spans="1:8" x14ac:dyDescent="0.25">
      <c r="A1496">
        <v>47</v>
      </c>
      <c r="B1496" s="2">
        <v>44271</v>
      </c>
      <c r="C1496">
        <v>1178</v>
      </c>
      <c r="D1496">
        <v>0.59</v>
      </c>
      <c r="E1496" s="2">
        <v>44271</v>
      </c>
      <c r="F1496">
        <v>2</v>
      </c>
      <c r="G1496">
        <f>IF(Table_production_dim1[[#This Row],[system_created_date]]=Table_production_dim1[[#Headers],[system_created_date]],"",SUMIF(B:B,Table_production_dim1[[#This Row],[system_created_date]],D:D))</f>
        <v>7.98</v>
      </c>
      <c r="H1496" t="str">
        <f>VLOOKUP(Table_production_dim1[[#This Row],[material_dim_material_id]],Table_material_dim1[[#All],[material_id]:[material_type_description]],3,FALSE)</f>
        <v>OCC</v>
      </c>
    </row>
    <row r="1497" spans="1:8" x14ac:dyDescent="0.25">
      <c r="A1497">
        <v>40</v>
      </c>
      <c r="B1497" s="2">
        <v>44271</v>
      </c>
      <c r="C1497">
        <v>1145</v>
      </c>
      <c r="D1497">
        <v>0.56999999999999995</v>
      </c>
      <c r="E1497" s="2">
        <v>44271</v>
      </c>
      <c r="F1497">
        <v>2</v>
      </c>
      <c r="G1497">
        <f>IF(Table_production_dim1[[#This Row],[system_created_date]]=Table_production_dim1[[#Headers],[system_created_date]],"",SUMIF(B:B,Table_production_dim1[[#This Row],[system_created_date]],D:D))</f>
        <v>7.98</v>
      </c>
      <c r="H1497" t="str">
        <f>VLOOKUP(Table_production_dim1[[#This Row],[material_dim_material_id]],Table_material_dim1[[#All],[material_id]:[material_type_description]],3,FALSE)</f>
        <v>OCC</v>
      </c>
    </row>
    <row r="1498" spans="1:8" x14ac:dyDescent="0.25">
      <c r="A1498">
        <v>1818</v>
      </c>
      <c r="B1498" s="2">
        <v>44271</v>
      </c>
      <c r="C1498">
        <v>600</v>
      </c>
      <c r="D1498">
        <v>0.3</v>
      </c>
      <c r="E1498" s="2">
        <v>44271</v>
      </c>
      <c r="F1498">
        <v>5</v>
      </c>
      <c r="G1498">
        <f>IF(Table_production_dim1[[#This Row],[system_created_date]]=Table_production_dim1[[#Headers],[system_created_date]],"",SUMIF(B:B,Table_production_dim1[[#This Row],[system_created_date]],D:D))</f>
        <v>7.98</v>
      </c>
      <c r="H1498" t="str">
        <f>VLOOKUP(Table_production_dim1[[#This Row],[material_dim_material_id]],Table_material_dim1[[#All],[material_id]:[material_type_description]],3,FALSE)</f>
        <v>PET</v>
      </c>
    </row>
    <row r="1499" spans="1:8" x14ac:dyDescent="0.25">
      <c r="A1499">
        <v>38</v>
      </c>
      <c r="B1499" s="2">
        <v>44271</v>
      </c>
      <c r="C1499">
        <v>1160</v>
      </c>
      <c r="D1499">
        <v>0.57999999999999996</v>
      </c>
      <c r="E1499" s="2">
        <v>44271</v>
      </c>
      <c r="F1499">
        <v>2</v>
      </c>
      <c r="G1499">
        <f>IF(Table_production_dim1[[#This Row],[system_created_date]]=Table_production_dim1[[#Headers],[system_created_date]],"",SUMIF(B:B,Table_production_dim1[[#This Row],[system_created_date]],D:D))</f>
        <v>7.98</v>
      </c>
      <c r="H1499" t="str">
        <f>VLOOKUP(Table_production_dim1[[#This Row],[material_dim_material_id]],Table_material_dim1[[#All],[material_id]:[material_type_description]],3,FALSE)</f>
        <v>OCC</v>
      </c>
    </row>
    <row r="1500" spans="1:8" x14ac:dyDescent="0.25">
      <c r="A1500">
        <v>42</v>
      </c>
      <c r="B1500" s="2">
        <v>44271</v>
      </c>
      <c r="C1500">
        <v>1160</v>
      </c>
      <c r="D1500">
        <v>0.57999999999999996</v>
      </c>
      <c r="E1500" s="2">
        <v>44271</v>
      </c>
      <c r="F1500">
        <v>2</v>
      </c>
      <c r="G1500">
        <f>IF(Table_production_dim1[[#This Row],[system_created_date]]=Table_production_dim1[[#Headers],[system_created_date]],"",SUMIF(B:B,Table_production_dim1[[#This Row],[system_created_date]],D:D))</f>
        <v>7.98</v>
      </c>
      <c r="H1500" t="str">
        <f>VLOOKUP(Table_production_dim1[[#This Row],[material_dim_material_id]],Table_material_dim1[[#All],[material_id]:[material_type_description]],3,FALSE)</f>
        <v>OCC</v>
      </c>
    </row>
    <row r="1501" spans="1:8" x14ac:dyDescent="0.25">
      <c r="A1501">
        <v>2004</v>
      </c>
      <c r="B1501" s="2">
        <v>44271</v>
      </c>
      <c r="C1501">
        <v>460</v>
      </c>
      <c r="D1501">
        <v>0.23</v>
      </c>
      <c r="E1501" s="2">
        <v>44271</v>
      </c>
      <c r="F1501">
        <v>8</v>
      </c>
      <c r="G1501">
        <f>IF(Table_production_dim1[[#This Row],[system_created_date]]=Table_production_dim1[[#Headers],[system_created_date]],"",SUMIF(B:B,Table_production_dim1[[#This Row],[system_created_date]],D:D))</f>
        <v>7.98</v>
      </c>
      <c r="H1501" t="str">
        <f>VLOOKUP(Table_production_dim1[[#This Row],[material_dim_material_id]],Table_material_dim1[[#All],[material_id]:[material_type_description]],3,FALSE)</f>
        <v>UBC</v>
      </c>
    </row>
    <row r="1502" spans="1:8" x14ac:dyDescent="0.25">
      <c r="A1502">
        <v>46</v>
      </c>
      <c r="B1502" s="2">
        <v>44271</v>
      </c>
      <c r="C1502">
        <v>1180</v>
      </c>
      <c r="D1502">
        <v>0.59</v>
      </c>
      <c r="E1502" s="2">
        <v>44271</v>
      </c>
      <c r="F1502">
        <v>2</v>
      </c>
      <c r="G1502">
        <f>IF(Table_production_dim1[[#This Row],[system_created_date]]=Table_production_dim1[[#Headers],[system_created_date]],"",SUMIF(B:B,Table_production_dim1[[#This Row],[system_created_date]],D:D))</f>
        <v>7.98</v>
      </c>
      <c r="H1502" t="str">
        <f>VLOOKUP(Table_production_dim1[[#This Row],[material_dim_material_id]],Table_material_dim1[[#All],[material_id]:[material_type_description]],3,FALSE)</f>
        <v>OCC</v>
      </c>
    </row>
    <row r="1503" spans="1:8" x14ac:dyDescent="0.25">
      <c r="A1503">
        <v>37</v>
      </c>
      <c r="B1503" s="2">
        <v>44271</v>
      </c>
      <c r="C1503">
        <v>1175</v>
      </c>
      <c r="D1503">
        <v>0.59</v>
      </c>
      <c r="E1503" s="2">
        <v>44271</v>
      </c>
      <c r="F1503">
        <v>2</v>
      </c>
      <c r="G1503">
        <f>IF(Table_production_dim1[[#This Row],[system_created_date]]=Table_production_dim1[[#Headers],[system_created_date]],"",SUMIF(B:B,Table_production_dim1[[#This Row],[system_created_date]],D:D))</f>
        <v>7.98</v>
      </c>
      <c r="H1503" t="str">
        <f>VLOOKUP(Table_production_dim1[[#This Row],[material_dim_material_id]],Table_material_dim1[[#All],[material_id]:[material_type_description]],3,FALSE)</f>
        <v>OCC</v>
      </c>
    </row>
    <row r="1504" spans="1:8" x14ac:dyDescent="0.25">
      <c r="A1504">
        <v>50</v>
      </c>
      <c r="B1504" s="2">
        <v>44270</v>
      </c>
      <c r="C1504">
        <v>1140</v>
      </c>
      <c r="D1504">
        <v>0.56999999999999995</v>
      </c>
      <c r="E1504" s="2">
        <v>44270</v>
      </c>
      <c r="F1504">
        <v>2</v>
      </c>
      <c r="G1504">
        <f>IF(Table_production_dim1[[#This Row],[system_created_date]]=Table_production_dim1[[#Headers],[system_created_date]],"",SUMIF(B:B,Table_production_dim1[[#This Row],[system_created_date]],D:D))</f>
        <v>5.4799999999999995</v>
      </c>
      <c r="H1504" t="str">
        <f>VLOOKUP(Table_production_dim1[[#This Row],[material_dim_material_id]],Table_material_dim1[[#All],[material_id]:[material_type_description]],3,FALSE)</f>
        <v>OCC</v>
      </c>
    </row>
    <row r="1505" spans="1:8" x14ac:dyDescent="0.25">
      <c r="A1505">
        <v>51</v>
      </c>
      <c r="B1505" s="2">
        <v>44270</v>
      </c>
      <c r="C1505">
        <v>1150</v>
      </c>
      <c r="D1505">
        <v>0.57999999999999996</v>
      </c>
      <c r="E1505" s="2">
        <v>44270</v>
      </c>
      <c r="F1505">
        <v>2</v>
      </c>
      <c r="G1505">
        <f>IF(Table_production_dim1[[#This Row],[system_created_date]]=Table_production_dim1[[#Headers],[system_created_date]],"",SUMIF(B:B,Table_production_dim1[[#This Row],[system_created_date]],D:D))</f>
        <v>5.4799999999999995</v>
      </c>
      <c r="H1505" t="str">
        <f>VLOOKUP(Table_production_dim1[[#This Row],[material_dim_material_id]],Table_material_dim1[[#All],[material_id]:[material_type_description]],3,FALSE)</f>
        <v>OCC</v>
      </c>
    </row>
    <row r="1506" spans="1:8" x14ac:dyDescent="0.25">
      <c r="A1506">
        <v>1944</v>
      </c>
      <c r="B1506" s="2">
        <v>44270</v>
      </c>
      <c r="C1506">
        <v>720</v>
      </c>
      <c r="D1506">
        <v>0.36</v>
      </c>
      <c r="E1506" s="2">
        <v>44270</v>
      </c>
      <c r="F1506">
        <v>7</v>
      </c>
      <c r="G1506">
        <f>IF(Table_production_dim1[[#This Row],[system_created_date]]=Table_production_dim1[[#Headers],[system_created_date]],"",SUMIF(B:B,Table_production_dim1[[#This Row],[system_created_date]],D:D))</f>
        <v>5.4799999999999995</v>
      </c>
      <c r="H1506" t="str">
        <f>VLOOKUP(Table_production_dim1[[#This Row],[material_dim_material_id]],Table_material_dim1[[#All],[material_id]:[material_type_description]],3,FALSE)</f>
        <v>HDPEC</v>
      </c>
    </row>
    <row r="1507" spans="1:8" x14ac:dyDescent="0.25">
      <c r="A1507">
        <v>54</v>
      </c>
      <c r="B1507" s="2">
        <v>44270</v>
      </c>
      <c r="C1507">
        <v>1160</v>
      </c>
      <c r="D1507">
        <v>0.57999999999999996</v>
      </c>
      <c r="E1507" s="2">
        <v>44270</v>
      </c>
      <c r="F1507">
        <v>2</v>
      </c>
      <c r="G1507">
        <f>IF(Table_production_dim1[[#This Row],[system_created_date]]=Table_production_dim1[[#Headers],[system_created_date]],"",SUMIF(B:B,Table_production_dim1[[#This Row],[system_created_date]],D:D))</f>
        <v>5.4799999999999995</v>
      </c>
      <c r="H1507" t="str">
        <f>VLOOKUP(Table_production_dim1[[#This Row],[material_dim_material_id]],Table_material_dim1[[#All],[material_id]:[material_type_description]],3,FALSE)</f>
        <v>OCC</v>
      </c>
    </row>
    <row r="1508" spans="1:8" x14ac:dyDescent="0.25">
      <c r="A1508">
        <v>53</v>
      </c>
      <c r="B1508" s="2">
        <v>44270</v>
      </c>
      <c r="C1508">
        <v>1180</v>
      </c>
      <c r="D1508">
        <v>0.59</v>
      </c>
      <c r="E1508" s="2">
        <v>44270</v>
      </c>
      <c r="F1508">
        <v>2</v>
      </c>
      <c r="G1508">
        <f>IF(Table_production_dim1[[#This Row],[system_created_date]]=Table_production_dim1[[#Headers],[system_created_date]],"",SUMIF(B:B,Table_production_dim1[[#This Row],[system_created_date]],D:D))</f>
        <v>5.4799999999999995</v>
      </c>
      <c r="H1508" t="str">
        <f>VLOOKUP(Table_production_dim1[[#This Row],[material_dim_material_id]],Table_material_dim1[[#All],[material_id]:[material_type_description]],3,FALSE)</f>
        <v>OCC</v>
      </c>
    </row>
    <row r="1509" spans="1:8" x14ac:dyDescent="0.25">
      <c r="A1509">
        <v>48</v>
      </c>
      <c r="B1509" s="2">
        <v>44270</v>
      </c>
      <c r="C1509">
        <v>1175</v>
      </c>
      <c r="D1509">
        <v>0.59</v>
      </c>
      <c r="E1509" s="2">
        <v>44270</v>
      </c>
      <c r="F1509">
        <v>2</v>
      </c>
      <c r="G1509">
        <f>IF(Table_production_dim1[[#This Row],[system_created_date]]=Table_production_dim1[[#Headers],[system_created_date]],"",SUMIF(B:B,Table_production_dim1[[#This Row],[system_created_date]],D:D))</f>
        <v>5.4799999999999995</v>
      </c>
      <c r="H1509" t="str">
        <f>VLOOKUP(Table_production_dim1[[#This Row],[material_dim_material_id]],Table_material_dim1[[#All],[material_id]:[material_type_description]],3,FALSE)</f>
        <v>OCC</v>
      </c>
    </row>
    <row r="1510" spans="1:8" x14ac:dyDescent="0.25">
      <c r="A1510">
        <v>52</v>
      </c>
      <c r="B1510" s="2">
        <v>44270</v>
      </c>
      <c r="C1510">
        <v>1175</v>
      </c>
      <c r="D1510">
        <v>0.59</v>
      </c>
      <c r="E1510" s="2">
        <v>44270</v>
      </c>
      <c r="F1510">
        <v>2</v>
      </c>
      <c r="G1510">
        <f>IF(Table_production_dim1[[#This Row],[system_created_date]]=Table_production_dim1[[#Headers],[system_created_date]],"",SUMIF(B:B,Table_production_dim1[[#This Row],[system_created_date]],D:D))</f>
        <v>5.4799999999999995</v>
      </c>
      <c r="H1510" t="str">
        <f>VLOOKUP(Table_production_dim1[[#This Row],[material_dim_material_id]],Table_material_dim1[[#All],[material_id]:[material_type_description]],3,FALSE)</f>
        <v>OCC</v>
      </c>
    </row>
    <row r="1511" spans="1:8" x14ac:dyDescent="0.25">
      <c r="A1511">
        <v>49</v>
      </c>
      <c r="B1511" s="2">
        <v>44270</v>
      </c>
      <c r="C1511">
        <v>1200</v>
      </c>
      <c r="D1511">
        <v>0.6</v>
      </c>
      <c r="E1511" s="2">
        <v>44270</v>
      </c>
      <c r="F1511">
        <v>2</v>
      </c>
      <c r="G1511">
        <f>IF(Table_production_dim1[[#This Row],[system_created_date]]=Table_production_dim1[[#Headers],[system_created_date]],"",SUMIF(B:B,Table_production_dim1[[#This Row],[system_created_date]],D:D))</f>
        <v>5.4799999999999995</v>
      </c>
      <c r="H1511" t="str">
        <f>VLOOKUP(Table_production_dim1[[#This Row],[material_dim_material_id]],Table_material_dim1[[#All],[material_id]:[material_type_description]],3,FALSE)</f>
        <v>OCC</v>
      </c>
    </row>
    <row r="1512" spans="1:8" x14ac:dyDescent="0.25">
      <c r="A1512">
        <v>2005</v>
      </c>
      <c r="B1512" s="2">
        <v>44270</v>
      </c>
      <c r="C1512">
        <v>460</v>
      </c>
      <c r="D1512">
        <v>0.23</v>
      </c>
      <c r="E1512" s="2">
        <v>44270</v>
      </c>
      <c r="F1512">
        <v>8</v>
      </c>
      <c r="G1512">
        <f>IF(Table_production_dim1[[#This Row],[system_created_date]]=Table_production_dim1[[#Headers],[system_created_date]],"",SUMIF(B:B,Table_production_dim1[[#This Row],[system_created_date]],D:D))</f>
        <v>5.4799999999999995</v>
      </c>
      <c r="H1512" t="str">
        <f>VLOOKUP(Table_production_dim1[[#This Row],[material_dim_material_id]],Table_material_dim1[[#All],[material_id]:[material_type_description]],3,FALSE)</f>
        <v>UBC</v>
      </c>
    </row>
    <row r="1513" spans="1:8" x14ac:dyDescent="0.25">
      <c r="A1513">
        <v>1547</v>
      </c>
      <c r="B1513" s="2">
        <v>44270</v>
      </c>
      <c r="C1513">
        <v>1580</v>
      </c>
      <c r="D1513">
        <v>0.79</v>
      </c>
      <c r="E1513" s="2">
        <v>44270</v>
      </c>
      <c r="F1513">
        <v>4</v>
      </c>
      <c r="G1513">
        <f>IF(Table_production_dim1[[#This Row],[system_created_date]]=Table_production_dim1[[#Headers],[system_created_date]],"",SUMIF(B:B,Table_production_dim1[[#This Row],[system_created_date]],D:D))</f>
        <v>5.4799999999999995</v>
      </c>
      <c r="H1513" t="str">
        <f>VLOOKUP(Table_production_dim1[[#This Row],[material_dim_material_id]],Table_material_dim1[[#All],[material_id]:[material_type_description]],3,FALSE)</f>
        <v>ONP</v>
      </c>
    </row>
    <row r="1514" spans="1:8" x14ac:dyDescent="0.25">
      <c r="A1514">
        <v>2006</v>
      </c>
      <c r="B1514" s="2">
        <v>44267</v>
      </c>
      <c r="C1514">
        <v>460</v>
      </c>
      <c r="D1514">
        <v>0.23</v>
      </c>
      <c r="E1514" s="2">
        <v>44267</v>
      </c>
      <c r="F1514">
        <v>8</v>
      </c>
      <c r="G1514">
        <f>IF(Table_production_dim1[[#This Row],[system_created_date]]=Table_production_dim1[[#Headers],[system_created_date]],"",SUMIF(B:B,Table_production_dim1[[#This Row],[system_created_date]],D:D))</f>
        <v>7.01</v>
      </c>
      <c r="H1514" t="str">
        <f>VLOOKUP(Table_production_dim1[[#This Row],[material_dim_material_id]],Table_material_dim1[[#All],[material_id]:[material_type_description]],3,FALSE)</f>
        <v>UBC</v>
      </c>
    </row>
    <row r="1515" spans="1:8" x14ac:dyDescent="0.25">
      <c r="A1515">
        <v>58</v>
      </c>
      <c r="B1515" s="2">
        <v>44267</v>
      </c>
      <c r="C1515">
        <v>1200</v>
      </c>
      <c r="D1515">
        <v>0.6</v>
      </c>
      <c r="E1515" s="2">
        <v>44267</v>
      </c>
      <c r="F1515">
        <v>2</v>
      </c>
      <c r="G1515">
        <f>IF(Table_production_dim1[[#This Row],[system_created_date]]=Table_production_dim1[[#Headers],[system_created_date]],"",SUMIF(B:B,Table_production_dim1[[#This Row],[system_created_date]],D:D))</f>
        <v>7.01</v>
      </c>
      <c r="H1515" t="str">
        <f>VLOOKUP(Table_production_dim1[[#This Row],[material_dim_material_id]],Table_material_dim1[[#All],[material_id]:[material_type_description]],3,FALSE)</f>
        <v>OCC</v>
      </c>
    </row>
    <row r="1516" spans="1:8" x14ac:dyDescent="0.25">
      <c r="A1516">
        <v>1494</v>
      </c>
      <c r="B1516" s="2">
        <v>44267</v>
      </c>
      <c r="C1516">
        <v>750</v>
      </c>
      <c r="D1516">
        <v>0.38</v>
      </c>
      <c r="E1516" s="2">
        <v>44267</v>
      </c>
      <c r="F1516">
        <v>3</v>
      </c>
      <c r="G1516">
        <f>IF(Table_production_dim1[[#This Row],[system_created_date]]=Table_production_dim1[[#Headers],[system_created_date]],"",SUMIF(B:B,Table_production_dim1[[#This Row],[system_created_date]],D:D))</f>
        <v>7.01</v>
      </c>
      <c r="H1516" t="str">
        <f>VLOOKUP(Table_production_dim1[[#This Row],[material_dim_material_id]],Table_material_dim1[[#All],[material_id]:[material_type_description]],3,FALSE)</f>
        <v>TIN</v>
      </c>
    </row>
    <row r="1517" spans="1:8" x14ac:dyDescent="0.25">
      <c r="A1517">
        <v>1548</v>
      </c>
      <c r="B1517" s="2">
        <v>44267</v>
      </c>
      <c r="C1517">
        <v>1580</v>
      </c>
      <c r="D1517">
        <v>0.79</v>
      </c>
      <c r="E1517" s="2">
        <v>44267</v>
      </c>
      <c r="F1517">
        <v>4</v>
      </c>
      <c r="G1517">
        <f>IF(Table_production_dim1[[#This Row],[system_created_date]]=Table_production_dim1[[#Headers],[system_created_date]],"",SUMIF(B:B,Table_production_dim1[[#This Row],[system_created_date]],D:D))</f>
        <v>7.01</v>
      </c>
      <c r="H1517" t="str">
        <f>VLOOKUP(Table_production_dim1[[#This Row],[material_dim_material_id]],Table_material_dim1[[#All],[material_id]:[material_type_description]],3,FALSE)</f>
        <v>ONP</v>
      </c>
    </row>
    <row r="1518" spans="1:8" x14ac:dyDescent="0.25">
      <c r="A1518">
        <v>61</v>
      </c>
      <c r="B1518" s="2">
        <v>44267</v>
      </c>
      <c r="C1518">
        <v>1170</v>
      </c>
      <c r="D1518">
        <v>0.59</v>
      </c>
      <c r="E1518" s="2">
        <v>44267</v>
      </c>
      <c r="F1518">
        <v>2</v>
      </c>
      <c r="G1518">
        <f>IF(Table_production_dim1[[#This Row],[system_created_date]]=Table_production_dim1[[#Headers],[system_created_date]],"",SUMIF(B:B,Table_production_dim1[[#This Row],[system_created_date]],D:D))</f>
        <v>7.01</v>
      </c>
      <c r="H1518" t="str">
        <f>VLOOKUP(Table_production_dim1[[#This Row],[material_dim_material_id]],Table_material_dim1[[#All],[material_id]:[material_type_description]],3,FALSE)</f>
        <v>OCC</v>
      </c>
    </row>
    <row r="1519" spans="1:8" x14ac:dyDescent="0.25">
      <c r="A1519">
        <v>56</v>
      </c>
      <c r="B1519" s="2">
        <v>44267</v>
      </c>
      <c r="C1519">
        <v>1158</v>
      </c>
      <c r="D1519">
        <v>0.57999999999999996</v>
      </c>
      <c r="E1519" s="2">
        <v>44267</v>
      </c>
      <c r="F1519">
        <v>2</v>
      </c>
      <c r="G1519">
        <f>IF(Table_production_dim1[[#This Row],[system_created_date]]=Table_production_dim1[[#Headers],[system_created_date]],"",SUMIF(B:B,Table_production_dim1[[#This Row],[system_created_date]],D:D))</f>
        <v>7.01</v>
      </c>
      <c r="H1519" t="str">
        <f>VLOOKUP(Table_production_dim1[[#This Row],[material_dim_material_id]],Table_material_dim1[[#All],[material_id]:[material_type_description]],3,FALSE)</f>
        <v>OCC</v>
      </c>
    </row>
    <row r="1520" spans="1:8" x14ac:dyDescent="0.25">
      <c r="A1520">
        <v>59</v>
      </c>
      <c r="B1520" s="2">
        <v>44267</v>
      </c>
      <c r="C1520">
        <v>1200</v>
      </c>
      <c r="D1520">
        <v>0.6</v>
      </c>
      <c r="E1520" s="2">
        <v>44267</v>
      </c>
      <c r="F1520">
        <v>2</v>
      </c>
      <c r="G1520">
        <f>IF(Table_production_dim1[[#This Row],[system_created_date]]=Table_production_dim1[[#Headers],[system_created_date]],"",SUMIF(B:B,Table_production_dim1[[#This Row],[system_created_date]],D:D))</f>
        <v>7.01</v>
      </c>
      <c r="H1520" t="str">
        <f>VLOOKUP(Table_production_dim1[[#This Row],[material_dim_material_id]],Table_material_dim1[[#All],[material_id]:[material_type_description]],3,FALSE)</f>
        <v>OCC</v>
      </c>
    </row>
    <row r="1521" spans="1:8" x14ac:dyDescent="0.25">
      <c r="A1521">
        <v>57</v>
      </c>
      <c r="B1521" s="2">
        <v>44267</v>
      </c>
      <c r="C1521">
        <v>1196</v>
      </c>
      <c r="D1521">
        <v>0.6</v>
      </c>
      <c r="E1521" s="2">
        <v>44267</v>
      </c>
      <c r="F1521">
        <v>2</v>
      </c>
      <c r="G1521">
        <f>IF(Table_production_dim1[[#This Row],[system_created_date]]=Table_production_dim1[[#Headers],[system_created_date]],"",SUMIF(B:B,Table_production_dim1[[#This Row],[system_created_date]],D:D))</f>
        <v>7.01</v>
      </c>
      <c r="H1521" t="str">
        <f>VLOOKUP(Table_production_dim1[[#This Row],[material_dim_material_id]],Table_material_dim1[[#All],[material_id]:[material_type_description]],3,FALSE)</f>
        <v>OCC</v>
      </c>
    </row>
    <row r="1522" spans="1:8" x14ac:dyDescent="0.25">
      <c r="A1522">
        <v>1819</v>
      </c>
      <c r="B1522" s="2">
        <v>44267</v>
      </c>
      <c r="C1522">
        <v>610</v>
      </c>
      <c r="D1522">
        <v>0.31</v>
      </c>
      <c r="E1522" s="2">
        <v>44267</v>
      </c>
      <c r="F1522">
        <v>5</v>
      </c>
      <c r="G1522">
        <f>IF(Table_production_dim1[[#This Row],[system_created_date]]=Table_production_dim1[[#Headers],[system_created_date]],"",SUMIF(B:B,Table_production_dim1[[#This Row],[system_created_date]],D:D))</f>
        <v>7.01</v>
      </c>
      <c r="H1522" t="str">
        <f>VLOOKUP(Table_production_dim1[[#This Row],[material_dim_material_id]],Table_material_dim1[[#All],[material_id]:[material_type_description]],3,FALSE)</f>
        <v>PET</v>
      </c>
    </row>
    <row r="1523" spans="1:8" x14ac:dyDescent="0.25">
      <c r="A1523">
        <v>60</v>
      </c>
      <c r="B1523" s="2">
        <v>44267</v>
      </c>
      <c r="C1523">
        <v>1156</v>
      </c>
      <c r="D1523">
        <v>0.57999999999999996</v>
      </c>
      <c r="E1523" s="2">
        <v>44267</v>
      </c>
      <c r="F1523">
        <v>2</v>
      </c>
      <c r="G1523">
        <f>IF(Table_production_dim1[[#This Row],[system_created_date]]=Table_production_dim1[[#Headers],[system_created_date]],"",SUMIF(B:B,Table_production_dim1[[#This Row],[system_created_date]],D:D))</f>
        <v>7.01</v>
      </c>
      <c r="H1523" t="str">
        <f>VLOOKUP(Table_production_dim1[[#This Row],[material_dim_material_id]],Table_material_dim1[[#All],[material_id]:[material_type_description]],3,FALSE)</f>
        <v>OCC</v>
      </c>
    </row>
    <row r="1524" spans="1:8" x14ac:dyDescent="0.25">
      <c r="A1524">
        <v>55</v>
      </c>
      <c r="B1524" s="2">
        <v>44267</v>
      </c>
      <c r="C1524">
        <v>1160</v>
      </c>
      <c r="D1524">
        <v>0.57999999999999996</v>
      </c>
      <c r="E1524" s="2">
        <v>44267</v>
      </c>
      <c r="F1524">
        <v>2</v>
      </c>
      <c r="G1524">
        <f>IF(Table_production_dim1[[#This Row],[system_created_date]]=Table_production_dim1[[#Headers],[system_created_date]],"",SUMIF(B:B,Table_production_dim1[[#This Row],[system_created_date]],D:D))</f>
        <v>7.01</v>
      </c>
      <c r="H1524" t="str">
        <f>VLOOKUP(Table_production_dim1[[#This Row],[material_dim_material_id]],Table_material_dim1[[#All],[material_id]:[material_type_description]],3,FALSE)</f>
        <v>OCC</v>
      </c>
    </row>
    <row r="1525" spans="1:8" x14ac:dyDescent="0.25">
      <c r="A1525">
        <v>63</v>
      </c>
      <c r="B1525" s="2">
        <v>44267</v>
      </c>
      <c r="C1525">
        <v>1163</v>
      </c>
      <c r="D1525">
        <v>0.57999999999999996</v>
      </c>
      <c r="E1525" s="2">
        <v>44267</v>
      </c>
      <c r="F1525">
        <v>2</v>
      </c>
      <c r="G1525">
        <f>IF(Table_production_dim1[[#This Row],[system_created_date]]=Table_production_dim1[[#Headers],[system_created_date]],"",SUMIF(B:B,Table_production_dim1[[#This Row],[system_created_date]],D:D))</f>
        <v>7.01</v>
      </c>
      <c r="H1525" t="str">
        <f>VLOOKUP(Table_production_dim1[[#This Row],[material_dim_material_id]],Table_material_dim1[[#All],[material_id]:[material_type_description]],3,FALSE)</f>
        <v>OCC</v>
      </c>
    </row>
    <row r="1526" spans="1:8" x14ac:dyDescent="0.25">
      <c r="A1526">
        <v>62</v>
      </c>
      <c r="B1526" s="2">
        <v>44267</v>
      </c>
      <c r="C1526">
        <v>1180</v>
      </c>
      <c r="D1526">
        <v>0.59</v>
      </c>
      <c r="E1526" s="2">
        <v>44267</v>
      </c>
      <c r="F1526">
        <v>2</v>
      </c>
      <c r="G1526">
        <f>IF(Table_production_dim1[[#This Row],[system_created_date]]=Table_production_dim1[[#Headers],[system_created_date]],"",SUMIF(B:B,Table_production_dim1[[#This Row],[system_created_date]],D:D))</f>
        <v>7.01</v>
      </c>
      <c r="H1526" t="str">
        <f>VLOOKUP(Table_production_dim1[[#This Row],[material_dim_material_id]],Table_material_dim1[[#All],[material_id]:[material_type_description]],3,FALSE)</f>
        <v>OCC</v>
      </c>
    </row>
    <row r="1527" spans="1:8" x14ac:dyDescent="0.25">
      <c r="A1527">
        <v>70</v>
      </c>
      <c r="B1527" s="2">
        <v>44266</v>
      </c>
      <c r="C1527">
        <v>1200</v>
      </c>
      <c r="D1527">
        <v>0.6</v>
      </c>
      <c r="E1527" s="2">
        <v>44266</v>
      </c>
      <c r="F1527">
        <v>2</v>
      </c>
      <c r="G1527">
        <f>IF(Table_production_dim1[[#This Row],[system_created_date]]=Table_production_dim1[[#Headers],[system_created_date]],"",SUMIF(B:B,Table_production_dim1[[#This Row],[system_created_date]],D:D))</f>
        <v>6.47</v>
      </c>
      <c r="H1527" t="str">
        <f>VLOOKUP(Table_production_dim1[[#This Row],[material_dim_material_id]],Table_material_dim1[[#All],[material_id]:[material_type_description]],3,FALSE)</f>
        <v>OCC</v>
      </c>
    </row>
    <row r="1528" spans="1:8" x14ac:dyDescent="0.25">
      <c r="A1528">
        <v>65</v>
      </c>
      <c r="B1528" s="2">
        <v>44266</v>
      </c>
      <c r="C1528">
        <v>1170</v>
      </c>
      <c r="D1528">
        <v>0.59</v>
      </c>
      <c r="E1528" s="2">
        <v>44266</v>
      </c>
      <c r="F1528">
        <v>2</v>
      </c>
      <c r="G1528">
        <f>IF(Table_production_dim1[[#This Row],[system_created_date]]=Table_production_dim1[[#Headers],[system_created_date]],"",SUMIF(B:B,Table_production_dim1[[#This Row],[system_created_date]],D:D))</f>
        <v>6.47</v>
      </c>
      <c r="H1528" t="str">
        <f>VLOOKUP(Table_production_dim1[[#This Row],[material_dim_material_id]],Table_material_dim1[[#All],[material_id]:[material_type_description]],3,FALSE)</f>
        <v>OCC</v>
      </c>
    </row>
    <row r="1529" spans="1:8" x14ac:dyDescent="0.25">
      <c r="A1529">
        <v>66</v>
      </c>
      <c r="B1529" s="2">
        <v>44266</v>
      </c>
      <c r="C1529">
        <v>1156</v>
      </c>
      <c r="D1529">
        <v>0.57999999999999996</v>
      </c>
      <c r="E1529" s="2">
        <v>44266</v>
      </c>
      <c r="F1529">
        <v>2</v>
      </c>
      <c r="G1529">
        <f>IF(Table_production_dim1[[#This Row],[system_created_date]]=Table_production_dim1[[#Headers],[system_created_date]],"",SUMIF(B:B,Table_production_dim1[[#This Row],[system_created_date]],D:D))</f>
        <v>6.47</v>
      </c>
      <c r="H1529" t="str">
        <f>VLOOKUP(Table_production_dim1[[#This Row],[material_dim_material_id]],Table_material_dim1[[#All],[material_id]:[material_type_description]],3,FALSE)</f>
        <v>OCC</v>
      </c>
    </row>
    <row r="1530" spans="1:8" x14ac:dyDescent="0.25">
      <c r="A1530">
        <v>1550</v>
      </c>
      <c r="B1530" s="2">
        <v>44266</v>
      </c>
      <c r="C1530">
        <v>1560</v>
      </c>
      <c r="D1530">
        <v>0.78</v>
      </c>
      <c r="E1530" s="2">
        <v>44266</v>
      </c>
      <c r="F1530">
        <v>4</v>
      </c>
      <c r="G1530">
        <f>IF(Table_production_dim1[[#This Row],[system_created_date]]=Table_production_dim1[[#Headers],[system_created_date]],"",SUMIF(B:B,Table_production_dim1[[#This Row],[system_created_date]],D:D))</f>
        <v>6.47</v>
      </c>
      <c r="H1530" t="str">
        <f>VLOOKUP(Table_production_dim1[[#This Row],[material_dim_material_id]],Table_material_dim1[[#All],[material_id]:[material_type_description]],3,FALSE)</f>
        <v>ONP</v>
      </c>
    </row>
    <row r="1531" spans="1:8" x14ac:dyDescent="0.25">
      <c r="A1531">
        <v>69</v>
      </c>
      <c r="B1531" s="2">
        <v>44266</v>
      </c>
      <c r="C1531">
        <v>1163</v>
      </c>
      <c r="D1531">
        <v>0.57999999999999996</v>
      </c>
      <c r="E1531" s="2">
        <v>44266</v>
      </c>
      <c r="F1531">
        <v>2</v>
      </c>
      <c r="G1531">
        <f>IF(Table_production_dim1[[#This Row],[system_created_date]]=Table_production_dim1[[#Headers],[system_created_date]],"",SUMIF(B:B,Table_production_dim1[[#This Row],[system_created_date]],D:D))</f>
        <v>6.47</v>
      </c>
      <c r="H1531" t="str">
        <f>VLOOKUP(Table_production_dim1[[#This Row],[material_dim_material_id]],Table_material_dim1[[#All],[material_id]:[material_type_description]],3,FALSE)</f>
        <v>OCC</v>
      </c>
    </row>
    <row r="1532" spans="1:8" x14ac:dyDescent="0.25">
      <c r="A1532">
        <v>71</v>
      </c>
      <c r="B1532" s="2">
        <v>44266</v>
      </c>
      <c r="C1532">
        <v>1187</v>
      </c>
      <c r="D1532">
        <v>0.59</v>
      </c>
      <c r="E1532" s="2">
        <v>44266</v>
      </c>
      <c r="F1532">
        <v>2</v>
      </c>
      <c r="G1532">
        <f>IF(Table_production_dim1[[#This Row],[system_created_date]]=Table_production_dim1[[#Headers],[system_created_date]],"",SUMIF(B:B,Table_production_dim1[[#This Row],[system_created_date]],D:D))</f>
        <v>6.47</v>
      </c>
      <c r="H1532" t="str">
        <f>VLOOKUP(Table_production_dim1[[#This Row],[material_dim_material_id]],Table_material_dim1[[#All],[material_id]:[material_type_description]],3,FALSE)</f>
        <v>OCC</v>
      </c>
    </row>
    <row r="1533" spans="1:8" x14ac:dyDescent="0.25">
      <c r="A1533">
        <v>2007</v>
      </c>
      <c r="B1533" s="2">
        <v>44266</v>
      </c>
      <c r="C1533">
        <v>450</v>
      </c>
      <c r="D1533">
        <v>0.23</v>
      </c>
      <c r="E1533" s="2">
        <v>44266</v>
      </c>
      <c r="F1533">
        <v>8</v>
      </c>
      <c r="G1533">
        <f>IF(Table_production_dim1[[#This Row],[system_created_date]]=Table_production_dim1[[#Headers],[system_created_date]],"",SUMIF(B:B,Table_production_dim1[[#This Row],[system_created_date]],D:D))</f>
        <v>6.47</v>
      </c>
      <c r="H1533" t="str">
        <f>VLOOKUP(Table_production_dim1[[#This Row],[material_dim_material_id]],Table_material_dim1[[#All],[material_id]:[material_type_description]],3,FALSE)</f>
        <v>UBC</v>
      </c>
    </row>
    <row r="1534" spans="1:8" x14ac:dyDescent="0.25">
      <c r="A1534">
        <v>68</v>
      </c>
      <c r="B1534" s="2">
        <v>44266</v>
      </c>
      <c r="C1534">
        <v>1135</v>
      </c>
      <c r="D1534">
        <v>0.56999999999999995</v>
      </c>
      <c r="E1534" s="2">
        <v>44266</v>
      </c>
      <c r="F1534">
        <v>2</v>
      </c>
      <c r="G1534">
        <f>IF(Table_production_dim1[[#This Row],[system_created_date]]=Table_production_dim1[[#Headers],[system_created_date]],"",SUMIF(B:B,Table_production_dim1[[#This Row],[system_created_date]],D:D))</f>
        <v>6.47</v>
      </c>
      <c r="H1534" t="str">
        <f>VLOOKUP(Table_production_dim1[[#This Row],[material_dim_material_id]],Table_material_dim1[[#All],[material_id]:[material_type_description]],3,FALSE)</f>
        <v>OCC</v>
      </c>
    </row>
    <row r="1535" spans="1:8" x14ac:dyDescent="0.25">
      <c r="A1535">
        <v>64</v>
      </c>
      <c r="B1535" s="2">
        <v>44266</v>
      </c>
      <c r="C1535">
        <v>1160</v>
      </c>
      <c r="D1535">
        <v>0.57999999999999996</v>
      </c>
      <c r="E1535" s="2">
        <v>44266</v>
      </c>
      <c r="F1535">
        <v>2</v>
      </c>
      <c r="G1535">
        <f>IF(Table_production_dim1[[#This Row],[system_created_date]]=Table_production_dim1[[#Headers],[system_created_date]],"",SUMIF(B:B,Table_production_dim1[[#This Row],[system_created_date]],D:D))</f>
        <v>6.47</v>
      </c>
      <c r="H1535" t="str">
        <f>VLOOKUP(Table_production_dim1[[#This Row],[material_dim_material_id]],Table_material_dim1[[#All],[material_id]:[material_type_description]],3,FALSE)</f>
        <v>OCC</v>
      </c>
    </row>
    <row r="1536" spans="1:8" x14ac:dyDescent="0.25">
      <c r="A1536">
        <v>1549</v>
      </c>
      <c r="B1536" s="2">
        <v>44266</v>
      </c>
      <c r="C1536">
        <v>1560</v>
      </c>
      <c r="D1536">
        <v>0.78</v>
      </c>
      <c r="E1536" s="2">
        <v>44266</v>
      </c>
      <c r="F1536">
        <v>4</v>
      </c>
      <c r="G1536">
        <f>IF(Table_production_dim1[[#This Row],[system_created_date]]=Table_production_dim1[[#Headers],[system_created_date]],"",SUMIF(B:B,Table_production_dim1[[#This Row],[system_created_date]],D:D))</f>
        <v>6.47</v>
      </c>
      <c r="H1536" t="str">
        <f>VLOOKUP(Table_production_dim1[[#This Row],[material_dim_material_id]],Table_material_dim1[[#All],[material_id]:[material_type_description]],3,FALSE)</f>
        <v>ONP</v>
      </c>
    </row>
    <row r="1537" spans="1:8" x14ac:dyDescent="0.25">
      <c r="A1537">
        <v>67</v>
      </c>
      <c r="B1537" s="2">
        <v>44266</v>
      </c>
      <c r="C1537">
        <v>1180</v>
      </c>
      <c r="D1537">
        <v>0.59</v>
      </c>
      <c r="E1537" s="2">
        <v>44266</v>
      </c>
      <c r="F1537">
        <v>2</v>
      </c>
      <c r="G1537">
        <f>IF(Table_production_dim1[[#This Row],[system_created_date]]=Table_production_dim1[[#Headers],[system_created_date]],"",SUMIF(B:B,Table_production_dim1[[#This Row],[system_created_date]],D:D))</f>
        <v>6.47</v>
      </c>
      <c r="H1537" t="str">
        <f>VLOOKUP(Table_production_dim1[[#This Row],[material_dim_material_id]],Table_material_dim1[[#All],[material_id]:[material_type_description]],3,FALSE)</f>
        <v>OCC</v>
      </c>
    </row>
    <row r="1538" spans="1:8" x14ac:dyDescent="0.25">
      <c r="A1538">
        <v>72</v>
      </c>
      <c r="B1538" s="2">
        <v>44265</v>
      </c>
      <c r="C1538">
        <v>1180</v>
      </c>
      <c r="D1538">
        <v>0.59</v>
      </c>
      <c r="E1538" s="2">
        <v>44265</v>
      </c>
      <c r="F1538">
        <v>2</v>
      </c>
      <c r="G1538">
        <f>IF(Table_production_dim1[[#This Row],[system_created_date]]=Table_production_dim1[[#Headers],[system_created_date]],"",SUMIF(B:B,Table_production_dim1[[#This Row],[system_created_date]],D:D))</f>
        <v>7.6199999999999992</v>
      </c>
      <c r="H1538" t="str">
        <f>VLOOKUP(Table_production_dim1[[#This Row],[material_dim_material_id]],Table_material_dim1[[#All],[material_id]:[material_type_description]],3,FALSE)</f>
        <v>OCC</v>
      </c>
    </row>
    <row r="1539" spans="1:8" x14ac:dyDescent="0.25">
      <c r="A1539">
        <v>80</v>
      </c>
      <c r="B1539" s="2">
        <v>44265</v>
      </c>
      <c r="C1539">
        <v>1180</v>
      </c>
      <c r="D1539">
        <v>0.59</v>
      </c>
      <c r="E1539" s="2">
        <v>44265</v>
      </c>
      <c r="F1539">
        <v>2</v>
      </c>
      <c r="G1539">
        <f>IF(Table_production_dim1[[#This Row],[system_created_date]]=Table_production_dim1[[#Headers],[system_created_date]],"",SUMIF(B:B,Table_production_dim1[[#This Row],[system_created_date]],D:D))</f>
        <v>7.6199999999999992</v>
      </c>
      <c r="H1539" t="str">
        <f>VLOOKUP(Table_production_dim1[[#This Row],[material_dim_material_id]],Table_material_dim1[[#All],[material_id]:[material_type_description]],3,FALSE)</f>
        <v>OCC</v>
      </c>
    </row>
    <row r="1540" spans="1:8" x14ac:dyDescent="0.25">
      <c r="A1540">
        <v>75</v>
      </c>
      <c r="B1540" s="2">
        <v>44265</v>
      </c>
      <c r="C1540">
        <v>1156</v>
      </c>
      <c r="D1540">
        <v>0.57999999999999996</v>
      </c>
      <c r="E1540" s="2">
        <v>44265</v>
      </c>
      <c r="F1540">
        <v>2</v>
      </c>
      <c r="G1540">
        <f>IF(Table_production_dim1[[#This Row],[system_created_date]]=Table_production_dim1[[#Headers],[system_created_date]],"",SUMIF(B:B,Table_production_dim1[[#This Row],[system_created_date]],D:D))</f>
        <v>7.6199999999999992</v>
      </c>
      <c r="H1540" t="str">
        <f>VLOOKUP(Table_production_dim1[[#This Row],[material_dim_material_id]],Table_material_dim1[[#All],[material_id]:[material_type_description]],3,FALSE)</f>
        <v>OCC</v>
      </c>
    </row>
    <row r="1541" spans="1:8" x14ac:dyDescent="0.25">
      <c r="A1541">
        <v>79</v>
      </c>
      <c r="B1541" s="2">
        <v>44265</v>
      </c>
      <c r="C1541">
        <v>1140</v>
      </c>
      <c r="D1541">
        <v>0.56999999999999995</v>
      </c>
      <c r="E1541" s="2">
        <v>44265</v>
      </c>
      <c r="F1541">
        <v>2</v>
      </c>
      <c r="G1541">
        <f>IF(Table_production_dim1[[#This Row],[system_created_date]]=Table_production_dim1[[#Headers],[system_created_date]],"",SUMIF(B:B,Table_production_dim1[[#This Row],[system_created_date]],D:D))</f>
        <v>7.6199999999999992</v>
      </c>
      <c r="H1541" t="str">
        <f>VLOOKUP(Table_production_dim1[[#This Row],[material_dim_material_id]],Table_material_dim1[[#All],[material_id]:[material_type_description]],3,FALSE)</f>
        <v>OCC</v>
      </c>
    </row>
    <row r="1542" spans="1:8" x14ac:dyDescent="0.25">
      <c r="A1542">
        <v>2008</v>
      </c>
      <c r="B1542" s="2">
        <v>44265</v>
      </c>
      <c r="C1542">
        <v>460</v>
      </c>
      <c r="D1542">
        <v>0.23</v>
      </c>
      <c r="E1542" s="2">
        <v>44265</v>
      </c>
      <c r="F1542">
        <v>8</v>
      </c>
      <c r="G1542">
        <f>IF(Table_production_dim1[[#This Row],[system_created_date]]=Table_production_dim1[[#Headers],[system_created_date]],"",SUMIF(B:B,Table_production_dim1[[#This Row],[system_created_date]],D:D))</f>
        <v>7.6199999999999992</v>
      </c>
      <c r="H1542" t="str">
        <f>VLOOKUP(Table_production_dim1[[#This Row],[material_dim_material_id]],Table_material_dim1[[#All],[material_id]:[material_type_description]],3,FALSE)</f>
        <v>UBC</v>
      </c>
    </row>
    <row r="1543" spans="1:8" x14ac:dyDescent="0.25">
      <c r="A1543">
        <v>1551</v>
      </c>
      <c r="B1543" s="2">
        <v>44265</v>
      </c>
      <c r="C1543">
        <v>1560</v>
      </c>
      <c r="D1543">
        <v>0.78</v>
      </c>
      <c r="E1543" s="2">
        <v>44265</v>
      </c>
      <c r="F1543">
        <v>4</v>
      </c>
      <c r="G1543">
        <f>IF(Table_production_dim1[[#This Row],[system_created_date]]=Table_production_dim1[[#Headers],[system_created_date]],"",SUMIF(B:B,Table_production_dim1[[#This Row],[system_created_date]],D:D))</f>
        <v>7.6199999999999992</v>
      </c>
      <c r="H1543" t="str">
        <f>VLOOKUP(Table_production_dim1[[#This Row],[material_dim_material_id]],Table_material_dim1[[#All],[material_id]:[material_type_description]],3,FALSE)</f>
        <v>ONP</v>
      </c>
    </row>
    <row r="1544" spans="1:8" x14ac:dyDescent="0.25">
      <c r="A1544">
        <v>1945</v>
      </c>
      <c r="B1544" s="2">
        <v>44265</v>
      </c>
      <c r="C1544">
        <v>870</v>
      </c>
      <c r="D1544">
        <v>0.44</v>
      </c>
      <c r="E1544" s="2">
        <v>44265</v>
      </c>
      <c r="F1544">
        <v>7</v>
      </c>
      <c r="G1544">
        <f>IF(Table_production_dim1[[#This Row],[system_created_date]]=Table_production_dim1[[#Headers],[system_created_date]],"",SUMIF(B:B,Table_production_dim1[[#This Row],[system_created_date]],D:D))</f>
        <v>7.6199999999999992</v>
      </c>
      <c r="H1544" t="str">
        <f>VLOOKUP(Table_production_dim1[[#This Row],[material_dim_material_id]],Table_material_dim1[[#All],[material_id]:[material_type_description]],3,FALSE)</f>
        <v>HDPEC</v>
      </c>
    </row>
    <row r="1545" spans="1:8" x14ac:dyDescent="0.25">
      <c r="A1545">
        <v>74</v>
      </c>
      <c r="B1545" s="2">
        <v>44265</v>
      </c>
      <c r="C1545">
        <v>1196</v>
      </c>
      <c r="D1545">
        <v>0.6</v>
      </c>
      <c r="E1545" s="2">
        <v>44265</v>
      </c>
      <c r="F1545">
        <v>2</v>
      </c>
      <c r="G1545">
        <f>IF(Table_production_dim1[[#This Row],[system_created_date]]=Table_production_dim1[[#Headers],[system_created_date]],"",SUMIF(B:B,Table_production_dim1[[#This Row],[system_created_date]],D:D))</f>
        <v>7.6199999999999992</v>
      </c>
      <c r="H1545" t="str">
        <f>VLOOKUP(Table_production_dim1[[#This Row],[material_dim_material_id]],Table_material_dim1[[#All],[material_id]:[material_type_description]],3,FALSE)</f>
        <v>OCC</v>
      </c>
    </row>
    <row r="1546" spans="1:8" x14ac:dyDescent="0.25">
      <c r="A1546">
        <v>73</v>
      </c>
      <c r="B1546" s="2">
        <v>44265</v>
      </c>
      <c r="C1546">
        <v>1200</v>
      </c>
      <c r="D1546">
        <v>0.6</v>
      </c>
      <c r="E1546" s="2">
        <v>44265</v>
      </c>
      <c r="F1546">
        <v>2</v>
      </c>
      <c r="G1546">
        <f>IF(Table_production_dim1[[#This Row],[system_created_date]]=Table_production_dim1[[#Headers],[system_created_date]],"",SUMIF(B:B,Table_production_dim1[[#This Row],[system_created_date]],D:D))</f>
        <v>7.6199999999999992</v>
      </c>
      <c r="H1546" t="str">
        <f>VLOOKUP(Table_production_dim1[[#This Row],[material_dim_material_id]],Table_material_dim1[[#All],[material_id]:[material_type_description]],3,FALSE)</f>
        <v>OCC</v>
      </c>
    </row>
    <row r="1547" spans="1:8" x14ac:dyDescent="0.25">
      <c r="A1547">
        <v>78</v>
      </c>
      <c r="B1547" s="2">
        <v>44265</v>
      </c>
      <c r="C1547">
        <v>1120</v>
      </c>
      <c r="D1547">
        <v>0.56000000000000005</v>
      </c>
      <c r="E1547" s="2">
        <v>44265</v>
      </c>
      <c r="F1547">
        <v>2</v>
      </c>
      <c r="G1547">
        <f>IF(Table_production_dim1[[#This Row],[system_created_date]]=Table_production_dim1[[#Headers],[system_created_date]],"",SUMIF(B:B,Table_production_dim1[[#This Row],[system_created_date]],D:D))</f>
        <v>7.6199999999999992</v>
      </c>
      <c r="H1547" t="str">
        <f>VLOOKUP(Table_production_dim1[[#This Row],[material_dim_material_id]],Table_material_dim1[[#All],[material_id]:[material_type_description]],3,FALSE)</f>
        <v>OCC</v>
      </c>
    </row>
    <row r="1548" spans="1:8" x14ac:dyDescent="0.25">
      <c r="A1548">
        <v>76</v>
      </c>
      <c r="B1548" s="2">
        <v>44265</v>
      </c>
      <c r="C1548">
        <v>1188</v>
      </c>
      <c r="D1548">
        <v>0.59</v>
      </c>
      <c r="E1548" s="2">
        <v>44265</v>
      </c>
      <c r="F1548">
        <v>2</v>
      </c>
      <c r="G1548">
        <f>IF(Table_production_dim1[[#This Row],[system_created_date]]=Table_production_dim1[[#Headers],[system_created_date]],"",SUMIF(B:B,Table_production_dim1[[#This Row],[system_created_date]],D:D))</f>
        <v>7.6199999999999992</v>
      </c>
      <c r="H1548" t="str">
        <f>VLOOKUP(Table_production_dim1[[#This Row],[material_dim_material_id]],Table_material_dim1[[#All],[material_id]:[material_type_description]],3,FALSE)</f>
        <v>OCC</v>
      </c>
    </row>
    <row r="1549" spans="1:8" x14ac:dyDescent="0.25">
      <c r="A1549">
        <v>81</v>
      </c>
      <c r="B1549" s="2">
        <v>44265</v>
      </c>
      <c r="C1549">
        <v>640</v>
      </c>
      <c r="D1549">
        <v>0.32</v>
      </c>
      <c r="E1549" s="2">
        <v>44265</v>
      </c>
      <c r="F1549">
        <v>2</v>
      </c>
      <c r="G1549">
        <f>IF(Table_production_dim1[[#This Row],[system_created_date]]=Table_production_dim1[[#Headers],[system_created_date]],"",SUMIF(B:B,Table_production_dim1[[#This Row],[system_created_date]],D:D))</f>
        <v>7.6199999999999992</v>
      </c>
      <c r="H1549" t="str">
        <f>VLOOKUP(Table_production_dim1[[#This Row],[material_dim_material_id]],Table_material_dim1[[#All],[material_id]:[material_type_description]],3,FALSE)</f>
        <v>OCC</v>
      </c>
    </row>
    <row r="1550" spans="1:8" x14ac:dyDescent="0.25">
      <c r="A1550">
        <v>82</v>
      </c>
      <c r="B1550" s="2">
        <v>44265</v>
      </c>
      <c r="C1550">
        <v>1150</v>
      </c>
      <c r="D1550">
        <v>0.57999999999999996</v>
      </c>
      <c r="E1550" s="2">
        <v>44265</v>
      </c>
      <c r="F1550">
        <v>2</v>
      </c>
      <c r="G1550">
        <f>IF(Table_production_dim1[[#This Row],[system_created_date]]=Table_production_dim1[[#Headers],[system_created_date]],"",SUMIF(B:B,Table_production_dim1[[#This Row],[system_created_date]],D:D))</f>
        <v>7.6199999999999992</v>
      </c>
      <c r="H1550" t="str">
        <f>VLOOKUP(Table_production_dim1[[#This Row],[material_dim_material_id]],Table_material_dim1[[#All],[material_id]:[material_type_description]],3,FALSE)</f>
        <v>OCC</v>
      </c>
    </row>
    <row r="1551" spans="1:8" x14ac:dyDescent="0.25">
      <c r="A1551">
        <v>77</v>
      </c>
      <c r="B1551" s="2">
        <v>44265</v>
      </c>
      <c r="C1551">
        <v>1176</v>
      </c>
      <c r="D1551">
        <v>0.59</v>
      </c>
      <c r="E1551" s="2">
        <v>44265</v>
      </c>
      <c r="F1551">
        <v>2</v>
      </c>
      <c r="G1551">
        <f>IF(Table_production_dim1[[#This Row],[system_created_date]]=Table_production_dim1[[#Headers],[system_created_date]],"",SUMIF(B:B,Table_production_dim1[[#This Row],[system_created_date]],D:D))</f>
        <v>7.6199999999999992</v>
      </c>
      <c r="H1551" t="str">
        <f>VLOOKUP(Table_production_dim1[[#This Row],[material_dim_material_id]],Table_material_dim1[[#All],[material_id]:[material_type_description]],3,FALSE)</f>
        <v>OCC</v>
      </c>
    </row>
    <row r="1552" spans="1:8" x14ac:dyDescent="0.25">
      <c r="A1552">
        <v>85</v>
      </c>
      <c r="B1552" s="2">
        <v>44264</v>
      </c>
      <c r="C1552">
        <v>1180</v>
      </c>
      <c r="D1552">
        <v>0.59</v>
      </c>
      <c r="E1552" s="2">
        <v>44264</v>
      </c>
      <c r="F1552">
        <v>2</v>
      </c>
      <c r="G1552">
        <f>IF(Table_production_dim1[[#This Row],[system_created_date]]=Table_production_dim1[[#Headers],[system_created_date]],"",SUMIF(B:B,Table_production_dim1[[#This Row],[system_created_date]],D:D))</f>
        <v>9.1499999999999968</v>
      </c>
      <c r="H1552" t="str">
        <f>VLOOKUP(Table_production_dim1[[#This Row],[material_dim_material_id]],Table_material_dim1[[#All],[material_id]:[material_type_description]],3,FALSE)</f>
        <v>OCC</v>
      </c>
    </row>
    <row r="1553" spans="1:8" x14ac:dyDescent="0.25">
      <c r="A1553">
        <v>97</v>
      </c>
      <c r="B1553" s="2">
        <v>44264</v>
      </c>
      <c r="C1553">
        <v>1130</v>
      </c>
      <c r="D1553">
        <v>0.56999999999999995</v>
      </c>
      <c r="E1553" s="2">
        <v>44264</v>
      </c>
      <c r="F1553">
        <v>2</v>
      </c>
      <c r="G1553">
        <f>IF(Table_production_dim1[[#This Row],[system_created_date]]=Table_production_dim1[[#Headers],[system_created_date]],"",SUMIF(B:B,Table_production_dim1[[#This Row],[system_created_date]],D:D))</f>
        <v>9.1499999999999968</v>
      </c>
      <c r="H1553" t="str">
        <f>VLOOKUP(Table_production_dim1[[#This Row],[material_dim_material_id]],Table_material_dim1[[#All],[material_id]:[material_type_description]],3,FALSE)</f>
        <v>OCC</v>
      </c>
    </row>
    <row r="1554" spans="1:8" x14ac:dyDescent="0.25">
      <c r="A1554">
        <v>1495</v>
      </c>
      <c r="B1554" s="2">
        <v>44264</v>
      </c>
      <c r="C1554">
        <v>760</v>
      </c>
      <c r="D1554">
        <v>0.38</v>
      </c>
      <c r="E1554" s="2">
        <v>44264</v>
      </c>
      <c r="F1554">
        <v>3</v>
      </c>
      <c r="G1554">
        <f>IF(Table_production_dim1[[#This Row],[system_created_date]]=Table_production_dim1[[#Headers],[system_created_date]],"",SUMIF(B:B,Table_production_dim1[[#This Row],[system_created_date]],D:D))</f>
        <v>9.1499999999999968</v>
      </c>
      <c r="H1554" t="str">
        <f>VLOOKUP(Table_production_dim1[[#This Row],[material_dim_material_id]],Table_material_dim1[[#All],[material_id]:[material_type_description]],3,FALSE)</f>
        <v>TIN</v>
      </c>
    </row>
    <row r="1555" spans="1:8" x14ac:dyDescent="0.25">
      <c r="A1555">
        <v>98</v>
      </c>
      <c r="B1555" s="2">
        <v>44264</v>
      </c>
      <c r="C1555">
        <v>1125</v>
      </c>
      <c r="D1555">
        <v>0.56000000000000005</v>
      </c>
      <c r="E1555" s="2">
        <v>44264</v>
      </c>
      <c r="F1555">
        <v>2</v>
      </c>
      <c r="G1555">
        <f>IF(Table_production_dim1[[#This Row],[system_created_date]]=Table_production_dim1[[#Headers],[system_created_date]],"",SUMIF(B:B,Table_production_dim1[[#This Row],[system_created_date]],D:D))</f>
        <v>9.1499999999999968</v>
      </c>
      <c r="H1555" t="str">
        <f>VLOOKUP(Table_production_dim1[[#This Row],[material_dim_material_id]],Table_material_dim1[[#All],[material_id]:[material_type_description]],3,FALSE)</f>
        <v>OCC</v>
      </c>
    </row>
    <row r="1556" spans="1:8" x14ac:dyDescent="0.25">
      <c r="A1556">
        <v>2009</v>
      </c>
      <c r="B1556" s="2">
        <v>44264</v>
      </c>
      <c r="C1556">
        <v>460</v>
      </c>
      <c r="D1556">
        <v>0.23</v>
      </c>
      <c r="E1556" s="2">
        <v>44264</v>
      </c>
      <c r="F1556">
        <v>8</v>
      </c>
      <c r="G1556">
        <f>IF(Table_production_dim1[[#This Row],[system_created_date]]=Table_production_dim1[[#Headers],[system_created_date]],"",SUMIF(B:B,Table_production_dim1[[#This Row],[system_created_date]],D:D))</f>
        <v>9.1499999999999968</v>
      </c>
      <c r="H1556" t="str">
        <f>VLOOKUP(Table_production_dim1[[#This Row],[material_dim_material_id]],Table_material_dim1[[#All],[material_id]:[material_type_description]],3,FALSE)</f>
        <v>UBC</v>
      </c>
    </row>
    <row r="1557" spans="1:8" x14ac:dyDescent="0.25">
      <c r="A1557">
        <v>84</v>
      </c>
      <c r="B1557" s="2">
        <v>44264</v>
      </c>
      <c r="C1557">
        <v>1140</v>
      </c>
      <c r="D1557">
        <v>0.56999999999999995</v>
      </c>
      <c r="E1557" s="2">
        <v>44264</v>
      </c>
      <c r="F1557">
        <v>2</v>
      </c>
      <c r="G1557">
        <f>IF(Table_production_dim1[[#This Row],[system_created_date]]=Table_production_dim1[[#Headers],[system_created_date]],"",SUMIF(B:B,Table_production_dim1[[#This Row],[system_created_date]],D:D))</f>
        <v>9.1499999999999968</v>
      </c>
      <c r="H1557" t="str">
        <f>VLOOKUP(Table_production_dim1[[#This Row],[material_dim_material_id]],Table_material_dim1[[#All],[material_id]:[material_type_description]],3,FALSE)</f>
        <v>OCC</v>
      </c>
    </row>
    <row r="1558" spans="1:8" x14ac:dyDescent="0.25">
      <c r="A1558">
        <v>1552</v>
      </c>
      <c r="B1558" s="2">
        <v>44264</v>
      </c>
      <c r="C1558">
        <v>1560</v>
      </c>
      <c r="D1558">
        <v>0.78</v>
      </c>
      <c r="E1558" s="2">
        <v>44264</v>
      </c>
      <c r="F1558">
        <v>4</v>
      </c>
      <c r="G1558">
        <f>IF(Table_production_dim1[[#This Row],[system_created_date]]=Table_production_dim1[[#Headers],[system_created_date]],"",SUMIF(B:B,Table_production_dim1[[#This Row],[system_created_date]],D:D))</f>
        <v>9.1499999999999968</v>
      </c>
      <c r="H1558" t="str">
        <f>VLOOKUP(Table_production_dim1[[#This Row],[material_dim_material_id]],Table_material_dim1[[#All],[material_id]:[material_type_description]],3,FALSE)</f>
        <v>ONP</v>
      </c>
    </row>
    <row r="1559" spans="1:8" x14ac:dyDescent="0.25">
      <c r="A1559">
        <v>86</v>
      </c>
      <c r="B1559" s="2">
        <v>44264</v>
      </c>
      <c r="C1559">
        <v>1196</v>
      </c>
      <c r="D1559">
        <v>0.6</v>
      </c>
      <c r="E1559" s="2">
        <v>44264</v>
      </c>
      <c r="F1559">
        <v>2</v>
      </c>
      <c r="G1559">
        <f>IF(Table_production_dim1[[#This Row],[system_created_date]]=Table_production_dim1[[#Headers],[system_created_date]],"",SUMIF(B:B,Table_production_dim1[[#This Row],[system_created_date]],D:D))</f>
        <v>9.1499999999999968</v>
      </c>
      <c r="H1559" t="str">
        <f>VLOOKUP(Table_production_dim1[[#This Row],[material_dim_material_id]],Table_material_dim1[[#All],[material_id]:[material_type_description]],3,FALSE)</f>
        <v>OCC</v>
      </c>
    </row>
    <row r="1560" spans="1:8" x14ac:dyDescent="0.25">
      <c r="A1560">
        <v>93</v>
      </c>
      <c r="B1560" s="2">
        <v>44264</v>
      </c>
      <c r="C1560">
        <v>680</v>
      </c>
      <c r="D1560">
        <v>0.34</v>
      </c>
      <c r="E1560" s="2">
        <v>44264</v>
      </c>
      <c r="F1560">
        <v>2</v>
      </c>
      <c r="G1560">
        <f>IF(Table_production_dim1[[#This Row],[system_created_date]]=Table_production_dim1[[#Headers],[system_created_date]],"",SUMIF(B:B,Table_production_dim1[[#This Row],[system_created_date]],D:D))</f>
        <v>9.1499999999999968</v>
      </c>
      <c r="H1560" t="str">
        <f>VLOOKUP(Table_production_dim1[[#This Row],[material_dim_material_id]],Table_material_dim1[[#All],[material_id]:[material_type_description]],3,FALSE)</f>
        <v>OCC</v>
      </c>
    </row>
    <row r="1561" spans="1:8" x14ac:dyDescent="0.25">
      <c r="A1561">
        <v>92</v>
      </c>
      <c r="B1561" s="2">
        <v>44264</v>
      </c>
      <c r="C1561">
        <v>650</v>
      </c>
      <c r="D1561">
        <v>0.33</v>
      </c>
      <c r="E1561" s="2">
        <v>44264</v>
      </c>
      <c r="F1561">
        <v>2</v>
      </c>
      <c r="G1561">
        <f>IF(Table_production_dim1[[#This Row],[system_created_date]]=Table_production_dim1[[#Headers],[system_created_date]],"",SUMIF(B:B,Table_production_dim1[[#This Row],[system_created_date]],D:D))</f>
        <v>9.1499999999999968</v>
      </c>
      <c r="H1561" t="str">
        <f>VLOOKUP(Table_production_dim1[[#This Row],[material_dim_material_id]],Table_material_dim1[[#All],[material_id]:[material_type_description]],3,FALSE)</f>
        <v>OCC</v>
      </c>
    </row>
    <row r="1562" spans="1:8" x14ac:dyDescent="0.25">
      <c r="A1562">
        <v>89</v>
      </c>
      <c r="B1562" s="2">
        <v>44264</v>
      </c>
      <c r="C1562">
        <v>1150</v>
      </c>
      <c r="D1562">
        <v>0.57999999999999996</v>
      </c>
      <c r="E1562" s="2">
        <v>44264</v>
      </c>
      <c r="F1562">
        <v>2</v>
      </c>
      <c r="G1562">
        <f>IF(Table_production_dim1[[#This Row],[system_created_date]]=Table_production_dim1[[#Headers],[system_created_date]],"",SUMIF(B:B,Table_production_dim1[[#This Row],[system_created_date]],D:D))</f>
        <v>9.1499999999999968</v>
      </c>
      <c r="H1562" t="str">
        <f>VLOOKUP(Table_production_dim1[[#This Row],[material_dim_material_id]],Table_material_dim1[[#All],[material_id]:[material_type_description]],3,FALSE)</f>
        <v>OCC</v>
      </c>
    </row>
    <row r="1563" spans="1:8" x14ac:dyDescent="0.25">
      <c r="A1563">
        <v>88</v>
      </c>
      <c r="B1563" s="2">
        <v>44264</v>
      </c>
      <c r="C1563">
        <v>1170</v>
      </c>
      <c r="D1563">
        <v>0.59</v>
      </c>
      <c r="E1563" s="2">
        <v>44264</v>
      </c>
      <c r="F1563">
        <v>2</v>
      </c>
      <c r="G1563">
        <f>IF(Table_production_dim1[[#This Row],[system_created_date]]=Table_production_dim1[[#Headers],[system_created_date]],"",SUMIF(B:B,Table_production_dim1[[#This Row],[system_created_date]],D:D))</f>
        <v>9.1499999999999968</v>
      </c>
      <c r="H1563" t="str">
        <f>VLOOKUP(Table_production_dim1[[#This Row],[material_dim_material_id]],Table_material_dim1[[#All],[material_id]:[material_type_description]],3,FALSE)</f>
        <v>OCC</v>
      </c>
    </row>
    <row r="1564" spans="1:8" x14ac:dyDescent="0.25">
      <c r="A1564">
        <v>91</v>
      </c>
      <c r="B1564" s="2">
        <v>44264</v>
      </c>
      <c r="C1564">
        <v>600</v>
      </c>
      <c r="D1564">
        <v>0.3</v>
      </c>
      <c r="E1564" s="2">
        <v>44264</v>
      </c>
      <c r="F1564">
        <v>2</v>
      </c>
      <c r="G1564">
        <f>IF(Table_production_dim1[[#This Row],[system_created_date]]=Table_production_dim1[[#Headers],[system_created_date]],"",SUMIF(B:B,Table_production_dim1[[#This Row],[system_created_date]],D:D))</f>
        <v>9.1499999999999968</v>
      </c>
      <c r="H1564" t="str">
        <f>VLOOKUP(Table_production_dim1[[#This Row],[material_dim_material_id]],Table_material_dim1[[#All],[material_id]:[material_type_description]],3,FALSE)</f>
        <v>OCC</v>
      </c>
    </row>
    <row r="1565" spans="1:8" x14ac:dyDescent="0.25">
      <c r="A1565">
        <v>90</v>
      </c>
      <c r="B1565" s="2">
        <v>44264</v>
      </c>
      <c r="C1565">
        <v>1200</v>
      </c>
      <c r="D1565">
        <v>0.6</v>
      </c>
      <c r="E1565" s="2">
        <v>44264</v>
      </c>
      <c r="F1565">
        <v>2</v>
      </c>
      <c r="G1565">
        <f>IF(Table_production_dim1[[#This Row],[system_created_date]]=Table_production_dim1[[#Headers],[system_created_date]],"",SUMIF(B:B,Table_production_dim1[[#This Row],[system_created_date]],D:D))</f>
        <v>9.1499999999999968</v>
      </c>
      <c r="H1565" t="str">
        <f>VLOOKUP(Table_production_dim1[[#This Row],[material_dim_material_id]],Table_material_dim1[[#All],[material_id]:[material_type_description]],3,FALSE)</f>
        <v>OCC</v>
      </c>
    </row>
    <row r="1566" spans="1:8" x14ac:dyDescent="0.25">
      <c r="A1566">
        <v>95</v>
      </c>
      <c r="B1566" s="2">
        <v>44264</v>
      </c>
      <c r="C1566">
        <v>680</v>
      </c>
      <c r="D1566">
        <v>0.34</v>
      </c>
      <c r="E1566" s="2">
        <v>44264</v>
      </c>
      <c r="F1566">
        <v>2</v>
      </c>
      <c r="G1566">
        <f>IF(Table_production_dim1[[#This Row],[system_created_date]]=Table_production_dim1[[#Headers],[system_created_date]],"",SUMIF(B:B,Table_production_dim1[[#This Row],[system_created_date]],D:D))</f>
        <v>9.1499999999999968</v>
      </c>
      <c r="H1566" t="str">
        <f>VLOOKUP(Table_production_dim1[[#This Row],[material_dim_material_id]],Table_material_dim1[[#All],[material_id]:[material_type_description]],3,FALSE)</f>
        <v>OCC</v>
      </c>
    </row>
    <row r="1567" spans="1:8" x14ac:dyDescent="0.25">
      <c r="A1567">
        <v>87</v>
      </c>
      <c r="B1567" s="2">
        <v>44264</v>
      </c>
      <c r="C1567">
        <v>1200</v>
      </c>
      <c r="D1567">
        <v>0.6</v>
      </c>
      <c r="E1567" s="2">
        <v>44264</v>
      </c>
      <c r="F1567">
        <v>2</v>
      </c>
      <c r="G1567">
        <f>IF(Table_production_dim1[[#This Row],[system_created_date]]=Table_production_dim1[[#Headers],[system_created_date]],"",SUMIF(B:B,Table_production_dim1[[#This Row],[system_created_date]],D:D))</f>
        <v>9.1499999999999968</v>
      </c>
      <c r="H1567" t="str">
        <f>VLOOKUP(Table_production_dim1[[#This Row],[material_dim_material_id]],Table_material_dim1[[#All],[material_id]:[material_type_description]],3,FALSE)</f>
        <v>OCC</v>
      </c>
    </row>
    <row r="1568" spans="1:8" x14ac:dyDescent="0.25">
      <c r="A1568">
        <v>83</v>
      </c>
      <c r="B1568" s="2">
        <v>44264</v>
      </c>
      <c r="C1568">
        <v>1156</v>
      </c>
      <c r="D1568">
        <v>0.57999999999999996</v>
      </c>
      <c r="E1568" s="2">
        <v>44264</v>
      </c>
      <c r="F1568">
        <v>2</v>
      </c>
      <c r="G1568">
        <f>IF(Table_production_dim1[[#This Row],[system_created_date]]=Table_production_dim1[[#Headers],[system_created_date]],"",SUMIF(B:B,Table_production_dim1[[#This Row],[system_created_date]],D:D))</f>
        <v>9.1499999999999968</v>
      </c>
      <c r="H1568" t="str">
        <f>VLOOKUP(Table_production_dim1[[#This Row],[material_dim_material_id]],Table_material_dim1[[#All],[material_id]:[material_type_description]],3,FALSE)</f>
        <v>OCC</v>
      </c>
    </row>
    <row r="1569" spans="1:8" x14ac:dyDescent="0.25">
      <c r="A1569">
        <v>94</v>
      </c>
      <c r="B1569" s="2">
        <v>44264</v>
      </c>
      <c r="C1569">
        <v>580</v>
      </c>
      <c r="D1569">
        <v>0.28999999999999998</v>
      </c>
      <c r="E1569" s="2">
        <v>44264</v>
      </c>
      <c r="F1569">
        <v>2</v>
      </c>
      <c r="G1569">
        <f>IF(Table_production_dim1[[#This Row],[system_created_date]]=Table_production_dim1[[#Headers],[system_created_date]],"",SUMIF(B:B,Table_production_dim1[[#This Row],[system_created_date]],D:D))</f>
        <v>9.1499999999999968</v>
      </c>
      <c r="H1569" t="str">
        <f>VLOOKUP(Table_production_dim1[[#This Row],[material_dim_material_id]],Table_material_dim1[[#All],[material_id]:[material_type_description]],3,FALSE)</f>
        <v>OCC</v>
      </c>
    </row>
    <row r="1570" spans="1:8" x14ac:dyDescent="0.25">
      <c r="A1570">
        <v>96</v>
      </c>
      <c r="B1570" s="2">
        <v>44264</v>
      </c>
      <c r="C1570">
        <v>630</v>
      </c>
      <c r="D1570">
        <v>0.32</v>
      </c>
      <c r="E1570" s="2">
        <v>44264</v>
      </c>
      <c r="F1570">
        <v>2</v>
      </c>
      <c r="G1570">
        <f>IF(Table_production_dim1[[#This Row],[system_created_date]]=Table_production_dim1[[#Headers],[system_created_date]],"",SUMIF(B:B,Table_production_dim1[[#This Row],[system_created_date]],D:D))</f>
        <v>9.1499999999999968</v>
      </c>
      <c r="H1570" t="str">
        <f>VLOOKUP(Table_production_dim1[[#This Row],[material_dim_material_id]],Table_material_dim1[[#All],[material_id]:[material_type_description]],3,FALSE)</f>
        <v>OCC</v>
      </c>
    </row>
    <row r="1571" spans="1:8" x14ac:dyDescent="0.25">
      <c r="A1571">
        <v>104</v>
      </c>
      <c r="B1571" s="2">
        <v>44263</v>
      </c>
      <c r="C1571">
        <v>1230</v>
      </c>
      <c r="D1571">
        <v>0.62</v>
      </c>
      <c r="E1571" s="2">
        <v>44263</v>
      </c>
      <c r="F1571">
        <v>2</v>
      </c>
      <c r="G1571">
        <f>IF(Table_production_dim1[[#This Row],[system_created_date]]=Table_production_dim1[[#Headers],[system_created_date]],"",SUMIF(B:B,Table_production_dim1[[#This Row],[system_created_date]],D:D))</f>
        <v>5.7399999999999993</v>
      </c>
      <c r="H1571" t="str">
        <f>VLOOKUP(Table_production_dim1[[#This Row],[material_dim_material_id]],Table_material_dim1[[#All],[material_id]:[material_type_description]],3,FALSE)</f>
        <v>OCC</v>
      </c>
    </row>
    <row r="1572" spans="1:8" x14ac:dyDescent="0.25">
      <c r="A1572">
        <v>101</v>
      </c>
      <c r="B1572" s="2">
        <v>44263</v>
      </c>
      <c r="C1572">
        <v>1225</v>
      </c>
      <c r="D1572">
        <v>0.61</v>
      </c>
      <c r="E1572" s="2">
        <v>44263</v>
      </c>
      <c r="F1572">
        <v>2</v>
      </c>
      <c r="G1572">
        <f>IF(Table_production_dim1[[#This Row],[system_created_date]]=Table_production_dim1[[#Headers],[system_created_date]],"",SUMIF(B:B,Table_production_dim1[[#This Row],[system_created_date]],D:D))</f>
        <v>5.7399999999999993</v>
      </c>
      <c r="H1572" t="str">
        <f>VLOOKUP(Table_production_dim1[[#This Row],[material_dim_material_id]],Table_material_dim1[[#All],[material_id]:[material_type_description]],3,FALSE)</f>
        <v>OCC</v>
      </c>
    </row>
    <row r="1573" spans="1:8" x14ac:dyDescent="0.25">
      <c r="A1573">
        <v>1553</v>
      </c>
      <c r="B1573" s="2">
        <v>44263</v>
      </c>
      <c r="C1573">
        <v>1560</v>
      </c>
      <c r="D1573">
        <v>0.78</v>
      </c>
      <c r="E1573" s="2">
        <v>44263</v>
      </c>
      <c r="F1573">
        <v>4</v>
      </c>
      <c r="G1573">
        <f>IF(Table_production_dim1[[#This Row],[system_created_date]]=Table_production_dim1[[#Headers],[system_created_date]],"",SUMIF(B:B,Table_production_dim1[[#This Row],[system_created_date]],D:D))</f>
        <v>5.7399999999999993</v>
      </c>
      <c r="H1573" t="str">
        <f>VLOOKUP(Table_production_dim1[[#This Row],[material_dim_material_id]],Table_material_dim1[[#All],[material_id]:[material_type_description]],3,FALSE)</f>
        <v>ONP</v>
      </c>
    </row>
    <row r="1574" spans="1:8" x14ac:dyDescent="0.25">
      <c r="A1574">
        <v>1554</v>
      </c>
      <c r="B1574" s="2">
        <v>44263</v>
      </c>
      <c r="C1574">
        <v>1538</v>
      </c>
      <c r="D1574">
        <v>0.77</v>
      </c>
      <c r="E1574" s="2">
        <v>44263</v>
      </c>
      <c r="F1574">
        <v>4</v>
      </c>
      <c r="G1574">
        <f>IF(Table_production_dim1[[#This Row],[system_created_date]]=Table_production_dim1[[#Headers],[system_created_date]],"",SUMIF(B:B,Table_production_dim1[[#This Row],[system_created_date]],D:D))</f>
        <v>5.7399999999999993</v>
      </c>
      <c r="H1574" t="str">
        <f>VLOOKUP(Table_production_dim1[[#This Row],[material_dim_material_id]],Table_material_dim1[[#All],[material_id]:[material_type_description]],3,FALSE)</f>
        <v>ONP</v>
      </c>
    </row>
    <row r="1575" spans="1:8" x14ac:dyDescent="0.25">
      <c r="A1575">
        <v>100</v>
      </c>
      <c r="B1575" s="2">
        <v>44263</v>
      </c>
      <c r="C1575">
        <v>1215</v>
      </c>
      <c r="D1575">
        <v>0.61</v>
      </c>
      <c r="E1575" s="2">
        <v>44263</v>
      </c>
      <c r="F1575">
        <v>2</v>
      </c>
      <c r="G1575">
        <f>IF(Table_production_dim1[[#This Row],[system_created_date]]=Table_production_dim1[[#Headers],[system_created_date]],"",SUMIF(B:B,Table_production_dim1[[#This Row],[system_created_date]],D:D))</f>
        <v>5.7399999999999993</v>
      </c>
      <c r="H1575" t="str">
        <f>VLOOKUP(Table_production_dim1[[#This Row],[material_dim_material_id]],Table_material_dim1[[#All],[material_id]:[material_type_description]],3,FALSE)</f>
        <v>OCC</v>
      </c>
    </row>
    <row r="1576" spans="1:8" x14ac:dyDescent="0.25">
      <c r="A1576">
        <v>2010</v>
      </c>
      <c r="B1576" s="2">
        <v>44263</v>
      </c>
      <c r="C1576">
        <v>500</v>
      </c>
      <c r="D1576">
        <v>0.25</v>
      </c>
      <c r="E1576" s="2">
        <v>44263</v>
      </c>
      <c r="F1576">
        <v>8</v>
      </c>
      <c r="G1576">
        <f>IF(Table_production_dim1[[#This Row],[system_created_date]]=Table_production_dim1[[#Headers],[system_created_date]],"",SUMIF(B:B,Table_production_dim1[[#This Row],[system_created_date]],D:D))</f>
        <v>5.7399999999999993</v>
      </c>
      <c r="H1576" t="str">
        <f>VLOOKUP(Table_production_dim1[[#This Row],[material_dim_material_id]],Table_material_dim1[[#All],[material_id]:[material_type_description]],3,FALSE)</f>
        <v>UBC</v>
      </c>
    </row>
    <row r="1577" spans="1:8" x14ac:dyDescent="0.25">
      <c r="A1577">
        <v>1820</v>
      </c>
      <c r="B1577" s="2">
        <v>44263</v>
      </c>
      <c r="C1577">
        <v>670</v>
      </c>
      <c r="D1577">
        <v>0.34</v>
      </c>
      <c r="E1577" s="2">
        <v>44263</v>
      </c>
      <c r="F1577">
        <v>5</v>
      </c>
      <c r="G1577">
        <f>IF(Table_production_dim1[[#This Row],[system_created_date]]=Table_production_dim1[[#Headers],[system_created_date]],"",SUMIF(B:B,Table_production_dim1[[#This Row],[system_created_date]],D:D))</f>
        <v>5.7399999999999993</v>
      </c>
      <c r="H1577" t="str">
        <f>VLOOKUP(Table_production_dim1[[#This Row],[material_dim_material_id]],Table_material_dim1[[#All],[material_id]:[material_type_description]],3,FALSE)</f>
        <v>PET</v>
      </c>
    </row>
    <row r="1578" spans="1:8" x14ac:dyDescent="0.25">
      <c r="A1578">
        <v>102</v>
      </c>
      <c r="B1578" s="2">
        <v>44263</v>
      </c>
      <c r="C1578">
        <v>1100</v>
      </c>
      <c r="D1578">
        <v>0.55000000000000004</v>
      </c>
      <c r="E1578" s="2">
        <v>44263</v>
      </c>
      <c r="F1578">
        <v>2</v>
      </c>
      <c r="G1578">
        <f>IF(Table_production_dim1[[#This Row],[system_created_date]]=Table_production_dim1[[#Headers],[system_created_date]],"",SUMIF(B:B,Table_production_dim1[[#This Row],[system_created_date]],D:D))</f>
        <v>5.7399999999999993</v>
      </c>
      <c r="H1578" t="str">
        <f>VLOOKUP(Table_production_dim1[[#This Row],[material_dim_material_id]],Table_material_dim1[[#All],[material_id]:[material_type_description]],3,FALSE)</f>
        <v>OCC</v>
      </c>
    </row>
    <row r="1579" spans="1:8" x14ac:dyDescent="0.25">
      <c r="A1579">
        <v>99</v>
      </c>
      <c r="B1579" s="2">
        <v>44263</v>
      </c>
      <c r="C1579">
        <v>1230</v>
      </c>
      <c r="D1579">
        <v>0.62</v>
      </c>
      <c r="E1579" s="2">
        <v>44263</v>
      </c>
      <c r="F1579">
        <v>2</v>
      </c>
      <c r="G1579">
        <f>IF(Table_production_dim1[[#This Row],[system_created_date]]=Table_production_dim1[[#Headers],[system_created_date]],"",SUMIF(B:B,Table_production_dim1[[#This Row],[system_created_date]],D:D))</f>
        <v>5.7399999999999993</v>
      </c>
      <c r="H1579" t="str">
        <f>VLOOKUP(Table_production_dim1[[#This Row],[material_dim_material_id]],Table_material_dim1[[#All],[material_id]:[material_type_description]],3,FALSE)</f>
        <v>OCC</v>
      </c>
    </row>
    <row r="1580" spans="1:8" x14ac:dyDescent="0.25">
      <c r="A1580">
        <v>103</v>
      </c>
      <c r="B1580" s="2">
        <v>44263</v>
      </c>
      <c r="C1580">
        <v>1170</v>
      </c>
      <c r="D1580">
        <v>0.59</v>
      </c>
      <c r="E1580" s="2">
        <v>44263</v>
      </c>
      <c r="F1580">
        <v>2</v>
      </c>
      <c r="G1580">
        <f>IF(Table_production_dim1[[#This Row],[system_created_date]]=Table_production_dim1[[#Headers],[system_created_date]],"",SUMIF(B:B,Table_production_dim1[[#This Row],[system_created_date]],D:D))</f>
        <v>5.7399999999999993</v>
      </c>
      <c r="H1580" t="str">
        <f>VLOOKUP(Table_production_dim1[[#This Row],[material_dim_material_id]],Table_material_dim1[[#All],[material_id]:[material_type_description]],3,FALSE)</f>
        <v>OCC</v>
      </c>
    </row>
    <row r="1581" spans="1:8" x14ac:dyDescent="0.25">
      <c r="A1581">
        <v>105</v>
      </c>
      <c r="B1581" s="2">
        <v>44260</v>
      </c>
      <c r="C1581">
        <v>1130</v>
      </c>
      <c r="D1581">
        <v>0.56999999999999995</v>
      </c>
      <c r="E1581" s="2">
        <v>44260</v>
      </c>
      <c r="F1581">
        <v>2</v>
      </c>
      <c r="G1581">
        <f>IF(Table_production_dim1[[#This Row],[system_created_date]]=Table_production_dim1[[#Headers],[system_created_date]],"",SUMIF(B:B,Table_production_dim1[[#This Row],[system_created_date]],D:D))</f>
        <v>5.13</v>
      </c>
      <c r="H1581" t="str">
        <f>VLOOKUP(Table_production_dim1[[#This Row],[material_dim_material_id]],Table_material_dim1[[#All],[material_id]:[material_type_description]],3,FALSE)</f>
        <v>OCC</v>
      </c>
    </row>
    <row r="1582" spans="1:8" x14ac:dyDescent="0.25">
      <c r="A1582">
        <v>109</v>
      </c>
      <c r="B1582" s="2">
        <v>44260</v>
      </c>
      <c r="C1582">
        <v>1240</v>
      </c>
      <c r="D1582">
        <v>0.62</v>
      </c>
      <c r="E1582" s="2">
        <v>44260</v>
      </c>
      <c r="F1582">
        <v>2</v>
      </c>
      <c r="G1582">
        <f>IF(Table_production_dim1[[#This Row],[system_created_date]]=Table_production_dim1[[#Headers],[system_created_date]],"",SUMIF(B:B,Table_production_dim1[[#This Row],[system_created_date]],D:D))</f>
        <v>5.13</v>
      </c>
      <c r="H1582" t="str">
        <f>VLOOKUP(Table_production_dim1[[#This Row],[material_dim_material_id]],Table_material_dim1[[#All],[material_id]:[material_type_description]],3,FALSE)</f>
        <v>OCC</v>
      </c>
    </row>
    <row r="1583" spans="1:8" x14ac:dyDescent="0.25">
      <c r="A1583">
        <v>1555</v>
      </c>
      <c r="B1583" s="2">
        <v>44260</v>
      </c>
      <c r="C1583">
        <v>1590</v>
      </c>
      <c r="D1583">
        <v>0.8</v>
      </c>
      <c r="E1583" s="2">
        <v>44260</v>
      </c>
      <c r="F1583">
        <v>4</v>
      </c>
      <c r="G1583">
        <f>IF(Table_production_dim1[[#This Row],[system_created_date]]=Table_production_dim1[[#Headers],[system_created_date]],"",SUMIF(B:B,Table_production_dim1[[#This Row],[system_created_date]],D:D))</f>
        <v>5.13</v>
      </c>
      <c r="H1583" t="str">
        <f>VLOOKUP(Table_production_dim1[[#This Row],[material_dim_material_id]],Table_material_dim1[[#All],[material_id]:[material_type_description]],3,FALSE)</f>
        <v>ONP</v>
      </c>
    </row>
    <row r="1584" spans="1:8" x14ac:dyDescent="0.25">
      <c r="A1584">
        <v>108</v>
      </c>
      <c r="B1584" s="2">
        <v>44260</v>
      </c>
      <c r="C1584">
        <v>1200</v>
      </c>
      <c r="D1584">
        <v>0.6</v>
      </c>
      <c r="E1584" s="2">
        <v>44260</v>
      </c>
      <c r="F1584">
        <v>2</v>
      </c>
      <c r="G1584">
        <f>IF(Table_production_dim1[[#This Row],[system_created_date]]=Table_production_dim1[[#Headers],[system_created_date]],"",SUMIF(B:B,Table_production_dim1[[#This Row],[system_created_date]],D:D))</f>
        <v>5.13</v>
      </c>
      <c r="H1584" t="str">
        <f>VLOOKUP(Table_production_dim1[[#This Row],[material_dim_material_id]],Table_material_dim1[[#All],[material_id]:[material_type_description]],3,FALSE)</f>
        <v>OCC</v>
      </c>
    </row>
    <row r="1585" spans="1:8" x14ac:dyDescent="0.25">
      <c r="A1585">
        <v>106</v>
      </c>
      <c r="B1585" s="2">
        <v>44260</v>
      </c>
      <c r="C1585">
        <v>1300</v>
      </c>
      <c r="D1585">
        <v>0.65</v>
      </c>
      <c r="E1585" s="2">
        <v>44260</v>
      </c>
      <c r="F1585">
        <v>2</v>
      </c>
      <c r="G1585">
        <f>IF(Table_production_dim1[[#This Row],[system_created_date]]=Table_production_dim1[[#Headers],[system_created_date]],"",SUMIF(B:B,Table_production_dim1[[#This Row],[system_created_date]],D:D))</f>
        <v>5.13</v>
      </c>
      <c r="H1585" t="str">
        <f>VLOOKUP(Table_production_dim1[[#This Row],[material_dim_material_id]],Table_material_dim1[[#All],[material_id]:[material_type_description]],3,FALSE)</f>
        <v>OCC</v>
      </c>
    </row>
    <row r="1586" spans="1:8" x14ac:dyDescent="0.25">
      <c r="A1586">
        <v>110</v>
      </c>
      <c r="B1586" s="2">
        <v>44260</v>
      </c>
      <c r="C1586">
        <v>1300</v>
      </c>
      <c r="D1586">
        <v>0.65</v>
      </c>
      <c r="E1586" s="2">
        <v>44260</v>
      </c>
      <c r="F1586">
        <v>2</v>
      </c>
      <c r="G1586">
        <f>IF(Table_production_dim1[[#This Row],[system_created_date]]=Table_production_dim1[[#Headers],[system_created_date]],"",SUMIF(B:B,Table_production_dim1[[#This Row],[system_created_date]],D:D))</f>
        <v>5.13</v>
      </c>
      <c r="H1586" t="str">
        <f>VLOOKUP(Table_production_dim1[[#This Row],[material_dim_material_id]],Table_material_dim1[[#All],[material_id]:[material_type_description]],3,FALSE)</f>
        <v>OCC</v>
      </c>
    </row>
    <row r="1587" spans="1:8" x14ac:dyDescent="0.25">
      <c r="A1587">
        <v>107</v>
      </c>
      <c r="B1587" s="2">
        <v>44260</v>
      </c>
      <c r="C1587">
        <v>1160</v>
      </c>
      <c r="D1587">
        <v>0.57999999999999996</v>
      </c>
      <c r="E1587" s="2">
        <v>44260</v>
      </c>
      <c r="F1587">
        <v>2</v>
      </c>
      <c r="G1587">
        <f>IF(Table_production_dim1[[#This Row],[system_created_date]]=Table_production_dim1[[#Headers],[system_created_date]],"",SUMIF(B:B,Table_production_dim1[[#This Row],[system_created_date]],D:D))</f>
        <v>5.13</v>
      </c>
      <c r="H1587" t="str">
        <f>VLOOKUP(Table_production_dim1[[#This Row],[material_dim_material_id]],Table_material_dim1[[#All],[material_id]:[material_type_description]],3,FALSE)</f>
        <v>OCC</v>
      </c>
    </row>
    <row r="1588" spans="1:8" x14ac:dyDescent="0.25">
      <c r="A1588">
        <v>111</v>
      </c>
      <c r="B1588" s="2">
        <v>44260</v>
      </c>
      <c r="C1588">
        <v>1320</v>
      </c>
      <c r="D1588">
        <v>0.66</v>
      </c>
      <c r="E1588" s="2">
        <v>44260</v>
      </c>
      <c r="F1588">
        <v>2</v>
      </c>
      <c r="G1588">
        <f>IF(Table_production_dim1[[#This Row],[system_created_date]]=Table_production_dim1[[#Headers],[system_created_date]],"",SUMIF(B:B,Table_production_dim1[[#This Row],[system_created_date]],D:D))</f>
        <v>5.13</v>
      </c>
      <c r="H1588" t="str">
        <f>VLOOKUP(Table_production_dim1[[#This Row],[material_dim_material_id]],Table_material_dim1[[#All],[material_id]:[material_type_description]],3,FALSE)</f>
        <v>OCC</v>
      </c>
    </row>
    <row r="1589" spans="1:8" x14ac:dyDescent="0.25">
      <c r="A1589">
        <v>113</v>
      </c>
      <c r="B1589" s="2">
        <v>44259</v>
      </c>
      <c r="C1589">
        <v>1210</v>
      </c>
      <c r="D1589">
        <v>0.61</v>
      </c>
      <c r="E1589" s="2">
        <v>44259</v>
      </c>
      <c r="F1589">
        <v>2</v>
      </c>
      <c r="G1589">
        <f>IF(Table_production_dim1[[#This Row],[system_created_date]]=Table_production_dim1[[#Headers],[system_created_date]],"",SUMIF(B:B,Table_production_dim1[[#This Row],[system_created_date]],D:D))</f>
        <v>3.99</v>
      </c>
      <c r="H1589" t="str">
        <f>VLOOKUP(Table_production_dim1[[#This Row],[material_dim_material_id]],Table_material_dim1[[#All],[material_id]:[material_type_description]],3,FALSE)</f>
        <v>OCC</v>
      </c>
    </row>
    <row r="1590" spans="1:8" x14ac:dyDescent="0.25">
      <c r="A1590">
        <v>115</v>
      </c>
      <c r="B1590" s="2">
        <v>44259</v>
      </c>
      <c r="C1590">
        <v>1128</v>
      </c>
      <c r="D1590">
        <v>0.56000000000000005</v>
      </c>
      <c r="E1590" s="2">
        <v>44259</v>
      </c>
      <c r="F1590">
        <v>2</v>
      </c>
      <c r="G1590">
        <f>IF(Table_production_dim1[[#This Row],[system_created_date]]=Table_production_dim1[[#Headers],[system_created_date]],"",SUMIF(B:B,Table_production_dim1[[#This Row],[system_created_date]],D:D))</f>
        <v>3.99</v>
      </c>
      <c r="H1590" t="str">
        <f>VLOOKUP(Table_production_dim1[[#This Row],[material_dim_material_id]],Table_material_dim1[[#All],[material_id]:[material_type_description]],3,FALSE)</f>
        <v>OCC</v>
      </c>
    </row>
    <row r="1591" spans="1:8" x14ac:dyDescent="0.25">
      <c r="A1591">
        <v>2012</v>
      </c>
      <c r="B1591" s="2">
        <v>44259</v>
      </c>
      <c r="C1591">
        <v>380</v>
      </c>
      <c r="D1591">
        <v>0.19</v>
      </c>
      <c r="E1591" s="2">
        <v>44259</v>
      </c>
      <c r="F1591">
        <v>8</v>
      </c>
      <c r="G1591">
        <f>IF(Table_production_dim1[[#This Row],[system_created_date]]=Table_production_dim1[[#Headers],[system_created_date]],"",SUMIF(B:B,Table_production_dim1[[#This Row],[system_created_date]],D:D))</f>
        <v>3.99</v>
      </c>
      <c r="H1591" t="str">
        <f>VLOOKUP(Table_production_dim1[[#This Row],[material_dim_material_id]],Table_material_dim1[[#All],[material_id]:[material_type_description]],3,FALSE)</f>
        <v>UBC</v>
      </c>
    </row>
    <row r="1592" spans="1:8" x14ac:dyDescent="0.25">
      <c r="A1592">
        <v>2011</v>
      </c>
      <c r="B1592" s="2">
        <v>44259</v>
      </c>
      <c r="C1592">
        <v>488</v>
      </c>
      <c r="D1592">
        <v>0.24</v>
      </c>
      <c r="E1592" s="2">
        <v>44259</v>
      </c>
      <c r="F1592">
        <v>8</v>
      </c>
      <c r="G1592">
        <f>IF(Table_production_dim1[[#This Row],[system_created_date]]=Table_production_dim1[[#Headers],[system_created_date]],"",SUMIF(B:B,Table_production_dim1[[#This Row],[system_created_date]],D:D))</f>
        <v>3.99</v>
      </c>
      <c r="H1592" t="str">
        <f>VLOOKUP(Table_production_dim1[[#This Row],[material_dim_material_id]],Table_material_dim1[[#All],[material_id]:[material_type_description]],3,FALSE)</f>
        <v>UBC</v>
      </c>
    </row>
    <row r="1593" spans="1:8" x14ac:dyDescent="0.25">
      <c r="A1593">
        <v>114</v>
      </c>
      <c r="B1593" s="2">
        <v>44259</v>
      </c>
      <c r="C1593">
        <v>1228</v>
      </c>
      <c r="D1593">
        <v>0.61</v>
      </c>
      <c r="E1593" s="2">
        <v>44259</v>
      </c>
      <c r="F1593">
        <v>2</v>
      </c>
      <c r="G1593">
        <f>IF(Table_production_dim1[[#This Row],[system_created_date]]=Table_production_dim1[[#Headers],[system_created_date]],"",SUMIF(B:B,Table_production_dim1[[#This Row],[system_created_date]],D:D))</f>
        <v>3.99</v>
      </c>
      <c r="H1593" t="str">
        <f>VLOOKUP(Table_production_dim1[[#This Row],[material_dim_material_id]],Table_material_dim1[[#All],[material_id]:[material_type_description]],3,FALSE)</f>
        <v>OCC</v>
      </c>
    </row>
    <row r="1594" spans="1:8" x14ac:dyDescent="0.25">
      <c r="A1594">
        <v>112</v>
      </c>
      <c r="B1594" s="2">
        <v>44259</v>
      </c>
      <c r="C1594">
        <v>1360</v>
      </c>
      <c r="D1594">
        <v>0.68</v>
      </c>
      <c r="E1594" s="2">
        <v>44259</v>
      </c>
      <c r="F1594">
        <v>2</v>
      </c>
      <c r="G1594">
        <f>IF(Table_production_dim1[[#This Row],[system_created_date]]=Table_production_dim1[[#Headers],[system_created_date]],"",SUMIF(B:B,Table_production_dim1[[#This Row],[system_created_date]],D:D))</f>
        <v>3.99</v>
      </c>
      <c r="H1594" t="str">
        <f>VLOOKUP(Table_production_dim1[[#This Row],[material_dim_material_id]],Table_material_dim1[[#All],[material_id]:[material_type_description]],3,FALSE)</f>
        <v>OCC</v>
      </c>
    </row>
    <row r="1595" spans="1:8" x14ac:dyDescent="0.25">
      <c r="A1595">
        <v>1821</v>
      </c>
      <c r="B1595" s="2">
        <v>44259</v>
      </c>
      <c r="C1595">
        <v>620</v>
      </c>
      <c r="D1595">
        <v>0.31</v>
      </c>
      <c r="E1595" s="2">
        <v>44259</v>
      </c>
      <c r="F1595">
        <v>5</v>
      </c>
      <c r="G1595">
        <f>IF(Table_production_dim1[[#This Row],[system_created_date]]=Table_production_dim1[[#Headers],[system_created_date]],"",SUMIF(B:B,Table_production_dim1[[#This Row],[system_created_date]],D:D))</f>
        <v>3.99</v>
      </c>
      <c r="H1595" t="str">
        <f>VLOOKUP(Table_production_dim1[[#This Row],[material_dim_material_id]],Table_material_dim1[[#All],[material_id]:[material_type_description]],3,FALSE)</f>
        <v>PET</v>
      </c>
    </row>
    <row r="1596" spans="1:8" x14ac:dyDescent="0.25">
      <c r="A1596">
        <v>1556</v>
      </c>
      <c r="B1596" s="2">
        <v>44259</v>
      </c>
      <c r="C1596">
        <v>1584</v>
      </c>
      <c r="D1596">
        <v>0.79</v>
      </c>
      <c r="E1596" s="2">
        <v>44259</v>
      </c>
      <c r="F1596">
        <v>4</v>
      </c>
      <c r="G1596">
        <f>IF(Table_production_dim1[[#This Row],[system_created_date]]=Table_production_dim1[[#Headers],[system_created_date]],"",SUMIF(B:B,Table_production_dim1[[#This Row],[system_created_date]],D:D))</f>
        <v>3.99</v>
      </c>
      <c r="H1596" t="str">
        <f>VLOOKUP(Table_production_dim1[[#This Row],[material_dim_material_id]],Table_material_dim1[[#All],[material_id]:[material_type_description]],3,FALSE)</f>
        <v>ONP</v>
      </c>
    </row>
    <row r="1597" spans="1:8" x14ac:dyDescent="0.25">
      <c r="A1597">
        <v>118</v>
      </c>
      <c r="B1597" s="2">
        <v>44258</v>
      </c>
      <c r="C1597">
        <v>1120</v>
      </c>
      <c r="D1597">
        <v>0.56000000000000005</v>
      </c>
      <c r="E1597" s="2">
        <v>44258</v>
      </c>
      <c r="F1597">
        <v>2</v>
      </c>
      <c r="G1597">
        <f>IF(Table_production_dim1[[#This Row],[system_created_date]]=Table_production_dim1[[#Headers],[system_created_date]],"",SUMIF(B:B,Table_production_dim1[[#This Row],[system_created_date]],D:D))</f>
        <v>2.9</v>
      </c>
      <c r="H1597" t="str">
        <f>VLOOKUP(Table_production_dim1[[#This Row],[material_dim_material_id]],Table_material_dim1[[#All],[material_id]:[material_type_description]],3,FALSE)</f>
        <v>OCC</v>
      </c>
    </row>
    <row r="1598" spans="1:8" x14ac:dyDescent="0.25">
      <c r="A1598">
        <v>1557</v>
      </c>
      <c r="B1598" s="2">
        <v>44258</v>
      </c>
      <c r="C1598">
        <v>1610</v>
      </c>
      <c r="D1598">
        <v>0.81</v>
      </c>
      <c r="E1598" s="2">
        <v>44258</v>
      </c>
      <c r="F1598">
        <v>4</v>
      </c>
      <c r="G1598">
        <f>IF(Table_production_dim1[[#This Row],[system_created_date]]=Table_production_dim1[[#Headers],[system_created_date]],"",SUMIF(B:B,Table_production_dim1[[#This Row],[system_created_date]],D:D))</f>
        <v>2.9</v>
      </c>
      <c r="H1598" t="str">
        <f>VLOOKUP(Table_production_dim1[[#This Row],[material_dim_material_id]],Table_material_dim1[[#All],[material_id]:[material_type_description]],3,FALSE)</f>
        <v>ONP</v>
      </c>
    </row>
    <row r="1599" spans="1:8" x14ac:dyDescent="0.25">
      <c r="A1599">
        <v>117</v>
      </c>
      <c r="B1599" s="2">
        <v>44258</v>
      </c>
      <c r="C1599">
        <v>1215</v>
      </c>
      <c r="D1599">
        <v>0.61</v>
      </c>
      <c r="E1599" s="2">
        <v>44258</v>
      </c>
      <c r="F1599">
        <v>2</v>
      </c>
      <c r="G1599">
        <f>IF(Table_production_dim1[[#This Row],[system_created_date]]=Table_production_dim1[[#Headers],[system_created_date]],"",SUMIF(B:B,Table_production_dim1[[#This Row],[system_created_date]],D:D))</f>
        <v>2.9</v>
      </c>
      <c r="H1599" t="str">
        <f>VLOOKUP(Table_production_dim1[[#This Row],[material_dim_material_id]],Table_material_dim1[[#All],[material_id]:[material_type_description]],3,FALSE)</f>
        <v>OCC</v>
      </c>
    </row>
    <row r="1600" spans="1:8" x14ac:dyDescent="0.25">
      <c r="A1600">
        <v>116</v>
      </c>
      <c r="B1600" s="2">
        <v>44258</v>
      </c>
      <c r="C1600">
        <v>1290</v>
      </c>
      <c r="D1600">
        <v>0.65</v>
      </c>
      <c r="E1600" s="2">
        <v>44258</v>
      </c>
      <c r="F1600">
        <v>2</v>
      </c>
      <c r="G1600">
        <f>IF(Table_production_dim1[[#This Row],[system_created_date]]=Table_production_dim1[[#Headers],[system_created_date]],"",SUMIF(B:B,Table_production_dim1[[#This Row],[system_created_date]],D:D))</f>
        <v>2.9</v>
      </c>
      <c r="H1600" t="str">
        <f>VLOOKUP(Table_production_dim1[[#This Row],[material_dim_material_id]],Table_material_dim1[[#All],[material_id]:[material_type_description]],3,FALSE)</f>
        <v>OCC</v>
      </c>
    </row>
    <row r="1601" spans="1:8" x14ac:dyDescent="0.25">
      <c r="A1601">
        <v>1912</v>
      </c>
      <c r="B1601" s="2">
        <v>44258</v>
      </c>
      <c r="C1601">
        <v>536</v>
      </c>
      <c r="D1601">
        <v>0.27</v>
      </c>
      <c r="E1601" s="2">
        <v>44258</v>
      </c>
      <c r="F1601">
        <v>6</v>
      </c>
      <c r="G1601">
        <f>IF(Table_production_dim1[[#This Row],[system_created_date]]=Table_production_dim1[[#Headers],[system_created_date]],"",SUMIF(B:B,Table_production_dim1[[#This Row],[system_created_date]],D:D))</f>
        <v>2.9</v>
      </c>
      <c r="H1601" t="str">
        <f>VLOOKUP(Table_production_dim1[[#This Row],[material_dim_material_id]],Table_material_dim1[[#All],[material_id]:[material_type_description]],3,FALSE)</f>
        <v>HDPEN</v>
      </c>
    </row>
    <row r="1602" spans="1:8" x14ac:dyDescent="0.25">
      <c r="A1602">
        <v>122</v>
      </c>
      <c r="B1602" s="2">
        <v>44257</v>
      </c>
      <c r="C1602">
        <v>1260</v>
      </c>
      <c r="D1602">
        <v>0.63</v>
      </c>
      <c r="E1602" s="2">
        <v>44257</v>
      </c>
      <c r="F1602">
        <v>2</v>
      </c>
      <c r="G1602">
        <f>IF(Table_production_dim1[[#This Row],[system_created_date]]=Table_production_dim1[[#Headers],[system_created_date]],"",SUMIF(B:B,Table_production_dim1[[#This Row],[system_created_date]],D:D))</f>
        <v>6.7800000000000011</v>
      </c>
      <c r="H1602" t="str">
        <f>VLOOKUP(Table_production_dim1[[#This Row],[material_dim_material_id]],Table_material_dim1[[#All],[material_id]:[material_type_description]],3,FALSE)</f>
        <v>OCC</v>
      </c>
    </row>
    <row r="1603" spans="1:8" x14ac:dyDescent="0.25">
      <c r="A1603">
        <v>2013</v>
      </c>
      <c r="B1603" s="2">
        <v>44257</v>
      </c>
      <c r="C1603">
        <v>560</v>
      </c>
      <c r="D1603">
        <v>0.28000000000000003</v>
      </c>
      <c r="E1603" s="2">
        <v>44257</v>
      </c>
      <c r="F1603">
        <v>8</v>
      </c>
      <c r="G1603">
        <f>IF(Table_production_dim1[[#This Row],[system_created_date]]=Table_production_dim1[[#Headers],[system_created_date]],"",SUMIF(B:B,Table_production_dim1[[#This Row],[system_created_date]],D:D))</f>
        <v>6.7800000000000011</v>
      </c>
      <c r="H1603" t="str">
        <f>VLOOKUP(Table_production_dim1[[#This Row],[material_dim_material_id]],Table_material_dim1[[#All],[material_id]:[material_type_description]],3,FALSE)</f>
        <v>UBC</v>
      </c>
    </row>
    <row r="1604" spans="1:8" x14ac:dyDescent="0.25">
      <c r="A1604">
        <v>124</v>
      </c>
      <c r="B1604" s="2">
        <v>44257</v>
      </c>
      <c r="C1604">
        <v>1300</v>
      </c>
      <c r="D1604">
        <v>0.65</v>
      </c>
      <c r="E1604" s="2">
        <v>44257</v>
      </c>
      <c r="F1604">
        <v>2</v>
      </c>
      <c r="G1604">
        <f>IF(Table_production_dim1[[#This Row],[system_created_date]]=Table_production_dim1[[#Headers],[system_created_date]],"",SUMIF(B:B,Table_production_dim1[[#This Row],[system_created_date]],D:D))</f>
        <v>6.7800000000000011</v>
      </c>
      <c r="H1604" t="str">
        <f>VLOOKUP(Table_production_dim1[[#This Row],[material_dim_material_id]],Table_material_dim1[[#All],[material_id]:[material_type_description]],3,FALSE)</f>
        <v>OCC</v>
      </c>
    </row>
    <row r="1605" spans="1:8" x14ac:dyDescent="0.25">
      <c r="A1605">
        <v>126</v>
      </c>
      <c r="B1605" s="2">
        <v>44257</v>
      </c>
      <c r="C1605">
        <v>1290</v>
      </c>
      <c r="D1605">
        <v>0.65</v>
      </c>
      <c r="E1605" s="2">
        <v>44257</v>
      </c>
      <c r="F1605">
        <v>2</v>
      </c>
      <c r="G1605">
        <f>IF(Table_production_dim1[[#This Row],[system_created_date]]=Table_production_dim1[[#Headers],[system_created_date]],"",SUMIF(B:B,Table_production_dim1[[#This Row],[system_created_date]],D:D))</f>
        <v>6.7800000000000011</v>
      </c>
      <c r="H1605" t="str">
        <f>VLOOKUP(Table_production_dim1[[#This Row],[material_dim_material_id]],Table_material_dim1[[#All],[material_id]:[material_type_description]],3,FALSE)</f>
        <v>OCC</v>
      </c>
    </row>
    <row r="1606" spans="1:8" x14ac:dyDescent="0.25">
      <c r="A1606">
        <v>121</v>
      </c>
      <c r="B1606" s="2">
        <v>44257</v>
      </c>
      <c r="C1606">
        <v>1190</v>
      </c>
      <c r="D1606">
        <v>0.6</v>
      </c>
      <c r="E1606" s="2">
        <v>44257</v>
      </c>
      <c r="F1606">
        <v>2</v>
      </c>
      <c r="G1606">
        <f>IF(Table_production_dim1[[#This Row],[system_created_date]]=Table_production_dim1[[#Headers],[system_created_date]],"",SUMIF(B:B,Table_production_dim1[[#This Row],[system_created_date]],D:D))</f>
        <v>6.7800000000000011</v>
      </c>
      <c r="H1606" t="str">
        <f>VLOOKUP(Table_production_dim1[[#This Row],[material_dim_material_id]],Table_material_dim1[[#All],[material_id]:[material_type_description]],3,FALSE)</f>
        <v>OCC</v>
      </c>
    </row>
    <row r="1607" spans="1:8" x14ac:dyDescent="0.25">
      <c r="A1607">
        <v>120</v>
      </c>
      <c r="B1607" s="2">
        <v>44257</v>
      </c>
      <c r="C1607">
        <v>1200</v>
      </c>
      <c r="D1607">
        <v>0.6</v>
      </c>
      <c r="E1607" s="2">
        <v>44257</v>
      </c>
      <c r="F1607">
        <v>2</v>
      </c>
      <c r="G1607">
        <f>IF(Table_production_dim1[[#This Row],[system_created_date]]=Table_production_dim1[[#Headers],[system_created_date]],"",SUMIF(B:B,Table_production_dim1[[#This Row],[system_created_date]],D:D))</f>
        <v>6.7800000000000011</v>
      </c>
      <c r="H1607" t="str">
        <f>VLOOKUP(Table_production_dim1[[#This Row],[material_dim_material_id]],Table_material_dim1[[#All],[material_id]:[material_type_description]],3,FALSE)</f>
        <v>OCC</v>
      </c>
    </row>
    <row r="1608" spans="1:8" x14ac:dyDescent="0.25">
      <c r="A1608">
        <v>1558</v>
      </c>
      <c r="B1608" s="2">
        <v>44257</v>
      </c>
      <c r="C1608">
        <v>1556</v>
      </c>
      <c r="D1608">
        <v>0.78</v>
      </c>
      <c r="E1608" s="2">
        <v>44257</v>
      </c>
      <c r="F1608">
        <v>4</v>
      </c>
      <c r="G1608">
        <f>IF(Table_production_dim1[[#This Row],[system_created_date]]=Table_production_dim1[[#Headers],[system_created_date]],"",SUMIF(B:B,Table_production_dim1[[#This Row],[system_created_date]],D:D))</f>
        <v>6.7800000000000011</v>
      </c>
      <c r="H1608" t="str">
        <f>VLOOKUP(Table_production_dim1[[#This Row],[material_dim_material_id]],Table_material_dim1[[#All],[material_id]:[material_type_description]],3,FALSE)</f>
        <v>ONP</v>
      </c>
    </row>
    <row r="1609" spans="1:8" x14ac:dyDescent="0.25">
      <c r="A1609">
        <v>1822</v>
      </c>
      <c r="B1609" s="2">
        <v>44257</v>
      </c>
      <c r="C1609">
        <v>640</v>
      </c>
      <c r="D1609">
        <v>0.32</v>
      </c>
      <c r="E1609" s="2">
        <v>44257</v>
      </c>
      <c r="F1609">
        <v>5</v>
      </c>
      <c r="G1609">
        <f>IF(Table_production_dim1[[#This Row],[system_created_date]]=Table_production_dim1[[#Headers],[system_created_date]],"",SUMIF(B:B,Table_production_dim1[[#This Row],[system_created_date]],D:D))</f>
        <v>6.7800000000000011</v>
      </c>
      <c r="H1609" t="str">
        <f>VLOOKUP(Table_production_dim1[[#This Row],[material_dim_material_id]],Table_material_dim1[[#All],[material_id]:[material_type_description]],3,FALSE)</f>
        <v>PET</v>
      </c>
    </row>
    <row r="1610" spans="1:8" x14ac:dyDescent="0.25">
      <c r="A1610">
        <v>123</v>
      </c>
      <c r="B1610" s="2">
        <v>44257</v>
      </c>
      <c r="C1610">
        <v>1248</v>
      </c>
      <c r="D1610">
        <v>0.62</v>
      </c>
      <c r="E1610" s="2">
        <v>44257</v>
      </c>
      <c r="F1610">
        <v>2</v>
      </c>
      <c r="G1610">
        <f>IF(Table_production_dim1[[#This Row],[system_created_date]]=Table_production_dim1[[#Headers],[system_created_date]],"",SUMIF(B:B,Table_production_dim1[[#This Row],[system_created_date]],D:D))</f>
        <v>6.7800000000000011</v>
      </c>
      <c r="H1610" t="str">
        <f>VLOOKUP(Table_production_dim1[[#This Row],[material_dim_material_id]],Table_material_dim1[[#All],[material_id]:[material_type_description]],3,FALSE)</f>
        <v>OCC</v>
      </c>
    </row>
    <row r="1611" spans="1:8" x14ac:dyDescent="0.25">
      <c r="A1611">
        <v>1946</v>
      </c>
      <c r="B1611" s="2">
        <v>44257</v>
      </c>
      <c r="C1611">
        <v>800</v>
      </c>
      <c r="D1611">
        <v>0.4</v>
      </c>
      <c r="E1611" s="2">
        <v>44257</v>
      </c>
      <c r="F1611">
        <v>7</v>
      </c>
      <c r="G1611">
        <f>IF(Table_production_dim1[[#This Row],[system_created_date]]=Table_production_dim1[[#Headers],[system_created_date]],"",SUMIF(B:B,Table_production_dim1[[#This Row],[system_created_date]],D:D))</f>
        <v>6.7800000000000011</v>
      </c>
      <c r="H1611" t="str">
        <f>VLOOKUP(Table_production_dim1[[#This Row],[material_dim_material_id]],Table_material_dim1[[#All],[material_id]:[material_type_description]],3,FALSE)</f>
        <v>HDPEC</v>
      </c>
    </row>
    <row r="1612" spans="1:8" x14ac:dyDescent="0.25">
      <c r="A1612">
        <v>119</v>
      </c>
      <c r="B1612" s="2">
        <v>44257</v>
      </c>
      <c r="C1612">
        <v>1190</v>
      </c>
      <c r="D1612">
        <v>0.6</v>
      </c>
      <c r="E1612" s="2">
        <v>44257</v>
      </c>
      <c r="F1612">
        <v>2</v>
      </c>
      <c r="G1612">
        <f>IF(Table_production_dim1[[#This Row],[system_created_date]]=Table_production_dim1[[#Headers],[system_created_date]],"",SUMIF(B:B,Table_production_dim1[[#This Row],[system_created_date]],D:D))</f>
        <v>6.7800000000000011</v>
      </c>
      <c r="H1612" t="str">
        <f>VLOOKUP(Table_production_dim1[[#This Row],[material_dim_material_id]],Table_material_dim1[[#All],[material_id]:[material_type_description]],3,FALSE)</f>
        <v>OCC</v>
      </c>
    </row>
    <row r="1613" spans="1:8" x14ac:dyDescent="0.25">
      <c r="A1613">
        <v>125</v>
      </c>
      <c r="B1613" s="2">
        <v>44257</v>
      </c>
      <c r="C1613">
        <v>1290</v>
      </c>
      <c r="D1613">
        <v>0.65</v>
      </c>
      <c r="E1613" s="2">
        <v>44257</v>
      </c>
      <c r="F1613">
        <v>2</v>
      </c>
      <c r="G1613">
        <f>IF(Table_production_dim1[[#This Row],[system_created_date]]=Table_production_dim1[[#Headers],[system_created_date]],"",SUMIF(B:B,Table_production_dim1[[#This Row],[system_created_date]],D:D))</f>
        <v>6.7800000000000011</v>
      </c>
      <c r="H1613" t="str">
        <f>VLOOKUP(Table_production_dim1[[#This Row],[material_dim_material_id]],Table_material_dim1[[#All],[material_id]:[material_type_description]],3,FALSE)</f>
        <v>OCC</v>
      </c>
    </row>
    <row r="1614" spans="1:8" x14ac:dyDescent="0.25">
      <c r="A1614">
        <v>132</v>
      </c>
      <c r="B1614" s="2">
        <v>44256</v>
      </c>
      <c r="C1614">
        <v>1186</v>
      </c>
      <c r="D1614">
        <v>0.59</v>
      </c>
      <c r="E1614" s="2">
        <v>44256</v>
      </c>
      <c r="F1614">
        <v>2</v>
      </c>
      <c r="G1614">
        <f>IF(Table_production_dim1[[#This Row],[system_created_date]]=Table_production_dim1[[#Headers],[system_created_date]],"",SUMIF(B:B,Table_production_dim1[[#This Row],[system_created_date]],D:D))</f>
        <v>5.4499999999999993</v>
      </c>
      <c r="H1614" t="str">
        <f>VLOOKUP(Table_production_dim1[[#This Row],[material_dim_material_id]],Table_material_dim1[[#All],[material_id]:[material_type_description]],3,FALSE)</f>
        <v>OCC</v>
      </c>
    </row>
    <row r="1615" spans="1:8" x14ac:dyDescent="0.25">
      <c r="A1615">
        <v>1560</v>
      </c>
      <c r="B1615" s="2">
        <v>44256</v>
      </c>
      <c r="C1615">
        <v>1560</v>
      </c>
      <c r="D1615">
        <v>0.78</v>
      </c>
      <c r="E1615" s="2">
        <v>44256</v>
      </c>
      <c r="F1615">
        <v>4</v>
      </c>
      <c r="G1615">
        <f>IF(Table_production_dim1[[#This Row],[system_created_date]]=Table_production_dim1[[#Headers],[system_created_date]],"",SUMIF(B:B,Table_production_dim1[[#This Row],[system_created_date]],D:D))</f>
        <v>5.4499999999999993</v>
      </c>
      <c r="H1615" t="str">
        <f>VLOOKUP(Table_production_dim1[[#This Row],[material_dim_material_id]],Table_material_dim1[[#All],[material_id]:[material_type_description]],3,FALSE)</f>
        <v>ONP</v>
      </c>
    </row>
    <row r="1616" spans="1:8" x14ac:dyDescent="0.25">
      <c r="A1616">
        <v>2014</v>
      </c>
      <c r="B1616" s="2">
        <v>44256</v>
      </c>
      <c r="C1616">
        <v>615</v>
      </c>
      <c r="D1616">
        <v>0.31</v>
      </c>
      <c r="E1616" s="2">
        <v>44256</v>
      </c>
      <c r="F1616">
        <v>8</v>
      </c>
      <c r="G1616">
        <f>IF(Table_production_dim1[[#This Row],[system_created_date]]=Table_production_dim1[[#Headers],[system_created_date]],"",SUMIF(B:B,Table_production_dim1[[#This Row],[system_created_date]],D:D))</f>
        <v>5.4499999999999993</v>
      </c>
      <c r="H1616" t="str">
        <f>VLOOKUP(Table_production_dim1[[#This Row],[material_dim_material_id]],Table_material_dim1[[#All],[material_id]:[material_type_description]],3,FALSE)</f>
        <v>UBC</v>
      </c>
    </row>
    <row r="1617" spans="1:8" x14ac:dyDescent="0.25">
      <c r="A1617">
        <v>1559</v>
      </c>
      <c r="B1617" s="2">
        <v>44256</v>
      </c>
      <c r="C1617">
        <v>1550</v>
      </c>
      <c r="D1617">
        <v>0.78</v>
      </c>
      <c r="E1617" s="2">
        <v>44256</v>
      </c>
      <c r="F1617">
        <v>4</v>
      </c>
      <c r="G1617">
        <f>IF(Table_production_dim1[[#This Row],[system_created_date]]=Table_production_dim1[[#Headers],[system_created_date]],"",SUMIF(B:B,Table_production_dim1[[#This Row],[system_created_date]],D:D))</f>
        <v>5.4499999999999993</v>
      </c>
      <c r="H1617" t="str">
        <f>VLOOKUP(Table_production_dim1[[#This Row],[material_dim_material_id]],Table_material_dim1[[#All],[material_id]:[material_type_description]],3,FALSE)</f>
        <v>ONP</v>
      </c>
    </row>
    <row r="1618" spans="1:8" x14ac:dyDescent="0.25">
      <c r="A1618">
        <v>131</v>
      </c>
      <c r="B1618" s="2">
        <v>44256</v>
      </c>
      <c r="C1618">
        <v>1190</v>
      </c>
      <c r="D1618">
        <v>0.6</v>
      </c>
      <c r="E1618" s="2">
        <v>44256</v>
      </c>
      <c r="F1618">
        <v>2</v>
      </c>
      <c r="G1618">
        <f>IF(Table_production_dim1[[#This Row],[system_created_date]]=Table_production_dim1[[#Headers],[system_created_date]],"",SUMIF(B:B,Table_production_dim1[[#This Row],[system_created_date]],D:D))</f>
        <v>5.4499999999999993</v>
      </c>
      <c r="H1618" t="str">
        <f>VLOOKUP(Table_production_dim1[[#This Row],[material_dim_material_id]],Table_material_dim1[[#All],[material_id]:[material_type_description]],3,FALSE)</f>
        <v>OCC</v>
      </c>
    </row>
    <row r="1619" spans="1:8" x14ac:dyDescent="0.25">
      <c r="A1619">
        <v>127</v>
      </c>
      <c r="B1619" s="2">
        <v>44256</v>
      </c>
      <c r="C1619">
        <v>1180</v>
      </c>
      <c r="D1619">
        <v>0.59</v>
      </c>
      <c r="E1619" s="2">
        <v>44256</v>
      </c>
      <c r="F1619">
        <v>2</v>
      </c>
      <c r="G1619">
        <f>IF(Table_production_dim1[[#This Row],[system_created_date]]=Table_production_dim1[[#Headers],[system_created_date]],"",SUMIF(B:B,Table_production_dim1[[#This Row],[system_created_date]],D:D))</f>
        <v>5.4499999999999993</v>
      </c>
      <c r="H1619" t="str">
        <f>VLOOKUP(Table_production_dim1[[#This Row],[material_dim_material_id]],Table_material_dim1[[#All],[material_id]:[material_type_description]],3,FALSE)</f>
        <v>OCC</v>
      </c>
    </row>
    <row r="1620" spans="1:8" x14ac:dyDescent="0.25">
      <c r="A1620">
        <v>130</v>
      </c>
      <c r="B1620" s="2">
        <v>44256</v>
      </c>
      <c r="C1620">
        <v>1150</v>
      </c>
      <c r="D1620">
        <v>0.57999999999999996</v>
      </c>
      <c r="E1620" s="2">
        <v>44256</v>
      </c>
      <c r="F1620">
        <v>2</v>
      </c>
      <c r="G1620">
        <f>IF(Table_production_dim1[[#This Row],[system_created_date]]=Table_production_dim1[[#Headers],[system_created_date]],"",SUMIF(B:B,Table_production_dim1[[#This Row],[system_created_date]],D:D))</f>
        <v>5.4499999999999993</v>
      </c>
      <c r="H1620" t="str">
        <f>VLOOKUP(Table_production_dim1[[#This Row],[material_dim_material_id]],Table_material_dim1[[#All],[material_id]:[material_type_description]],3,FALSE)</f>
        <v>OCC</v>
      </c>
    </row>
    <row r="1621" spans="1:8" x14ac:dyDescent="0.25">
      <c r="A1621">
        <v>129</v>
      </c>
      <c r="B1621" s="2">
        <v>44256</v>
      </c>
      <c r="C1621">
        <v>1230</v>
      </c>
      <c r="D1621">
        <v>0.62</v>
      </c>
      <c r="E1621" s="2">
        <v>44256</v>
      </c>
      <c r="F1621">
        <v>2</v>
      </c>
      <c r="G1621">
        <f>IF(Table_production_dim1[[#This Row],[system_created_date]]=Table_production_dim1[[#Headers],[system_created_date]],"",SUMIF(B:B,Table_production_dim1[[#This Row],[system_created_date]],D:D))</f>
        <v>5.4499999999999993</v>
      </c>
      <c r="H1621" t="str">
        <f>VLOOKUP(Table_production_dim1[[#This Row],[material_dim_material_id]],Table_material_dim1[[#All],[material_id]:[material_type_description]],3,FALSE)</f>
        <v>OCC</v>
      </c>
    </row>
    <row r="1622" spans="1:8" x14ac:dyDescent="0.25">
      <c r="A1622">
        <v>128</v>
      </c>
      <c r="B1622" s="2">
        <v>44256</v>
      </c>
      <c r="C1622">
        <v>1196</v>
      </c>
      <c r="D1622">
        <v>0.6</v>
      </c>
      <c r="E1622" s="2">
        <v>44256</v>
      </c>
      <c r="F1622">
        <v>2</v>
      </c>
      <c r="G1622">
        <f>IF(Table_production_dim1[[#This Row],[system_created_date]]=Table_production_dim1[[#Headers],[system_created_date]],"",SUMIF(B:B,Table_production_dim1[[#This Row],[system_created_date]],D:D))</f>
        <v>5.4499999999999993</v>
      </c>
      <c r="H1622" t="str">
        <f>VLOOKUP(Table_production_dim1[[#This Row],[material_dim_material_id]],Table_material_dim1[[#All],[material_id]:[material_type_description]],3,FALSE)</f>
        <v>OCC</v>
      </c>
    </row>
    <row r="1623" spans="1:8" x14ac:dyDescent="0.25">
      <c r="A1623">
        <v>141</v>
      </c>
      <c r="B1623" s="2">
        <v>44253</v>
      </c>
      <c r="C1623">
        <v>1146</v>
      </c>
      <c r="D1623">
        <v>0.56999999999999995</v>
      </c>
      <c r="E1623" s="2">
        <v>44253</v>
      </c>
      <c r="F1623">
        <v>2</v>
      </c>
      <c r="G1623">
        <f>IF(Table_production_dim1[[#This Row],[system_created_date]]=Table_production_dim1[[#Headers],[system_created_date]],"",SUMIF(B:B,Table_production_dim1[[#This Row],[system_created_date]],D:D))</f>
        <v>6.6</v>
      </c>
      <c r="H1623" t="str">
        <f>VLOOKUP(Table_production_dim1[[#This Row],[material_dim_material_id]],Table_material_dim1[[#All],[material_id]:[material_type_description]],3,FALSE)</f>
        <v>OCC</v>
      </c>
    </row>
    <row r="1624" spans="1:8" x14ac:dyDescent="0.25">
      <c r="A1624">
        <v>1561</v>
      </c>
      <c r="B1624" s="2">
        <v>44253</v>
      </c>
      <c r="C1624">
        <v>1640</v>
      </c>
      <c r="D1624">
        <v>0.82</v>
      </c>
      <c r="E1624" s="2">
        <v>44253</v>
      </c>
      <c r="F1624">
        <v>4</v>
      </c>
      <c r="G1624">
        <f>IF(Table_production_dim1[[#This Row],[system_created_date]]=Table_production_dim1[[#Headers],[system_created_date]],"",SUMIF(B:B,Table_production_dim1[[#This Row],[system_created_date]],D:D))</f>
        <v>6.6</v>
      </c>
      <c r="H1624" t="str">
        <f>VLOOKUP(Table_production_dim1[[#This Row],[material_dim_material_id]],Table_material_dim1[[#All],[material_id]:[material_type_description]],3,FALSE)</f>
        <v>ONP</v>
      </c>
    </row>
    <row r="1625" spans="1:8" x14ac:dyDescent="0.25">
      <c r="A1625">
        <v>2015</v>
      </c>
      <c r="B1625" s="2">
        <v>44253</v>
      </c>
      <c r="C1625">
        <v>400</v>
      </c>
      <c r="D1625">
        <v>0.2</v>
      </c>
      <c r="E1625" s="2">
        <v>44253</v>
      </c>
      <c r="F1625">
        <v>8</v>
      </c>
      <c r="G1625">
        <f>IF(Table_production_dim1[[#This Row],[system_created_date]]=Table_production_dim1[[#Headers],[system_created_date]],"",SUMIF(B:B,Table_production_dim1[[#This Row],[system_created_date]],D:D))</f>
        <v>6.6</v>
      </c>
      <c r="H1625" t="str">
        <f>VLOOKUP(Table_production_dim1[[#This Row],[material_dim_material_id]],Table_material_dim1[[#All],[material_id]:[material_type_description]],3,FALSE)</f>
        <v>UBC</v>
      </c>
    </row>
    <row r="1626" spans="1:8" x14ac:dyDescent="0.25">
      <c r="A1626">
        <v>139</v>
      </c>
      <c r="B1626" s="2">
        <v>44253</v>
      </c>
      <c r="C1626">
        <v>1076</v>
      </c>
      <c r="D1626">
        <v>0.54</v>
      </c>
      <c r="E1626" s="2">
        <v>44253</v>
      </c>
      <c r="F1626">
        <v>2</v>
      </c>
      <c r="G1626">
        <f>IF(Table_production_dim1[[#This Row],[system_created_date]]=Table_production_dim1[[#Headers],[system_created_date]],"",SUMIF(B:B,Table_production_dim1[[#This Row],[system_created_date]],D:D))</f>
        <v>6.6</v>
      </c>
      <c r="H1626" t="str">
        <f>VLOOKUP(Table_production_dim1[[#This Row],[material_dim_material_id]],Table_material_dim1[[#All],[material_id]:[material_type_description]],3,FALSE)</f>
        <v>OCC</v>
      </c>
    </row>
    <row r="1627" spans="1:8" x14ac:dyDescent="0.25">
      <c r="A1627">
        <v>135</v>
      </c>
      <c r="B1627" s="2">
        <v>44253</v>
      </c>
      <c r="C1627">
        <v>1210</v>
      </c>
      <c r="D1627">
        <v>0.61</v>
      </c>
      <c r="E1627" s="2">
        <v>44253</v>
      </c>
      <c r="F1627">
        <v>2</v>
      </c>
      <c r="G1627">
        <f>IF(Table_production_dim1[[#This Row],[system_created_date]]=Table_production_dim1[[#Headers],[system_created_date]],"",SUMIF(B:B,Table_production_dim1[[#This Row],[system_created_date]],D:D))</f>
        <v>6.6</v>
      </c>
      <c r="H1627" t="str">
        <f>VLOOKUP(Table_production_dim1[[#This Row],[material_dim_material_id]],Table_material_dim1[[#All],[material_id]:[material_type_description]],3,FALSE)</f>
        <v>OCC</v>
      </c>
    </row>
    <row r="1628" spans="1:8" x14ac:dyDescent="0.25">
      <c r="A1628">
        <v>138</v>
      </c>
      <c r="B1628" s="2">
        <v>44253</v>
      </c>
      <c r="C1628">
        <v>1146</v>
      </c>
      <c r="D1628">
        <v>0.56999999999999995</v>
      </c>
      <c r="E1628" s="2">
        <v>44253</v>
      </c>
      <c r="F1628">
        <v>2</v>
      </c>
      <c r="G1628">
        <f>IF(Table_production_dim1[[#This Row],[system_created_date]]=Table_production_dim1[[#Headers],[system_created_date]],"",SUMIF(B:B,Table_production_dim1[[#This Row],[system_created_date]],D:D))</f>
        <v>6.6</v>
      </c>
      <c r="H1628" t="str">
        <f>VLOOKUP(Table_production_dim1[[#This Row],[material_dim_material_id]],Table_material_dim1[[#All],[material_id]:[material_type_description]],3,FALSE)</f>
        <v>OCC</v>
      </c>
    </row>
    <row r="1629" spans="1:8" x14ac:dyDescent="0.25">
      <c r="A1629">
        <v>136</v>
      </c>
      <c r="B1629" s="2">
        <v>44253</v>
      </c>
      <c r="C1629">
        <v>1224</v>
      </c>
      <c r="D1629">
        <v>0.61</v>
      </c>
      <c r="E1629" s="2">
        <v>44253</v>
      </c>
      <c r="F1629">
        <v>2</v>
      </c>
      <c r="G1629">
        <f>IF(Table_production_dim1[[#This Row],[system_created_date]]=Table_production_dim1[[#Headers],[system_created_date]],"",SUMIF(B:B,Table_production_dim1[[#This Row],[system_created_date]],D:D))</f>
        <v>6.6</v>
      </c>
      <c r="H1629" t="str">
        <f>VLOOKUP(Table_production_dim1[[#This Row],[material_dim_material_id]],Table_material_dim1[[#All],[material_id]:[material_type_description]],3,FALSE)</f>
        <v>OCC</v>
      </c>
    </row>
    <row r="1630" spans="1:8" x14ac:dyDescent="0.25">
      <c r="A1630">
        <v>137</v>
      </c>
      <c r="B1630" s="2">
        <v>44253</v>
      </c>
      <c r="C1630">
        <v>1128</v>
      </c>
      <c r="D1630">
        <v>0.56000000000000005</v>
      </c>
      <c r="E1630" s="2">
        <v>44253</v>
      </c>
      <c r="F1630">
        <v>2</v>
      </c>
      <c r="G1630">
        <f>IF(Table_production_dim1[[#This Row],[system_created_date]]=Table_production_dim1[[#Headers],[system_created_date]],"",SUMIF(B:B,Table_production_dim1[[#This Row],[system_created_date]],D:D))</f>
        <v>6.6</v>
      </c>
      <c r="H1630" t="str">
        <f>VLOOKUP(Table_production_dim1[[#This Row],[material_dim_material_id]],Table_material_dim1[[#All],[material_id]:[material_type_description]],3,FALSE)</f>
        <v>OCC</v>
      </c>
    </row>
    <row r="1631" spans="1:8" x14ac:dyDescent="0.25">
      <c r="A1631">
        <v>1496</v>
      </c>
      <c r="B1631" s="2">
        <v>44253</v>
      </c>
      <c r="C1631">
        <v>680</v>
      </c>
      <c r="D1631">
        <v>0.34</v>
      </c>
      <c r="E1631" s="2">
        <v>44253</v>
      </c>
      <c r="F1631">
        <v>3</v>
      </c>
      <c r="G1631">
        <f>IF(Table_production_dim1[[#This Row],[system_created_date]]=Table_production_dim1[[#Headers],[system_created_date]],"",SUMIF(B:B,Table_production_dim1[[#This Row],[system_created_date]],D:D))</f>
        <v>6.6</v>
      </c>
      <c r="H1631" t="str">
        <f>VLOOKUP(Table_production_dim1[[#This Row],[material_dim_material_id]],Table_material_dim1[[#All],[material_id]:[material_type_description]],3,FALSE)</f>
        <v>TIN</v>
      </c>
    </row>
    <row r="1632" spans="1:8" x14ac:dyDescent="0.25">
      <c r="A1632">
        <v>133</v>
      </c>
      <c r="B1632" s="2">
        <v>44253</v>
      </c>
      <c r="C1632">
        <v>1215</v>
      </c>
      <c r="D1632">
        <v>0.61</v>
      </c>
      <c r="E1632" s="2">
        <v>44253</v>
      </c>
      <c r="F1632">
        <v>2</v>
      </c>
      <c r="G1632">
        <f>IF(Table_production_dim1[[#This Row],[system_created_date]]=Table_production_dim1[[#Headers],[system_created_date]],"",SUMIF(B:B,Table_production_dim1[[#This Row],[system_created_date]],D:D))</f>
        <v>6.6</v>
      </c>
      <c r="H1632" t="str">
        <f>VLOOKUP(Table_production_dim1[[#This Row],[material_dim_material_id]],Table_material_dim1[[#All],[material_id]:[material_type_description]],3,FALSE)</f>
        <v>OCC</v>
      </c>
    </row>
    <row r="1633" spans="1:8" x14ac:dyDescent="0.25">
      <c r="A1633">
        <v>140</v>
      </c>
      <c r="B1633" s="2">
        <v>44253</v>
      </c>
      <c r="C1633">
        <v>1131</v>
      </c>
      <c r="D1633">
        <v>0.56999999999999995</v>
      </c>
      <c r="E1633" s="2">
        <v>44253</v>
      </c>
      <c r="F1633">
        <v>2</v>
      </c>
      <c r="G1633">
        <f>IF(Table_production_dim1[[#This Row],[system_created_date]]=Table_production_dim1[[#Headers],[system_created_date]],"",SUMIF(B:B,Table_production_dim1[[#This Row],[system_created_date]],D:D))</f>
        <v>6.6</v>
      </c>
      <c r="H1633" t="str">
        <f>VLOOKUP(Table_production_dim1[[#This Row],[material_dim_material_id]],Table_material_dim1[[#All],[material_id]:[material_type_description]],3,FALSE)</f>
        <v>OCC</v>
      </c>
    </row>
    <row r="1634" spans="1:8" x14ac:dyDescent="0.25">
      <c r="A1634">
        <v>134</v>
      </c>
      <c r="B1634" s="2">
        <v>44253</v>
      </c>
      <c r="C1634">
        <v>1205</v>
      </c>
      <c r="D1634">
        <v>0.6</v>
      </c>
      <c r="E1634" s="2">
        <v>44253</v>
      </c>
      <c r="F1634">
        <v>2</v>
      </c>
      <c r="G1634">
        <f>IF(Table_production_dim1[[#This Row],[system_created_date]]=Table_production_dim1[[#Headers],[system_created_date]],"",SUMIF(B:B,Table_production_dim1[[#This Row],[system_created_date]],D:D))</f>
        <v>6.6</v>
      </c>
      <c r="H1634" t="str">
        <f>VLOOKUP(Table_production_dim1[[#This Row],[material_dim_material_id]],Table_material_dim1[[#All],[material_id]:[material_type_description]],3,FALSE)</f>
        <v>OCC</v>
      </c>
    </row>
    <row r="1635" spans="1:8" x14ac:dyDescent="0.25">
      <c r="A1635">
        <v>152</v>
      </c>
      <c r="B1635" s="2">
        <v>44252</v>
      </c>
      <c r="C1635">
        <v>1215</v>
      </c>
      <c r="D1635">
        <v>0.61</v>
      </c>
      <c r="E1635" s="2">
        <v>44252</v>
      </c>
      <c r="F1635">
        <v>2</v>
      </c>
      <c r="G1635">
        <f>IF(Table_production_dim1[[#This Row],[system_created_date]]=Table_production_dim1[[#Headers],[system_created_date]],"",SUMIF(B:B,Table_production_dim1[[#This Row],[system_created_date]],D:D))</f>
        <v>8.8300000000000018</v>
      </c>
      <c r="H1635" t="str">
        <f>VLOOKUP(Table_production_dim1[[#This Row],[material_dim_material_id]],Table_material_dim1[[#All],[material_id]:[material_type_description]],3,FALSE)</f>
        <v>OCC</v>
      </c>
    </row>
    <row r="1636" spans="1:8" x14ac:dyDescent="0.25">
      <c r="A1636">
        <v>2016</v>
      </c>
      <c r="B1636" s="2">
        <v>44252</v>
      </c>
      <c r="C1636">
        <v>400</v>
      </c>
      <c r="D1636">
        <v>0.2</v>
      </c>
      <c r="E1636" s="2">
        <v>44252</v>
      </c>
      <c r="F1636">
        <v>8</v>
      </c>
      <c r="G1636">
        <f>IF(Table_production_dim1[[#This Row],[system_created_date]]=Table_production_dim1[[#Headers],[system_created_date]],"",SUMIF(B:B,Table_production_dim1[[#This Row],[system_created_date]],D:D))</f>
        <v>8.8300000000000018</v>
      </c>
      <c r="H1636" t="str">
        <f>VLOOKUP(Table_production_dim1[[#This Row],[material_dim_material_id]],Table_material_dim1[[#All],[material_id]:[material_type_description]],3,FALSE)</f>
        <v>UBC</v>
      </c>
    </row>
    <row r="1637" spans="1:8" x14ac:dyDescent="0.25">
      <c r="A1637">
        <v>151</v>
      </c>
      <c r="B1637" s="2">
        <v>44252</v>
      </c>
      <c r="C1637">
        <v>1216</v>
      </c>
      <c r="D1637">
        <v>0.61</v>
      </c>
      <c r="E1637" s="2">
        <v>44252</v>
      </c>
      <c r="F1637">
        <v>2</v>
      </c>
      <c r="G1637">
        <f>IF(Table_production_dim1[[#This Row],[system_created_date]]=Table_production_dim1[[#Headers],[system_created_date]],"",SUMIF(B:B,Table_production_dim1[[#This Row],[system_created_date]],D:D))</f>
        <v>8.8300000000000018</v>
      </c>
      <c r="H1637" t="str">
        <f>VLOOKUP(Table_production_dim1[[#This Row],[material_dim_material_id]],Table_material_dim1[[#All],[material_id]:[material_type_description]],3,FALSE)</f>
        <v>OCC</v>
      </c>
    </row>
    <row r="1638" spans="1:8" x14ac:dyDescent="0.25">
      <c r="A1638">
        <v>146</v>
      </c>
      <c r="B1638" s="2">
        <v>44252</v>
      </c>
      <c r="C1638">
        <v>1211</v>
      </c>
      <c r="D1638">
        <v>0.61</v>
      </c>
      <c r="E1638" s="2">
        <v>44252</v>
      </c>
      <c r="F1638">
        <v>2</v>
      </c>
      <c r="G1638">
        <f>IF(Table_production_dim1[[#This Row],[system_created_date]]=Table_production_dim1[[#Headers],[system_created_date]],"",SUMIF(B:B,Table_production_dim1[[#This Row],[system_created_date]],D:D))</f>
        <v>8.8300000000000018</v>
      </c>
      <c r="H1638" t="str">
        <f>VLOOKUP(Table_production_dim1[[#This Row],[material_dim_material_id]],Table_material_dim1[[#All],[material_id]:[material_type_description]],3,FALSE)</f>
        <v>OCC</v>
      </c>
    </row>
    <row r="1639" spans="1:8" x14ac:dyDescent="0.25">
      <c r="A1639">
        <v>144</v>
      </c>
      <c r="B1639" s="2">
        <v>44252</v>
      </c>
      <c r="C1639">
        <v>1210</v>
      </c>
      <c r="D1639">
        <v>0.61</v>
      </c>
      <c r="E1639" s="2">
        <v>44252</v>
      </c>
      <c r="F1639">
        <v>2</v>
      </c>
      <c r="G1639">
        <f>IF(Table_production_dim1[[#This Row],[system_created_date]]=Table_production_dim1[[#Headers],[system_created_date]],"",SUMIF(B:B,Table_production_dim1[[#This Row],[system_created_date]],D:D))</f>
        <v>8.8300000000000018</v>
      </c>
      <c r="H1639" t="str">
        <f>VLOOKUP(Table_production_dim1[[#This Row],[material_dim_material_id]],Table_material_dim1[[#All],[material_id]:[material_type_description]],3,FALSE)</f>
        <v>OCC</v>
      </c>
    </row>
    <row r="1640" spans="1:8" x14ac:dyDescent="0.25">
      <c r="A1640">
        <v>1563</v>
      </c>
      <c r="B1640" s="2">
        <v>44252</v>
      </c>
      <c r="C1640">
        <v>1640</v>
      </c>
      <c r="D1640">
        <v>0.82</v>
      </c>
      <c r="E1640" s="2">
        <v>44252</v>
      </c>
      <c r="F1640">
        <v>4</v>
      </c>
      <c r="G1640">
        <f>IF(Table_production_dim1[[#This Row],[system_created_date]]=Table_production_dim1[[#Headers],[system_created_date]],"",SUMIF(B:B,Table_production_dim1[[#This Row],[system_created_date]],D:D))</f>
        <v>8.8300000000000018</v>
      </c>
      <c r="H1640" t="str">
        <f>VLOOKUP(Table_production_dim1[[#This Row],[material_dim_material_id]],Table_material_dim1[[#All],[material_id]:[material_type_description]],3,FALSE)</f>
        <v>ONP</v>
      </c>
    </row>
    <row r="1641" spans="1:8" x14ac:dyDescent="0.25">
      <c r="A1641">
        <v>1562</v>
      </c>
      <c r="B1641" s="2">
        <v>44252</v>
      </c>
      <c r="C1641">
        <v>1610</v>
      </c>
      <c r="D1641">
        <v>0.81</v>
      </c>
      <c r="E1641" s="2">
        <v>44252</v>
      </c>
      <c r="F1641">
        <v>4</v>
      </c>
      <c r="G1641">
        <f>IF(Table_production_dim1[[#This Row],[system_created_date]]=Table_production_dim1[[#Headers],[system_created_date]],"",SUMIF(B:B,Table_production_dim1[[#This Row],[system_created_date]],D:D))</f>
        <v>8.8300000000000018</v>
      </c>
      <c r="H1641" t="str">
        <f>VLOOKUP(Table_production_dim1[[#This Row],[material_dim_material_id]],Table_material_dim1[[#All],[material_id]:[material_type_description]],3,FALSE)</f>
        <v>ONP</v>
      </c>
    </row>
    <row r="1642" spans="1:8" x14ac:dyDescent="0.25">
      <c r="A1642">
        <v>145</v>
      </c>
      <c r="B1642" s="2">
        <v>44252</v>
      </c>
      <c r="C1642">
        <v>1224</v>
      </c>
      <c r="D1642">
        <v>0.61</v>
      </c>
      <c r="E1642" s="2">
        <v>44252</v>
      </c>
      <c r="F1642">
        <v>2</v>
      </c>
      <c r="G1642">
        <f>IF(Table_production_dim1[[#This Row],[system_created_date]]=Table_production_dim1[[#Headers],[system_created_date]],"",SUMIF(B:B,Table_production_dim1[[#This Row],[system_created_date]],D:D))</f>
        <v>8.8300000000000018</v>
      </c>
      <c r="H1642" t="str">
        <f>VLOOKUP(Table_production_dim1[[#This Row],[material_dim_material_id]],Table_material_dim1[[#All],[material_id]:[material_type_description]],3,FALSE)</f>
        <v>OCC</v>
      </c>
    </row>
    <row r="1643" spans="1:8" x14ac:dyDescent="0.25">
      <c r="A1643">
        <v>149</v>
      </c>
      <c r="B1643" s="2">
        <v>44252</v>
      </c>
      <c r="C1643">
        <v>1200</v>
      </c>
      <c r="D1643">
        <v>0.6</v>
      </c>
      <c r="E1643" s="2">
        <v>44252</v>
      </c>
      <c r="F1643">
        <v>2</v>
      </c>
      <c r="G1643">
        <f>IF(Table_production_dim1[[#This Row],[system_created_date]]=Table_production_dim1[[#Headers],[system_created_date]],"",SUMIF(B:B,Table_production_dim1[[#This Row],[system_created_date]],D:D))</f>
        <v>8.8300000000000018</v>
      </c>
      <c r="H1643" t="str">
        <f>VLOOKUP(Table_production_dim1[[#This Row],[material_dim_material_id]],Table_material_dim1[[#All],[material_id]:[material_type_description]],3,FALSE)</f>
        <v>OCC</v>
      </c>
    </row>
    <row r="1644" spans="1:8" x14ac:dyDescent="0.25">
      <c r="A1644">
        <v>148</v>
      </c>
      <c r="B1644" s="2">
        <v>44252</v>
      </c>
      <c r="C1644">
        <v>1220</v>
      </c>
      <c r="D1644">
        <v>0.61</v>
      </c>
      <c r="E1644" s="2">
        <v>44252</v>
      </c>
      <c r="F1644">
        <v>2</v>
      </c>
      <c r="G1644">
        <f>IF(Table_production_dim1[[#This Row],[system_created_date]]=Table_production_dim1[[#Headers],[system_created_date]],"",SUMIF(B:B,Table_production_dim1[[#This Row],[system_created_date]],D:D))</f>
        <v>8.8300000000000018</v>
      </c>
      <c r="H1644" t="str">
        <f>VLOOKUP(Table_production_dim1[[#This Row],[material_dim_material_id]],Table_material_dim1[[#All],[material_id]:[material_type_description]],3,FALSE)</f>
        <v>OCC</v>
      </c>
    </row>
    <row r="1645" spans="1:8" x14ac:dyDescent="0.25">
      <c r="A1645">
        <v>142</v>
      </c>
      <c r="B1645" s="2">
        <v>44252</v>
      </c>
      <c r="C1645">
        <v>1210</v>
      </c>
      <c r="D1645">
        <v>0.61</v>
      </c>
      <c r="E1645" s="2">
        <v>44252</v>
      </c>
      <c r="F1645">
        <v>2</v>
      </c>
      <c r="G1645">
        <f>IF(Table_production_dim1[[#This Row],[system_created_date]]=Table_production_dim1[[#Headers],[system_created_date]],"",SUMIF(B:B,Table_production_dim1[[#This Row],[system_created_date]],D:D))</f>
        <v>8.8300000000000018</v>
      </c>
      <c r="H1645" t="str">
        <f>VLOOKUP(Table_production_dim1[[#This Row],[material_dim_material_id]],Table_material_dim1[[#All],[material_id]:[material_type_description]],3,FALSE)</f>
        <v>OCC</v>
      </c>
    </row>
    <row r="1646" spans="1:8" x14ac:dyDescent="0.25">
      <c r="A1646">
        <v>147</v>
      </c>
      <c r="B1646" s="2">
        <v>44252</v>
      </c>
      <c r="C1646">
        <v>1218</v>
      </c>
      <c r="D1646">
        <v>0.61</v>
      </c>
      <c r="E1646" s="2">
        <v>44252</v>
      </c>
      <c r="F1646">
        <v>2</v>
      </c>
      <c r="G1646">
        <f>IF(Table_production_dim1[[#This Row],[system_created_date]]=Table_production_dim1[[#Headers],[system_created_date]],"",SUMIF(B:B,Table_production_dim1[[#This Row],[system_created_date]],D:D))</f>
        <v>8.8300000000000018</v>
      </c>
      <c r="H1646" t="str">
        <f>VLOOKUP(Table_production_dim1[[#This Row],[material_dim_material_id]],Table_material_dim1[[#All],[material_id]:[material_type_description]],3,FALSE)</f>
        <v>OCC</v>
      </c>
    </row>
    <row r="1647" spans="1:8" x14ac:dyDescent="0.25">
      <c r="A1647">
        <v>150</v>
      </c>
      <c r="B1647" s="2">
        <v>44252</v>
      </c>
      <c r="C1647">
        <v>1210</v>
      </c>
      <c r="D1647">
        <v>0.61</v>
      </c>
      <c r="E1647" s="2">
        <v>44252</v>
      </c>
      <c r="F1647">
        <v>2</v>
      </c>
      <c r="G1647">
        <f>IF(Table_production_dim1[[#This Row],[system_created_date]]=Table_production_dim1[[#Headers],[system_created_date]],"",SUMIF(B:B,Table_production_dim1[[#This Row],[system_created_date]],D:D))</f>
        <v>8.8300000000000018</v>
      </c>
      <c r="H1647" t="str">
        <f>VLOOKUP(Table_production_dim1[[#This Row],[material_dim_material_id]],Table_material_dim1[[#All],[material_id]:[material_type_description]],3,FALSE)</f>
        <v>OCC</v>
      </c>
    </row>
    <row r="1648" spans="1:8" x14ac:dyDescent="0.25">
      <c r="A1648">
        <v>143</v>
      </c>
      <c r="B1648" s="2">
        <v>44252</v>
      </c>
      <c r="C1648">
        <v>1205</v>
      </c>
      <c r="D1648">
        <v>0.6</v>
      </c>
      <c r="E1648" s="2">
        <v>44252</v>
      </c>
      <c r="F1648">
        <v>2</v>
      </c>
      <c r="G1648">
        <f>IF(Table_production_dim1[[#This Row],[system_created_date]]=Table_production_dim1[[#Headers],[system_created_date]],"",SUMIF(B:B,Table_production_dim1[[#This Row],[system_created_date]],D:D))</f>
        <v>8.8300000000000018</v>
      </c>
      <c r="H1648" t="str">
        <f>VLOOKUP(Table_production_dim1[[#This Row],[material_dim_material_id]],Table_material_dim1[[#All],[material_id]:[material_type_description]],3,FALSE)</f>
        <v>OCC</v>
      </c>
    </row>
    <row r="1649" spans="1:8" x14ac:dyDescent="0.25">
      <c r="A1649">
        <v>1823</v>
      </c>
      <c r="B1649" s="2">
        <v>44252</v>
      </c>
      <c r="C1649">
        <v>610</v>
      </c>
      <c r="D1649">
        <v>0.31</v>
      </c>
      <c r="E1649" s="2">
        <v>44252</v>
      </c>
      <c r="F1649">
        <v>5</v>
      </c>
      <c r="G1649">
        <f>IF(Table_production_dim1[[#This Row],[system_created_date]]=Table_production_dim1[[#Headers],[system_created_date]],"",SUMIF(B:B,Table_production_dim1[[#This Row],[system_created_date]],D:D))</f>
        <v>8.8300000000000018</v>
      </c>
      <c r="H1649" t="str">
        <f>VLOOKUP(Table_production_dim1[[#This Row],[material_dim_material_id]],Table_material_dim1[[#All],[material_id]:[material_type_description]],3,FALSE)</f>
        <v>PET</v>
      </c>
    </row>
    <row r="1650" spans="1:8" x14ac:dyDescent="0.25">
      <c r="A1650">
        <v>157</v>
      </c>
      <c r="B1650" s="2">
        <v>44251</v>
      </c>
      <c r="C1650">
        <v>1215</v>
      </c>
      <c r="D1650">
        <v>0.61</v>
      </c>
      <c r="E1650" s="2">
        <v>44251</v>
      </c>
      <c r="F1650">
        <v>2</v>
      </c>
      <c r="G1650">
        <f>IF(Table_production_dim1[[#This Row],[system_created_date]]=Table_production_dim1[[#Headers],[system_created_date]],"",SUMIF(B:B,Table_production_dim1[[#This Row],[system_created_date]],D:D))</f>
        <v>6.7799999999999994</v>
      </c>
      <c r="H1650" t="str">
        <f>VLOOKUP(Table_production_dim1[[#This Row],[material_dim_material_id]],Table_material_dim1[[#All],[material_id]:[material_type_description]],3,FALSE)</f>
        <v>OCC</v>
      </c>
    </row>
    <row r="1651" spans="1:8" x14ac:dyDescent="0.25">
      <c r="A1651">
        <v>1947</v>
      </c>
      <c r="B1651" s="2">
        <v>44251</v>
      </c>
      <c r="C1651">
        <v>624</v>
      </c>
      <c r="D1651">
        <v>0.31</v>
      </c>
      <c r="E1651" s="2">
        <v>44251</v>
      </c>
      <c r="F1651">
        <v>7</v>
      </c>
      <c r="G1651">
        <f>IF(Table_production_dim1[[#This Row],[system_created_date]]=Table_production_dim1[[#Headers],[system_created_date]],"",SUMIF(B:B,Table_production_dim1[[#This Row],[system_created_date]],D:D))</f>
        <v>6.7799999999999994</v>
      </c>
      <c r="H1651" t="str">
        <f>VLOOKUP(Table_production_dim1[[#This Row],[material_dim_material_id]],Table_material_dim1[[#All],[material_id]:[material_type_description]],3,FALSE)</f>
        <v>HDPEC</v>
      </c>
    </row>
    <row r="1652" spans="1:8" x14ac:dyDescent="0.25">
      <c r="A1652">
        <v>156</v>
      </c>
      <c r="B1652" s="2">
        <v>44251</v>
      </c>
      <c r="C1652">
        <v>1210</v>
      </c>
      <c r="D1652">
        <v>0.61</v>
      </c>
      <c r="E1652" s="2">
        <v>44251</v>
      </c>
      <c r="F1652">
        <v>2</v>
      </c>
      <c r="G1652">
        <f>IF(Table_production_dim1[[#This Row],[system_created_date]]=Table_production_dim1[[#Headers],[system_created_date]],"",SUMIF(B:B,Table_production_dim1[[#This Row],[system_created_date]],D:D))</f>
        <v>6.7799999999999994</v>
      </c>
      <c r="H1652" t="str">
        <f>VLOOKUP(Table_production_dim1[[#This Row],[material_dim_material_id]],Table_material_dim1[[#All],[material_id]:[material_type_description]],3,FALSE)</f>
        <v>OCC</v>
      </c>
    </row>
    <row r="1653" spans="1:8" x14ac:dyDescent="0.25">
      <c r="A1653">
        <v>1497</v>
      </c>
      <c r="B1653" s="2">
        <v>44251</v>
      </c>
      <c r="C1653">
        <v>620</v>
      </c>
      <c r="D1653">
        <v>0.31</v>
      </c>
      <c r="E1653" s="2">
        <v>44251</v>
      </c>
      <c r="F1653">
        <v>3</v>
      </c>
      <c r="G1653">
        <f>IF(Table_production_dim1[[#This Row],[system_created_date]]=Table_production_dim1[[#Headers],[system_created_date]],"",SUMIF(B:B,Table_production_dim1[[#This Row],[system_created_date]],D:D))</f>
        <v>6.7799999999999994</v>
      </c>
      <c r="H1653" t="str">
        <f>VLOOKUP(Table_production_dim1[[#This Row],[material_dim_material_id]],Table_material_dim1[[#All],[material_id]:[material_type_description]],3,FALSE)</f>
        <v>TIN</v>
      </c>
    </row>
    <row r="1654" spans="1:8" x14ac:dyDescent="0.25">
      <c r="A1654">
        <v>153</v>
      </c>
      <c r="B1654" s="2">
        <v>44251</v>
      </c>
      <c r="C1654">
        <v>1210</v>
      </c>
      <c r="D1654">
        <v>0.61</v>
      </c>
      <c r="E1654" s="2">
        <v>44251</v>
      </c>
      <c r="F1654">
        <v>2</v>
      </c>
      <c r="G1654">
        <f>IF(Table_production_dim1[[#This Row],[system_created_date]]=Table_production_dim1[[#Headers],[system_created_date]],"",SUMIF(B:B,Table_production_dim1[[#This Row],[system_created_date]],D:D))</f>
        <v>6.7799999999999994</v>
      </c>
      <c r="H1654" t="str">
        <f>VLOOKUP(Table_production_dim1[[#This Row],[material_dim_material_id]],Table_material_dim1[[#All],[material_id]:[material_type_description]],3,FALSE)</f>
        <v>OCC</v>
      </c>
    </row>
    <row r="1655" spans="1:8" x14ac:dyDescent="0.25">
      <c r="A1655">
        <v>1564</v>
      </c>
      <c r="B1655" s="2">
        <v>44251</v>
      </c>
      <c r="C1655">
        <v>1624</v>
      </c>
      <c r="D1655">
        <v>0.81</v>
      </c>
      <c r="E1655" s="2">
        <v>44251</v>
      </c>
      <c r="F1655">
        <v>4</v>
      </c>
      <c r="G1655">
        <f>IF(Table_production_dim1[[#This Row],[system_created_date]]=Table_production_dim1[[#Headers],[system_created_date]],"",SUMIF(B:B,Table_production_dim1[[#This Row],[system_created_date]],D:D))</f>
        <v>6.7799999999999994</v>
      </c>
      <c r="H1655" t="str">
        <f>VLOOKUP(Table_production_dim1[[#This Row],[material_dim_material_id]],Table_material_dim1[[#All],[material_id]:[material_type_description]],3,FALSE)</f>
        <v>ONP</v>
      </c>
    </row>
    <row r="1656" spans="1:8" x14ac:dyDescent="0.25">
      <c r="A1656">
        <v>154</v>
      </c>
      <c r="B1656" s="2">
        <v>44251</v>
      </c>
      <c r="C1656">
        <v>1224</v>
      </c>
      <c r="D1656">
        <v>0.61</v>
      </c>
      <c r="E1656" s="2">
        <v>44251</v>
      </c>
      <c r="F1656">
        <v>2</v>
      </c>
      <c r="G1656">
        <f>IF(Table_production_dim1[[#This Row],[system_created_date]]=Table_production_dim1[[#Headers],[system_created_date]],"",SUMIF(B:B,Table_production_dim1[[#This Row],[system_created_date]],D:D))</f>
        <v>6.7799999999999994</v>
      </c>
      <c r="H1656" t="str">
        <f>VLOOKUP(Table_production_dim1[[#This Row],[material_dim_material_id]],Table_material_dim1[[#All],[material_id]:[material_type_description]],3,FALSE)</f>
        <v>OCC</v>
      </c>
    </row>
    <row r="1657" spans="1:8" x14ac:dyDescent="0.25">
      <c r="A1657">
        <v>155</v>
      </c>
      <c r="B1657" s="2">
        <v>44251</v>
      </c>
      <c r="C1657">
        <v>1205</v>
      </c>
      <c r="D1657">
        <v>0.6</v>
      </c>
      <c r="E1657" s="2">
        <v>44251</v>
      </c>
      <c r="F1657">
        <v>2</v>
      </c>
      <c r="G1657">
        <f>IF(Table_production_dim1[[#This Row],[system_created_date]]=Table_production_dim1[[#Headers],[system_created_date]],"",SUMIF(B:B,Table_production_dim1[[#This Row],[system_created_date]],D:D))</f>
        <v>6.7799999999999994</v>
      </c>
      <c r="H1657" t="str">
        <f>VLOOKUP(Table_production_dim1[[#This Row],[material_dim_material_id]],Table_material_dim1[[#All],[material_id]:[material_type_description]],3,FALSE)</f>
        <v>OCC</v>
      </c>
    </row>
    <row r="1658" spans="1:8" x14ac:dyDescent="0.25">
      <c r="A1658">
        <v>158</v>
      </c>
      <c r="B1658" s="2">
        <v>44251</v>
      </c>
      <c r="C1658">
        <v>1150</v>
      </c>
      <c r="D1658">
        <v>0.57999999999999996</v>
      </c>
      <c r="E1658" s="2">
        <v>44251</v>
      </c>
      <c r="F1658">
        <v>2</v>
      </c>
      <c r="G1658">
        <f>IF(Table_production_dim1[[#This Row],[system_created_date]]=Table_production_dim1[[#Headers],[system_created_date]],"",SUMIF(B:B,Table_production_dim1[[#This Row],[system_created_date]],D:D))</f>
        <v>6.7799999999999994</v>
      </c>
      <c r="H1658" t="str">
        <f>VLOOKUP(Table_production_dim1[[#This Row],[material_dim_material_id]],Table_material_dim1[[#All],[material_id]:[material_type_description]],3,FALSE)</f>
        <v>OCC</v>
      </c>
    </row>
    <row r="1659" spans="1:8" x14ac:dyDescent="0.25">
      <c r="A1659">
        <v>160</v>
      </c>
      <c r="B1659" s="2">
        <v>44251</v>
      </c>
      <c r="C1659">
        <v>1224</v>
      </c>
      <c r="D1659">
        <v>0.61</v>
      </c>
      <c r="E1659" s="2">
        <v>44251</v>
      </c>
      <c r="F1659">
        <v>2</v>
      </c>
      <c r="G1659">
        <f>IF(Table_production_dim1[[#This Row],[system_created_date]]=Table_production_dim1[[#Headers],[system_created_date]],"",SUMIF(B:B,Table_production_dim1[[#This Row],[system_created_date]],D:D))</f>
        <v>6.7799999999999994</v>
      </c>
      <c r="H1659" t="str">
        <f>VLOOKUP(Table_production_dim1[[#This Row],[material_dim_material_id]],Table_material_dim1[[#All],[material_id]:[material_type_description]],3,FALSE)</f>
        <v>OCC</v>
      </c>
    </row>
    <row r="1660" spans="1:8" x14ac:dyDescent="0.25">
      <c r="A1660">
        <v>159</v>
      </c>
      <c r="B1660" s="2">
        <v>44251</v>
      </c>
      <c r="C1660">
        <v>1200</v>
      </c>
      <c r="D1660">
        <v>0.6</v>
      </c>
      <c r="E1660" s="2">
        <v>44251</v>
      </c>
      <c r="F1660">
        <v>2</v>
      </c>
      <c r="G1660">
        <f>IF(Table_production_dim1[[#This Row],[system_created_date]]=Table_production_dim1[[#Headers],[system_created_date]],"",SUMIF(B:B,Table_production_dim1[[#This Row],[system_created_date]],D:D))</f>
        <v>6.7799999999999994</v>
      </c>
      <c r="H1660" t="str">
        <f>VLOOKUP(Table_production_dim1[[#This Row],[material_dim_material_id]],Table_material_dim1[[#All],[material_id]:[material_type_description]],3,FALSE)</f>
        <v>OCC</v>
      </c>
    </row>
    <row r="1661" spans="1:8" x14ac:dyDescent="0.25">
      <c r="A1661">
        <v>2017</v>
      </c>
      <c r="B1661" s="2">
        <v>44251</v>
      </c>
      <c r="C1661">
        <v>410</v>
      </c>
      <c r="D1661">
        <v>0.21</v>
      </c>
      <c r="E1661" s="2">
        <v>44251</v>
      </c>
      <c r="F1661">
        <v>8</v>
      </c>
      <c r="G1661">
        <f>IF(Table_production_dim1[[#This Row],[system_created_date]]=Table_production_dim1[[#Headers],[system_created_date]],"",SUMIF(B:B,Table_production_dim1[[#This Row],[system_created_date]],D:D))</f>
        <v>6.7799999999999994</v>
      </c>
      <c r="H1661" t="str">
        <f>VLOOKUP(Table_production_dim1[[#This Row],[material_dim_material_id]],Table_material_dim1[[#All],[material_id]:[material_type_description]],3,FALSE)</f>
        <v>UBC</v>
      </c>
    </row>
    <row r="1662" spans="1:8" x14ac:dyDescent="0.25">
      <c r="A1662">
        <v>1824</v>
      </c>
      <c r="B1662" s="2">
        <v>44251</v>
      </c>
      <c r="C1662">
        <v>610</v>
      </c>
      <c r="D1662">
        <v>0.31</v>
      </c>
      <c r="E1662" s="2">
        <v>44251</v>
      </c>
      <c r="F1662">
        <v>5</v>
      </c>
      <c r="G1662">
        <f>IF(Table_production_dim1[[#This Row],[system_created_date]]=Table_production_dim1[[#Headers],[system_created_date]],"",SUMIF(B:B,Table_production_dim1[[#This Row],[system_created_date]],D:D))</f>
        <v>6.7799999999999994</v>
      </c>
      <c r="H1662" t="str">
        <f>VLOOKUP(Table_production_dim1[[#This Row],[material_dim_material_id]],Table_material_dim1[[#All],[material_id]:[material_type_description]],3,FALSE)</f>
        <v>PET</v>
      </c>
    </row>
    <row r="1663" spans="1:8" x14ac:dyDescent="0.25">
      <c r="A1663">
        <v>1565</v>
      </c>
      <c r="B1663" s="2">
        <v>44250</v>
      </c>
      <c r="C1663">
        <v>1650</v>
      </c>
      <c r="D1663">
        <v>0.83</v>
      </c>
      <c r="E1663" s="2">
        <v>44250</v>
      </c>
      <c r="F1663">
        <v>4</v>
      </c>
      <c r="G1663">
        <f>IF(Table_production_dim1[[#This Row],[system_created_date]]=Table_production_dim1[[#Headers],[system_created_date]],"",SUMIF(B:B,Table_production_dim1[[#This Row],[system_created_date]],D:D))</f>
        <v>3.2100000000000004</v>
      </c>
      <c r="H1663" t="str">
        <f>VLOOKUP(Table_production_dim1[[#This Row],[material_dim_material_id]],Table_material_dim1[[#All],[material_id]:[material_type_description]],3,FALSE)</f>
        <v>ONP</v>
      </c>
    </row>
    <row r="1664" spans="1:8" x14ac:dyDescent="0.25">
      <c r="A1664">
        <v>161</v>
      </c>
      <c r="B1664" s="2">
        <v>44250</v>
      </c>
      <c r="C1664">
        <v>1124</v>
      </c>
      <c r="D1664">
        <v>0.56000000000000005</v>
      </c>
      <c r="E1664" s="2">
        <v>44250</v>
      </c>
      <c r="F1664">
        <v>2</v>
      </c>
      <c r="G1664">
        <f>IF(Table_production_dim1[[#This Row],[system_created_date]]=Table_production_dim1[[#Headers],[system_created_date]],"",SUMIF(B:B,Table_production_dim1[[#This Row],[system_created_date]],D:D))</f>
        <v>3.2100000000000004</v>
      </c>
      <c r="H1664" t="str">
        <f>VLOOKUP(Table_production_dim1[[#This Row],[material_dim_material_id]],Table_material_dim1[[#All],[material_id]:[material_type_description]],3,FALSE)</f>
        <v>OCC</v>
      </c>
    </row>
    <row r="1665" spans="1:8" x14ac:dyDescent="0.25">
      <c r="A1665">
        <v>164</v>
      </c>
      <c r="B1665" s="2">
        <v>44250</v>
      </c>
      <c r="C1665">
        <v>1205</v>
      </c>
      <c r="D1665">
        <v>0.6</v>
      </c>
      <c r="E1665" s="2">
        <v>44250</v>
      </c>
      <c r="F1665">
        <v>2</v>
      </c>
      <c r="G1665">
        <f>IF(Table_production_dim1[[#This Row],[system_created_date]]=Table_production_dim1[[#Headers],[system_created_date]],"",SUMIF(B:B,Table_production_dim1[[#This Row],[system_created_date]],D:D))</f>
        <v>3.2100000000000004</v>
      </c>
      <c r="H1665" t="str">
        <f>VLOOKUP(Table_production_dim1[[#This Row],[material_dim_material_id]],Table_material_dim1[[#All],[material_id]:[material_type_description]],3,FALSE)</f>
        <v>OCC</v>
      </c>
    </row>
    <row r="1666" spans="1:8" x14ac:dyDescent="0.25">
      <c r="A1666">
        <v>163</v>
      </c>
      <c r="B1666" s="2">
        <v>44250</v>
      </c>
      <c r="C1666">
        <v>1200</v>
      </c>
      <c r="D1666">
        <v>0.6</v>
      </c>
      <c r="E1666" s="2">
        <v>44250</v>
      </c>
      <c r="F1666">
        <v>2</v>
      </c>
      <c r="G1666">
        <f>IF(Table_production_dim1[[#This Row],[system_created_date]]=Table_production_dim1[[#Headers],[system_created_date]],"",SUMIF(B:B,Table_production_dim1[[#This Row],[system_created_date]],D:D))</f>
        <v>3.2100000000000004</v>
      </c>
      <c r="H1666" t="str">
        <f>VLOOKUP(Table_production_dim1[[#This Row],[material_dim_material_id]],Table_material_dim1[[#All],[material_id]:[material_type_description]],3,FALSE)</f>
        <v>OCC</v>
      </c>
    </row>
    <row r="1667" spans="1:8" x14ac:dyDescent="0.25">
      <c r="A1667">
        <v>162</v>
      </c>
      <c r="B1667" s="2">
        <v>44250</v>
      </c>
      <c r="C1667">
        <v>1230</v>
      </c>
      <c r="D1667">
        <v>0.62</v>
      </c>
      <c r="E1667" s="2">
        <v>44250</v>
      </c>
      <c r="F1667">
        <v>2</v>
      </c>
      <c r="G1667">
        <f>IF(Table_production_dim1[[#This Row],[system_created_date]]=Table_production_dim1[[#Headers],[system_created_date]],"",SUMIF(B:B,Table_production_dim1[[#This Row],[system_created_date]],D:D))</f>
        <v>3.2100000000000004</v>
      </c>
      <c r="H1667" t="str">
        <f>VLOOKUP(Table_production_dim1[[#This Row],[material_dim_material_id]],Table_material_dim1[[#All],[material_id]:[material_type_description]],3,FALSE)</f>
        <v>OCC</v>
      </c>
    </row>
    <row r="1668" spans="1:8" x14ac:dyDescent="0.25">
      <c r="A1668">
        <v>2019</v>
      </c>
      <c r="B1668" s="2">
        <v>44249</v>
      </c>
      <c r="C1668">
        <v>438</v>
      </c>
      <c r="D1668">
        <v>0.22</v>
      </c>
      <c r="E1668" s="2">
        <v>44249</v>
      </c>
      <c r="F1668">
        <v>8</v>
      </c>
      <c r="G1668">
        <f>IF(Table_production_dim1[[#This Row],[system_created_date]]=Table_production_dim1[[#Headers],[system_created_date]],"",SUMIF(B:B,Table_production_dim1[[#This Row],[system_created_date]],D:D))</f>
        <v>8.57</v>
      </c>
      <c r="H1668" t="str">
        <f>VLOOKUP(Table_production_dim1[[#This Row],[material_dim_material_id]],Table_material_dim1[[#All],[material_id]:[material_type_description]],3,FALSE)</f>
        <v>UBC</v>
      </c>
    </row>
    <row r="1669" spans="1:8" x14ac:dyDescent="0.25">
      <c r="A1669">
        <v>168</v>
      </c>
      <c r="B1669" s="2">
        <v>44249</v>
      </c>
      <c r="C1669">
        <v>1220</v>
      </c>
      <c r="D1669">
        <v>0.61</v>
      </c>
      <c r="E1669" s="2">
        <v>44249</v>
      </c>
      <c r="F1669">
        <v>2</v>
      </c>
      <c r="G1669">
        <f>IF(Table_production_dim1[[#This Row],[system_created_date]]=Table_production_dim1[[#Headers],[system_created_date]],"",SUMIF(B:B,Table_production_dim1[[#This Row],[system_created_date]],D:D))</f>
        <v>8.57</v>
      </c>
      <c r="H1669" t="str">
        <f>VLOOKUP(Table_production_dim1[[#This Row],[material_dim_material_id]],Table_material_dim1[[#All],[material_id]:[material_type_description]],3,FALSE)</f>
        <v>OCC</v>
      </c>
    </row>
    <row r="1670" spans="1:8" x14ac:dyDescent="0.25">
      <c r="A1670">
        <v>175</v>
      </c>
      <c r="B1670" s="2">
        <v>44249</v>
      </c>
      <c r="C1670">
        <v>1215</v>
      </c>
      <c r="D1670">
        <v>0.61</v>
      </c>
      <c r="E1670" s="2">
        <v>44249</v>
      </c>
      <c r="F1670">
        <v>2</v>
      </c>
      <c r="G1670">
        <f>IF(Table_production_dim1[[#This Row],[system_created_date]]=Table_production_dim1[[#Headers],[system_created_date]],"",SUMIF(B:B,Table_production_dim1[[#This Row],[system_created_date]],D:D))</f>
        <v>8.57</v>
      </c>
      <c r="H1670" t="str">
        <f>VLOOKUP(Table_production_dim1[[#This Row],[material_dim_material_id]],Table_material_dim1[[#All],[material_id]:[material_type_description]],3,FALSE)</f>
        <v>OCC</v>
      </c>
    </row>
    <row r="1671" spans="1:8" x14ac:dyDescent="0.25">
      <c r="A1671">
        <v>167</v>
      </c>
      <c r="B1671" s="2">
        <v>44249</v>
      </c>
      <c r="C1671">
        <v>1224</v>
      </c>
      <c r="D1671">
        <v>0.61</v>
      </c>
      <c r="E1671" s="2">
        <v>44249</v>
      </c>
      <c r="F1671">
        <v>2</v>
      </c>
      <c r="G1671">
        <f>IF(Table_production_dim1[[#This Row],[system_created_date]]=Table_production_dim1[[#Headers],[system_created_date]],"",SUMIF(B:B,Table_production_dim1[[#This Row],[system_created_date]],D:D))</f>
        <v>8.57</v>
      </c>
      <c r="H1671" t="str">
        <f>VLOOKUP(Table_production_dim1[[#This Row],[material_dim_material_id]],Table_material_dim1[[#All],[material_id]:[material_type_description]],3,FALSE)</f>
        <v>OCC</v>
      </c>
    </row>
    <row r="1672" spans="1:8" x14ac:dyDescent="0.25">
      <c r="A1672">
        <v>1566</v>
      </c>
      <c r="B1672" s="2">
        <v>44249</v>
      </c>
      <c r="C1672">
        <v>1650</v>
      </c>
      <c r="D1672">
        <v>0.83</v>
      </c>
      <c r="E1672" s="2">
        <v>44249</v>
      </c>
      <c r="F1672">
        <v>4</v>
      </c>
      <c r="G1672">
        <f>IF(Table_production_dim1[[#This Row],[system_created_date]]=Table_production_dim1[[#Headers],[system_created_date]],"",SUMIF(B:B,Table_production_dim1[[#This Row],[system_created_date]],D:D))</f>
        <v>8.57</v>
      </c>
      <c r="H1672" t="str">
        <f>VLOOKUP(Table_production_dim1[[#This Row],[material_dim_material_id]],Table_material_dim1[[#All],[material_id]:[material_type_description]],3,FALSE)</f>
        <v>ONP</v>
      </c>
    </row>
    <row r="1673" spans="1:8" x14ac:dyDescent="0.25">
      <c r="A1673">
        <v>174</v>
      </c>
      <c r="B1673" s="2">
        <v>44249</v>
      </c>
      <c r="C1673">
        <v>1178</v>
      </c>
      <c r="D1673">
        <v>0.59</v>
      </c>
      <c r="E1673" s="2">
        <v>44249</v>
      </c>
      <c r="F1673">
        <v>2</v>
      </c>
      <c r="G1673">
        <f>IF(Table_production_dim1[[#This Row],[system_created_date]]=Table_production_dim1[[#Headers],[system_created_date]],"",SUMIF(B:B,Table_production_dim1[[#This Row],[system_created_date]],D:D))</f>
        <v>8.57</v>
      </c>
      <c r="H1673" t="str">
        <f>VLOOKUP(Table_production_dim1[[#This Row],[material_dim_material_id]],Table_material_dim1[[#All],[material_id]:[material_type_description]],3,FALSE)</f>
        <v>OCC</v>
      </c>
    </row>
    <row r="1674" spans="1:8" x14ac:dyDescent="0.25">
      <c r="A1674">
        <v>172</v>
      </c>
      <c r="B1674" s="2">
        <v>44249</v>
      </c>
      <c r="C1674">
        <v>1240</v>
      </c>
      <c r="D1674">
        <v>0.62</v>
      </c>
      <c r="E1674" s="2">
        <v>44249</v>
      </c>
      <c r="F1674">
        <v>2</v>
      </c>
      <c r="G1674">
        <f>IF(Table_production_dim1[[#This Row],[system_created_date]]=Table_production_dim1[[#Headers],[system_created_date]],"",SUMIF(B:B,Table_production_dim1[[#This Row],[system_created_date]],D:D))</f>
        <v>8.57</v>
      </c>
      <c r="H1674" t="str">
        <f>VLOOKUP(Table_production_dim1[[#This Row],[material_dim_material_id]],Table_material_dim1[[#All],[material_id]:[material_type_description]],3,FALSE)</f>
        <v>OCC</v>
      </c>
    </row>
    <row r="1675" spans="1:8" x14ac:dyDescent="0.25">
      <c r="A1675">
        <v>171</v>
      </c>
      <c r="B1675" s="2">
        <v>44249</v>
      </c>
      <c r="C1675">
        <v>1194</v>
      </c>
      <c r="D1675">
        <v>0.6</v>
      </c>
      <c r="E1675" s="2">
        <v>44249</v>
      </c>
      <c r="F1675">
        <v>2</v>
      </c>
      <c r="G1675">
        <f>IF(Table_production_dim1[[#This Row],[system_created_date]]=Table_production_dim1[[#Headers],[system_created_date]],"",SUMIF(B:B,Table_production_dim1[[#This Row],[system_created_date]],D:D))</f>
        <v>8.57</v>
      </c>
      <c r="H1675" t="str">
        <f>VLOOKUP(Table_production_dim1[[#This Row],[material_dim_material_id]],Table_material_dim1[[#All],[material_id]:[material_type_description]],3,FALSE)</f>
        <v>OCC</v>
      </c>
    </row>
    <row r="1676" spans="1:8" x14ac:dyDescent="0.25">
      <c r="A1676">
        <v>1825</v>
      </c>
      <c r="B1676" s="2">
        <v>44249</v>
      </c>
      <c r="C1676">
        <v>624</v>
      </c>
      <c r="D1676">
        <v>0.31</v>
      </c>
      <c r="E1676" s="2">
        <v>44249</v>
      </c>
      <c r="F1676">
        <v>5</v>
      </c>
      <c r="G1676">
        <f>IF(Table_production_dim1[[#This Row],[system_created_date]]=Table_production_dim1[[#Headers],[system_created_date]],"",SUMIF(B:B,Table_production_dim1[[#This Row],[system_created_date]],D:D))</f>
        <v>8.57</v>
      </c>
      <c r="H1676" t="str">
        <f>VLOOKUP(Table_production_dim1[[#This Row],[material_dim_material_id]],Table_material_dim1[[#All],[material_id]:[material_type_description]],3,FALSE)</f>
        <v>PET</v>
      </c>
    </row>
    <row r="1677" spans="1:8" x14ac:dyDescent="0.25">
      <c r="A1677">
        <v>166</v>
      </c>
      <c r="B1677" s="2">
        <v>44249</v>
      </c>
      <c r="C1677">
        <v>1204</v>
      </c>
      <c r="D1677">
        <v>0.6</v>
      </c>
      <c r="E1677" s="2">
        <v>44249</v>
      </c>
      <c r="F1677">
        <v>2</v>
      </c>
      <c r="G1677">
        <f>IF(Table_production_dim1[[#This Row],[system_created_date]]=Table_production_dim1[[#Headers],[system_created_date]],"",SUMIF(B:B,Table_production_dim1[[#This Row],[system_created_date]],D:D))</f>
        <v>8.57</v>
      </c>
      <c r="H1677" t="str">
        <f>VLOOKUP(Table_production_dim1[[#This Row],[material_dim_material_id]],Table_material_dim1[[#All],[material_id]:[material_type_description]],3,FALSE)</f>
        <v>OCC</v>
      </c>
    </row>
    <row r="1678" spans="1:8" x14ac:dyDescent="0.25">
      <c r="A1678">
        <v>169</v>
      </c>
      <c r="B1678" s="2">
        <v>44249</v>
      </c>
      <c r="C1678">
        <v>1215</v>
      </c>
      <c r="D1678">
        <v>0.61</v>
      </c>
      <c r="E1678" s="2">
        <v>44249</v>
      </c>
      <c r="F1678">
        <v>2</v>
      </c>
      <c r="G1678">
        <f>IF(Table_production_dim1[[#This Row],[system_created_date]]=Table_production_dim1[[#Headers],[system_created_date]],"",SUMIF(B:B,Table_production_dim1[[#This Row],[system_created_date]],D:D))</f>
        <v>8.57</v>
      </c>
      <c r="H1678" t="str">
        <f>VLOOKUP(Table_production_dim1[[#This Row],[material_dim_material_id]],Table_material_dim1[[#All],[material_id]:[material_type_description]],3,FALSE)</f>
        <v>OCC</v>
      </c>
    </row>
    <row r="1679" spans="1:8" x14ac:dyDescent="0.25">
      <c r="A1679">
        <v>2018</v>
      </c>
      <c r="B1679" s="2">
        <v>44249</v>
      </c>
      <c r="C1679">
        <v>400</v>
      </c>
      <c r="D1679">
        <v>0.2</v>
      </c>
      <c r="E1679" s="2">
        <v>44249</v>
      </c>
      <c r="F1679">
        <v>8</v>
      </c>
      <c r="G1679">
        <f>IF(Table_production_dim1[[#This Row],[system_created_date]]=Table_production_dim1[[#Headers],[system_created_date]],"",SUMIF(B:B,Table_production_dim1[[#This Row],[system_created_date]],D:D))</f>
        <v>8.57</v>
      </c>
      <c r="H1679" t="str">
        <f>VLOOKUP(Table_production_dim1[[#This Row],[material_dim_material_id]],Table_material_dim1[[#All],[material_id]:[material_type_description]],3,FALSE)</f>
        <v>UBC</v>
      </c>
    </row>
    <row r="1680" spans="1:8" x14ac:dyDescent="0.25">
      <c r="A1680">
        <v>165</v>
      </c>
      <c r="B1680" s="2">
        <v>44249</v>
      </c>
      <c r="C1680">
        <v>1210</v>
      </c>
      <c r="D1680">
        <v>0.61</v>
      </c>
      <c r="E1680" s="2">
        <v>44249</v>
      </c>
      <c r="F1680">
        <v>2</v>
      </c>
      <c r="G1680">
        <f>IF(Table_production_dim1[[#This Row],[system_created_date]]=Table_production_dim1[[#Headers],[system_created_date]],"",SUMIF(B:B,Table_production_dim1[[#This Row],[system_created_date]],D:D))</f>
        <v>8.57</v>
      </c>
      <c r="H1680" t="str">
        <f>VLOOKUP(Table_production_dim1[[#This Row],[material_dim_material_id]],Table_material_dim1[[#All],[material_id]:[material_type_description]],3,FALSE)</f>
        <v>OCC</v>
      </c>
    </row>
    <row r="1681" spans="1:8" x14ac:dyDescent="0.25">
      <c r="A1681">
        <v>173</v>
      </c>
      <c r="B1681" s="2">
        <v>44249</v>
      </c>
      <c r="C1681">
        <v>1210</v>
      </c>
      <c r="D1681">
        <v>0.61</v>
      </c>
      <c r="E1681" s="2">
        <v>44249</v>
      </c>
      <c r="F1681">
        <v>2</v>
      </c>
      <c r="G1681">
        <f>IF(Table_production_dim1[[#This Row],[system_created_date]]=Table_production_dim1[[#Headers],[system_created_date]],"",SUMIF(B:B,Table_production_dim1[[#This Row],[system_created_date]],D:D))</f>
        <v>8.57</v>
      </c>
      <c r="H1681" t="str">
        <f>VLOOKUP(Table_production_dim1[[#This Row],[material_dim_material_id]],Table_material_dim1[[#All],[material_id]:[material_type_description]],3,FALSE)</f>
        <v>OCC</v>
      </c>
    </row>
    <row r="1682" spans="1:8" x14ac:dyDescent="0.25">
      <c r="A1682">
        <v>170</v>
      </c>
      <c r="B1682" s="2">
        <v>44249</v>
      </c>
      <c r="C1682">
        <v>1240</v>
      </c>
      <c r="D1682">
        <v>0.62</v>
      </c>
      <c r="E1682" s="2">
        <v>44249</v>
      </c>
      <c r="F1682">
        <v>2</v>
      </c>
      <c r="G1682">
        <f>IF(Table_production_dim1[[#This Row],[system_created_date]]=Table_production_dim1[[#Headers],[system_created_date]],"",SUMIF(B:B,Table_production_dim1[[#This Row],[system_created_date]],D:D))</f>
        <v>8.57</v>
      </c>
      <c r="H1682" t="str">
        <f>VLOOKUP(Table_production_dim1[[#This Row],[material_dim_material_id]],Table_material_dim1[[#All],[material_id]:[material_type_description]],3,FALSE)</f>
        <v>OCC</v>
      </c>
    </row>
    <row r="1683" spans="1:8" x14ac:dyDescent="0.25">
      <c r="A1683">
        <v>1913</v>
      </c>
      <c r="B1683" s="2">
        <v>44249</v>
      </c>
      <c r="C1683">
        <v>646</v>
      </c>
      <c r="D1683">
        <v>0.32</v>
      </c>
      <c r="E1683" s="2">
        <v>44249</v>
      </c>
      <c r="F1683">
        <v>6</v>
      </c>
      <c r="G1683">
        <f>IF(Table_production_dim1[[#This Row],[system_created_date]]=Table_production_dim1[[#Headers],[system_created_date]],"",SUMIF(B:B,Table_production_dim1[[#This Row],[system_created_date]],D:D))</f>
        <v>8.57</v>
      </c>
      <c r="H1683" t="str">
        <f>VLOOKUP(Table_production_dim1[[#This Row],[material_dim_material_id]],Table_material_dim1[[#All],[material_id]:[material_type_description]],3,FALSE)</f>
        <v>HDPEN</v>
      </c>
    </row>
    <row r="1684" spans="1:8" x14ac:dyDescent="0.25">
      <c r="A1684">
        <v>181</v>
      </c>
      <c r="B1684" s="2">
        <v>44246</v>
      </c>
      <c r="C1684">
        <v>1224</v>
      </c>
      <c r="D1684">
        <v>0.61</v>
      </c>
      <c r="E1684" s="2">
        <v>44246</v>
      </c>
      <c r="F1684">
        <v>2</v>
      </c>
      <c r="G1684">
        <f>IF(Table_production_dim1[[#This Row],[system_created_date]]=Table_production_dim1[[#Headers],[system_created_date]],"",SUMIF(B:B,Table_production_dim1[[#This Row],[system_created_date]],D:D))</f>
        <v>4.03</v>
      </c>
      <c r="H1684" t="str">
        <f>VLOOKUP(Table_production_dim1[[#This Row],[material_dim_material_id]],Table_material_dim1[[#All],[material_id]:[material_type_description]],3,FALSE)</f>
        <v>OCC</v>
      </c>
    </row>
    <row r="1685" spans="1:8" x14ac:dyDescent="0.25">
      <c r="A1685">
        <v>176</v>
      </c>
      <c r="B1685" s="2">
        <v>44246</v>
      </c>
      <c r="C1685">
        <v>1200</v>
      </c>
      <c r="D1685">
        <v>0.6</v>
      </c>
      <c r="E1685" s="2">
        <v>44246</v>
      </c>
      <c r="F1685">
        <v>2</v>
      </c>
      <c r="G1685">
        <f>IF(Table_production_dim1[[#This Row],[system_created_date]]=Table_production_dim1[[#Headers],[system_created_date]],"",SUMIF(B:B,Table_production_dim1[[#This Row],[system_created_date]],D:D))</f>
        <v>4.03</v>
      </c>
      <c r="H1685" t="str">
        <f>VLOOKUP(Table_production_dim1[[#This Row],[material_dim_material_id]],Table_material_dim1[[#All],[material_id]:[material_type_description]],3,FALSE)</f>
        <v>OCC</v>
      </c>
    </row>
    <row r="1686" spans="1:8" x14ac:dyDescent="0.25">
      <c r="A1686">
        <v>1948</v>
      </c>
      <c r="B1686" s="2">
        <v>44246</v>
      </c>
      <c r="C1686">
        <v>780</v>
      </c>
      <c r="D1686">
        <v>0.39</v>
      </c>
      <c r="E1686" s="2">
        <v>44246</v>
      </c>
      <c r="F1686">
        <v>7</v>
      </c>
      <c r="G1686">
        <f>IF(Table_production_dim1[[#This Row],[system_created_date]]=Table_production_dim1[[#Headers],[system_created_date]],"",SUMIF(B:B,Table_production_dim1[[#This Row],[system_created_date]],D:D))</f>
        <v>4.03</v>
      </c>
      <c r="H1686" t="str">
        <f>VLOOKUP(Table_production_dim1[[#This Row],[material_dim_material_id]],Table_material_dim1[[#All],[material_id]:[material_type_description]],3,FALSE)</f>
        <v>HDPEC</v>
      </c>
    </row>
    <row r="1687" spans="1:8" x14ac:dyDescent="0.25">
      <c r="A1687">
        <v>178</v>
      </c>
      <c r="B1687" s="2">
        <v>44246</v>
      </c>
      <c r="C1687">
        <v>1210</v>
      </c>
      <c r="D1687">
        <v>0.61</v>
      </c>
      <c r="E1687" s="2">
        <v>44246</v>
      </c>
      <c r="F1687">
        <v>2</v>
      </c>
      <c r="G1687">
        <f>IF(Table_production_dim1[[#This Row],[system_created_date]]=Table_production_dim1[[#Headers],[system_created_date]],"",SUMIF(B:B,Table_production_dim1[[#This Row],[system_created_date]],D:D))</f>
        <v>4.03</v>
      </c>
      <c r="H1687" t="str">
        <f>VLOOKUP(Table_production_dim1[[#This Row],[material_dim_material_id]],Table_material_dim1[[#All],[material_id]:[material_type_description]],3,FALSE)</f>
        <v>OCC</v>
      </c>
    </row>
    <row r="1688" spans="1:8" x14ac:dyDescent="0.25">
      <c r="A1688">
        <v>179</v>
      </c>
      <c r="B1688" s="2">
        <v>44246</v>
      </c>
      <c r="C1688">
        <v>1200</v>
      </c>
      <c r="D1688">
        <v>0.6</v>
      </c>
      <c r="E1688" s="2">
        <v>44246</v>
      </c>
      <c r="F1688">
        <v>2</v>
      </c>
      <c r="G1688">
        <f>IF(Table_production_dim1[[#This Row],[system_created_date]]=Table_production_dim1[[#Headers],[system_created_date]],"",SUMIF(B:B,Table_production_dim1[[#This Row],[system_created_date]],D:D))</f>
        <v>4.03</v>
      </c>
      <c r="H1688" t="str">
        <f>VLOOKUP(Table_production_dim1[[#This Row],[material_dim_material_id]],Table_material_dim1[[#All],[material_id]:[material_type_description]],3,FALSE)</f>
        <v>OCC</v>
      </c>
    </row>
    <row r="1689" spans="1:8" x14ac:dyDescent="0.25">
      <c r="A1689">
        <v>180</v>
      </c>
      <c r="B1689" s="2">
        <v>44246</v>
      </c>
      <c r="C1689">
        <v>1210</v>
      </c>
      <c r="D1689">
        <v>0.61</v>
      </c>
      <c r="E1689" s="2">
        <v>44246</v>
      </c>
      <c r="F1689">
        <v>2</v>
      </c>
      <c r="G1689">
        <f>IF(Table_production_dim1[[#This Row],[system_created_date]]=Table_production_dim1[[#Headers],[system_created_date]],"",SUMIF(B:B,Table_production_dim1[[#This Row],[system_created_date]],D:D))</f>
        <v>4.03</v>
      </c>
      <c r="H1689" t="str">
        <f>VLOOKUP(Table_production_dim1[[#This Row],[material_dim_material_id]],Table_material_dim1[[#All],[material_id]:[material_type_description]],3,FALSE)</f>
        <v>OCC</v>
      </c>
    </row>
    <row r="1690" spans="1:8" x14ac:dyDescent="0.25">
      <c r="A1690">
        <v>177</v>
      </c>
      <c r="B1690" s="2">
        <v>44246</v>
      </c>
      <c r="C1690">
        <v>1224</v>
      </c>
      <c r="D1690">
        <v>0.61</v>
      </c>
      <c r="E1690" s="2">
        <v>44246</v>
      </c>
      <c r="F1690">
        <v>2</v>
      </c>
      <c r="G1690">
        <f>IF(Table_production_dim1[[#This Row],[system_created_date]]=Table_production_dim1[[#Headers],[system_created_date]],"",SUMIF(B:B,Table_production_dim1[[#This Row],[system_created_date]],D:D))</f>
        <v>4.03</v>
      </c>
      <c r="H1690" t="str">
        <f>VLOOKUP(Table_production_dim1[[#This Row],[material_dim_material_id]],Table_material_dim1[[#All],[material_id]:[material_type_description]],3,FALSE)</f>
        <v>OCC</v>
      </c>
    </row>
    <row r="1691" spans="1:8" x14ac:dyDescent="0.25">
      <c r="A1691">
        <v>186</v>
      </c>
      <c r="B1691" s="2">
        <v>44245</v>
      </c>
      <c r="C1691">
        <v>1224</v>
      </c>
      <c r="D1691">
        <v>0.61</v>
      </c>
      <c r="E1691" s="2">
        <v>44245</v>
      </c>
      <c r="F1691">
        <v>2</v>
      </c>
      <c r="G1691">
        <f>IF(Table_production_dim1[[#This Row],[system_created_date]]=Table_production_dim1[[#Headers],[system_created_date]],"",SUMIF(B:B,Table_production_dim1[[#This Row],[system_created_date]],D:D))</f>
        <v>5.6000000000000005</v>
      </c>
      <c r="H1691" t="str">
        <f>VLOOKUP(Table_production_dim1[[#This Row],[material_dim_material_id]],Table_material_dim1[[#All],[material_id]:[material_type_description]],3,FALSE)</f>
        <v>OCC</v>
      </c>
    </row>
    <row r="1692" spans="1:8" x14ac:dyDescent="0.25">
      <c r="A1692">
        <v>185</v>
      </c>
      <c r="B1692" s="2">
        <v>44245</v>
      </c>
      <c r="C1692">
        <v>1200</v>
      </c>
      <c r="D1692">
        <v>0.6</v>
      </c>
      <c r="E1692" s="2">
        <v>44245</v>
      </c>
      <c r="F1692">
        <v>2</v>
      </c>
      <c r="G1692">
        <f>IF(Table_production_dim1[[#This Row],[system_created_date]]=Table_production_dim1[[#Headers],[system_created_date]],"",SUMIF(B:B,Table_production_dim1[[#This Row],[system_created_date]],D:D))</f>
        <v>5.6000000000000005</v>
      </c>
      <c r="H1692" t="str">
        <f>VLOOKUP(Table_production_dim1[[#This Row],[material_dim_material_id]],Table_material_dim1[[#All],[material_id]:[material_type_description]],3,FALSE)</f>
        <v>OCC</v>
      </c>
    </row>
    <row r="1693" spans="1:8" x14ac:dyDescent="0.25">
      <c r="A1693">
        <v>183</v>
      </c>
      <c r="B1693" s="2">
        <v>44245</v>
      </c>
      <c r="C1693">
        <v>1224</v>
      </c>
      <c r="D1693">
        <v>0.61</v>
      </c>
      <c r="E1693" s="2">
        <v>44245</v>
      </c>
      <c r="F1693">
        <v>2</v>
      </c>
      <c r="G1693">
        <f>IF(Table_production_dim1[[#This Row],[system_created_date]]=Table_production_dim1[[#Headers],[system_created_date]],"",SUMIF(B:B,Table_production_dim1[[#This Row],[system_created_date]],D:D))</f>
        <v>5.6000000000000005</v>
      </c>
      <c r="H1693" t="str">
        <f>VLOOKUP(Table_production_dim1[[#This Row],[material_dim_material_id]],Table_material_dim1[[#All],[material_id]:[material_type_description]],3,FALSE)</f>
        <v>OCC</v>
      </c>
    </row>
    <row r="1694" spans="1:8" x14ac:dyDescent="0.25">
      <c r="A1694">
        <v>182</v>
      </c>
      <c r="B1694" s="2">
        <v>44245</v>
      </c>
      <c r="C1694">
        <v>1200</v>
      </c>
      <c r="D1694">
        <v>0.6</v>
      </c>
      <c r="E1694" s="2">
        <v>44245</v>
      </c>
      <c r="F1694">
        <v>2</v>
      </c>
      <c r="G1694">
        <f>IF(Table_production_dim1[[#This Row],[system_created_date]]=Table_production_dim1[[#Headers],[system_created_date]],"",SUMIF(B:B,Table_production_dim1[[#This Row],[system_created_date]],D:D))</f>
        <v>5.6000000000000005</v>
      </c>
      <c r="H1694" t="str">
        <f>VLOOKUP(Table_production_dim1[[#This Row],[material_dim_material_id]],Table_material_dim1[[#All],[material_id]:[material_type_description]],3,FALSE)</f>
        <v>OCC</v>
      </c>
    </row>
    <row r="1695" spans="1:8" x14ac:dyDescent="0.25">
      <c r="A1695">
        <v>2020</v>
      </c>
      <c r="B1695" s="2">
        <v>44245</v>
      </c>
      <c r="C1695">
        <v>400</v>
      </c>
      <c r="D1695">
        <v>0.2</v>
      </c>
      <c r="E1695" s="2">
        <v>44245</v>
      </c>
      <c r="F1695">
        <v>8</v>
      </c>
      <c r="G1695">
        <f>IF(Table_production_dim1[[#This Row],[system_created_date]]=Table_production_dim1[[#Headers],[system_created_date]],"",SUMIF(B:B,Table_production_dim1[[#This Row],[system_created_date]],D:D))</f>
        <v>5.6000000000000005</v>
      </c>
      <c r="H1695" t="str">
        <f>VLOOKUP(Table_production_dim1[[#This Row],[material_dim_material_id]],Table_material_dim1[[#All],[material_id]:[material_type_description]],3,FALSE)</f>
        <v>UBC</v>
      </c>
    </row>
    <row r="1696" spans="1:8" x14ac:dyDescent="0.25">
      <c r="A1696">
        <v>188</v>
      </c>
      <c r="B1696" s="2">
        <v>44245</v>
      </c>
      <c r="C1696">
        <v>1215</v>
      </c>
      <c r="D1696">
        <v>0.61</v>
      </c>
      <c r="E1696" s="2">
        <v>44245</v>
      </c>
      <c r="F1696">
        <v>2</v>
      </c>
      <c r="G1696">
        <f>IF(Table_production_dim1[[#This Row],[system_created_date]]=Table_production_dim1[[#Headers],[system_created_date]],"",SUMIF(B:B,Table_production_dim1[[#This Row],[system_created_date]],D:D))</f>
        <v>5.6000000000000005</v>
      </c>
      <c r="H1696" t="str">
        <f>VLOOKUP(Table_production_dim1[[#This Row],[material_dim_material_id]],Table_material_dim1[[#All],[material_id]:[material_type_description]],3,FALSE)</f>
        <v>OCC</v>
      </c>
    </row>
    <row r="1697" spans="1:8" x14ac:dyDescent="0.25">
      <c r="A1697">
        <v>1567</v>
      </c>
      <c r="B1697" s="2">
        <v>44245</v>
      </c>
      <c r="C1697">
        <v>1650</v>
      </c>
      <c r="D1697">
        <v>0.83</v>
      </c>
      <c r="E1697" s="2">
        <v>44245</v>
      </c>
      <c r="F1697">
        <v>4</v>
      </c>
      <c r="G1697">
        <f>IF(Table_production_dim1[[#This Row],[system_created_date]]=Table_production_dim1[[#Headers],[system_created_date]],"",SUMIF(B:B,Table_production_dim1[[#This Row],[system_created_date]],D:D))</f>
        <v>5.6000000000000005</v>
      </c>
      <c r="H1697" t="str">
        <f>VLOOKUP(Table_production_dim1[[#This Row],[material_dim_material_id]],Table_material_dim1[[#All],[material_id]:[material_type_description]],3,FALSE)</f>
        <v>ONP</v>
      </c>
    </row>
    <row r="1698" spans="1:8" x14ac:dyDescent="0.25">
      <c r="A1698">
        <v>187</v>
      </c>
      <c r="B1698" s="2">
        <v>44245</v>
      </c>
      <c r="C1698">
        <v>1210</v>
      </c>
      <c r="D1698">
        <v>0.61</v>
      </c>
      <c r="E1698" s="2">
        <v>44245</v>
      </c>
      <c r="F1698">
        <v>2</v>
      </c>
      <c r="G1698">
        <f>IF(Table_production_dim1[[#This Row],[system_created_date]]=Table_production_dim1[[#Headers],[system_created_date]],"",SUMIF(B:B,Table_production_dim1[[#This Row],[system_created_date]],D:D))</f>
        <v>5.6000000000000005</v>
      </c>
      <c r="H1698" t="str">
        <f>VLOOKUP(Table_production_dim1[[#This Row],[material_dim_material_id]],Table_material_dim1[[#All],[material_id]:[material_type_description]],3,FALSE)</f>
        <v>OCC</v>
      </c>
    </row>
    <row r="1699" spans="1:8" x14ac:dyDescent="0.25">
      <c r="A1699">
        <v>184</v>
      </c>
      <c r="B1699" s="2">
        <v>44245</v>
      </c>
      <c r="C1699">
        <v>1210</v>
      </c>
      <c r="D1699">
        <v>0.61</v>
      </c>
      <c r="E1699" s="2">
        <v>44245</v>
      </c>
      <c r="F1699">
        <v>2</v>
      </c>
      <c r="G1699">
        <f>IF(Table_production_dim1[[#This Row],[system_created_date]]=Table_production_dim1[[#Headers],[system_created_date]],"",SUMIF(B:B,Table_production_dim1[[#This Row],[system_created_date]],D:D))</f>
        <v>5.6000000000000005</v>
      </c>
      <c r="H1699" t="str">
        <f>VLOOKUP(Table_production_dim1[[#This Row],[material_dim_material_id]],Table_material_dim1[[#All],[material_id]:[material_type_description]],3,FALSE)</f>
        <v>OCC</v>
      </c>
    </row>
    <row r="1700" spans="1:8" x14ac:dyDescent="0.25">
      <c r="A1700">
        <v>1826</v>
      </c>
      <c r="B1700" s="2">
        <v>44245</v>
      </c>
      <c r="C1700">
        <v>640</v>
      </c>
      <c r="D1700">
        <v>0.32</v>
      </c>
      <c r="E1700" s="2">
        <v>44245</v>
      </c>
      <c r="F1700">
        <v>5</v>
      </c>
      <c r="G1700">
        <f>IF(Table_production_dim1[[#This Row],[system_created_date]]=Table_production_dim1[[#Headers],[system_created_date]],"",SUMIF(B:B,Table_production_dim1[[#This Row],[system_created_date]],D:D))</f>
        <v>5.6000000000000005</v>
      </c>
      <c r="H1700" t="str">
        <f>VLOOKUP(Table_production_dim1[[#This Row],[material_dim_material_id]],Table_material_dim1[[#All],[material_id]:[material_type_description]],3,FALSE)</f>
        <v>PET</v>
      </c>
    </row>
    <row r="1701" spans="1:8" x14ac:dyDescent="0.25">
      <c r="A1701">
        <v>191</v>
      </c>
      <c r="B1701" s="2">
        <v>44244</v>
      </c>
      <c r="C1701">
        <v>1200</v>
      </c>
      <c r="D1701">
        <v>0.6</v>
      </c>
      <c r="E1701" s="2">
        <v>44244</v>
      </c>
      <c r="F1701">
        <v>2</v>
      </c>
      <c r="G1701">
        <f>IF(Table_production_dim1[[#This Row],[system_created_date]]=Table_production_dim1[[#Headers],[system_created_date]],"",SUMIF(B:B,Table_production_dim1[[#This Row],[system_created_date]],D:D))</f>
        <v>3.25</v>
      </c>
      <c r="H1701" t="str">
        <f>VLOOKUP(Table_production_dim1[[#This Row],[material_dim_material_id]],Table_material_dim1[[#All],[material_id]:[material_type_description]],3,FALSE)</f>
        <v>OCC</v>
      </c>
    </row>
    <row r="1702" spans="1:8" x14ac:dyDescent="0.25">
      <c r="A1702">
        <v>1568</v>
      </c>
      <c r="B1702" s="2">
        <v>44244</v>
      </c>
      <c r="C1702">
        <v>1650</v>
      </c>
      <c r="D1702">
        <v>0.83</v>
      </c>
      <c r="E1702" s="2">
        <v>44244</v>
      </c>
      <c r="F1702">
        <v>4</v>
      </c>
      <c r="G1702">
        <f>IF(Table_production_dim1[[#This Row],[system_created_date]]=Table_production_dim1[[#Headers],[system_created_date]],"",SUMIF(B:B,Table_production_dim1[[#This Row],[system_created_date]],D:D))</f>
        <v>3.25</v>
      </c>
      <c r="H1702" t="str">
        <f>VLOOKUP(Table_production_dim1[[#This Row],[material_dim_material_id]],Table_material_dim1[[#All],[material_id]:[material_type_description]],3,FALSE)</f>
        <v>ONP</v>
      </c>
    </row>
    <row r="1703" spans="1:8" x14ac:dyDescent="0.25">
      <c r="A1703">
        <v>192</v>
      </c>
      <c r="B1703" s="2">
        <v>44244</v>
      </c>
      <c r="C1703">
        <v>1210</v>
      </c>
      <c r="D1703">
        <v>0.61</v>
      </c>
      <c r="E1703" s="2">
        <v>44244</v>
      </c>
      <c r="F1703">
        <v>2</v>
      </c>
      <c r="G1703">
        <f>IF(Table_production_dim1[[#This Row],[system_created_date]]=Table_production_dim1[[#Headers],[system_created_date]],"",SUMIF(B:B,Table_production_dim1[[#This Row],[system_created_date]],D:D))</f>
        <v>3.25</v>
      </c>
      <c r="H1703" t="str">
        <f>VLOOKUP(Table_production_dim1[[#This Row],[material_dim_material_id]],Table_material_dim1[[#All],[material_id]:[material_type_description]],3,FALSE)</f>
        <v>OCC</v>
      </c>
    </row>
    <row r="1704" spans="1:8" x14ac:dyDescent="0.25">
      <c r="A1704">
        <v>190</v>
      </c>
      <c r="B1704" s="2">
        <v>44244</v>
      </c>
      <c r="C1704">
        <v>1224</v>
      </c>
      <c r="D1704">
        <v>0.61</v>
      </c>
      <c r="E1704" s="2">
        <v>44244</v>
      </c>
      <c r="F1704">
        <v>2</v>
      </c>
      <c r="G1704">
        <f>IF(Table_production_dim1[[#This Row],[system_created_date]]=Table_production_dim1[[#Headers],[system_created_date]],"",SUMIF(B:B,Table_production_dim1[[#This Row],[system_created_date]],D:D))</f>
        <v>3.25</v>
      </c>
      <c r="H1704" t="str">
        <f>VLOOKUP(Table_production_dim1[[#This Row],[material_dim_material_id]],Table_material_dim1[[#All],[material_id]:[material_type_description]],3,FALSE)</f>
        <v>OCC</v>
      </c>
    </row>
    <row r="1705" spans="1:8" x14ac:dyDescent="0.25">
      <c r="A1705">
        <v>189</v>
      </c>
      <c r="B1705" s="2">
        <v>44244</v>
      </c>
      <c r="C1705">
        <v>1200</v>
      </c>
      <c r="D1705">
        <v>0.6</v>
      </c>
      <c r="E1705" s="2">
        <v>44244</v>
      </c>
      <c r="F1705">
        <v>2</v>
      </c>
      <c r="G1705">
        <f>IF(Table_production_dim1[[#This Row],[system_created_date]]=Table_production_dim1[[#Headers],[system_created_date]],"",SUMIF(B:B,Table_production_dim1[[#This Row],[system_created_date]],D:D))</f>
        <v>3.25</v>
      </c>
      <c r="H1705" t="str">
        <f>VLOOKUP(Table_production_dim1[[#This Row],[material_dim_material_id]],Table_material_dim1[[#All],[material_id]:[material_type_description]],3,FALSE)</f>
        <v>OCC</v>
      </c>
    </row>
    <row r="1706" spans="1:8" x14ac:dyDescent="0.25">
      <c r="A1706">
        <v>195</v>
      </c>
      <c r="B1706" s="2">
        <v>44243</v>
      </c>
      <c r="C1706">
        <v>1210</v>
      </c>
      <c r="D1706">
        <v>0.61</v>
      </c>
      <c r="E1706" s="2">
        <v>44243</v>
      </c>
      <c r="F1706">
        <v>2</v>
      </c>
      <c r="G1706">
        <f>IF(Table_production_dim1[[#This Row],[system_created_date]]=Table_production_dim1[[#Headers],[system_created_date]],"",SUMIF(B:B,Table_production_dim1[[#This Row],[system_created_date]],D:D))</f>
        <v>4.46</v>
      </c>
      <c r="H1706" t="str">
        <f>VLOOKUP(Table_production_dim1[[#This Row],[material_dim_material_id]],Table_material_dim1[[#All],[material_id]:[material_type_description]],3,FALSE)</f>
        <v>OCC</v>
      </c>
    </row>
    <row r="1707" spans="1:8" x14ac:dyDescent="0.25">
      <c r="A1707">
        <v>198</v>
      </c>
      <c r="B1707" s="2">
        <v>44243</v>
      </c>
      <c r="C1707">
        <v>1220</v>
      </c>
      <c r="D1707">
        <v>0.61</v>
      </c>
      <c r="E1707" s="2">
        <v>44243</v>
      </c>
      <c r="F1707">
        <v>2</v>
      </c>
      <c r="G1707">
        <f>IF(Table_production_dim1[[#This Row],[system_created_date]]=Table_production_dim1[[#Headers],[system_created_date]],"",SUMIF(B:B,Table_production_dim1[[#This Row],[system_created_date]],D:D))</f>
        <v>4.46</v>
      </c>
      <c r="H1707" t="str">
        <f>VLOOKUP(Table_production_dim1[[#This Row],[material_dim_material_id]],Table_material_dim1[[#All],[material_id]:[material_type_description]],3,FALSE)</f>
        <v>OCC</v>
      </c>
    </row>
    <row r="1708" spans="1:8" x14ac:dyDescent="0.25">
      <c r="A1708">
        <v>194</v>
      </c>
      <c r="B1708" s="2">
        <v>44243</v>
      </c>
      <c r="C1708">
        <v>1224</v>
      </c>
      <c r="D1708">
        <v>0.61</v>
      </c>
      <c r="E1708" s="2">
        <v>44243</v>
      </c>
      <c r="F1708">
        <v>2</v>
      </c>
      <c r="G1708">
        <f>IF(Table_production_dim1[[#This Row],[system_created_date]]=Table_production_dim1[[#Headers],[system_created_date]],"",SUMIF(B:B,Table_production_dim1[[#This Row],[system_created_date]],D:D))</f>
        <v>4.46</v>
      </c>
      <c r="H1708" t="str">
        <f>VLOOKUP(Table_production_dim1[[#This Row],[material_dim_material_id]],Table_material_dim1[[#All],[material_id]:[material_type_description]],3,FALSE)</f>
        <v>OCC</v>
      </c>
    </row>
    <row r="1709" spans="1:8" x14ac:dyDescent="0.25">
      <c r="A1709">
        <v>193</v>
      </c>
      <c r="B1709" s="2">
        <v>44243</v>
      </c>
      <c r="C1709">
        <v>1200</v>
      </c>
      <c r="D1709">
        <v>0.6</v>
      </c>
      <c r="E1709" s="2">
        <v>44243</v>
      </c>
      <c r="F1709">
        <v>2</v>
      </c>
      <c r="G1709">
        <f>IF(Table_production_dim1[[#This Row],[system_created_date]]=Table_production_dim1[[#Headers],[system_created_date]],"",SUMIF(B:B,Table_production_dim1[[#This Row],[system_created_date]],D:D))</f>
        <v>4.46</v>
      </c>
      <c r="H1709" t="str">
        <f>VLOOKUP(Table_production_dim1[[#This Row],[material_dim_material_id]],Table_material_dim1[[#All],[material_id]:[material_type_description]],3,FALSE)</f>
        <v>OCC</v>
      </c>
    </row>
    <row r="1710" spans="1:8" x14ac:dyDescent="0.25">
      <c r="A1710">
        <v>197</v>
      </c>
      <c r="B1710" s="2">
        <v>44243</v>
      </c>
      <c r="C1710">
        <v>1200</v>
      </c>
      <c r="D1710">
        <v>0.6</v>
      </c>
      <c r="E1710" s="2">
        <v>44243</v>
      </c>
      <c r="F1710">
        <v>2</v>
      </c>
      <c r="G1710">
        <f>IF(Table_production_dim1[[#This Row],[system_created_date]]=Table_production_dim1[[#Headers],[system_created_date]],"",SUMIF(B:B,Table_production_dim1[[#This Row],[system_created_date]],D:D))</f>
        <v>4.46</v>
      </c>
      <c r="H1710" t="str">
        <f>VLOOKUP(Table_production_dim1[[#This Row],[material_dim_material_id]],Table_material_dim1[[#All],[material_id]:[material_type_description]],3,FALSE)</f>
        <v>OCC</v>
      </c>
    </row>
    <row r="1711" spans="1:8" x14ac:dyDescent="0.25">
      <c r="A1711">
        <v>199</v>
      </c>
      <c r="B1711" s="2">
        <v>44243</v>
      </c>
      <c r="C1711">
        <v>1224</v>
      </c>
      <c r="D1711">
        <v>0.61</v>
      </c>
      <c r="E1711" s="2">
        <v>44243</v>
      </c>
      <c r="F1711">
        <v>2</v>
      </c>
      <c r="G1711">
        <f>IF(Table_production_dim1[[#This Row],[system_created_date]]=Table_production_dim1[[#Headers],[system_created_date]],"",SUMIF(B:B,Table_production_dim1[[#This Row],[system_created_date]],D:D))</f>
        <v>4.46</v>
      </c>
      <c r="H1711" t="str">
        <f>VLOOKUP(Table_production_dim1[[#This Row],[material_dim_material_id]],Table_material_dim1[[#All],[material_id]:[material_type_description]],3,FALSE)</f>
        <v>OCC</v>
      </c>
    </row>
    <row r="1712" spans="1:8" x14ac:dyDescent="0.25">
      <c r="A1712">
        <v>2021</v>
      </c>
      <c r="B1712" s="2">
        <v>44243</v>
      </c>
      <c r="C1712">
        <v>410</v>
      </c>
      <c r="D1712">
        <v>0.21</v>
      </c>
      <c r="E1712" s="2">
        <v>44243</v>
      </c>
      <c r="F1712">
        <v>8</v>
      </c>
      <c r="G1712">
        <f>IF(Table_production_dim1[[#This Row],[system_created_date]]=Table_production_dim1[[#Headers],[system_created_date]],"",SUMIF(B:B,Table_production_dim1[[#This Row],[system_created_date]],D:D))</f>
        <v>4.46</v>
      </c>
      <c r="H1712" t="str">
        <f>VLOOKUP(Table_production_dim1[[#This Row],[material_dim_material_id]],Table_material_dim1[[#All],[material_id]:[material_type_description]],3,FALSE)</f>
        <v>UBC</v>
      </c>
    </row>
    <row r="1713" spans="1:8" x14ac:dyDescent="0.25">
      <c r="A1713">
        <v>196</v>
      </c>
      <c r="B1713" s="2">
        <v>44243</v>
      </c>
      <c r="C1713">
        <v>1215</v>
      </c>
      <c r="D1713">
        <v>0.61</v>
      </c>
      <c r="E1713" s="2">
        <v>44243</v>
      </c>
      <c r="F1713">
        <v>2</v>
      </c>
      <c r="G1713">
        <f>IF(Table_production_dim1[[#This Row],[system_created_date]]=Table_production_dim1[[#Headers],[system_created_date]],"",SUMIF(B:B,Table_production_dim1[[#This Row],[system_created_date]],D:D))</f>
        <v>4.46</v>
      </c>
      <c r="H1713" t="str">
        <f>VLOOKUP(Table_production_dim1[[#This Row],[material_dim_material_id]],Table_material_dim1[[#All],[material_id]:[material_type_description]],3,FALSE)</f>
        <v>OCC</v>
      </c>
    </row>
    <row r="1714" spans="1:8" x14ac:dyDescent="0.25">
      <c r="A1714">
        <v>1569</v>
      </c>
      <c r="B1714" s="2">
        <v>44242</v>
      </c>
      <c r="C1714">
        <v>1215</v>
      </c>
      <c r="D1714">
        <v>0.61</v>
      </c>
      <c r="E1714" s="2">
        <v>44242</v>
      </c>
      <c r="F1714">
        <v>4</v>
      </c>
      <c r="G1714">
        <f>IF(Table_production_dim1[[#This Row],[system_created_date]]=Table_production_dim1[[#Headers],[system_created_date]],"",SUMIF(B:B,Table_production_dim1[[#This Row],[system_created_date]],D:D))</f>
        <v>6.7899999999999991</v>
      </c>
      <c r="H1714" t="str">
        <f>VLOOKUP(Table_production_dim1[[#This Row],[material_dim_material_id]],Table_material_dim1[[#All],[material_id]:[material_type_description]],3,FALSE)</f>
        <v>ONP</v>
      </c>
    </row>
    <row r="1715" spans="1:8" x14ac:dyDescent="0.25">
      <c r="A1715">
        <v>2022</v>
      </c>
      <c r="B1715" s="2">
        <v>44242</v>
      </c>
      <c r="C1715">
        <v>400</v>
      </c>
      <c r="D1715">
        <v>0.2</v>
      </c>
      <c r="E1715" s="2">
        <v>44242</v>
      </c>
      <c r="F1715">
        <v>8</v>
      </c>
      <c r="G1715">
        <f>IF(Table_production_dim1[[#This Row],[system_created_date]]=Table_production_dim1[[#Headers],[system_created_date]],"",SUMIF(B:B,Table_production_dim1[[#This Row],[system_created_date]],D:D))</f>
        <v>6.7899999999999991</v>
      </c>
      <c r="H1715" t="str">
        <f>VLOOKUP(Table_production_dim1[[#This Row],[material_dim_material_id]],Table_material_dim1[[#All],[material_id]:[material_type_description]],3,FALSE)</f>
        <v>UBC</v>
      </c>
    </row>
    <row r="1716" spans="1:8" x14ac:dyDescent="0.25">
      <c r="A1716">
        <v>205</v>
      </c>
      <c r="B1716" s="2">
        <v>44242</v>
      </c>
      <c r="C1716">
        <v>1210</v>
      </c>
      <c r="D1716">
        <v>0.61</v>
      </c>
      <c r="E1716" s="2">
        <v>44242</v>
      </c>
      <c r="F1716">
        <v>2</v>
      </c>
      <c r="G1716">
        <f>IF(Table_production_dim1[[#This Row],[system_created_date]]=Table_production_dim1[[#Headers],[system_created_date]],"",SUMIF(B:B,Table_production_dim1[[#This Row],[system_created_date]],D:D))</f>
        <v>6.7899999999999991</v>
      </c>
      <c r="H1716" t="str">
        <f>VLOOKUP(Table_production_dim1[[#This Row],[material_dim_material_id]],Table_material_dim1[[#All],[material_id]:[material_type_description]],3,FALSE)</f>
        <v>OCC</v>
      </c>
    </row>
    <row r="1717" spans="1:8" x14ac:dyDescent="0.25">
      <c r="A1717">
        <v>204</v>
      </c>
      <c r="B1717" s="2">
        <v>44242</v>
      </c>
      <c r="C1717">
        <v>1220</v>
      </c>
      <c r="D1717">
        <v>0.61</v>
      </c>
      <c r="E1717" s="2">
        <v>44242</v>
      </c>
      <c r="F1717">
        <v>2</v>
      </c>
      <c r="G1717">
        <f>IF(Table_production_dim1[[#This Row],[system_created_date]]=Table_production_dim1[[#Headers],[system_created_date]],"",SUMIF(B:B,Table_production_dim1[[#This Row],[system_created_date]],D:D))</f>
        <v>6.7899999999999991</v>
      </c>
      <c r="H1717" t="str">
        <f>VLOOKUP(Table_production_dim1[[#This Row],[material_dim_material_id]],Table_material_dim1[[#All],[material_id]:[material_type_description]],3,FALSE)</f>
        <v>OCC</v>
      </c>
    </row>
    <row r="1718" spans="1:8" x14ac:dyDescent="0.25">
      <c r="A1718">
        <v>1570</v>
      </c>
      <c r="B1718" s="2">
        <v>44242</v>
      </c>
      <c r="C1718">
        <v>1640</v>
      </c>
      <c r="D1718">
        <v>0.82</v>
      </c>
      <c r="E1718" s="2">
        <v>44242</v>
      </c>
      <c r="F1718">
        <v>4</v>
      </c>
      <c r="G1718">
        <f>IF(Table_production_dim1[[#This Row],[system_created_date]]=Table_production_dim1[[#Headers],[system_created_date]],"",SUMIF(B:B,Table_production_dim1[[#This Row],[system_created_date]],D:D))</f>
        <v>6.7899999999999991</v>
      </c>
      <c r="H1718" t="str">
        <f>VLOOKUP(Table_production_dim1[[#This Row],[material_dim_material_id]],Table_material_dim1[[#All],[material_id]:[material_type_description]],3,FALSE)</f>
        <v>ONP</v>
      </c>
    </row>
    <row r="1719" spans="1:8" x14ac:dyDescent="0.25">
      <c r="A1719">
        <v>207</v>
      </c>
      <c r="B1719" s="2">
        <v>44242</v>
      </c>
      <c r="C1719">
        <v>1224</v>
      </c>
      <c r="D1719">
        <v>0.61</v>
      </c>
      <c r="E1719" s="2">
        <v>44242</v>
      </c>
      <c r="F1719">
        <v>2</v>
      </c>
      <c r="G1719">
        <f>IF(Table_production_dim1[[#This Row],[system_created_date]]=Table_production_dim1[[#Headers],[system_created_date]],"",SUMIF(B:B,Table_production_dim1[[#This Row],[system_created_date]],D:D))</f>
        <v>6.7899999999999991</v>
      </c>
      <c r="H1719" t="str">
        <f>VLOOKUP(Table_production_dim1[[#This Row],[material_dim_material_id]],Table_material_dim1[[#All],[material_id]:[material_type_description]],3,FALSE)</f>
        <v>OCC</v>
      </c>
    </row>
    <row r="1720" spans="1:8" x14ac:dyDescent="0.25">
      <c r="A1720">
        <v>202</v>
      </c>
      <c r="B1720" s="2">
        <v>44242</v>
      </c>
      <c r="C1720">
        <v>1200</v>
      </c>
      <c r="D1720">
        <v>0.6</v>
      </c>
      <c r="E1720" s="2">
        <v>44242</v>
      </c>
      <c r="F1720">
        <v>2</v>
      </c>
      <c r="G1720">
        <f>IF(Table_production_dim1[[#This Row],[system_created_date]]=Table_production_dim1[[#Headers],[system_created_date]],"",SUMIF(B:B,Table_production_dim1[[#This Row],[system_created_date]],D:D))</f>
        <v>6.7899999999999991</v>
      </c>
      <c r="H1720" t="str">
        <f>VLOOKUP(Table_production_dim1[[#This Row],[material_dim_material_id]],Table_material_dim1[[#All],[material_id]:[material_type_description]],3,FALSE)</f>
        <v>OCC</v>
      </c>
    </row>
    <row r="1721" spans="1:8" x14ac:dyDescent="0.25">
      <c r="A1721">
        <v>206</v>
      </c>
      <c r="B1721" s="2">
        <v>44242</v>
      </c>
      <c r="C1721">
        <v>1200</v>
      </c>
      <c r="D1721">
        <v>0.6</v>
      </c>
      <c r="E1721" s="2">
        <v>44242</v>
      </c>
      <c r="F1721">
        <v>2</v>
      </c>
      <c r="G1721">
        <f>IF(Table_production_dim1[[#This Row],[system_created_date]]=Table_production_dim1[[#Headers],[system_created_date]],"",SUMIF(B:B,Table_production_dim1[[#This Row],[system_created_date]],D:D))</f>
        <v>6.7899999999999991</v>
      </c>
      <c r="H1721" t="str">
        <f>VLOOKUP(Table_production_dim1[[#This Row],[material_dim_material_id]],Table_material_dim1[[#All],[material_id]:[material_type_description]],3,FALSE)</f>
        <v>OCC</v>
      </c>
    </row>
    <row r="1722" spans="1:8" x14ac:dyDescent="0.25">
      <c r="A1722">
        <v>201</v>
      </c>
      <c r="B1722" s="2">
        <v>44242</v>
      </c>
      <c r="C1722">
        <v>1220</v>
      </c>
      <c r="D1722">
        <v>0.61</v>
      </c>
      <c r="E1722" s="2">
        <v>44242</v>
      </c>
      <c r="F1722">
        <v>2</v>
      </c>
      <c r="G1722">
        <f>IF(Table_production_dim1[[#This Row],[system_created_date]]=Table_production_dim1[[#Headers],[system_created_date]],"",SUMIF(B:B,Table_production_dim1[[#This Row],[system_created_date]],D:D))</f>
        <v>6.7899999999999991</v>
      </c>
      <c r="H1722" t="str">
        <f>VLOOKUP(Table_production_dim1[[#This Row],[material_dim_material_id]],Table_material_dim1[[#All],[material_id]:[material_type_description]],3,FALSE)</f>
        <v>OCC</v>
      </c>
    </row>
    <row r="1723" spans="1:8" x14ac:dyDescent="0.25">
      <c r="A1723">
        <v>200</v>
      </c>
      <c r="B1723" s="2">
        <v>44242</v>
      </c>
      <c r="C1723">
        <v>1224</v>
      </c>
      <c r="D1723">
        <v>0.61</v>
      </c>
      <c r="E1723" s="2">
        <v>44242</v>
      </c>
      <c r="F1723">
        <v>2</v>
      </c>
      <c r="G1723">
        <f>IF(Table_production_dim1[[#This Row],[system_created_date]]=Table_production_dim1[[#Headers],[system_created_date]],"",SUMIF(B:B,Table_production_dim1[[#This Row],[system_created_date]],D:D))</f>
        <v>6.7899999999999991</v>
      </c>
      <c r="H1723" t="str">
        <f>VLOOKUP(Table_production_dim1[[#This Row],[material_dim_material_id]],Table_material_dim1[[#All],[material_id]:[material_type_description]],3,FALSE)</f>
        <v>OCC</v>
      </c>
    </row>
    <row r="1724" spans="1:8" x14ac:dyDescent="0.25">
      <c r="A1724">
        <v>203</v>
      </c>
      <c r="B1724" s="2">
        <v>44242</v>
      </c>
      <c r="C1724">
        <v>1200</v>
      </c>
      <c r="D1724">
        <v>0.6</v>
      </c>
      <c r="E1724" s="2">
        <v>44242</v>
      </c>
      <c r="F1724">
        <v>2</v>
      </c>
      <c r="G1724">
        <f>IF(Table_production_dim1[[#This Row],[system_created_date]]=Table_production_dim1[[#Headers],[system_created_date]],"",SUMIF(B:B,Table_production_dim1[[#This Row],[system_created_date]],D:D))</f>
        <v>6.7899999999999991</v>
      </c>
      <c r="H1724" t="str">
        <f>VLOOKUP(Table_production_dim1[[#This Row],[material_dim_material_id]],Table_material_dim1[[#All],[material_id]:[material_type_description]],3,FALSE)</f>
        <v>OCC</v>
      </c>
    </row>
    <row r="1725" spans="1:8" x14ac:dyDescent="0.25">
      <c r="A1725">
        <v>1827</v>
      </c>
      <c r="B1725" s="2">
        <v>44242</v>
      </c>
      <c r="C1725">
        <v>620</v>
      </c>
      <c r="D1725">
        <v>0.31</v>
      </c>
      <c r="E1725" s="2">
        <v>44242</v>
      </c>
      <c r="F1725">
        <v>5</v>
      </c>
      <c r="G1725">
        <f>IF(Table_production_dim1[[#This Row],[system_created_date]]=Table_production_dim1[[#Headers],[system_created_date]],"",SUMIF(B:B,Table_production_dim1[[#This Row],[system_created_date]],D:D))</f>
        <v>6.7899999999999991</v>
      </c>
      <c r="H1725" t="str">
        <f>VLOOKUP(Table_production_dim1[[#This Row],[material_dim_material_id]],Table_material_dim1[[#All],[material_id]:[material_type_description]],3,FALSE)</f>
        <v>PET</v>
      </c>
    </row>
    <row r="1726" spans="1:8" x14ac:dyDescent="0.25">
      <c r="A1726">
        <v>208</v>
      </c>
      <c r="B1726" s="2">
        <v>44239</v>
      </c>
      <c r="C1726">
        <v>1224</v>
      </c>
      <c r="D1726">
        <v>0.61</v>
      </c>
      <c r="E1726" s="2">
        <v>44239</v>
      </c>
      <c r="F1726">
        <v>2</v>
      </c>
      <c r="G1726">
        <f>IF(Table_production_dim1[[#This Row],[system_created_date]]=Table_production_dim1[[#Headers],[system_created_date]],"",SUMIF(B:B,Table_production_dim1[[#This Row],[system_created_date]],D:D))</f>
        <v>3.6499999999999995</v>
      </c>
      <c r="H1726" t="str">
        <f>VLOOKUP(Table_production_dim1[[#This Row],[material_dim_material_id]],Table_material_dim1[[#All],[material_id]:[material_type_description]],3,FALSE)</f>
        <v>OCC</v>
      </c>
    </row>
    <row r="1727" spans="1:8" x14ac:dyDescent="0.25">
      <c r="A1727">
        <v>209</v>
      </c>
      <c r="B1727" s="2">
        <v>44239</v>
      </c>
      <c r="C1727">
        <v>1200</v>
      </c>
      <c r="D1727">
        <v>0.6</v>
      </c>
      <c r="E1727" s="2">
        <v>44239</v>
      </c>
      <c r="F1727">
        <v>2</v>
      </c>
      <c r="G1727">
        <f>IF(Table_production_dim1[[#This Row],[system_created_date]]=Table_production_dim1[[#Headers],[system_created_date]],"",SUMIF(B:B,Table_production_dim1[[#This Row],[system_created_date]],D:D))</f>
        <v>3.6499999999999995</v>
      </c>
      <c r="H1727" t="str">
        <f>VLOOKUP(Table_production_dim1[[#This Row],[material_dim_material_id]],Table_material_dim1[[#All],[material_id]:[material_type_description]],3,FALSE)</f>
        <v>OCC</v>
      </c>
    </row>
    <row r="1728" spans="1:8" x14ac:dyDescent="0.25">
      <c r="A1728">
        <v>213</v>
      </c>
      <c r="B1728" s="2">
        <v>44239</v>
      </c>
      <c r="C1728">
        <v>1225</v>
      </c>
      <c r="D1728">
        <v>0.61</v>
      </c>
      <c r="E1728" s="2">
        <v>44239</v>
      </c>
      <c r="F1728">
        <v>2</v>
      </c>
      <c r="G1728">
        <f>IF(Table_production_dim1[[#This Row],[system_created_date]]=Table_production_dim1[[#Headers],[system_created_date]],"",SUMIF(B:B,Table_production_dim1[[#This Row],[system_created_date]],D:D))</f>
        <v>3.6499999999999995</v>
      </c>
      <c r="H1728" t="str">
        <f>VLOOKUP(Table_production_dim1[[#This Row],[material_dim_material_id]],Table_material_dim1[[#All],[material_id]:[material_type_description]],3,FALSE)</f>
        <v>OCC</v>
      </c>
    </row>
    <row r="1729" spans="1:8" x14ac:dyDescent="0.25">
      <c r="A1729">
        <v>212</v>
      </c>
      <c r="B1729" s="2">
        <v>44239</v>
      </c>
      <c r="C1729">
        <v>1220</v>
      </c>
      <c r="D1729">
        <v>0.61</v>
      </c>
      <c r="E1729" s="2">
        <v>44239</v>
      </c>
      <c r="F1729">
        <v>2</v>
      </c>
      <c r="G1729">
        <f>IF(Table_production_dim1[[#This Row],[system_created_date]]=Table_production_dim1[[#Headers],[system_created_date]],"",SUMIF(B:B,Table_production_dim1[[#This Row],[system_created_date]],D:D))</f>
        <v>3.6499999999999995</v>
      </c>
      <c r="H1729" t="str">
        <f>VLOOKUP(Table_production_dim1[[#This Row],[material_dim_material_id]],Table_material_dim1[[#All],[material_id]:[material_type_description]],3,FALSE)</f>
        <v>OCC</v>
      </c>
    </row>
    <row r="1730" spans="1:8" x14ac:dyDescent="0.25">
      <c r="A1730">
        <v>211</v>
      </c>
      <c r="B1730" s="2">
        <v>44239</v>
      </c>
      <c r="C1730">
        <v>1215</v>
      </c>
      <c r="D1730">
        <v>0.61</v>
      </c>
      <c r="E1730" s="2">
        <v>44239</v>
      </c>
      <c r="F1730">
        <v>2</v>
      </c>
      <c r="G1730">
        <f>IF(Table_production_dim1[[#This Row],[system_created_date]]=Table_production_dim1[[#Headers],[system_created_date]],"",SUMIF(B:B,Table_production_dim1[[#This Row],[system_created_date]],D:D))</f>
        <v>3.6499999999999995</v>
      </c>
      <c r="H1730" t="str">
        <f>VLOOKUP(Table_production_dim1[[#This Row],[material_dim_material_id]],Table_material_dim1[[#All],[material_id]:[material_type_description]],3,FALSE)</f>
        <v>OCC</v>
      </c>
    </row>
    <row r="1731" spans="1:8" x14ac:dyDescent="0.25">
      <c r="A1731">
        <v>210</v>
      </c>
      <c r="B1731" s="2">
        <v>44239</v>
      </c>
      <c r="C1731">
        <v>1210</v>
      </c>
      <c r="D1731">
        <v>0.61</v>
      </c>
      <c r="E1731" s="2">
        <v>44239</v>
      </c>
      <c r="F1731">
        <v>2</v>
      </c>
      <c r="G1731">
        <f>IF(Table_production_dim1[[#This Row],[system_created_date]]=Table_production_dim1[[#Headers],[system_created_date]],"",SUMIF(B:B,Table_production_dim1[[#This Row],[system_created_date]],D:D))</f>
        <v>3.6499999999999995</v>
      </c>
      <c r="H1731" t="str">
        <f>VLOOKUP(Table_production_dim1[[#This Row],[material_dim_material_id]],Table_material_dim1[[#All],[material_id]:[material_type_description]],3,FALSE)</f>
        <v>OCC</v>
      </c>
    </row>
    <row r="1732" spans="1:8" x14ac:dyDescent="0.25">
      <c r="A1732">
        <v>1571</v>
      </c>
      <c r="B1732" s="2">
        <v>44238</v>
      </c>
      <c r="C1732">
        <v>1610</v>
      </c>
      <c r="D1732">
        <v>0.81</v>
      </c>
      <c r="E1732" s="2">
        <v>44238</v>
      </c>
      <c r="F1732">
        <v>4</v>
      </c>
      <c r="G1732">
        <f>IF(Table_production_dim1[[#This Row],[system_created_date]]=Table_production_dim1[[#Headers],[system_created_date]],"",SUMIF(B:B,Table_production_dim1[[#This Row],[system_created_date]],D:D))</f>
        <v>5.2399999999999993</v>
      </c>
      <c r="H1732" t="str">
        <f>VLOOKUP(Table_production_dim1[[#This Row],[material_dim_material_id]],Table_material_dim1[[#All],[material_id]:[material_type_description]],3,FALSE)</f>
        <v>ONP</v>
      </c>
    </row>
    <row r="1733" spans="1:8" x14ac:dyDescent="0.25">
      <c r="A1733">
        <v>216</v>
      </c>
      <c r="B1733" s="2">
        <v>44238</v>
      </c>
      <c r="C1733">
        <v>1210</v>
      </c>
      <c r="D1733">
        <v>0.61</v>
      </c>
      <c r="E1733" s="2">
        <v>44238</v>
      </c>
      <c r="F1733">
        <v>2</v>
      </c>
      <c r="G1733">
        <f>IF(Table_production_dim1[[#This Row],[system_created_date]]=Table_production_dim1[[#Headers],[system_created_date]],"",SUMIF(B:B,Table_production_dim1[[#This Row],[system_created_date]],D:D))</f>
        <v>5.2399999999999993</v>
      </c>
      <c r="H1733" t="str">
        <f>VLOOKUP(Table_production_dim1[[#This Row],[material_dim_material_id]],Table_material_dim1[[#All],[material_id]:[material_type_description]],3,FALSE)</f>
        <v>OCC</v>
      </c>
    </row>
    <row r="1734" spans="1:8" x14ac:dyDescent="0.25">
      <c r="A1734">
        <v>2023</v>
      </c>
      <c r="B1734" s="2">
        <v>44238</v>
      </c>
      <c r="C1734">
        <v>400</v>
      </c>
      <c r="D1734">
        <v>0.2</v>
      </c>
      <c r="E1734" s="2">
        <v>44238</v>
      </c>
      <c r="F1734">
        <v>8</v>
      </c>
      <c r="G1734">
        <f>IF(Table_production_dim1[[#This Row],[system_created_date]]=Table_production_dim1[[#Headers],[system_created_date]],"",SUMIF(B:B,Table_production_dim1[[#This Row],[system_created_date]],D:D))</f>
        <v>5.2399999999999993</v>
      </c>
      <c r="H1734" t="str">
        <f>VLOOKUP(Table_production_dim1[[#This Row],[material_dim_material_id]],Table_material_dim1[[#All],[material_id]:[material_type_description]],3,FALSE)</f>
        <v>UBC</v>
      </c>
    </row>
    <row r="1735" spans="1:8" x14ac:dyDescent="0.25">
      <c r="A1735">
        <v>214</v>
      </c>
      <c r="B1735" s="2">
        <v>44238</v>
      </c>
      <c r="C1735">
        <v>1224</v>
      </c>
      <c r="D1735">
        <v>0.61</v>
      </c>
      <c r="E1735" s="2">
        <v>44238</v>
      </c>
      <c r="F1735">
        <v>2</v>
      </c>
      <c r="G1735">
        <f>IF(Table_production_dim1[[#This Row],[system_created_date]]=Table_production_dim1[[#Headers],[system_created_date]],"",SUMIF(B:B,Table_production_dim1[[#This Row],[system_created_date]],D:D))</f>
        <v>5.2399999999999993</v>
      </c>
      <c r="H1735" t="str">
        <f>VLOOKUP(Table_production_dim1[[#This Row],[material_dim_material_id]],Table_material_dim1[[#All],[material_id]:[material_type_description]],3,FALSE)</f>
        <v>OCC</v>
      </c>
    </row>
    <row r="1736" spans="1:8" x14ac:dyDescent="0.25">
      <c r="A1736">
        <v>218</v>
      </c>
      <c r="B1736" s="2">
        <v>44238</v>
      </c>
      <c r="C1736">
        <v>1224</v>
      </c>
      <c r="D1736">
        <v>0.61</v>
      </c>
      <c r="E1736" s="2">
        <v>44238</v>
      </c>
      <c r="F1736">
        <v>2</v>
      </c>
      <c r="G1736">
        <f>IF(Table_production_dim1[[#This Row],[system_created_date]]=Table_production_dim1[[#Headers],[system_created_date]],"",SUMIF(B:B,Table_production_dim1[[#This Row],[system_created_date]],D:D))</f>
        <v>5.2399999999999993</v>
      </c>
      <c r="H1736" t="str">
        <f>VLOOKUP(Table_production_dim1[[#This Row],[material_dim_material_id]],Table_material_dim1[[#All],[material_id]:[material_type_description]],3,FALSE)</f>
        <v>OCC</v>
      </c>
    </row>
    <row r="1737" spans="1:8" x14ac:dyDescent="0.25">
      <c r="A1737">
        <v>217</v>
      </c>
      <c r="B1737" s="2">
        <v>44238</v>
      </c>
      <c r="C1737">
        <v>1200</v>
      </c>
      <c r="D1737">
        <v>0.6</v>
      </c>
      <c r="E1737" s="2">
        <v>44238</v>
      </c>
      <c r="F1737">
        <v>2</v>
      </c>
      <c r="G1737">
        <f>IF(Table_production_dim1[[#This Row],[system_created_date]]=Table_production_dim1[[#Headers],[system_created_date]],"",SUMIF(B:B,Table_production_dim1[[#This Row],[system_created_date]],D:D))</f>
        <v>5.2399999999999993</v>
      </c>
      <c r="H1737" t="str">
        <f>VLOOKUP(Table_production_dim1[[#This Row],[material_dim_material_id]],Table_material_dim1[[#All],[material_id]:[material_type_description]],3,FALSE)</f>
        <v>OCC</v>
      </c>
    </row>
    <row r="1738" spans="1:8" x14ac:dyDescent="0.25">
      <c r="A1738">
        <v>219</v>
      </c>
      <c r="B1738" s="2">
        <v>44238</v>
      </c>
      <c r="C1738">
        <v>1205</v>
      </c>
      <c r="D1738">
        <v>0.6</v>
      </c>
      <c r="E1738" s="2">
        <v>44238</v>
      </c>
      <c r="F1738">
        <v>2</v>
      </c>
      <c r="G1738">
        <f>IF(Table_production_dim1[[#This Row],[system_created_date]]=Table_production_dim1[[#Headers],[system_created_date]],"",SUMIF(B:B,Table_production_dim1[[#This Row],[system_created_date]],D:D))</f>
        <v>5.2399999999999993</v>
      </c>
      <c r="H1738" t="str">
        <f>VLOOKUP(Table_production_dim1[[#This Row],[material_dim_material_id]],Table_material_dim1[[#All],[material_id]:[material_type_description]],3,FALSE)</f>
        <v>OCC</v>
      </c>
    </row>
    <row r="1739" spans="1:8" x14ac:dyDescent="0.25">
      <c r="A1739">
        <v>220</v>
      </c>
      <c r="B1739" s="2">
        <v>44238</v>
      </c>
      <c r="C1739">
        <v>1196</v>
      </c>
      <c r="D1739">
        <v>0.6</v>
      </c>
      <c r="E1739" s="2">
        <v>44238</v>
      </c>
      <c r="F1739">
        <v>2</v>
      </c>
      <c r="G1739">
        <f>IF(Table_production_dim1[[#This Row],[system_created_date]]=Table_production_dim1[[#Headers],[system_created_date]],"",SUMIF(B:B,Table_production_dim1[[#This Row],[system_created_date]],D:D))</f>
        <v>5.2399999999999993</v>
      </c>
      <c r="H1739" t="str">
        <f>VLOOKUP(Table_production_dim1[[#This Row],[material_dim_material_id]],Table_material_dim1[[#All],[material_id]:[material_type_description]],3,FALSE)</f>
        <v>OCC</v>
      </c>
    </row>
    <row r="1740" spans="1:8" x14ac:dyDescent="0.25">
      <c r="A1740">
        <v>215</v>
      </c>
      <c r="B1740" s="2">
        <v>44238</v>
      </c>
      <c r="C1740">
        <v>1200</v>
      </c>
      <c r="D1740">
        <v>0.6</v>
      </c>
      <c r="E1740" s="2">
        <v>44238</v>
      </c>
      <c r="F1740">
        <v>2</v>
      </c>
      <c r="G1740">
        <f>IF(Table_production_dim1[[#This Row],[system_created_date]]=Table_production_dim1[[#Headers],[system_created_date]],"",SUMIF(B:B,Table_production_dim1[[#This Row],[system_created_date]],D:D))</f>
        <v>5.2399999999999993</v>
      </c>
      <c r="H1740" t="str">
        <f>VLOOKUP(Table_production_dim1[[#This Row],[material_dim_material_id]],Table_material_dim1[[#All],[material_id]:[material_type_description]],3,FALSE)</f>
        <v>OCC</v>
      </c>
    </row>
    <row r="1741" spans="1:8" x14ac:dyDescent="0.25">
      <c r="A1741">
        <v>1914</v>
      </c>
      <c r="B1741" s="2">
        <v>44237</v>
      </c>
      <c r="C1741">
        <v>710</v>
      </c>
      <c r="D1741">
        <v>0.36</v>
      </c>
      <c r="E1741" s="2">
        <v>44237</v>
      </c>
      <c r="F1741">
        <v>6</v>
      </c>
      <c r="G1741">
        <f>IF(Table_production_dim1[[#This Row],[system_created_date]]=Table_production_dim1[[#Headers],[system_created_date]],"",SUMIF(B:B,Table_production_dim1[[#This Row],[system_created_date]],D:D))</f>
        <v>5.0999999999999996</v>
      </c>
      <c r="H1741" t="str">
        <f>VLOOKUP(Table_production_dim1[[#This Row],[material_dim_material_id]],Table_material_dim1[[#All],[material_id]:[material_type_description]],3,FALSE)</f>
        <v>HDPEN</v>
      </c>
    </row>
    <row r="1742" spans="1:8" x14ac:dyDescent="0.25">
      <c r="A1742">
        <v>1572</v>
      </c>
      <c r="B1742" s="2">
        <v>44237</v>
      </c>
      <c r="C1742">
        <v>1610</v>
      </c>
      <c r="D1742">
        <v>0.81</v>
      </c>
      <c r="E1742" s="2">
        <v>44237</v>
      </c>
      <c r="F1742">
        <v>4</v>
      </c>
      <c r="G1742">
        <f>IF(Table_production_dim1[[#This Row],[system_created_date]]=Table_production_dim1[[#Headers],[system_created_date]],"",SUMIF(B:B,Table_production_dim1[[#This Row],[system_created_date]],D:D))</f>
        <v>5.0999999999999996</v>
      </c>
      <c r="H1742" t="str">
        <f>VLOOKUP(Table_production_dim1[[#This Row],[material_dim_material_id]],Table_material_dim1[[#All],[material_id]:[material_type_description]],3,FALSE)</f>
        <v>ONP</v>
      </c>
    </row>
    <row r="1743" spans="1:8" x14ac:dyDescent="0.25">
      <c r="A1743">
        <v>1828</v>
      </c>
      <c r="B1743" s="2">
        <v>44237</v>
      </c>
      <c r="C1743">
        <v>650</v>
      </c>
      <c r="D1743">
        <v>0.33</v>
      </c>
      <c r="E1743" s="2">
        <v>44237</v>
      </c>
      <c r="F1743">
        <v>5</v>
      </c>
      <c r="G1743">
        <f>IF(Table_production_dim1[[#This Row],[system_created_date]]=Table_production_dim1[[#Headers],[system_created_date]],"",SUMIF(B:B,Table_production_dim1[[#This Row],[system_created_date]],D:D))</f>
        <v>5.0999999999999996</v>
      </c>
      <c r="H1743" t="str">
        <f>VLOOKUP(Table_production_dim1[[#This Row],[material_dim_material_id]],Table_material_dim1[[#All],[material_id]:[material_type_description]],3,FALSE)</f>
        <v>PET</v>
      </c>
    </row>
    <row r="1744" spans="1:8" x14ac:dyDescent="0.25">
      <c r="A1744">
        <v>222</v>
      </c>
      <c r="B1744" s="2">
        <v>44237</v>
      </c>
      <c r="C1744">
        <v>1224</v>
      </c>
      <c r="D1744">
        <v>0.61</v>
      </c>
      <c r="E1744" s="2">
        <v>44237</v>
      </c>
      <c r="F1744">
        <v>2</v>
      </c>
      <c r="G1744">
        <f>IF(Table_production_dim1[[#This Row],[system_created_date]]=Table_production_dim1[[#Headers],[system_created_date]],"",SUMIF(B:B,Table_production_dim1[[#This Row],[system_created_date]],D:D))</f>
        <v>5.0999999999999996</v>
      </c>
      <c r="H1744" t="str">
        <f>VLOOKUP(Table_production_dim1[[#This Row],[material_dim_material_id]],Table_material_dim1[[#All],[material_id]:[material_type_description]],3,FALSE)</f>
        <v>OCC</v>
      </c>
    </row>
    <row r="1745" spans="1:8" x14ac:dyDescent="0.25">
      <c r="A1745">
        <v>221</v>
      </c>
      <c r="B1745" s="2">
        <v>44237</v>
      </c>
      <c r="C1745">
        <v>1219</v>
      </c>
      <c r="D1745">
        <v>0.61</v>
      </c>
      <c r="E1745" s="2">
        <v>44237</v>
      </c>
      <c r="F1745">
        <v>2</v>
      </c>
      <c r="G1745">
        <f>IF(Table_production_dim1[[#This Row],[system_created_date]]=Table_production_dim1[[#Headers],[system_created_date]],"",SUMIF(B:B,Table_production_dim1[[#This Row],[system_created_date]],D:D))</f>
        <v>5.0999999999999996</v>
      </c>
      <c r="H1745" t="str">
        <f>VLOOKUP(Table_production_dim1[[#This Row],[material_dim_material_id]],Table_material_dim1[[#All],[material_id]:[material_type_description]],3,FALSE)</f>
        <v>OCC</v>
      </c>
    </row>
    <row r="1746" spans="1:8" x14ac:dyDescent="0.25">
      <c r="A1746">
        <v>2024</v>
      </c>
      <c r="B1746" s="2">
        <v>44237</v>
      </c>
      <c r="C1746">
        <v>400</v>
      </c>
      <c r="D1746">
        <v>0.2</v>
      </c>
      <c r="E1746" s="2">
        <v>44237</v>
      </c>
      <c r="F1746">
        <v>8</v>
      </c>
      <c r="G1746">
        <f>IF(Table_production_dim1[[#This Row],[system_created_date]]=Table_production_dim1[[#Headers],[system_created_date]],"",SUMIF(B:B,Table_production_dim1[[#This Row],[system_created_date]],D:D))</f>
        <v>5.0999999999999996</v>
      </c>
      <c r="H1746" t="str">
        <f>VLOOKUP(Table_production_dim1[[#This Row],[material_dim_material_id]],Table_material_dim1[[#All],[material_id]:[material_type_description]],3,FALSE)</f>
        <v>UBC</v>
      </c>
    </row>
    <row r="1747" spans="1:8" x14ac:dyDescent="0.25">
      <c r="A1747">
        <v>225</v>
      </c>
      <c r="B1747" s="2">
        <v>44237</v>
      </c>
      <c r="C1747">
        <v>1220</v>
      </c>
      <c r="D1747">
        <v>0.61</v>
      </c>
      <c r="E1747" s="2">
        <v>44237</v>
      </c>
      <c r="F1747">
        <v>2</v>
      </c>
      <c r="G1747">
        <f>IF(Table_production_dim1[[#This Row],[system_created_date]]=Table_production_dim1[[#Headers],[system_created_date]],"",SUMIF(B:B,Table_production_dim1[[#This Row],[system_created_date]],D:D))</f>
        <v>5.0999999999999996</v>
      </c>
      <c r="H1747" t="str">
        <f>VLOOKUP(Table_production_dim1[[#This Row],[material_dim_material_id]],Table_material_dim1[[#All],[material_id]:[material_type_description]],3,FALSE)</f>
        <v>OCC</v>
      </c>
    </row>
    <row r="1748" spans="1:8" x14ac:dyDescent="0.25">
      <c r="A1748">
        <v>223</v>
      </c>
      <c r="B1748" s="2">
        <v>44237</v>
      </c>
      <c r="C1748">
        <v>1210</v>
      </c>
      <c r="D1748">
        <v>0.61</v>
      </c>
      <c r="E1748" s="2">
        <v>44237</v>
      </c>
      <c r="F1748">
        <v>2</v>
      </c>
      <c r="G1748">
        <f>IF(Table_production_dim1[[#This Row],[system_created_date]]=Table_production_dim1[[#Headers],[system_created_date]],"",SUMIF(B:B,Table_production_dim1[[#This Row],[system_created_date]],D:D))</f>
        <v>5.0999999999999996</v>
      </c>
      <c r="H1748" t="str">
        <f>VLOOKUP(Table_production_dim1[[#This Row],[material_dim_material_id]],Table_material_dim1[[#All],[material_id]:[material_type_description]],3,FALSE)</f>
        <v>OCC</v>
      </c>
    </row>
    <row r="1749" spans="1:8" x14ac:dyDescent="0.25">
      <c r="A1749">
        <v>224</v>
      </c>
      <c r="B1749" s="2">
        <v>44237</v>
      </c>
      <c r="C1749">
        <v>1224</v>
      </c>
      <c r="D1749">
        <v>0.61</v>
      </c>
      <c r="E1749" s="2">
        <v>44237</v>
      </c>
      <c r="F1749">
        <v>2</v>
      </c>
      <c r="G1749">
        <f>IF(Table_production_dim1[[#This Row],[system_created_date]]=Table_production_dim1[[#Headers],[system_created_date]],"",SUMIF(B:B,Table_production_dim1[[#This Row],[system_created_date]],D:D))</f>
        <v>5.0999999999999996</v>
      </c>
      <c r="H1749" t="str">
        <f>VLOOKUP(Table_production_dim1[[#This Row],[material_dim_material_id]],Table_material_dim1[[#All],[material_id]:[material_type_description]],3,FALSE)</f>
        <v>OCC</v>
      </c>
    </row>
    <row r="1750" spans="1:8" x14ac:dyDescent="0.25">
      <c r="A1750">
        <v>1949</v>
      </c>
      <c r="B1750" s="2">
        <v>44237</v>
      </c>
      <c r="C1750">
        <v>700</v>
      </c>
      <c r="D1750">
        <v>0.35</v>
      </c>
      <c r="E1750" s="2">
        <v>44237</v>
      </c>
      <c r="F1750">
        <v>7</v>
      </c>
      <c r="G1750">
        <f>IF(Table_production_dim1[[#This Row],[system_created_date]]=Table_production_dim1[[#Headers],[system_created_date]],"",SUMIF(B:B,Table_production_dim1[[#This Row],[system_created_date]],D:D))</f>
        <v>5.0999999999999996</v>
      </c>
      <c r="H1750" t="str">
        <f>VLOOKUP(Table_production_dim1[[#This Row],[material_dim_material_id]],Table_material_dim1[[#All],[material_id]:[material_type_description]],3,FALSE)</f>
        <v>HDPEC</v>
      </c>
    </row>
    <row r="1751" spans="1:8" x14ac:dyDescent="0.25">
      <c r="A1751">
        <v>1498</v>
      </c>
      <c r="B1751" s="2">
        <v>44236</v>
      </c>
      <c r="C1751">
        <v>780</v>
      </c>
      <c r="D1751">
        <v>0.39</v>
      </c>
      <c r="E1751" s="2">
        <v>44236</v>
      </c>
      <c r="F1751">
        <v>3</v>
      </c>
      <c r="G1751">
        <f>IF(Table_production_dim1[[#This Row],[system_created_date]]=Table_production_dim1[[#Headers],[system_created_date]],"",SUMIF(B:B,Table_production_dim1[[#This Row],[system_created_date]],D:D))</f>
        <v>3.86</v>
      </c>
      <c r="H1751" t="str">
        <f>VLOOKUP(Table_production_dim1[[#This Row],[material_dim_material_id]],Table_material_dim1[[#All],[material_id]:[material_type_description]],3,FALSE)</f>
        <v>TIN</v>
      </c>
    </row>
    <row r="1752" spans="1:8" x14ac:dyDescent="0.25">
      <c r="A1752">
        <v>229</v>
      </c>
      <c r="B1752" s="2">
        <v>44236</v>
      </c>
      <c r="C1752">
        <v>1220</v>
      </c>
      <c r="D1752">
        <v>0.61</v>
      </c>
      <c r="E1752" s="2">
        <v>44236</v>
      </c>
      <c r="F1752">
        <v>2</v>
      </c>
      <c r="G1752">
        <f>IF(Table_production_dim1[[#This Row],[system_created_date]]=Table_production_dim1[[#Headers],[system_created_date]],"",SUMIF(B:B,Table_production_dim1[[#This Row],[system_created_date]],D:D))</f>
        <v>3.86</v>
      </c>
      <c r="H1752" t="str">
        <f>VLOOKUP(Table_production_dim1[[#This Row],[material_dim_material_id]],Table_material_dim1[[#All],[material_id]:[material_type_description]],3,FALSE)</f>
        <v>OCC</v>
      </c>
    </row>
    <row r="1753" spans="1:8" x14ac:dyDescent="0.25">
      <c r="A1753">
        <v>227</v>
      </c>
      <c r="B1753" s="2">
        <v>44236</v>
      </c>
      <c r="C1753">
        <v>1200</v>
      </c>
      <c r="D1753">
        <v>0.6</v>
      </c>
      <c r="E1753" s="2">
        <v>44236</v>
      </c>
      <c r="F1753">
        <v>2</v>
      </c>
      <c r="G1753">
        <f>IF(Table_production_dim1[[#This Row],[system_created_date]]=Table_production_dim1[[#Headers],[system_created_date]],"",SUMIF(B:B,Table_production_dim1[[#This Row],[system_created_date]],D:D))</f>
        <v>3.86</v>
      </c>
      <c r="H1753" t="str">
        <f>VLOOKUP(Table_production_dim1[[#This Row],[material_dim_material_id]],Table_material_dim1[[#All],[material_id]:[material_type_description]],3,FALSE)</f>
        <v>OCC</v>
      </c>
    </row>
    <row r="1754" spans="1:8" x14ac:dyDescent="0.25">
      <c r="A1754">
        <v>226</v>
      </c>
      <c r="B1754" s="2">
        <v>44236</v>
      </c>
      <c r="C1754">
        <v>1220</v>
      </c>
      <c r="D1754">
        <v>0.61</v>
      </c>
      <c r="E1754" s="2">
        <v>44236</v>
      </c>
      <c r="F1754">
        <v>2</v>
      </c>
      <c r="G1754">
        <f>IF(Table_production_dim1[[#This Row],[system_created_date]]=Table_production_dim1[[#Headers],[system_created_date]],"",SUMIF(B:B,Table_production_dim1[[#This Row],[system_created_date]],D:D))</f>
        <v>3.86</v>
      </c>
      <c r="H1754" t="str">
        <f>VLOOKUP(Table_production_dim1[[#This Row],[material_dim_material_id]],Table_material_dim1[[#All],[material_id]:[material_type_description]],3,FALSE)</f>
        <v>OCC</v>
      </c>
    </row>
    <row r="1755" spans="1:8" x14ac:dyDescent="0.25">
      <c r="A1755">
        <v>2025</v>
      </c>
      <c r="B1755" s="2">
        <v>44236</v>
      </c>
      <c r="C1755">
        <v>420</v>
      </c>
      <c r="D1755">
        <v>0.21</v>
      </c>
      <c r="E1755" s="2">
        <v>44236</v>
      </c>
      <c r="F1755">
        <v>8</v>
      </c>
      <c r="G1755">
        <f>IF(Table_production_dim1[[#This Row],[system_created_date]]=Table_production_dim1[[#Headers],[system_created_date]],"",SUMIF(B:B,Table_production_dim1[[#This Row],[system_created_date]],D:D))</f>
        <v>3.86</v>
      </c>
      <c r="H1755" t="str">
        <f>VLOOKUP(Table_production_dim1[[#This Row],[material_dim_material_id]],Table_material_dim1[[#All],[material_id]:[material_type_description]],3,FALSE)</f>
        <v>UBC</v>
      </c>
    </row>
    <row r="1756" spans="1:8" x14ac:dyDescent="0.25">
      <c r="A1756">
        <v>1573</v>
      </c>
      <c r="B1756" s="2">
        <v>44236</v>
      </c>
      <c r="C1756">
        <v>1650</v>
      </c>
      <c r="D1756">
        <v>0.83</v>
      </c>
      <c r="E1756" s="2">
        <v>44236</v>
      </c>
      <c r="F1756">
        <v>4</v>
      </c>
      <c r="G1756">
        <f>IF(Table_production_dim1[[#This Row],[system_created_date]]=Table_production_dim1[[#Headers],[system_created_date]],"",SUMIF(B:B,Table_production_dim1[[#This Row],[system_created_date]],D:D))</f>
        <v>3.86</v>
      </c>
      <c r="H1756" t="str">
        <f>VLOOKUP(Table_production_dim1[[#This Row],[material_dim_material_id]],Table_material_dim1[[#All],[material_id]:[material_type_description]],3,FALSE)</f>
        <v>ONP</v>
      </c>
    </row>
    <row r="1757" spans="1:8" x14ac:dyDescent="0.25">
      <c r="A1757">
        <v>228</v>
      </c>
      <c r="B1757" s="2">
        <v>44236</v>
      </c>
      <c r="C1757">
        <v>1219</v>
      </c>
      <c r="D1757">
        <v>0.61</v>
      </c>
      <c r="E1757" s="2">
        <v>44236</v>
      </c>
      <c r="F1757">
        <v>2</v>
      </c>
      <c r="G1757">
        <f>IF(Table_production_dim1[[#This Row],[system_created_date]]=Table_production_dim1[[#Headers],[system_created_date]],"",SUMIF(B:B,Table_production_dim1[[#This Row],[system_created_date]],D:D))</f>
        <v>3.86</v>
      </c>
      <c r="H1757" t="str">
        <f>VLOOKUP(Table_production_dim1[[#This Row],[material_dim_material_id]],Table_material_dim1[[#All],[material_id]:[material_type_description]],3,FALSE)</f>
        <v>OCC</v>
      </c>
    </row>
    <row r="1758" spans="1:8" x14ac:dyDescent="0.25">
      <c r="A1758">
        <v>234</v>
      </c>
      <c r="B1758" s="2">
        <v>44235</v>
      </c>
      <c r="C1758">
        <v>1219</v>
      </c>
      <c r="D1758">
        <v>0.61</v>
      </c>
      <c r="E1758" s="2">
        <v>44235</v>
      </c>
      <c r="F1758">
        <v>2</v>
      </c>
      <c r="G1758">
        <f>IF(Table_production_dim1[[#This Row],[system_created_date]]=Table_production_dim1[[#Headers],[system_created_date]],"",SUMIF(B:B,Table_production_dim1[[#This Row],[system_created_date]],D:D))</f>
        <v>8.4499999999999993</v>
      </c>
      <c r="H1758" t="str">
        <f>VLOOKUP(Table_production_dim1[[#This Row],[material_dim_material_id]],Table_material_dim1[[#All],[material_id]:[material_type_description]],3,FALSE)</f>
        <v>OCC</v>
      </c>
    </row>
    <row r="1759" spans="1:8" x14ac:dyDescent="0.25">
      <c r="A1759">
        <v>231</v>
      </c>
      <c r="B1759" s="2">
        <v>44235</v>
      </c>
      <c r="C1759">
        <v>1197</v>
      </c>
      <c r="D1759">
        <v>0.6</v>
      </c>
      <c r="E1759" s="2">
        <v>44235</v>
      </c>
      <c r="F1759">
        <v>2</v>
      </c>
      <c r="G1759">
        <f>IF(Table_production_dim1[[#This Row],[system_created_date]]=Table_production_dim1[[#Headers],[system_created_date]],"",SUMIF(B:B,Table_production_dim1[[#This Row],[system_created_date]],D:D))</f>
        <v>8.4499999999999993</v>
      </c>
      <c r="H1759" t="str">
        <f>VLOOKUP(Table_production_dim1[[#This Row],[material_dim_material_id]],Table_material_dim1[[#All],[material_id]:[material_type_description]],3,FALSE)</f>
        <v>OCC</v>
      </c>
    </row>
    <row r="1760" spans="1:8" x14ac:dyDescent="0.25">
      <c r="A1760">
        <v>235</v>
      </c>
      <c r="B1760" s="2">
        <v>44235</v>
      </c>
      <c r="C1760">
        <v>1200</v>
      </c>
      <c r="D1760">
        <v>0.6</v>
      </c>
      <c r="E1760" s="2">
        <v>44235</v>
      </c>
      <c r="F1760">
        <v>2</v>
      </c>
      <c r="G1760">
        <f>IF(Table_production_dim1[[#This Row],[system_created_date]]=Table_production_dim1[[#Headers],[system_created_date]],"",SUMIF(B:B,Table_production_dim1[[#This Row],[system_created_date]],D:D))</f>
        <v>8.4499999999999993</v>
      </c>
      <c r="H1760" t="str">
        <f>VLOOKUP(Table_production_dim1[[#This Row],[material_dim_material_id]],Table_material_dim1[[#All],[material_id]:[material_type_description]],3,FALSE)</f>
        <v>OCC</v>
      </c>
    </row>
    <row r="1761" spans="1:8" x14ac:dyDescent="0.25">
      <c r="A1761">
        <v>239</v>
      </c>
      <c r="B1761" s="2">
        <v>44235</v>
      </c>
      <c r="C1761">
        <v>1200</v>
      </c>
      <c r="D1761">
        <v>0.6</v>
      </c>
      <c r="E1761" s="2">
        <v>44235</v>
      </c>
      <c r="F1761">
        <v>2</v>
      </c>
      <c r="G1761">
        <f>IF(Table_production_dim1[[#This Row],[system_created_date]]=Table_production_dim1[[#Headers],[system_created_date]],"",SUMIF(B:B,Table_production_dim1[[#This Row],[system_created_date]],D:D))</f>
        <v>8.4499999999999993</v>
      </c>
      <c r="H1761" t="str">
        <f>VLOOKUP(Table_production_dim1[[#This Row],[material_dim_material_id]],Table_material_dim1[[#All],[material_id]:[material_type_description]],3,FALSE)</f>
        <v>OCC</v>
      </c>
    </row>
    <row r="1762" spans="1:8" x14ac:dyDescent="0.25">
      <c r="A1762">
        <v>2026</v>
      </c>
      <c r="B1762" s="2">
        <v>44235</v>
      </c>
      <c r="C1762">
        <v>460</v>
      </c>
      <c r="D1762">
        <v>0.23</v>
      </c>
      <c r="E1762" s="2">
        <v>44235</v>
      </c>
      <c r="F1762">
        <v>8</v>
      </c>
      <c r="G1762">
        <f>IF(Table_production_dim1[[#This Row],[system_created_date]]=Table_production_dim1[[#Headers],[system_created_date]],"",SUMIF(B:B,Table_production_dim1[[#This Row],[system_created_date]],D:D))</f>
        <v>8.4499999999999993</v>
      </c>
      <c r="H1762" t="str">
        <f>VLOOKUP(Table_production_dim1[[#This Row],[material_dim_material_id]],Table_material_dim1[[#All],[material_id]:[material_type_description]],3,FALSE)</f>
        <v>UBC</v>
      </c>
    </row>
    <row r="1763" spans="1:8" x14ac:dyDescent="0.25">
      <c r="A1763">
        <v>238</v>
      </c>
      <c r="B1763" s="2">
        <v>44235</v>
      </c>
      <c r="C1763">
        <v>1220</v>
      </c>
      <c r="D1763">
        <v>0.61</v>
      </c>
      <c r="E1763" s="2">
        <v>44235</v>
      </c>
      <c r="F1763">
        <v>2</v>
      </c>
      <c r="G1763">
        <f>IF(Table_production_dim1[[#This Row],[system_created_date]]=Table_production_dim1[[#Headers],[system_created_date]],"",SUMIF(B:B,Table_production_dim1[[#This Row],[system_created_date]],D:D))</f>
        <v>8.4499999999999993</v>
      </c>
      <c r="H1763" t="str">
        <f>VLOOKUP(Table_production_dim1[[#This Row],[material_dim_material_id]],Table_material_dim1[[#All],[material_id]:[material_type_description]],3,FALSE)</f>
        <v>OCC</v>
      </c>
    </row>
    <row r="1764" spans="1:8" x14ac:dyDescent="0.25">
      <c r="A1764">
        <v>236</v>
      </c>
      <c r="B1764" s="2">
        <v>44235</v>
      </c>
      <c r="C1764">
        <v>1210</v>
      </c>
      <c r="D1764">
        <v>0.61</v>
      </c>
      <c r="E1764" s="2">
        <v>44235</v>
      </c>
      <c r="F1764">
        <v>2</v>
      </c>
      <c r="G1764">
        <f>IF(Table_production_dim1[[#This Row],[system_created_date]]=Table_production_dim1[[#Headers],[system_created_date]],"",SUMIF(B:B,Table_production_dim1[[#This Row],[system_created_date]],D:D))</f>
        <v>8.4499999999999993</v>
      </c>
      <c r="H1764" t="str">
        <f>VLOOKUP(Table_production_dim1[[#This Row],[material_dim_material_id]],Table_material_dim1[[#All],[material_id]:[material_type_description]],3,FALSE)</f>
        <v>OCC</v>
      </c>
    </row>
    <row r="1765" spans="1:8" x14ac:dyDescent="0.25">
      <c r="A1765">
        <v>237</v>
      </c>
      <c r="B1765" s="2">
        <v>44235</v>
      </c>
      <c r="C1765">
        <v>1224</v>
      </c>
      <c r="D1765">
        <v>0.61</v>
      </c>
      <c r="E1765" s="2">
        <v>44235</v>
      </c>
      <c r="F1765">
        <v>2</v>
      </c>
      <c r="G1765">
        <f>IF(Table_production_dim1[[#This Row],[system_created_date]]=Table_production_dim1[[#Headers],[system_created_date]],"",SUMIF(B:B,Table_production_dim1[[#This Row],[system_created_date]],D:D))</f>
        <v>8.4499999999999993</v>
      </c>
      <c r="H1765" t="str">
        <f>VLOOKUP(Table_production_dim1[[#This Row],[material_dim_material_id]],Table_material_dim1[[#All],[material_id]:[material_type_description]],3,FALSE)</f>
        <v>OCC</v>
      </c>
    </row>
    <row r="1766" spans="1:8" x14ac:dyDescent="0.25">
      <c r="A1766">
        <v>1574</v>
      </c>
      <c r="B1766" s="2">
        <v>44235</v>
      </c>
      <c r="C1766">
        <v>1620</v>
      </c>
      <c r="D1766">
        <v>0.81</v>
      </c>
      <c r="E1766" s="2">
        <v>44235</v>
      </c>
      <c r="F1766">
        <v>4</v>
      </c>
      <c r="G1766">
        <f>IF(Table_production_dim1[[#This Row],[system_created_date]]=Table_production_dim1[[#Headers],[system_created_date]],"",SUMIF(B:B,Table_production_dim1[[#This Row],[system_created_date]],D:D))</f>
        <v>8.4499999999999993</v>
      </c>
      <c r="H1766" t="str">
        <f>VLOOKUP(Table_production_dim1[[#This Row],[material_dim_material_id]],Table_material_dim1[[#All],[material_id]:[material_type_description]],3,FALSE)</f>
        <v>ONP</v>
      </c>
    </row>
    <row r="1767" spans="1:8" x14ac:dyDescent="0.25">
      <c r="A1767">
        <v>2027</v>
      </c>
      <c r="B1767" s="2">
        <v>44235</v>
      </c>
      <c r="C1767">
        <v>400</v>
      </c>
      <c r="D1767">
        <v>0.2</v>
      </c>
      <c r="E1767" s="2">
        <v>44235</v>
      </c>
      <c r="F1767">
        <v>8</v>
      </c>
      <c r="G1767">
        <f>IF(Table_production_dim1[[#This Row],[system_created_date]]=Table_production_dim1[[#Headers],[system_created_date]],"",SUMIF(B:B,Table_production_dim1[[#This Row],[system_created_date]],D:D))</f>
        <v>8.4499999999999993</v>
      </c>
      <c r="H1767" t="str">
        <f>VLOOKUP(Table_production_dim1[[#This Row],[material_dim_material_id]],Table_material_dim1[[#All],[material_id]:[material_type_description]],3,FALSE)</f>
        <v>UBC</v>
      </c>
    </row>
    <row r="1768" spans="1:8" x14ac:dyDescent="0.25">
      <c r="A1768">
        <v>1575</v>
      </c>
      <c r="B1768" s="2">
        <v>44235</v>
      </c>
      <c r="C1768">
        <v>1630</v>
      </c>
      <c r="D1768">
        <v>0.82</v>
      </c>
      <c r="E1768" s="2">
        <v>44235</v>
      </c>
      <c r="F1768">
        <v>4</v>
      </c>
      <c r="G1768">
        <f>IF(Table_production_dim1[[#This Row],[system_created_date]]=Table_production_dim1[[#Headers],[system_created_date]],"",SUMIF(B:B,Table_production_dim1[[#This Row],[system_created_date]],D:D))</f>
        <v>8.4499999999999993</v>
      </c>
      <c r="H1768" t="str">
        <f>VLOOKUP(Table_production_dim1[[#This Row],[material_dim_material_id]],Table_material_dim1[[#All],[material_id]:[material_type_description]],3,FALSE)</f>
        <v>ONP</v>
      </c>
    </row>
    <row r="1769" spans="1:8" x14ac:dyDescent="0.25">
      <c r="A1769">
        <v>1829</v>
      </c>
      <c r="B1769" s="2">
        <v>44235</v>
      </c>
      <c r="C1769">
        <v>620</v>
      </c>
      <c r="D1769">
        <v>0.31</v>
      </c>
      <c r="E1769" s="2">
        <v>44235</v>
      </c>
      <c r="F1769">
        <v>5</v>
      </c>
      <c r="G1769">
        <f>IF(Table_production_dim1[[#This Row],[system_created_date]]=Table_production_dim1[[#Headers],[system_created_date]],"",SUMIF(B:B,Table_production_dim1[[#This Row],[system_created_date]],D:D))</f>
        <v>8.4499999999999993</v>
      </c>
      <c r="H1769" t="str">
        <f>VLOOKUP(Table_production_dim1[[#This Row],[material_dim_material_id]],Table_material_dim1[[#All],[material_id]:[material_type_description]],3,FALSE)</f>
        <v>PET</v>
      </c>
    </row>
    <row r="1770" spans="1:8" x14ac:dyDescent="0.25">
      <c r="A1770">
        <v>233</v>
      </c>
      <c r="B1770" s="2">
        <v>44235</v>
      </c>
      <c r="C1770">
        <v>1210</v>
      </c>
      <c r="D1770">
        <v>0.61</v>
      </c>
      <c r="E1770" s="2">
        <v>44235</v>
      </c>
      <c r="F1770">
        <v>2</v>
      </c>
      <c r="G1770">
        <f>IF(Table_production_dim1[[#This Row],[system_created_date]]=Table_production_dim1[[#Headers],[system_created_date]],"",SUMIF(B:B,Table_production_dim1[[#This Row],[system_created_date]],D:D))</f>
        <v>8.4499999999999993</v>
      </c>
      <c r="H1770" t="str">
        <f>VLOOKUP(Table_production_dim1[[#This Row],[material_dim_material_id]],Table_material_dim1[[#All],[material_id]:[material_type_description]],3,FALSE)</f>
        <v>OCC</v>
      </c>
    </row>
    <row r="1771" spans="1:8" x14ac:dyDescent="0.25">
      <c r="A1771">
        <v>232</v>
      </c>
      <c r="B1771" s="2">
        <v>44235</v>
      </c>
      <c r="C1771">
        <v>1230</v>
      </c>
      <c r="D1771">
        <v>0.62</v>
      </c>
      <c r="E1771" s="2">
        <v>44235</v>
      </c>
      <c r="F1771">
        <v>2</v>
      </c>
      <c r="G1771">
        <f>IF(Table_production_dim1[[#This Row],[system_created_date]]=Table_production_dim1[[#Headers],[system_created_date]],"",SUMIF(B:B,Table_production_dim1[[#This Row],[system_created_date]],D:D))</f>
        <v>8.4499999999999993</v>
      </c>
      <c r="H1771" t="str">
        <f>VLOOKUP(Table_production_dim1[[#This Row],[material_dim_material_id]],Table_material_dim1[[#All],[material_id]:[material_type_description]],3,FALSE)</f>
        <v>OCC</v>
      </c>
    </row>
    <row r="1772" spans="1:8" x14ac:dyDescent="0.25">
      <c r="A1772">
        <v>230</v>
      </c>
      <c r="B1772" s="2">
        <v>44235</v>
      </c>
      <c r="C1772">
        <v>1216</v>
      </c>
      <c r="D1772">
        <v>0.61</v>
      </c>
      <c r="E1772" s="2">
        <v>44235</v>
      </c>
      <c r="F1772">
        <v>2</v>
      </c>
      <c r="G1772">
        <f>IF(Table_production_dim1[[#This Row],[system_created_date]]=Table_production_dim1[[#Headers],[system_created_date]],"",SUMIF(B:B,Table_production_dim1[[#This Row],[system_created_date]],D:D))</f>
        <v>8.4499999999999993</v>
      </c>
      <c r="H1772" t="str">
        <f>VLOOKUP(Table_production_dim1[[#This Row],[material_dim_material_id]],Table_material_dim1[[#All],[material_id]:[material_type_description]],3,FALSE)</f>
        <v>OCC</v>
      </c>
    </row>
    <row r="1773" spans="1:8" x14ac:dyDescent="0.25">
      <c r="A1773">
        <v>243</v>
      </c>
      <c r="B1773" s="2">
        <v>44232</v>
      </c>
      <c r="C1773">
        <v>1224</v>
      </c>
      <c r="D1773">
        <v>0.61</v>
      </c>
      <c r="E1773" s="2">
        <v>44232</v>
      </c>
      <c r="F1773">
        <v>2</v>
      </c>
      <c r="G1773">
        <f>IF(Table_production_dim1[[#This Row],[system_created_date]]=Table_production_dim1[[#Headers],[system_created_date]],"",SUMIF(B:B,Table_production_dim1[[#This Row],[system_created_date]],D:D))</f>
        <v>4.9299999999999988</v>
      </c>
      <c r="H1773" t="str">
        <f>VLOOKUP(Table_production_dim1[[#This Row],[material_dim_material_id]],Table_material_dim1[[#All],[material_id]:[material_type_description]],3,FALSE)</f>
        <v>OCC</v>
      </c>
    </row>
    <row r="1774" spans="1:8" x14ac:dyDescent="0.25">
      <c r="A1774">
        <v>242</v>
      </c>
      <c r="B1774" s="2">
        <v>44232</v>
      </c>
      <c r="C1774">
        <v>1200</v>
      </c>
      <c r="D1774">
        <v>0.6</v>
      </c>
      <c r="E1774" s="2">
        <v>44232</v>
      </c>
      <c r="F1774">
        <v>2</v>
      </c>
      <c r="G1774">
        <f>IF(Table_production_dim1[[#This Row],[system_created_date]]=Table_production_dim1[[#Headers],[system_created_date]],"",SUMIF(B:B,Table_production_dim1[[#This Row],[system_created_date]],D:D))</f>
        <v>4.9299999999999988</v>
      </c>
      <c r="H1774" t="str">
        <f>VLOOKUP(Table_production_dim1[[#This Row],[material_dim_material_id]],Table_material_dim1[[#All],[material_id]:[material_type_description]],3,FALSE)</f>
        <v>OCC</v>
      </c>
    </row>
    <row r="1775" spans="1:8" x14ac:dyDescent="0.25">
      <c r="A1775">
        <v>246</v>
      </c>
      <c r="B1775" s="2">
        <v>44232</v>
      </c>
      <c r="C1775">
        <v>1219</v>
      </c>
      <c r="D1775">
        <v>0.61</v>
      </c>
      <c r="E1775" s="2">
        <v>44232</v>
      </c>
      <c r="F1775">
        <v>2</v>
      </c>
      <c r="G1775">
        <f>IF(Table_production_dim1[[#This Row],[system_created_date]]=Table_production_dim1[[#Headers],[system_created_date]],"",SUMIF(B:B,Table_production_dim1[[#This Row],[system_created_date]],D:D))</f>
        <v>4.9299999999999988</v>
      </c>
      <c r="H1775" t="str">
        <f>VLOOKUP(Table_production_dim1[[#This Row],[material_dim_material_id]],Table_material_dim1[[#All],[material_id]:[material_type_description]],3,FALSE)</f>
        <v>OCC</v>
      </c>
    </row>
    <row r="1776" spans="1:8" x14ac:dyDescent="0.25">
      <c r="A1776">
        <v>1950</v>
      </c>
      <c r="B1776" s="2">
        <v>44232</v>
      </c>
      <c r="C1776">
        <v>750</v>
      </c>
      <c r="D1776">
        <v>0.38</v>
      </c>
      <c r="E1776" s="2">
        <v>44232</v>
      </c>
      <c r="F1776">
        <v>7</v>
      </c>
      <c r="G1776">
        <f>IF(Table_production_dim1[[#This Row],[system_created_date]]=Table_production_dim1[[#Headers],[system_created_date]],"",SUMIF(B:B,Table_production_dim1[[#This Row],[system_created_date]],D:D))</f>
        <v>4.9299999999999988</v>
      </c>
      <c r="H1776" t="str">
        <f>VLOOKUP(Table_production_dim1[[#This Row],[material_dim_material_id]],Table_material_dim1[[#All],[material_id]:[material_type_description]],3,FALSE)</f>
        <v>HDPEC</v>
      </c>
    </row>
    <row r="1777" spans="1:8" x14ac:dyDescent="0.25">
      <c r="A1777">
        <v>245</v>
      </c>
      <c r="B1777" s="2">
        <v>44232</v>
      </c>
      <c r="C1777">
        <v>1215</v>
      </c>
      <c r="D1777">
        <v>0.61</v>
      </c>
      <c r="E1777" s="2">
        <v>44232</v>
      </c>
      <c r="F1777">
        <v>2</v>
      </c>
      <c r="G1777">
        <f>IF(Table_production_dim1[[#This Row],[system_created_date]]=Table_production_dim1[[#Headers],[system_created_date]],"",SUMIF(B:B,Table_production_dim1[[#This Row],[system_created_date]],D:D))</f>
        <v>4.9299999999999988</v>
      </c>
      <c r="H1777" t="str">
        <f>VLOOKUP(Table_production_dim1[[#This Row],[material_dim_material_id]],Table_material_dim1[[#All],[material_id]:[material_type_description]],3,FALSE)</f>
        <v>OCC</v>
      </c>
    </row>
    <row r="1778" spans="1:8" x14ac:dyDescent="0.25">
      <c r="A1778">
        <v>1830</v>
      </c>
      <c r="B1778" s="2">
        <v>44232</v>
      </c>
      <c r="C1778">
        <v>610</v>
      </c>
      <c r="D1778">
        <v>0.31</v>
      </c>
      <c r="E1778" s="2">
        <v>44232</v>
      </c>
      <c r="F1778">
        <v>5</v>
      </c>
      <c r="G1778">
        <f>IF(Table_production_dim1[[#This Row],[system_created_date]]=Table_production_dim1[[#Headers],[system_created_date]],"",SUMIF(B:B,Table_production_dim1[[#This Row],[system_created_date]],D:D))</f>
        <v>4.9299999999999988</v>
      </c>
      <c r="H1778" t="str">
        <f>VLOOKUP(Table_production_dim1[[#This Row],[material_dim_material_id]],Table_material_dim1[[#All],[material_id]:[material_type_description]],3,FALSE)</f>
        <v>PET</v>
      </c>
    </row>
    <row r="1779" spans="1:8" x14ac:dyDescent="0.25">
      <c r="A1779">
        <v>241</v>
      </c>
      <c r="B1779" s="2">
        <v>44232</v>
      </c>
      <c r="C1779">
        <v>1224</v>
      </c>
      <c r="D1779">
        <v>0.61</v>
      </c>
      <c r="E1779" s="2">
        <v>44232</v>
      </c>
      <c r="F1779">
        <v>2</v>
      </c>
      <c r="G1779">
        <f>IF(Table_production_dim1[[#This Row],[system_created_date]]=Table_production_dim1[[#Headers],[system_created_date]],"",SUMIF(B:B,Table_production_dim1[[#This Row],[system_created_date]],D:D))</f>
        <v>4.9299999999999988</v>
      </c>
      <c r="H1779" t="str">
        <f>VLOOKUP(Table_production_dim1[[#This Row],[material_dim_material_id]],Table_material_dim1[[#All],[material_id]:[material_type_description]],3,FALSE)</f>
        <v>OCC</v>
      </c>
    </row>
    <row r="1780" spans="1:8" x14ac:dyDescent="0.25">
      <c r="A1780">
        <v>240</v>
      </c>
      <c r="B1780" s="2">
        <v>44232</v>
      </c>
      <c r="C1780">
        <v>1200</v>
      </c>
      <c r="D1780">
        <v>0.6</v>
      </c>
      <c r="E1780" s="2">
        <v>44232</v>
      </c>
      <c r="F1780">
        <v>2</v>
      </c>
      <c r="G1780">
        <f>IF(Table_production_dim1[[#This Row],[system_created_date]]=Table_production_dim1[[#Headers],[system_created_date]],"",SUMIF(B:B,Table_production_dim1[[#This Row],[system_created_date]],D:D))</f>
        <v>4.9299999999999988</v>
      </c>
      <c r="H1780" t="str">
        <f>VLOOKUP(Table_production_dim1[[#This Row],[material_dim_material_id]],Table_material_dim1[[#All],[material_id]:[material_type_description]],3,FALSE)</f>
        <v>OCC</v>
      </c>
    </row>
    <row r="1781" spans="1:8" x14ac:dyDescent="0.25">
      <c r="A1781">
        <v>244</v>
      </c>
      <c r="B1781" s="2">
        <v>44232</v>
      </c>
      <c r="C1781">
        <v>1200</v>
      </c>
      <c r="D1781">
        <v>0.6</v>
      </c>
      <c r="E1781" s="2">
        <v>44232</v>
      </c>
      <c r="F1781">
        <v>2</v>
      </c>
      <c r="G1781">
        <f>IF(Table_production_dim1[[#This Row],[system_created_date]]=Table_production_dim1[[#Headers],[system_created_date]],"",SUMIF(B:B,Table_production_dim1[[#This Row],[system_created_date]],D:D))</f>
        <v>4.9299999999999988</v>
      </c>
      <c r="H1781" t="str">
        <f>VLOOKUP(Table_production_dim1[[#This Row],[material_dim_material_id]],Table_material_dim1[[#All],[material_id]:[material_type_description]],3,FALSE)</f>
        <v>OCC</v>
      </c>
    </row>
    <row r="1782" spans="1:8" x14ac:dyDescent="0.25">
      <c r="A1782">
        <v>249</v>
      </c>
      <c r="B1782" s="2">
        <v>44231</v>
      </c>
      <c r="C1782">
        <v>1198</v>
      </c>
      <c r="D1782">
        <v>0.6</v>
      </c>
      <c r="E1782" s="2">
        <v>44231</v>
      </c>
      <c r="F1782">
        <v>2</v>
      </c>
      <c r="G1782">
        <f>IF(Table_production_dim1[[#This Row],[system_created_date]]=Table_production_dim1[[#Headers],[system_created_date]],"",SUMIF(B:B,Table_production_dim1[[#This Row],[system_created_date]],D:D))</f>
        <v>4.17</v>
      </c>
      <c r="H1782" t="str">
        <f>VLOOKUP(Table_production_dim1[[#This Row],[material_dim_material_id]],Table_material_dim1[[#All],[material_id]:[material_type_description]],3,FALSE)</f>
        <v>OCC</v>
      </c>
    </row>
    <row r="1783" spans="1:8" x14ac:dyDescent="0.25">
      <c r="A1783">
        <v>2028</v>
      </c>
      <c r="B1783" s="2">
        <v>44231</v>
      </c>
      <c r="C1783">
        <v>420</v>
      </c>
      <c r="D1783">
        <v>0.21</v>
      </c>
      <c r="E1783" s="2">
        <v>44231</v>
      </c>
      <c r="F1783">
        <v>8</v>
      </c>
      <c r="G1783">
        <f>IF(Table_production_dim1[[#This Row],[system_created_date]]=Table_production_dim1[[#Headers],[system_created_date]],"",SUMIF(B:B,Table_production_dim1[[#This Row],[system_created_date]],D:D))</f>
        <v>4.17</v>
      </c>
      <c r="H1783" t="str">
        <f>VLOOKUP(Table_production_dim1[[#This Row],[material_dim_material_id]],Table_material_dim1[[#All],[material_id]:[material_type_description]],3,FALSE)</f>
        <v>UBC</v>
      </c>
    </row>
    <row r="1784" spans="1:8" x14ac:dyDescent="0.25">
      <c r="A1784">
        <v>248</v>
      </c>
      <c r="B1784" s="2">
        <v>44231</v>
      </c>
      <c r="C1784">
        <v>1224</v>
      </c>
      <c r="D1784">
        <v>0.61</v>
      </c>
      <c r="E1784" s="2">
        <v>44231</v>
      </c>
      <c r="F1784">
        <v>2</v>
      </c>
      <c r="G1784">
        <f>IF(Table_production_dim1[[#This Row],[system_created_date]]=Table_production_dim1[[#Headers],[system_created_date]],"",SUMIF(B:B,Table_production_dim1[[#This Row],[system_created_date]],D:D))</f>
        <v>4.17</v>
      </c>
      <c r="H1784" t="str">
        <f>VLOOKUP(Table_production_dim1[[#This Row],[material_dim_material_id]],Table_material_dim1[[#All],[material_id]:[material_type_description]],3,FALSE)</f>
        <v>OCC</v>
      </c>
    </row>
    <row r="1785" spans="1:8" x14ac:dyDescent="0.25">
      <c r="A1785">
        <v>252</v>
      </c>
      <c r="B1785" s="2">
        <v>44231</v>
      </c>
      <c r="C1785">
        <v>1224</v>
      </c>
      <c r="D1785">
        <v>0.61</v>
      </c>
      <c r="E1785" s="2">
        <v>44231</v>
      </c>
      <c r="F1785">
        <v>2</v>
      </c>
      <c r="G1785">
        <f>IF(Table_production_dim1[[#This Row],[system_created_date]]=Table_production_dim1[[#Headers],[system_created_date]],"",SUMIF(B:B,Table_production_dim1[[#This Row],[system_created_date]],D:D))</f>
        <v>4.17</v>
      </c>
      <c r="H1785" t="str">
        <f>VLOOKUP(Table_production_dim1[[#This Row],[material_dim_material_id]],Table_material_dim1[[#All],[material_id]:[material_type_description]],3,FALSE)</f>
        <v>OCC</v>
      </c>
    </row>
    <row r="1786" spans="1:8" x14ac:dyDescent="0.25">
      <c r="A1786">
        <v>251</v>
      </c>
      <c r="B1786" s="2">
        <v>44231</v>
      </c>
      <c r="C1786">
        <v>1200</v>
      </c>
      <c r="D1786">
        <v>0.6</v>
      </c>
      <c r="E1786" s="2">
        <v>44231</v>
      </c>
      <c r="F1786">
        <v>2</v>
      </c>
      <c r="G1786">
        <f>IF(Table_production_dim1[[#This Row],[system_created_date]]=Table_production_dim1[[#Headers],[system_created_date]],"",SUMIF(B:B,Table_production_dim1[[#This Row],[system_created_date]],D:D))</f>
        <v>4.17</v>
      </c>
      <c r="H1786" t="str">
        <f>VLOOKUP(Table_production_dim1[[#This Row],[material_dim_material_id]],Table_material_dim1[[#All],[material_id]:[material_type_description]],3,FALSE)</f>
        <v>OCC</v>
      </c>
    </row>
    <row r="1787" spans="1:8" x14ac:dyDescent="0.25">
      <c r="A1787">
        <v>1831</v>
      </c>
      <c r="B1787" s="2">
        <v>44231</v>
      </c>
      <c r="C1787">
        <v>640</v>
      </c>
      <c r="D1787">
        <v>0.32</v>
      </c>
      <c r="E1787" s="2">
        <v>44231</v>
      </c>
      <c r="F1787">
        <v>5</v>
      </c>
      <c r="G1787">
        <f>IF(Table_production_dim1[[#This Row],[system_created_date]]=Table_production_dim1[[#Headers],[system_created_date]],"",SUMIF(B:B,Table_production_dim1[[#This Row],[system_created_date]],D:D))</f>
        <v>4.17</v>
      </c>
      <c r="H1787" t="str">
        <f>VLOOKUP(Table_production_dim1[[#This Row],[material_dim_material_id]],Table_material_dim1[[#All],[material_id]:[material_type_description]],3,FALSE)</f>
        <v>PET</v>
      </c>
    </row>
    <row r="1788" spans="1:8" x14ac:dyDescent="0.25">
      <c r="A1788">
        <v>247</v>
      </c>
      <c r="B1788" s="2">
        <v>44231</v>
      </c>
      <c r="C1788">
        <v>1220</v>
      </c>
      <c r="D1788">
        <v>0.61</v>
      </c>
      <c r="E1788" s="2">
        <v>44231</v>
      </c>
      <c r="F1788">
        <v>2</v>
      </c>
      <c r="G1788">
        <f>IF(Table_production_dim1[[#This Row],[system_created_date]]=Table_production_dim1[[#Headers],[system_created_date]],"",SUMIF(B:B,Table_production_dim1[[#This Row],[system_created_date]],D:D))</f>
        <v>4.17</v>
      </c>
      <c r="H1788" t="str">
        <f>VLOOKUP(Table_production_dim1[[#This Row],[material_dim_material_id]],Table_material_dim1[[#All],[material_id]:[material_type_description]],3,FALSE)</f>
        <v>OCC</v>
      </c>
    </row>
    <row r="1789" spans="1:8" x14ac:dyDescent="0.25">
      <c r="A1789">
        <v>250</v>
      </c>
      <c r="B1789" s="2">
        <v>44231</v>
      </c>
      <c r="C1789">
        <v>1215</v>
      </c>
      <c r="D1789">
        <v>0.61</v>
      </c>
      <c r="E1789" s="2">
        <v>44231</v>
      </c>
      <c r="F1789">
        <v>2</v>
      </c>
      <c r="G1789">
        <f>IF(Table_production_dim1[[#This Row],[system_created_date]]=Table_production_dim1[[#Headers],[system_created_date]],"",SUMIF(B:B,Table_production_dim1[[#This Row],[system_created_date]],D:D))</f>
        <v>4.17</v>
      </c>
      <c r="H1789" t="str">
        <f>VLOOKUP(Table_production_dim1[[#This Row],[material_dim_material_id]],Table_material_dim1[[#All],[material_id]:[material_type_description]],3,FALSE)</f>
        <v>OCC</v>
      </c>
    </row>
    <row r="1790" spans="1:8" x14ac:dyDescent="0.25">
      <c r="A1790">
        <v>260</v>
      </c>
      <c r="B1790" s="2">
        <v>44230</v>
      </c>
      <c r="C1790">
        <v>1234</v>
      </c>
      <c r="D1790">
        <v>0.62</v>
      </c>
      <c r="E1790" s="2">
        <v>44230</v>
      </c>
      <c r="F1790">
        <v>2</v>
      </c>
      <c r="G1790">
        <f>IF(Table_production_dim1[[#This Row],[system_created_date]]=Table_production_dim1[[#Headers],[system_created_date]],"",SUMIF(B:B,Table_production_dim1[[#This Row],[system_created_date]],D:D))</f>
        <v>5.73</v>
      </c>
      <c r="H1790" t="str">
        <f>VLOOKUP(Table_production_dim1[[#This Row],[material_dim_material_id]],Table_material_dim1[[#All],[material_id]:[material_type_description]],3,FALSE)</f>
        <v>OCC</v>
      </c>
    </row>
    <row r="1791" spans="1:8" x14ac:dyDescent="0.25">
      <c r="A1791">
        <v>255</v>
      </c>
      <c r="B1791" s="2">
        <v>44230</v>
      </c>
      <c r="C1791">
        <v>1230</v>
      </c>
      <c r="D1791">
        <v>0.62</v>
      </c>
      <c r="E1791" s="2">
        <v>44230</v>
      </c>
      <c r="F1791">
        <v>2</v>
      </c>
      <c r="G1791">
        <f>IF(Table_production_dim1[[#This Row],[system_created_date]]=Table_production_dim1[[#Headers],[system_created_date]],"",SUMIF(B:B,Table_production_dim1[[#This Row],[system_created_date]],D:D))</f>
        <v>5.73</v>
      </c>
      <c r="H1791" t="str">
        <f>VLOOKUP(Table_production_dim1[[#This Row],[material_dim_material_id]],Table_material_dim1[[#All],[material_id]:[material_type_description]],3,FALSE)</f>
        <v>OCC</v>
      </c>
    </row>
    <row r="1792" spans="1:8" x14ac:dyDescent="0.25">
      <c r="A1792">
        <v>259</v>
      </c>
      <c r="B1792" s="2">
        <v>44230</v>
      </c>
      <c r="C1792">
        <v>1230</v>
      </c>
      <c r="D1792">
        <v>0.62</v>
      </c>
      <c r="E1792" s="2">
        <v>44230</v>
      </c>
      <c r="F1792">
        <v>2</v>
      </c>
      <c r="G1792">
        <f>IF(Table_production_dim1[[#This Row],[system_created_date]]=Table_production_dim1[[#Headers],[system_created_date]],"",SUMIF(B:B,Table_production_dim1[[#This Row],[system_created_date]],D:D))</f>
        <v>5.73</v>
      </c>
      <c r="H1792" t="str">
        <f>VLOOKUP(Table_production_dim1[[#This Row],[material_dim_material_id]],Table_material_dim1[[#All],[material_id]:[material_type_description]],3,FALSE)</f>
        <v>OCC</v>
      </c>
    </row>
    <row r="1793" spans="1:8" x14ac:dyDescent="0.25">
      <c r="A1793">
        <v>253</v>
      </c>
      <c r="B1793" s="2">
        <v>44230</v>
      </c>
      <c r="C1793">
        <v>1232</v>
      </c>
      <c r="D1793">
        <v>0.62</v>
      </c>
      <c r="E1793" s="2">
        <v>44230</v>
      </c>
      <c r="F1793">
        <v>2</v>
      </c>
      <c r="G1793">
        <f>IF(Table_production_dim1[[#This Row],[system_created_date]]=Table_production_dim1[[#Headers],[system_created_date]],"",SUMIF(B:B,Table_production_dim1[[#This Row],[system_created_date]],D:D))</f>
        <v>5.73</v>
      </c>
      <c r="H1793" t="str">
        <f>VLOOKUP(Table_production_dim1[[#This Row],[material_dim_material_id]],Table_material_dim1[[#All],[material_id]:[material_type_description]],3,FALSE)</f>
        <v>OCC</v>
      </c>
    </row>
    <row r="1794" spans="1:8" x14ac:dyDescent="0.25">
      <c r="A1794">
        <v>257</v>
      </c>
      <c r="B1794" s="2">
        <v>44230</v>
      </c>
      <c r="C1794">
        <v>1235</v>
      </c>
      <c r="D1794">
        <v>0.62</v>
      </c>
      <c r="E1794" s="2">
        <v>44230</v>
      </c>
      <c r="F1794">
        <v>2</v>
      </c>
      <c r="G1794">
        <f>IF(Table_production_dim1[[#This Row],[system_created_date]]=Table_production_dim1[[#Headers],[system_created_date]],"",SUMIF(B:B,Table_production_dim1[[#This Row],[system_created_date]],D:D))</f>
        <v>5.73</v>
      </c>
      <c r="H1794" t="str">
        <f>VLOOKUP(Table_production_dim1[[#This Row],[material_dim_material_id]],Table_material_dim1[[#All],[material_id]:[material_type_description]],3,FALSE)</f>
        <v>OCC</v>
      </c>
    </row>
    <row r="1795" spans="1:8" x14ac:dyDescent="0.25">
      <c r="A1795">
        <v>258</v>
      </c>
      <c r="B1795" s="2">
        <v>44230</v>
      </c>
      <c r="C1795">
        <v>1227</v>
      </c>
      <c r="D1795">
        <v>0.61</v>
      </c>
      <c r="E1795" s="2">
        <v>44230</v>
      </c>
      <c r="F1795">
        <v>2</v>
      </c>
      <c r="G1795">
        <f>IF(Table_production_dim1[[#This Row],[system_created_date]]=Table_production_dim1[[#Headers],[system_created_date]],"",SUMIF(B:B,Table_production_dim1[[#This Row],[system_created_date]],D:D))</f>
        <v>5.73</v>
      </c>
      <c r="H1795" t="str">
        <f>VLOOKUP(Table_production_dim1[[#This Row],[material_dim_material_id]],Table_material_dim1[[#All],[material_id]:[material_type_description]],3,FALSE)</f>
        <v>OCC</v>
      </c>
    </row>
    <row r="1796" spans="1:8" x14ac:dyDescent="0.25">
      <c r="A1796">
        <v>256</v>
      </c>
      <c r="B1796" s="2">
        <v>44230</v>
      </c>
      <c r="C1796">
        <v>1220</v>
      </c>
      <c r="D1796">
        <v>0.61</v>
      </c>
      <c r="E1796" s="2">
        <v>44230</v>
      </c>
      <c r="F1796">
        <v>2</v>
      </c>
      <c r="G1796">
        <f>IF(Table_production_dim1[[#This Row],[system_created_date]]=Table_production_dim1[[#Headers],[system_created_date]],"",SUMIF(B:B,Table_production_dim1[[#This Row],[system_created_date]],D:D))</f>
        <v>5.73</v>
      </c>
      <c r="H1796" t="str">
        <f>VLOOKUP(Table_production_dim1[[#This Row],[material_dim_material_id]],Table_material_dim1[[#All],[material_id]:[material_type_description]],3,FALSE)</f>
        <v>OCC</v>
      </c>
    </row>
    <row r="1797" spans="1:8" x14ac:dyDescent="0.25">
      <c r="A1797">
        <v>1576</v>
      </c>
      <c r="B1797" s="2">
        <v>44230</v>
      </c>
      <c r="C1797">
        <v>1620</v>
      </c>
      <c r="D1797">
        <v>0.81</v>
      </c>
      <c r="E1797" s="2">
        <v>44230</v>
      </c>
      <c r="F1797">
        <v>4</v>
      </c>
      <c r="G1797">
        <f>IF(Table_production_dim1[[#This Row],[system_created_date]]=Table_production_dim1[[#Headers],[system_created_date]],"",SUMIF(B:B,Table_production_dim1[[#This Row],[system_created_date]],D:D))</f>
        <v>5.73</v>
      </c>
      <c r="H1797" t="str">
        <f>VLOOKUP(Table_production_dim1[[#This Row],[material_dim_material_id]],Table_material_dim1[[#All],[material_id]:[material_type_description]],3,FALSE)</f>
        <v>ONP</v>
      </c>
    </row>
    <row r="1798" spans="1:8" x14ac:dyDescent="0.25">
      <c r="A1798">
        <v>254</v>
      </c>
      <c r="B1798" s="2">
        <v>44230</v>
      </c>
      <c r="C1798">
        <v>1200</v>
      </c>
      <c r="D1798">
        <v>0.6</v>
      </c>
      <c r="E1798" s="2">
        <v>44230</v>
      </c>
      <c r="F1798">
        <v>2</v>
      </c>
      <c r="G1798">
        <f>IF(Table_production_dim1[[#This Row],[system_created_date]]=Table_production_dim1[[#Headers],[system_created_date]],"",SUMIF(B:B,Table_production_dim1[[#This Row],[system_created_date]],D:D))</f>
        <v>5.73</v>
      </c>
      <c r="H1798" t="str">
        <f>VLOOKUP(Table_production_dim1[[#This Row],[material_dim_material_id]],Table_material_dim1[[#All],[material_id]:[material_type_description]],3,FALSE)</f>
        <v>OCC</v>
      </c>
    </row>
    <row r="1799" spans="1:8" x14ac:dyDescent="0.25">
      <c r="A1799">
        <v>262</v>
      </c>
      <c r="B1799" s="2">
        <v>44229</v>
      </c>
      <c r="C1799">
        <v>1305</v>
      </c>
      <c r="D1799">
        <v>0.65</v>
      </c>
      <c r="E1799" s="2">
        <v>44229</v>
      </c>
      <c r="F1799">
        <v>2</v>
      </c>
      <c r="G1799">
        <f>IF(Table_production_dim1[[#This Row],[system_created_date]]=Table_production_dim1[[#Headers],[system_created_date]],"",SUMIF(B:B,Table_production_dim1[[#This Row],[system_created_date]],D:D))</f>
        <v>8.1800000000000015</v>
      </c>
      <c r="H1799" t="str">
        <f>VLOOKUP(Table_production_dim1[[#This Row],[material_dim_material_id]],Table_material_dim1[[#All],[material_id]:[material_type_description]],3,FALSE)</f>
        <v>OCC</v>
      </c>
    </row>
    <row r="1800" spans="1:8" x14ac:dyDescent="0.25">
      <c r="A1800">
        <v>1577</v>
      </c>
      <c r="B1800" s="2">
        <v>44229</v>
      </c>
      <c r="C1800">
        <v>1672</v>
      </c>
      <c r="D1800">
        <v>0.84</v>
      </c>
      <c r="E1800" s="2">
        <v>44229</v>
      </c>
      <c r="F1800">
        <v>4</v>
      </c>
      <c r="G1800">
        <f>IF(Table_production_dim1[[#This Row],[system_created_date]]=Table_production_dim1[[#Headers],[system_created_date]],"",SUMIF(B:B,Table_production_dim1[[#This Row],[system_created_date]],D:D))</f>
        <v>8.1800000000000015</v>
      </c>
      <c r="H1800" t="str">
        <f>VLOOKUP(Table_production_dim1[[#This Row],[material_dim_material_id]],Table_material_dim1[[#All],[material_id]:[material_type_description]],3,FALSE)</f>
        <v>ONP</v>
      </c>
    </row>
    <row r="1801" spans="1:8" x14ac:dyDescent="0.25">
      <c r="A1801">
        <v>261</v>
      </c>
      <c r="B1801" s="2">
        <v>44229</v>
      </c>
      <c r="C1801">
        <v>1246</v>
      </c>
      <c r="D1801">
        <v>0.62</v>
      </c>
      <c r="E1801" s="2">
        <v>44229</v>
      </c>
      <c r="F1801">
        <v>2</v>
      </c>
      <c r="G1801">
        <f>IF(Table_production_dim1[[#This Row],[system_created_date]]=Table_production_dim1[[#Headers],[system_created_date]],"",SUMIF(B:B,Table_production_dim1[[#This Row],[system_created_date]],D:D))</f>
        <v>8.1800000000000015</v>
      </c>
      <c r="H1801" t="str">
        <f>VLOOKUP(Table_production_dim1[[#This Row],[material_dim_material_id]],Table_material_dim1[[#All],[material_id]:[material_type_description]],3,FALSE)</f>
        <v>OCC</v>
      </c>
    </row>
    <row r="1802" spans="1:8" x14ac:dyDescent="0.25">
      <c r="A1802">
        <v>1578</v>
      </c>
      <c r="B1802" s="2">
        <v>44229</v>
      </c>
      <c r="C1802">
        <v>1650</v>
      </c>
      <c r="D1802">
        <v>0.83</v>
      </c>
      <c r="E1802" s="2">
        <v>44229</v>
      </c>
      <c r="F1802">
        <v>4</v>
      </c>
      <c r="G1802">
        <f>IF(Table_production_dim1[[#This Row],[system_created_date]]=Table_production_dim1[[#Headers],[system_created_date]],"",SUMIF(B:B,Table_production_dim1[[#This Row],[system_created_date]],D:D))</f>
        <v>8.1800000000000015</v>
      </c>
      <c r="H1802" t="str">
        <f>VLOOKUP(Table_production_dim1[[#This Row],[material_dim_material_id]],Table_material_dim1[[#All],[material_id]:[material_type_description]],3,FALSE)</f>
        <v>ONP</v>
      </c>
    </row>
    <row r="1803" spans="1:8" x14ac:dyDescent="0.25">
      <c r="A1803">
        <v>2029</v>
      </c>
      <c r="B1803" s="2">
        <v>44229</v>
      </c>
      <c r="C1803">
        <v>405</v>
      </c>
      <c r="D1803">
        <v>0.2</v>
      </c>
      <c r="E1803" s="2">
        <v>44229</v>
      </c>
      <c r="F1803">
        <v>8</v>
      </c>
      <c r="G1803">
        <f>IF(Table_production_dim1[[#This Row],[system_created_date]]=Table_production_dim1[[#Headers],[system_created_date]],"",SUMIF(B:B,Table_production_dim1[[#This Row],[system_created_date]],D:D))</f>
        <v>8.1800000000000015</v>
      </c>
      <c r="H1803" t="str">
        <f>VLOOKUP(Table_production_dim1[[#This Row],[material_dim_material_id]],Table_material_dim1[[#All],[material_id]:[material_type_description]],3,FALSE)</f>
        <v>UBC</v>
      </c>
    </row>
    <row r="1804" spans="1:8" x14ac:dyDescent="0.25">
      <c r="A1804">
        <v>2030</v>
      </c>
      <c r="B1804" s="2">
        <v>44229</v>
      </c>
      <c r="C1804">
        <v>450</v>
      </c>
      <c r="D1804">
        <v>0.23</v>
      </c>
      <c r="E1804" s="2">
        <v>44229</v>
      </c>
      <c r="F1804">
        <v>8</v>
      </c>
      <c r="G1804">
        <f>IF(Table_production_dim1[[#This Row],[system_created_date]]=Table_production_dim1[[#Headers],[system_created_date]],"",SUMIF(B:B,Table_production_dim1[[#This Row],[system_created_date]],D:D))</f>
        <v>8.1800000000000015</v>
      </c>
      <c r="H1804" t="str">
        <f>VLOOKUP(Table_production_dim1[[#This Row],[material_dim_material_id]],Table_material_dim1[[#All],[material_id]:[material_type_description]],3,FALSE)</f>
        <v>UBC</v>
      </c>
    </row>
    <row r="1805" spans="1:8" x14ac:dyDescent="0.25">
      <c r="A1805">
        <v>266</v>
      </c>
      <c r="B1805" s="2">
        <v>44229</v>
      </c>
      <c r="C1805">
        <v>1246</v>
      </c>
      <c r="D1805">
        <v>0.62</v>
      </c>
      <c r="E1805" s="2">
        <v>44229</v>
      </c>
      <c r="F1805">
        <v>2</v>
      </c>
      <c r="G1805">
        <f>IF(Table_production_dim1[[#This Row],[system_created_date]]=Table_production_dim1[[#Headers],[system_created_date]],"",SUMIF(B:B,Table_production_dim1[[#This Row],[system_created_date]],D:D))</f>
        <v>8.1800000000000015</v>
      </c>
      <c r="H1805" t="str">
        <f>VLOOKUP(Table_production_dim1[[#This Row],[material_dim_material_id]],Table_material_dim1[[#All],[material_id]:[material_type_description]],3,FALSE)</f>
        <v>OCC</v>
      </c>
    </row>
    <row r="1806" spans="1:8" x14ac:dyDescent="0.25">
      <c r="A1806">
        <v>264</v>
      </c>
      <c r="B1806" s="2">
        <v>44229</v>
      </c>
      <c r="C1806">
        <v>1192</v>
      </c>
      <c r="D1806">
        <v>0.6</v>
      </c>
      <c r="E1806" s="2">
        <v>44229</v>
      </c>
      <c r="F1806">
        <v>2</v>
      </c>
      <c r="G1806">
        <f>IF(Table_production_dim1[[#This Row],[system_created_date]]=Table_production_dim1[[#Headers],[system_created_date]],"",SUMIF(B:B,Table_production_dim1[[#This Row],[system_created_date]],D:D))</f>
        <v>8.1800000000000015</v>
      </c>
      <c r="H1806" t="str">
        <f>VLOOKUP(Table_production_dim1[[#This Row],[material_dim_material_id]],Table_material_dim1[[#All],[material_id]:[material_type_description]],3,FALSE)</f>
        <v>OCC</v>
      </c>
    </row>
    <row r="1807" spans="1:8" x14ac:dyDescent="0.25">
      <c r="A1807">
        <v>2031</v>
      </c>
      <c r="B1807" s="2">
        <v>44229</v>
      </c>
      <c r="C1807">
        <v>420</v>
      </c>
      <c r="D1807">
        <v>0.21</v>
      </c>
      <c r="E1807" s="2">
        <v>44229</v>
      </c>
      <c r="F1807">
        <v>8</v>
      </c>
      <c r="G1807">
        <f>IF(Table_production_dim1[[#This Row],[system_created_date]]=Table_production_dim1[[#Headers],[system_created_date]],"",SUMIF(B:B,Table_production_dim1[[#This Row],[system_created_date]],D:D))</f>
        <v>8.1800000000000015</v>
      </c>
      <c r="H1807" t="str">
        <f>VLOOKUP(Table_production_dim1[[#This Row],[material_dim_material_id]],Table_material_dim1[[#All],[material_id]:[material_type_description]],3,FALSE)</f>
        <v>UBC</v>
      </c>
    </row>
    <row r="1808" spans="1:8" x14ac:dyDescent="0.25">
      <c r="A1808">
        <v>265</v>
      </c>
      <c r="B1808" s="2">
        <v>44229</v>
      </c>
      <c r="C1808">
        <v>1290</v>
      </c>
      <c r="D1808">
        <v>0.65</v>
      </c>
      <c r="E1808" s="2">
        <v>44229</v>
      </c>
      <c r="F1808">
        <v>2</v>
      </c>
      <c r="G1808">
        <f>IF(Table_production_dim1[[#This Row],[system_created_date]]=Table_production_dim1[[#Headers],[system_created_date]],"",SUMIF(B:B,Table_production_dim1[[#This Row],[system_created_date]],D:D))</f>
        <v>8.1800000000000015</v>
      </c>
      <c r="H1808" t="str">
        <f>VLOOKUP(Table_production_dim1[[#This Row],[material_dim_material_id]],Table_material_dim1[[#All],[material_id]:[material_type_description]],3,FALSE)</f>
        <v>OCC</v>
      </c>
    </row>
    <row r="1809" spans="1:8" x14ac:dyDescent="0.25">
      <c r="A1809">
        <v>269</v>
      </c>
      <c r="B1809" s="2">
        <v>44229</v>
      </c>
      <c r="C1809">
        <v>1220</v>
      </c>
      <c r="D1809">
        <v>0.61</v>
      </c>
      <c r="E1809" s="2">
        <v>44229</v>
      </c>
      <c r="F1809">
        <v>2</v>
      </c>
      <c r="G1809">
        <f>IF(Table_production_dim1[[#This Row],[system_created_date]]=Table_production_dim1[[#Headers],[system_created_date]],"",SUMIF(B:B,Table_production_dim1[[#This Row],[system_created_date]],D:D))</f>
        <v>8.1800000000000015</v>
      </c>
      <c r="H1809" t="str">
        <f>VLOOKUP(Table_production_dim1[[#This Row],[material_dim_material_id]],Table_material_dim1[[#All],[material_id]:[material_type_description]],3,FALSE)</f>
        <v>OCC</v>
      </c>
    </row>
    <row r="1810" spans="1:8" x14ac:dyDescent="0.25">
      <c r="A1810">
        <v>263</v>
      </c>
      <c r="B1810" s="2">
        <v>44229</v>
      </c>
      <c r="C1810">
        <v>1295</v>
      </c>
      <c r="D1810">
        <v>0.65</v>
      </c>
      <c r="E1810" s="2">
        <v>44229</v>
      </c>
      <c r="F1810">
        <v>2</v>
      </c>
      <c r="G1810">
        <f>IF(Table_production_dim1[[#This Row],[system_created_date]]=Table_production_dim1[[#Headers],[system_created_date]],"",SUMIF(B:B,Table_production_dim1[[#This Row],[system_created_date]],D:D))</f>
        <v>8.1800000000000015</v>
      </c>
      <c r="H1810" t="str">
        <f>VLOOKUP(Table_production_dim1[[#This Row],[material_dim_material_id]],Table_material_dim1[[#All],[material_id]:[material_type_description]],3,FALSE)</f>
        <v>OCC</v>
      </c>
    </row>
    <row r="1811" spans="1:8" x14ac:dyDescent="0.25">
      <c r="A1811">
        <v>268</v>
      </c>
      <c r="B1811" s="2">
        <v>44229</v>
      </c>
      <c r="C1811">
        <v>1224</v>
      </c>
      <c r="D1811">
        <v>0.61</v>
      </c>
      <c r="E1811" s="2">
        <v>44229</v>
      </c>
      <c r="F1811">
        <v>2</v>
      </c>
      <c r="G1811">
        <f>IF(Table_production_dim1[[#This Row],[system_created_date]]=Table_production_dim1[[#Headers],[system_created_date]],"",SUMIF(B:B,Table_production_dim1[[#This Row],[system_created_date]],D:D))</f>
        <v>8.1800000000000015</v>
      </c>
      <c r="H1811" t="str">
        <f>VLOOKUP(Table_production_dim1[[#This Row],[material_dim_material_id]],Table_material_dim1[[#All],[material_id]:[material_type_description]],3,FALSE)</f>
        <v>OCC</v>
      </c>
    </row>
    <row r="1812" spans="1:8" x14ac:dyDescent="0.25">
      <c r="A1812">
        <v>267</v>
      </c>
      <c r="B1812" s="2">
        <v>44229</v>
      </c>
      <c r="C1812">
        <v>1200</v>
      </c>
      <c r="D1812">
        <v>0.6</v>
      </c>
      <c r="E1812" s="2">
        <v>44229</v>
      </c>
      <c r="F1812">
        <v>2</v>
      </c>
      <c r="G1812">
        <f>IF(Table_production_dim1[[#This Row],[system_created_date]]=Table_production_dim1[[#Headers],[system_created_date]],"",SUMIF(B:B,Table_production_dim1[[#This Row],[system_created_date]],D:D))</f>
        <v>8.1800000000000015</v>
      </c>
      <c r="H1812" t="str">
        <f>VLOOKUP(Table_production_dim1[[#This Row],[material_dim_material_id]],Table_material_dim1[[#All],[material_id]:[material_type_description]],3,FALSE)</f>
        <v>OCC</v>
      </c>
    </row>
    <row r="1813" spans="1:8" x14ac:dyDescent="0.25">
      <c r="A1813">
        <v>1832</v>
      </c>
      <c r="B1813" s="2">
        <v>44229</v>
      </c>
      <c r="C1813">
        <v>510</v>
      </c>
      <c r="D1813">
        <v>0.26</v>
      </c>
      <c r="E1813" s="2">
        <v>44229</v>
      </c>
      <c r="F1813">
        <v>5</v>
      </c>
      <c r="G1813">
        <f>IF(Table_production_dim1[[#This Row],[system_created_date]]=Table_production_dim1[[#Headers],[system_created_date]],"",SUMIF(B:B,Table_production_dim1[[#This Row],[system_created_date]],D:D))</f>
        <v>8.1800000000000015</v>
      </c>
      <c r="H1813" t="str">
        <f>VLOOKUP(Table_production_dim1[[#This Row],[material_dim_material_id]],Table_material_dim1[[#All],[material_id]:[material_type_description]],3,FALSE)</f>
        <v>PET</v>
      </c>
    </row>
    <row r="1814" spans="1:8" x14ac:dyDescent="0.25">
      <c r="A1814">
        <v>1951</v>
      </c>
      <c r="B1814" s="2">
        <v>44228</v>
      </c>
      <c r="C1814">
        <v>620</v>
      </c>
      <c r="D1814">
        <v>0.31</v>
      </c>
      <c r="E1814" s="2">
        <v>44228</v>
      </c>
      <c r="F1814">
        <v>7</v>
      </c>
      <c r="G1814">
        <f>IF(Table_production_dim1[[#This Row],[system_created_date]]=Table_production_dim1[[#Headers],[system_created_date]],"",SUMIF(B:B,Table_production_dim1[[#This Row],[system_created_date]],D:D))</f>
        <v>8.14</v>
      </c>
      <c r="H1814" t="str">
        <f>VLOOKUP(Table_production_dim1[[#This Row],[material_dim_material_id]],Table_material_dim1[[#All],[material_id]:[material_type_description]],3,FALSE)</f>
        <v>HDPEC</v>
      </c>
    </row>
    <row r="1815" spans="1:8" x14ac:dyDescent="0.25">
      <c r="A1815">
        <v>274</v>
      </c>
      <c r="B1815" s="2">
        <v>44228</v>
      </c>
      <c r="C1815">
        <v>1310</v>
      </c>
      <c r="D1815">
        <v>0.66</v>
      </c>
      <c r="E1815" s="2">
        <v>44228</v>
      </c>
      <c r="F1815">
        <v>2</v>
      </c>
      <c r="G1815">
        <f>IF(Table_production_dim1[[#This Row],[system_created_date]]=Table_production_dim1[[#Headers],[system_created_date]],"",SUMIF(B:B,Table_production_dim1[[#This Row],[system_created_date]],D:D))</f>
        <v>8.14</v>
      </c>
      <c r="H1815" t="str">
        <f>VLOOKUP(Table_production_dim1[[#This Row],[material_dim_material_id]],Table_material_dim1[[#All],[material_id]:[material_type_description]],3,FALSE)</f>
        <v>OCC</v>
      </c>
    </row>
    <row r="1816" spans="1:8" x14ac:dyDescent="0.25">
      <c r="A1816">
        <v>1579</v>
      </c>
      <c r="B1816" s="2">
        <v>44228</v>
      </c>
      <c r="C1816">
        <v>1650</v>
      </c>
      <c r="D1816">
        <v>0.83</v>
      </c>
      <c r="E1816" s="2">
        <v>44228</v>
      </c>
      <c r="F1816">
        <v>4</v>
      </c>
      <c r="G1816">
        <f>IF(Table_production_dim1[[#This Row],[system_created_date]]=Table_production_dim1[[#Headers],[system_created_date]],"",SUMIF(B:B,Table_production_dim1[[#This Row],[system_created_date]],D:D))</f>
        <v>8.14</v>
      </c>
      <c r="H1816" t="str">
        <f>VLOOKUP(Table_production_dim1[[#This Row],[material_dim_material_id]],Table_material_dim1[[#All],[material_id]:[material_type_description]],3,FALSE)</f>
        <v>ONP</v>
      </c>
    </row>
    <row r="1817" spans="1:8" x14ac:dyDescent="0.25">
      <c r="A1817">
        <v>276</v>
      </c>
      <c r="B1817" s="2">
        <v>44228</v>
      </c>
      <c r="C1817">
        <v>1305</v>
      </c>
      <c r="D1817">
        <v>0.65</v>
      </c>
      <c r="E1817" s="2">
        <v>44228</v>
      </c>
      <c r="F1817">
        <v>2</v>
      </c>
      <c r="G1817">
        <f>IF(Table_production_dim1[[#This Row],[system_created_date]]=Table_production_dim1[[#Headers],[system_created_date]],"",SUMIF(B:B,Table_production_dim1[[#This Row],[system_created_date]],D:D))</f>
        <v>8.14</v>
      </c>
      <c r="H1817" t="str">
        <f>VLOOKUP(Table_production_dim1[[#This Row],[material_dim_material_id]],Table_material_dim1[[#All],[material_id]:[material_type_description]],3,FALSE)</f>
        <v>OCC</v>
      </c>
    </row>
    <row r="1818" spans="1:8" x14ac:dyDescent="0.25">
      <c r="A1818">
        <v>1915</v>
      </c>
      <c r="B1818" s="2">
        <v>44228</v>
      </c>
      <c r="C1818">
        <v>840</v>
      </c>
      <c r="D1818">
        <v>0.42</v>
      </c>
      <c r="E1818" s="2">
        <v>44228</v>
      </c>
      <c r="F1818">
        <v>6</v>
      </c>
      <c r="G1818">
        <f>IF(Table_production_dim1[[#This Row],[system_created_date]]=Table_production_dim1[[#Headers],[system_created_date]],"",SUMIF(B:B,Table_production_dim1[[#This Row],[system_created_date]],D:D))</f>
        <v>8.14</v>
      </c>
      <c r="H1818" t="str">
        <f>VLOOKUP(Table_production_dim1[[#This Row],[material_dim_material_id]],Table_material_dim1[[#All],[material_id]:[material_type_description]],3,FALSE)</f>
        <v>HDPEN</v>
      </c>
    </row>
    <row r="1819" spans="1:8" x14ac:dyDescent="0.25">
      <c r="A1819">
        <v>279</v>
      </c>
      <c r="B1819" s="2">
        <v>44228</v>
      </c>
      <c r="C1819">
        <v>1240</v>
      </c>
      <c r="D1819">
        <v>0.62</v>
      </c>
      <c r="E1819" s="2">
        <v>44228</v>
      </c>
      <c r="F1819">
        <v>2</v>
      </c>
      <c r="G1819">
        <f>IF(Table_production_dim1[[#This Row],[system_created_date]]=Table_production_dim1[[#Headers],[system_created_date]],"",SUMIF(B:B,Table_production_dim1[[#This Row],[system_created_date]],D:D))</f>
        <v>8.14</v>
      </c>
      <c r="H1819" t="str">
        <f>VLOOKUP(Table_production_dim1[[#This Row],[material_dim_material_id]],Table_material_dim1[[#All],[material_id]:[material_type_description]],3,FALSE)</f>
        <v>OCC</v>
      </c>
    </row>
    <row r="1820" spans="1:8" x14ac:dyDescent="0.25">
      <c r="A1820">
        <v>270</v>
      </c>
      <c r="B1820" s="2">
        <v>44228</v>
      </c>
      <c r="C1820">
        <v>1219</v>
      </c>
      <c r="D1820">
        <v>0.61</v>
      </c>
      <c r="E1820" s="2">
        <v>44228</v>
      </c>
      <c r="F1820">
        <v>2</v>
      </c>
      <c r="G1820">
        <f>IF(Table_production_dim1[[#This Row],[system_created_date]]=Table_production_dim1[[#Headers],[system_created_date]],"",SUMIF(B:B,Table_production_dim1[[#This Row],[system_created_date]],D:D))</f>
        <v>8.14</v>
      </c>
      <c r="H1820" t="str">
        <f>VLOOKUP(Table_production_dim1[[#This Row],[material_dim_material_id]],Table_material_dim1[[#All],[material_id]:[material_type_description]],3,FALSE)</f>
        <v>OCC</v>
      </c>
    </row>
    <row r="1821" spans="1:8" x14ac:dyDescent="0.25">
      <c r="A1821">
        <v>275</v>
      </c>
      <c r="B1821" s="2">
        <v>44228</v>
      </c>
      <c r="C1821">
        <v>1246</v>
      </c>
      <c r="D1821">
        <v>0.62</v>
      </c>
      <c r="E1821" s="2">
        <v>44228</v>
      </c>
      <c r="F1821">
        <v>2</v>
      </c>
      <c r="G1821">
        <f>IF(Table_production_dim1[[#This Row],[system_created_date]]=Table_production_dim1[[#Headers],[system_created_date]],"",SUMIF(B:B,Table_production_dim1[[#This Row],[system_created_date]],D:D))</f>
        <v>8.14</v>
      </c>
      <c r="H1821" t="str">
        <f>VLOOKUP(Table_production_dim1[[#This Row],[material_dim_material_id]],Table_material_dim1[[#All],[material_id]:[material_type_description]],3,FALSE)</f>
        <v>OCC</v>
      </c>
    </row>
    <row r="1822" spans="1:8" x14ac:dyDescent="0.25">
      <c r="A1822">
        <v>278</v>
      </c>
      <c r="B1822" s="2">
        <v>44228</v>
      </c>
      <c r="C1822">
        <v>1200</v>
      </c>
      <c r="D1822">
        <v>0.6</v>
      </c>
      <c r="E1822" s="2">
        <v>44228</v>
      </c>
      <c r="F1822">
        <v>2</v>
      </c>
      <c r="G1822">
        <f>IF(Table_production_dim1[[#This Row],[system_created_date]]=Table_production_dim1[[#Headers],[system_created_date]],"",SUMIF(B:B,Table_production_dim1[[#This Row],[system_created_date]],D:D))</f>
        <v>8.14</v>
      </c>
      <c r="H1822" t="str">
        <f>VLOOKUP(Table_production_dim1[[#This Row],[material_dim_material_id]],Table_material_dim1[[#All],[material_id]:[material_type_description]],3,FALSE)</f>
        <v>OCC</v>
      </c>
    </row>
    <row r="1823" spans="1:8" x14ac:dyDescent="0.25">
      <c r="A1823">
        <v>271</v>
      </c>
      <c r="B1823" s="2">
        <v>44228</v>
      </c>
      <c r="C1823">
        <v>1295</v>
      </c>
      <c r="D1823">
        <v>0.65</v>
      </c>
      <c r="E1823" s="2">
        <v>44228</v>
      </c>
      <c r="F1823">
        <v>2</v>
      </c>
      <c r="G1823">
        <f>IF(Table_production_dim1[[#This Row],[system_created_date]]=Table_production_dim1[[#Headers],[system_created_date]],"",SUMIF(B:B,Table_production_dim1[[#This Row],[system_created_date]],D:D))</f>
        <v>8.14</v>
      </c>
      <c r="H1823" t="str">
        <f>VLOOKUP(Table_production_dim1[[#This Row],[material_dim_material_id]],Table_material_dim1[[#All],[material_id]:[material_type_description]],3,FALSE)</f>
        <v>OCC</v>
      </c>
    </row>
    <row r="1824" spans="1:8" x14ac:dyDescent="0.25">
      <c r="A1824">
        <v>277</v>
      </c>
      <c r="B1824" s="2">
        <v>44228</v>
      </c>
      <c r="C1824">
        <v>1264</v>
      </c>
      <c r="D1824">
        <v>0.63</v>
      </c>
      <c r="E1824" s="2">
        <v>44228</v>
      </c>
      <c r="F1824">
        <v>2</v>
      </c>
      <c r="G1824">
        <f>IF(Table_production_dim1[[#This Row],[system_created_date]]=Table_production_dim1[[#Headers],[system_created_date]],"",SUMIF(B:B,Table_production_dim1[[#This Row],[system_created_date]],D:D))</f>
        <v>8.14</v>
      </c>
      <c r="H1824" t="str">
        <f>VLOOKUP(Table_production_dim1[[#This Row],[material_dim_material_id]],Table_material_dim1[[#All],[material_id]:[material_type_description]],3,FALSE)</f>
        <v>OCC</v>
      </c>
    </row>
    <row r="1825" spans="1:8" x14ac:dyDescent="0.25">
      <c r="A1825">
        <v>2032</v>
      </c>
      <c r="B1825" s="2">
        <v>44228</v>
      </c>
      <c r="C1825">
        <v>450</v>
      </c>
      <c r="D1825">
        <v>0.23</v>
      </c>
      <c r="E1825" s="2">
        <v>44228</v>
      </c>
      <c r="F1825">
        <v>8</v>
      </c>
      <c r="G1825">
        <f>IF(Table_production_dim1[[#This Row],[system_created_date]]=Table_production_dim1[[#Headers],[system_created_date]],"",SUMIF(B:B,Table_production_dim1[[#This Row],[system_created_date]],D:D))</f>
        <v>8.14</v>
      </c>
      <c r="H1825" t="str">
        <f>VLOOKUP(Table_production_dim1[[#This Row],[material_dim_material_id]],Table_material_dim1[[#All],[material_id]:[material_type_description]],3,FALSE)</f>
        <v>UBC</v>
      </c>
    </row>
    <row r="1826" spans="1:8" x14ac:dyDescent="0.25">
      <c r="A1826">
        <v>273</v>
      </c>
      <c r="B1826" s="2">
        <v>44228</v>
      </c>
      <c r="C1826">
        <v>1294</v>
      </c>
      <c r="D1826">
        <v>0.65</v>
      </c>
      <c r="E1826" s="2">
        <v>44228</v>
      </c>
      <c r="F1826">
        <v>2</v>
      </c>
      <c r="G1826">
        <f>IF(Table_production_dim1[[#This Row],[system_created_date]]=Table_production_dim1[[#Headers],[system_created_date]],"",SUMIF(B:B,Table_production_dim1[[#This Row],[system_created_date]],D:D))</f>
        <v>8.14</v>
      </c>
      <c r="H1826" t="str">
        <f>VLOOKUP(Table_production_dim1[[#This Row],[material_dim_material_id]],Table_material_dim1[[#All],[material_id]:[material_type_description]],3,FALSE)</f>
        <v>OCC</v>
      </c>
    </row>
    <row r="1827" spans="1:8" x14ac:dyDescent="0.25">
      <c r="A1827">
        <v>272</v>
      </c>
      <c r="B1827" s="2">
        <v>44228</v>
      </c>
      <c r="C1827">
        <v>1320</v>
      </c>
      <c r="D1827">
        <v>0.66</v>
      </c>
      <c r="E1827" s="2">
        <v>44228</v>
      </c>
      <c r="F1827">
        <v>2</v>
      </c>
      <c r="G1827">
        <f>IF(Table_production_dim1[[#This Row],[system_created_date]]=Table_production_dim1[[#Headers],[system_created_date]],"",SUMIF(B:B,Table_production_dim1[[#This Row],[system_created_date]],D:D))</f>
        <v>8.14</v>
      </c>
      <c r="H1827" t="str">
        <f>VLOOKUP(Table_production_dim1[[#This Row],[material_dim_material_id]],Table_material_dim1[[#All],[material_id]:[material_type_description]],3,FALSE)</f>
        <v>OCC</v>
      </c>
    </row>
    <row r="1828" spans="1:8" x14ac:dyDescent="0.25">
      <c r="A1828">
        <v>280</v>
      </c>
      <c r="B1828" s="2">
        <v>44227</v>
      </c>
      <c r="C1828">
        <v>1220</v>
      </c>
      <c r="D1828">
        <v>0.61</v>
      </c>
      <c r="E1828" s="2">
        <v>44227</v>
      </c>
      <c r="F1828">
        <v>2</v>
      </c>
      <c r="G1828">
        <f>IF(Table_production_dim1[[#This Row],[system_created_date]]=Table_production_dim1[[#Headers],[system_created_date]],"",SUMIF(B:B,Table_production_dim1[[#This Row],[system_created_date]],D:D))</f>
        <v>1.85</v>
      </c>
      <c r="H1828" t="str">
        <f>VLOOKUP(Table_production_dim1[[#This Row],[material_dim_material_id]],Table_material_dim1[[#All],[material_id]:[material_type_description]],3,FALSE)</f>
        <v>OCC</v>
      </c>
    </row>
    <row r="1829" spans="1:8" x14ac:dyDescent="0.25">
      <c r="A1829">
        <v>1499</v>
      </c>
      <c r="B1829" s="2">
        <v>44227</v>
      </c>
      <c r="C1829">
        <v>860</v>
      </c>
      <c r="D1829">
        <v>0.43</v>
      </c>
      <c r="E1829" s="2">
        <v>44227</v>
      </c>
      <c r="F1829">
        <v>3</v>
      </c>
      <c r="G1829">
        <f>IF(Table_production_dim1[[#This Row],[system_created_date]]=Table_production_dim1[[#Headers],[system_created_date]],"",SUMIF(B:B,Table_production_dim1[[#This Row],[system_created_date]],D:D))</f>
        <v>1.85</v>
      </c>
      <c r="H1829" t="str">
        <f>VLOOKUP(Table_production_dim1[[#This Row],[material_dim_material_id]],Table_material_dim1[[#All],[material_id]:[material_type_description]],3,FALSE)</f>
        <v>TIN</v>
      </c>
    </row>
    <row r="1830" spans="1:8" x14ac:dyDescent="0.25">
      <c r="A1830">
        <v>1580</v>
      </c>
      <c r="B1830" s="2">
        <v>44227</v>
      </c>
      <c r="C1830">
        <v>1610</v>
      </c>
      <c r="D1830">
        <v>0.81</v>
      </c>
      <c r="E1830" s="2">
        <v>44227</v>
      </c>
      <c r="F1830">
        <v>4</v>
      </c>
      <c r="G1830">
        <f>IF(Table_production_dim1[[#This Row],[system_created_date]]=Table_production_dim1[[#Headers],[system_created_date]],"",SUMIF(B:B,Table_production_dim1[[#This Row],[system_created_date]],D:D))</f>
        <v>1.85</v>
      </c>
      <c r="H1830" t="str">
        <f>VLOOKUP(Table_production_dim1[[#This Row],[material_dim_material_id]],Table_material_dim1[[#All],[material_id]:[material_type_description]],3,FALSE)</f>
        <v>ONP</v>
      </c>
    </row>
    <row r="1831" spans="1:8" x14ac:dyDescent="0.25">
      <c r="A1831">
        <v>283</v>
      </c>
      <c r="B1831" s="2">
        <v>44226</v>
      </c>
      <c r="C1831">
        <v>1205</v>
      </c>
      <c r="D1831">
        <v>0.6</v>
      </c>
      <c r="E1831" s="2">
        <v>44226</v>
      </c>
      <c r="F1831">
        <v>2</v>
      </c>
      <c r="G1831">
        <f>IF(Table_production_dim1[[#This Row],[system_created_date]]=Table_production_dim1[[#Headers],[system_created_date]],"",SUMIF(B:B,Table_production_dim1[[#This Row],[system_created_date]],D:D))</f>
        <v>8.2299999999999986</v>
      </c>
      <c r="H1831" t="str">
        <f>VLOOKUP(Table_production_dim1[[#This Row],[material_dim_material_id]],Table_material_dim1[[#All],[material_id]:[material_type_description]],3,FALSE)</f>
        <v>OCC</v>
      </c>
    </row>
    <row r="1832" spans="1:8" x14ac:dyDescent="0.25">
      <c r="A1832">
        <v>286</v>
      </c>
      <c r="B1832" s="2">
        <v>44226</v>
      </c>
      <c r="C1832">
        <v>1200</v>
      </c>
      <c r="D1832">
        <v>0.6</v>
      </c>
      <c r="E1832" s="2">
        <v>44226</v>
      </c>
      <c r="F1832">
        <v>2</v>
      </c>
      <c r="G1832">
        <f>IF(Table_production_dim1[[#This Row],[system_created_date]]=Table_production_dim1[[#Headers],[system_created_date]],"",SUMIF(B:B,Table_production_dim1[[#This Row],[system_created_date]],D:D))</f>
        <v>8.2299999999999986</v>
      </c>
      <c r="H1832" t="str">
        <f>VLOOKUP(Table_production_dim1[[#This Row],[material_dim_material_id]],Table_material_dim1[[#All],[material_id]:[material_type_description]],3,FALSE)</f>
        <v>OCC</v>
      </c>
    </row>
    <row r="1833" spans="1:8" x14ac:dyDescent="0.25">
      <c r="A1833">
        <v>287</v>
      </c>
      <c r="B1833" s="2">
        <v>44226</v>
      </c>
      <c r="C1833">
        <v>1210</v>
      </c>
      <c r="D1833">
        <v>0.61</v>
      </c>
      <c r="E1833" s="2">
        <v>44226</v>
      </c>
      <c r="F1833">
        <v>2</v>
      </c>
      <c r="G1833">
        <f>IF(Table_production_dim1[[#This Row],[system_created_date]]=Table_production_dim1[[#Headers],[system_created_date]],"",SUMIF(B:B,Table_production_dim1[[#This Row],[system_created_date]],D:D))</f>
        <v>8.2299999999999986</v>
      </c>
      <c r="H1833" t="str">
        <f>VLOOKUP(Table_production_dim1[[#This Row],[material_dim_material_id]],Table_material_dim1[[#All],[material_id]:[material_type_description]],3,FALSE)</f>
        <v>OCC</v>
      </c>
    </row>
    <row r="1834" spans="1:8" x14ac:dyDescent="0.25">
      <c r="A1834">
        <v>1581</v>
      </c>
      <c r="B1834" s="2">
        <v>44226</v>
      </c>
      <c r="C1834">
        <v>1650</v>
      </c>
      <c r="D1834">
        <v>0.83</v>
      </c>
      <c r="E1834" s="2">
        <v>44226</v>
      </c>
      <c r="F1834">
        <v>4</v>
      </c>
      <c r="G1834">
        <f>IF(Table_production_dim1[[#This Row],[system_created_date]]=Table_production_dim1[[#Headers],[system_created_date]],"",SUMIF(B:B,Table_production_dim1[[#This Row],[system_created_date]],D:D))</f>
        <v>8.2299999999999986</v>
      </c>
      <c r="H1834" t="str">
        <f>VLOOKUP(Table_production_dim1[[#This Row],[material_dim_material_id]],Table_material_dim1[[#All],[material_id]:[material_type_description]],3,FALSE)</f>
        <v>ONP</v>
      </c>
    </row>
    <row r="1835" spans="1:8" x14ac:dyDescent="0.25">
      <c r="A1835">
        <v>291</v>
      </c>
      <c r="B1835" s="2">
        <v>44226</v>
      </c>
      <c r="C1835">
        <v>1200</v>
      </c>
      <c r="D1835">
        <v>0.6</v>
      </c>
      <c r="E1835" s="2">
        <v>44226</v>
      </c>
      <c r="F1835">
        <v>2</v>
      </c>
      <c r="G1835">
        <f>IF(Table_production_dim1[[#This Row],[system_created_date]]=Table_production_dim1[[#Headers],[system_created_date]],"",SUMIF(B:B,Table_production_dim1[[#This Row],[system_created_date]],D:D))</f>
        <v>8.2299999999999986</v>
      </c>
      <c r="H1835" t="str">
        <f>VLOOKUP(Table_production_dim1[[#This Row],[material_dim_material_id]],Table_material_dim1[[#All],[material_id]:[material_type_description]],3,FALSE)</f>
        <v>OCC</v>
      </c>
    </row>
    <row r="1836" spans="1:8" x14ac:dyDescent="0.25">
      <c r="A1836">
        <v>285</v>
      </c>
      <c r="B1836" s="2">
        <v>44226</v>
      </c>
      <c r="C1836">
        <v>1196</v>
      </c>
      <c r="D1836">
        <v>0.6</v>
      </c>
      <c r="E1836" s="2">
        <v>44226</v>
      </c>
      <c r="F1836">
        <v>2</v>
      </c>
      <c r="G1836">
        <f>IF(Table_production_dim1[[#This Row],[system_created_date]]=Table_production_dim1[[#Headers],[system_created_date]],"",SUMIF(B:B,Table_production_dim1[[#This Row],[system_created_date]],D:D))</f>
        <v>8.2299999999999986</v>
      </c>
      <c r="H1836" t="str">
        <f>VLOOKUP(Table_production_dim1[[#This Row],[material_dim_material_id]],Table_material_dim1[[#All],[material_id]:[material_type_description]],3,FALSE)</f>
        <v>OCC</v>
      </c>
    </row>
    <row r="1837" spans="1:8" x14ac:dyDescent="0.25">
      <c r="A1837">
        <v>284</v>
      </c>
      <c r="B1837" s="2">
        <v>44226</v>
      </c>
      <c r="C1837">
        <v>1210</v>
      </c>
      <c r="D1837">
        <v>0.61</v>
      </c>
      <c r="E1837" s="2">
        <v>44226</v>
      </c>
      <c r="F1837">
        <v>2</v>
      </c>
      <c r="G1837">
        <f>IF(Table_production_dim1[[#This Row],[system_created_date]]=Table_production_dim1[[#Headers],[system_created_date]],"",SUMIF(B:B,Table_production_dim1[[#This Row],[system_created_date]],D:D))</f>
        <v>8.2299999999999986</v>
      </c>
      <c r="H1837" t="str">
        <f>VLOOKUP(Table_production_dim1[[#This Row],[material_dim_material_id]],Table_material_dim1[[#All],[material_id]:[material_type_description]],3,FALSE)</f>
        <v>OCC</v>
      </c>
    </row>
    <row r="1838" spans="1:8" x14ac:dyDescent="0.25">
      <c r="A1838">
        <v>289</v>
      </c>
      <c r="B1838" s="2">
        <v>44226</v>
      </c>
      <c r="C1838">
        <v>1205</v>
      </c>
      <c r="D1838">
        <v>0.6</v>
      </c>
      <c r="E1838" s="2">
        <v>44226</v>
      </c>
      <c r="F1838">
        <v>2</v>
      </c>
      <c r="G1838">
        <f>IF(Table_production_dim1[[#This Row],[system_created_date]]=Table_production_dim1[[#Headers],[system_created_date]],"",SUMIF(B:B,Table_production_dim1[[#This Row],[system_created_date]],D:D))</f>
        <v>8.2299999999999986</v>
      </c>
      <c r="H1838" t="str">
        <f>VLOOKUP(Table_production_dim1[[#This Row],[material_dim_material_id]],Table_material_dim1[[#All],[material_id]:[material_type_description]],3,FALSE)</f>
        <v>OCC</v>
      </c>
    </row>
    <row r="1839" spans="1:8" x14ac:dyDescent="0.25">
      <c r="A1839">
        <v>288</v>
      </c>
      <c r="B1839" s="2">
        <v>44226</v>
      </c>
      <c r="C1839">
        <v>1200</v>
      </c>
      <c r="D1839">
        <v>0.6</v>
      </c>
      <c r="E1839" s="2">
        <v>44226</v>
      </c>
      <c r="F1839">
        <v>2</v>
      </c>
      <c r="G1839">
        <f>IF(Table_production_dim1[[#This Row],[system_created_date]]=Table_production_dim1[[#Headers],[system_created_date]],"",SUMIF(B:B,Table_production_dim1[[#This Row],[system_created_date]],D:D))</f>
        <v>8.2299999999999986</v>
      </c>
      <c r="H1839" t="str">
        <f>VLOOKUP(Table_production_dim1[[#This Row],[material_dim_material_id]],Table_material_dim1[[#All],[material_id]:[material_type_description]],3,FALSE)</f>
        <v>OCC</v>
      </c>
    </row>
    <row r="1840" spans="1:8" x14ac:dyDescent="0.25">
      <c r="A1840">
        <v>282</v>
      </c>
      <c r="B1840" s="2">
        <v>44226</v>
      </c>
      <c r="C1840">
        <v>1196</v>
      </c>
      <c r="D1840">
        <v>0.6</v>
      </c>
      <c r="E1840" s="2">
        <v>44226</v>
      </c>
      <c r="F1840">
        <v>2</v>
      </c>
      <c r="G1840">
        <f>IF(Table_production_dim1[[#This Row],[system_created_date]]=Table_production_dim1[[#Headers],[system_created_date]],"",SUMIF(B:B,Table_production_dim1[[#This Row],[system_created_date]],D:D))</f>
        <v>8.2299999999999986</v>
      </c>
      <c r="H1840" t="str">
        <f>VLOOKUP(Table_production_dim1[[#This Row],[material_dim_material_id]],Table_material_dim1[[#All],[material_id]:[material_type_description]],3,FALSE)</f>
        <v>OCC</v>
      </c>
    </row>
    <row r="1841" spans="1:8" x14ac:dyDescent="0.25">
      <c r="A1841">
        <v>2034</v>
      </c>
      <c r="B1841" s="2">
        <v>44226</v>
      </c>
      <c r="C1841">
        <v>450</v>
      </c>
      <c r="D1841">
        <v>0.23</v>
      </c>
      <c r="E1841" s="2">
        <v>44226</v>
      </c>
      <c r="F1841">
        <v>8</v>
      </c>
      <c r="G1841">
        <f>IF(Table_production_dim1[[#This Row],[system_created_date]]=Table_production_dim1[[#Headers],[system_created_date]],"",SUMIF(B:B,Table_production_dim1[[#This Row],[system_created_date]],D:D))</f>
        <v>8.2299999999999986</v>
      </c>
      <c r="H1841" t="str">
        <f>VLOOKUP(Table_production_dim1[[#This Row],[material_dim_material_id]],Table_material_dim1[[#All],[material_id]:[material_type_description]],3,FALSE)</f>
        <v>UBC</v>
      </c>
    </row>
    <row r="1842" spans="1:8" x14ac:dyDescent="0.25">
      <c r="A1842">
        <v>290</v>
      </c>
      <c r="B1842" s="2">
        <v>44226</v>
      </c>
      <c r="C1842">
        <v>1196</v>
      </c>
      <c r="D1842">
        <v>0.6</v>
      </c>
      <c r="E1842" s="2">
        <v>44226</v>
      </c>
      <c r="F1842">
        <v>2</v>
      </c>
      <c r="G1842">
        <f>IF(Table_production_dim1[[#This Row],[system_created_date]]=Table_production_dim1[[#Headers],[system_created_date]],"",SUMIF(B:B,Table_production_dim1[[#This Row],[system_created_date]],D:D))</f>
        <v>8.2299999999999986</v>
      </c>
      <c r="H1842" t="str">
        <f>VLOOKUP(Table_production_dim1[[#This Row],[material_dim_material_id]],Table_material_dim1[[#All],[material_id]:[material_type_description]],3,FALSE)</f>
        <v>OCC</v>
      </c>
    </row>
    <row r="1843" spans="1:8" x14ac:dyDescent="0.25">
      <c r="A1843">
        <v>281</v>
      </c>
      <c r="B1843" s="2">
        <v>44226</v>
      </c>
      <c r="C1843">
        <v>1200</v>
      </c>
      <c r="D1843">
        <v>0.6</v>
      </c>
      <c r="E1843" s="2">
        <v>44226</v>
      </c>
      <c r="F1843">
        <v>2</v>
      </c>
      <c r="G1843">
        <f>IF(Table_production_dim1[[#This Row],[system_created_date]]=Table_production_dim1[[#Headers],[system_created_date]],"",SUMIF(B:B,Table_production_dim1[[#This Row],[system_created_date]],D:D))</f>
        <v>8.2299999999999986</v>
      </c>
      <c r="H1843" t="str">
        <f>VLOOKUP(Table_production_dim1[[#This Row],[material_dim_material_id]],Table_material_dim1[[#All],[material_id]:[material_type_description]],3,FALSE)</f>
        <v>OCC</v>
      </c>
    </row>
    <row r="1844" spans="1:8" x14ac:dyDescent="0.25">
      <c r="A1844">
        <v>1833</v>
      </c>
      <c r="B1844" s="2">
        <v>44226</v>
      </c>
      <c r="C1844">
        <v>640</v>
      </c>
      <c r="D1844">
        <v>0.32</v>
      </c>
      <c r="E1844" s="2">
        <v>44226</v>
      </c>
      <c r="F1844">
        <v>5</v>
      </c>
      <c r="G1844">
        <f>IF(Table_production_dim1[[#This Row],[system_created_date]]=Table_production_dim1[[#Headers],[system_created_date]],"",SUMIF(B:B,Table_production_dim1[[#This Row],[system_created_date]],D:D))</f>
        <v>8.2299999999999986</v>
      </c>
      <c r="H1844" t="str">
        <f>VLOOKUP(Table_production_dim1[[#This Row],[material_dim_material_id]],Table_material_dim1[[#All],[material_id]:[material_type_description]],3,FALSE)</f>
        <v>PET</v>
      </c>
    </row>
    <row r="1845" spans="1:8" x14ac:dyDescent="0.25">
      <c r="A1845">
        <v>2033</v>
      </c>
      <c r="B1845" s="2">
        <v>44226</v>
      </c>
      <c r="C1845">
        <v>460</v>
      </c>
      <c r="D1845">
        <v>0.23</v>
      </c>
      <c r="E1845" s="2">
        <v>44226</v>
      </c>
      <c r="F1845">
        <v>8</v>
      </c>
      <c r="G1845">
        <f>IF(Table_production_dim1[[#This Row],[system_created_date]]=Table_production_dim1[[#Headers],[system_created_date]],"",SUMIF(B:B,Table_production_dim1[[#This Row],[system_created_date]],D:D))</f>
        <v>8.2299999999999986</v>
      </c>
      <c r="H1845" t="str">
        <f>VLOOKUP(Table_production_dim1[[#This Row],[material_dim_material_id]],Table_material_dim1[[#All],[material_id]:[material_type_description]],3,FALSE)</f>
        <v>UBC</v>
      </c>
    </row>
    <row r="1846" spans="1:8" x14ac:dyDescent="0.25">
      <c r="A1846">
        <v>296</v>
      </c>
      <c r="B1846" s="2">
        <v>44225</v>
      </c>
      <c r="C1846">
        <v>1199</v>
      </c>
      <c r="D1846">
        <v>0.6</v>
      </c>
      <c r="E1846" s="2">
        <v>44225</v>
      </c>
      <c r="F1846">
        <v>2</v>
      </c>
      <c r="G1846">
        <f>IF(Table_production_dim1[[#This Row],[system_created_date]]=Table_production_dim1[[#Headers],[system_created_date]],"",SUMIF(B:B,Table_production_dim1[[#This Row],[system_created_date]],D:D))</f>
        <v>5.6300000000000008</v>
      </c>
      <c r="H1846" t="str">
        <f>VLOOKUP(Table_production_dim1[[#This Row],[material_dim_material_id]],Table_material_dim1[[#All],[material_id]:[material_type_description]],3,FALSE)</f>
        <v>OCC</v>
      </c>
    </row>
    <row r="1847" spans="1:8" x14ac:dyDescent="0.25">
      <c r="A1847">
        <v>295</v>
      </c>
      <c r="B1847" s="2">
        <v>44225</v>
      </c>
      <c r="C1847">
        <v>1200</v>
      </c>
      <c r="D1847">
        <v>0.6</v>
      </c>
      <c r="E1847" s="2">
        <v>44225</v>
      </c>
      <c r="F1847">
        <v>2</v>
      </c>
      <c r="G1847">
        <f>IF(Table_production_dim1[[#This Row],[system_created_date]]=Table_production_dim1[[#Headers],[system_created_date]],"",SUMIF(B:B,Table_production_dim1[[#This Row],[system_created_date]],D:D))</f>
        <v>5.6300000000000008</v>
      </c>
      <c r="H1847" t="str">
        <f>VLOOKUP(Table_production_dim1[[#This Row],[material_dim_material_id]],Table_material_dim1[[#All],[material_id]:[material_type_description]],3,FALSE)</f>
        <v>OCC</v>
      </c>
    </row>
    <row r="1848" spans="1:8" x14ac:dyDescent="0.25">
      <c r="A1848">
        <v>293</v>
      </c>
      <c r="B1848" s="2">
        <v>44225</v>
      </c>
      <c r="C1848">
        <v>1205</v>
      </c>
      <c r="D1848">
        <v>0.6</v>
      </c>
      <c r="E1848" s="2">
        <v>44225</v>
      </c>
      <c r="F1848">
        <v>2</v>
      </c>
      <c r="G1848">
        <f>IF(Table_production_dim1[[#This Row],[system_created_date]]=Table_production_dim1[[#Headers],[system_created_date]],"",SUMIF(B:B,Table_production_dim1[[#This Row],[system_created_date]],D:D))</f>
        <v>5.6300000000000008</v>
      </c>
      <c r="H1848" t="str">
        <f>VLOOKUP(Table_production_dim1[[#This Row],[material_dim_material_id]],Table_material_dim1[[#All],[material_id]:[material_type_description]],3,FALSE)</f>
        <v>OCC</v>
      </c>
    </row>
    <row r="1849" spans="1:8" x14ac:dyDescent="0.25">
      <c r="A1849">
        <v>292</v>
      </c>
      <c r="B1849" s="2">
        <v>44225</v>
      </c>
      <c r="C1849">
        <v>1200</v>
      </c>
      <c r="D1849">
        <v>0.6</v>
      </c>
      <c r="E1849" s="2">
        <v>44225</v>
      </c>
      <c r="F1849">
        <v>2</v>
      </c>
      <c r="G1849">
        <f>IF(Table_production_dim1[[#This Row],[system_created_date]]=Table_production_dim1[[#Headers],[system_created_date]],"",SUMIF(B:B,Table_production_dim1[[#This Row],[system_created_date]],D:D))</f>
        <v>5.6300000000000008</v>
      </c>
      <c r="H1849" t="str">
        <f>VLOOKUP(Table_production_dim1[[#This Row],[material_dim_material_id]],Table_material_dim1[[#All],[material_id]:[material_type_description]],3,FALSE)</f>
        <v>OCC</v>
      </c>
    </row>
    <row r="1850" spans="1:8" x14ac:dyDescent="0.25">
      <c r="A1850">
        <v>298</v>
      </c>
      <c r="B1850" s="2">
        <v>44225</v>
      </c>
      <c r="C1850">
        <v>1190</v>
      </c>
      <c r="D1850">
        <v>0.6</v>
      </c>
      <c r="E1850" s="2">
        <v>44225</v>
      </c>
      <c r="F1850">
        <v>2</v>
      </c>
      <c r="G1850">
        <f>IF(Table_production_dim1[[#This Row],[system_created_date]]=Table_production_dim1[[#Headers],[system_created_date]],"",SUMIF(B:B,Table_production_dim1[[#This Row],[system_created_date]],D:D))</f>
        <v>5.6300000000000008</v>
      </c>
      <c r="H1850" t="str">
        <f>VLOOKUP(Table_production_dim1[[#This Row],[material_dim_material_id]],Table_material_dim1[[#All],[material_id]:[material_type_description]],3,FALSE)</f>
        <v>OCC</v>
      </c>
    </row>
    <row r="1851" spans="1:8" x14ac:dyDescent="0.25">
      <c r="A1851">
        <v>297</v>
      </c>
      <c r="B1851" s="2">
        <v>44225</v>
      </c>
      <c r="C1851">
        <v>1200</v>
      </c>
      <c r="D1851">
        <v>0.6</v>
      </c>
      <c r="E1851" s="2">
        <v>44225</v>
      </c>
      <c r="F1851">
        <v>2</v>
      </c>
      <c r="G1851">
        <f>IF(Table_production_dim1[[#This Row],[system_created_date]]=Table_production_dim1[[#Headers],[system_created_date]],"",SUMIF(B:B,Table_production_dim1[[#This Row],[system_created_date]],D:D))</f>
        <v>5.6300000000000008</v>
      </c>
      <c r="H1851" t="str">
        <f>VLOOKUP(Table_production_dim1[[#This Row],[material_dim_material_id]],Table_material_dim1[[#All],[material_id]:[material_type_description]],3,FALSE)</f>
        <v>OCC</v>
      </c>
    </row>
    <row r="1852" spans="1:8" x14ac:dyDescent="0.25">
      <c r="A1852">
        <v>299</v>
      </c>
      <c r="B1852" s="2">
        <v>44225</v>
      </c>
      <c r="C1852">
        <v>1196</v>
      </c>
      <c r="D1852">
        <v>0.6</v>
      </c>
      <c r="E1852" s="2">
        <v>44225</v>
      </c>
      <c r="F1852">
        <v>2</v>
      </c>
      <c r="G1852">
        <f>IF(Table_production_dim1[[#This Row],[system_created_date]]=Table_production_dim1[[#Headers],[system_created_date]],"",SUMIF(B:B,Table_production_dim1[[#This Row],[system_created_date]],D:D))</f>
        <v>5.6300000000000008</v>
      </c>
      <c r="H1852" t="str">
        <f>VLOOKUP(Table_production_dim1[[#This Row],[material_dim_material_id]],Table_material_dim1[[#All],[material_id]:[material_type_description]],3,FALSE)</f>
        <v>OCC</v>
      </c>
    </row>
    <row r="1853" spans="1:8" x14ac:dyDescent="0.25">
      <c r="A1853">
        <v>294</v>
      </c>
      <c r="B1853" s="2">
        <v>44225</v>
      </c>
      <c r="C1853">
        <v>1210</v>
      </c>
      <c r="D1853">
        <v>0.61</v>
      </c>
      <c r="E1853" s="2">
        <v>44225</v>
      </c>
      <c r="F1853">
        <v>2</v>
      </c>
      <c r="G1853">
        <f>IF(Table_production_dim1[[#This Row],[system_created_date]]=Table_production_dim1[[#Headers],[system_created_date]],"",SUMIF(B:B,Table_production_dim1[[#This Row],[system_created_date]],D:D))</f>
        <v>5.6300000000000008</v>
      </c>
      <c r="H1853" t="str">
        <f>VLOOKUP(Table_production_dim1[[#This Row],[material_dim_material_id]],Table_material_dim1[[#All],[material_id]:[material_type_description]],3,FALSE)</f>
        <v>OCC</v>
      </c>
    </row>
    <row r="1854" spans="1:8" x14ac:dyDescent="0.25">
      <c r="A1854">
        <v>1582</v>
      </c>
      <c r="B1854" s="2">
        <v>44225</v>
      </c>
      <c r="C1854">
        <v>1630</v>
      </c>
      <c r="D1854">
        <v>0.82</v>
      </c>
      <c r="E1854" s="2">
        <v>44225</v>
      </c>
      <c r="F1854">
        <v>4</v>
      </c>
      <c r="G1854">
        <f>IF(Table_production_dim1[[#This Row],[system_created_date]]=Table_production_dim1[[#Headers],[system_created_date]],"",SUMIF(B:B,Table_production_dim1[[#This Row],[system_created_date]],D:D))</f>
        <v>5.6300000000000008</v>
      </c>
      <c r="H1854" t="str">
        <f>VLOOKUP(Table_production_dim1[[#This Row],[material_dim_material_id]],Table_material_dim1[[#All],[material_id]:[material_type_description]],3,FALSE)</f>
        <v>ONP</v>
      </c>
    </row>
    <row r="1855" spans="1:8" x14ac:dyDescent="0.25">
      <c r="A1855">
        <v>300</v>
      </c>
      <c r="B1855" s="2">
        <v>44224</v>
      </c>
      <c r="C1855">
        <v>1200</v>
      </c>
      <c r="D1855">
        <v>0.6</v>
      </c>
      <c r="E1855" s="2">
        <v>44224</v>
      </c>
      <c r="F1855">
        <v>2</v>
      </c>
      <c r="G1855">
        <f>IF(Table_production_dim1[[#This Row],[system_created_date]]=Table_production_dim1[[#Headers],[system_created_date]],"",SUMIF(B:B,Table_production_dim1[[#This Row],[system_created_date]],D:D))</f>
        <v>6.57</v>
      </c>
      <c r="H1855" t="str">
        <f>VLOOKUP(Table_production_dim1[[#This Row],[material_dim_material_id]],Table_material_dim1[[#All],[material_id]:[material_type_description]],3,FALSE)</f>
        <v>OCC</v>
      </c>
    </row>
    <row r="1856" spans="1:8" x14ac:dyDescent="0.25">
      <c r="A1856">
        <v>1584</v>
      </c>
      <c r="B1856" s="2">
        <v>44224</v>
      </c>
      <c r="C1856">
        <v>1630</v>
      </c>
      <c r="D1856">
        <v>0.82</v>
      </c>
      <c r="E1856" s="2">
        <v>44224</v>
      </c>
      <c r="F1856">
        <v>4</v>
      </c>
      <c r="G1856">
        <f>IF(Table_production_dim1[[#This Row],[system_created_date]]=Table_production_dim1[[#Headers],[system_created_date]],"",SUMIF(B:B,Table_production_dim1[[#This Row],[system_created_date]],D:D))</f>
        <v>6.57</v>
      </c>
      <c r="H1856" t="str">
        <f>VLOOKUP(Table_production_dim1[[#This Row],[material_dim_material_id]],Table_material_dim1[[#All],[material_id]:[material_type_description]],3,FALSE)</f>
        <v>ONP</v>
      </c>
    </row>
    <row r="1857" spans="1:8" x14ac:dyDescent="0.25">
      <c r="A1857">
        <v>301</v>
      </c>
      <c r="B1857" s="2">
        <v>44224</v>
      </c>
      <c r="C1857">
        <v>1210</v>
      </c>
      <c r="D1857">
        <v>0.61</v>
      </c>
      <c r="E1857" s="2">
        <v>44224</v>
      </c>
      <c r="F1857">
        <v>2</v>
      </c>
      <c r="G1857">
        <f>IF(Table_production_dim1[[#This Row],[system_created_date]]=Table_production_dim1[[#Headers],[system_created_date]],"",SUMIF(B:B,Table_production_dim1[[#This Row],[system_created_date]],D:D))</f>
        <v>6.57</v>
      </c>
      <c r="H1857" t="str">
        <f>VLOOKUP(Table_production_dim1[[#This Row],[material_dim_material_id]],Table_material_dim1[[#All],[material_id]:[material_type_description]],3,FALSE)</f>
        <v>OCC</v>
      </c>
    </row>
    <row r="1858" spans="1:8" x14ac:dyDescent="0.25">
      <c r="A1858">
        <v>1834</v>
      </c>
      <c r="B1858" s="2">
        <v>44224</v>
      </c>
      <c r="C1858">
        <v>560</v>
      </c>
      <c r="D1858">
        <v>0.28000000000000003</v>
      </c>
      <c r="E1858" s="2">
        <v>44224</v>
      </c>
      <c r="F1858">
        <v>5</v>
      </c>
      <c r="G1858">
        <f>IF(Table_production_dim1[[#This Row],[system_created_date]]=Table_production_dim1[[#Headers],[system_created_date]],"",SUMIF(B:B,Table_production_dim1[[#This Row],[system_created_date]],D:D))</f>
        <v>6.57</v>
      </c>
      <c r="H1858" t="str">
        <f>VLOOKUP(Table_production_dim1[[#This Row],[material_dim_material_id]],Table_material_dim1[[#All],[material_id]:[material_type_description]],3,FALSE)</f>
        <v>PET</v>
      </c>
    </row>
    <row r="1859" spans="1:8" x14ac:dyDescent="0.25">
      <c r="A1859">
        <v>302</v>
      </c>
      <c r="B1859" s="2">
        <v>44224</v>
      </c>
      <c r="C1859">
        <v>1180</v>
      </c>
      <c r="D1859">
        <v>0.59</v>
      </c>
      <c r="E1859" s="2">
        <v>44224</v>
      </c>
      <c r="F1859">
        <v>2</v>
      </c>
      <c r="G1859">
        <f>IF(Table_production_dim1[[#This Row],[system_created_date]]=Table_production_dim1[[#Headers],[system_created_date]],"",SUMIF(B:B,Table_production_dim1[[#This Row],[system_created_date]],D:D))</f>
        <v>6.57</v>
      </c>
      <c r="H1859" t="str">
        <f>VLOOKUP(Table_production_dim1[[#This Row],[material_dim_material_id]],Table_material_dim1[[#All],[material_id]:[material_type_description]],3,FALSE)</f>
        <v>OCC</v>
      </c>
    </row>
    <row r="1860" spans="1:8" x14ac:dyDescent="0.25">
      <c r="A1860">
        <v>306</v>
      </c>
      <c r="B1860" s="2">
        <v>44224</v>
      </c>
      <c r="C1860">
        <v>1205</v>
      </c>
      <c r="D1860">
        <v>0.6</v>
      </c>
      <c r="E1860" s="2">
        <v>44224</v>
      </c>
      <c r="F1860">
        <v>2</v>
      </c>
      <c r="G1860">
        <f>IF(Table_production_dim1[[#This Row],[system_created_date]]=Table_production_dim1[[#Headers],[system_created_date]],"",SUMIF(B:B,Table_production_dim1[[#This Row],[system_created_date]],D:D))</f>
        <v>6.57</v>
      </c>
      <c r="H1860" t="str">
        <f>VLOOKUP(Table_production_dim1[[#This Row],[material_dim_material_id]],Table_material_dim1[[#All],[material_id]:[material_type_description]],3,FALSE)</f>
        <v>OCC</v>
      </c>
    </row>
    <row r="1861" spans="1:8" x14ac:dyDescent="0.25">
      <c r="A1861">
        <v>305</v>
      </c>
      <c r="B1861" s="2">
        <v>44224</v>
      </c>
      <c r="C1861">
        <v>1200</v>
      </c>
      <c r="D1861">
        <v>0.6</v>
      </c>
      <c r="E1861" s="2">
        <v>44224</v>
      </c>
      <c r="F1861">
        <v>2</v>
      </c>
      <c r="G1861">
        <f>IF(Table_production_dim1[[#This Row],[system_created_date]]=Table_production_dim1[[#Headers],[system_created_date]],"",SUMIF(B:B,Table_production_dim1[[#This Row],[system_created_date]],D:D))</f>
        <v>6.57</v>
      </c>
      <c r="H1861" t="str">
        <f>VLOOKUP(Table_production_dim1[[#This Row],[material_dim_material_id]],Table_material_dim1[[#All],[material_id]:[material_type_description]],3,FALSE)</f>
        <v>OCC</v>
      </c>
    </row>
    <row r="1862" spans="1:8" x14ac:dyDescent="0.25">
      <c r="A1862">
        <v>303</v>
      </c>
      <c r="B1862" s="2">
        <v>44224</v>
      </c>
      <c r="C1862">
        <v>1196</v>
      </c>
      <c r="D1862">
        <v>0.6</v>
      </c>
      <c r="E1862" s="2">
        <v>44224</v>
      </c>
      <c r="F1862">
        <v>2</v>
      </c>
      <c r="G1862">
        <f>IF(Table_production_dim1[[#This Row],[system_created_date]]=Table_production_dim1[[#Headers],[system_created_date]],"",SUMIF(B:B,Table_production_dim1[[#This Row],[system_created_date]],D:D))</f>
        <v>6.57</v>
      </c>
      <c r="H1862" t="str">
        <f>VLOOKUP(Table_production_dim1[[#This Row],[material_dim_material_id]],Table_material_dim1[[#All],[material_id]:[material_type_description]],3,FALSE)</f>
        <v>OCC</v>
      </c>
    </row>
    <row r="1863" spans="1:8" x14ac:dyDescent="0.25">
      <c r="A1863">
        <v>2036</v>
      </c>
      <c r="B1863" s="2">
        <v>44224</v>
      </c>
      <c r="C1863">
        <v>450</v>
      </c>
      <c r="D1863">
        <v>0.23</v>
      </c>
      <c r="E1863" s="2">
        <v>44224</v>
      </c>
      <c r="F1863">
        <v>8</v>
      </c>
      <c r="G1863">
        <f>IF(Table_production_dim1[[#This Row],[system_created_date]]=Table_production_dim1[[#Headers],[system_created_date]],"",SUMIF(B:B,Table_production_dim1[[#This Row],[system_created_date]],D:D))</f>
        <v>6.57</v>
      </c>
      <c r="H1863" t="str">
        <f>VLOOKUP(Table_production_dim1[[#This Row],[material_dim_material_id]],Table_material_dim1[[#All],[material_id]:[material_type_description]],3,FALSE)</f>
        <v>UBC</v>
      </c>
    </row>
    <row r="1864" spans="1:8" x14ac:dyDescent="0.25">
      <c r="A1864">
        <v>2035</v>
      </c>
      <c r="B1864" s="2">
        <v>44224</v>
      </c>
      <c r="C1864">
        <v>460</v>
      </c>
      <c r="D1864">
        <v>0.23</v>
      </c>
      <c r="E1864" s="2">
        <v>44224</v>
      </c>
      <c r="F1864">
        <v>8</v>
      </c>
      <c r="G1864">
        <f>IF(Table_production_dim1[[#This Row],[system_created_date]]=Table_production_dim1[[#Headers],[system_created_date]],"",SUMIF(B:B,Table_production_dim1[[#This Row],[system_created_date]],D:D))</f>
        <v>6.57</v>
      </c>
      <c r="H1864" t="str">
        <f>VLOOKUP(Table_production_dim1[[#This Row],[material_dim_material_id]],Table_material_dim1[[#All],[material_id]:[material_type_description]],3,FALSE)</f>
        <v>UBC</v>
      </c>
    </row>
    <row r="1865" spans="1:8" x14ac:dyDescent="0.25">
      <c r="A1865">
        <v>304</v>
      </c>
      <c r="B1865" s="2">
        <v>44224</v>
      </c>
      <c r="C1865">
        <v>1186</v>
      </c>
      <c r="D1865">
        <v>0.59</v>
      </c>
      <c r="E1865" s="2">
        <v>44224</v>
      </c>
      <c r="F1865">
        <v>2</v>
      </c>
      <c r="G1865">
        <f>IF(Table_production_dim1[[#This Row],[system_created_date]]=Table_production_dim1[[#Headers],[system_created_date]],"",SUMIF(B:B,Table_production_dim1[[#This Row],[system_created_date]],D:D))</f>
        <v>6.57</v>
      </c>
      <c r="H1865" t="str">
        <f>VLOOKUP(Table_production_dim1[[#This Row],[material_dim_material_id]],Table_material_dim1[[#All],[material_id]:[material_type_description]],3,FALSE)</f>
        <v>OCC</v>
      </c>
    </row>
    <row r="1866" spans="1:8" x14ac:dyDescent="0.25">
      <c r="A1866">
        <v>1583</v>
      </c>
      <c r="B1866" s="2">
        <v>44224</v>
      </c>
      <c r="C1866">
        <v>1630</v>
      </c>
      <c r="D1866">
        <v>0.82</v>
      </c>
      <c r="E1866" s="2">
        <v>44224</v>
      </c>
      <c r="F1866">
        <v>4</v>
      </c>
      <c r="G1866">
        <f>IF(Table_production_dim1[[#This Row],[system_created_date]]=Table_production_dim1[[#Headers],[system_created_date]],"",SUMIF(B:B,Table_production_dim1[[#This Row],[system_created_date]],D:D))</f>
        <v>6.57</v>
      </c>
      <c r="H1866" t="str">
        <f>VLOOKUP(Table_production_dim1[[#This Row],[material_dim_material_id]],Table_material_dim1[[#All],[material_id]:[material_type_description]],3,FALSE)</f>
        <v>ONP</v>
      </c>
    </row>
    <row r="1867" spans="1:8" x14ac:dyDescent="0.25">
      <c r="A1867">
        <v>311</v>
      </c>
      <c r="B1867" s="2">
        <v>44211</v>
      </c>
      <c r="C1867">
        <v>1220</v>
      </c>
      <c r="D1867">
        <v>0.61</v>
      </c>
      <c r="E1867" s="2">
        <v>44211</v>
      </c>
      <c r="F1867">
        <v>2</v>
      </c>
      <c r="G1867">
        <f>IF(Table_production_dim1[[#This Row],[system_created_date]]=Table_production_dim1[[#Headers],[system_created_date]],"",SUMIF(B:B,Table_production_dim1[[#This Row],[system_created_date]],D:D))</f>
        <v>5.1999999999999993</v>
      </c>
      <c r="H1867" t="str">
        <f>VLOOKUP(Table_production_dim1[[#This Row],[material_dim_material_id]],Table_material_dim1[[#All],[material_id]:[material_type_description]],3,FALSE)</f>
        <v>OCC</v>
      </c>
    </row>
    <row r="1868" spans="1:8" x14ac:dyDescent="0.25">
      <c r="A1868">
        <v>309</v>
      </c>
      <c r="B1868" s="2">
        <v>44211</v>
      </c>
      <c r="C1868">
        <v>1210</v>
      </c>
      <c r="D1868">
        <v>0.61</v>
      </c>
      <c r="E1868" s="2">
        <v>44211</v>
      </c>
      <c r="F1868">
        <v>2</v>
      </c>
      <c r="G1868">
        <f>IF(Table_production_dim1[[#This Row],[system_created_date]]=Table_production_dim1[[#Headers],[system_created_date]],"",SUMIF(B:B,Table_production_dim1[[#This Row],[system_created_date]],D:D))</f>
        <v>5.1999999999999993</v>
      </c>
      <c r="H1868" t="str">
        <f>VLOOKUP(Table_production_dim1[[#This Row],[material_dim_material_id]],Table_material_dim1[[#All],[material_id]:[material_type_description]],3,FALSE)</f>
        <v>OCC</v>
      </c>
    </row>
    <row r="1869" spans="1:8" x14ac:dyDescent="0.25">
      <c r="A1869">
        <v>310</v>
      </c>
      <c r="B1869" s="2">
        <v>44211</v>
      </c>
      <c r="C1869">
        <v>1225</v>
      </c>
      <c r="D1869">
        <v>0.61</v>
      </c>
      <c r="E1869" s="2">
        <v>44211</v>
      </c>
      <c r="F1869">
        <v>2</v>
      </c>
      <c r="G1869">
        <f>IF(Table_production_dim1[[#This Row],[system_created_date]]=Table_production_dim1[[#Headers],[system_created_date]],"",SUMIF(B:B,Table_production_dim1[[#This Row],[system_created_date]],D:D))</f>
        <v>5.1999999999999993</v>
      </c>
      <c r="H1869" t="str">
        <f>VLOOKUP(Table_production_dim1[[#This Row],[material_dim_material_id]],Table_material_dim1[[#All],[material_id]:[material_type_description]],3,FALSE)</f>
        <v>OCC</v>
      </c>
    </row>
    <row r="1870" spans="1:8" x14ac:dyDescent="0.25">
      <c r="A1870">
        <v>1835</v>
      </c>
      <c r="B1870" s="2">
        <v>44211</v>
      </c>
      <c r="C1870">
        <v>640</v>
      </c>
      <c r="D1870">
        <v>0.32</v>
      </c>
      <c r="E1870" s="2">
        <v>44211</v>
      </c>
      <c r="F1870">
        <v>5</v>
      </c>
      <c r="G1870">
        <f>IF(Table_production_dim1[[#This Row],[system_created_date]]=Table_production_dim1[[#Headers],[system_created_date]],"",SUMIF(B:B,Table_production_dim1[[#This Row],[system_created_date]],D:D))</f>
        <v>5.1999999999999993</v>
      </c>
      <c r="H1870" t="str">
        <f>VLOOKUP(Table_production_dim1[[#This Row],[material_dim_material_id]],Table_material_dim1[[#All],[material_id]:[material_type_description]],3,FALSE)</f>
        <v>PET</v>
      </c>
    </row>
    <row r="1871" spans="1:8" x14ac:dyDescent="0.25">
      <c r="A1871">
        <v>308</v>
      </c>
      <c r="B1871" s="2">
        <v>44211</v>
      </c>
      <c r="C1871">
        <v>1205</v>
      </c>
      <c r="D1871">
        <v>0.6</v>
      </c>
      <c r="E1871" s="2">
        <v>44211</v>
      </c>
      <c r="F1871">
        <v>2</v>
      </c>
      <c r="G1871">
        <f>IF(Table_production_dim1[[#This Row],[system_created_date]]=Table_production_dim1[[#Headers],[system_created_date]],"",SUMIF(B:B,Table_production_dim1[[#This Row],[system_created_date]],D:D))</f>
        <v>5.1999999999999993</v>
      </c>
      <c r="H1871" t="str">
        <f>VLOOKUP(Table_production_dim1[[#This Row],[material_dim_material_id]],Table_material_dim1[[#All],[material_id]:[material_type_description]],3,FALSE)</f>
        <v>OCC</v>
      </c>
    </row>
    <row r="1872" spans="1:8" x14ac:dyDescent="0.25">
      <c r="A1872">
        <v>307</v>
      </c>
      <c r="B1872" s="2">
        <v>44211</v>
      </c>
      <c r="C1872">
        <v>1200</v>
      </c>
      <c r="D1872">
        <v>0.6</v>
      </c>
      <c r="E1872" s="2">
        <v>44211</v>
      </c>
      <c r="F1872">
        <v>2</v>
      </c>
      <c r="G1872">
        <f>IF(Table_production_dim1[[#This Row],[system_created_date]]=Table_production_dim1[[#Headers],[system_created_date]],"",SUMIF(B:B,Table_production_dim1[[#This Row],[system_created_date]],D:D))</f>
        <v>5.1999999999999993</v>
      </c>
      <c r="H1872" t="str">
        <f>VLOOKUP(Table_production_dim1[[#This Row],[material_dim_material_id]],Table_material_dim1[[#All],[material_id]:[material_type_description]],3,FALSE)</f>
        <v>OCC</v>
      </c>
    </row>
    <row r="1873" spans="1:8" x14ac:dyDescent="0.25">
      <c r="A1873">
        <v>1585</v>
      </c>
      <c r="B1873" s="2">
        <v>44211</v>
      </c>
      <c r="C1873">
        <v>1640</v>
      </c>
      <c r="D1873">
        <v>0.82</v>
      </c>
      <c r="E1873" s="2">
        <v>44211</v>
      </c>
      <c r="F1873">
        <v>4</v>
      </c>
      <c r="G1873">
        <f>IF(Table_production_dim1[[#This Row],[system_created_date]]=Table_production_dim1[[#Headers],[system_created_date]],"",SUMIF(B:B,Table_production_dim1[[#This Row],[system_created_date]],D:D))</f>
        <v>5.1999999999999993</v>
      </c>
      <c r="H1873" t="str">
        <f>VLOOKUP(Table_production_dim1[[#This Row],[material_dim_material_id]],Table_material_dim1[[#All],[material_id]:[material_type_description]],3,FALSE)</f>
        <v>ONP</v>
      </c>
    </row>
    <row r="1874" spans="1:8" x14ac:dyDescent="0.25">
      <c r="A1874">
        <v>1952</v>
      </c>
      <c r="B1874" s="2">
        <v>44211</v>
      </c>
      <c r="C1874">
        <v>860</v>
      </c>
      <c r="D1874">
        <v>0.43</v>
      </c>
      <c r="E1874" s="2">
        <v>44211</v>
      </c>
      <c r="F1874">
        <v>7</v>
      </c>
      <c r="G1874">
        <f>IF(Table_production_dim1[[#This Row],[system_created_date]]=Table_production_dim1[[#Headers],[system_created_date]],"",SUMIF(B:B,Table_production_dim1[[#This Row],[system_created_date]],D:D))</f>
        <v>5.1999999999999993</v>
      </c>
      <c r="H1874" t="str">
        <f>VLOOKUP(Table_production_dim1[[#This Row],[material_dim_material_id]],Table_material_dim1[[#All],[material_id]:[material_type_description]],3,FALSE)</f>
        <v>HDPEC</v>
      </c>
    </row>
    <row r="1875" spans="1:8" x14ac:dyDescent="0.25">
      <c r="A1875">
        <v>312</v>
      </c>
      <c r="B1875" s="2">
        <v>44211</v>
      </c>
      <c r="C1875">
        <v>1200</v>
      </c>
      <c r="D1875">
        <v>0.6</v>
      </c>
      <c r="E1875" s="2">
        <v>44211</v>
      </c>
      <c r="F1875">
        <v>2</v>
      </c>
      <c r="G1875">
        <f>IF(Table_production_dim1[[#This Row],[system_created_date]]=Table_production_dim1[[#Headers],[system_created_date]],"",SUMIF(B:B,Table_production_dim1[[#This Row],[system_created_date]],D:D))</f>
        <v>5.1999999999999993</v>
      </c>
      <c r="H1875" t="str">
        <f>VLOOKUP(Table_production_dim1[[#This Row],[material_dim_material_id]],Table_material_dim1[[#All],[material_id]:[material_type_description]],3,FALSE)</f>
        <v>OCC</v>
      </c>
    </row>
    <row r="1876" spans="1:8" x14ac:dyDescent="0.25">
      <c r="A1876">
        <v>314</v>
      </c>
      <c r="B1876" s="2">
        <v>44210</v>
      </c>
      <c r="C1876">
        <v>1210</v>
      </c>
      <c r="D1876">
        <v>0.61</v>
      </c>
      <c r="E1876" s="2">
        <v>44210</v>
      </c>
      <c r="F1876">
        <v>2</v>
      </c>
      <c r="G1876">
        <f>IF(Table_production_dim1[[#This Row],[system_created_date]]=Table_production_dim1[[#Headers],[system_created_date]],"",SUMIF(B:B,Table_production_dim1[[#This Row],[system_created_date]],D:D))</f>
        <v>6.74</v>
      </c>
      <c r="H1876" t="str">
        <f>VLOOKUP(Table_production_dim1[[#This Row],[material_dim_material_id]],Table_material_dim1[[#All],[material_id]:[material_type_description]],3,FALSE)</f>
        <v>OCC</v>
      </c>
    </row>
    <row r="1877" spans="1:8" x14ac:dyDescent="0.25">
      <c r="A1877">
        <v>318</v>
      </c>
      <c r="B1877" s="2">
        <v>44210</v>
      </c>
      <c r="C1877">
        <v>1210</v>
      </c>
      <c r="D1877">
        <v>0.61</v>
      </c>
      <c r="E1877" s="2">
        <v>44210</v>
      </c>
      <c r="F1877">
        <v>2</v>
      </c>
      <c r="G1877">
        <f>IF(Table_production_dim1[[#This Row],[system_created_date]]=Table_production_dim1[[#Headers],[system_created_date]],"",SUMIF(B:B,Table_production_dim1[[#This Row],[system_created_date]],D:D))</f>
        <v>6.74</v>
      </c>
      <c r="H1877" t="str">
        <f>VLOOKUP(Table_production_dim1[[#This Row],[material_dim_material_id]],Table_material_dim1[[#All],[material_id]:[material_type_description]],3,FALSE)</f>
        <v>OCC</v>
      </c>
    </row>
    <row r="1878" spans="1:8" x14ac:dyDescent="0.25">
      <c r="A1878">
        <v>320</v>
      </c>
      <c r="B1878" s="2">
        <v>44210</v>
      </c>
      <c r="C1878">
        <v>1215</v>
      </c>
      <c r="D1878">
        <v>0.61</v>
      </c>
      <c r="E1878" s="2">
        <v>44210</v>
      </c>
      <c r="F1878">
        <v>2</v>
      </c>
      <c r="G1878">
        <f>IF(Table_production_dim1[[#This Row],[system_created_date]]=Table_production_dim1[[#Headers],[system_created_date]],"",SUMIF(B:B,Table_production_dim1[[#This Row],[system_created_date]],D:D))</f>
        <v>6.74</v>
      </c>
      <c r="H1878" t="str">
        <f>VLOOKUP(Table_production_dim1[[#This Row],[material_dim_material_id]],Table_material_dim1[[#All],[material_id]:[material_type_description]],3,FALSE)</f>
        <v>OCC</v>
      </c>
    </row>
    <row r="1879" spans="1:8" x14ac:dyDescent="0.25">
      <c r="A1879">
        <v>1587</v>
      </c>
      <c r="B1879" s="2">
        <v>44210</v>
      </c>
      <c r="C1879">
        <v>1630</v>
      </c>
      <c r="D1879">
        <v>0.82</v>
      </c>
      <c r="E1879" s="2">
        <v>44210</v>
      </c>
      <c r="F1879">
        <v>4</v>
      </c>
      <c r="G1879">
        <f>IF(Table_production_dim1[[#This Row],[system_created_date]]=Table_production_dim1[[#Headers],[system_created_date]],"",SUMIF(B:B,Table_production_dim1[[#This Row],[system_created_date]],D:D))</f>
        <v>6.74</v>
      </c>
      <c r="H1879" t="str">
        <f>VLOOKUP(Table_production_dim1[[#This Row],[material_dim_material_id]],Table_material_dim1[[#All],[material_id]:[material_type_description]],3,FALSE)</f>
        <v>ONP</v>
      </c>
    </row>
    <row r="1880" spans="1:8" x14ac:dyDescent="0.25">
      <c r="A1880">
        <v>1586</v>
      </c>
      <c r="B1880" s="2">
        <v>44210</v>
      </c>
      <c r="C1880">
        <v>1650</v>
      </c>
      <c r="D1880">
        <v>0.83</v>
      </c>
      <c r="E1880" s="2">
        <v>44210</v>
      </c>
      <c r="F1880">
        <v>4</v>
      </c>
      <c r="G1880">
        <f>IF(Table_production_dim1[[#This Row],[system_created_date]]=Table_production_dim1[[#Headers],[system_created_date]],"",SUMIF(B:B,Table_production_dim1[[#This Row],[system_created_date]],D:D))</f>
        <v>6.74</v>
      </c>
      <c r="H1880" t="str">
        <f>VLOOKUP(Table_production_dim1[[#This Row],[material_dim_material_id]],Table_material_dim1[[#All],[material_id]:[material_type_description]],3,FALSE)</f>
        <v>ONP</v>
      </c>
    </row>
    <row r="1881" spans="1:8" x14ac:dyDescent="0.25">
      <c r="A1881">
        <v>316</v>
      </c>
      <c r="B1881" s="2">
        <v>44210</v>
      </c>
      <c r="C1881">
        <v>1225</v>
      </c>
      <c r="D1881">
        <v>0.61</v>
      </c>
      <c r="E1881" s="2">
        <v>44210</v>
      </c>
      <c r="F1881">
        <v>2</v>
      </c>
      <c r="G1881">
        <f>IF(Table_production_dim1[[#This Row],[system_created_date]]=Table_production_dim1[[#Headers],[system_created_date]],"",SUMIF(B:B,Table_production_dim1[[#This Row],[system_created_date]],D:D))</f>
        <v>6.74</v>
      </c>
      <c r="H1881" t="str">
        <f>VLOOKUP(Table_production_dim1[[#This Row],[material_dim_material_id]],Table_material_dim1[[#All],[material_id]:[material_type_description]],3,FALSE)</f>
        <v>OCC</v>
      </c>
    </row>
    <row r="1882" spans="1:8" x14ac:dyDescent="0.25">
      <c r="A1882">
        <v>315</v>
      </c>
      <c r="B1882" s="2">
        <v>44210</v>
      </c>
      <c r="C1882">
        <v>1220</v>
      </c>
      <c r="D1882">
        <v>0.61</v>
      </c>
      <c r="E1882" s="2">
        <v>44210</v>
      </c>
      <c r="F1882">
        <v>2</v>
      </c>
      <c r="G1882">
        <f>IF(Table_production_dim1[[#This Row],[system_created_date]]=Table_production_dim1[[#Headers],[system_created_date]],"",SUMIF(B:B,Table_production_dim1[[#This Row],[system_created_date]],D:D))</f>
        <v>6.74</v>
      </c>
      <c r="H1882" t="str">
        <f>VLOOKUP(Table_production_dim1[[#This Row],[material_dim_material_id]],Table_material_dim1[[#All],[material_id]:[material_type_description]],3,FALSE)</f>
        <v>OCC</v>
      </c>
    </row>
    <row r="1883" spans="1:8" x14ac:dyDescent="0.25">
      <c r="A1883">
        <v>319</v>
      </c>
      <c r="B1883" s="2">
        <v>44210</v>
      </c>
      <c r="C1883">
        <v>1220</v>
      </c>
      <c r="D1883">
        <v>0.61</v>
      </c>
      <c r="E1883" s="2">
        <v>44210</v>
      </c>
      <c r="F1883">
        <v>2</v>
      </c>
      <c r="G1883">
        <f>IF(Table_production_dim1[[#This Row],[system_created_date]]=Table_production_dim1[[#Headers],[system_created_date]],"",SUMIF(B:B,Table_production_dim1[[#This Row],[system_created_date]],D:D))</f>
        <v>6.74</v>
      </c>
      <c r="H1883" t="str">
        <f>VLOOKUP(Table_production_dim1[[#This Row],[material_dim_material_id]],Table_material_dim1[[#All],[material_id]:[material_type_description]],3,FALSE)</f>
        <v>OCC</v>
      </c>
    </row>
    <row r="1884" spans="1:8" x14ac:dyDescent="0.25">
      <c r="A1884">
        <v>2037</v>
      </c>
      <c r="B1884" s="2">
        <v>44210</v>
      </c>
      <c r="C1884">
        <v>460</v>
      </c>
      <c r="D1884">
        <v>0.23</v>
      </c>
      <c r="E1884" s="2">
        <v>44210</v>
      </c>
      <c r="F1884">
        <v>8</v>
      </c>
      <c r="G1884">
        <f>IF(Table_production_dim1[[#This Row],[system_created_date]]=Table_production_dim1[[#Headers],[system_created_date]],"",SUMIF(B:B,Table_production_dim1[[#This Row],[system_created_date]],D:D))</f>
        <v>6.74</v>
      </c>
      <c r="H1884" t="str">
        <f>VLOOKUP(Table_production_dim1[[#This Row],[material_dim_material_id]],Table_material_dim1[[#All],[material_id]:[material_type_description]],3,FALSE)</f>
        <v>UBC</v>
      </c>
    </row>
    <row r="1885" spans="1:8" x14ac:dyDescent="0.25">
      <c r="A1885">
        <v>313</v>
      </c>
      <c r="B1885" s="2">
        <v>44210</v>
      </c>
      <c r="C1885">
        <v>1200</v>
      </c>
      <c r="D1885">
        <v>0.6</v>
      </c>
      <c r="E1885" s="2">
        <v>44210</v>
      </c>
      <c r="F1885">
        <v>2</v>
      </c>
      <c r="G1885">
        <f>IF(Table_production_dim1[[#This Row],[system_created_date]]=Table_production_dim1[[#Headers],[system_created_date]],"",SUMIF(B:B,Table_production_dim1[[#This Row],[system_created_date]],D:D))</f>
        <v>6.74</v>
      </c>
      <c r="H1885" t="str">
        <f>VLOOKUP(Table_production_dim1[[#This Row],[material_dim_material_id]],Table_material_dim1[[#All],[material_id]:[material_type_description]],3,FALSE)</f>
        <v>OCC</v>
      </c>
    </row>
    <row r="1886" spans="1:8" x14ac:dyDescent="0.25">
      <c r="A1886">
        <v>317</v>
      </c>
      <c r="B1886" s="2">
        <v>44210</v>
      </c>
      <c r="C1886">
        <v>1200</v>
      </c>
      <c r="D1886">
        <v>0.6</v>
      </c>
      <c r="E1886" s="2">
        <v>44210</v>
      </c>
      <c r="F1886">
        <v>2</v>
      </c>
      <c r="G1886">
        <f>IF(Table_production_dim1[[#This Row],[system_created_date]]=Table_production_dim1[[#Headers],[system_created_date]],"",SUMIF(B:B,Table_production_dim1[[#This Row],[system_created_date]],D:D))</f>
        <v>6.74</v>
      </c>
      <c r="H1886" t="str">
        <f>VLOOKUP(Table_production_dim1[[#This Row],[material_dim_material_id]],Table_material_dim1[[#All],[material_id]:[material_type_description]],3,FALSE)</f>
        <v>OCC</v>
      </c>
    </row>
    <row r="1887" spans="1:8" x14ac:dyDescent="0.25">
      <c r="A1887">
        <v>329</v>
      </c>
      <c r="B1887" s="2">
        <v>44209</v>
      </c>
      <c r="C1887">
        <v>1220</v>
      </c>
      <c r="D1887">
        <v>0.61</v>
      </c>
      <c r="E1887" s="2">
        <v>44209</v>
      </c>
      <c r="F1887">
        <v>2</v>
      </c>
      <c r="G1887">
        <f>IF(Table_production_dim1[[#This Row],[system_created_date]]=Table_production_dim1[[#Headers],[system_created_date]],"",SUMIF(B:B,Table_production_dim1[[#This Row],[system_created_date]],D:D))</f>
        <v>7.2500000000000009</v>
      </c>
      <c r="H1887" t="str">
        <f>VLOOKUP(Table_production_dim1[[#This Row],[material_dim_material_id]],Table_material_dim1[[#All],[material_id]:[material_type_description]],3,FALSE)</f>
        <v>OCC</v>
      </c>
    </row>
    <row r="1888" spans="1:8" x14ac:dyDescent="0.25">
      <c r="A1888">
        <v>328</v>
      </c>
      <c r="B1888" s="2">
        <v>44209</v>
      </c>
      <c r="C1888">
        <v>1215</v>
      </c>
      <c r="D1888">
        <v>0.61</v>
      </c>
      <c r="E1888" s="2">
        <v>44209</v>
      </c>
      <c r="F1888">
        <v>2</v>
      </c>
      <c r="G1888">
        <f>IF(Table_production_dim1[[#This Row],[system_created_date]]=Table_production_dim1[[#Headers],[system_created_date]],"",SUMIF(B:B,Table_production_dim1[[#This Row],[system_created_date]],D:D))</f>
        <v>7.2500000000000009</v>
      </c>
      <c r="H1888" t="str">
        <f>VLOOKUP(Table_production_dim1[[#This Row],[material_dim_material_id]],Table_material_dim1[[#All],[material_id]:[material_type_description]],3,FALSE)</f>
        <v>OCC</v>
      </c>
    </row>
    <row r="1889" spans="1:8" x14ac:dyDescent="0.25">
      <c r="A1889">
        <v>327</v>
      </c>
      <c r="B1889" s="2">
        <v>44209</v>
      </c>
      <c r="C1889">
        <v>1210</v>
      </c>
      <c r="D1889">
        <v>0.61</v>
      </c>
      <c r="E1889" s="2">
        <v>44209</v>
      </c>
      <c r="F1889">
        <v>2</v>
      </c>
      <c r="G1889">
        <f>IF(Table_production_dim1[[#This Row],[system_created_date]]=Table_production_dim1[[#Headers],[system_created_date]],"",SUMIF(B:B,Table_production_dim1[[#This Row],[system_created_date]],D:D))</f>
        <v>7.2500000000000009</v>
      </c>
      <c r="H1889" t="str">
        <f>VLOOKUP(Table_production_dim1[[#This Row],[material_dim_material_id]],Table_material_dim1[[#All],[material_id]:[material_type_description]],3,FALSE)</f>
        <v>OCC</v>
      </c>
    </row>
    <row r="1890" spans="1:8" x14ac:dyDescent="0.25">
      <c r="A1890">
        <v>1588</v>
      </c>
      <c r="B1890" s="2">
        <v>44209</v>
      </c>
      <c r="C1890">
        <v>1670</v>
      </c>
      <c r="D1890">
        <v>0.84</v>
      </c>
      <c r="E1890" s="2">
        <v>44209</v>
      </c>
      <c r="F1890">
        <v>4</v>
      </c>
      <c r="G1890">
        <f>IF(Table_production_dim1[[#This Row],[system_created_date]]=Table_production_dim1[[#Headers],[system_created_date]],"",SUMIF(B:B,Table_production_dim1[[#This Row],[system_created_date]],D:D))</f>
        <v>7.2500000000000009</v>
      </c>
      <c r="H1890" t="str">
        <f>VLOOKUP(Table_production_dim1[[#This Row],[material_dim_material_id]],Table_material_dim1[[#All],[material_id]:[material_type_description]],3,FALSE)</f>
        <v>ONP</v>
      </c>
    </row>
    <row r="1891" spans="1:8" x14ac:dyDescent="0.25">
      <c r="A1891">
        <v>1916</v>
      </c>
      <c r="B1891" s="2">
        <v>44209</v>
      </c>
      <c r="C1891">
        <v>680</v>
      </c>
      <c r="D1891">
        <v>0.34</v>
      </c>
      <c r="E1891" s="2">
        <v>44209</v>
      </c>
      <c r="F1891">
        <v>6</v>
      </c>
      <c r="G1891">
        <f>IF(Table_production_dim1[[#This Row],[system_created_date]]=Table_production_dim1[[#Headers],[system_created_date]],"",SUMIF(B:B,Table_production_dim1[[#This Row],[system_created_date]],D:D))</f>
        <v>7.2500000000000009</v>
      </c>
      <c r="H1891" t="str">
        <f>VLOOKUP(Table_production_dim1[[#This Row],[material_dim_material_id]],Table_material_dim1[[#All],[material_id]:[material_type_description]],3,FALSE)</f>
        <v>HDPEN</v>
      </c>
    </row>
    <row r="1892" spans="1:8" x14ac:dyDescent="0.25">
      <c r="A1892">
        <v>326</v>
      </c>
      <c r="B1892" s="2">
        <v>44209</v>
      </c>
      <c r="C1892">
        <v>1205</v>
      </c>
      <c r="D1892">
        <v>0.6</v>
      </c>
      <c r="E1892" s="2">
        <v>44209</v>
      </c>
      <c r="F1892">
        <v>2</v>
      </c>
      <c r="G1892">
        <f>IF(Table_production_dim1[[#This Row],[system_created_date]]=Table_production_dim1[[#Headers],[system_created_date]],"",SUMIF(B:B,Table_production_dim1[[#This Row],[system_created_date]],D:D))</f>
        <v>7.2500000000000009</v>
      </c>
      <c r="H1892" t="str">
        <f>VLOOKUP(Table_production_dim1[[#This Row],[material_dim_material_id]],Table_material_dim1[[#All],[material_id]:[material_type_description]],3,FALSE)</f>
        <v>OCC</v>
      </c>
    </row>
    <row r="1893" spans="1:8" x14ac:dyDescent="0.25">
      <c r="A1893">
        <v>321</v>
      </c>
      <c r="B1893" s="2">
        <v>44209</v>
      </c>
      <c r="C1893">
        <v>1200</v>
      </c>
      <c r="D1893">
        <v>0.6</v>
      </c>
      <c r="E1893" s="2">
        <v>44209</v>
      </c>
      <c r="F1893">
        <v>2</v>
      </c>
      <c r="G1893">
        <f>IF(Table_production_dim1[[#This Row],[system_created_date]]=Table_production_dim1[[#Headers],[system_created_date]],"",SUMIF(B:B,Table_production_dim1[[#This Row],[system_created_date]],D:D))</f>
        <v>7.2500000000000009</v>
      </c>
      <c r="H1893" t="str">
        <f>VLOOKUP(Table_production_dim1[[#This Row],[material_dim_material_id]],Table_material_dim1[[#All],[material_id]:[material_type_description]],3,FALSE)</f>
        <v>OCC</v>
      </c>
    </row>
    <row r="1894" spans="1:8" x14ac:dyDescent="0.25">
      <c r="A1894">
        <v>325</v>
      </c>
      <c r="B1894" s="2">
        <v>44209</v>
      </c>
      <c r="C1894">
        <v>1200</v>
      </c>
      <c r="D1894">
        <v>0.6</v>
      </c>
      <c r="E1894" s="2">
        <v>44209</v>
      </c>
      <c r="F1894">
        <v>2</v>
      </c>
      <c r="G1894">
        <f>IF(Table_production_dim1[[#This Row],[system_created_date]]=Table_production_dim1[[#Headers],[system_created_date]],"",SUMIF(B:B,Table_production_dim1[[#This Row],[system_created_date]],D:D))</f>
        <v>7.2500000000000009</v>
      </c>
      <c r="H1894" t="str">
        <f>VLOOKUP(Table_production_dim1[[#This Row],[material_dim_material_id]],Table_material_dim1[[#All],[material_id]:[material_type_description]],3,FALSE)</f>
        <v>OCC</v>
      </c>
    </row>
    <row r="1895" spans="1:8" x14ac:dyDescent="0.25">
      <c r="A1895">
        <v>324</v>
      </c>
      <c r="B1895" s="2">
        <v>44209</v>
      </c>
      <c r="C1895">
        <v>1220</v>
      </c>
      <c r="D1895">
        <v>0.61</v>
      </c>
      <c r="E1895" s="2">
        <v>44209</v>
      </c>
      <c r="F1895">
        <v>2</v>
      </c>
      <c r="G1895">
        <f>IF(Table_production_dim1[[#This Row],[system_created_date]]=Table_production_dim1[[#Headers],[system_created_date]],"",SUMIF(B:B,Table_production_dim1[[#This Row],[system_created_date]],D:D))</f>
        <v>7.2500000000000009</v>
      </c>
      <c r="H1895" t="str">
        <f>VLOOKUP(Table_production_dim1[[#This Row],[material_dim_material_id]],Table_material_dim1[[#All],[material_id]:[material_type_description]],3,FALSE)</f>
        <v>OCC</v>
      </c>
    </row>
    <row r="1896" spans="1:8" x14ac:dyDescent="0.25">
      <c r="A1896">
        <v>323</v>
      </c>
      <c r="B1896" s="2">
        <v>44209</v>
      </c>
      <c r="C1896">
        <v>1215</v>
      </c>
      <c r="D1896">
        <v>0.61</v>
      </c>
      <c r="E1896" s="2">
        <v>44209</v>
      </c>
      <c r="F1896">
        <v>2</v>
      </c>
      <c r="G1896">
        <f>IF(Table_production_dim1[[#This Row],[system_created_date]]=Table_production_dim1[[#Headers],[system_created_date]],"",SUMIF(B:B,Table_production_dim1[[#This Row],[system_created_date]],D:D))</f>
        <v>7.2500000000000009</v>
      </c>
      <c r="H1896" t="str">
        <f>VLOOKUP(Table_production_dim1[[#This Row],[material_dim_material_id]],Table_material_dim1[[#All],[material_id]:[material_type_description]],3,FALSE)</f>
        <v>OCC</v>
      </c>
    </row>
    <row r="1897" spans="1:8" x14ac:dyDescent="0.25">
      <c r="A1897">
        <v>322</v>
      </c>
      <c r="B1897" s="2">
        <v>44209</v>
      </c>
      <c r="C1897">
        <v>1210</v>
      </c>
      <c r="D1897">
        <v>0.61</v>
      </c>
      <c r="E1897" s="2">
        <v>44209</v>
      </c>
      <c r="F1897">
        <v>2</v>
      </c>
      <c r="G1897">
        <f>IF(Table_production_dim1[[#This Row],[system_created_date]]=Table_production_dim1[[#Headers],[system_created_date]],"",SUMIF(B:B,Table_production_dim1[[#This Row],[system_created_date]],D:D))</f>
        <v>7.2500000000000009</v>
      </c>
      <c r="H1897" t="str">
        <f>VLOOKUP(Table_production_dim1[[#This Row],[material_dim_material_id]],Table_material_dim1[[#All],[material_id]:[material_type_description]],3,FALSE)</f>
        <v>OCC</v>
      </c>
    </row>
    <row r="1898" spans="1:8" x14ac:dyDescent="0.25">
      <c r="A1898">
        <v>330</v>
      </c>
      <c r="B1898" s="2">
        <v>44209</v>
      </c>
      <c r="C1898">
        <v>1210</v>
      </c>
      <c r="D1898">
        <v>0.61</v>
      </c>
      <c r="E1898" s="2">
        <v>44209</v>
      </c>
      <c r="F1898">
        <v>2</v>
      </c>
      <c r="G1898">
        <f>IF(Table_production_dim1[[#This Row],[system_created_date]]=Table_production_dim1[[#Headers],[system_created_date]],"",SUMIF(B:B,Table_production_dim1[[#This Row],[system_created_date]],D:D))</f>
        <v>7.2500000000000009</v>
      </c>
      <c r="H1898" t="str">
        <f>VLOOKUP(Table_production_dim1[[#This Row],[material_dim_material_id]],Table_material_dim1[[#All],[material_id]:[material_type_description]],3,FALSE)</f>
        <v>OCC</v>
      </c>
    </row>
    <row r="1899" spans="1:8" x14ac:dyDescent="0.25">
      <c r="A1899">
        <v>336</v>
      </c>
      <c r="B1899" s="2">
        <v>44208</v>
      </c>
      <c r="C1899">
        <v>1205</v>
      </c>
      <c r="D1899">
        <v>0.6</v>
      </c>
      <c r="E1899" s="2">
        <v>44208</v>
      </c>
      <c r="F1899">
        <v>2</v>
      </c>
      <c r="G1899">
        <f>IF(Table_production_dim1[[#This Row],[system_created_date]]=Table_production_dim1[[#Headers],[system_created_date]],"",SUMIF(B:B,Table_production_dim1[[#This Row],[system_created_date]],D:D))</f>
        <v>8.2399999999999984</v>
      </c>
      <c r="H1899" t="str">
        <f>VLOOKUP(Table_production_dim1[[#This Row],[material_dim_material_id]],Table_material_dim1[[#All],[material_id]:[material_type_description]],3,FALSE)</f>
        <v>OCC</v>
      </c>
    </row>
    <row r="1900" spans="1:8" x14ac:dyDescent="0.25">
      <c r="A1900">
        <v>331</v>
      </c>
      <c r="B1900" s="2">
        <v>44208</v>
      </c>
      <c r="C1900">
        <v>1200</v>
      </c>
      <c r="D1900">
        <v>0.6</v>
      </c>
      <c r="E1900" s="2">
        <v>44208</v>
      </c>
      <c r="F1900">
        <v>2</v>
      </c>
      <c r="G1900">
        <f>IF(Table_production_dim1[[#This Row],[system_created_date]]=Table_production_dim1[[#Headers],[system_created_date]],"",SUMIF(B:B,Table_production_dim1[[#This Row],[system_created_date]],D:D))</f>
        <v>8.2399999999999984</v>
      </c>
      <c r="H1900" t="str">
        <f>VLOOKUP(Table_production_dim1[[#This Row],[material_dim_material_id]],Table_material_dim1[[#All],[material_id]:[material_type_description]],3,FALSE)</f>
        <v>OCC</v>
      </c>
    </row>
    <row r="1901" spans="1:8" x14ac:dyDescent="0.25">
      <c r="A1901">
        <v>338</v>
      </c>
      <c r="B1901" s="2">
        <v>44208</v>
      </c>
      <c r="C1901">
        <v>1220</v>
      </c>
      <c r="D1901">
        <v>0.61</v>
      </c>
      <c r="E1901" s="2">
        <v>44208</v>
      </c>
      <c r="F1901">
        <v>2</v>
      </c>
      <c r="G1901">
        <f>IF(Table_production_dim1[[#This Row],[system_created_date]]=Table_production_dim1[[#Headers],[system_created_date]],"",SUMIF(B:B,Table_production_dim1[[#This Row],[system_created_date]],D:D))</f>
        <v>8.2399999999999984</v>
      </c>
      <c r="H1901" t="str">
        <f>VLOOKUP(Table_production_dim1[[#This Row],[material_dim_material_id]],Table_material_dim1[[#All],[material_id]:[material_type_description]],3,FALSE)</f>
        <v>OCC</v>
      </c>
    </row>
    <row r="1902" spans="1:8" x14ac:dyDescent="0.25">
      <c r="A1902">
        <v>332</v>
      </c>
      <c r="B1902" s="2">
        <v>44208</v>
      </c>
      <c r="C1902">
        <v>1210</v>
      </c>
      <c r="D1902">
        <v>0.61</v>
      </c>
      <c r="E1902" s="2">
        <v>44208</v>
      </c>
      <c r="F1902">
        <v>2</v>
      </c>
      <c r="G1902">
        <f>IF(Table_production_dim1[[#This Row],[system_created_date]]=Table_production_dim1[[#Headers],[system_created_date]],"",SUMIF(B:B,Table_production_dim1[[#This Row],[system_created_date]],D:D))</f>
        <v>8.2399999999999984</v>
      </c>
      <c r="H1902" t="str">
        <f>VLOOKUP(Table_production_dim1[[#This Row],[material_dim_material_id]],Table_material_dim1[[#All],[material_id]:[material_type_description]],3,FALSE)</f>
        <v>OCC</v>
      </c>
    </row>
    <row r="1903" spans="1:8" x14ac:dyDescent="0.25">
      <c r="A1903">
        <v>340</v>
      </c>
      <c r="B1903" s="2">
        <v>44208</v>
      </c>
      <c r="C1903">
        <v>1200</v>
      </c>
      <c r="D1903">
        <v>0.6</v>
      </c>
      <c r="E1903" s="2">
        <v>44208</v>
      </c>
      <c r="F1903">
        <v>2</v>
      </c>
      <c r="G1903">
        <f>IF(Table_production_dim1[[#This Row],[system_created_date]]=Table_production_dim1[[#Headers],[system_created_date]],"",SUMIF(B:B,Table_production_dim1[[#This Row],[system_created_date]],D:D))</f>
        <v>8.2399999999999984</v>
      </c>
      <c r="H1903" t="str">
        <f>VLOOKUP(Table_production_dim1[[#This Row],[material_dim_material_id]],Table_material_dim1[[#All],[material_id]:[material_type_description]],3,FALSE)</f>
        <v>OCC</v>
      </c>
    </row>
    <row r="1904" spans="1:8" x14ac:dyDescent="0.25">
      <c r="A1904">
        <v>1836</v>
      </c>
      <c r="B1904" s="2">
        <v>44208</v>
      </c>
      <c r="C1904">
        <v>610</v>
      </c>
      <c r="D1904">
        <v>0.31</v>
      </c>
      <c r="E1904" s="2">
        <v>44208</v>
      </c>
      <c r="F1904">
        <v>5</v>
      </c>
      <c r="G1904">
        <f>IF(Table_production_dim1[[#This Row],[system_created_date]]=Table_production_dim1[[#Headers],[system_created_date]],"",SUMIF(B:B,Table_production_dim1[[#This Row],[system_created_date]],D:D))</f>
        <v>8.2399999999999984</v>
      </c>
      <c r="H1904" t="str">
        <f>VLOOKUP(Table_production_dim1[[#This Row],[material_dim_material_id]],Table_material_dim1[[#All],[material_id]:[material_type_description]],3,FALSE)</f>
        <v>PET</v>
      </c>
    </row>
    <row r="1905" spans="1:8" x14ac:dyDescent="0.25">
      <c r="A1905">
        <v>334</v>
      </c>
      <c r="B1905" s="2">
        <v>44208</v>
      </c>
      <c r="C1905">
        <v>1215</v>
      </c>
      <c r="D1905">
        <v>0.61</v>
      </c>
      <c r="E1905" s="2">
        <v>44208</v>
      </c>
      <c r="F1905">
        <v>2</v>
      </c>
      <c r="G1905">
        <f>IF(Table_production_dim1[[#This Row],[system_created_date]]=Table_production_dim1[[#Headers],[system_created_date]],"",SUMIF(B:B,Table_production_dim1[[#This Row],[system_created_date]],D:D))</f>
        <v>8.2399999999999984</v>
      </c>
      <c r="H1905" t="str">
        <f>VLOOKUP(Table_production_dim1[[#This Row],[material_dim_material_id]],Table_material_dim1[[#All],[material_id]:[material_type_description]],3,FALSE)</f>
        <v>OCC</v>
      </c>
    </row>
    <row r="1906" spans="1:8" x14ac:dyDescent="0.25">
      <c r="A1906">
        <v>341</v>
      </c>
      <c r="B1906" s="2">
        <v>44208</v>
      </c>
      <c r="C1906">
        <v>1650</v>
      </c>
      <c r="D1906">
        <v>0.83</v>
      </c>
      <c r="E1906" s="2">
        <v>44208</v>
      </c>
      <c r="F1906">
        <v>2</v>
      </c>
      <c r="G1906">
        <f>IF(Table_production_dim1[[#This Row],[system_created_date]]=Table_production_dim1[[#Headers],[system_created_date]],"",SUMIF(B:B,Table_production_dim1[[#This Row],[system_created_date]],D:D))</f>
        <v>8.2399999999999984</v>
      </c>
      <c r="H1906" t="str">
        <f>VLOOKUP(Table_production_dim1[[#This Row],[material_dim_material_id]],Table_material_dim1[[#All],[material_id]:[material_type_description]],3,FALSE)</f>
        <v>OCC</v>
      </c>
    </row>
    <row r="1907" spans="1:8" x14ac:dyDescent="0.25">
      <c r="A1907">
        <v>333</v>
      </c>
      <c r="B1907" s="2">
        <v>44208</v>
      </c>
      <c r="C1907">
        <v>1200</v>
      </c>
      <c r="D1907">
        <v>0.6</v>
      </c>
      <c r="E1907" s="2">
        <v>44208</v>
      </c>
      <c r="F1907">
        <v>2</v>
      </c>
      <c r="G1907">
        <f>IF(Table_production_dim1[[#This Row],[system_created_date]]=Table_production_dim1[[#Headers],[system_created_date]],"",SUMIF(B:B,Table_production_dim1[[#This Row],[system_created_date]],D:D))</f>
        <v>8.2399999999999984</v>
      </c>
      <c r="H1907" t="str">
        <f>VLOOKUP(Table_production_dim1[[#This Row],[material_dim_material_id]],Table_material_dim1[[#All],[material_id]:[material_type_description]],3,FALSE)</f>
        <v>OCC</v>
      </c>
    </row>
    <row r="1908" spans="1:8" x14ac:dyDescent="0.25">
      <c r="A1908">
        <v>337</v>
      </c>
      <c r="B1908" s="2">
        <v>44208</v>
      </c>
      <c r="C1908">
        <v>1200</v>
      </c>
      <c r="D1908">
        <v>0.6</v>
      </c>
      <c r="E1908" s="2">
        <v>44208</v>
      </c>
      <c r="F1908">
        <v>2</v>
      </c>
      <c r="G1908">
        <f>IF(Table_production_dim1[[#This Row],[system_created_date]]=Table_production_dim1[[#Headers],[system_created_date]],"",SUMIF(B:B,Table_production_dim1[[#This Row],[system_created_date]],D:D))</f>
        <v>8.2399999999999984</v>
      </c>
      <c r="H1908" t="str">
        <f>VLOOKUP(Table_production_dim1[[#This Row],[material_dim_material_id]],Table_material_dim1[[#All],[material_id]:[material_type_description]],3,FALSE)</f>
        <v>OCC</v>
      </c>
    </row>
    <row r="1909" spans="1:8" x14ac:dyDescent="0.25">
      <c r="A1909">
        <v>1500</v>
      </c>
      <c r="B1909" s="2">
        <v>44208</v>
      </c>
      <c r="C1909">
        <v>700</v>
      </c>
      <c r="D1909">
        <v>0.35</v>
      </c>
      <c r="E1909" s="2">
        <v>44208</v>
      </c>
      <c r="F1909">
        <v>3</v>
      </c>
      <c r="G1909">
        <f>IF(Table_production_dim1[[#This Row],[system_created_date]]=Table_production_dim1[[#Headers],[system_created_date]],"",SUMIF(B:B,Table_production_dim1[[#This Row],[system_created_date]],D:D))</f>
        <v>8.2399999999999984</v>
      </c>
      <c r="H1909" t="str">
        <f>VLOOKUP(Table_production_dim1[[#This Row],[material_dim_material_id]],Table_material_dim1[[#All],[material_id]:[material_type_description]],3,FALSE)</f>
        <v>TIN</v>
      </c>
    </row>
    <row r="1910" spans="1:8" x14ac:dyDescent="0.25">
      <c r="A1910">
        <v>1501</v>
      </c>
      <c r="B1910" s="2">
        <v>44208</v>
      </c>
      <c r="C1910">
        <v>667</v>
      </c>
      <c r="D1910">
        <v>0.33</v>
      </c>
      <c r="E1910" s="2">
        <v>44208</v>
      </c>
      <c r="F1910">
        <v>3</v>
      </c>
      <c r="G1910">
        <f>IF(Table_production_dim1[[#This Row],[system_created_date]]=Table_production_dim1[[#Headers],[system_created_date]],"",SUMIF(B:B,Table_production_dim1[[#This Row],[system_created_date]],D:D))</f>
        <v>8.2399999999999984</v>
      </c>
      <c r="H1910" t="str">
        <f>VLOOKUP(Table_production_dim1[[#This Row],[material_dim_material_id]],Table_material_dim1[[#All],[material_id]:[material_type_description]],3,FALSE)</f>
        <v>TIN</v>
      </c>
    </row>
    <row r="1911" spans="1:8" x14ac:dyDescent="0.25">
      <c r="A1911">
        <v>2038</v>
      </c>
      <c r="B1911" s="2">
        <v>44208</v>
      </c>
      <c r="C1911">
        <v>410</v>
      </c>
      <c r="D1911">
        <v>0.21</v>
      </c>
      <c r="E1911" s="2">
        <v>44208</v>
      </c>
      <c r="F1911">
        <v>8</v>
      </c>
      <c r="G1911">
        <f>IF(Table_production_dim1[[#This Row],[system_created_date]]=Table_production_dim1[[#Headers],[system_created_date]],"",SUMIF(B:B,Table_production_dim1[[#This Row],[system_created_date]],D:D))</f>
        <v>8.2399999999999984</v>
      </c>
      <c r="H1911" t="str">
        <f>VLOOKUP(Table_production_dim1[[#This Row],[material_dim_material_id]],Table_material_dim1[[#All],[material_id]:[material_type_description]],3,FALSE)</f>
        <v>UBC</v>
      </c>
    </row>
    <row r="1912" spans="1:8" x14ac:dyDescent="0.25">
      <c r="A1912">
        <v>339</v>
      </c>
      <c r="B1912" s="2">
        <v>44208</v>
      </c>
      <c r="C1912">
        <v>1215</v>
      </c>
      <c r="D1912">
        <v>0.61</v>
      </c>
      <c r="E1912" s="2">
        <v>44208</v>
      </c>
      <c r="F1912">
        <v>2</v>
      </c>
      <c r="G1912">
        <f>IF(Table_production_dim1[[#This Row],[system_created_date]]=Table_production_dim1[[#Headers],[system_created_date]],"",SUMIF(B:B,Table_production_dim1[[#This Row],[system_created_date]],D:D))</f>
        <v>8.2399999999999984</v>
      </c>
      <c r="H1912" t="str">
        <f>VLOOKUP(Table_production_dim1[[#This Row],[material_dim_material_id]],Table_material_dim1[[#All],[material_id]:[material_type_description]],3,FALSE)</f>
        <v>OCC</v>
      </c>
    </row>
    <row r="1913" spans="1:8" x14ac:dyDescent="0.25">
      <c r="A1913">
        <v>2039</v>
      </c>
      <c r="B1913" s="2">
        <v>44208</v>
      </c>
      <c r="C1913">
        <v>320</v>
      </c>
      <c r="D1913">
        <v>0.16</v>
      </c>
      <c r="E1913" s="2">
        <v>44208</v>
      </c>
      <c r="F1913">
        <v>8</v>
      </c>
      <c r="G1913">
        <f>IF(Table_production_dim1[[#This Row],[system_created_date]]=Table_production_dim1[[#Headers],[system_created_date]],"",SUMIF(B:B,Table_production_dim1[[#This Row],[system_created_date]],D:D))</f>
        <v>8.2399999999999984</v>
      </c>
      <c r="H1913" t="str">
        <f>VLOOKUP(Table_production_dim1[[#This Row],[material_dim_material_id]],Table_material_dim1[[#All],[material_id]:[material_type_description]],3,FALSE)</f>
        <v>UBC</v>
      </c>
    </row>
    <row r="1914" spans="1:8" x14ac:dyDescent="0.25">
      <c r="A1914">
        <v>335</v>
      </c>
      <c r="B1914" s="2">
        <v>44208</v>
      </c>
      <c r="C1914">
        <v>1210</v>
      </c>
      <c r="D1914">
        <v>0.61</v>
      </c>
      <c r="E1914" s="2">
        <v>44208</v>
      </c>
      <c r="F1914">
        <v>2</v>
      </c>
      <c r="G1914">
        <f>IF(Table_production_dim1[[#This Row],[system_created_date]]=Table_production_dim1[[#Headers],[system_created_date]],"",SUMIF(B:B,Table_production_dim1[[#This Row],[system_created_date]],D:D))</f>
        <v>8.2399999999999984</v>
      </c>
      <c r="H1914" t="str">
        <f>VLOOKUP(Table_production_dim1[[#This Row],[material_dim_material_id]],Table_material_dim1[[#All],[material_id]:[material_type_description]],3,FALSE)</f>
        <v>OCC</v>
      </c>
    </row>
    <row r="1915" spans="1:8" x14ac:dyDescent="0.25">
      <c r="A1915">
        <v>348</v>
      </c>
      <c r="B1915" s="2">
        <v>44207</v>
      </c>
      <c r="C1915">
        <v>1191</v>
      </c>
      <c r="D1915">
        <v>0.6</v>
      </c>
      <c r="E1915" s="2">
        <v>44207</v>
      </c>
      <c r="F1915">
        <v>2</v>
      </c>
      <c r="G1915">
        <f>IF(Table_production_dim1[[#This Row],[system_created_date]]=Table_production_dim1[[#Headers],[system_created_date]],"",SUMIF(B:B,Table_production_dim1[[#This Row],[system_created_date]],D:D))</f>
        <v>7.2799999999999994</v>
      </c>
      <c r="H1915" t="str">
        <f>VLOOKUP(Table_production_dim1[[#This Row],[material_dim_material_id]],Table_material_dim1[[#All],[material_id]:[material_type_description]],3,FALSE)</f>
        <v>OCC</v>
      </c>
    </row>
    <row r="1916" spans="1:8" x14ac:dyDescent="0.25">
      <c r="A1916">
        <v>349</v>
      </c>
      <c r="B1916" s="2">
        <v>44207</v>
      </c>
      <c r="C1916">
        <v>1189</v>
      </c>
      <c r="D1916">
        <v>0.59</v>
      </c>
      <c r="E1916" s="2">
        <v>44207</v>
      </c>
      <c r="F1916">
        <v>2</v>
      </c>
      <c r="G1916">
        <f>IF(Table_production_dim1[[#This Row],[system_created_date]]=Table_production_dim1[[#Headers],[system_created_date]],"",SUMIF(B:B,Table_production_dim1[[#This Row],[system_created_date]],D:D))</f>
        <v>7.2799999999999994</v>
      </c>
      <c r="H1916" t="str">
        <f>VLOOKUP(Table_production_dim1[[#This Row],[material_dim_material_id]],Table_material_dim1[[#All],[material_id]:[material_type_description]],3,FALSE)</f>
        <v>OCC</v>
      </c>
    </row>
    <row r="1917" spans="1:8" x14ac:dyDescent="0.25">
      <c r="A1917">
        <v>345</v>
      </c>
      <c r="B1917" s="2">
        <v>44207</v>
      </c>
      <c r="C1917">
        <v>1194</v>
      </c>
      <c r="D1917">
        <v>0.6</v>
      </c>
      <c r="E1917" s="2">
        <v>44207</v>
      </c>
      <c r="F1917">
        <v>2</v>
      </c>
      <c r="G1917">
        <f>IF(Table_production_dim1[[#This Row],[system_created_date]]=Table_production_dim1[[#Headers],[system_created_date]],"",SUMIF(B:B,Table_production_dim1[[#This Row],[system_created_date]],D:D))</f>
        <v>7.2799999999999994</v>
      </c>
      <c r="H1917" t="str">
        <f>VLOOKUP(Table_production_dim1[[#This Row],[material_dim_material_id]],Table_material_dim1[[#All],[material_id]:[material_type_description]],3,FALSE)</f>
        <v>OCC</v>
      </c>
    </row>
    <row r="1918" spans="1:8" x14ac:dyDescent="0.25">
      <c r="A1918">
        <v>347</v>
      </c>
      <c r="B1918" s="2">
        <v>44207</v>
      </c>
      <c r="C1918">
        <v>1188</v>
      </c>
      <c r="D1918">
        <v>0.59</v>
      </c>
      <c r="E1918" s="2">
        <v>44207</v>
      </c>
      <c r="F1918">
        <v>2</v>
      </c>
      <c r="G1918">
        <f>IF(Table_production_dim1[[#This Row],[system_created_date]]=Table_production_dim1[[#Headers],[system_created_date]],"",SUMIF(B:B,Table_production_dim1[[#This Row],[system_created_date]],D:D))</f>
        <v>7.2799999999999994</v>
      </c>
      <c r="H1918" t="str">
        <f>VLOOKUP(Table_production_dim1[[#This Row],[material_dim_material_id]],Table_material_dim1[[#All],[material_id]:[material_type_description]],3,FALSE)</f>
        <v>OCC</v>
      </c>
    </row>
    <row r="1919" spans="1:8" x14ac:dyDescent="0.25">
      <c r="A1919">
        <v>350</v>
      </c>
      <c r="B1919" s="2">
        <v>44207</v>
      </c>
      <c r="C1919">
        <v>1148</v>
      </c>
      <c r="D1919">
        <v>0.56999999999999995</v>
      </c>
      <c r="E1919" s="2">
        <v>44207</v>
      </c>
      <c r="F1919">
        <v>2</v>
      </c>
      <c r="G1919">
        <f>IF(Table_production_dim1[[#This Row],[system_created_date]]=Table_production_dim1[[#Headers],[system_created_date]],"",SUMIF(B:B,Table_production_dim1[[#This Row],[system_created_date]],D:D))</f>
        <v>7.2799999999999994</v>
      </c>
      <c r="H1919" t="str">
        <f>VLOOKUP(Table_production_dim1[[#This Row],[material_dim_material_id]],Table_material_dim1[[#All],[material_id]:[material_type_description]],3,FALSE)</f>
        <v>OCC</v>
      </c>
    </row>
    <row r="1920" spans="1:8" x14ac:dyDescent="0.25">
      <c r="A1920">
        <v>344</v>
      </c>
      <c r="B1920" s="2">
        <v>44207</v>
      </c>
      <c r="C1920">
        <v>1138</v>
      </c>
      <c r="D1920">
        <v>0.56999999999999995</v>
      </c>
      <c r="E1920" s="2">
        <v>44207</v>
      </c>
      <c r="F1920">
        <v>2</v>
      </c>
      <c r="G1920">
        <f>IF(Table_production_dim1[[#This Row],[system_created_date]]=Table_production_dim1[[#Headers],[system_created_date]],"",SUMIF(B:B,Table_production_dim1[[#This Row],[system_created_date]],D:D))</f>
        <v>7.2799999999999994</v>
      </c>
      <c r="H1920" t="str">
        <f>VLOOKUP(Table_production_dim1[[#This Row],[material_dim_material_id]],Table_material_dim1[[#All],[material_id]:[material_type_description]],3,FALSE)</f>
        <v>OCC</v>
      </c>
    </row>
    <row r="1921" spans="1:8" x14ac:dyDescent="0.25">
      <c r="A1921">
        <v>1953</v>
      </c>
      <c r="B1921" s="2">
        <v>44207</v>
      </c>
      <c r="C1921">
        <v>700</v>
      </c>
      <c r="D1921">
        <v>0.35</v>
      </c>
      <c r="E1921" s="2">
        <v>44207</v>
      </c>
      <c r="F1921">
        <v>7</v>
      </c>
      <c r="G1921">
        <f>IF(Table_production_dim1[[#This Row],[system_created_date]]=Table_production_dim1[[#Headers],[system_created_date]],"",SUMIF(B:B,Table_production_dim1[[#This Row],[system_created_date]],D:D))</f>
        <v>7.2799999999999994</v>
      </c>
      <c r="H1921" t="str">
        <f>VLOOKUP(Table_production_dim1[[#This Row],[material_dim_material_id]],Table_material_dim1[[#All],[material_id]:[material_type_description]],3,FALSE)</f>
        <v>HDPEC</v>
      </c>
    </row>
    <row r="1922" spans="1:8" x14ac:dyDescent="0.25">
      <c r="A1922">
        <v>346</v>
      </c>
      <c r="B1922" s="2">
        <v>44207</v>
      </c>
      <c r="C1922">
        <v>1200</v>
      </c>
      <c r="D1922">
        <v>0.6</v>
      </c>
      <c r="E1922" s="2">
        <v>44207</v>
      </c>
      <c r="F1922">
        <v>2</v>
      </c>
      <c r="G1922">
        <f>IF(Table_production_dim1[[#This Row],[system_created_date]]=Table_production_dim1[[#Headers],[system_created_date]],"",SUMIF(B:B,Table_production_dim1[[#This Row],[system_created_date]],D:D))</f>
        <v>7.2799999999999994</v>
      </c>
      <c r="H1922" t="str">
        <f>VLOOKUP(Table_production_dim1[[#This Row],[material_dim_material_id]],Table_material_dim1[[#All],[material_id]:[material_type_description]],3,FALSE)</f>
        <v>OCC</v>
      </c>
    </row>
    <row r="1923" spans="1:8" x14ac:dyDescent="0.25">
      <c r="A1923">
        <v>1589</v>
      </c>
      <c r="B1923" s="2">
        <v>44207</v>
      </c>
      <c r="C1923">
        <v>1640</v>
      </c>
      <c r="D1923">
        <v>0.82</v>
      </c>
      <c r="E1923" s="2">
        <v>44207</v>
      </c>
      <c r="F1923">
        <v>4</v>
      </c>
      <c r="G1923">
        <f>IF(Table_production_dim1[[#This Row],[system_created_date]]=Table_production_dim1[[#Headers],[system_created_date]],"",SUMIF(B:B,Table_production_dim1[[#This Row],[system_created_date]],D:D))</f>
        <v>7.2799999999999994</v>
      </c>
      <c r="H1923" t="str">
        <f>VLOOKUP(Table_production_dim1[[#This Row],[material_dim_material_id]],Table_material_dim1[[#All],[material_id]:[material_type_description]],3,FALSE)</f>
        <v>ONP</v>
      </c>
    </row>
    <row r="1924" spans="1:8" x14ac:dyDescent="0.25">
      <c r="A1924">
        <v>343</v>
      </c>
      <c r="B1924" s="2">
        <v>44207</v>
      </c>
      <c r="C1924">
        <v>1194</v>
      </c>
      <c r="D1924">
        <v>0.6</v>
      </c>
      <c r="E1924" s="2">
        <v>44207</v>
      </c>
      <c r="F1924">
        <v>2</v>
      </c>
      <c r="G1924">
        <f>IF(Table_production_dim1[[#This Row],[system_created_date]]=Table_production_dim1[[#Headers],[system_created_date]],"",SUMIF(B:B,Table_production_dim1[[#This Row],[system_created_date]],D:D))</f>
        <v>7.2799999999999994</v>
      </c>
      <c r="H1924" t="str">
        <f>VLOOKUP(Table_production_dim1[[#This Row],[material_dim_material_id]],Table_material_dim1[[#All],[material_id]:[material_type_description]],3,FALSE)</f>
        <v>OCC</v>
      </c>
    </row>
    <row r="1925" spans="1:8" x14ac:dyDescent="0.25">
      <c r="A1925">
        <v>351</v>
      </c>
      <c r="B1925" s="2">
        <v>44207</v>
      </c>
      <c r="C1925">
        <v>1191</v>
      </c>
      <c r="D1925">
        <v>0.6</v>
      </c>
      <c r="E1925" s="2">
        <v>44207</v>
      </c>
      <c r="F1925">
        <v>2</v>
      </c>
      <c r="G1925">
        <f>IF(Table_production_dim1[[#This Row],[system_created_date]]=Table_production_dim1[[#Headers],[system_created_date]],"",SUMIF(B:B,Table_production_dim1[[#This Row],[system_created_date]],D:D))</f>
        <v>7.2799999999999994</v>
      </c>
      <c r="H1925" t="str">
        <f>VLOOKUP(Table_production_dim1[[#This Row],[material_dim_material_id]],Table_material_dim1[[#All],[material_id]:[material_type_description]],3,FALSE)</f>
        <v>OCC</v>
      </c>
    </row>
    <row r="1926" spans="1:8" x14ac:dyDescent="0.25">
      <c r="A1926">
        <v>2040</v>
      </c>
      <c r="B1926" s="2">
        <v>44207</v>
      </c>
      <c r="C1926">
        <v>410</v>
      </c>
      <c r="D1926">
        <v>0.21</v>
      </c>
      <c r="E1926" s="2">
        <v>44207</v>
      </c>
      <c r="F1926">
        <v>8</v>
      </c>
      <c r="G1926">
        <f>IF(Table_production_dim1[[#This Row],[system_created_date]]=Table_production_dim1[[#Headers],[system_created_date]],"",SUMIF(B:B,Table_production_dim1[[#This Row],[system_created_date]],D:D))</f>
        <v>7.2799999999999994</v>
      </c>
      <c r="H1926" t="str">
        <f>VLOOKUP(Table_production_dim1[[#This Row],[material_dim_material_id]],Table_material_dim1[[#All],[material_id]:[material_type_description]],3,FALSE)</f>
        <v>UBC</v>
      </c>
    </row>
    <row r="1927" spans="1:8" x14ac:dyDescent="0.25">
      <c r="A1927">
        <v>342</v>
      </c>
      <c r="B1927" s="2">
        <v>44207</v>
      </c>
      <c r="C1927">
        <v>1160</v>
      </c>
      <c r="D1927">
        <v>0.57999999999999996</v>
      </c>
      <c r="E1927" s="2">
        <v>44207</v>
      </c>
      <c r="F1927">
        <v>2</v>
      </c>
      <c r="G1927">
        <f>IF(Table_production_dim1[[#This Row],[system_created_date]]=Table_production_dim1[[#Headers],[system_created_date]],"",SUMIF(B:B,Table_production_dim1[[#This Row],[system_created_date]],D:D))</f>
        <v>7.2799999999999994</v>
      </c>
      <c r="H1927" t="str">
        <f>VLOOKUP(Table_production_dim1[[#This Row],[material_dim_material_id]],Table_material_dim1[[#All],[material_id]:[material_type_description]],3,FALSE)</f>
        <v>OCC</v>
      </c>
    </row>
    <row r="1928" spans="1:8" x14ac:dyDescent="0.25">
      <c r="A1928">
        <v>364</v>
      </c>
      <c r="B1928" s="2">
        <v>44204</v>
      </c>
      <c r="C1928">
        <v>1215</v>
      </c>
      <c r="D1928">
        <v>0.61</v>
      </c>
      <c r="E1928" s="2">
        <v>44204</v>
      </c>
      <c r="F1928">
        <v>2</v>
      </c>
      <c r="G1928">
        <f>IF(Table_production_dim1[[#This Row],[system_created_date]]=Table_production_dim1[[#Headers],[system_created_date]],"",SUMIF(B:B,Table_production_dim1[[#This Row],[system_created_date]],D:D))</f>
        <v>10.27</v>
      </c>
      <c r="H1928" t="str">
        <f>VLOOKUP(Table_production_dim1[[#This Row],[material_dim_material_id]],Table_material_dim1[[#All],[material_id]:[material_type_description]],3,FALSE)</f>
        <v>OCC</v>
      </c>
    </row>
    <row r="1929" spans="1:8" x14ac:dyDescent="0.25">
      <c r="A1929">
        <v>363</v>
      </c>
      <c r="B1929" s="2">
        <v>44204</v>
      </c>
      <c r="C1929">
        <v>1210</v>
      </c>
      <c r="D1929">
        <v>0.61</v>
      </c>
      <c r="E1929" s="2">
        <v>44204</v>
      </c>
      <c r="F1929">
        <v>2</v>
      </c>
      <c r="G1929">
        <f>IF(Table_production_dim1[[#This Row],[system_created_date]]=Table_production_dim1[[#Headers],[system_created_date]],"",SUMIF(B:B,Table_production_dim1[[#This Row],[system_created_date]],D:D))</f>
        <v>10.27</v>
      </c>
      <c r="H1929" t="str">
        <f>VLOOKUP(Table_production_dim1[[#This Row],[material_dim_material_id]],Table_material_dim1[[#All],[material_id]:[material_type_description]],3,FALSE)</f>
        <v>OCC</v>
      </c>
    </row>
    <row r="1930" spans="1:8" x14ac:dyDescent="0.25">
      <c r="A1930">
        <v>356</v>
      </c>
      <c r="B1930" s="2">
        <v>44204</v>
      </c>
      <c r="C1930">
        <v>1205</v>
      </c>
      <c r="D1930">
        <v>0.6</v>
      </c>
      <c r="E1930" s="2">
        <v>44204</v>
      </c>
      <c r="F1930">
        <v>2</v>
      </c>
      <c r="G1930">
        <f>IF(Table_production_dim1[[#This Row],[system_created_date]]=Table_production_dim1[[#Headers],[system_created_date]],"",SUMIF(B:B,Table_production_dim1[[#This Row],[system_created_date]],D:D))</f>
        <v>10.27</v>
      </c>
      <c r="H1930" t="str">
        <f>VLOOKUP(Table_production_dim1[[#This Row],[material_dim_material_id]],Table_material_dim1[[#All],[material_id]:[material_type_description]],3,FALSE)</f>
        <v>OCC</v>
      </c>
    </row>
    <row r="1931" spans="1:8" x14ac:dyDescent="0.25">
      <c r="A1931">
        <v>1590</v>
      </c>
      <c r="B1931" s="2">
        <v>44204</v>
      </c>
      <c r="C1931">
        <v>1650</v>
      </c>
      <c r="D1931">
        <v>0.83</v>
      </c>
      <c r="E1931" s="2">
        <v>44204</v>
      </c>
      <c r="F1931">
        <v>4</v>
      </c>
      <c r="G1931">
        <f>IF(Table_production_dim1[[#This Row],[system_created_date]]=Table_production_dim1[[#Headers],[system_created_date]],"",SUMIF(B:B,Table_production_dim1[[#This Row],[system_created_date]],D:D))</f>
        <v>10.27</v>
      </c>
      <c r="H1931" t="str">
        <f>VLOOKUP(Table_production_dim1[[#This Row],[material_dim_material_id]],Table_material_dim1[[#All],[material_id]:[material_type_description]],3,FALSE)</f>
        <v>ONP</v>
      </c>
    </row>
    <row r="1932" spans="1:8" x14ac:dyDescent="0.25">
      <c r="A1932">
        <v>355</v>
      </c>
      <c r="B1932" s="2">
        <v>44204</v>
      </c>
      <c r="C1932">
        <v>1200</v>
      </c>
      <c r="D1932">
        <v>0.6</v>
      </c>
      <c r="E1932" s="2">
        <v>44204</v>
      </c>
      <c r="F1932">
        <v>2</v>
      </c>
      <c r="G1932">
        <f>IF(Table_production_dim1[[#This Row],[system_created_date]]=Table_production_dim1[[#Headers],[system_created_date]],"",SUMIF(B:B,Table_production_dim1[[#This Row],[system_created_date]],D:D))</f>
        <v>10.27</v>
      </c>
      <c r="H1932" t="str">
        <f>VLOOKUP(Table_production_dim1[[#This Row],[material_dim_material_id]],Table_material_dim1[[#All],[material_id]:[material_type_description]],3,FALSE)</f>
        <v>OCC</v>
      </c>
    </row>
    <row r="1933" spans="1:8" x14ac:dyDescent="0.25">
      <c r="A1933">
        <v>365</v>
      </c>
      <c r="B1933" s="2">
        <v>44204</v>
      </c>
      <c r="C1933">
        <v>400</v>
      </c>
      <c r="D1933">
        <v>0.2</v>
      </c>
      <c r="E1933" s="2">
        <v>44204</v>
      </c>
      <c r="F1933">
        <v>2</v>
      </c>
      <c r="G1933">
        <f>IF(Table_production_dim1[[#This Row],[system_created_date]]=Table_production_dim1[[#Headers],[system_created_date]],"",SUMIF(B:B,Table_production_dim1[[#This Row],[system_created_date]],D:D))</f>
        <v>10.27</v>
      </c>
      <c r="H1933" t="str">
        <f>VLOOKUP(Table_production_dim1[[#This Row],[material_dim_material_id]],Table_material_dim1[[#All],[material_id]:[material_type_description]],3,FALSE)</f>
        <v>OCC</v>
      </c>
    </row>
    <row r="1934" spans="1:8" x14ac:dyDescent="0.25">
      <c r="A1934">
        <v>1837</v>
      </c>
      <c r="B1934" s="2">
        <v>44204</v>
      </c>
      <c r="C1934">
        <v>650</v>
      </c>
      <c r="D1934">
        <v>0.33</v>
      </c>
      <c r="E1934" s="2">
        <v>44204</v>
      </c>
      <c r="F1934">
        <v>5</v>
      </c>
      <c r="G1934">
        <f>IF(Table_production_dim1[[#This Row],[system_created_date]]=Table_production_dim1[[#Headers],[system_created_date]],"",SUMIF(B:B,Table_production_dim1[[#This Row],[system_created_date]],D:D))</f>
        <v>10.27</v>
      </c>
      <c r="H1934" t="str">
        <f>VLOOKUP(Table_production_dim1[[#This Row],[material_dim_material_id]],Table_material_dim1[[#All],[material_id]:[material_type_description]],3,FALSE)</f>
        <v>PET</v>
      </c>
    </row>
    <row r="1935" spans="1:8" x14ac:dyDescent="0.25">
      <c r="A1935">
        <v>361</v>
      </c>
      <c r="B1935" s="2">
        <v>44204</v>
      </c>
      <c r="C1935">
        <v>1215</v>
      </c>
      <c r="D1935">
        <v>0.61</v>
      </c>
      <c r="E1935" s="2">
        <v>44204</v>
      </c>
      <c r="F1935">
        <v>2</v>
      </c>
      <c r="G1935">
        <f>IF(Table_production_dim1[[#This Row],[system_created_date]]=Table_production_dim1[[#Headers],[system_created_date]],"",SUMIF(B:B,Table_production_dim1[[#This Row],[system_created_date]],D:D))</f>
        <v>10.27</v>
      </c>
      <c r="H1935" t="str">
        <f>VLOOKUP(Table_production_dim1[[#This Row],[material_dim_material_id]],Table_material_dim1[[#All],[material_id]:[material_type_description]],3,FALSE)</f>
        <v>OCC</v>
      </c>
    </row>
    <row r="1936" spans="1:8" x14ac:dyDescent="0.25">
      <c r="A1936">
        <v>352</v>
      </c>
      <c r="B1936" s="2">
        <v>44204</v>
      </c>
      <c r="C1936">
        <v>1200</v>
      </c>
      <c r="D1936">
        <v>0.6</v>
      </c>
      <c r="E1936" s="2">
        <v>44204</v>
      </c>
      <c r="F1936">
        <v>2</v>
      </c>
      <c r="G1936">
        <f>IF(Table_production_dim1[[#This Row],[system_created_date]]=Table_production_dim1[[#Headers],[system_created_date]],"",SUMIF(B:B,Table_production_dim1[[#This Row],[system_created_date]],D:D))</f>
        <v>10.27</v>
      </c>
      <c r="H1936" t="str">
        <f>VLOOKUP(Table_production_dim1[[#This Row],[material_dim_material_id]],Table_material_dim1[[#All],[material_id]:[material_type_description]],3,FALSE)</f>
        <v>OCC</v>
      </c>
    </row>
    <row r="1937" spans="1:8" x14ac:dyDescent="0.25">
      <c r="A1937">
        <v>360</v>
      </c>
      <c r="B1937" s="2">
        <v>44204</v>
      </c>
      <c r="C1937">
        <v>1200</v>
      </c>
      <c r="D1937">
        <v>0.6</v>
      </c>
      <c r="E1937" s="2">
        <v>44204</v>
      </c>
      <c r="F1937">
        <v>2</v>
      </c>
      <c r="G1937">
        <f>IF(Table_production_dim1[[#This Row],[system_created_date]]=Table_production_dim1[[#Headers],[system_created_date]],"",SUMIF(B:B,Table_production_dim1[[#This Row],[system_created_date]],D:D))</f>
        <v>10.27</v>
      </c>
      <c r="H1937" t="str">
        <f>VLOOKUP(Table_production_dim1[[#This Row],[material_dim_material_id]],Table_material_dim1[[#All],[material_id]:[material_type_description]],3,FALSE)</f>
        <v>OCC</v>
      </c>
    </row>
    <row r="1938" spans="1:8" x14ac:dyDescent="0.25">
      <c r="A1938">
        <v>2041</v>
      </c>
      <c r="B1938" s="2">
        <v>44204</v>
      </c>
      <c r="C1938">
        <v>400</v>
      </c>
      <c r="D1938">
        <v>0.2</v>
      </c>
      <c r="E1938" s="2">
        <v>44204</v>
      </c>
      <c r="F1938">
        <v>8</v>
      </c>
      <c r="G1938">
        <f>IF(Table_production_dim1[[#This Row],[system_created_date]]=Table_production_dim1[[#Headers],[system_created_date]],"",SUMIF(B:B,Table_production_dim1[[#This Row],[system_created_date]],D:D))</f>
        <v>10.27</v>
      </c>
      <c r="H1938" t="str">
        <f>VLOOKUP(Table_production_dim1[[#This Row],[material_dim_material_id]],Table_material_dim1[[#All],[material_id]:[material_type_description]],3,FALSE)</f>
        <v>UBC</v>
      </c>
    </row>
    <row r="1939" spans="1:8" x14ac:dyDescent="0.25">
      <c r="A1939">
        <v>354</v>
      </c>
      <c r="B1939" s="2">
        <v>44204</v>
      </c>
      <c r="C1939">
        <v>1215</v>
      </c>
      <c r="D1939">
        <v>0.61</v>
      </c>
      <c r="E1939" s="2">
        <v>44204</v>
      </c>
      <c r="F1939">
        <v>2</v>
      </c>
      <c r="G1939">
        <f>IF(Table_production_dim1[[#This Row],[system_created_date]]=Table_production_dim1[[#Headers],[system_created_date]],"",SUMIF(B:B,Table_production_dim1[[#This Row],[system_created_date]],D:D))</f>
        <v>10.27</v>
      </c>
      <c r="H1939" t="str">
        <f>VLOOKUP(Table_production_dim1[[#This Row],[material_dim_material_id]],Table_material_dim1[[#All],[material_id]:[material_type_description]],3,FALSE)</f>
        <v>OCC</v>
      </c>
    </row>
    <row r="1940" spans="1:8" x14ac:dyDescent="0.25">
      <c r="A1940">
        <v>353</v>
      </c>
      <c r="B1940" s="2">
        <v>44204</v>
      </c>
      <c r="C1940">
        <v>1210</v>
      </c>
      <c r="D1940">
        <v>0.61</v>
      </c>
      <c r="E1940" s="2">
        <v>44204</v>
      </c>
      <c r="F1940">
        <v>2</v>
      </c>
      <c r="G1940">
        <f>IF(Table_production_dim1[[#This Row],[system_created_date]]=Table_production_dim1[[#Headers],[system_created_date]],"",SUMIF(B:B,Table_production_dim1[[#This Row],[system_created_date]],D:D))</f>
        <v>10.27</v>
      </c>
      <c r="H1940" t="str">
        <f>VLOOKUP(Table_production_dim1[[#This Row],[material_dim_material_id]],Table_material_dim1[[#All],[material_id]:[material_type_description]],3,FALSE)</f>
        <v>OCC</v>
      </c>
    </row>
    <row r="1941" spans="1:8" x14ac:dyDescent="0.25">
      <c r="A1941">
        <v>357</v>
      </c>
      <c r="B1941" s="2">
        <v>44204</v>
      </c>
      <c r="C1941">
        <v>1200</v>
      </c>
      <c r="D1941">
        <v>0.6</v>
      </c>
      <c r="E1941" s="2">
        <v>44204</v>
      </c>
      <c r="F1941">
        <v>2</v>
      </c>
      <c r="G1941">
        <f>IF(Table_production_dim1[[#This Row],[system_created_date]]=Table_production_dim1[[#Headers],[system_created_date]],"",SUMIF(B:B,Table_production_dim1[[#This Row],[system_created_date]],D:D))</f>
        <v>10.27</v>
      </c>
      <c r="H1941" t="str">
        <f>VLOOKUP(Table_production_dim1[[#This Row],[material_dim_material_id]],Table_material_dim1[[#All],[material_id]:[material_type_description]],3,FALSE)</f>
        <v>OCC</v>
      </c>
    </row>
    <row r="1942" spans="1:8" x14ac:dyDescent="0.25">
      <c r="A1942">
        <v>1591</v>
      </c>
      <c r="B1942" s="2">
        <v>44204</v>
      </c>
      <c r="C1942">
        <v>1670</v>
      </c>
      <c r="D1942">
        <v>0.84</v>
      </c>
      <c r="E1942" s="2">
        <v>44204</v>
      </c>
      <c r="F1942">
        <v>4</v>
      </c>
      <c r="G1942">
        <f>IF(Table_production_dim1[[#This Row],[system_created_date]]=Table_production_dim1[[#Headers],[system_created_date]],"",SUMIF(B:B,Table_production_dim1[[#This Row],[system_created_date]],D:D))</f>
        <v>10.27</v>
      </c>
      <c r="H1942" t="str">
        <f>VLOOKUP(Table_production_dim1[[#This Row],[material_dim_material_id]],Table_material_dim1[[#All],[material_id]:[material_type_description]],3,FALSE)</f>
        <v>ONP</v>
      </c>
    </row>
    <row r="1943" spans="1:8" x14ac:dyDescent="0.25">
      <c r="A1943">
        <v>359</v>
      </c>
      <c r="B1943" s="2">
        <v>44204</v>
      </c>
      <c r="C1943">
        <v>1215</v>
      </c>
      <c r="D1943">
        <v>0.61</v>
      </c>
      <c r="E1943" s="2">
        <v>44204</v>
      </c>
      <c r="F1943">
        <v>2</v>
      </c>
      <c r="G1943">
        <f>IF(Table_production_dim1[[#This Row],[system_created_date]]=Table_production_dim1[[#Headers],[system_created_date]],"",SUMIF(B:B,Table_production_dim1[[#This Row],[system_created_date]],D:D))</f>
        <v>10.27</v>
      </c>
      <c r="H1943" t="str">
        <f>VLOOKUP(Table_production_dim1[[#This Row],[material_dim_material_id]],Table_material_dim1[[#All],[material_id]:[material_type_description]],3,FALSE)</f>
        <v>OCC</v>
      </c>
    </row>
    <row r="1944" spans="1:8" x14ac:dyDescent="0.25">
      <c r="A1944">
        <v>358</v>
      </c>
      <c r="B1944" s="2">
        <v>44204</v>
      </c>
      <c r="C1944">
        <v>1210</v>
      </c>
      <c r="D1944">
        <v>0.61</v>
      </c>
      <c r="E1944" s="2">
        <v>44204</v>
      </c>
      <c r="F1944">
        <v>2</v>
      </c>
      <c r="G1944">
        <f>IF(Table_production_dim1[[#This Row],[system_created_date]]=Table_production_dim1[[#Headers],[system_created_date]],"",SUMIF(B:B,Table_production_dim1[[#This Row],[system_created_date]],D:D))</f>
        <v>10.27</v>
      </c>
      <c r="H1944" t="str">
        <f>VLOOKUP(Table_production_dim1[[#This Row],[material_dim_material_id]],Table_material_dim1[[#All],[material_id]:[material_type_description]],3,FALSE)</f>
        <v>OCC</v>
      </c>
    </row>
    <row r="1945" spans="1:8" x14ac:dyDescent="0.25">
      <c r="A1945">
        <v>362</v>
      </c>
      <c r="B1945" s="2">
        <v>44204</v>
      </c>
      <c r="C1945">
        <v>1200</v>
      </c>
      <c r="D1945">
        <v>0.6</v>
      </c>
      <c r="E1945" s="2">
        <v>44204</v>
      </c>
      <c r="F1945">
        <v>2</v>
      </c>
      <c r="G1945">
        <f>IF(Table_production_dim1[[#This Row],[system_created_date]]=Table_production_dim1[[#Headers],[system_created_date]],"",SUMIF(B:B,Table_production_dim1[[#This Row],[system_created_date]],D:D))</f>
        <v>10.27</v>
      </c>
      <c r="H1945" t="str">
        <f>VLOOKUP(Table_production_dim1[[#This Row],[material_dim_material_id]],Table_material_dim1[[#All],[material_id]:[material_type_description]],3,FALSE)</f>
        <v>OCC</v>
      </c>
    </row>
    <row r="1946" spans="1:8" x14ac:dyDescent="0.25">
      <c r="A1946">
        <v>370</v>
      </c>
      <c r="B1946" s="2">
        <v>44203</v>
      </c>
      <c r="C1946">
        <v>1196</v>
      </c>
      <c r="D1946">
        <v>0.6</v>
      </c>
      <c r="E1946" s="2">
        <v>44203</v>
      </c>
      <c r="F1946">
        <v>2</v>
      </c>
      <c r="G1946">
        <f>IF(Table_production_dim1[[#This Row],[system_created_date]]=Table_production_dim1[[#Headers],[system_created_date]],"",SUMIF(B:B,Table_production_dim1[[#This Row],[system_created_date]],D:D))</f>
        <v>6.47</v>
      </c>
      <c r="H1946" t="str">
        <f>VLOOKUP(Table_production_dim1[[#This Row],[material_dim_material_id]],Table_material_dim1[[#All],[material_id]:[material_type_description]],3,FALSE)</f>
        <v>OCC</v>
      </c>
    </row>
    <row r="1947" spans="1:8" x14ac:dyDescent="0.25">
      <c r="A1947">
        <v>369</v>
      </c>
      <c r="B1947" s="2">
        <v>44203</v>
      </c>
      <c r="C1947">
        <v>1200</v>
      </c>
      <c r="D1947">
        <v>0.6</v>
      </c>
      <c r="E1947" s="2">
        <v>44203</v>
      </c>
      <c r="F1947">
        <v>2</v>
      </c>
      <c r="G1947">
        <f>IF(Table_production_dim1[[#This Row],[system_created_date]]=Table_production_dim1[[#Headers],[system_created_date]],"",SUMIF(B:B,Table_production_dim1[[#This Row],[system_created_date]],D:D))</f>
        <v>6.47</v>
      </c>
      <c r="H1947" t="str">
        <f>VLOOKUP(Table_production_dim1[[#This Row],[material_dim_material_id]],Table_material_dim1[[#All],[material_id]:[material_type_description]],3,FALSE)</f>
        <v>OCC</v>
      </c>
    </row>
    <row r="1948" spans="1:8" x14ac:dyDescent="0.25">
      <c r="A1948">
        <v>373</v>
      </c>
      <c r="B1948" s="2">
        <v>44203</v>
      </c>
      <c r="C1948">
        <v>1200</v>
      </c>
      <c r="D1948">
        <v>0.6</v>
      </c>
      <c r="E1948" s="2">
        <v>44203</v>
      </c>
      <c r="F1948">
        <v>2</v>
      </c>
      <c r="G1948">
        <f>IF(Table_production_dim1[[#This Row],[system_created_date]]=Table_production_dim1[[#Headers],[system_created_date]],"",SUMIF(B:B,Table_production_dim1[[#This Row],[system_created_date]],D:D))</f>
        <v>6.47</v>
      </c>
      <c r="H1948" t="str">
        <f>VLOOKUP(Table_production_dim1[[#This Row],[material_dim_material_id]],Table_material_dim1[[#All],[material_id]:[material_type_description]],3,FALSE)</f>
        <v>OCC</v>
      </c>
    </row>
    <row r="1949" spans="1:8" x14ac:dyDescent="0.25">
      <c r="A1949">
        <v>2042</v>
      </c>
      <c r="B1949" s="2">
        <v>44203</v>
      </c>
      <c r="C1949">
        <v>400</v>
      </c>
      <c r="D1949">
        <v>0.2</v>
      </c>
      <c r="E1949" s="2">
        <v>44203</v>
      </c>
      <c r="F1949">
        <v>8</v>
      </c>
      <c r="G1949">
        <f>IF(Table_production_dim1[[#This Row],[system_created_date]]=Table_production_dim1[[#Headers],[system_created_date]],"",SUMIF(B:B,Table_production_dim1[[#This Row],[system_created_date]],D:D))</f>
        <v>6.47</v>
      </c>
      <c r="H1949" t="str">
        <f>VLOOKUP(Table_production_dim1[[#This Row],[material_dim_material_id]],Table_material_dim1[[#All],[material_id]:[material_type_description]],3,FALSE)</f>
        <v>UBC</v>
      </c>
    </row>
    <row r="1950" spans="1:8" x14ac:dyDescent="0.25">
      <c r="A1950">
        <v>374</v>
      </c>
      <c r="B1950" s="2">
        <v>44203</v>
      </c>
      <c r="C1950">
        <v>1210</v>
      </c>
      <c r="D1950">
        <v>0.61</v>
      </c>
      <c r="E1950" s="2">
        <v>44203</v>
      </c>
      <c r="F1950">
        <v>2</v>
      </c>
      <c r="G1950">
        <f>IF(Table_production_dim1[[#This Row],[system_created_date]]=Table_production_dim1[[#Headers],[system_created_date]],"",SUMIF(B:B,Table_production_dim1[[#This Row],[system_created_date]],D:D))</f>
        <v>6.47</v>
      </c>
      <c r="H1950" t="str">
        <f>VLOOKUP(Table_production_dim1[[#This Row],[material_dim_material_id]],Table_material_dim1[[#All],[material_id]:[material_type_description]],3,FALSE)</f>
        <v>OCC</v>
      </c>
    </row>
    <row r="1951" spans="1:8" x14ac:dyDescent="0.25">
      <c r="A1951">
        <v>366</v>
      </c>
      <c r="B1951" s="2">
        <v>44203</v>
      </c>
      <c r="C1951">
        <v>1200</v>
      </c>
      <c r="D1951">
        <v>0.6</v>
      </c>
      <c r="E1951" s="2">
        <v>44203</v>
      </c>
      <c r="F1951">
        <v>2</v>
      </c>
      <c r="G1951">
        <f>IF(Table_production_dim1[[#This Row],[system_created_date]]=Table_production_dim1[[#Headers],[system_created_date]],"",SUMIF(B:B,Table_production_dim1[[#This Row],[system_created_date]],D:D))</f>
        <v>6.47</v>
      </c>
      <c r="H1951" t="str">
        <f>VLOOKUP(Table_production_dim1[[#This Row],[material_dim_material_id]],Table_material_dim1[[#All],[material_id]:[material_type_description]],3,FALSE)</f>
        <v>OCC</v>
      </c>
    </row>
    <row r="1952" spans="1:8" x14ac:dyDescent="0.25">
      <c r="A1952">
        <v>1592</v>
      </c>
      <c r="B1952" s="2">
        <v>44203</v>
      </c>
      <c r="C1952">
        <v>1670</v>
      </c>
      <c r="D1952">
        <v>0.84</v>
      </c>
      <c r="E1952" s="2">
        <v>44203</v>
      </c>
      <c r="F1952">
        <v>4</v>
      </c>
      <c r="G1952">
        <f>IF(Table_production_dim1[[#This Row],[system_created_date]]=Table_production_dim1[[#Headers],[system_created_date]],"",SUMIF(B:B,Table_production_dim1[[#This Row],[system_created_date]],D:D))</f>
        <v>6.47</v>
      </c>
      <c r="H1952" t="str">
        <f>VLOOKUP(Table_production_dim1[[#This Row],[material_dim_material_id]],Table_material_dim1[[#All],[material_id]:[material_type_description]],3,FALSE)</f>
        <v>ONP</v>
      </c>
    </row>
    <row r="1953" spans="1:8" x14ac:dyDescent="0.25">
      <c r="A1953">
        <v>368</v>
      </c>
      <c r="B1953" s="2">
        <v>44203</v>
      </c>
      <c r="C1953">
        <v>1215</v>
      </c>
      <c r="D1953">
        <v>0.61</v>
      </c>
      <c r="E1953" s="2">
        <v>44203</v>
      </c>
      <c r="F1953">
        <v>2</v>
      </c>
      <c r="G1953">
        <f>IF(Table_production_dim1[[#This Row],[system_created_date]]=Table_production_dim1[[#Headers],[system_created_date]],"",SUMIF(B:B,Table_production_dim1[[#This Row],[system_created_date]],D:D))</f>
        <v>6.47</v>
      </c>
      <c r="H1953" t="str">
        <f>VLOOKUP(Table_production_dim1[[#This Row],[material_dim_material_id]],Table_material_dim1[[#All],[material_id]:[material_type_description]],3,FALSE)</f>
        <v>OCC</v>
      </c>
    </row>
    <row r="1954" spans="1:8" x14ac:dyDescent="0.25">
      <c r="A1954">
        <v>367</v>
      </c>
      <c r="B1954" s="2">
        <v>44203</v>
      </c>
      <c r="C1954">
        <v>1210</v>
      </c>
      <c r="D1954">
        <v>0.61</v>
      </c>
      <c r="E1954" s="2">
        <v>44203</v>
      </c>
      <c r="F1954">
        <v>2</v>
      </c>
      <c r="G1954">
        <f>IF(Table_production_dim1[[#This Row],[system_created_date]]=Table_production_dim1[[#Headers],[system_created_date]],"",SUMIF(B:B,Table_production_dim1[[#This Row],[system_created_date]],D:D))</f>
        <v>6.47</v>
      </c>
      <c r="H1954" t="str">
        <f>VLOOKUP(Table_production_dim1[[#This Row],[material_dim_material_id]],Table_material_dim1[[#All],[material_id]:[material_type_description]],3,FALSE)</f>
        <v>OCC</v>
      </c>
    </row>
    <row r="1955" spans="1:8" x14ac:dyDescent="0.25">
      <c r="A1955">
        <v>372</v>
      </c>
      <c r="B1955" s="2">
        <v>44203</v>
      </c>
      <c r="C1955">
        <v>1205</v>
      </c>
      <c r="D1955">
        <v>0.6</v>
      </c>
      <c r="E1955" s="2">
        <v>44203</v>
      </c>
      <c r="F1955">
        <v>2</v>
      </c>
      <c r="G1955">
        <f>IF(Table_production_dim1[[#This Row],[system_created_date]]=Table_production_dim1[[#Headers],[system_created_date]],"",SUMIF(B:B,Table_production_dim1[[#This Row],[system_created_date]],D:D))</f>
        <v>6.47</v>
      </c>
      <c r="H1955" t="str">
        <f>VLOOKUP(Table_production_dim1[[#This Row],[material_dim_material_id]],Table_material_dim1[[#All],[material_id]:[material_type_description]],3,FALSE)</f>
        <v>OCC</v>
      </c>
    </row>
    <row r="1956" spans="1:8" x14ac:dyDescent="0.25">
      <c r="A1956">
        <v>371</v>
      </c>
      <c r="B1956" s="2">
        <v>44203</v>
      </c>
      <c r="C1956">
        <v>1200</v>
      </c>
      <c r="D1956">
        <v>0.6</v>
      </c>
      <c r="E1956" s="2">
        <v>44203</v>
      </c>
      <c r="F1956">
        <v>2</v>
      </c>
      <c r="G1956">
        <f>IF(Table_production_dim1[[#This Row],[system_created_date]]=Table_production_dim1[[#Headers],[system_created_date]],"",SUMIF(B:B,Table_production_dim1[[#This Row],[system_created_date]],D:D))</f>
        <v>6.47</v>
      </c>
      <c r="H1956" t="str">
        <f>VLOOKUP(Table_production_dim1[[#This Row],[material_dim_material_id]],Table_material_dim1[[#All],[material_id]:[material_type_description]],3,FALSE)</f>
        <v>OCC</v>
      </c>
    </row>
    <row r="1957" spans="1:8" x14ac:dyDescent="0.25">
      <c r="A1957">
        <v>2043</v>
      </c>
      <c r="B1957" s="2">
        <v>44202</v>
      </c>
      <c r="C1957">
        <v>450</v>
      </c>
      <c r="D1957">
        <v>0.23</v>
      </c>
      <c r="E1957" s="2">
        <v>44202</v>
      </c>
      <c r="F1957">
        <v>8</v>
      </c>
      <c r="G1957">
        <f>IF(Table_production_dim1[[#This Row],[system_created_date]]=Table_production_dim1[[#Headers],[system_created_date]],"",SUMIF(B:B,Table_production_dim1[[#This Row],[system_created_date]],D:D))</f>
        <v>9.6599999999999984</v>
      </c>
      <c r="H1957" t="str">
        <f>VLOOKUP(Table_production_dim1[[#This Row],[material_dim_material_id]],Table_material_dim1[[#All],[material_id]:[material_type_description]],3,FALSE)</f>
        <v>UBC</v>
      </c>
    </row>
    <row r="1958" spans="1:8" x14ac:dyDescent="0.25">
      <c r="A1958">
        <v>1838</v>
      </c>
      <c r="B1958" s="2">
        <v>44202</v>
      </c>
      <c r="C1958">
        <v>640</v>
      </c>
      <c r="D1958">
        <v>0.32</v>
      </c>
      <c r="E1958" s="2">
        <v>44202</v>
      </c>
      <c r="F1958">
        <v>5</v>
      </c>
      <c r="G1958">
        <f>IF(Table_production_dim1[[#This Row],[system_created_date]]=Table_production_dim1[[#Headers],[system_created_date]],"",SUMIF(B:B,Table_production_dim1[[#This Row],[system_created_date]],D:D))</f>
        <v>9.6599999999999984</v>
      </c>
      <c r="H1958" t="str">
        <f>VLOOKUP(Table_production_dim1[[#This Row],[material_dim_material_id]],Table_material_dim1[[#All],[material_id]:[material_type_description]],3,FALSE)</f>
        <v>PET</v>
      </c>
    </row>
    <row r="1959" spans="1:8" x14ac:dyDescent="0.25">
      <c r="A1959">
        <v>386</v>
      </c>
      <c r="B1959" s="2">
        <v>44202</v>
      </c>
      <c r="C1959">
        <v>1205</v>
      </c>
      <c r="D1959">
        <v>0.6</v>
      </c>
      <c r="E1959" s="2">
        <v>44202</v>
      </c>
      <c r="F1959">
        <v>2</v>
      </c>
      <c r="G1959">
        <f>IF(Table_production_dim1[[#This Row],[system_created_date]]=Table_production_dim1[[#Headers],[system_created_date]],"",SUMIF(B:B,Table_production_dim1[[#This Row],[system_created_date]],D:D))</f>
        <v>9.6599999999999984</v>
      </c>
      <c r="H1959" t="str">
        <f>VLOOKUP(Table_production_dim1[[#This Row],[material_dim_material_id]],Table_material_dim1[[#All],[material_id]:[material_type_description]],3,FALSE)</f>
        <v>OCC</v>
      </c>
    </row>
    <row r="1960" spans="1:8" x14ac:dyDescent="0.25">
      <c r="A1960">
        <v>385</v>
      </c>
      <c r="B1960" s="2">
        <v>44202</v>
      </c>
      <c r="C1960">
        <v>1200</v>
      </c>
      <c r="D1960">
        <v>0.6</v>
      </c>
      <c r="E1960" s="2">
        <v>44202</v>
      </c>
      <c r="F1960">
        <v>2</v>
      </c>
      <c r="G1960">
        <f>IF(Table_production_dim1[[#This Row],[system_created_date]]=Table_production_dim1[[#Headers],[system_created_date]],"",SUMIF(B:B,Table_production_dim1[[#This Row],[system_created_date]],D:D))</f>
        <v>9.6599999999999984</v>
      </c>
      <c r="H1960" t="str">
        <f>VLOOKUP(Table_production_dim1[[#This Row],[material_dim_material_id]],Table_material_dim1[[#All],[material_id]:[material_type_description]],3,FALSE)</f>
        <v>OCC</v>
      </c>
    </row>
    <row r="1961" spans="1:8" x14ac:dyDescent="0.25">
      <c r="A1961">
        <v>379</v>
      </c>
      <c r="B1961" s="2">
        <v>44202</v>
      </c>
      <c r="C1961">
        <v>1215</v>
      </c>
      <c r="D1961">
        <v>0.61</v>
      </c>
      <c r="E1961" s="2">
        <v>44202</v>
      </c>
      <c r="F1961">
        <v>2</v>
      </c>
      <c r="G1961">
        <f>IF(Table_production_dim1[[#This Row],[system_created_date]]=Table_production_dim1[[#Headers],[system_created_date]],"",SUMIF(B:B,Table_production_dim1[[#This Row],[system_created_date]],D:D))</f>
        <v>9.6599999999999984</v>
      </c>
      <c r="H1961" t="str">
        <f>VLOOKUP(Table_production_dim1[[#This Row],[material_dim_material_id]],Table_material_dim1[[#All],[material_id]:[material_type_description]],3,FALSE)</f>
        <v>OCC</v>
      </c>
    </row>
    <row r="1962" spans="1:8" x14ac:dyDescent="0.25">
      <c r="A1962">
        <v>383</v>
      </c>
      <c r="B1962" s="2">
        <v>44202</v>
      </c>
      <c r="C1962">
        <v>1215</v>
      </c>
      <c r="D1962">
        <v>0.61</v>
      </c>
      <c r="E1962" s="2">
        <v>44202</v>
      </c>
      <c r="F1962">
        <v>2</v>
      </c>
      <c r="G1962">
        <f>IF(Table_production_dim1[[#This Row],[system_created_date]]=Table_production_dim1[[#Headers],[system_created_date]],"",SUMIF(B:B,Table_production_dim1[[#This Row],[system_created_date]],D:D))</f>
        <v>9.6599999999999984</v>
      </c>
      <c r="H1962" t="str">
        <f>VLOOKUP(Table_production_dim1[[#This Row],[material_dim_material_id]],Table_material_dim1[[#All],[material_id]:[material_type_description]],3,FALSE)</f>
        <v>OCC</v>
      </c>
    </row>
    <row r="1963" spans="1:8" x14ac:dyDescent="0.25">
      <c r="A1963">
        <v>1593</v>
      </c>
      <c r="B1963" s="2">
        <v>44202</v>
      </c>
      <c r="C1963">
        <v>1650</v>
      </c>
      <c r="D1963">
        <v>0.83</v>
      </c>
      <c r="E1963" s="2">
        <v>44202</v>
      </c>
      <c r="F1963">
        <v>4</v>
      </c>
      <c r="G1963">
        <f>IF(Table_production_dim1[[#This Row],[system_created_date]]=Table_production_dim1[[#Headers],[system_created_date]],"",SUMIF(B:B,Table_production_dim1[[#This Row],[system_created_date]],D:D))</f>
        <v>9.6599999999999984</v>
      </c>
      <c r="H1963" t="str">
        <f>VLOOKUP(Table_production_dim1[[#This Row],[material_dim_material_id]],Table_material_dim1[[#All],[material_id]:[material_type_description]],3,FALSE)</f>
        <v>ONP</v>
      </c>
    </row>
    <row r="1964" spans="1:8" x14ac:dyDescent="0.25">
      <c r="A1964">
        <v>378</v>
      </c>
      <c r="B1964" s="2">
        <v>44202</v>
      </c>
      <c r="C1964">
        <v>1200</v>
      </c>
      <c r="D1964">
        <v>0.6</v>
      </c>
      <c r="E1964" s="2">
        <v>44202</v>
      </c>
      <c r="F1964">
        <v>2</v>
      </c>
      <c r="G1964">
        <f>IF(Table_production_dim1[[#This Row],[system_created_date]]=Table_production_dim1[[#Headers],[system_created_date]],"",SUMIF(B:B,Table_production_dim1[[#This Row],[system_created_date]],D:D))</f>
        <v>9.6599999999999984</v>
      </c>
      <c r="H1964" t="str">
        <f>VLOOKUP(Table_production_dim1[[#This Row],[material_dim_material_id]],Table_material_dim1[[#All],[material_id]:[material_type_description]],3,FALSE)</f>
        <v>OCC</v>
      </c>
    </row>
    <row r="1965" spans="1:8" x14ac:dyDescent="0.25">
      <c r="A1965">
        <v>382</v>
      </c>
      <c r="B1965" s="2">
        <v>44202</v>
      </c>
      <c r="C1965">
        <v>1200</v>
      </c>
      <c r="D1965">
        <v>0.6</v>
      </c>
      <c r="E1965" s="2">
        <v>44202</v>
      </c>
      <c r="F1965">
        <v>2</v>
      </c>
      <c r="G1965">
        <f>IF(Table_production_dim1[[#This Row],[system_created_date]]=Table_production_dim1[[#Headers],[system_created_date]],"",SUMIF(B:B,Table_production_dim1[[#This Row],[system_created_date]],D:D))</f>
        <v>9.6599999999999984</v>
      </c>
      <c r="H1965" t="str">
        <f>VLOOKUP(Table_production_dim1[[#This Row],[material_dim_material_id]],Table_material_dim1[[#All],[material_id]:[material_type_description]],3,FALSE)</f>
        <v>OCC</v>
      </c>
    </row>
    <row r="1966" spans="1:8" x14ac:dyDescent="0.25">
      <c r="A1966">
        <v>387</v>
      </c>
      <c r="B1966" s="2">
        <v>44202</v>
      </c>
      <c r="C1966">
        <v>1210</v>
      </c>
      <c r="D1966">
        <v>0.61</v>
      </c>
      <c r="E1966" s="2">
        <v>44202</v>
      </c>
      <c r="F1966">
        <v>2</v>
      </c>
      <c r="G1966">
        <f>IF(Table_production_dim1[[#This Row],[system_created_date]]=Table_production_dim1[[#Headers],[system_created_date]],"",SUMIF(B:B,Table_production_dim1[[#This Row],[system_created_date]],D:D))</f>
        <v>9.6599999999999984</v>
      </c>
      <c r="H1966" t="str">
        <f>VLOOKUP(Table_production_dim1[[#This Row],[material_dim_material_id]],Table_material_dim1[[#All],[material_id]:[material_type_description]],3,FALSE)</f>
        <v>OCC</v>
      </c>
    </row>
    <row r="1967" spans="1:8" x14ac:dyDescent="0.25">
      <c r="A1967">
        <v>375</v>
      </c>
      <c r="B1967" s="2">
        <v>44202</v>
      </c>
      <c r="C1967">
        <v>1200</v>
      </c>
      <c r="D1967">
        <v>0.6</v>
      </c>
      <c r="E1967" s="2">
        <v>44202</v>
      </c>
      <c r="F1967">
        <v>2</v>
      </c>
      <c r="G1967">
        <f>IF(Table_production_dim1[[#This Row],[system_created_date]]=Table_production_dim1[[#Headers],[system_created_date]],"",SUMIF(B:B,Table_production_dim1[[#This Row],[system_created_date]],D:D))</f>
        <v>9.6599999999999984</v>
      </c>
      <c r="H1967" t="str">
        <f>VLOOKUP(Table_production_dim1[[#This Row],[material_dim_material_id]],Table_material_dim1[[#All],[material_id]:[material_type_description]],3,FALSE)</f>
        <v>OCC</v>
      </c>
    </row>
    <row r="1968" spans="1:8" x14ac:dyDescent="0.25">
      <c r="A1968">
        <v>1954</v>
      </c>
      <c r="B1968" s="2">
        <v>44202</v>
      </c>
      <c r="C1968">
        <v>840</v>
      </c>
      <c r="D1968">
        <v>0.42</v>
      </c>
      <c r="E1968" s="2">
        <v>44202</v>
      </c>
      <c r="F1968">
        <v>7</v>
      </c>
      <c r="G1968">
        <f>IF(Table_production_dim1[[#This Row],[system_created_date]]=Table_production_dim1[[#Headers],[system_created_date]],"",SUMIF(B:B,Table_production_dim1[[#This Row],[system_created_date]],D:D))</f>
        <v>9.6599999999999984</v>
      </c>
      <c r="H1968" t="str">
        <f>VLOOKUP(Table_production_dim1[[#This Row],[material_dim_material_id]],Table_material_dim1[[#All],[material_id]:[material_type_description]],3,FALSE)</f>
        <v>HDPEC</v>
      </c>
    </row>
    <row r="1969" spans="1:8" x14ac:dyDescent="0.25">
      <c r="A1969">
        <v>377</v>
      </c>
      <c r="B1969" s="2">
        <v>44202</v>
      </c>
      <c r="C1969">
        <v>1215</v>
      </c>
      <c r="D1969">
        <v>0.61</v>
      </c>
      <c r="E1969" s="2">
        <v>44202</v>
      </c>
      <c r="F1969">
        <v>2</v>
      </c>
      <c r="G1969">
        <f>IF(Table_production_dim1[[#This Row],[system_created_date]]=Table_production_dim1[[#Headers],[system_created_date]],"",SUMIF(B:B,Table_production_dim1[[#This Row],[system_created_date]],D:D))</f>
        <v>9.6599999999999984</v>
      </c>
      <c r="H1969" t="str">
        <f>VLOOKUP(Table_production_dim1[[#This Row],[material_dim_material_id]],Table_material_dim1[[#All],[material_id]:[material_type_description]],3,FALSE)</f>
        <v>OCC</v>
      </c>
    </row>
    <row r="1970" spans="1:8" x14ac:dyDescent="0.25">
      <c r="A1970">
        <v>381</v>
      </c>
      <c r="B1970" s="2">
        <v>44202</v>
      </c>
      <c r="C1970">
        <v>1196</v>
      </c>
      <c r="D1970">
        <v>0.6</v>
      </c>
      <c r="E1970" s="2">
        <v>44202</v>
      </c>
      <c r="F1970">
        <v>2</v>
      </c>
      <c r="G1970">
        <f>IF(Table_production_dim1[[#This Row],[system_created_date]]=Table_production_dim1[[#Headers],[system_created_date]],"",SUMIF(B:B,Table_production_dim1[[#This Row],[system_created_date]],D:D))</f>
        <v>9.6599999999999984</v>
      </c>
      <c r="H1970" t="str">
        <f>VLOOKUP(Table_production_dim1[[#This Row],[material_dim_material_id]],Table_material_dim1[[#All],[material_id]:[material_type_description]],3,FALSE)</f>
        <v>OCC</v>
      </c>
    </row>
    <row r="1971" spans="1:8" x14ac:dyDescent="0.25">
      <c r="A1971">
        <v>376</v>
      </c>
      <c r="B1971" s="2">
        <v>44202</v>
      </c>
      <c r="C1971">
        <v>1210</v>
      </c>
      <c r="D1971">
        <v>0.61</v>
      </c>
      <c r="E1971" s="2">
        <v>44202</v>
      </c>
      <c r="F1971">
        <v>2</v>
      </c>
      <c r="G1971">
        <f>IF(Table_production_dim1[[#This Row],[system_created_date]]=Table_production_dim1[[#Headers],[system_created_date]],"",SUMIF(B:B,Table_production_dim1[[#This Row],[system_created_date]],D:D))</f>
        <v>9.6599999999999984</v>
      </c>
      <c r="H1971" t="str">
        <f>VLOOKUP(Table_production_dim1[[#This Row],[material_dim_material_id]],Table_material_dim1[[#All],[material_id]:[material_type_description]],3,FALSE)</f>
        <v>OCC</v>
      </c>
    </row>
    <row r="1972" spans="1:8" x14ac:dyDescent="0.25">
      <c r="A1972">
        <v>384</v>
      </c>
      <c r="B1972" s="2">
        <v>44202</v>
      </c>
      <c r="C1972">
        <v>1210</v>
      </c>
      <c r="D1972">
        <v>0.61</v>
      </c>
      <c r="E1972" s="2">
        <v>44202</v>
      </c>
      <c r="F1972">
        <v>2</v>
      </c>
      <c r="G1972">
        <f>IF(Table_production_dim1[[#This Row],[system_created_date]]=Table_production_dim1[[#Headers],[system_created_date]],"",SUMIF(B:B,Table_production_dim1[[#This Row],[system_created_date]],D:D))</f>
        <v>9.6599999999999984</v>
      </c>
      <c r="H1972" t="str">
        <f>VLOOKUP(Table_production_dim1[[#This Row],[material_dim_material_id]],Table_material_dim1[[#All],[material_id]:[material_type_description]],3,FALSE)</f>
        <v>OCC</v>
      </c>
    </row>
    <row r="1973" spans="1:8" x14ac:dyDescent="0.25">
      <c r="A1973">
        <v>380</v>
      </c>
      <c r="B1973" s="2">
        <v>44202</v>
      </c>
      <c r="C1973">
        <v>1200</v>
      </c>
      <c r="D1973">
        <v>0.6</v>
      </c>
      <c r="E1973" s="2">
        <v>44202</v>
      </c>
      <c r="F1973">
        <v>2</v>
      </c>
      <c r="G1973">
        <f>IF(Table_production_dim1[[#This Row],[system_created_date]]=Table_production_dim1[[#Headers],[system_created_date]],"",SUMIF(B:B,Table_production_dim1[[#This Row],[system_created_date]],D:D))</f>
        <v>9.6599999999999984</v>
      </c>
      <c r="H1973" t="str">
        <f>VLOOKUP(Table_production_dim1[[#This Row],[material_dim_material_id]],Table_material_dim1[[#All],[material_id]:[material_type_description]],3,FALSE)</f>
        <v>OCC</v>
      </c>
    </row>
    <row r="1974" spans="1:8" x14ac:dyDescent="0.25">
      <c r="A1974">
        <v>398</v>
      </c>
      <c r="B1974" s="2">
        <v>44201</v>
      </c>
      <c r="C1974">
        <v>1205</v>
      </c>
      <c r="D1974">
        <v>0.6</v>
      </c>
      <c r="E1974" s="2">
        <v>44201</v>
      </c>
      <c r="F1974">
        <v>2</v>
      </c>
      <c r="G1974">
        <f>IF(Table_production_dim1[[#This Row],[system_created_date]]=Table_production_dim1[[#Headers],[system_created_date]],"",SUMIF(B:B,Table_production_dim1[[#This Row],[system_created_date]],D:D))</f>
        <v>10.049999999999999</v>
      </c>
      <c r="H1974" t="str">
        <f>VLOOKUP(Table_production_dim1[[#This Row],[material_dim_material_id]],Table_material_dim1[[#All],[material_id]:[material_type_description]],3,FALSE)</f>
        <v>OCC</v>
      </c>
    </row>
    <row r="1975" spans="1:8" x14ac:dyDescent="0.25">
      <c r="A1975">
        <v>393</v>
      </c>
      <c r="B1975" s="2">
        <v>44201</v>
      </c>
      <c r="C1975">
        <v>1200</v>
      </c>
      <c r="D1975">
        <v>0.6</v>
      </c>
      <c r="E1975" s="2">
        <v>44201</v>
      </c>
      <c r="F1975">
        <v>2</v>
      </c>
      <c r="G1975">
        <f>IF(Table_production_dim1[[#This Row],[system_created_date]]=Table_production_dim1[[#Headers],[system_created_date]],"",SUMIF(B:B,Table_production_dim1[[#This Row],[system_created_date]],D:D))</f>
        <v>10.049999999999999</v>
      </c>
      <c r="H1975" t="str">
        <f>VLOOKUP(Table_production_dim1[[#This Row],[material_dim_material_id]],Table_material_dim1[[#All],[material_id]:[material_type_description]],3,FALSE)</f>
        <v>OCC</v>
      </c>
    </row>
    <row r="1976" spans="1:8" x14ac:dyDescent="0.25">
      <c r="A1976">
        <v>1839</v>
      </c>
      <c r="B1976" s="2">
        <v>44201</v>
      </c>
      <c r="C1976">
        <v>640</v>
      </c>
      <c r="D1976">
        <v>0.32</v>
      </c>
      <c r="E1976" s="2">
        <v>44201</v>
      </c>
      <c r="F1976">
        <v>5</v>
      </c>
      <c r="G1976">
        <f>IF(Table_production_dim1[[#This Row],[system_created_date]]=Table_production_dim1[[#Headers],[system_created_date]],"",SUMIF(B:B,Table_production_dim1[[#This Row],[system_created_date]],D:D))</f>
        <v>10.049999999999999</v>
      </c>
      <c r="H1976" t="str">
        <f>VLOOKUP(Table_production_dim1[[#This Row],[material_dim_material_id]],Table_material_dim1[[#All],[material_id]:[material_type_description]],3,FALSE)</f>
        <v>PET</v>
      </c>
    </row>
    <row r="1977" spans="1:8" x14ac:dyDescent="0.25">
      <c r="A1977">
        <v>399</v>
      </c>
      <c r="B1977" s="2">
        <v>44201</v>
      </c>
      <c r="C1977">
        <v>1196</v>
      </c>
      <c r="D1977">
        <v>0.6</v>
      </c>
      <c r="E1977" s="2">
        <v>44201</v>
      </c>
      <c r="F1977">
        <v>2</v>
      </c>
      <c r="G1977">
        <f>IF(Table_production_dim1[[#This Row],[system_created_date]]=Table_production_dim1[[#Headers],[system_created_date]],"",SUMIF(B:B,Table_production_dim1[[#This Row],[system_created_date]],D:D))</f>
        <v>10.049999999999999</v>
      </c>
      <c r="H1977" t="str">
        <f>VLOOKUP(Table_production_dim1[[#This Row],[material_dim_material_id]],Table_material_dim1[[#All],[material_id]:[material_type_description]],3,FALSE)</f>
        <v>OCC</v>
      </c>
    </row>
    <row r="1978" spans="1:8" x14ac:dyDescent="0.25">
      <c r="A1978">
        <v>394</v>
      </c>
      <c r="B1978" s="2">
        <v>44201</v>
      </c>
      <c r="C1978">
        <v>1200</v>
      </c>
      <c r="D1978">
        <v>0.6</v>
      </c>
      <c r="E1978" s="2">
        <v>44201</v>
      </c>
      <c r="F1978">
        <v>2</v>
      </c>
      <c r="G1978">
        <f>IF(Table_production_dim1[[#This Row],[system_created_date]]=Table_production_dim1[[#Headers],[system_created_date]],"",SUMIF(B:B,Table_production_dim1[[#This Row],[system_created_date]],D:D))</f>
        <v>10.049999999999999</v>
      </c>
      <c r="H1978" t="str">
        <f>VLOOKUP(Table_production_dim1[[#This Row],[material_dim_material_id]],Table_material_dim1[[#All],[material_id]:[material_type_description]],3,FALSE)</f>
        <v>OCC</v>
      </c>
    </row>
    <row r="1979" spans="1:8" x14ac:dyDescent="0.25">
      <c r="A1979">
        <v>1595</v>
      </c>
      <c r="B1979" s="2">
        <v>44201</v>
      </c>
      <c r="C1979">
        <v>1680</v>
      </c>
      <c r="D1979">
        <v>0.84</v>
      </c>
      <c r="E1979" s="2">
        <v>44201</v>
      </c>
      <c r="F1979">
        <v>4</v>
      </c>
      <c r="G1979">
        <f>IF(Table_production_dim1[[#This Row],[system_created_date]]=Table_production_dim1[[#Headers],[system_created_date]],"",SUMIF(B:B,Table_production_dim1[[#This Row],[system_created_date]],D:D))</f>
        <v>10.049999999999999</v>
      </c>
      <c r="H1979" t="str">
        <f>VLOOKUP(Table_production_dim1[[#This Row],[material_dim_material_id]],Table_material_dim1[[#All],[material_id]:[material_type_description]],3,FALSE)</f>
        <v>ONP</v>
      </c>
    </row>
    <row r="1980" spans="1:8" x14ac:dyDescent="0.25">
      <c r="A1980">
        <v>1594</v>
      </c>
      <c r="B1980" s="2">
        <v>44201</v>
      </c>
      <c r="C1980">
        <v>1650</v>
      </c>
      <c r="D1980">
        <v>0.83</v>
      </c>
      <c r="E1980" s="2">
        <v>44201</v>
      </c>
      <c r="F1980">
        <v>4</v>
      </c>
      <c r="G1980">
        <f>IF(Table_production_dim1[[#This Row],[system_created_date]]=Table_production_dim1[[#Headers],[system_created_date]],"",SUMIF(B:B,Table_production_dim1[[#This Row],[system_created_date]],D:D))</f>
        <v>10.049999999999999</v>
      </c>
      <c r="H1980" t="str">
        <f>VLOOKUP(Table_production_dim1[[#This Row],[material_dim_material_id]],Table_material_dim1[[#All],[material_id]:[material_type_description]],3,FALSE)</f>
        <v>ONP</v>
      </c>
    </row>
    <row r="1981" spans="1:8" x14ac:dyDescent="0.25">
      <c r="A1981">
        <v>397</v>
      </c>
      <c r="B1981" s="2">
        <v>44201</v>
      </c>
      <c r="C1981">
        <v>1220</v>
      </c>
      <c r="D1981">
        <v>0.61</v>
      </c>
      <c r="E1981" s="2">
        <v>44201</v>
      </c>
      <c r="F1981">
        <v>2</v>
      </c>
      <c r="G1981">
        <f>IF(Table_production_dim1[[#This Row],[system_created_date]]=Table_production_dim1[[#Headers],[system_created_date]],"",SUMIF(B:B,Table_production_dim1[[#This Row],[system_created_date]],D:D))</f>
        <v>10.049999999999999</v>
      </c>
      <c r="H1981" t="str">
        <f>VLOOKUP(Table_production_dim1[[#This Row],[material_dim_material_id]],Table_material_dim1[[#All],[material_id]:[material_type_description]],3,FALSE)</f>
        <v>OCC</v>
      </c>
    </row>
    <row r="1982" spans="1:8" x14ac:dyDescent="0.25">
      <c r="A1982">
        <v>400</v>
      </c>
      <c r="B1982" s="2">
        <v>44201</v>
      </c>
      <c r="C1982">
        <v>1190</v>
      </c>
      <c r="D1982">
        <v>0.6</v>
      </c>
      <c r="E1982" s="2">
        <v>44201</v>
      </c>
      <c r="F1982">
        <v>2</v>
      </c>
      <c r="G1982">
        <f>IF(Table_production_dim1[[#This Row],[system_created_date]]=Table_production_dim1[[#Headers],[system_created_date]],"",SUMIF(B:B,Table_production_dim1[[#This Row],[system_created_date]],D:D))</f>
        <v>10.049999999999999</v>
      </c>
      <c r="H1982" t="str">
        <f>VLOOKUP(Table_production_dim1[[#This Row],[material_dim_material_id]],Table_material_dim1[[#All],[material_id]:[material_type_description]],3,FALSE)</f>
        <v>OCC</v>
      </c>
    </row>
    <row r="1983" spans="1:8" x14ac:dyDescent="0.25">
      <c r="A1983">
        <v>392</v>
      </c>
      <c r="B1983" s="2">
        <v>44201</v>
      </c>
      <c r="C1983">
        <v>1196</v>
      </c>
      <c r="D1983">
        <v>0.6</v>
      </c>
      <c r="E1983" s="2">
        <v>44201</v>
      </c>
      <c r="F1983">
        <v>2</v>
      </c>
      <c r="G1983">
        <f>IF(Table_production_dim1[[#This Row],[system_created_date]]=Table_production_dim1[[#Headers],[system_created_date]],"",SUMIF(B:B,Table_production_dim1[[#This Row],[system_created_date]],D:D))</f>
        <v>10.049999999999999</v>
      </c>
      <c r="H1983" t="str">
        <f>VLOOKUP(Table_production_dim1[[#This Row],[material_dim_material_id]],Table_material_dim1[[#All],[material_id]:[material_type_description]],3,FALSE)</f>
        <v>OCC</v>
      </c>
    </row>
    <row r="1984" spans="1:8" x14ac:dyDescent="0.25">
      <c r="A1984">
        <v>396</v>
      </c>
      <c r="B1984" s="2">
        <v>44201</v>
      </c>
      <c r="C1984">
        <v>1215</v>
      </c>
      <c r="D1984">
        <v>0.61</v>
      </c>
      <c r="E1984" s="2">
        <v>44201</v>
      </c>
      <c r="F1984">
        <v>2</v>
      </c>
      <c r="G1984">
        <f>IF(Table_production_dim1[[#This Row],[system_created_date]]=Table_production_dim1[[#Headers],[system_created_date]],"",SUMIF(B:B,Table_production_dim1[[#This Row],[system_created_date]],D:D))</f>
        <v>10.049999999999999</v>
      </c>
      <c r="H1984" t="str">
        <f>VLOOKUP(Table_production_dim1[[#This Row],[material_dim_material_id]],Table_material_dim1[[#All],[material_id]:[material_type_description]],3,FALSE)</f>
        <v>OCC</v>
      </c>
    </row>
    <row r="1985" spans="1:8" x14ac:dyDescent="0.25">
      <c r="A1985">
        <v>395</v>
      </c>
      <c r="B1985" s="2">
        <v>44201</v>
      </c>
      <c r="C1985">
        <v>1210</v>
      </c>
      <c r="D1985">
        <v>0.61</v>
      </c>
      <c r="E1985" s="2">
        <v>44201</v>
      </c>
      <c r="F1985">
        <v>2</v>
      </c>
      <c r="G1985">
        <f>IF(Table_production_dim1[[#This Row],[system_created_date]]=Table_production_dim1[[#Headers],[system_created_date]],"",SUMIF(B:B,Table_production_dim1[[#This Row],[system_created_date]],D:D))</f>
        <v>10.049999999999999</v>
      </c>
      <c r="H1985" t="str">
        <f>VLOOKUP(Table_production_dim1[[#This Row],[material_dim_material_id]],Table_material_dim1[[#All],[material_id]:[material_type_description]],3,FALSE)</f>
        <v>OCC</v>
      </c>
    </row>
    <row r="1986" spans="1:8" x14ac:dyDescent="0.25">
      <c r="A1986">
        <v>2044</v>
      </c>
      <c r="B1986" s="2">
        <v>44201</v>
      </c>
      <c r="C1986">
        <v>400</v>
      </c>
      <c r="D1986">
        <v>0.2</v>
      </c>
      <c r="E1986" s="2">
        <v>44201</v>
      </c>
      <c r="F1986">
        <v>8</v>
      </c>
      <c r="G1986">
        <f>IF(Table_production_dim1[[#This Row],[system_created_date]]=Table_production_dim1[[#Headers],[system_created_date]],"",SUMIF(B:B,Table_production_dim1[[#This Row],[system_created_date]],D:D))</f>
        <v>10.049999999999999</v>
      </c>
      <c r="H1986" t="str">
        <f>VLOOKUP(Table_production_dim1[[#This Row],[material_dim_material_id]],Table_material_dim1[[#All],[material_id]:[material_type_description]],3,FALSE)</f>
        <v>UBC</v>
      </c>
    </row>
    <row r="1987" spans="1:8" x14ac:dyDescent="0.25">
      <c r="A1987">
        <v>388</v>
      </c>
      <c r="B1987" s="2">
        <v>44201</v>
      </c>
      <c r="C1987">
        <v>1200</v>
      </c>
      <c r="D1987">
        <v>0.6</v>
      </c>
      <c r="E1987" s="2">
        <v>44201</v>
      </c>
      <c r="F1987">
        <v>2</v>
      </c>
      <c r="G1987">
        <f>IF(Table_production_dim1[[#This Row],[system_created_date]]=Table_production_dim1[[#Headers],[system_created_date]],"",SUMIF(B:B,Table_production_dim1[[#This Row],[system_created_date]],D:D))</f>
        <v>10.049999999999999</v>
      </c>
      <c r="H1987" t="str">
        <f>VLOOKUP(Table_production_dim1[[#This Row],[material_dim_material_id]],Table_material_dim1[[#All],[material_id]:[material_type_description]],3,FALSE)</f>
        <v>OCC</v>
      </c>
    </row>
    <row r="1988" spans="1:8" x14ac:dyDescent="0.25">
      <c r="A1988">
        <v>391</v>
      </c>
      <c r="B1988" s="2">
        <v>44201</v>
      </c>
      <c r="C1988">
        <v>1220</v>
      </c>
      <c r="D1988">
        <v>0.61</v>
      </c>
      <c r="E1988" s="2">
        <v>44201</v>
      </c>
      <c r="F1988">
        <v>2</v>
      </c>
      <c r="G1988">
        <f>IF(Table_production_dim1[[#This Row],[system_created_date]]=Table_production_dim1[[#Headers],[system_created_date]],"",SUMIF(B:B,Table_production_dim1[[#This Row],[system_created_date]],D:D))</f>
        <v>10.049999999999999</v>
      </c>
      <c r="H1988" t="str">
        <f>VLOOKUP(Table_production_dim1[[#This Row],[material_dim_material_id]],Table_material_dim1[[#All],[material_id]:[material_type_description]],3,FALSE)</f>
        <v>OCC</v>
      </c>
    </row>
    <row r="1989" spans="1:8" x14ac:dyDescent="0.25">
      <c r="A1989">
        <v>390</v>
      </c>
      <c r="B1989" s="2">
        <v>44201</v>
      </c>
      <c r="C1989">
        <v>1215</v>
      </c>
      <c r="D1989">
        <v>0.61</v>
      </c>
      <c r="E1989" s="2">
        <v>44201</v>
      </c>
      <c r="F1989">
        <v>2</v>
      </c>
      <c r="G1989">
        <f>IF(Table_production_dim1[[#This Row],[system_created_date]]=Table_production_dim1[[#Headers],[system_created_date]],"",SUMIF(B:B,Table_production_dim1[[#This Row],[system_created_date]],D:D))</f>
        <v>10.049999999999999</v>
      </c>
      <c r="H1989" t="str">
        <f>VLOOKUP(Table_production_dim1[[#This Row],[material_dim_material_id]],Table_material_dim1[[#All],[material_id]:[material_type_description]],3,FALSE)</f>
        <v>OCC</v>
      </c>
    </row>
    <row r="1990" spans="1:8" x14ac:dyDescent="0.25">
      <c r="A1990">
        <v>389</v>
      </c>
      <c r="B1990" s="2">
        <v>44201</v>
      </c>
      <c r="C1990">
        <v>1210</v>
      </c>
      <c r="D1990">
        <v>0.61</v>
      </c>
      <c r="E1990" s="2">
        <v>44201</v>
      </c>
      <c r="F1990">
        <v>2</v>
      </c>
      <c r="G1990">
        <f>IF(Table_production_dim1[[#This Row],[system_created_date]]=Table_production_dim1[[#Headers],[system_created_date]],"",SUMIF(B:B,Table_production_dim1[[#This Row],[system_created_date]],D:D))</f>
        <v>10.049999999999999</v>
      </c>
      <c r="H1990" t="str">
        <f>VLOOKUP(Table_production_dim1[[#This Row],[material_dim_material_id]],Table_material_dim1[[#All],[material_id]:[material_type_description]],3,FALSE)</f>
        <v>OCC</v>
      </c>
    </row>
    <row r="1991" spans="1:8" x14ac:dyDescent="0.25">
      <c r="A1991">
        <v>402</v>
      </c>
      <c r="B1991" s="2">
        <v>44200</v>
      </c>
      <c r="C1991">
        <v>1210</v>
      </c>
      <c r="D1991">
        <v>0.61</v>
      </c>
      <c r="E1991" s="2">
        <v>44200</v>
      </c>
      <c r="F1991">
        <v>2</v>
      </c>
      <c r="G1991">
        <f>IF(Table_production_dim1[[#This Row],[system_created_date]]=Table_production_dim1[[#Headers],[system_created_date]],"",SUMIF(B:B,Table_production_dim1[[#This Row],[system_created_date]],D:D))</f>
        <v>6.78</v>
      </c>
      <c r="H1991" t="str">
        <f>VLOOKUP(Table_production_dim1[[#This Row],[material_dim_material_id]],Table_material_dim1[[#All],[material_id]:[material_type_description]],3,FALSE)</f>
        <v>OCC</v>
      </c>
    </row>
    <row r="1992" spans="1:8" x14ac:dyDescent="0.25">
      <c r="A1992">
        <v>406</v>
      </c>
      <c r="B1992" s="2">
        <v>44200</v>
      </c>
      <c r="C1992">
        <v>1200</v>
      </c>
      <c r="D1992">
        <v>0.6</v>
      </c>
      <c r="E1992" s="2">
        <v>44200</v>
      </c>
      <c r="F1992">
        <v>2</v>
      </c>
      <c r="G1992">
        <f>IF(Table_production_dim1[[#This Row],[system_created_date]]=Table_production_dim1[[#Headers],[system_created_date]],"",SUMIF(B:B,Table_production_dim1[[#This Row],[system_created_date]],D:D))</f>
        <v>6.78</v>
      </c>
      <c r="H1992" t="str">
        <f>VLOOKUP(Table_production_dim1[[#This Row],[material_dim_material_id]],Table_material_dim1[[#All],[material_id]:[material_type_description]],3,FALSE)</f>
        <v>OCC</v>
      </c>
    </row>
    <row r="1993" spans="1:8" x14ac:dyDescent="0.25">
      <c r="A1993">
        <v>404</v>
      </c>
      <c r="B1993" s="2">
        <v>44200</v>
      </c>
      <c r="C1993">
        <v>1196</v>
      </c>
      <c r="D1993">
        <v>0.6</v>
      </c>
      <c r="E1993" s="2">
        <v>44200</v>
      </c>
      <c r="F1993">
        <v>2</v>
      </c>
      <c r="G1993">
        <f>IF(Table_production_dim1[[#This Row],[system_created_date]]=Table_production_dim1[[#Headers],[system_created_date]],"",SUMIF(B:B,Table_production_dim1[[#This Row],[system_created_date]],D:D))</f>
        <v>6.78</v>
      </c>
      <c r="H1993" t="str">
        <f>VLOOKUP(Table_production_dim1[[#This Row],[material_dim_material_id]],Table_material_dim1[[#All],[material_id]:[material_type_description]],3,FALSE)</f>
        <v>OCC</v>
      </c>
    </row>
    <row r="1994" spans="1:8" x14ac:dyDescent="0.25">
      <c r="A1994">
        <v>408</v>
      </c>
      <c r="B1994" s="2">
        <v>44200</v>
      </c>
      <c r="C1994">
        <v>1196</v>
      </c>
      <c r="D1994">
        <v>0.6</v>
      </c>
      <c r="E1994" s="2">
        <v>44200</v>
      </c>
      <c r="F1994">
        <v>2</v>
      </c>
      <c r="G1994">
        <f>IF(Table_production_dim1[[#This Row],[system_created_date]]=Table_production_dim1[[#Headers],[system_created_date]],"",SUMIF(B:B,Table_production_dim1[[#This Row],[system_created_date]],D:D))</f>
        <v>6.78</v>
      </c>
      <c r="H1994" t="str">
        <f>VLOOKUP(Table_production_dim1[[#This Row],[material_dim_material_id]],Table_material_dim1[[#All],[material_id]:[material_type_description]],3,FALSE)</f>
        <v>OCC</v>
      </c>
    </row>
    <row r="1995" spans="1:8" x14ac:dyDescent="0.25">
      <c r="A1995">
        <v>405</v>
      </c>
      <c r="B1995" s="2">
        <v>44200</v>
      </c>
      <c r="C1995">
        <v>1190</v>
      </c>
      <c r="D1995">
        <v>0.6</v>
      </c>
      <c r="E1995" s="2">
        <v>44200</v>
      </c>
      <c r="F1995">
        <v>2</v>
      </c>
      <c r="G1995">
        <f>IF(Table_production_dim1[[#This Row],[system_created_date]]=Table_production_dim1[[#Headers],[system_created_date]],"",SUMIF(B:B,Table_production_dim1[[#This Row],[system_created_date]],D:D))</f>
        <v>6.78</v>
      </c>
      <c r="H1995" t="str">
        <f>VLOOKUP(Table_production_dim1[[#This Row],[material_dim_material_id]],Table_material_dim1[[#All],[material_id]:[material_type_description]],3,FALSE)</f>
        <v>OCC</v>
      </c>
    </row>
    <row r="1996" spans="1:8" x14ac:dyDescent="0.25">
      <c r="A1996">
        <v>2045</v>
      </c>
      <c r="B1996" s="2">
        <v>44200</v>
      </c>
      <c r="C1996">
        <v>400</v>
      </c>
      <c r="D1996">
        <v>0.2</v>
      </c>
      <c r="E1996" s="2">
        <v>44200</v>
      </c>
      <c r="F1996">
        <v>8</v>
      </c>
      <c r="G1996">
        <f>IF(Table_production_dim1[[#This Row],[system_created_date]]=Table_production_dim1[[#Headers],[system_created_date]],"",SUMIF(B:B,Table_production_dim1[[#This Row],[system_created_date]],D:D))</f>
        <v>6.78</v>
      </c>
      <c r="H1996" t="str">
        <f>VLOOKUP(Table_production_dim1[[#This Row],[material_dim_material_id]],Table_material_dim1[[#All],[material_id]:[material_type_description]],3,FALSE)</f>
        <v>UBC</v>
      </c>
    </row>
    <row r="1997" spans="1:8" x14ac:dyDescent="0.25">
      <c r="A1997">
        <v>1596</v>
      </c>
      <c r="B1997" s="2">
        <v>44200</v>
      </c>
      <c r="C1997">
        <v>1640</v>
      </c>
      <c r="D1997">
        <v>0.82</v>
      </c>
      <c r="E1997" s="2">
        <v>44200</v>
      </c>
      <c r="F1997">
        <v>4</v>
      </c>
      <c r="G1997">
        <f>IF(Table_production_dim1[[#This Row],[system_created_date]]=Table_production_dim1[[#Headers],[system_created_date]],"",SUMIF(B:B,Table_production_dim1[[#This Row],[system_created_date]],D:D))</f>
        <v>6.78</v>
      </c>
      <c r="H1997" t="str">
        <f>VLOOKUP(Table_production_dim1[[#This Row],[material_dim_material_id]],Table_material_dim1[[#All],[material_id]:[material_type_description]],3,FALSE)</f>
        <v>ONP</v>
      </c>
    </row>
    <row r="1998" spans="1:8" x14ac:dyDescent="0.25">
      <c r="A1998">
        <v>401</v>
      </c>
      <c r="B1998" s="2">
        <v>44200</v>
      </c>
      <c r="C1998">
        <v>1200</v>
      </c>
      <c r="D1998">
        <v>0.6</v>
      </c>
      <c r="E1998" s="2">
        <v>44200</v>
      </c>
      <c r="F1998">
        <v>2</v>
      </c>
      <c r="G1998">
        <f>IF(Table_production_dim1[[#This Row],[system_created_date]]=Table_production_dim1[[#Headers],[system_created_date]],"",SUMIF(B:B,Table_production_dim1[[#This Row],[system_created_date]],D:D))</f>
        <v>6.78</v>
      </c>
      <c r="H1998" t="str">
        <f>VLOOKUP(Table_production_dim1[[#This Row],[material_dim_material_id]],Table_material_dim1[[#All],[material_id]:[material_type_description]],3,FALSE)</f>
        <v>OCC</v>
      </c>
    </row>
    <row r="1999" spans="1:8" x14ac:dyDescent="0.25">
      <c r="A1999">
        <v>409</v>
      </c>
      <c r="B1999" s="2">
        <v>44200</v>
      </c>
      <c r="C1999">
        <v>1200</v>
      </c>
      <c r="D1999">
        <v>0.6</v>
      </c>
      <c r="E1999" s="2">
        <v>44200</v>
      </c>
      <c r="F1999">
        <v>2</v>
      </c>
      <c r="G1999">
        <f>IF(Table_production_dim1[[#This Row],[system_created_date]]=Table_production_dim1[[#Headers],[system_created_date]],"",SUMIF(B:B,Table_production_dim1[[#This Row],[system_created_date]],D:D))</f>
        <v>6.78</v>
      </c>
      <c r="H1999" t="str">
        <f>VLOOKUP(Table_production_dim1[[#This Row],[material_dim_material_id]],Table_material_dim1[[#All],[material_id]:[material_type_description]],3,FALSE)</f>
        <v>OCC</v>
      </c>
    </row>
    <row r="2000" spans="1:8" x14ac:dyDescent="0.25">
      <c r="A2000">
        <v>403</v>
      </c>
      <c r="B2000" s="2">
        <v>44200</v>
      </c>
      <c r="C2000">
        <v>1215</v>
      </c>
      <c r="D2000">
        <v>0.61</v>
      </c>
      <c r="E2000" s="2">
        <v>44200</v>
      </c>
      <c r="F2000">
        <v>2</v>
      </c>
      <c r="G2000">
        <f>IF(Table_production_dim1[[#This Row],[system_created_date]]=Table_production_dim1[[#Headers],[system_created_date]],"",SUMIF(B:B,Table_production_dim1[[#This Row],[system_created_date]],D:D))</f>
        <v>6.78</v>
      </c>
      <c r="H2000" t="str">
        <f>VLOOKUP(Table_production_dim1[[#This Row],[material_dim_material_id]],Table_material_dim1[[#All],[material_id]:[material_type_description]],3,FALSE)</f>
        <v>OCC</v>
      </c>
    </row>
    <row r="2001" spans="1:8" x14ac:dyDescent="0.25">
      <c r="A2001">
        <v>407</v>
      </c>
      <c r="B2001" s="2">
        <v>44200</v>
      </c>
      <c r="C2001">
        <v>1215</v>
      </c>
      <c r="D2001">
        <v>0.61</v>
      </c>
      <c r="E2001" s="2">
        <v>44200</v>
      </c>
      <c r="F2001">
        <v>2</v>
      </c>
      <c r="G2001">
        <f>IF(Table_production_dim1[[#This Row],[system_created_date]]=Table_production_dim1[[#Headers],[system_created_date]],"",SUMIF(B:B,Table_production_dim1[[#This Row],[system_created_date]],D:D))</f>
        <v>6.78</v>
      </c>
      <c r="H2001" t="str">
        <f>VLOOKUP(Table_production_dim1[[#This Row],[material_dim_material_id]],Table_material_dim1[[#All],[material_id]:[material_type_description]],3,FALSE)</f>
        <v>OCC</v>
      </c>
    </row>
    <row r="2002" spans="1:8" x14ac:dyDescent="0.25">
      <c r="A2002">
        <v>1840</v>
      </c>
      <c r="B2002" s="2">
        <v>44200</v>
      </c>
      <c r="C2002">
        <v>650</v>
      </c>
      <c r="D2002">
        <v>0.33</v>
      </c>
      <c r="E2002" s="2">
        <v>44200</v>
      </c>
      <c r="F2002">
        <v>5</v>
      </c>
      <c r="G2002">
        <f>IF(Table_production_dim1[[#This Row],[system_created_date]]=Table_production_dim1[[#Headers],[system_created_date]],"",SUMIF(B:B,Table_production_dim1[[#This Row],[system_created_date]],D:D))</f>
        <v>6.78</v>
      </c>
      <c r="H2002" t="str">
        <f>VLOOKUP(Table_production_dim1[[#This Row],[material_dim_material_id]],Table_material_dim1[[#All],[material_id]:[material_type_description]],3,FALSE)</f>
        <v>PET</v>
      </c>
    </row>
    <row r="2003" spans="1:8" x14ac:dyDescent="0.25">
      <c r="A2003">
        <v>414</v>
      </c>
      <c r="B2003" s="2">
        <v>44196</v>
      </c>
      <c r="C2003">
        <v>1210</v>
      </c>
      <c r="D2003">
        <v>0.61</v>
      </c>
      <c r="E2003" s="2">
        <v>44196</v>
      </c>
      <c r="F2003">
        <v>2</v>
      </c>
      <c r="G2003">
        <f>IF(Table_production_dim1[[#This Row],[system_created_date]]=Table_production_dim1[[#Headers],[system_created_date]],"",SUMIF(B:B,Table_production_dim1[[#This Row],[system_created_date]],D:D))</f>
        <v>3.46</v>
      </c>
      <c r="H2003" t="str">
        <f>VLOOKUP(Table_production_dim1[[#This Row],[material_dim_material_id]],Table_material_dim1[[#All],[material_id]:[material_type_description]],3,FALSE)</f>
        <v>OCC</v>
      </c>
    </row>
    <row r="2004" spans="1:8" x14ac:dyDescent="0.25">
      <c r="A2004">
        <v>410</v>
      </c>
      <c r="B2004" s="2">
        <v>44196</v>
      </c>
      <c r="C2004">
        <v>1200</v>
      </c>
      <c r="D2004">
        <v>0.6</v>
      </c>
      <c r="E2004" s="2">
        <v>44196</v>
      </c>
      <c r="F2004">
        <v>2</v>
      </c>
      <c r="G2004">
        <f>IF(Table_production_dim1[[#This Row],[system_created_date]]=Table_production_dim1[[#Headers],[system_created_date]],"",SUMIF(B:B,Table_production_dim1[[#This Row],[system_created_date]],D:D))</f>
        <v>3.46</v>
      </c>
      <c r="H2004" t="str">
        <f>VLOOKUP(Table_production_dim1[[#This Row],[material_dim_material_id]],Table_material_dim1[[#All],[material_id]:[material_type_description]],3,FALSE)</f>
        <v>OCC</v>
      </c>
    </row>
    <row r="2005" spans="1:8" x14ac:dyDescent="0.25">
      <c r="A2005">
        <v>412</v>
      </c>
      <c r="B2005" s="2">
        <v>44196</v>
      </c>
      <c r="C2005">
        <v>1215</v>
      </c>
      <c r="D2005">
        <v>0.61</v>
      </c>
      <c r="E2005" s="2">
        <v>44196</v>
      </c>
      <c r="F2005">
        <v>2</v>
      </c>
      <c r="G2005">
        <f>IF(Table_production_dim1[[#This Row],[system_created_date]]=Table_production_dim1[[#Headers],[system_created_date]],"",SUMIF(B:B,Table_production_dim1[[#This Row],[system_created_date]],D:D))</f>
        <v>3.46</v>
      </c>
      <c r="H2005" t="str">
        <f>VLOOKUP(Table_production_dim1[[#This Row],[material_dim_material_id]],Table_material_dim1[[#All],[material_id]:[material_type_description]],3,FALSE)</f>
        <v>OCC</v>
      </c>
    </row>
    <row r="2006" spans="1:8" x14ac:dyDescent="0.25">
      <c r="A2006">
        <v>411</v>
      </c>
      <c r="B2006" s="2">
        <v>44196</v>
      </c>
      <c r="C2006">
        <v>1210</v>
      </c>
      <c r="D2006">
        <v>0.61</v>
      </c>
      <c r="E2006" s="2">
        <v>44196</v>
      </c>
      <c r="F2006">
        <v>2</v>
      </c>
      <c r="G2006">
        <f>IF(Table_production_dim1[[#This Row],[system_created_date]]=Table_production_dim1[[#Headers],[system_created_date]],"",SUMIF(B:B,Table_production_dim1[[#This Row],[system_created_date]],D:D))</f>
        <v>3.46</v>
      </c>
      <c r="H2006" t="str">
        <f>VLOOKUP(Table_production_dim1[[#This Row],[material_dim_material_id]],Table_material_dim1[[#All],[material_id]:[material_type_description]],3,FALSE)</f>
        <v>OCC</v>
      </c>
    </row>
    <row r="2007" spans="1:8" x14ac:dyDescent="0.25">
      <c r="A2007">
        <v>1502</v>
      </c>
      <c r="B2007" s="2">
        <v>44196</v>
      </c>
      <c r="C2007">
        <v>860</v>
      </c>
      <c r="D2007">
        <v>0.43</v>
      </c>
      <c r="E2007" s="2">
        <v>44196</v>
      </c>
      <c r="F2007">
        <v>3</v>
      </c>
      <c r="G2007">
        <f>IF(Table_production_dim1[[#This Row],[system_created_date]]=Table_production_dim1[[#Headers],[system_created_date]],"",SUMIF(B:B,Table_production_dim1[[#This Row],[system_created_date]],D:D))</f>
        <v>3.46</v>
      </c>
      <c r="H2007" t="str">
        <f>VLOOKUP(Table_production_dim1[[#This Row],[material_dim_material_id]],Table_material_dim1[[#All],[material_id]:[material_type_description]],3,FALSE)</f>
        <v>TIN</v>
      </c>
    </row>
    <row r="2008" spans="1:8" x14ac:dyDescent="0.25">
      <c r="A2008">
        <v>413</v>
      </c>
      <c r="B2008" s="2">
        <v>44196</v>
      </c>
      <c r="C2008">
        <v>1200</v>
      </c>
      <c r="D2008">
        <v>0.6</v>
      </c>
      <c r="E2008" s="2">
        <v>44196</v>
      </c>
      <c r="F2008">
        <v>2</v>
      </c>
      <c r="G2008">
        <f>IF(Table_production_dim1[[#This Row],[system_created_date]]=Table_production_dim1[[#Headers],[system_created_date]],"",SUMIF(B:B,Table_production_dim1[[#This Row],[system_created_date]],D:D))</f>
        <v>3.46</v>
      </c>
      <c r="H2008" t="str">
        <f>VLOOKUP(Table_production_dim1[[#This Row],[material_dim_material_id]],Table_material_dim1[[#All],[material_id]:[material_type_description]],3,FALSE)</f>
        <v>OCC</v>
      </c>
    </row>
    <row r="2009" spans="1:8" x14ac:dyDescent="0.25">
      <c r="A2009">
        <v>421</v>
      </c>
      <c r="B2009" s="2">
        <v>44195</v>
      </c>
      <c r="C2009">
        <v>1220</v>
      </c>
      <c r="D2009">
        <v>0.61</v>
      </c>
      <c r="E2009" s="2">
        <v>44195</v>
      </c>
      <c r="F2009">
        <v>2</v>
      </c>
      <c r="G2009">
        <f>IF(Table_production_dim1[[#This Row],[system_created_date]]=Table_production_dim1[[#Headers],[system_created_date]],"",SUMIF(B:B,Table_production_dim1[[#This Row],[system_created_date]],D:D))</f>
        <v>7.6599999999999984</v>
      </c>
      <c r="H2009" t="str">
        <f>VLOOKUP(Table_production_dim1[[#This Row],[material_dim_material_id]],Table_material_dim1[[#All],[material_id]:[material_type_description]],3,FALSE)</f>
        <v>OCC</v>
      </c>
    </row>
    <row r="2010" spans="1:8" x14ac:dyDescent="0.25">
      <c r="A2010">
        <v>415</v>
      </c>
      <c r="B2010" s="2">
        <v>44195</v>
      </c>
      <c r="C2010">
        <v>1200</v>
      </c>
      <c r="D2010">
        <v>0.6</v>
      </c>
      <c r="E2010" s="2">
        <v>44195</v>
      </c>
      <c r="F2010">
        <v>2</v>
      </c>
      <c r="G2010">
        <f>IF(Table_production_dim1[[#This Row],[system_created_date]]=Table_production_dim1[[#Headers],[system_created_date]],"",SUMIF(B:B,Table_production_dim1[[#This Row],[system_created_date]],D:D))</f>
        <v>7.6599999999999984</v>
      </c>
      <c r="H2010" t="str">
        <f>VLOOKUP(Table_production_dim1[[#This Row],[material_dim_material_id]],Table_material_dim1[[#All],[material_id]:[material_type_description]],3,FALSE)</f>
        <v>OCC</v>
      </c>
    </row>
    <row r="2011" spans="1:8" x14ac:dyDescent="0.25">
      <c r="A2011">
        <v>424</v>
      </c>
      <c r="B2011" s="2">
        <v>44195</v>
      </c>
      <c r="C2011">
        <v>1186</v>
      </c>
      <c r="D2011">
        <v>0.59</v>
      </c>
      <c r="E2011" s="2">
        <v>44195</v>
      </c>
      <c r="F2011">
        <v>2</v>
      </c>
      <c r="G2011">
        <f>IF(Table_production_dim1[[#This Row],[system_created_date]]=Table_production_dim1[[#Headers],[system_created_date]],"",SUMIF(B:B,Table_production_dim1[[#This Row],[system_created_date]],D:D))</f>
        <v>7.6599999999999984</v>
      </c>
      <c r="H2011" t="str">
        <f>VLOOKUP(Table_production_dim1[[#This Row],[material_dim_material_id]],Table_material_dim1[[#All],[material_id]:[material_type_description]],3,FALSE)</f>
        <v>OCC</v>
      </c>
    </row>
    <row r="2012" spans="1:8" x14ac:dyDescent="0.25">
      <c r="A2012">
        <v>417</v>
      </c>
      <c r="B2012" s="2">
        <v>44195</v>
      </c>
      <c r="C2012">
        <v>1215</v>
      </c>
      <c r="D2012">
        <v>0.61</v>
      </c>
      <c r="E2012" s="2">
        <v>44195</v>
      </c>
      <c r="F2012">
        <v>2</v>
      </c>
      <c r="G2012">
        <f>IF(Table_production_dim1[[#This Row],[system_created_date]]=Table_production_dim1[[#Headers],[system_created_date]],"",SUMIF(B:B,Table_production_dim1[[#This Row],[system_created_date]],D:D))</f>
        <v>7.6599999999999984</v>
      </c>
      <c r="H2012" t="str">
        <f>VLOOKUP(Table_production_dim1[[#This Row],[material_dim_material_id]],Table_material_dim1[[#All],[material_id]:[material_type_description]],3,FALSE)</f>
        <v>OCC</v>
      </c>
    </row>
    <row r="2013" spans="1:8" x14ac:dyDescent="0.25">
      <c r="A2013">
        <v>416</v>
      </c>
      <c r="B2013" s="2">
        <v>44195</v>
      </c>
      <c r="C2013">
        <v>1210</v>
      </c>
      <c r="D2013">
        <v>0.61</v>
      </c>
      <c r="E2013" s="2">
        <v>44195</v>
      </c>
      <c r="F2013">
        <v>2</v>
      </c>
      <c r="G2013">
        <f>IF(Table_production_dim1[[#This Row],[system_created_date]]=Table_production_dim1[[#Headers],[system_created_date]],"",SUMIF(B:B,Table_production_dim1[[#This Row],[system_created_date]],D:D))</f>
        <v>7.6599999999999984</v>
      </c>
      <c r="H2013" t="str">
        <f>VLOOKUP(Table_production_dim1[[#This Row],[material_dim_material_id]],Table_material_dim1[[#All],[material_id]:[material_type_description]],3,FALSE)</f>
        <v>OCC</v>
      </c>
    </row>
    <row r="2014" spans="1:8" x14ac:dyDescent="0.25">
      <c r="A2014">
        <v>425</v>
      </c>
      <c r="B2014" s="2">
        <v>44195</v>
      </c>
      <c r="C2014">
        <v>1196</v>
      </c>
      <c r="D2014">
        <v>0.6</v>
      </c>
      <c r="E2014" s="2">
        <v>44195</v>
      </c>
      <c r="F2014">
        <v>2</v>
      </c>
      <c r="G2014">
        <f>IF(Table_production_dim1[[#This Row],[system_created_date]]=Table_production_dim1[[#Headers],[system_created_date]],"",SUMIF(B:B,Table_production_dim1[[#This Row],[system_created_date]],D:D))</f>
        <v>7.6599999999999984</v>
      </c>
      <c r="H2014" t="str">
        <f>VLOOKUP(Table_production_dim1[[#This Row],[material_dim_material_id]],Table_material_dim1[[#All],[material_id]:[material_type_description]],3,FALSE)</f>
        <v>OCC</v>
      </c>
    </row>
    <row r="2015" spans="1:8" x14ac:dyDescent="0.25">
      <c r="A2015">
        <v>420</v>
      </c>
      <c r="B2015" s="2">
        <v>44195</v>
      </c>
      <c r="C2015">
        <v>1210</v>
      </c>
      <c r="D2015">
        <v>0.61</v>
      </c>
      <c r="E2015" s="2">
        <v>44195</v>
      </c>
      <c r="F2015">
        <v>2</v>
      </c>
      <c r="G2015">
        <f>IF(Table_production_dim1[[#This Row],[system_created_date]]=Table_production_dim1[[#Headers],[system_created_date]],"",SUMIF(B:B,Table_production_dim1[[#This Row],[system_created_date]],D:D))</f>
        <v>7.6599999999999984</v>
      </c>
      <c r="H2015" t="str">
        <f>VLOOKUP(Table_production_dim1[[#This Row],[material_dim_material_id]],Table_material_dim1[[#All],[material_id]:[material_type_description]],3,FALSE)</f>
        <v>OCC</v>
      </c>
    </row>
    <row r="2016" spans="1:8" x14ac:dyDescent="0.25">
      <c r="A2016">
        <v>2046</v>
      </c>
      <c r="B2016" s="2">
        <v>44195</v>
      </c>
      <c r="C2016">
        <v>400</v>
      </c>
      <c r="D2016">
        <v>0.2</v>
      </c>
      <c r="E2016" s="2">
        <v>44195</v>
      </c>
      <c r="F2016">
        <v>8</v>
      </c>
      <c r="G2016">
        <f>IF(Table_production_dim1[[#This Row],[system_created_date]]=Table_production_dim1[[#Headers],[system_created_date]],"",SUMIF(B:B,Table_production_dim1[[#This Row],[system_created_date]],D:D))</f>
        <v>7.6599999999999984</v>
      </c>
      <c r="H2016" t="str">
        <f>VLOOKUP(Table_production_dim1[[#This Row],[material_dim_material_id]],Table_material_dim1[[#All],[material_id]:[material_type_description]],3,FALSE)</f>
        <v>UBC</v>
      </c>
    </row>
    <row r="2017" spans="1:8" x14ac:dyDescent="0.25">
      <c r="A2017">
        <v>422</v>
      </c>
      <c r="B2017" s="2">
        <v>44195</v>
      </c>
      <c r="C2017">
        <v>1196</v>
      </c>
      <c r="D2017">
        <v>0.6</v>
      </c>
      <c r="E2017" s="2">
        <v>44195</v>
      </c>
      <c r="F2017">
        <v>2</v>
      </c>
      <c r="G2017">
        <f>IF(Table_production_dim1[[#This Row],[system_created_date]]=Table_production_dim1[[#Headers],[system_created_date]],"",SUMIF(B:B,Table_production_dim1[[#This Row],[system_created_date]],D:D))</f>
        <v>7.6599999999999984</v>
      </c>
      <c r="H2017" t="str">
        <f>VLOOKUP(Table_production_dim1[[#This Row],[material_dim_material_id]],Table_material_dim1[[#All],[material_id]:[material_type_description]],3,FALSE)</f>
        <v>OCC</v>
      </c>
    </row>
    <row r="2018" spans="1:8" x14ac:dyDescent="0.25">
      <c r="A2018">
        <v>1597</v>
      </c>
      <c r="B2018" s="2">
        <v>44195</v>
      </c>
      <c r="C2018">
        <v>1650</v>
      </c>
      <c r="D2018">
        <v>0.83</v>
      </c>
      <c r="E2018" s="2">
        <v>44195</v>
      </c>
      <c r="F2018">
        <v>4</v>
      </c>
      <c r="G2018">
        <f>IF(Table_production_dim1[[#This Row],[system_created_date]]=Table_production_dim1[[#Headers],[system_created_date]],"",SUMIF(B:B,Table_production_dim1[[#This Row],[system_created_date]],D:D))</f>
        <v>7.6599999999999984</v>
      </c>
      <c r="H2018" t="str">
        <f>VLOOKUP(Table_production_dim1[[#This Row],[material_dim_material_id]],Table_material_dim1[[#All],[material_id]:[material_type_description]],3,FALSE)</f>
        <v>ONP</v>
      </c>
    </row>
    <row r="2019" spans="1:8" x14ac:dyDescent="0.25">
      <c r="A2019">
        <v>423</v>
      </c>
      <c r="B2019" s="2">
        <v>44195</v>
      </c>
      <c r="C2019">
        <v>1190</v>
      </c>
      <c r="D2019">
        <v>0.6</v>
      </c>
      <c r="E2019" s="2">
        <v>44195</v>
      </c>
      <c r="F2019">
        <v>2</v>
      </c>
      <c r="G2019">
        <f>IF(Table_production_dim1[[#This Row],[system_created_date]]=Table_production_dim1[[#Headers],[system_created_date]],"",SUMIF(B:B,Table_production_dim1[[#This Row],[system_created_date]],D:D))</f>
        <v>7.6599999999999984</v>
      </c>
      <c r="H2019" t="str">
        <f>VLOOKUP(Table_production_dim1[[#This Row],[material_dim_material_id]],Table_material_dim1[[#All],[material_id]:[material_type_description]],3,FALSE)</f>
        <v>OCC</v>
      </c>
    </row>
    <row r="2020" spans="1:8" x14ac:dyDescent="0.25">
      <c r="A2020">
        <v>419</v>
      </c>
      <c r="B2020" s="2">
        <v>44195</v>
      </c>
      <c r="C2020">
        <v>1205</v>
      </c>
      <c r="D2020">
        <v>0.6</v>
      </c>
      <c r="E2020" s="2">
        <v>44195</v>
      </c>
      <c r="F2020">
        <v>2</v>
      </c>
      <c r="G2020">
        <f>IF(Table_production_dim1[[#This Row],[system_created_date]]=Table_production_dim1[[#Headers],[system_created_date]],"",SUMIF(B:B,Table_production_dim1[[#This Row],[system_created_date]],D:D))</f>
        <v>7.6599999999999984</v>
      </c>
      <c r="H2020" t="str">
        <f>VLOOKUP(Table_production_dim1[[#This Row],[material_dim_material_id]],Table_material_dim1[[#All],[material_id]:[material_type_description]],3,FALSE)</f>
        <v>OCC</v>
      </c>
    </row>
    <row r="2021" spans="1:8" x14ac:dyDescent="0.25">
      <c r="A2021">
        <v>418</v>
      </c>
      <c r="B2021" s="2">
        <v>44195</v>
      </c>
      <c r="C2021">
        <v>1200</v>
      </c>
      <c r="D2021">
        <v>0.6</v>
      </c>
      <c r="E2021" s="2">
        <v>44195</v>
      </c>
      <c r="F2021">
        <v>2</v>
      </c>
      <c r="G2021">
        <f>IF(Table_production_dim1[[#This Row],[system_created_date]]=Table_production_dim1[[#Headers],[system_created_date]],"",SUMIF(B:B,Table_production_dim1[[#This Row],[system_created_date]],D:D))</f>
        <v>7.6599999999999984</v>
      </c>
      <c r="H2021" t="str">
        <f>VLOOKUP(Table_production_dim1[[#This Row],[material_dim_material_id]],Table_material_dim1[[#All],[material_id]:[material_type_description]],3,FALSE)</f>
        <v>OCC</v>
      </c>
    </row>
    <row r="2022" spans="1:8" x14ac:dyDescent="0.25">
      <c r="A2022">
        <v>2047</v>
      </c>
      <c r="B2022" s="2">
        <v>44194</v>
      </c>
      <c r="C2022">
        <v>450</v>
      </c>
      <c r="D2022">
        <v>0.23</v>
      </c>
      <c r="E2022" s="2">
        <v>44194</v>
      </c>
      <c r="F2022">
        <v>8</v>
      </c>
      <c r="G2022">
        <f>IF(Table_production_dim1[[#This Row],[system_created_date]]=Table_production_dim1[[#Headers],[system_created_date]],"",SUMIF(B:B,Table_production_dim1[[#This Row],[system_created_date]],D:D))</f>
        <v>7.34</v>
      </c>
      <c r="H2022" t="str">
        <f>VLOOKUP(Table_production_dim1[[#This Row],[material_dim_material_id]],Table_material_dim1[[#All],[material_id]:[material_type_description]],3,FALSE)</f>
        <v>UBC</v>
      </c>
    </row>
    <row r="2023" spans="1:8" x14ac:dyDescent="0.25">
      <c r="A2023">
        <v>433</v>
      </c>
      <c r="B2023" s="2">
        <v>44194</v>
      </c>
      <c r="C2023">
        <v>1196</v>
      </c>
      <c r="D2023">
        <v>0.6</v>
      </c>
      <c r="E2023" s="2">
        <v>44194</v>
      </c>
      <c r="F2023">
        <v>2</v>
      </c>
      <c r="G2023">
        <f>IF(Table_production_dim1[[#This Row],[system_created_date]]=Table_production_dim1[[#Headers],[system_created_date]],"",SUMIF(B:B,Table_production_dim1[[#This Row],[system_created_date]],D:D))</f>
        <v>7.34</v>
      </c>
      <c r="H2023" t="str">
        <f>VLOOKUP(Table_production_dim1[[#This Row],[material_dim_material_id]],Table_material_dim1[[#All],[material_id]:[material_type_description]],3,FALSE)</f>
        <v>OCC</v>
      </c>
    </row>
    <row r="2024" spans="1:8" x14ac:dyDescent="0.25">
      <c r="A2024">
        <v>432</v>
      </c>
      <c r="B2024" s="2">
        <v>44194</v>
      </c>
      <c r="C2024">
        <v>1210</v>
      </c>
      <c r="D2024">
        <v>0.61</v>
      </c>
      <c r="E2024" s="2">
        <v>44194</v>
      </c>
      <c r="F2024">
        <v>2</v>
      </c>
      <c r="G2024">
        <f>IF(Table_production_dim1[[#This Row],[system_created_date]]=Table_production_dim1[[#Headers],[system_created_date]],"",SUMIF(B:B,Table_production_dim1[[#This Row],[system_created_date]],D:D))</f>
        <v>7.34</v>
      </c>
      <c r="H2024" t="str">
        <f>VLOOKUP(Table_production_dim1[[#This Row],[material_dim_material_id]],Table_material_dim1[[#All],[material_id]:[material_type_description]],3,FALSE)</f>
        <v>OCC</v>
      </c>
    </row>
    <row r="2025" spans="1:8" x14ac:dyDescent="0.25">
      <c r="A2025">
        <v>429</v>
      </c>
      <c r="B2025" s="2">
        <v>44194</v>
      </c>
      <c r="C2025">
        <v>1186</v>
      </c>
      <c r="D2025">
        <v>0.59</v>
      </c>
      <c r="E2025" s="2">
        <v>44194</v>
      </c>
      <c r="F2025">
        <v>2</v>
      </c>
      <c r="G2025">
        <f>IF(Table_production_dim1[[#This Row],[system_created_date]]=Table_production_dim1[[#Headers],[system_created_date]],"",SUMIF(B:B,Table_production_dim1[[#This Row],[system_created_date]],D:D))</f>
        <v>7.34</v>
      </c>
      <c r="H2025" t="str">
        <f>VLOOKUP(Table_production_dim1[[#This Row],[material_dim_material_id]],Table_material_dim1[[#All],[material_id]:[material_type_description]],3,FALSE)</f>
        <v>OCC</v>
      </c>
    </row>
    <row r="2026" spans="1:8" x14ac:dyDescent="0.25">
      <c r="A2026">
        <v>430</v>
      </c>
      <c r="B2026" s="2">
        <v>44194</v>
      </c>
      <c r="C2026">
        <v>1196</v>
      </c>
      <c r="D2026">
        <v>0.6</v>
      </c>
      <c r="E2026" s="2">
        <v>44194</v>
      </c>
      <c r="F2026">
        <v>2</v>
      </c>
      <c r="G2026">
        <f>IF(Table_production_dim1[[#This Row],[system_created_date]]=Table_production_dim1[[#Headers],[system_created_date]],"",SUMIF(B:B,Table_production_dim1[[#This Row],[system_created_date]],D:D))</f>
        <v>7.34</v>
      </c>
      <c r="H2026" t="str">
        <f>VLOOKUP(Table_production_dim1[[#This Row],[material_dim_material_id]],Table_material_dim1[[#All],[material_id]:[material_type_description]],3,FALSE)</f>
        <v>OCC</v>
      </c>
    </row>
    <row r="2027" spans="1:8" x14ac:dyDescent="0.25">
      <c r="A2027">
        <v>435</v>
      </c>
      <c r="B2027" s="2">
        <v>44194</v>
      </c>
      <c r="C2027">
        <v>1190</v>
      </c>
      <c r="D2027">
        <v>0.6</v>
      </c>
      <c r="E2027" s="2">
        <v>44194</v>
      </c>
      <c r="F2027">
        <v>2</v>
      </c>
      <c r="G2027">
        <f>IF(Table_production_dim1[[#This Row],[system_created_date]]=Table_production_dim1[[#Headers],[system_created_date]],"",SUMIF(B:B,Table_production_dim1[[#This Row],[system_created_date]],D:D))</f>
        <v>7.34</v>
      </c>
      <c r="H2027" t="str">
        <f>VLOOKUP(Table_production_dim1[[#This Row],[material_dim_material_id]],Table_material_dim1[[#All],[material_id]:[material_type_description]],3,FALSE)</f>
        <v>OCC</v>
      </c>
    </row>
    <row r="2028" spans="1:8" x14ac:dyDescent="0.25">
      <c r="A2028">
        <v>434</v>
      </c>
      <c r="B2028" s="2">
        <v>44194</v>
      </c>
      <c r="C2028">
        <v>1200</v>
      </c>
      <c r="D2028">
        <v>0.6</v>
      </c>
      <c r="E2028" s="2">
        <v>44194</v>
      </c>
      <c r="F2028">
        <v>2</v>
      </c>
      <c r="G2028">
        <f>IF(Table_production_dim1[[#This Row],[system_created_date]]=Table_production_dim1[[#Headers],[system_created_date]],"",SUMIF(B:B,Table_production_dim1[[#This Row],[system_created_date]],D:D))</f>
        <v>7.34</v>
      </c>
      <c r="H2028" t="str">
        <f>VLOOKUP(Table_production_dim1[[#This Row],[material_dim_material_id]],Table_material_dim1[[#All],[material_id]:[material_type_description]],3,FALSE)</f>
        <v>OCC</v>
      </c>
    </row>
    <row r="2029" spans="1:8" x14ac:dyDescent="0.25">
      <c r="A2029">
        <v>1598</v>
      </c>
      <c r="B2029" s="2">
        <v>44194</v>
      </c>
      <c r="C2029">
        <v>1640</v>
      </c>
      <c r="D2029">
        <v>0.82</v>
      </c>
      <c r="E2029" s="2">
        <v>44194</v>
      </c>
      <c r="F2029">
        <v>4</v>
      </c>
      <c r="G2029">
        <f>IF(Table_production_dim1[[#This Row],[system_created_date]]=Table_production_dim1[[#Headers],[system_created_date]],"",SUMIF(B:B,Table_production_dim1[[#This Row],[system_created_date]],D:D))</f>
        <v>7.34</v>
      </c>
      <c r="H2029" t="str">
        <f>VLOOKUP(Table_production_dim1[[#This Row],[material_dim_material_id]],Table_material_dim1[[#All],[material_id]:[material_type_description]],3,FALSE)</f>
        <v>ONP</v>
      </c>
    </row>
    <row r="2030" spans="1:8" x14ac:dyDescent="0.25">
      <c r="A2030">
        <v>426</v>
      </c>
      <c r="B2030" s="2">
        <v>44194</v>
      </c>
      <c r="C2030">
        <v>1165</v>
      </c>
      <c r="D2030">
        <v>0.57999999999999996</v>
      </c>
      <c r="E2030" s="2">
        <v>44194</v>
      </c>
      <c r="F2030">
        <v>2</v>
      </c>
      <c r="G2030">
        <f>IF(Table_production_dim1[[#This Row],[system_created_date]]=Table_production_dim1[[#Headers],[system_created_date]],"",SUMIF(B:B,Table_production_dim1[[#This Row],[system_created_date]],D:D))</f>
        <v>7.34</v>
      </c>
      <c r="H2030" t="str">
        <f>VLOOKUP(Table_production_dim1[[#This Row],[material_dim_material_id]],Table_material_dim1[[#All],[material_id]:[material_type_description]],3,FALSE)</f>
        <v>OCC</v>
      </c>
    </row>
    <row r="2031" spans="1:8" x14ac:dyDescent="0.25">
      <c r="A2031">
        <v>1841</v>
      </c>
      <c r="B2031" s="2">
        <v>44194</v>
      </c>
      <c r="C2031">
        <v>640</v>
      </c>
      <c r="D2031">
        <v>0.32</v>
      </c>
      <c r="E2031" s="2">
        <v>44194</v>
      </c>
      <c r="F2031">
        <v>5</v>
      </c>
      <c r="G2031">
        <f>IF(Table_production_dim1[[#This Row],[system_created_date]]=Table_production_dim1[[#Headers],[system_created_date]],"",SUMIF(B:B,Table_production_dim1[[#This Row],[system_created_date]],D:D))</f>
        <v>7.34</v>
      </c>
      <c r="H2031" t="str">
        <f>VLOOKUP(Table_production_dim1[[#This Row],[material_dim_material_id]],Table_material_dim1[[#All],[material_id]:[material_type_description]],3,FALSE)</f>
        <v>PET</v>
      </c>
    </row>
    <row r="2032" spans="1:8" x14ac:dyDescent="0.25">
      <c r="A2032">
        <v>428</v>
      </c>
      <c r="B2032" s="2">
        <v>44194</v>
      </c>
      <c r="C2032">
        <v>1180</v>
      </c>
      <c r="D2032">
        <v>0.59</v>
      </c>
      <c r="E2032" s="2">
        <v>44194</v>
      </c>
      <c r="F2032">
        <v>2</v>
      </c>
      <c r="G2032">
        <f>IF(Table_production_dim1[[#This Row],[system_created_date]]=Table_production_dim1[[#Headers],[system_created_date]],"",SUMIF(B:B,Table_production_dim1[[#This Row],[system_created_date]],D:D))</f>
        <v>7.34</v>
      </c>
      <c r="H2032" t="str">
        <f>VLOOKUP(Table_production_dim1[[#This Row],[material_dim_material_id]],Table_material_dim1[[#All],[material_id]:[material_type_description]],3,FALSE)</f>
        <v>OCC</v>
      </c>
    </row>
    <row r="2033" spans="1:8" x14ac:dyDescent="0.25">
      <c r="A2033">
        <v>427</v>
      </c>
      <c r="B2033" s="2">
        <v>44194</v>
      </c>
      <c r="C2033">
        <v>1200</v>
      </c>
      <c r="D2033">
        <v>0.6</v>
      </c>
      <c r="E2033" s="2">
        <v>44194</v>
      </c>
      <c r="F2033">
        <v>2</v>
      </c>
      <c r="G2033">
        <f>IF(Table_production_dim1[[#This Row],[system_created_date]]=Table_production_dim1[[#Headers],[system_created_date]],"",SUMIF(B:B,Table_production_dim1[[#This Row],[system_created_date]],D:D))</f>
        <v>7.34</v>
      </c>
      <c r="H2033" t="str">
        <f>VLOOKUP(Table_production_dim1[[#This Row],[material_dim_material_id]],Table_material_dim1[[#All],[material_id]:[material_type_description]],3,FALSE)</f>
        <v>OCC</v>
      </c>
    </row>
    <row r="2034" spans="1:8" x14ac:dyDescent="0.25">
      <c r="A2034">
        <v>431</v>
      </c>
      <c r="B2034" s="2">
        <v>44194</v>
      </c>
      <c r="C2034">
        <v>1200</v>
      </c>
      <c r="D2034">
        <v>0.6</v>
      </c>
      <c r="E2034" s="2">
        <v>44194</v>
      </c>
      <c r="F2034">
        <v>2</v>
      </c>
      <c r="G2034">
        <f>IF(Table_production_dim1[[#This Row],[system_created_date]]=Table_production_dim1[[#Headers],[system_created_date]],"",SUMIF(B:B,Table_production_dim1[[#This Row],[system_created_date]],D:D))</f>
        <v>7.34</v>
      </c>
      <c r="H2034" t="str">
        <f>VLOOKUP(Table_production_dim1[[#This Row],[material_dim_material_id]],Table_material_dim1[[#All],[material_id]:[material_type_description]],3,FALSE)</f>
        <v>OCC</v>
      </c>
    </row>
    <row r="2035" spans="1:8" x14ac:dyDescent="0.25">
      <c r="A2035">
        <v>440</v>
      </c>
      <c r="B2035" s="2">
        <v>44193</v>
      </c>
      <c r="C2035">
        <v>1175</v>
      </c>
      <c r="D2035">
        <v>0.59</v>
      </c>
      <c r="E2035" s="2">
        <v>44193</v>
      </c>
      <c r="F2035">
        <v>2</v>
      </c>
      <c r="G2035">
        <f>IF(Table_production_dim1[[#This Row],[system_created_date]]=Table_production_dim1[[#Headers],[system_created_date]],"",SUMIF(B:B,Table_production_dim1[[#This Row],[system_created_date]],D:D))</f>
        <v>9.57</v>
      </c>
      <c r="H2035" t="str">
        <f>VLOOKUP(Table_production_dim1[[#This Row],[material_dim_material_id]],Table_material_dim1[[#All],[material_id]:[material_type_description]],3,FALSE)</f>
        <v>OCC</v>
      </c>
    </row>
    <row r="2036" spans="1:8" x14ac:dyDescent="0.25">
      <c r="A2036">
        <v>1955</v>
      </c>
      <c r="B2036" s="2">
        <v>44193</v>
      </c>
      <c r="C2036">
        <v>750</v>
      </c>
      <c r="D2036">
        <v>0.38</v>
      </c>
      <c r="E2036" s="2">
        <v>44193</v>
      </c>
      <c r="F2036">
        <v>7</v>
      </c>
      <c r="G2036">
        <f>IF(Table_production_dim1[[#This Row],[system_created_date]]=Table_production_dim1[[#Headers],[system_created_date]],"",SUMIF(B:B,Table_production_dim1[[#This Row],[system_created_date]],D:D))</f>
        <v>9.57</v>
      </c>
      <c r="H2036" t="str">
        <f>VLOOKUP(Table_production_dim1[[#This Row],[material_dim_material_id]],Table_material_dim1[[#All],[material_id]:[material_type_description]],3,FALSE)</f>
        <v>HDPEC</v>
      </c>
    </row>
    <row r="2037" spans="1:8" x14ac:dyDescent="0.25">
      <c r="A2037">
        <v>442</v>
      </c>
      <c r="B2037" s="2">
        <v>44193</v>
      </c>
      <c r="C2037">
        <v>1200</v>
      </c>
      <c r="D2037">
        <v>0.6</v>
      </c>
      <c r="E2037" s="2">
        <v>44193</v>
      </c>
      <c r="F2037">
        <v>2</v>
      </c>
      <c r="G2037">
        <f>IF(Table_production_dim1[[#This Row],[system_created_date]]=Table_production_dim1[[#Headers],[system_created_date]],"",SUMIF(B:B,Table_production_dim1[[#This Row],[system_created_date]],D:D))</f>
        <v>9.57</v>
      </c>
      <c r="H2037" t="str">
        <f>VLOOKUP(Table_production_dim1[[#This Row],[material_dim_material_id]],Table_material_dim1[[#All],[material_id]:[material_type_description]],3,FALSE)</f>
        <v>OCC</v>
      </c>
    </row>
    <row r="2038" spans="1:8" x14ac:dyDescent="0.25">
      <c r="A2038">
        <v>446</v>
      </c>
      <c r="B2038" s="2">
        <v>44193</v>
      </c>
      <c r="C2038">
        <v>1200</v>
      </c>
      <c r="D2038">
        <v>0.6</v>
      </c>
      <c r="E2038" s="2">
        <v>44193</v>
      </c>
      <c r="F2038">
        <v>2</v>
      </c>
      <c r="G2038">
        <f>IF(Table_production_dim1[[#This Row],[system_created_date]]=Table_production_dim1[[#Headers],[system_created_date]],"",SUMIF(B:B,Table_production_dim1[[#This Row],[system_created_date]],D:D))</f>
        <v>9.57</v>
      </c>
      <c r="H2038" t="str">
        <f>VLOOKUP(Table_production_dim1[[#This Row],[material_dim_material_id]],Table_material_dim1[[#All],[material_id]:[material_type_description]],3,FALSE)</f>
        <v>OCC</v>
      </c>
    </row>
    <row r="2039" spans="1:8" x14ac:dyDescent="0.25">
      <c r="A2039">
        <v>1599</v>
      </c>
      <c r="B2039" s="2">
        <v>44193</v>
      </c>
      <c r="C2039">
        <v>1650</v>
      </c>
      <c r="D2039">
        <v>0.83</v>
      </c>
      <c r="E2039" s="2">
        <v>44193</v>
      </c>
      <c r="F2039">
        <v>4</v>
      </c>
      <c r="G2039">
        <f>IF(Table_production_dim1[[#This Row],[system_created_date]]=Table_production_dim1[[#Headers],[system_created_date]],"",SUMIF(B:B,Table_production_dim1[[#This Row],[system_created_date]],D:D))</f>
        <v>9.57</v>
      </c>
      <c r="H2039" t="str">
        <f>VLOOKUP(Table_production_dim1[[#This Row],[material_dim_material_id]],Table_material_dim1[[#All],[material_id]:[material_type_description]],3,FALSE)</f>
        <v>ONP</v>
      </c>
    </row>
    <row r="2040" spans="1:8" x14ac:dyDescent="0.25">
      <c r="A2040">
        <v>444</v>
      </c>
      <c r="B2040" s="2">
        <v>44193</v>
      </c>
      <c r="C2040">
        <v>1196</v>
      </c>
      <c r="D2040">
        <v>0.6</v>
      </c>
      <c r="E2040" s="2">
        <v>44193</v>
      </c>
      <c r="F2040">
        <v>2</v>
      </c>
      <c r="G2040">
        <f>IF(Table_production_dim1[[#This Row],[system_created_date]]=Table_production_dim1[[#Headers],[system_created_date]],"",SUMIF(B:B,Table_production_dim1[[#This Row],[system_created_date]],D:D))</f>
        <v>9.57</v>
      </c>
      <c r="H2040" t="str">
        <f>VLOOKUP(Table_production_dim1[[#This Row],[material_dim_material_id]],Table_material_dim1[[#All],[material_id]:[material_type_description]],3,FALSE)</f>
        <v>OCC</v>
      </c>
    </row>
    <row r="2041" spans="1:8" x14ac:dyDescent="0.25">
      <c r="A2041">
        <v>439</v>
      </c>
      <c r="B2041" s="2">
        <v>44193</v>
      </c>
      <c r="C2041">
        <v>1210</v>
      </c>
      <c r="D2041">
        <v>0.61</v>
      </c>
      <c r="E2041" s="2">
        <v>44193</v>
      </c>
      <c r="F2041">
        <v>2</v>
      </c>
      <c r="G2041">
        <f>IF(Table_production_dim1[[#This Row],[system_created_date]]=Table_production_dim1[[#Headers],[system_created_date]],"",SUMIF(B:B,Table_production_dim1[[#This Row],[system_created_date]],D:D))</f>
        <v>9.57</v>
      </c>
      <c r="H2041" t="str">
        <f>VLOOKUP(Table_production_dim1[[#This Row],[material_dim_material_id]],Table_material_dim1[[#All],[material_id]:[material_type_description]],3,FALSE)</f>
        <v>OCC</v>
      </c>
    </row>
    <row r="2042" spans="1:8" x14ac:dyDescent="0.25">
      <c r="A2042">
        <v>443</v>
      </c>
      <c r="B2042" s="2">
        <v>44193</v>
      </c>
      <c r="C2042">
        <v>1210</v>
      </c>
      <c r="D2042">
        <v>0.61</v>
      </c>
      <c r="E2042" s="2">
        <v>44193</v>
      </c>
      <c r="F2042">
        <v>2</v>
      </c>
      <c r="G2042">
        <f>IF(Table_production_dim1[[#This Row],[system_created_date]]=Table_production_dim1[[#Headers],[system_created_date]],"",SUMIF(B:B,Table_production_dim1[[#This Row],[system_created_date]],D:D))</f>
        <v>9.57</v>
      </c>
      <c r="H2042" t="str">
        <f>VLOOKUP(Table_production_dim1[[#This Row],[material_dim_material_id]],Table_material_dim1[[#All],[material_id]:[material_type_description]],3,FALSE)</f>
        <v>OCC</v>
      </c>
    </row>
    <row r="2043" spans="1:8" x14ac:dyDescent="0.25">
      <c r="A2043">
        <v>447</v>
      </c>
      <c r="B2043" s="2">
        <v>44193</v>
      </c>
      <c r="C2043">
        <v>1210</v>
      </c>
      <c r="D2043">
        <v>0.61</v>
      </c>
      <c r="E2043" s="2">
        <v>44193</v>
      </c>
      <c r="F2043">
        <v>2</v>
      </c>
      <c r="G2043">
        <f>IF(Table_production_dim1[[#This Row],[system_created_date]]=Table_production_dim1[[#Headers],[system_created_date]],"",SUMIF(B:B,Table_production_dim1[[#This Row],[system_created_date]],D:D))</f>
        <v>9.57</v>
      </c>
      <c r="H2043" t="str">
        <f>VLOOKUP(Table_production_dim1[[#This Row],[material_dim_material_id]],Table_material_dim1[[#All],[material_id]:[material_type_description]],3,FALSE)</f>
        <v>OCC</v>
      </c>
    </row>
    <row r="2044" spans="1:8" x14ac:dyDescent="0.25">
      <c r="A2044">
        <v>1842</v>
      </c>
      <c r="B2044" s="2">
        <v>44193</v>
      </c>
      <c r="C2044">
        <v>650</v>
      </c>
      <c r="D2044">
        <v>0.33</v>
      </c>
      <c r="E2044" s="2">
        <v>44193</v>
      </c>
      <c r="F2044">
        <v>5</v>
      </c>
      <c r="G2044">
        <f>IF(Table_production_dim1[[#This Row],[system_created_date]]=Table_production_dim1[[#Headers],[system_created_date]],"",SUMIF(B:B,Table_production_dim1[[#This Row],[system_created_date]],D:D))</f>
        <v>9.57</v>
      </c>
      <c r="H2044" t="str">
        <f>VLOOKUP(Table_production_dim1[[#This Row],[material_dim_material_id]],Table_material_dim1[[#All],[material_id]:[material_type_description]],3,FALSE)</f>
        <v>PET</v>
      </c>
    </row>
    <row r="2045" spans="1:8" x14ac:dyDescent="0.25">
      <c r="A2045">
        <v>445</v>
      </c>
      <c r="B2045" s="2">
        <v>44193</v>
      </c>
      <c r="C2045">
        <v>1190</v>
      </c>
      <c r="D2045">
        <v>0.6</v>
      </c>
      <c r="E2045" s="2">
        <v>44193</v>
      </c>
      <c r="F2045">
        <v>2</v>
      </c>
      <c r="G2045">
        <f>IF(Table_production_dim1[[#This Row],[system_created_date]]=Table_production_dim1[[#Headers],[system_created_date]],"",SUMIF(B:B,Table_production_dim1[[#This Row],[system_created_date]],D:D))</f>
        <v>9.57</v>
      </c>
      <c r="H2045" t="str">
        <f>VLOOKUP(Table_production_dim1[[#This Row],[material_dim_material_id]],Table_material_dim1[[#All],[material_id]:[material_type_description]],3,FALSE)</f>
        <v>OCC</v>
      </c>
    </row>
    <row r="2046" spans="1:8" x14ac:dyDescent="0.25">
      <c r="A2046">
        <v>438</v>
      </c>
      <c r="B2046" s="2">
        <v>44193</v>
      </c>
      <c r="C2046">
        <v>1157</v>
      </c>
      <c r="D2046">
        <v>0.57999999999999996</v>
      </c>
      <c r="E2046" s="2">
        <v>44193</v>
      </c>
      <c r="F2046">
        <v>2</v>
      </c>
      <c r="G2046">
        <f>IF(Table_production_dim1[[#This Row],[system_created_date]]=Table_production_dim1[[#Headers],[system_created_date]],"",SUMIF(B:B,Table_production_dim1[[#This Row],[system_created_date]],D:D))</f>
        <v>9.57</v>
      </c>
      <c r="H2046" t="str">
        <f>VLOOKUP(Table_production_dim1[[#This Row],[material_dim_material_id]],Table_material_dim1[[#All],[material_id]:[material_type_description]],3,FALSE)</f>
        <v>OCC</v>
      </c>
    </row>
    <row r="2047" spans="1:8" x14ac:dyDescent="0.25">
      <c r="A2047">
        <v>437</v>
      </c>
      <c r="B2047" s="2">
        <v>44193</v>
      </c>
      <c r="C2047">
        <v>1180</v>
      </c>
      <c r="D2047">
        <v>0.59</v>
      </c>
      <c r="E2047" s="2">
        <v>44193</v>
      </c>
      <c r="F2047">
        <v>2</v>
      </c>
      <c r="G2047">
        <f>IF(Table_production_dim1[[#This Row],[system_created_date]]=Table_production_dim1[[#Headers],[system_created_date]],"",SUMIF(B:B,Table_production_dim1[[#This Row],[system_created_date]],D:D))</f>
        <v>9.57</v>
      </c>
      <c r="H2047" t="str">
        <f>VLOOKUP(Table_production_dim1[[#This Row],[material_dim_material_id]],Table_material_dim1[[#All],[material_id]:[material_type_description]],3,FALSE)</f>
        <v>OCC</v>
      </c>
    </row>
    <row r="2048" spans="1:8" x14ac:dyDescent="0.25">
      <c r="A2048">
        <v>1600</v>
      </c>
      <c r="B2048" s="2">
        <v>44193</v>
      </c>
      <c r="C2048">
        <v>1700</v>
      </c>
      <c r="D2048">
        <v>0.85</v>
      </c>
      <c r="E2048" s="2">
        <v>44193</v>
      </c>
      <c r="F2048">
        <v>4</v>
      </c>
      <c r="G2048">
        <f>IF(Table_production_dim1[[#This Row],[system_created_date]]=Table_production_dim1[[#Headers],[system_created_date]],"",SUMIF(B:B,Table_production_dim1[[#This Row],[system_created_date]],D:D))</f>
        <v>9.57</v>
      </c>
      <c r="H2048" t="str">
        <f>VLOOKUP(Table_production_dim1[[#This Row],[material_dim_material_id]],Table_material_dim1[[#All],[material_id]:[material_type_description]],3,FALSE)</f>
        <v>ONP</v>
      </c>
    </row>
    <row r="2049" spans="1:8" x14ac:dyDescent="0.25">
      <c r="A2049">
        <v>441</v>
      </c>
      <c r="B2049" s="2">
        <v>44193</v>
      </c>
      <c r="C2049">
        <v>1180</v>
      </c>
      <c r="D2049">
        <v>0.59</v>
      </c>
      <c r="E2049" s="2">
        <v>44193</v>
      </c>
      <c r="F2049">
        <v>2</v>
      </c>
      <c r="G2049">
        <f>IF(Table_production_dim1[[#This Row],[system_created_date]]=Table_production_dim1[[#Headers],[system_created_date]],"",SUMIF(B:B,Table_production_dim1[[#This Row],[system_created_date]],D:D))</f>
        <v>9.57</v>
      </c>
      <c r="H2049" t="str">
        <f>VLOOKUP(Table_production_dim1[[#This Row],[material_dim_material_id]],Table_material_dim1[[#All],[material_id]:[material_type_description]],3,FALSE)</f>
        <v>OCC</v>
      </c>
    </row>
    <row r="2050" spans="1:8" x14ac:dyDescent="0.25">
      <c r="A2050">
        <v>436</v>
      </c>
      <c r="B2050" s="2">
        <v>44193</v>
      </c>
      <c r="C2050">
        <v>1200</v>
      </c>
      <c r="D2050">
        <v>0.6</v>
      </c>
      <c r="E2050" s="2">
        <v>44193</v>
      </c>
      <c r="F2050">
        <v>2</v>
      </c>
      <c r="G2050">
        <f>IF(Table_production_dim1[[#This Row],[system_created_date]]=Table_production_dim1[[#Headers],[system_created_date]],"",SUMIF(B:B,Table_production_dim1[[#This Row],[system_created_date]],D:D))</f>
        <v>9.57</v>
      </c>
      <c r="H2050" t="str">
        <f>VLOOKUP(Table_production_dim1[[#This Row],[material_dim_material_id]],Table_material_dim1[[#All],[material_id]:[material_type_description]],3,FALSE)</f>
        <v>OCC</v>
      </c>
    </row>
    <row r="2051" spans="1:8" x14ac:dyDescent="0.25">
      <c r="A2051">
        <v>2048</v>
      </c>
      <c r="B2051" s="2">
        <v>44189</v>
      </c>
      <c r="C2051">
        <v>450</v>
      </c>
      <c r="D2051">
        <v>0.23</v>
      </c>
      <c r="E2051" s="2">
        <v>44189</v>
      </c>
      <c r="F2051">
        <v>8</v>
      </c>
      <c r="G2051">
        <f>IF(Table_production_dim1[[#This Row],[system_created_date]]=Table_production_dim1[[#Headers],[system_created_date]],"",SUMIF(B:B,Table_production_dim1[[#This Row],[system_created_date]],D:D))</f>
        <v>3.84</v>
      </c>
      <c r="H2051" t="str">
        <f>VLOOKUP(Table_production_dim1[[#This Row],[material_dim_material_id]],Table_material_dim1[[#All],[material_id]:[material_type_description]],3,FALSE)</f>
        <v>UBC</v>
      </c>
    </row>
    <row r="2052" spans="1:8" x14ac:dyDescent="0.25">
      <c r="A2052">
        <v>448</v>
      </c>
      <c r="B2052" s="2">
        <v>44189</v>
      </c>
      <c r="C2052">
        <v>1200</v>
      </c>
      <c r="D2052">
        <v>0.6</v>
      </c>
      <c r="E2052" s="2">
        <v>44189</v>
      </c>
      <c r="F2052">
        <v>2</v>
      </c>
      <c r="G2052">
        <f>IF(Table_production_dim1[[#This Row],[system_created_date]]=Table_production_dim1[[#Headers],[system_created_date]],"",SUMIF(B:B,Table_production_dim1[[#This Row],[system_created_date]],D:D))</f>
        <v>3.84</v>
      </c>
      <c r="H2052" t="str">
        <f>VLOOKUP(Table_production_dim1[[#This Row],[material_dim_material_id]],Table_material_dim1[[#All],[material_id]:[material_type_description]],3,FALSE)</f>
        <v>OCC</v>
      </c>
    </row>
    <row r="2053" spans="1:8" x14ac:dyDescent="0.25">
      <c r="A2053">
        <v>1503</v>
      </c>
      <c r="B2053" s="2">
        <v>44189</v>
      </c>
      <c r="C2053">
        <v>750</v>
      </c>
      <c r="D2053">
        <v>0.38</v>
      </c>
      <c r="E2053" s="2">
        <v>44189</v>
      </c>
      <c r="F2053">
        <v>3</v>
      </c>
      <c r="G2053">
        <f>IF(Table_production_dim1[[#This Row],[system_created_date]]=Table_production_dim1[[#Headers],[system_created_date]],"",SUMIF(B:B,Table_production_dim1[[#This Row],[system_created_date]],D:D))</f>
        <v>3.84</v>
      </c>
      <c r="H2053" t="str">
        <f>VLOOKUP(Table_production_dim1[[#This Row],[material_dim_material_id]],Table_material_dim1[[#All],[material_id]:[material_type_description]],3,FALSE)</f>
        <v>TIN</v>
      </c>
    </row>
    <row r="2054" spans="1:8" x14ac:dyDescent="0.25">
      <c r="A2054">
        <v>1601</v>
      </c>
      <c r="B2054" s="2">
        <v>44189</v>
      </c>
      <c r="C2054">
        <v>1650</v>
      </c>
      <c r="D2054">
        <v>0.83</v>
      </c>
      <c r="E2054" s="2">
        <v>44189</v>
      </c>
      <c r="F2054">
        <v>4</v>
      </c>
      <c r="G2054">
        <f>IF(Table_production_dim1[[#This Row],[system_created_date]]=Table_production_dim1[[#Headers],[system_created_date]],"",SUMIF(B:B,Table_production_dim1[[#This Row],[system_created_date]],D:D))</f>
        <v>3.84</v>
      </c>
      <c r="H2054" t="str">
        <f>VLOOKUP(Table_production_dim1[[#This Row],[material_dim_material_id]],Table_material_dim1[[#All],[material_id]:[material_type_description]],3,FALSE)</f>
        <v>ONP</v>
      </c>
    </row>
    <row r="2055" spans="1:8" x14ac:dyDescent="0.25">
      <c r="A2055">
        <v>450</v>
      </c>
      <c r="B2055" s="2">
        <v>44189</v>
      </c>
      <c r="C2055">
        <v>1196</v>
      </c>
      <c r="D2055">
        <v>0.6</v>
      </c>
      <c r="E2055" s="2">
        <v>44189</v>
      </c>
      <c r="F2055">
        <v>2</v>
      </c>
      <c r="G2055">
        <f>IF(Table_production_dim1[[#This Row],[system_created_date]]=Table_production_dim1[[#Headers],[system_created_date]],"",SUMIF(B:B,Table_production_dim1[[#This Row],[system_created_date]],D:D))</f>
        <v>3.84</v>
      </c>
      <c r="H2055" t="str">
        <f>VLOOKUP(Table_production_dim1[[#This Row],[material_dim_material_id]],Table_material_dim1[[#All],[material_id]:[material_type_description]],3,FALSE)</f>
        <v>OCC</v>
      </c>
    </row>
    <row r="2056" spans="1:8" x14ac:dyDescent="0.25">
      <c r="A2056">
        <v>449</v>
      </c>
      <c r="B2056" s="2">
        <v>44189</v>
      </c>
      <c r="C2056">
        <v>1210</v>
      </c>
      <c r="D2056">
        <v>0.61</v>
      </c>
      <c r="E2056" s="2">
        <v>44189</v>
      </c>
      <c r="F2056">
        <v>2</v>
      </c>
      <c r="G2056">
        <f>IF(Table_production_dim1[[#This Row],[system_created_date]]=Table_production_dim1[[#Headers],[system_created_date]],"",SUMIF(B:B,Table_production_dim1[[#This Row],[system_created_date]],D:D))</f>
        <v>3.84</v>
      </c>
      <c r="H2056" t="str">
        <f>VLOOKUP(Table_production_dim1[[#This Row],[material_dim_material_id]],Table_material_dim1[[#All],[material_id]:[material_type_description]],3,FALSE)</f>
        <v>OCC</v>
      </c>
    </row>
    <row r="2057" spans="1:8" x14ac:dyDescent="0.25">
      <c r="A2057">
        <v>451</v>
      </c>
      <c r="B2057" s="2">
        <v>44189</v>
      </c>
      <c r="C2057">
        <v>1180</v>
      </c>
      <c r="D2057">
        <v>0.59</v>
      </c>
      <c r="E2057" s="2">
        <v>44189</v>
      </c>
      <c r="F2057">
        <v>2</v>
      </c>
      <c r="G2057">
        <f>IF(Table_production_dim1[[#This Row],[system_created_date]]=Table_production_dim1[[#Headers],[system_created_date]],"",SUMIF(B:B,Table_production_dim1[[#This Row],[system_created_date]],D:D))</f>
        <v>3.84</v>
      </c>
      <c r="H2057" t="str">
        <f>VLOOKUP(Table_production_dim1[[#This Row],[material_dim_material_id]],Table_material_dim1[[#All],[material_id]:[material_type_description]],3,FALSE)</f>
        <v>OCC</v>
      </c>
    </row>
    <row r="2058" spans="1:8" x14ac:dyDescent="0.25">
      <c r="A2058">
        <v>455</v>
      </c>
      <c r="B2058" s="2">
        <v>44188</v>
      </c>
      <c r="C2058">
        <v>1160</v>
      </c>
      <c r="D2058">
        <v>0.57999999999999996</v>
      </c>
      <c r="E2058" s="2">
        <v>44188</v>
      </c>
      <c r="F2058">
        <v>2</v>
      </c>
      <c r="G2058">
        <f>IF(Table_production_dim1[[#This Row],[system_created_date]]=Table_production_dim1[[#Headers],[system_created_date]],"",SUMIF(B:B,Table_production_dim1[[#This Row],[system_created_date]],D:D))</f>
        <v>6.089999999999999</v>
      </c>
      <c r="H2058" t="str">
        <f>VLOOKUP(Table_production_dim1[[#This Row],[material_dim_material_id]],Table_material_dim1[[#All],[material_id]:[material_type_description]],3,FALSE)</f>
        <v>OCC</v>
      </c>
    </row>
    <row r="2059" spans="1:8" x14ac:dyDescent="0.25">
      <c r="A2059">
        <v>456</v>
      </c>
      <c r="B2059" s="2">
        <v>44188</v>
      </c>
      <c r="C2059">
        <v>1170</v>
      </c>
      <c r="D2059">
        <v>0.59</v>
      </c>
      <c r="E2059" s="2">
        <v>44188</v>
      </c>
      <c r="F2059">
        <v>2</v>
      </c>
      <c r="G2059">
        <f>IF(Table_production_dim1[[#This Row],[system_created_date]]=Table_production_dim1[[#Headers],[system_created_date]],"",SUMIF(B:B,Table_production_dim1[[#This Row],[system_created_date]],D:D))</f>
        <v>6.089999999999999</v>
      </c>
      <c r="H2059" t="str">
        <f>VLOOKUP(Table_production_dim1[[#This Row],[material_dim_material_id]],Table_material_dim1[[#All],[material_id]:[material_type_description]],3,FALSE)</f>
        <v>OCC</v>
      </c>
    </row>
    <row r="2060" spans="1:8" x14ac:dyDescent="0.25">
      <c r="A2060">
        <v>460</v>
      </c>
      <c r="B2060" s="2">
        <v>44188</v>
      </c>
      <c r="C2060">
        <v>1170</v>
      </c>
      <c r="D2060">
        <v>0.59</v>
      </c>
      <c r="E2060" s="2">
        <v>44188</v>
      </c>
      <c r="F2060">
        <v>2</v>
      </c>
      <c r="G2060">
        <f>IF(Table_production_dim1[[#This Row],[system_created_date]]=Table_production_dim1[[#Headers],[system_created_date]],"",SUMIF(B:B,Table_production_dim1[[#This Row],[system_created_date]],D:D))</f>
        <v>6.089999999999999</v>
      </c>
      <c r="H2060" t="str">
        <f>VLOOKUP(Table_production_dim1[[#This Row],[material_dim_material_id]],Table_material_dim1[[#All],[material_id]:[material_type_description]],3,FALSE)</f>
        <v>OCC</v>
      </c>
    </row>
    <row r="2061" spans="1:8" x14ac:dyDescent="0.25">
      <c r="A2061">
        <v>1602</v>
      </c>
      <c r="B2061" s="2">
        <v>44188</v>
      </c>
      <c r="C2061">
        <v>1650</v>
      </c>
      <c r="D2061">
        <v>0.83</v>
      </c>
      <c r="E2061" s="2">
        <v>44188</v>
      </c>
      <c r="F2061">
        <v>4</v>
      </c>
      <c r="G2061">
        <f>IF(Table_production_dim1[[#This Row],[system_created_date]]=Table_production_dim1[[#Headers],[system_created_date]],"",SUMIF(B:B,Table_production_dim1[[#This Row],[system_created_date]],D:D))</f>
        <v>6.089999999999999</v>
      </c>
      <c r="H2061" t="str">
        <f>VLOOKUP(Table_production_dim1[[#This Row],[material_dim_material_id]],Table_material_dim1[[#All],[material_id]:[material_type_description]],3,FALSE)</f>
        <v>ONP</v>
      </c>
    </row>
    <row r="2062" spans="1:8" x14ac:dyDescent="0.25">
      <c r="A2062">
        <v>458</v>
      </c>
      <c r="B2062" s="2">
        <v>44188</v>
      </c>
      <c r="C2062">
        <v>1175</v>
      </c>
      <c r="D2062">
        <v>0.59</v>
      </c>
      <c r="E2062" s="2">
        <v>44188</v>
      </c>
      <c r="F2062">
        <v>2</v>
      </c>
      <c r="G2062">
        <f>IF(Table_production_dim1[[#This Row],[system_created_date]]=Table_production_dim1[[#Headers],[system_created_date]],"",SUMIF(B:B,Table_production_dim1[[#This Row],[system_created_date]],D:D))</f>
        <v>6.089999999999999</v>
      </c>
      <c r="H2062" t="str">
        <f>VLOOKUP(Table_production_dim1[[#This Row],[material_dim_material_id]],Table_material_dim1[[#All],[material_id]:[material_type_description]],3,FALSE)</f>
        <v>OCC</v>
      </c>
    </row>
    <row r="2063" spans="1:8" x14ac:dyDescent="0.25">
      <c r="A2063">
        <v>454</v>
      </c>
      <c r="B2063" s="2">
        <v>44188</v>
      </c>
      <c r="C2063">
        <v>1140</v>
      </c>
      <c r="D2063">
        <v>0.56999999999999995</v>
      </c>
      <c r="E2063" s="2">
        <v>44188</v>
      </c>
      <c r="F2063">
        <v>2</v>
      </c>
      <c r="G2063">
        <f>IF(Table_production_dim1[[#This Row],[system_created_date]]=Table_production_dim1[[#Headers],[system_created_date]],"",SUMIF(B:B,Table_production_dim1[[#This Row],[system_created_date]],D:D))</f>
        <v>6.089999999999999</v>
      </c>
      <c r="H2063" t="str">
        <f>VLOOKUP(Table_production_dim1[[#This Row],[material_dim_material_id]],Table_material_dim1[[#All],[material_id]:[material_type_description]],3,FALSE)</f>
        <v>OCC</v>
      </c>
    </row>
    <row r="2064" spans="1:8" x14ac:dyDescent="0.25">
      <c r="A2064">
        <v>453</v>
      </c>
      <c r="B2064" s="2">
        <v>44188</v>
      </c>
      <c r="C2064">
        <v>1135</v>
      </c>
      <c r="D2064">
        <v>0.56999999999999995</v>
      </c>
      <c r="E2064" s="2">
        <v>44188</v>
      </c>
      <c r="F2064">
        <v>2</v>
      </c>
      <c r="G2064">
        <f>IF(Table_production_dim1[[#This Row],[system_created_date]]=Table_production_dim1[[#Headers],[system_created_date]],"",SUMIF(B:B,Table_production_dim1[[#This Row],[system_created_date]],D:D))</f>
        <v>6.089999999999999</v>
      </c>
      <c r="H2064" t="str">
        <f>VLOOKUP(Table_production_dim1[[#This Row],[material_dim_material_id]],Table_material_dim1[[#All],[material_id]:[material_type_description]],3,FALSE)</f>
        <v>OCC</v>
      </c>
    </row>
    <row r="2065" spans="1:8" x14ac:dyDescent="0.25">
      <c r="A2065">
        <v>452</v>
      </c>
      <c r="B2065" s="2">
        <v>44188</v>
      </c>
      <c r="C2065">
        <v>1180</v>
      </c>
      <c r="D2065">
        <v>0.59</v>
      </c>
      <c r="E2065" s="2">
        <v>44188</v>
      </c>
      <c r="F2065">
        <v>2</v>
      </c>
      <c r="G2065">
        <f>IF(Table_production_dim1[[#This Row],[system_created_date]]=Table_production_dim1[[#Headers],[system_created_date]],"",SUMIF(B:B,Table_production_dim1[[#This Row],[system_created_date]],D:D))</f>
        <v>6.089999999999999</v>
      </c>
      <c r="H2065" t="str">
        <f>VLOOKUP(Table_production_dim1[[#This Row],[material_dim_material_id]],Table_material_dim1[[#All],[material_id]:[material_type_description]],3,FALSE)</f>
        <v>OCC</v>
      </c>
    </row>
    <row r="2066" spans="1:8" x14ac:dyDescent="0.25">
      <c r="A2066">
        <v>459</v>
      </c>
      <c r="B2066" s="2">
        <v>44188</v>
      </c>
      <c r="C2066">
        <v>1175</v>
      </c>
      <c r="D2066">
        <v>0.59</v>
      </c>
      <c r="E2066" s="2">
        <v>44188</v>
      </c>
      <c r="F2066">
        <v>2</v>
      </c>
      <c r="G2066">
        <f>IF(Table_production_dim1[[#This Row],[system_created_date]]=Table_production_dim1[[#Headers],[system_created_date]],"",SUMIF(B:B,Table_production_dim1[[#This Row],[system_created_date]],D:D))</f>
        <v>6.089999999999999</v>
      </c>
      <c r="H2066" t="str">
        <f>VLOOKUP(Table_production_dim1[[#This Row],[material_dim_material_id]],Table_material_dim1[[#All],[material_id]:[material_type_description]],3,FALSE)</f>
        <v>OCC</v>
      </c>
    </row>
    <row r="2067" spans="1:8" x14ac:dyDescent="0.25">
      <c r="A2067">
        <v>457</v>
      </c>
      <c r="B2067" s="2">
        <v>44188</v>
      </c>
      <c r="C2067">
        <v>1180</v>
      </c>
      <c r="D2067">
        <v>0.59</v>
      </c>
      <c r="E2067" s="2">
        <v>44188</v>
      </c>
      <c r="F2067">
        <v>2</v>
      </c>
      <c r="G2067">
        <f>IF(Table_production_dim1[[#This Row],[system_created_date]]=Table_production_dim1[[#Headers],[system_created_date]],"",SUMIF(B:B,Table_production_dim1[[#This Row],[system_created_date]],D:D))</f>
        <v>6.089999999999999</v>
      </c>
      <c r="H2067" t="str">
        <f>VLOOKUP(Table_production_dim1[[#This Row],[material_dim_material_id]],Table_material_dim1[[#All],[material_id]:[material_type_description]],3,FALSE)</f>
        <v>OCC</v>
      </c>
    </row>
    <row r="2068" spans="1:8" x14ac:dyDescent="0.25">
      <c r="A2068">
        <v>1843</v>
      </c>
      <c r="B2068" s="2">
        <v>44187</v>
      </c>
      <c r="C2068">
        <v>600</v>
      </c>
      <c r="D2068">
        <v>0.3</v>
      </c>
      <c r="E2068" s="2">
        <v>44187</v>
      </c>
      <c r="F2068">
        <v>5</v>
      </c>
      <c r="G2068">
        <f>IF(Table_production_dim1[[#This Row],[system_created_date]]=Table_production_dim1[[#Headers],[system_created_date]],"",SUMIF(B:B,Table_production_dim1[[#This Row],[system_created_date]],D:D))</f>
        <v>6.06</v>
      </c>
      <c r="H2068" t="str">
        <f>VLOOKUP(Table_production_dim1[[#This Row],[material_dim_material_id]],Table_material_dim1[[#All],[material_id]:[material_type_description]],3,FALSE)</f>
        <v>PET</v>
      </c>
    </row>
    <row r="2069" spans="1:8" x14ac:dyDescent="0.25">
      <c r="A2069">
        <v>467</v>
      </c>
      <c r="B2069" s="2">
        <v>44187</v>
      </c>
      <c r="C2069">
        <v>1186</v>
      </c>
      <c r="D2069">
        <v>0.59</v>
      </c>
      <c r="E2069" s="2">
        <v>44187</v>
      </c>
      <c r="F2069">
        <v>2</v>
      </c>
      <c r="G2069">
        <f>IF(Table_production_dim1[[#This Row],[system_created_date]]=Table_production_dim1[[#Headers],[system_created_date]],"",SUMIF(B:B,Table_production_dim1[[#This Row],[system_created_date]],D:D))</f>
        <v>6.06</v>
      </c>
      <c r="H2069" t="str">
        <f>VLOOKUP(Table_production_dim1[[#This Row],[material_dim_material_id]],Table_material_dim1[[#All],[material_id]:[material_type_description]],3,FALSE)</f>
        <v>OCC</v>
      </c>
    </row>
    <row r="2070" spans="1:8" x14ac:dyDescent="0.25">
      <c r="A2070">
        <v>1603</v>
      </c>
      <c r="B2070" s="2">
        <v>44187</v>
      </c>
      <c r="C2070">
        <v>1650</v>
      </c>
      <c r="D2070">
        <v>0.83</v>
      </c>
      <c r="E2070" s="2">
        <v>44187</v>
      </c>
      <c r="F2070">
        <v>4</v>
      </c>
      <c r="G2070">
        <f>IF(Table_production_dim1[[#This Row],[system_created_date]]=Table_production_dim1[[#Headers],[system_created_date]],"",SUMIF(B:B,Table_production_dim1[[#This Row],[system_created_date]],D:D))</f>
        <v>6.06</v>
      </c>
      <c r="H2070" t="str">
        <f>VLOOKUP(Table_production_dim1[[#This Row],[material_dim_material_id]],Table_material_dim1[[#All],[material_id]:[material_type_description]],3,FALSE)</f>
        <v>ONP</v>
      </c>
    </row>
    <row r="2071" spans="1:8" x14ac:dyDescent="0.25">
      <c r="A2071">
        <v>2049</v>
      </c>
      <c r="B2071" s="2">
        <v>44187</v>
      </c>
      <c r="C2071">
        <v>400</v>
      </c>
      <c r="D2071">
        <v>0.2</v>
      </c>
      <c r="E2071" s="2">
        <v>44187</v>
      </c>
      <c r="F2071">
        <v>8</v>
      </c>
      <c r="G2071">
        <f>IF(Table_production_dim1[[#This Row],[system_created_date]]=Table_production_dim1[[#Headers],[system_created_date]],"",SUMIF(B:B,Table_production_dim1[[#This Row],[system_created_date]],D:D))</f>
        <v>6.06</v>
      </c>
      <c r="H2071" t="str">
        <f>VLOOKUP(Table_production_dim1[[#This Row],[material_dim_material_id]],Table_material_dim1[[#All],[material_id]:[material_type_description]],3,FALSE)</f>
        <v>UBC</v>
      </c>
    </row>
    <row r="2072" spans="1:8" x14ac:dyDescent="0.25">
      <c r="A2072">
        <v>464</v>
      </c>
      <c r="B2072" s="2">
        <v>44187</v>
      </c>
      <c r="C2072">
        <v>1200</v>
      </c>
      <c r="D2072">
        <v>0.6</v>
      </c>
      <c r="E2072" s="2">
        <v>44187</v>
      </c>
      <c r="F2072">
        <v>2</v>
      </c>
      <c r="G2072">
        <f>IF(Table_production_dim1[[#This Row],[system_created_date]]=Table_production_dim1[[#Headers],[system_created_date]],"",SUMIF(B:B,Table_production_dim1[[#This Row],[system_created_date]],D:D))</f>
        <v>6.06</v>
      </c>
      <c r="H2072" t="str">
        <f>VLOOKUP(Table_production_dim1[[#This Row],[material_dim_material_id]],Table_material_dim1[[#All],[material_id]:[material_type_description]],3,FALSE)</f>
        <v>OCC</v>
      </c>
    </row>
    <row r="2073" spans="1:8" x14ac:dyDescent="0.25">
      <c r="A2073">
        <v>468</v>
      </c>
      <c r="B2073" s="2">
        <v>44187</v>
      </c>
      <c r="C2073">
        <v>1156</v>
      </c>
      <c r="D2073">
        <v>0.57999999999999996</v>
      </c>
      <c r="E2073" s="2">
        <v>44187</v>
      </c>
      <c r="F2073">
        <v>2</v>
      </c>
      <c r="G2073">
        <f>IF(Table_production_dim1[[#This Row],[system_created_date]]=Table_production_dim1[[#Headers],[system_created_date]],"",SUMIF(B:B,Table_production_dim1[[#This Row],[system_created_date]],D:D))</f>
        <v>6.06</v>
      </c>
      <c r="H2073" t="str">
        <f>VLOOKUP(Table_production_dim1[[#This Row],[material_dim_material_id]],Table_material_dim1[[#All],[material_id]:[material_type_description]],3,FALSE)</f>
        <v>OCC</v>
      </c>
    </row>
    <row r="2074" spans="1:8" x14ac:dyDescent="0.25">
      <c r="A2074">
        <v>465</v>
      </c>
      <c r="B2074" s="2">
        <v>44187</v>
      </c>
      <c r="C2074">
        <v>1210</v>
      </c>
      <c r="D2074">
        <v>0.61</v>
      </c>
      <c r="E2074" s="2">
        <v>44187</v>
      </c>
      <c r="F2074">
        <v>2</v>
      </c>
      <c r="G2074">
        <f>IF(Table_production_dim1[[#This Row],[system_created_date]]=Table_production_dim1[[#Headers],[system_created_date]],"",SUMIF(B:B,Table_production_dim1[[#This Row],[system_created_date]],D:D))</f>
        <v>6.06</v>
      </c>
      <c r="H2074" t="str">
        <f>VLOOKUP(Table_production_dim1[[#This Row],[material_dim_material_id]],Table_material_dim1[[#All],[material_id]:[material_type_description]],3,FALSE)</f>
        <v>OCC</v>
      </c>
    </row>
    <row r="2075" spans="1:8" x14ac:dyDescent="0.25">
      <c r="A2075">
        <v>462</v>
      </c>
      <c r="B2075" s="2">
        <v>44187</v>
      </c>
      <c r="C2075">
        <v>1180</v>
      </c>
      <c r="D2075">
        <v>0.59</v>
      </c>
      <c r="E2075" s="2">
        <v>44187</v>
      </c>
      <c r="F2075">
        <v>2</v>
      </c>
      <c r="G2075">
        <f>IF(Table_production_dim1[[#This Row],[system_created_date]]=Table_production_dim1[[#Headers],[system_created_date]],"",SUMIF(B:B,Table_production_dim1[[#This Row],[system_created_date]],D:D))</f>
        <v>6.06</v>
      </c>
      <c r="H2075" t="str">
        <f>VLOOKUP(Table_production_dim1[[#This Row],[material_dim_material_id]],Table_material_dim1[[#All],[material_id]:[material_type_description]],3,FALSE)</f>
        <v>OCC</v>
      </c>
    </row>
    <row r="2076" spans="1:8" x14ac:dyDescent="0.25">
      <c r="A2076">
        <v>466</v>
      </c>
      <c r="B2076" s="2">
        <v>44187</v>
      </c>
      <c r="C2076">
        <v>1180</v>
      </c>
      <c r="D2076">
        <v>0.59</v>
      </c>
      <c r="E2076" s="2">
        <v>44187</v>
      </c>
      <c r="F2076">
        <v>2</v>
      </c>
      <c r="G2076">
        <f>IF(Table_production_dim1[[#This Row],[system_created_date]]=Table_production_dim1[[#Headers],[system_created_date]],"",SUMIF(B:B,Table_production_dim1[[#This Row],[system_created_date]],D:D))</f>
        <v>6.06</v>
      </c>
      <c r="H2076" t="str">
        <f>VLOOKUP(Table_production_dim1[[#This Row],[material_dim_material_id]],Table_material_dim1[[#All],[material_id]:[material_type_description]],3,FALSE)</f>
        <v>OCC</v>
      </c>
    </row>
    <row r="2077" spans="1:8" x14ac:dyDescent="0.25">
      <c r="A2077">
        <v>463</v>
      </c>
      <c r="B2077" s="2">
        <v>44187</v>
      </c>
      <c r="C2077">
        <v>1190</v>
      </c>
      <c r="D2077">
        <v>0.6</v>
      </c>
      <c r="E2077" s="2">
        <v>44187</v>
      </c>
      <c r="F2077">
        <v>2</v>
      </c>
      <c r="G2077">
        <f>IF(Table_production_dim1[[#This Row],[system_created_date]]=Table_production_dim1[[#Headers],[system_created_date]],"",SUMIF(B:B,Table_production_dim1[[#This Row],[system_created_date]],D:D))</f>
        <v>6.06</v>
      </c>
      <c r="H2077" t="str">
        <f>VLOOKUP(Table_production_dim1[[#This Row],[material_dim_material_id]],Table_material_dim1[[#All],[material_id]:[material_type_description]],3,FALSE)</f>
        <v>OCC</v>
      </c>
    </row>
    <row r="2078" spans="1:8" x14ac:dyDescent="0.25">
      <c r="A2078">
        <v>461</v>
      </c>
      <c r="B2078" s="2">
        <v>44187</v>
      </c>
      <c r="C2078">
        <v>1140</v>
      </c>
      <c r="D2078">
        <v>0.56999999999999995</v>
      </c>
      <c r="E2078" s="2">
        <v>44187</v>
      </c>
      <c r="F2078">
        <v>2</v>
      </c>
      <c r="G2078">
        <f>IF(Table_production_dim1[[#This Row],[system_created_date]]=Table_production_dim1[[#Headers],[system_created_date]],"",SUMIF(B:B,Table_production_dim1[[#This Row],[system_created_date]],D:D))</f>
        <v>6.06</v>
      </c>
      <c r="H2078" t="str">
        <f>VLOOKUP(Table_production_dim1[[#This Row],[material_dim_material_id]],Table_material_dim1[[#All],[material_id]:[material_type_description]],3,FALSE)</f>
        <v>OCC</v>
      </c>
    </row>
    <row r="2079" spans="1:8" x14ac:dyDescent="0.25">
      <c r="A2079">
        <v>474</v>
      </c>
      <c r="B2079" s="2">
        <v>44186</v>
      </c>
      <c r="C2079">
        <v>1124</v>
      </c>
      <c r="D2079">
        <v>0.56000000000000005</v>
      </c>
      <c r="E2079" s="2">
        <v>44186</v>
      </c>
      <c r="F2079">
        <v>2</v>
      </c>
      <c r="G2079">
        <f>IF(Table_production_dim1[[#This Row],[system_created_date]]=Table_production_dim1[[#Headers],[system_created_date]],"",SUMIF(B:B,Table_production_dim1[[#This Row],[system_created_date]],D:D))</f>
        <v>5.84</v>
      </c>
      <c r="H2079" t="str">
        <f>VLOOKUP(Table_production_dim1[[#This Row],[material_dim_material_id]],Table_material_dim1[[#All],[material_id]:[material_type_description]],3,FALSE)</f>
        <v>OCC</v>
      </c>
    </row>
    <row r="2080" spans="1:8" x14ac:dyDescent="0.25">
      <c r="A2080">
        <v>472</v>
      </c>
      <c r="B2080" s="2">
        <v>44186</v>
      </c>
      <c r="C2080">
        <v>1186</v>
      </c>
      <c r="D2080">
        <v>0.59</v>
      </c>
      <c r="E2080" s="2">
        <v>44186</v>
      </c>
      <c r="F2080">
        <v>2</v>
      </c>
      <c r="G2080">
        <f>IF(Table_production_dim1[[#This Row],[system_created_date]]=Table_production_dim1[[#Headers],[system_created_date]],"",SUMIF(B:B,Table_production_dim1[[#This Row],[system_created_date]],D:D))</f>
        <v>5.84</v>
      </c>
      <c r="H2080" t="str">
        <f>VLOOKUP(Table_production_dim1[[#This Row],[material_dim_material_id]],Table_material_dim1[[#All],[material_id]:[material_type_description]],3,FALSE)</f>
        <v>OCC</v>
      </c>
    </row>
    <row r="2081" spans="1:8" x14ac:dyDescent="0.25">
      <c r="A2081">
        <v>1604</v>
      </c>
      <c r="B2081" s="2">
        <v>44186</v>
      </c>
      <c r="C2081">
        <v>1650</v>
      </c>
      <c r="D2081">
        <v>0.83</v>
      </c>
      <c r="E2081" s="2">
        <v>44186</v>
      </c>
      <c r="F2081">
        <v>4</v>
      </c>
      <c r="G2081">
        <f>IF(Table_production_dim1[[#This Row],[system_created_date]]=Table_production_dim1[[#Headers],[system_created_date]],"",SUMIF(B:B,Table_production_dim1[[#This Row],[system_created_date]],D:D))</f>
        <v>5.84</v>
      </c>
      <c r="H2081" t="str">
        <f>VLOOKUP(Table_production_dim1[[#This Row],[material_dim_material_id]],Table_material_dim1[[#All],[material_id]:[material_type_description]],3,FALSE)</f>
        <v>ONP</v>
      </c>
    </row>
    <row r="2082" spans="1:8" x14ac:dyDescent="0.25">
      <c r="A2082">
        <v>473</v>
      </c>
      <c r="B2082" s="2">
        <v>44186</v>
      </c>
      <c r="C2082">
        <v>1190</v>
      </c>
      <c r="D2082">
        <v>0.6</v>
      </c>
      <c r="E2082" s="2">
        <v>44186</v>
      </c>
      <c r="F2082">
        <v>2</v>
      </c>
      <c r="G2082">
        <f>IF(Table_production_dim1[[#This Row],[system_created_date]]=Table_production_dim1[[#Headers],[system_created_date]],"",SUMIF(B:B,Table_production_dim1[[#This Row],[system_created_date]],D:D))</f>
        <v>5.84</v>
      </c>
      <c r="H2082" t="str">
        <f>VLOOKUP(Table_production_dim1[[#This Row],[material_dim_material_id]],Table_material_dim1[[#All],[material_id]:[material_type_description]],3,FALSE)</f>
        <v>OCC</v>
      </c>
    </row>
    <row r="2083" spans="1:8" x14ac:dyDescent="0.25">
      <c r="A2083">
        <v>2050</v>
      </c>
      <c r="B2083" s="2">
        <v>44186</v>
      </c>
      <c r="C2083">
        <v>400</v>
      </c>
      <c r="D2083">
        <v>0.2</v>
      </c>
      <c r="E2083" s="2">
        <v>44186</v>
      </c>
      <c r="F2083">
        <v>8</v>
      </c>
      <c r="G2083">
        <f>IF(Table_production_dim1[[#This Row],[system_created_date]]=Table_production_dim1[[#Headers],[system_created_date]],"",SUMIF(B:B,Table_production_dim1[[#This Row],[system_created_date]],D:D))</f>
        <v>5.84</v>
      </c>
      <c r="H2083" t="str">
        <f>VLOOKUP(Table_production_dim1[[#This Row],[material_dim_material_id]],Table_material_dim1[[#All],[material_id]:[material_type_description]],3,FALSE)</f>
        <v>UBC</v>
      </c>
    </row>
    <row r="2084" spans="1:8" x14ac:dyDescent="0.25">
      <c r="A2084">
        <v>469</v>
      </c>
      <c r="B2084" s="2">
        <v>44186</v>
      </c>
      <c r="C2084">
        <v>1126</v>
      </c>
      <c r="D2084">
        <v>0.56000000000000005</v>
      </c>
      <c r="E2084" s="2">
        <v>44186</v>
      </c>
      <c r="F2084">
        <v>2</v>
      </c>
      <c r="G2084">
        <f>IF(Table_production_dim1[[#This Row],[system_created_date]]=Table_production_dim1[[#Headers],[system_created_date]],"",SUMIF(B:B,Table_production_dim1[[#This Row],[system_created_date]],D:D))</f>
        <v>5.84</v>
      </c>
      <c r="H2084" t="str">
        <f>VLOOKUP(Table_production_dim1[[#This Row],[material_dim_material_id]],Table_material_dim1[[#All],[material_id]:[material_type_description]],3,FALSE)</f>
        <v>OCC</v>
      </c>
    </row>
    <row r="2085" spans="1:8" x14ac:dyDescent="0.25">
      <c r="A2085">
        <v>470</v>
      </c>
      <c r="B2085" s="2">
        <v>44186</v>
      </c>
      <c r="C2085">
        <v>1130</v>
      </c>
      <c r="D2085">
        <v>0.56999999999999995</v>
      </c>
      <c r="E2085" s="2">
        <v>44186</v>
      </c>
      <c r="F2085">
        <v>2</v>
      </c>
      <c r="G2085">
        <f>IF(Table_production_dim1[[#This Row],[system_created_date]]=Table_production_dim1[[#Headers],[system_created_date]],"",SUMIF(B:B,Table_production_dim1[[#This Row],[system_created_date]],D:D))</f>
        <v>5.84</v>
      </c>
      <c r="H2085" t="str">
        <f>VLOOKUP(Table_production_dim1[[#This Row],[material_dim_material_id]],Table_material_dim1[[#All],[material_id]:[material_type_description]],3,FALSE)</f>
        <v>OCC</v>
      </c>
    </row>
    <row r="2086" spans="1:8" x14ac:dyDescent="0.25">
      <c r="A2086">
        <v>1956</v>
      </c>
      <c r="B2086" s="2">
        <v>44186</v>
      </c>
      <c r="C2086">
        <v>750</v>
      </c>
      <c r="D2086">
        <v>0.38</v>
      </c>
      <c r="E2086" s="2">
        <v>44186</v>
      </c>
      <c r="F2086">
        <v>7</v>
      </c>
      <c r="G2086">
        <f>IF(Table_production_dim1[[#This Row],[system_created_date]]=Table_production_dim1[[#Headers],[system_created_date]],"",SUMIF(B:B,Table_production_dim1[[#This Row],[system_created_date]],D:D))</f>
        <v>5.84</v>
      </c>
      <c r="H2086" t="str">
        <f>VLOOKUP(Table_production_dim1[[#This Row],[material_dim_material_id]],Table_material_dim1[[#All],[material_id]:[material_type_description]],3,FALSE)</f>
        <v>HDPEC</v>
      </c>
    </row>
    <row r="2087" spans="1:8" x14ac:dyDescent="0.25">
      <c r="A2087">
        <v>1504</v>
      </c>
      <c r="B2087" s="2">
        <v>44186</v>
      </c>
      <c r="C2087">
        <v>750</v>
      </c>
      <c r="D2087">
        <v>0.38</v>
      </c>
      <c r="E2087" s="2">
        <v>44186</v>
      </c>
      <c r="F2087">
        <v>3</v>
      </c>
      <c r="G2087">
        <f>IF(Table_production_dim1[[#This Row],[system_created_date]]=Table_production_dim1[[#Headers],[system_created_date]],"",SUMIF(B:B,Table_production_dim1[[#This Row],[system_created_date]],D:D))</f>
        <v>5.84</v>
      </c>
      <c r="H2087" t="str">
        <f>VLOOKUP(Table_production_dim1[[#This Row],[material_dim_material_id]],Table_material_dim1[[#All],[material_id]:[material_type_description]],3,FALSE)</f>
        <v>TIN</v>
      </c>
    </row>
    <row r="2088" spans="1:8" x14ac:dyDescent="0.25">
      <c r="A2088">
        <v>471</v>
      </c>
      <c r="B2088" s="2">
        <v>44186</v>
      </c>
      <c r="C2088">
        <v>1180</v>
      </c>
      <c r="D2088">
        <v>0.59</v>
      </c>
      <c r="E2088" s="2">
        <v>44186</v>
      </c>
      <c r="F2088">
        <v>2</v>
      </c>
      <c r="G2088">
        <f>IF(Table_production_dim1[[#This Row],[system_created_date]]=Table_production_dim1[[#Headers],[system_created_date]],"",SUMIF(B:B,Table_production_dim1[[#This Row],[system_created_date]],D:D))</f>
        <v>5.84</v>
      </c>
      <c r="H2088" t="str">
        <f>VLOOKUP(Table_production_dim1[[#This Row],[material_dim_material_id]],Table_material_dim1[[#All],[material_id]:[material_type_description]],3,FALSE)</f>
        <v>OCC</v>
      </c>
    </row>
    <row r="2089" spans="1:8" x14ac:dyDescent="0.25">
      <c r="A2089">
        <v>475</v>
      </c>
      <c r="B2089" s="2">
        <v>44186</v>
      </c>
      <c r="C2089">
        <v>1164</v>
      </c>
      <c r="D2089">
        <v>0.57999999999999996</v>
      </c>
      <c r="E2089" s="2">
        <v>44186</v>
      </c>
      <c r="F2089">
        <v>2</v>
      </c>
      <c r="G2089">
        <f>IF(Table_production_dim1[[#This Row],[system_created_date]]=Table_production_dim1[[#Headers],[system_created_date]],"",SUMIF(B:B,Table_production_dim1[[#This Row],[system_created_date]],D:D))</f>
        <v>5.84</v>
      </c>
      <c r="H2089" t="str">
        <f>VLOOKUP(Table_production_dim1[[#This Row],[material_dim_material_id]],Table_material_dim1[[#All],[material_id]:[material_type_description]],3,FALSE)</f>
        <v>OCC</v>
      </c>
    </row>
    <row r="2090" spans="1:8" x14ac:dyDescent="0.25">
      <c r="A2090">
        <v>1844</v>
      </c>
      <c r="B2090" s="2">
        <v>44183</v>
      </c>
      <c r="C2090">
        <v>610</v>
      </c>
      <c r="D2090">
        <v>0.31</v>
      </c>
      <c r="E2090" s="2">
        <v>44183</v>
      </c>
      <c r="F2090">
        <v>5</v>
      </c>
      <c r="G2090">
        <f>IF(Table_production_dim1[[#This Row],[system_created_date]]=Table_production_dim1[[#Headers],[system_created_date]],"",SUMIF(B:B,Table_production_dim1[[#This Row],[system_created_date]],D:D))</f>
        <v>7.59</v>
      </c>
      <c r="H2090" t="str">
        <f>VLOOKUP(Table_production_dim1[[#This Row],[material_dim_material_id]],Table_material_dim1[[#All],[material_id]:[material_type_description]],3,FALSE)</f>
        <v>PET</v>
      </c>
    </row>
    <row r="2091" spans="1:8" x14ac:dyDescent="0.25">
      <c r="A2091">
        <v>486</v>
      </c>
      <c r="B2091" s="2">
        <v>44183</v>
      </c>
      <c r="C2091">
        <v>620</v>
      </c>
      <c r="D2091">
        <v>0.31</v>
      </c>
      <c r="E2091" s="2">
        <v>44183</v>
      </c>
      <c r="F2091">
        <v>2</v>
      </c>
      <c r="G2091">
        <f>IF(Table_production_dim1[[#This Row],[system_created_date]]=Table_production_dim1[[#Headers],[system_created_date]],"",SUMIF(B:B,Table_production_dim1[[#This Row],[system_created_date]],D:D))</f>
        <v>7.59</v>
      </c>
      <c r="H2091" t="str">
        <f>VLOOKUP(Table_production_dim1[[#This Row],[material_dim_material_id]],Table_material_dim1[[#All],[material_id]:[material_type_description]],3,FALSE)</f>
        <v>OCC</v>
      </c>
    </row>
    <row r="2092" spans="1:8" x14ac:dyDescent="0.25">
      <c r="A2092">
        <v>485</v>
      </c>
      <c r="B2092" s="2">
        <v>44183</v>
      </c>
      <c r="C2092">
        <v>700</v>
      </c>
      <c r="D2092">
        <v>0.35</v>
      </c>
      <c r="E2092" s="2">
        <v>44183</v>
      </c>
      <c r="F2092">
        <v>2</v>
      </c>
      <c r="G2092">
        <f>IF(Table_production_dim1[[#This Row],[system_created_date]]=Table_production_dim1[[#Headers],[system_created_date]],"",SUMIF(B:B,Table_production_dim1[[#This Row],[system_created_date]],D:D))</f>
        <v>7.59</v>
      </c>
      <c r="H2092" t="str">
        <f>VLOOKUP(Table_production_dim1[[#This Row],[material_dim_material_id]],Table_material_dim1[[#All],[material_id]:[material_type_description]],3,FALSE)</f>
        <v>OCC</v>
      </c>
    </row>
    <row r="2093" spans="1:8" x14ac:dyDescent="0.25">
      <c r="A2093">
        <v>478</v>
      </c>
      <c r="B2093" s="2">
        <v>44183</v>
      </c>
      <c r="C2093">
        <v>1150</v>
      </c>
      <c r="D2093">
        <v>0.57999999999999996</v>
      </c>
      <c r="E2093" s="2">
        <v>44183</v>
      </c>
      <c r="F2093">
        <v>2</v>
      </c>
      <c r="G2093">
        <f>IF(Table_production_dim1[[#This Row],[system_created_date]]=Table_production_dim1[[#Headers],[system_created_date]],"",SUMIF(B:B,Table_production_dim1[[#This Row],[system_created_date]],D:D))</f>
        <v>7.59</v>
      </c>
      <c r="H2093" t="str">
        <f>VLOOKUP(Table_production_dim1[[#This Row],[material_dim_material_id]],Table_material_dim1[[#All],[material_id]:[material_type_description]],3,FALSE)</f>
        <v>OCC</v>
      </c>
    </row>
    <row r="2094" spans="1:8" x14ac:dyDescent="0.25">
      <c r="A2094">
        <v>482</v>
      </c>
      <c r="B2094" s="2">
        <v>44183</v>
      </c>
      <c r="C2094">
        <v>1200</v>
      </c>
      <c r="D2094">
        <v>0.6</v>
      </c>
      <c r="E2094" s="2">
        <v>44183</v>
      </c>
      <c r="F2094">
        <v>2</v>
      </c>
      <c r="G2094">
        <f>IF(Table_production_dim1[[#This Row],[system_created_date]]=Table_production_dim1[[#Headers],[system_created_date]],"",SUMIF(B:B,Table_production_dim1[[#This Row],[system_created_date]],D:D))</f>
        <v>7.59</v>
      </c>
      <c r="H2094" t="str">
        <f>VLOOKUP(Table_production_dim1[[#This Row],[material_dim_material_id]],Table_material_dim1[[#All],[material_id]:[material_type_description]],3,FALSE)</f>
        <v>OCC</v>
      </c>
    </row>
    <row r="2095" spans="1:8" x14ac:dyDescent="0.25">
      <c r="A2095">
        <v>479</v>
      </c>
      <c r="B2095" s="2">
        <v>44183</v>
      </c>
      <c r="C2095">
        <v>1120</v>
      </c>
      <c r="D2095">
        <v>0.56000000000000005</v>
      </c>
      <c r="E2095" s="2">
        <v>44183</v>
      </c>
      <c r="F2095">
        <v>2</v>
      </c>
      <c r="G2095">
        <f>IF(Table_production_dim1[[#This Row],[system_created_date]]=Table_production_dim1[[#Headers],[system_created_date]],"",SUMIF(B:B,Table_production_dim1[[#This Row],[system_created_date]],D:D))</f>
        <v>7.59</v>
      </c>
      <c r="H2095" t="str">
        <f>VLOOKUP(Table_production_dim1[[#This Row],[material_dim_material_id]],Table_material_dim1[[#All],[material_id]:[material_type_description]],3,FALSE)</f>
        <v>OCC</v>
      </c>
    </row>
    <row r="2096" spans="1:8" x14ac:dyDescent="0.25">
      <c r="A2096">
        <v>483</v>
      </c>
      <c r="B2096" s="2">
        <v>44183</v>
      </c>
      <c r="C2096">
        <v>620</v>
      </c>
      <c r="D2096">
        <v>0.31</v>
      </c>
      <c r="E2096" s="2">
        <v>44183</v>
      </c>
      <c r="F2096">
        <v>2</v>
      </c>
      <c r="G2096">
        <f>IF(Table_production_dim1[[#This Row],[system_created_date]]=Table_production_dim1[[#Headers],[system_created_date]],"",SUMIF(B:B,Table_production_dim1[[#This Row],[system_created_date]],D:D))</f>
        <v>7.59</v>
      </c>
      <c r="H2096" t="str">
        <f>VLOOKUP(Table_production_dim1[[#This Row],[material_dim_material_id]],Table_material_dim1[[#All],[material_id]:[material_type_description]],3,FALSE)</f>
        <v>OCC</v>
      </c>
    </row>
    <row r="2097" spans="1:8" x14ac:dyDescent="0.25">
      <c r="A2097">
        <v>476</v>
      </c>
      <c r="B2097" s="2">
        <v>44183</v>
      </c>
      <c r="C2097">
        <v>1180</v>
      </c>
      <c r="D2097">
        <v>0.59</v>
      </c>
      <c r="E2097" s="2">
        <v>44183</v>
      </c>
      <c r="F2097">
        <v>2</v>
      </c>
      <c r="G2097">
        <f>IF(Table_production_dim1[[#This Row],[system_created_date]]=Table_production_dim1[[#Headers],[system_created_date]],"",SUMIF(B:B,Table_production_dim1[[#This Row],[system_created_date]],D:D))</f>
        <v>7.59</v>
      </c>
      <c r="H2097" t="str">
        <f>VLOOKUP(Table_production_dim1[[#This Row],[material_dim_material_id]],Table_material_dim1[[#All],[material_id]:[material_type_description]],3,FALSE)</f>
        <v>OCC</v>
      </c>
    </row>
    <row r="2098" spans="1:8" x14ac:dyDescent="0.25">
      <c r="A2098">
        <v>480</v>
      </c>
      <c r="B2098" s="2">
        <v>44183</v>
      </c>
      <c r="C2098">
        <v>1180</v>
      </c>
      <c r="D2098">
        <v>0.59</v>
      </c>
      <c r="E2098" s="2">
        <v>44183</v>
      </c>
      <c r="F2098">
        <v>2</v>
      </c>
      <c r="G2098">
        <f>IF(Table_production_dim1[[#This Row],[system_created_date]]=Table_production_dim1[[#Headers],[system_created_date]],"",SUMIF(B:B,Table_production_dim1[[#This Row],[system_created_date]],D:D))</f>
        <v>7.59</v>
      </c>
      <c r="H2098" t="str">
        <f>VLOOKUP(Table_production_dim1[[#This Row],[material_dim_material_id]],Table_material_dim1[[#All],[material_id]:[material_type_description]],3,FALSE)</f>
        <v>OCC</v>
      </c>
    </row>
    <row r="2099" spans="1:8" x14ac:dyDescent="0.25">
      <c r="A2099">
        <v>484</v>
      </c>
      <c r="B2099" s="2">
        <v>44183</v>
      </c>
      <c r="C2099">
        <v>800</v>
      </c>
      <c r="D2099">
        <v>0.4</v>
      </c>
      <c r="E2099" s="2">
        <v>44183</v>
      </c>
      <c r="F2099">
        <v>2</v>
      </c>
      <c r="G2099">
        <f>IF(Table_production_dim1[[#This Row],[system_created_date]]=Table_production_dim1[[#Headers],[system_created_date]],"",SUMIF(B:B,Table_production_dim1[[#This Row],[system_created_date]],D:D))</f>
        <v>7.59</v>
      </c>
      <c r="H2099" t="str">
        <f>VLOOKUP(Table_production_dim1[[#This Row],[material_dim_material_id]],Table_material_dim1[[#All],[material_id]:[material_type_description]],3,FALSE)</f>
        <v>OCC</v>
      </c>
    </row>
    <row r="2100" spans="1:8" x14ac:dyDescent="0.25">
      <c r="A2100">
        <v>1605</v>
      </c>
      <c r="B2100" s="2">
        <v>44183</v>
      </c>
      <c r="C2100">
        <v>1620</v>
      </c>
      <c r="D2100">
        <v>0.81</v>
      </c>
      <c r="E2100" s="2">
        <v>44183</v>
      </c>
      <c r="F2100">
        <v>4</v>
      </c>
      <c r="G2100">
        <f>IF(Table_production_dim1[[#This Row],[system_created_date]]=Table_production_dim1[[#Headers],[system_created_date]],"",SUMIF(B:B,Table_production_dim1[[#This Row],[system_created_date]],D:D))</f>
        <v>7.59</v>
      </c>
      <c r="H2100" t="str">
        <f>VLOOKUP(Table_production_dim1[[#This Row],[material_dim_material_id]],Table_material_dim1[[#All],[material_id]:[material_type_description]],3,FALSE)</f>
        <v>ONP</v>
      </c>
    </row>
    <row r="2101" spans="1:8" x14ac:dyDescent="0.25">
      <c r="A2101">
        <v>477</v>
      </c>
      <c r="B2101" s="2">
        <v>44183</v>
      </c>
      <c r="C2101">
        <v>1190</v>
      </c>
      <c r="D2101">
        <v>0.6</v>
      </c>
      <c r="E2101" s="2">
        <v>44183</v>
      </c>
      <c r="F2101">
        <v>2</v>
      </c>
      <c r="G2101">
        <f>IF(Table_production_dim1[[#This Row],[system_created_date]]=Table_production_dim1[[#Headers],[system_created_date]],"",SUMIF(B:B,Table_production_dim1[[#This Row],[system_created_date]],D:D))</f>
        <v>7.59</v>
      </c>
      <c r="H2101" t="str">
        <f>VLOOKUP(Table_production_dim1[[#This Row],[material_dim_material_id]],Table_material_dim1[[#All],[material_id]:[material_type_description]],3,FALSE)</f>
        <v>OCC</v>
      </c>
    </row>
    <row r="2102" spans="1:8" x14ac:dyDescent="0.25">
      <c r="A2102">
        <v>488</v>
      </c>
      <c r="B2102" s="2">
        <v>44183</v>
      </c>
      <c r="C2102">
        <v>570</v>
      </c>
      <c r="D2102">
        <v>0.28999999999999998</v>
      </c>
      <c r="E2102" s="2">
        <v>44183</v>
      </c>
      <c r="F2102">
        <v>2</v>
      </c>
      <c r="G2102">
        <f>IF(Table_production_dim1[[#This Row],[system_created_date]]=Table_production_dim1[[#Headers],[system_created_date]],"",SUMIF(B:B,Table_production_dim1[[#This Row],[system_created_date]],D:D))</f>
        <v>7.59</v>
      </c>
      <c r="H2102" t="str">
        <f>VLOOKUP(Table_production_dim1[[#This Row],[material_dim_material_id]],Table_material_dim1[[#All],[material_id]:[material_type_description]],3,FALSE)</f>
        <v>OCC</v>
      </c>
    </row>
    <row r="2103" spans="1:8" x14ac:dyDescent="0.25">
      <c r="A2103">
        <v>487</v>
      </c>
      <c r="B2103" s="2">
        <v>44183</v>
      </c>
      <c r="C2103">
        <v>555</v>
      </c>
      <c r="D2103">
        <v>0.28000000000000003</v>
      </c>
      <c r="E2103" s="2">
        <v>44183</v>
      </c>
      <c r="F2103">
        <v>2</v>
      </c>
      <c r="G2103">
        <f>IF(Table_production_dim1[[#This Row],[system_created_date]]=Table_production_dim1[[#Headers],[system_created_date]],"",SUMIF(B:B,Table_production_dim1[[#This Row],[system_created_date]],D:D))</f>
        <v>7.59</v>
      </c>
      <c r="H2103" t="str">
        <f>VLOOKUP(Table_production_dim1[[#This Row],[material_dim_material_id]],Table_material_dim1[[#All],[material_id]:[material_type_description]],3,FALSE)</f>
        <v>OCC</v>
      </c>
    </row>
    <row r="2104" spans="1:8" x14ac:dyDescent="0.25">
      <c r="A2104">
        <v>2051</v>
      </c>
      <c r="B2104" s="2">
        <v>44183</v>
      </c>
      <c r="C2104">
        <v>400</v>
      </c>
      <c r="D2104">
        <v>0.2</v>
      </c>
      <c r="E2104" s="2">
        <v>44183</v>
      </c>
      <c r="F2104">
        <v>8</v>
      </c>
      <c r="G2104">
        <f>IF(Table_production_dim1[[#This Row],[system_created_date]]=Table_production_dim1[[#Headers],[system_created_date]],"",SUMIF(B:B,Table_production_dim1[[#This Row],[system_created_date]],D:D))</f>
        <v>7.59</v>
      </c>
      <c r="H2104" t="str">
        <f>VLOOKUP(Table_production_dim1[[#This Row],[material_dim_material_id]],Table_material_dim1[[#All],[material_id]:[material_type_description]],3,FALSE)</f>
        <v>UBC</v>
      </c>
    </row>
    <row r="2105" spans="1:8" x14ac:dyDescent="0.25">
      <c r="A2105">
        <v>481</v>
      </c>
      <c r="B2105" s="2">
        <v>44183</v>
      </c>
      <c r="C2105">
        <v>1194</v>
      </c>
      <c r="D2105">
        <v>0.6</v>
      </c>
      <c r="E2105" s="2">
        <v>44183</v>
      </c>
      <c r="F2105">
        <v>2</v>
      </c>
      <c r="G2105">
        <f>IF(Table_production_dim1[[#This Row],[system_created_date]]=Table_production_dim1[[#Headers],[system_created_date]],"",SUMIF(B:B,Table_production_dim1[[#This Row],[system_created_date]],D:D))</f>
        <v>7.59</v>
      </c>
      <c r="H2105" t="str">
        <f>VLOOKUP(Table_production_dim1[[#This Row],[material_dim_material_id]],Table_material_dim1[[#All],[material_id]:[material_type_description]],3,FALSE)</f>
        <v>OCC</v>
      </c>
    </row>
    <row r="2106" spans="1:8" x14ac:dyDescent="0.25">
      <c r="A2106">
        <v>2052</v>
      </c>
      <c r="B2106" s="2">
        <v>44183</v>
      </c>
      <c r="C2106">
        <v>410</v>
      </c>
      <c r="D2106">
        <v>0.21</v>
      </c>
      <c r="E2106" s="2">
        <v>44183</v>
      </c>
      <c r="F2106">
        <v>8</v>
      </c>
      <c r="G2106">
        <f>IF(Table_production_dim1[[#This Row],[system_created_date]]=Table_production_dim1[[#Headers],[system_created_date]],"",SUMIF(B:B,Table_production_dim1[[#This Row],[system_created_date]],D:D))</f>
        <v>7.59</v>
      </c>
      <c r="H2106" t="str">
        <f>VLOOKUP(Table_production_dim1[[#This Row],[material_dim_material_id]],Table_material_dim1[[#All],[material_id]:[material_type_description]],3,FALSE)</f>
        <v>UBC</v>
      </c>
    </row>
    <row r="2107" spans="1:8" x14ac:dyDescent="0.25">
      <c r="A2107">
        <v>494</v>
      </c>
      <c r="B2107" s="2">
        <v>44182</v>
      </c>
      <c r="C2107">
        <v>1134</v>
      </c>
      <c r="D2107">
        <v>0.56999999999999995</v>
      </c>
      <c r="E2107" s="2">
        <v>44182</v>
      </c>
      <c r="F2107">
        <v>2</v>
      </c>
      <c r="G2107">
        <f>IF(Table_production_dim1[[#This Row],[system_created_date]]=Table_production_dim1[[#Headers],[system_created_date]],"",SUMIF(B:B,Table_production_dim1[[#This Row],[system_created_date]],D:D))</f>
        <v>5.7799999999999994</v>
      </c>
      <c r="H2107" t="str">
        <f>VLOOKUP(Table_production_dim1[[#This Row],[material_dim_material_id]],Table_material_dim1[[#All],[material_id]:[material_type_description]],3,FALSE)</f>
        <v>OCC</v>
      </c>
    </row>
    <row r="2108" spans="1:8" x14ac:dyDescent="0.25">
      <c r="A2108">
        <v>491</v>
      </c>
      <c r="B2108" s="2">
        <v>44182</v>
      </c>
      <c r="C2108">
        <v>1146</v>
      </c>
      <c r="D2108">
        <v>0.56999999999999995</v>
      </c>
      <c r="E2108" s="2">
        <v>44182</v>
      </c>
      <c r="F2108">
        <v>2</v>
      </c>
      <c r="G2108">
        <f>IF(Table_production_dim1[[#This Row],[system_created_date]]=Table_production_dim1[[#Headers],[system_created_date]],"",SUMIF(B:B,Table_production_dim1[[#This Row],[system_created_date]],D:D))</f>
        <v>5.7799999999999994</v>
      </c>
      <c r="H2108" t="str">
        <f>VLOOKUP(Table_production_dim1[[#This Row],[material_dim_material_id]],Table_material_dim1[[#All],[material_id]:[material_type_description]],3,FALSE)</f>
        <v>OCC</v>
      </c>
    </row>
    <row r="2109" spans="1:8" x14ac:dyDescent="0.25">
      <c r="A2109">
        <v>490</v>
      </c>
      <c r="B2109" s="2">
        <v>44182</v>
      </c>
      <c r="C2109">
        <v>1193</v>
      </c>
      <c r="D2109">
        <v>0.6</v>
      </c>
      <c r="E2109" s="2">
        <v>44182</v>
      </c>
      <c r="F2109">
        <v>2</v>
      </c>
      <c r="G2109">
        <f>IF(Table_production_dim1[[#This Row],[system_created_date]]=Table_production_dim1[[#Headers],[system_created_date]],"",SUMIF(B:B,Table_production_dim1[[#This Row],[system_created_date]],D:D))</f>
        <v>5.7799999999999994</v>
      </c>
      <c r="H2109" t="str">
        <f>VLOOKUP(Table_production_dim1[[#This Row],[material_dim_material_id]],Table_material_dim1[[#All],[material_id]:[material_type_description]],3,FALSE)</f>
        <v>OCC</v>
      </c>
    </row>
    <row r="2110" spans="1:8" x14ac:dyDescent="0.25">
      <c r="A2110">
        <v>2053</v>
      </c>
      <c r="B2110" s="2">
        <v>44182</v>
      </c>
      <c r="C2110">
        <v>390</v>
      </c>
      <c r="D2110">
        <v>0.2</v>
      </c>
      <c r="E2110" s="2">
        <v>44182</v>
      </c>
      <c r="F2110">
        <v>8</v>
      </c>
      <c r="G2110">
        <f>IF(Table_production_dim1[[#This Row],[system_created_date]]=Table_production_dim1[[#Headers],[system_created_date]],"",SUMIF(B:B,Table_production_dim1[[#This Row],[system_created_date]],D:D))</f>
        <v>5.7799999999999994</v>
      </c>
      <c r="H2110" t="str">
        <f>VLOOKUP(Table_production_dim1[[#This Row],[material_dim_material_id]],Table_material_dim1[[#All],[material_id]:[material_type_description]],3,FALSE)</f>
        <v>UBC</v>
      </c>
    </row>
    <row r="2111" spans="1:8" x14ac:dyDescent="0.25">
      <c r="A2111">
        <v>496</v>
      </c>
      <c r="B2111" s="2">
        <v>44182</v>
      </c>
      <c r="C2111">
        <v>1187</v>
      </c>
      <c r="D2111">
        <v>0.59</v>
      </c>
      <c r="E2111" s="2">
        <v>44182</v>
      </c>
      <c r="F2111">
        <v>2</v>
      </c>
      <c r="G2111">
        <f>IF(Table_production_dim1[[#This Row],[system_created_date]]=Table_production_dim1[[#Headers],[system_created_date]],"",SUMIF(B:B,Table_production_dim1[[#This Row],[system_created_date]],D:D))</f>
        <v>5.7799999999999994</v>
      </c>
      <c r="H2111" t="str">
        <f>VLOOKUP(Table_production_dim1[[#This Row],[material_dim_material_id]],Table_material_dim1[[#All],[material_id]:[material_type_description]],3,FALSE)</f>
        <v>OCC</v>
      </c>
    </row>
    <row r="2112" spans="1:8" x14ac:dyDescent="0.25">
      <c r="A2112">
        <v>489</v>
      </c>
      <c r="B2112" s="2">
        <v>44182</v>
      </c>
      <c r="C2112">
        <v>1210</v>
      </c>
      <c r="D2112">
        <v>0.61</v>
      </c>
      <c r="E2112" s="2">
        <v>44182</v>
      </c>
      <c r="F2112">
        <v>2</v>
      </c>
      <c r="G2112">
        <f>IF(Table_production_dim1[[#This Row],[system_created_date]]=Table_production_dim1[[#Headers],[system_created_date]],"",SUMIF(B:B,Table_production_dim1[[#This Row],[system_created_date]],D:D))</f>
        <v>5.7799999999999994</v>
      </c>
      <c r="H2112" t="str">
        <f>VLOOKUP(Table_production_dim1[[#This Row],[material_dim_material_id]],Table_material_dim1[[#All],[material_id]:[material_type_description]],3,FALSE)</f>
        <v>OCC</v>
      </c>
    </row>
    <row r="2113" spans="1:8" x14ac:dyDescent="0.25">
      <c r="A2113">
        <v>493</v>
      </c>
      <c r="B2113" s="2">
        <v>44182</v>
      </c>
      <c r="C2113">
        <v>1200</v>
      </c>
      <c r="D2113">
        <v>0.6</v>
      </c>
      <c r="E2113" s="2">
        <v>44182</v>
      </c>
      <c r="F2113">
        <v>2</v>
      </c>
      <c r="G2113">
        <f>IF(Table_production_dim1[[#This Row],[system_created_date]]=Table_production_dim1[[#Headers],[system_created_date]],"",SUMIF(B:B,Table_production_dim1[[#This Row],[system_created_date]],D:D))</f>
        <v>5.7799999999999994</v>
      </c>
      <c r="H2113" t="str">
        <f>VLOOKUP(Table_production_dim1[[#This Row],[material_dim_material_id]],Table_material_dim1[[#All],[material_id]:[material_type_description]],3,FALSE)</f>
        <v>OCC</v>
      </c>
    </row>
    <row r="2114" spans="1:8" x14ac:dyDescent="0.25">
      <c r="A2114">
        <v>1606</v>
      </c>
      <c r="B2114" s="2">
        <v>44182</v>
      </c>
      <c r="C2114">
        <v>1700</v>
      </c>
      <c r="D2114">
        <v>0.85</v>
      </c>
      <c r="E2114" s="2">
        <v>44182</v>
      </c>
      <c r="F2114">
        <v>4</v>
      </c>
      <c r="G2114">
        <f>IF(Table_production_dim1[[#This Row],[system_created_date]]=Table_production_dim1[[#Headers],[system_created_date]],"",SUMIF(B:B,Table_production_dim1[[#This Row],[system_created_date]],D:D))</f>
        <v>5.7799999999999994</v>
      </c>
      <c r="H2114" t="str">
        <f>VLOOKUP(Table_production_dim1[[#This Row],[material_dim_material_id]],Table_material_dim1[[#All],[material_id]:[material_type_description]],3,FALSE)</f>
        <v>ONP</v>
      </c>
    </row>
    <row r="2115" spans="1:8" x14ac:dyDescent="0.25">
      <c r="A2115">
        <v>495</v>
      </c>
      <c r="B2115" s="2">
        <v>44182</v>
      </c>
      <c r="C2115">
        <v>1199</v>
      </c>
      <c r="D2115">
        <v>0.6</v>
      </c>
      <c r="E2115" s="2">
        <v>44182</v>
      </c>
      <c r="F2115">
        <v>2</v>
      </c>
      <c r="G2115">
        <f>IF(Table_production_dim1[[#This Row],[system_created_date]]=Table_production_dim1[[#Headers],[system_created_date]],"",SUMIF(B:B,Table_production_dim1[[#This Row],[system_created_date]],D:D))</f>
        <v>5.7799999999999994</v>
      </c>
      <c r="H2115" t="str">
        <f>VLOOKUP(Table_production_dim1[[#This Row],[material_dim_material_id]],Table_material_dim1[[#All],[material_id]:[material_type_description]],3,FALSE)</f>
        <v>OCC</v>
      </c>
    </row>
    <row r="2116" spans="1:8" x14ac:dyDescent="0.25">
      <c r="A2116">
        <v>492</v>
      </c>
      <c r="B2116" s="2">
        <v>44182</v>
      </c>
      <c r="C2116">
        <v>1188</v>
      </c>
      <c r="D2116">
        <v>0.59</v>
      </c>
      <c r="E2116" s="2">
        <v>44182</v>
      </c>
      <c r="F2116">
        <v>2</v>
      </c>
      <c r="G2116">
        <f>IF(Table_production_dim1[[#This Row],[system_created_date]]=Table_production_dim1[[#Headers],[system_created_date]],"",SUMIF(B:B,Table_production_dim1[[#This Row],[system_created_date]],D:D))</f>
        <v>5.7799999999999994</v>
      </c>
      <c r="H2116" t="str">
        <f>VLOOKUP(Table_production_dim1[[#This Row],[material_dim_material_id]],Table_material_dim1[[#All],[material_id]:[material_type_description]],3,FALSE)</f>
        <v>OCC</v>
      </c>
    </row>
    <row r="2117" spans="1:8" x14ac:dyDescent="0.25">
      <c r="A2117">
        <v>1505</v>
      </c>
      <c r="B2117" s="2">
        <v>44181</v>
      </c>
      <c r="C2117">
        <v>700</v>
      </c>
      <c r="D2117">
        <v>0.35</v>
      </c>
      <c r="E2117" s="2">
        <v>44181</v>
      </c>
      <c r="F2117">
        <v>3</v>
      </c>
      <c r="G2117">
        <f>IF(Table_production_dim1[[#This Row],[system_created_date]]=Table_production_dim1[[#Headers],[system_created_date]],"",SUMIF(B:B,Table_production_dim1[[#This Row],[system_created_date]],D:D))</f>
        <v>6.3299999999999992</v>
      </c>
      <c r="H2117" t="str">
        <f>VLOOKUP(Table_production_dim1[[#This Row],[material_dim_material_id]],Table_material_dim1[[#All],[material_id]:[material_type_description]],3,FALSE)</f>
        <v>TIN</v>
      </c>
    </row>
    <row r="2118" spans="1:8" x14ac:dyDescent="0.25">
      <c r="A2118">
        <v>498</v>
      </c>
      <c r="B2118" s="2">
        <v>44181</v>
      </c>
      <c r="C2118">
        <v>1132</v>
      </c>
      <c r="D2118">
        <v>0.56999999999999995</v>
      </c>
      <c r="E2118" s="2">
        <v>44181</v>
      </c>
      <c r="F2118">
        <v>2</v>
      </c>
      <c r="G2118">
        <f>IF(Table_production_dim1[[#This Row],[system_created_date]]=Table_production_dim1[[#Headers],[system_created_date]],"",SUMIF(B:B,Table_production_dim1[[#This Row],[system_created_date]],D:D))</f>
        <v>6.3299999999999992</v>
      </c>
      <c r="H2118" t="str">
        <f>VLOOKUP(Table_production_dim1[[#This Row],[material_dim_material_id]],Table_material_dim1[[#All],[material_id]:[material_type_description]],3,FALSE)</f>
        <v>OCC</v>
      </c>
    </row>
    <row r="2119" spans="1:8" x14ac:dyDescent="0.25">
      <c r="A2119">
        <v>503</v>
      </c>
      <c r="B2119" s="2">
        <v>44181</v>
      </c>
      <c r="C2119">
        <v>1118</v>
      </c>
      <c r="D2119">
        <v>0.56000000000000005</v>
      </c>
      <c r="E2119" s="2">
        <v>44181</v>
      </c>
      <c r="F2119">
        <v>2</v>
      </c>
      <c r="G2119">
        <f>IF(Table_production_dim1[[#This Row],[system_created_date]]=Table_production_dim1[[#Headers],[system_created_date]],"",SUMIF(B:B,Table_production_dim1[[#This Row],[system_created_date]],D:D))</f>
        <v>6.3299999999999992</v>
      </c>
      <c r="H2119" t="str">
        <f>VLOOKUP(Table_production_dim1[[#This Row],[material_dim_material_id]],Table_material_dim1[[#All],[material_id]:[material_type_description]],3,FALSE)</f>
        <v>OCC</v>
      </c>
    </row>
    <row r="2120" spans="1:8" x14ac:dyDescent="0.25">
      <c r="A2120">
        <v>504</v>
      </c>
      <c r="B2120" s="2">
        <v>44181</v>
      </c>
      <c r="C2120">
        <v>1194</v>
      </c>
      <c r="D2120">
        <v>0.6</v>
      </c>
      <c r="E2120" s="2">
        <v>44181</v>
      </c>
      <c r="F2120">
        <v>2</v>
      </c>
      <c r="G2120">
        <f>IF(Table_production_dim1[[#This Row],[system_created_date]]=Table_production_dim1[[#Headers],[system_created_date]],"",SUMIF(B:B,Table_production_dim1[[#This Row],[system_created_date]],D:D))</f>
        <v>6.3299999999999992</v>
      </c>
      <c r="H2120" t="str">
        <f>VLOOKUP(Table_production_dim1[[#This Row],[material_dim_material_id]],Table_material_dim1[[#All],[material_id]:[material_type_description]],3,FALSE)</f>
        <v>OCC</v>
      </c>
    </row>
    <row r="2121" spans="1:8" x14ac:dyDescent="0.25">
      <c r="A2121">
        <v>502</v>
      </c>
      <c r="B2121" s="2">
        <v>44181</v>
      </c>
      <c r="C2121">
        <v>1122</v>
      </c>
      <c r="D2121">
        <v>0.56000000000000005</v>
      </c>
      <c r="E2121" s="2">
        <v>44181</v>
      </c>
      <c r="F2121">
        <v>2</v>
      </c>
      <c r="G2121">
        <f>IF(Table_production_dim1[[#This Row],[system_created_date]]=Table_production_dim1[[#Headers],[system_created_date]],"",SUMIF(B:B,Table_production_dim1[[#This Row],[system_created_date]],D:D))</f>
        <v>6.3299999999999992</v>
      </c>
      <c r="H2121" t="str">
        <f>VLOOKUP(Table_production_dim1[[#This Row],[material_dim_material_id]],Table_material_dim1[[#All],[material_id]:[material_type_description]],3,FALSE)</f>
        <v>OCC</v>
      </c>
    </row>
    <row r="2122" spans="1:8" x14ac:dyDescent="0.25">
      <c r="A2122">
        <v>1845</v>
      </c>
      <c r="B2122" s="2">
        <v>44181</v>
      </c>
      <c r="C2122">
        <v>620</v>
      </c>
      <c r="D2122">
        <v>0.31</v>
      </c>
      <c r="E2122" s="2">
        <v>44181</v>
      </c>
      <c r="F2122">
        <v>5</v>
      </c>
      <c r="G2122">
        <f>IF(Table_production_dim1[[#This Row],[system_created_date]]=Table_production_dim1[[#Headers],[system_created_date]],"",SUMIF(B:B,Table_production_dim1[[#This Row],[system_created_date]],D:D))</f>
        <v>6.3299999999999992</v>
      </c>
      <c r="H2122" t="str">
        <f>VLOOKUP(Table_production_dim1[[#This Row],[material_dim_material_id]],Table_material_dim1[[#All],[material_id]:[material_type_description]],3,FALSE)</f>
        <v>PET</v>
      </c>
    </row>
    <row r="2123" spans="1:8" x14ac:dyDescent="0.25">
      <c r="A2123">
        <v>497</v>
      </c>
      <c r="B2123" s="2">
        <v>44181</v>
      </c>
      <c r="C2123">
        <v>1194</v>
      </c>
      <c r="D2123">
        <v>0.6</v>
      </c>
      <c r="E2123" s="2">
        <v>44181</v>
      </c>
      <c r="F2123">
        <v>2</v>
      </c>
      <c r="G2123">
        <f>IF(Table_production_dim1[[#This Row],[system_created_date]]=Table_production_dim1[[#Headers],[system_created_date]],"",SUMIF(B:B,Table_production_dim1[[#This Row],[system_created_date]],D:D))</f>
        <v>6.3299999999999992</v>
      </c>
      <c r="H2123" t="str">
        <f>VLOOKUP(Table_production_dim1[[#This Row],[material_dim_material_id]],Table_material_dim1[[#All],[material_id]:[material_type_description]],3,FALSE)</f>
        <v>OCC</v>
      </c>
    </row>
    <row r="2124" spans="1:8" x14ac:dyDescent="0.25">
      <c r="A2124">
        <v>1607</v>
      </c>
      <c r="B2124" s="2">
        <v>44181</v>
      </c>
      <c r="C2124">
        <v>1620</v>
      </c>
      <c r="D2124">
        <v>0.81</v>
      </c>
      <c r="E2124" s="2">
        <v>44181</v>
      </c>
      <c r="F2124">
        <v>4</v>
      </c>
      <c r="G2124">
        <f>IF(Table_production_dim1[[#This Row],[system_created_date]]=Table_production_dim1[[#Headers],[system_created_date]],"",SUMIF(B:B,Table_production_dim1[[#This Row],[system_created_date]],D:D))</f>
        <v>6.3299999999999992</v>
      </c>
      <c r="H2124" t="str">
        <f>VLOOKUP(Table_production_dim1[[#This Row],[material_dim_material_id]],Table_material_dim1[[#All],[material_id]:[material_type_description]],3,FALSE)</f>
        <v>ONP</v>
      </c>
    </row>
    <row r="2125" spans="1:8" x14ac:dyDescent="0.25">
      <c r="A2125">
        <v>500</v>
      </c>
      <c r="B2125" s="2">
        <v>44181</v>
      </c>
      <c r="C2125">
        <v>1190</v>
      </c>
      <c r="D2125">
        <v>0.6</v>
      </c>
      <c r="E2125" s="2">
        <v>44181</v>
      </c>
      <c r="F2125">
        <v>2</v>
      </c>
      <c r="G2125">
        <f>IF(Table_production_dim1[[#This Row],[system_created_date]]=Table_production_dim1[[#Headers],[system_created_date]],"",SUMIF(B:B,Table_production_dim1[[#This Row],[system_created_date]],D:D))</f>
        <v>6.3299999999999992</v>
      </c>
      <c r="H2125" t="str">
        <f>VLOOKUP(Table_production_dim1[[#This Row],[material_dim_material_id]],Table_material_dim1[[#All],[material_id]:[material_type_description]],3,FALSE)</f>
        <v>OCC</v>
      </c>
    </row>
    <row r="2126" spans="1:8" x14ac:dyDescent="0.25">
      <c r="A2126">
        <v>501</v>
      </c>
      <c r="B2126" s="2">
        <v>44181</v>
      </c>
      <c r="C2126">
        <v>1110</v>
      </c>
      <c r="D2126">
        <v>0.56000000000000005</v>
      </c>
      <c r="E2126" s="2">
        <v>44181</v>
      </c>
      <c r="F2126">
        <v>2</v>
      </c>
      <c r="G2126">
        <f>IF(Table_production_dim1[[#This Row],[system_created_date]]=Table_production_dim1[[#Headers],[system_created_date]],"",SUMIF(B:B,Table_production_dim1[[#This Row],[system_created_date]],D:D))</f>
        <v>6.3299999999999992</v>
      </c>
      <c r="H2126" t="str">
        <f>VLOOKUP(Table_production_dim1[[#This Row],[material_dim_material_id]],Table_material_dim1[[#All],[material_id]:[material_type_description]],3,FALSE)</f>
        <v>OCC</v>
      </c>
    </row>
    <row r="2127" spans="1:8" x14ac:dyDescent="0.25">
      <c r="A2127">
        <v>2054</v>
      </c>
      <c r="B2127" s="2">
        <v>44181</v>
      </c>
      <c r="C2127">
        <v>410</v>
      </c>
      <c r="D2127">
        <v>0.21</v>
      </c>
      <c r="E2127" s="2">
        <v>44181</v>
      </c>
      <c r="F2127">
        <v>8</v>
      </c>
      <c r="G2127">
        <f>IF(Table_production_dim1[[#This Row],[system_created_date]]=Table_production_dim1[[#Headers],[system_created_date]],"",SUMIF(B:B,Table_production_dim1[[#This Row],[system_created_date]],D:D))</f>
        <v>6.3299999999999992</v>
      </c>
      <c r="H2127" t="str">
        <f>VLOOKUP(Table_production_dim1[[#This Row],[material_dim_material_id]],Table_material_dim1[[#All],[material_id]:[material_type_description]],3,FALSE)</f>
        <v>UBC</v>
      </c>
    </row>
    <row r="2128" spans="1:8" x14ac:dyDescent="0.25">
      <c r="A2128">
        <v>499</v>
      </c>
      <c r="B2128" s="2">
        <v>44181</v>
      </c>
      <c r="C2128">
        <v>1191</v>
      </c>
      <c r="D2128">
        <v>0.6</v>
      </c>
      <c r="E2128" s="2">
        <v>44181</v>
      </c>
      <c r="F2128">
        <v>2</v>
      </c>
      <c r="G2128">
        <f>IF(Table_production_dim1[[#This Row],[system_created_date]]=Table_production_dim1[[#Headers],[system_created_date]],"",SUMIF(B:B,Table_production_dim1[[#This Row],[system_created_date]],D:D))</f>
        <v>6.3299999999999992</v>
      </c>
      <c r="H2128" t="str">
        <f>VLOOKUP(Table_production_dim1[[#This Row],[material_dim_material_id]],Table_material_dim1[[#All],[material_id]:[material_type_description]],3,FALSE)</f>
        <v>OCC</v>
      </c>
    </row>
    <row r="2129" spans="1:8" x14ac:dyDescent="0.25">
      <c r="A2129">
        <v>510</v>
      </c>
      <c r="B2129" s="2">
        <v>44180</v>
      </c>
      <c r="C2129">
        <v>1116</v>
      </c>
      <c r="D2129">
        <v>0.56000000000000005</v>
      </c>
      <c r="E2129" s="2">
        <v>44180</v>
      </c>
      <c r="F2129">
        <v>2</v>
      </c>
      <c r="G2129">
        <f>IF(Table_production_dim1[[#This Row],[system_created_date]]=Table_production_dim1[[#Headers],[system_created_date]],"",SUMIF(B:B,Table_production_dim1[[#This Row],[system_created_date]],D:D))</f>
        <v>8.6</v>
      </c>
      <c r="H2129" t="str">
        <f>VLOOKUP(Table_production_dim1[[#This Row],[material_dim_material_id]],Table_material_dim1[[#All],[material_id]:[material_type_description]],3,FALSE)</f>
        <v>OCC</v>
      </c>
    </row>
    <row r="2130" spans="1:8" x14ac:dyDescent="0.25">
      <c r="A2130">
        <v>513</v>
      </c>
      <c r="B2130" s="2">
        <v>44180</v>
      </c>
      <c r="C2130">
        <v>1111</v>
      </c>
      <c r="D2130">
        <v>0.56000000000000005</v>
      </c>
      <c r="E2130" s="2">
        <v>44180</v>
      </c>
      <c r="F2130">
        <v>2</v>
      </c>
      <c r="G2130">
        <f>IF(Table_production_dim1[[#This Row],[system_created_date]]=Table_production_dim1[[#Headers],[system_created_date]],"",SUMIF(B:B,Table_production_dim1[[#This Row],[system_created_date]],D:D))</f>
        <v>8.6</v>
      </c>
      <c r="H2130" t="str">
        <f>VLOOKUP(Table_production_dim1[[#This Row],[material_dim_material_id]],Table_material_dim1[[#All],[material_id]:[material_type_description]],3,FALSE)</f>
        <v>OCC</v>
      </c>
    </row>
    <row r="2131" spans="1:8" x14ac:dyDescent="0.25">
      <c r="A2131">
        <v>514</v>
      </c>
      <c r="B2131" s="2">
        <v>44180</v>
      </c>
      <c r="C2131">
        <v>1190</v>
      </c>
      <c r="D2131">
        <v>0.6</v>
      </c>
      <c r="E2131" s="2">
        <v>44180</v>
      </c>
      <c r="F2131">
        <v>2</v>
      </c>
      <c r="G2131">
        <f>IF(Table_production_dim1[[#This Row],[system_created_date]]=Table_production_dim1[[#Headers],[system_created_date]],"",SUMIF(B:B,Table_production_dim1[[#This Row],[system_created_date]],D:D))</f>
        <v>8.6</v>
      </c>
      <c r="H2131" t="str">
        <f>VLOOKUP(Table_production_dim1[[#This Row],[material_dim_material_id]],Table_material_dim1[[#All],[material_id]:[material_type_description]],3,FALSE)</f>
        <v>OCC</v>
      </c>
    </row>
    <row r="2132" spans="1:8" x14ac:dyDescent="0.25">
      <c r="A2132">
        <v>512</v>
      </c>
      <c r="B2132" s="2">
        <v>44180</v>
      </c>
      <c r="C2132">
        <v>1140</v>
      </c>
      <c r="D2132">
        <v>0.56999999999999995</v>
      </c>
      <c r="E2132" s="2">
        <v>44180</v>
      </c>
      <c r="F2132">
        <v>2</v>
      </c>
      <c r="G2132">
        <f>IF(Table_production_dim1[[#This Row],[system_created_date]]=Table_production_dim1[[#Headers],[system_created_date]],"",SUMIF(B:B,Table_production_dim1[[#This Row],[system_created_date]],D:D))</f>
        <v>8.6</v>
      </c>
      <c r="H2132" t="str">
        <f>VLOOKUP(Table_production_dim1[[#This Row],[material_dim_material_id]],Table_material_dim1[[#All],[material_id]:[material_type_description]],3,FALSE)</f>
        <v>OCC</v>
      </c>
    </row>
    <row r="2133" spans="1:8" x14ac:dyDescent="0.25">
      <c r="A2133">
        <v>511</v>
      </c>
      <c r="B2133" s="2">
        <v>44180</v>
      </c>
      <c r="C2133">
        <v>1132</v>
      </c>
      <c r="D2133">
        <v>0.56999999999999995</v>
      </c>
      <c r="E2133" s="2">
        <v>44180</v>
      </c>
      <c r="F2133">
        <v>2</v>
      </c>
      <c r="G2133">
        <f>IF(Table_production_dim1[[#This Row],[system_created_date]]=Table_production_dim1[[#Headers],[system_created_date]],"",SUMIF(B:B,Table_production_dim1[[#This Row],[system_created_date]],D:D))</f>
        <v>8.6</v>
      </c>
      <c r="H2133" t="str">
        <f>VLOOKUP(Table_production_dim1[[#This Row],[material_dim_material_id]],Table_material_dim1[[#All],[material_id]:[material_type_description]],3,FALSE)</f>
        <v>OCC</v>
      </c>
    </row>
    <row r="2134" spans="1:8" x14ac:dyDescent="0.25">
      <c r="A2134">
        <v>505</v>
      </c>
      <c r="B2134" s="2">
        <v>44180</v>
      </c>
      <c r="C2134">
        <v>1210</v>
      </c>
      <c r="D2134">
        <v>0.61</v>
      </c>
      <c r="E2134" s="2">
        <v>44180</v>
      </c>
      <c r="F2134">
        <v>2</v>
      </c>
      <c r="G2134">
        <f>IF(Table_production_dim1[[#This Row],[system_created_date]]=Table_production_dim1[[#Headers],[system_created_date]],"",SUMIF(B:B,Table_production_dim1[[#This Row],[system_created_date]],D:D))</f>
        <v>8.6</v>
      </c>
      <c r="H2134" t="str">
        <f>VLOOKUP(Table_production_dim1[[#This Row],[material_dim_material_id]],Table_material_dim1[[#All],[material_id]:[material_type_description]],3,FALSE)</f>
        <v>OCC</v>
      </c>
    </row>
    <row r="2135" spans="1:8" x14ac:dyDescent="0.25">
      <c r="A2135">
        <v>506</v>
      </c>
      <c r="B2135" s="2">
        <v>44180</v>
      </c>
      <c r="C2135">
        <v>1130</v>
      </c>
      <c r="D2135">
        <v>0.56999999999999995</v>
      </c>
      <c r="E2135" s="2">
        <v>44180</v>
      </c>
      <c r="F2135">
        <v>2</v>
      </c>
      <c r="G2135">
        <f>IF(Table_production_dim1[[#This Row],[system_created_date]]=Table_production_dim1[[#Headers],[system_created_date]],"",SUMIF(B:B,Table_production_dim1[[#This Row],[system_created_date]],D:D))</f>
        <v>8.6</v>
      </c>
      <c r="H2135" t="str">
        <f>VLOOKUP(Table_production_dim1[[#This Row],[material_dim_material_id]],Table_material_dim1[[#All],[material_id]:[material_type_description]],3,FALSE)</f>
        <v>OCC</v>
      </c>
    </row>
    <row r="2136" spans="1:8" x14ac:dyDescent="0.25">
      <c r="A2136">
        <v>515</v>
      </c>
      <c r="B2136" s="2">
        <v>44180</v>
      </c>
      <c r="C2136">
        <v>1188</v>
      </c>
      <c r="D2136">
        <v>0.59</v>
      </c>
      <c r="E2136" s="2">
        <v>44180</v>
      </c>
      <c r="F2136">
        <v>2</v>
      </c>
      <c r="G2136">
        <f>IF(Table_production_dim1[[#This Row],[system_created_date]]=Table_production_dim1[[#Headers],[system_created_date]],"",SUMIF(B:B,Table_production_dim1[[#This Row],[system_created_date]],D:D))</f>
        <v>8.6</v>
      </c>
      <c r="H2136" t="str">
        <f>VLOOKUP(Table_production_dim1[[#This Row],[material_dim_material_id]],Table_material_dim1[[#All],[material_id]:[material_type_description]],3,FALSE)</f>
        <v>OCC</v>
      </c>
    </row>
    <row r="2137" spans="1:8" x14ac:dyDescent="0.25">
      <c r="A2137">
        <v>1609</v>
      </c>
      <c r="B2137" s="2">
        <v>44180</v>
      </c>
      <c r="C2137">
        <v>1610</v>
      </c>
      <c r="D2137">
        <v>0.81</v>
      </c>
      <c r="E2137" s="2">
        <v>44180</v>
      </c>
      <c r="F2137">
        <v>4</v>
      </c>
      <c r="G2137">
        <f>IF(Table_production_dim1[[#This Row],[system_created_date]]=Table_production_dim1[[#Headers],[system_created_date]],"",SUMIF(B:B,Table_production_dim1[[#This Row],[system_created_date]],D:D))</f>
        <v>8.6</v>
      </c>
      <c r="H2137" t="str">
        <f>VLOOKUP(Table_production_dim1[[#This Row],[material_dim_material_id]],Table_material_dim1[[#All],[material_id]:[material_type_description]],3,FALSE)</f>
        <v>ONP</v>
      </c>
    </row>
    <row r="2138" spans="1:8" x14ac:dyDescent="0.25">
      <c r="A2138">
        <v>516</v>
      </c>
      <c r="B2138" s="2">
        <v>44180</v>
      </c>
      <c r="C2138">
        <v>1176</v>
      </c>
      <c r="D2138">
        <v>0.59</v>
      </c>
      <c r="E2138" s="2">
        <v>44180</v>
      </c>
      <c r="F2138">
        <v>2</v>
      </c>
      <c r="G2138">
        <f>IF(Table_production_dim1[[#This Row],[system_created_date]]=Table_production_dim1[[#Headers],[system_created_date]],"",SUMIF(B:B,Table_production_dim1[[#This Row],[system_created_date]],D:D))</f>
        <v>8.6</v>
      </c>
      <c r="H2138" t="str">
        <f>VLOOKUP(Table_production_dim1[[#This Row],[material_dim_material_id]],Table_material_dim1[[#All],[material_id]:[material_type_description]],3,FALSE)</f>
        <v>OCC</v>
      </c>
    </row>
    <row r="2139" spans="1:8" x14ac:dyDescent="0.25">
      <c r="A2139">
        <v>1608</v>
      </c>
      <c r="B2139" s="2">
        <v>44180</v>
      </c>
      <c r="C2139">
        <v>1620</v>
      </c>
      <c r="D2139">
        <v>0.81</v>
      </c>
      <c r="E2139" s="2">
        <v>44180</v>
      </c>
      <c r="F2139">
        <v>4</v>
      </c>
      <c r="G2139">
        <f>IF(Table_production_dim1[[#This Row],[system_created_date]]=Table_production_dim1[[#Headers],[system_created_date]],"",SUMIF(B:B,Table_production_dim1[[#This Row],[system_created_date]],D:D))</f>
        <v>8.6</v>
      </c>
      <c r="H2139" t="str">
        <f>VLOOKUP(Table_production_dim1[[#This Row],[material_dim_material_id]],Table_material_dim1[[#All],[material_id]:[material_type_description]],3,FALSE)</f>
        <v>ONP</v>
      </c>
    </row>
    <row r="2140" spans="1:8" x14ac:dyDescent="0.25">
      <c r="A2140">
        <v>507</v>
      </c>
      <c r="B2140" s="2">
        <v>44180</v>
      </c>
      <c r="C2140">
        <v>1120</v>
      </c>
      <c r="D2140">
        <v>0.56000000000000005</v>
      </c>
      <c r="E2140" s="2">
        <v>44180</v>
      </c>
      <c r="F2140">
        <v>2</v>
      </c>
      <c r="G2140">
        <f>IF(Table_production_dim1[[#This Row],[system_created_date]]=Table_production_dim1[[#Headers],[system_created_date]],"",SUMIF(B:B,Table_production_dim1[[#This Row],[system_created_date]],D:D))</f>
        <v>8.6</v>
      </c>
      <c r="H2140" t="str">
        <f>VLOOKUP(Table_production_dim1[[#This Row],[material_dim_material_id]],Table_material_dim1[[#All],[material_id]:[material_type_description]],3,FALSE)</f>
        <v>OCC</v>
      </c>
    </row>
    <row r="2141" spans="1:8" x14ac:dyDescent="0.25">
      <c r="A2141">
        <v>509</v>
      </c>
      <c r="B2141" s="2">
        <v>44180</v>
      </c>
      <c r="C2141">
        <v>1195</v>
      </c>
      <c r="D2141">
        <v>0.6</v>
      </c>
      <c r="E2141" s="2">
        <v>44180</v>
      </c>
      <c r="F2141">
        <v>2</v>
      </c>
      <c r="G2141">
        <f>IF(Table_production_dim1[[#This Row],[system_created_date]]=Table_production_dim1[[#Headers],[system_created_date]],"",SUMIF(B:B,Table_production_dim1[[#This Row],[system_created_date]],D:D))</f>
        <v>8.6</v>
      </c>
      <c r="H2141" t="str">
        <f>VLOOKUP(Table_production_dim1[[#This Row],[material_dim_material_id]],Table_material_dim1[[#All],[material_id]:[material_type_description]],3,FALSE)</f>
        <v>OCC</v>
      </c>
    </row>
    <row r="2142" spans="1:8" x14ac:dyDescent="0.25">
      <c r="A2142">
        <v>508</v>
      </c>
      <c r="B2142" s="2">
        <v>44180</v>
      </c>
      <c r="C2142">
        <v>1190</v>
      </c>
      <c r="D2142">
        <v>0.6</v>
      </c>
      <c r="E2142" s="2">
        <v>44180</v>
      </c>
      <c r="F2142">
        <v>2</v>
      </c>
      <c r="G2142">
        <f>IF(Table_production_dim1[[#This Row],[system_created_date]]=Table_production_dim1[[#Headers],[system_created_date]],"",SUMIF(B:B,Table_production_dim1[[#This Row],[system_created_date]],D:D))</f>
        <v>8.6</v>
      </c>
      <c r="H2142" t="str">
        <f>VLOOKUP(Table_production_dim1[[#This Row],[material_dim_material_id]],Table_material_dim1[[#All],[material_id]:[material_type_description]],3,FALSE)</f>
        <v>OCC</v>
      </c>
    </row>
    <row r="2143" spans="1:8" x14ac:dyDescent="0.25">
      <c r="A2143">
        <v>519</v>
      </c>
      <c r="B2143" s="2">
        <v>44179</v>
      </c>
      <c r="C2143">
        <v>1116</v>
      </c>
      <c r="D2143">
        <v>0.56000000000000005</v>
      </c>
      <c r="E2143" s="2">
        <v>44179</v>
      </c>
      <c r="F2143">
        <v>2</v>
      </c>
      <c r="G2143">
        <f>IF(Table_production_dim1[[#This Row],[system_created_date]]=Table_production_dim1[[#Headers],[system_created_date]],"",SUMIF(B:B,Table_production_dim1[[#This Row],[system_created_date]],D:D))</f>
        <v>8.5699999999999985</v>
      </c>
      <c r="H2143" t="str">
        <f>VLOOKUP(Table_production_dim1[[#This Row],[material_dim_material_id]],Table_material_dim1[[#All],[material_id]:[material_type_description]],3,FALSE)</f>
        <v>OCC</v>
      </c>
    </row>
    <row r="2144" spans="1:8" x14ac:dyDescent="0.25">
      <c r="A2144">
        <v>518</v>
      </c>
      <c r="B2144" s="2">
        <v>44179</v>
      </c>
      <c r="C2144">
        <v>1180</v>
      </c>
      <c r="D2144">
        <v>0.59</v>
      </c>
      <c r="E2144" s="2">
        <v>44179</v>
      </c>
      <c r="F2144">
        <v>2</v>
      </c>
      <c r="G2144">
        <f>IF(Table_production_dim1[[#This Row],[system_created_date]]=Table_production_dim1[[#Headers],[system_created_date]],"",SUMIF(B:B,Table_production_dim1[[#This Row],[system_created_date]],D:D))</f>
        <v>8.5699999999999985</v>
      </c>
      <c r="H2144" t="str">
        <f>VLOOKUP(Table_production_dim1[[#This Row],[material_dim_material_id]],Table_material_dim1[[#All],[material_id]:[material_type_description]],3,FALSE)</f>
        <v>OCC</v>
      </c>
    </row>
    <row r="2145" spans="1:8" x14ac:dyDescent="0.25">
      <c r="A2145">
        <v>525</v>
      </c>
      <c r="B2145" s="2">
        <v>44179</v>
      </c>
      <c r="C2145">
        <v>1200</v>
      </c>
      <c r="D2145">
        <v>0.6</v>
      </c>
      <c r="E2145" s="2">
        <v>44179</v>
      </c>
      <c r="F2145">
        <v>2</v>
      </c>
      <c r="G2145">
        <f>IF(Table_production_dim1[[#This Row],[system_created_date]]=Table_production_dim1[[#Headers],[system_created_date]],"",SUMIF(B:B,Table_production_dim1[[#This Row],[system_created_date]],D:D))</f>
        <v>8.5699999999999985</v>
      </c>
      <c r="H2145" t="str">
        <f>VLOOKUP(Table_production_dim1[[#This Row],[material_dim_material_id]],Table_material_dim1[[#All],[material_id]:[material_type_description]],3,FALSE)</f>
        <v>OCC</v>
      </c>
    </row>
    <row r="2146" spans="1:8" x14ac:dyDescent="0.25">
      <c r="A2146">
        <v>1610</v>
      </c>
      <c r="B2146" s="2">
        <v>44179</v>
      </c>
      <c r="C2146">
        <v>1670</v>
      </c>
      <c r="D2146">
        <v>0.84</v>
      </c>
      <c r="E2146" s="2">
        <v>44179</v>
      </c>
      <c r="F2146">
        <v>4</v>
      </c>
      <c r="G2146">
        <f>IF(Table_production_dim1[[#This Row],[system_created_date]]=Table_production_dim1[[#Headers],[system_created_date]],"",SUMIF(B:B,Table_production_dim1[[#This Row],[system_created_date]],D:D))</f>
        <v>8.5699999999999985</v>
      </c>
      <c r="H2146" t="str">
        <f>VLOOKUP(Table_production_dim1[[#This Row],[material_dim_material_id]],Table_material_dim1[[#All],[material_id]:[material_type_description]],3,FALSE)</f>
        <v>ONP</v>
      </c>
    </row>
    <row r="2147" spans="1:8" x14ac:dyDescent="0.25">
      <c r="A2147">
        <v>522</v>
      </c>
      <c r="B2147" s="2">
        <v>44179</v>
      </c>
      <c r="C2147">
        <v>1210</v>
      </c>
      <c r="D2147">
        <v>0.61</v>
      </c>
      <c r="E2147" s="2">
        <v>44179</v>
      </c>
      <c r="F2147">
        <v>2</v>
      </c>
      <c r="G2147">
        <f>IF(Table_production_dim1[[#This Row],[system_created_date]]=Table_production_dim1[[#Headers],[system_created_date]],"",SUMIF(B:B,Table_production_dim1[[#This Row],[system_created_date]],D:D))</f>
        <v>8.5699999999999985</v>
      </c>
      <c r="H2147" t="str">
        <f>VLOOKUP(Table_production_dim1[[#This Row],[material_dim_material_id]],Table_material_dim1[[#All],[material_id]:[material_type_description]],3,FALSE)</f>
        <v>OCC</v>
      </c>
    </row>
    <row r="2148" spans="1:8" x14ac:dyDescent="0.25">
      <c r="A2148">
        <v>523</v>
      </c>
      <c r="B2148" s="2">
        <v>44179</v>
      </c>
      <c r="C2148">
        <v>1177</v>
      </c>
      <c r="D2148">
        <v>0.59</v>
      </c>
      <c r="E2148" s="2">
        <v>44179</v>
      </c>
      <c r="F2148">
        <v>2</v>
      </c>
      <c r="G2148">
        <f>IF(Table_production_dim1[[#This Row],[system_created_date]]=Table_production_dim1[[#Headers],[system_created_date]],"",SUMIF(B:B,Table_production_dim1[[#This Row],[system_created_date]],D:D))</f>
        <v>8.5699999999999985</v>
      </c>
      <c r="H2148" t="str">
        <f>VLOOKUP(Table_production_dim1[[#This Row],[material_dim_material_id]],Table_material_dim1[[#All],[material_id]:[material_type_description]],3,FALSE)</f>
        <v>OCC</v>
      </c>
    </row>
    <row r="2149" spans="1:8" x14ac:dyDescent="0.25">
      <c r="A2149">
        <v>524</v>
      </c>
      <c r="B2149" s="2">
        <v>44179</v>
      </c>
      <c r="C2149">
        <v>1190</v>
      </c>
      <c r="D2149">
        <v>0.6</v>
      </c>
      <c r="E2149" s="2">
        <v>44179</v>
      </c>
      <c r="F2149">
        <v>2</v>
      </c>
      <c r="G2149">
        <f>IF(Table_production_dim1[[#This Row],[system_created_date]]=Table_production_dim1[[#Headers],[system_created_date]],"",SUMIF(B:B,Table_production_dim1[[#This Row],[system_created_date]],D:D))</f>
        <v>8.5699999999999985</v>
      </c>
      <c r="H2149" t="str">
        <f>VLOOKUP(Table_production_dim1[[#This Row],[material_dim_material_id]],Table_material_dim1[[#All],[material_id]:[material_type_description]],3,FALSE)</f>
        <v>OCC</v>
      </c>
    </row>
    <row r="2150" spans="1:8" x14ac:dyDescent="0.25">
      <c r="A2150">
        <v>1957</v>
      </c>
      <c r="B2150" s="2">
        <v>44179</v>
      </c>
      <c r="C2150">
        <v>700</v>
      </c>
      <c r="D2150">
        <v>0.35</v>
      </c>
      <c r="E2150" s="2">
        <v>44179</v>
      </c>
      <c r="F2150">
        <v>7</v>
      </c>
      <c r="G2150">
        <f>IF(Table_production_dim1[[#This Row],[system_created_date]]=Table_production_dim1[[#Headers],[system_created_date]],"",SUMIF(B:B,Table_production_dim1[[#This Row],[system_created_date]],D:D))</f>
        <v>8.5699999999999985</v>
      </c>
      <c r="H2150" t="str">
        <f>VLOOKUP(Table_production_dim1[[#This Row],[material_dim_material_id]],Table_material_dim1[[#All],[material_id]:[material_type_description]],3,FALSE)</f>
        <v>HDPEC</v>
      </c>
    </row>
    <row r="2151" spans="1:8" x14ac:dyDescent="0.25">
      <c r="A2151">
        <v>1611</v>
      </c>
      <c r="B2151" s="2">
        <v>44179</v>
      </c>
      <c r="C2151">
        <v>1610</v>
      </c>
      <c r="D2151">
        <v>0.81</v>
      </c>
      <c r="E2151" s="2">
        <v>44179</v>
      </c>
      <c r="F2151">
        <v>4</v>
      </c>
      <c r="G2151">
        <f>IF(Table_production_dim1[[#This Row],[system_created_date]]=Table_production_dim1[[#Headers],[system_created_date]],"",SUMIF(B:B,Table_production_dim1[[#This Row],[system_created_date]],D:D))</f>
        <v>8.5699999999999985</v>
      </c>
      <c r="H2151" t="str">
        <f>VLOOKUP(Table_production_dim1[[#This Row],[material_dim_material_id]],Table_material_dim1[[#All],[material_id]:[material_type_description]],3,FALSE)</f>
        <v>ONP</v>
      </c>
    </row>
    <row r="2152" spans="1:8" x14ac:dyDescent="0.25">
      <c r="A2152">
        <v>517</v>
      </c>
      <c r="B2152" s="2">
        <v>44179</v>
      </c>
      <c r="C2152">
        <v>1100</v>
      </c>
      <c r="D2152">
        <v>0.55000000000000004</v>
      </c>
      <c r="E2152" s="2">
        <v>44179</v>
      </c>
      <c r="F2152">
        <v>2</v>
      </c>
      <c r="G2152">
        <f>IF(Table_production_dim1[[#This Row],[system_created_date]]=Table_production_dim1[[#Headers],[system_created_date]],"",SUMIF(B:B,Table_production_dim1[[#This Row],[system_created_date]],D:D))</f>
        <v>8.5699999999999985</v>
      </c>
      <c r="H2152" t="str">
        <f>VLOOKUP(Table_production_dim1[[#This Row],[material_dim_material_id]],Table_material_dim1[[#All],[material_id]:[material_type_description]],3,FALSE)</f>
        <v>OCC</v>
      </c>
    </row>
    <row r="2153" spans="1:8" x14ac:dyDescent="0.25">
      <c r="A2153">
        <v>1846</v>
      </c>
      <c r="B2153" s="2">
        <v>44179</v>
      </c>
      <c r="C2153">
        <v>600</v>
      </c>
      <c r="D2153">
        <v>0.3</v>
      </c>
      <c r="E2153" s="2">
        <v>44179</v>
      </c>
      <c r="F2153">
        <v>5</v>
      </c>
      <c r="G2153">
        <f>IF(Table_production_dim1[[#This Row],[system_created_date]]=Table_production_dim1[[#Headers],[system_created_date]],"",SUMIF(B:B,Table_production_dim1[[#This Row],[system_created_date]],D:D))</f>
        <v>8.5699999999999985</v>
      </c>
      <c r="H2153" t="str">
        <f>VLOOKUP(Table_production_dim1[[#This Row],[material_dim_material_id]],Table_material_dim1[[#All],[material_id]:[material_type_description]],3,FALSE)</f>
        <v>PET</v>
      </c>
    </row>
    <row r="2154" spans="1:8" x14ac:dyDescent="0.25">
      <c r="A2154">
        <v>2055</v>
      </c>
      <c r="B2154" s="2">
        <v>44179</v>
      </c>
      <c r="C2154">
        <v>400</v>
      </c>
      <c r="D2154">
        <v>0.2</v>
      </c>
      <c r="E2154" s="2">
        <v>44179</v>
      </c>
      <c r="F2154">
        <v>8</v>
      </c>
      <c r="G2154">
        <f>IF(Table_production_dim1[[#This Row],[system_created_date]]=Table_production_dim1[[#Headers],[system_created_date]],"",SUMIF(B:B,Table_production_dim1[[#This Row],[system_created_date]],D:D))</f>
        <v>8.5699999999999985</v>
      </c>
      <c r="H2154" t="str">
        <f>VLOOKUP(Table_production_dim1[[#This Row],[material_dim_material_id]],Table_material_dim1[[#All],[material_id]:[material_type_description]],3,FALSE)</f>
        <v>UBC</v>
      </c>
    </row>
    <row r="2155" spans="1:8" x14ac:dyDescent="0.25">
      <c r="A2155">
        <v>1612</v>
      </c>
      <c r="B2155" s="2">
        <v>44179</v>
      </c>
      <c r="C2155">
        <v>1610</v>
      </c>
      <c r="D2155">
        <v>0.81</v>
      </c>
      <c r="E2155" s="2">
        <v>44179</v>
      </c>
      <c r="F2155">
        <v>4</v>
      </c>
      <c r="G2155">
        <f>IF(Table_production_dim1[[#This Row],[system_created_date]]=Table_production_dim1[[#Headers],[system_created_date]],"",SUMIF(B:B,Table_production_dim1[[#This Row],[system_created_date]],D:D))</f>
        <v>8.5699999999999985</v>
      </c>
      <c r="H2155" t="str">
        <f>VLOOKUP(Table_production_dim1[[#This Row],[material_dim_material_id]],Table_material_dim1[[#All],[material_id]:[material_type_description]],3,FALSE)</f>
        <v>ONP</v>
      </c>
    </row>
    <row r="2156" spans="1:8" x14ac:dyDescent="0.25">
      <c r="A2156">
        <v>520</v>
      </c>
      <c r="B2156" s="2">
        <v>44179</v>
      </c>
      <c r="C2156">
        <v>1200</v>
      </c>
      <c r="D2156">
        <v>0.6</v>
      </c>
      <c r="E2156" s="2">
        <v>44179</v>
      </c>
      <c r="F2156">
        <v>2</v>
      </c>
      <c r="G2156">
        <f>IF(Table_production_dim1[[#This Row],[system_created_date]]=Table_production_dim1[[#Headers],[system_created_date]],"",SUMIF(B:B,Table_production_dim1[[#This Row],[system_created_date]],D:D))</f>
        <v>8.5699999999999985</v>
      </c>
      <c r="H2156" t="str">
        <f>VLOOKUP(Table_production_dim1[[#This Row],[material_dim_material_id]],Table_material_dim1[[#All],[material_id]:[material_type_description]],3,FALSE)</f>
        <v>OCC</v>
      </c>
    </row>
    <row r="2157" spans="1:8" x14ac:dyDescent="0.25">
      <c r="A2157">
        <v>521</v>
      </c>
      <c r="B2157" s="2">
        <v>44179</v>
      </c>
      <c r="C2157">
        <v>1120</v>
      </c>
      <c r="D2157">
        <v>0.56000000000000005</v>
      </c>
      <c r="E2157" s="2">
        <v>44179</v>
      </c>
      <c r="F2157">
        <v>2</v>
      </c>
      <c r="G2157">
        <f>IF(Table_production_dim1[[#This Row],[system_created_date]]=Table_production_dim1[[#Headers],[system_created_date]],"",SUMIF(B:B,Table_production_dim1[[#This Row],[system_created_date]],D:D))</f>
        <v>8.5699999999999985</v>
      </c>
      <c r="H2157" t="str">
        <f>VLOOKUP(Table_production_dim1[[#This Row],[material_dim_material_id]],Table_material_dim1[[#All],[material_id]:[material_type_description]],3,FALSE)</f>
        <v>OCC</v>
      </c>
    </row>
    <row r="2158" spans="1:8" x14ac:dyDescent="0.25">
      <c r="A2158">
        <v>527</v>
      </c>
      <c r="B2158" s="2">
        <v>44176</v>
      </c>
      <c r="C2158">
        <v>1118</v>
      </c>
      <c r="D2158">
        <v>0.56000000000000005</v>
      </c>
      <c r="E2158" s="2">
        <v>44176</v>
      </c>
      <c r="F2158">
        <v>2</v>
      </c>
      <c r="G2158">
        <f>IF(Table_production_dim1[[#This Row],[system_created_date]]=Table_production_dim1[[#Headers],[system_created_date]],"",SUMIF(B:B,Table_production_dim1[[#This Row],[system_created_date]],D:D))</f>
        <v>9.33</v>
      </c>
      <c r="H2158" t="str">
        <f>VLOOKUP(Table_production_dim1[[#This Row],[material_dim_material_id]],Table_material_dim1[[#All],[material_id]:[material_type_description]],3,FALSE)</f>
        <v>OCC</v>
      </c>
    </row>
    <row r="2159" spans="1:8" x14ac:dyDescent="0.25">
      <c r="A2159">
        <v>535</v>
      </c>
      <c r="B2159" s="2">
        <v>44176</v>
      </c>
      <c r="C2159">
        <v>1115</v>
      </c>
      <c r="D2159">
        <v>0.56000000000000005</v>
      </c>
      <c r="E2159" s="2">
        <v>44176</v>
      </c>
      <c r="F2159">
        <v>2</v>
      </c>
      <c r="G2159">
        <f>IF(Table_production_dim1[[#This Row],[system_created_date]]=Table_production_dim1[[#Headers],[system_created_date]],"",SUMIF(B:B,Table_production_dim1[[#This Row],[system_created_date]],D:D))</f>
        <v>9.33</v>
      </c>
      <c r="H2159" t="str">
        <f>VLOOKUP(Table_production_dim1[[#This Row],[material_dim_material_id]],Table_material_dim1[[#All],[material_id]:[material_type_description]],3,FALSE)</f>
        <v>OCC</v>
      </c>
    </row>
    <row r="2160" spans="1:8" x14ac:dyDescent="0.25">
      <c r="A2160">
        <v>530</v>
      </c>
      <c r="B2160" s="2">
        <v>44176</v>
      </c>
      <c r="C2160">
        <v>1135</v>
      </c>
      <c r="D2160">
        <v>0.56999999999999995</v>
      </c>
      <c r="E2160" s="2">
        <v>44176</v>
      </c>
      <c r="F2160">
        <v>2</v>
      </c>
      <c r="G2160">
        <f>IF(Table_production_dim1[[#This Row],[system_created_date]]=Table_production_dim1[[#Headers],[system_created_date]],"",SUMIF(B:B,Table_production_dim1[[#This Row],[system_created_date]],D:D))</f>
        <v>9.33</v>
      </c>
      <c r="H2160" t="str">
        <f>VLOOKUP(Table_production_dim1[[#This Row],[material_dim_material_id]],Table_material_dim1[[#All],[material_id]:[material_type_description]],3,FALSE)</f>
        <v>OCC</v>
      </c>
    </row>
    <row r="2161" spans="1:8" x14ac:dyDescent="0.25">
      <c r="A2161">
        <v>526</v>
      </c>
      <c r="B2161" s="2">
        <v>44176</v>
      </c>
      <c r="C2161">
        <v>1160</v>
      </c>
      <c r="D2161">
        <v>0.57999999999999996</v>
      </c>
      <c r="E2161" s="2">
        <v>44176</v>
      </c>
      <c r="F2161">
        <v>2</v>
      </c>
      <c r="G2161">
        <f>IF(Table_production_dim1[[#This Row],[system_created_date]]=Table_production_dim1[[#Headers],[system_created_date]],"",SUMIF(B:B,Table_production_dim1[[#This Row],[system_created_date]],D:D))</f>
        <v>9.33</v>
      </c>
      <c r="H2161" t="str">
        <f>VLOOKUP(Table_production_dim1[[#This Row],[material_dim_material_id]],Table_material_dim1[[#All],[material_id]:[material_type_description]],3,FALSE)</f>
        <v>OCC</v>
      </c>
    </row>
    <row r="2162" spans="1:8" x14ac:dyDescent="0.25">
      <c r="A2162">
        <v>528</v>
      </c>
      <c r="B2162" s="2">
        <v>44176</v>
      </c>
      <c r="C2162">
        <v>1200</v>
      </c>
      <c r="D2162">
        <v>0.6</v>
      </c>
      <c r="E2162" s="2">
        <v>44176</v>
      </c>
      <c r="F2162">
        <v>2</v>
      </c>
      <c r="G2162">
        <f>IF(Table_production_dim1[[#This Row],[system_created_date]]=Table_production_dim1[[#Headers],[system_created_date]],"",SUMIF(B:B,Table_production_dim1[[#This Row],[system_created_date]],D:D))</f>
        <v>9.33</v>
      </c>
      <c r="H2162" t="str">
        <f>VLOOKUP(Table_production_dim1[[#This Row],[material_dim_material_id]],Table_material_dim1[[#All],[material_id]:[material_type_description]],3,FALSE)</f>
        <v>OCC</v>
      </c>
    </row>
    <row r="2163" spans="1:8" x14ac:dyDescent="0.25">
      <c r="A2163">
        <v>534</v>
      </c>
      <c r="B2163" s="2">
        <v>44176</v>
      </c>
      <c r="C2163">
        <v>1122</v>
      </c>
      <c r="D2163">
        <v>0.56000000000000005</v>
      </c>
      <c r="E2163" s="2">
        <v>44176</v>
      </c>
      <c r="F2163">
        <v>2</v>
      </c>
      <c r="G2163">
        <f>IF(Table_production_dim1[[#This Row],[system_created_date]]=Table_production_dim1[[#Headers],[system_created_date]],"",SUMIF(B:B,Table_production_dim1[[#This Row],[system_created_date]],D:D))</f>
        <v>9.33</v>
      </c>
      <c r="H2163" t="str">
        <f>VLOOKUP(Table_production_dim1[[#This Row],[material_dim_material_id]],Table_material_dim1[[#All],[material_id]:[material_type_description]],3,FALSE)</f>
        <v>OCC</v>
      </c>
    </row>
    <row r="2164" spans="1:8" x14ac:dyDescent="0.25">
      <c r="A2164">
        <v>532</v>
      </c>
      <c r="B2164" s="2">
        <v>44176</v>
      </c>
      <c r="C2164">
        <v>1200</v>
      </c>
      <c r="D2164">
        <v>0.6</v>
      </c>
      <c r="E2164" s="2">
        <v>44176</v>
      </c>
      <c r="F2164">
        <v>2</v>
      </c>
      <c r="G2164">
        <f>IF(Table_production_dim1[[#This Row],[system_created_date]]=Table_production_dim1[[#Headers],[system_created_date]],"",SUMIF(B:B,Table_production_dim1[[#This Row],[system_created_date]],D:D))</f>
        <v>9.33</v>
      </c>
      <c r="H2164" t="str">
        <f>VLOOKUP(Table_production_dim1[[#This Row],[material_dim_material_id]],Table_material_dim1[[#All],[material_id]:[material_type_description]],3,FALSE)</f>
        <v>OCC</v>
      </c>
    </row>
    <row r="2165" spans="1:8" x14ac:dyDescent="0.25">
      <c r="A2165">
        <v>1614</v>
      </c>
      <c r="B2165" s="2">
        <v>44176</v>
      </c>
      <c r="C2165">
        <v>1640</v>
      </c>
      <c r="D2165">
        <v>0.82</v>
      </c>
      <c r="E2165" s="2">
        <v>44176</v>
      </c>
      <c r="F2165">
        <v>4</v>
      </c>
      <c r="G2165">
        <f>IF(Table_production_dim1[[#This Row],[system_created_date]]=Table_production_dim1[[#Headers],[system_created_date]],"",SUMIF(B:B,Table_production_dim1[[#This Row],[system_created_date]],D:D))</f>
        <v>9.33</v>
      </c>
      <c r="H2165" t="str">
        <f>VLOOKUP(Table_production_dim1[[#This Row],[material_dim_material_id]],Table_material_dim1[[#All],[material_id]:[material_type_description]],3,FALSE)</f>
        <v>ONP</v>
      </c>
    </row>
    <row r="2166" spans="1:8" x14ac:dyDescent="0.25">
      <c r="A2166">
        <v>536</v>
      </c>
      <c r="B2166" s="2">
        <v>44176</v>
      </c>
      <c r="C2166">
        <v>1124</v>
      </c>
      <c r="D2166">
        <v>0.56000000000000005</v>
      </c>
      <c r="E2166" s="2">
        <v>44176</v>
      </c>
      <c r="F2166">
        <v>2</v>
      </c>
      <c r="G2166">
        <f>IF(Table_production_dim1[[#This Row],[system_created_date]]=Table_production_dim1[[#Headers],[system_created_date]],"",SUMIF(B:B,Table_production_dim1[[#This Row],[system_created_date]],D:D))</f>
        <v>9.33</v>
      </c>
      <c r="H2166" t="str">
        <f>VLOOKUP(Table_production_dim1[[#This Row],[material_dim_material_id]],Table_material_dim1[[#All],[material_id]:[material_type_description]],3,FALSE)</f>
        <v>OCC</v>
      </c>
    </row>
    <row r="2167" spans="1:8" x14ac:dyDescent="0.25">
      <c r="A2167">
        <v>538</v>
      </c>
      <c r="B2167" s="2">
        <v>44176</v>
      </c>
      <c r="C2167">
        <v>1123</v>
      </c>
      <c r="D2167">
        <v>0.56000000000000005</v>
      </c>
      <c r="E2167" s="2">
        <v>44176</v>
      </c>
      <c r="F2167">
        <v>2</v>
      </c>
      <c r="G2167">
        <f>IF(Table_production_dim1[[#This Row],[system_created_date]]=Table_production_dim1[[#Headers],[system_created_date]],"",SUMIF(B:B,Table_production_dim1[[#This Row],[system_created_date]],D:D))</f>
        <v>9.33</v>
      </c>
      <c r="H2167" t="str">
        <f>VLOOKUP(Table_production_dim1[[#This Row],[material_dim_material_id]],Table_material_dim1[[#All],[material_id]:[material_type_description]],3,FALSE)</f>
        <v>OCC</v>
      </c>
    </row>
    <row r="2168" spans="1:8" x14ac:dyDescent="0.25">
      <c r="A2168">
        <v>2056</v>
      </c>
      <c r="B2168" s="2">
        <v>44176</v>
      </c>
      <c r="C2168">
        <v>420</v>
      </c>
      <c r="D2168">
        <v>0.21</v>
      </c>
      <c r="E2168" s="2">
        <v>44176</v>
      </c>
      <c r="F2168">
        <v>8</v>
      </c>
      <c r="G2168">
        <f>IF(Table_production_dim1[[#This Row],[system_created_date]]=Table_production_dim1[[#Headers],[system_created_date]],"",SUMIF(B:B,Table_production_dim1[[#This Row],[system_created_date]],D:D))</f>
        <v>9.33</v>
      </c>
      <c r="H2168" t="str">
        <f>VLOOKUP(Table_production_dim1[[#This Row],[material_dim_material_id]],Table_material_dim1[[#All],[material_id]:[material_type_description]],3,FALSE)</f>
        <v>UBC</v>
      </c>
    </row>
    <row r="2169" spans="1:8" x14ac:dyDescent="0.25">
      <c r="A2169">
        <v>1613</v>
      </c>
      <c r="B2169" s="2">
        <v>44176</v>
      </c>
      <c r="C2169">
        <v>1630</v>
      </c>
      <c r="D2169">
        <v>0.82</v>
      </c>
      <c r="E2169" s="2">
        <v>44176</v>
      </c>
      <c r="F2169">
        <v>4</v>
      </c>
      <c r="G2169">
        <f>IF(Table_production_dim1[[#This Row],[system_created_date]]=Table_production_dim1[[#Headers],[system_created_date]],"",SUMIF(B:B,Table_production_dim1[[#This Row],[system_created_date]],D:D))</f>
        <v>9.33</v>
      </c>
      <c r="H2169" t="str">
        <f>VLOOKUP(Table_production_dim1[[#This Row],[material_dim_material_id]],Table_material_dim1[[#All],[material_id]:[material_type_description]],3,FALSE)</f>
        <v>ONP</v>
      </c>
    </row>
    <row r="2170" spans="1:8" x14ac:dyDescent="0.25">
      <c r="A2170">
        <v>529</v>
      </c>
      <c r="B2170" s="2">
        <v>44176</v>
      </c>
      <c r="C2170">
        <v>1170</v>
      </c>
      <c r="D2170">
        <v>0.59</v>
      </c>
      <c r="E2170" s="2">
        <v>44176</v>
      </c>
      <c r="F2170">
        <v>2</v>
      </c>
      <c r="G2170">
        <f>IF(Table_production_dim1[[#This Row],[system_created_date]]=Table_production_dim1[[#Headers],[system_created_date]],"",SUMIF(B:B,Table_production_dim1[[#This Row],[system_created_date]],D:D))</f>
        <v>9.33</v>
      </c>
      <c r="H2170" t="str">
        <f>VLOOKUP(Table_production_dim1[[#This Row],[material_dim_material_id]],Table_material_dim1[[#All],[material_id]:[material_type_description]],3,FALSE)</f>
        <v>OCC</v>
      </c>
    </row>
    <row r="2171" spans="1:8" x14ac:dyDescent="0.25">
      <c r="A2171">
        <v>537</v>
      </c>
      <c r="B2171" s="2">
        <v>44176</v>
      </c>
      <c r="C2171">
        <v>1132</v>
      </c>
      <c r="D2171">
        <v>0.56999999999999995</v>
      </c>
      <c r="E2171" s="2">
        <v>44176</v>
      </c>
      <c r="F2171">
        <v>2</v>
      </c>
      <c r="G2171">
        <f>IF(Table_production_dim1[[#This Row],[system_created_date]]=Table_production_dim1[[#Headers],[system_created_date]],"",SUMIF(B:B,Table_production_dim1[[#This Row],[system_created_date]],D:D))</f>
        <v>9.33</v>
      </c>
      <c r="H2171" t="str">
        <f>VLOOKUP(Table_production_dim1[[#This Row],[material_dim_material_id]],Table_material_dim1[[#All],[material_id]:[material_type_description]],3,FALSE)</f>
        <v>OCC</v>
      </c>
    </row>
    <row r="2172" spans="1:8" x14ac:dyDescent="0.25">
      <c r="A2172">
        <v>531</v>
      </c>
      <c r="B2172" s="2">
        <v>44176</v>
      </c>
      <c r="C2172">
        <v>1210</v>
      </c>
      <c r="D2172">
        <v>0.61</v>
      </c>
      <c r="E2172" s="2">
        <v>44176</v>
      </c>
      <c r="F2172">
        <v>2</v>
      </c>
      <c r="G2172">
        <f>IF(Table_production_dim1[[#This Row],[system_created_date]]=Table_production_dim1[[#Headers],[system_created_date]],"",SUMIF(B:B,Table_production_dim1[[#This Row],[system_created_date]],D:D))</f>
        <v>9.33</v>
      </c>
      <c r="H2172" t="str">
        <f>VLOOKUP(Table_production_dim1[[#This Row],[material_dim_material_id]],Table_material_dim1[[#All],[material_id]:[material_type_description]],3,FALSE)</f>
        <v>OCC</v>
      </c>
    </row>
    <row r="2173" spans="1:8" x14ac:dyDescent="0.25">
      <c r="A2173">
        <v>533</v>
      </c>
      <c r="B2173" s="2">
        <v>44176</v>
      </c>
      <c r="C2173">
        <v>1119</v>
      </c>
      <c r="D2173">
        <v>0.56000000000000005</v>
      </c>
      <c r="E2173" s="2">
        <v>44176</v>
      </c>
      <c r="F2173">
        <v>2</v>
      </c>
      <c r="G2173">
        <f>IF(Table_production_dim1[[#This Row],[system_created_date]]=Table_production_dim1[[#Headers],[system_created_date]],"",SUMIF(B:B,Table_production_dim1[[#This Row],[system_created_date]],D:D))</f>
        <v>9.33</v>
      </c>
      <c r="H2173" t="str">
        <f>VLOOKUP(Table_production_dim1[[#This Row],[material_dim_material_id]],Table_material_dim1[[#All],[material_id]:[material_type_description]],3,FALSE)</f>
        <v>OCC</v>
      </c>
    </row>
    <row r="2174" spans="1:8" x14ac:dyDescent="0.25">
      <c r="A2174">
        <v>545</v>
      </c>
      <c r="B2174" s="2">
        <v>44175</v>
      </c>
      <c r="C2174">
        <v>1136</v>
      </c>
      <c r="D2174">
        <v>0.56999999999999995</v>
      </c>
      <c r="E2174" s="2">
        <v>44175</v>
      </c>
      <c r="F2174">
        <v>2</v>
      </c>
      <c r="G2174">
        <f>IF(Table_production_dim1[[#This Row],[system_created_date]]=Table_production_dim1[[#Headers],[system_created_date]],"",SUMIF(B:B,Table_production_dim1[[#This Row],[system_created_date]],D:D))</f>
        <v>9.1499999999999986</v>
      </c>
      <c r="H2174" t="str">
        <f>VLOOKUP(Table_production_dim1[[#This Row],[material_dim_material_id]],Table_material_dim1[[#All],[material_id]:[material_type_description]],3,FALSE)</f>
        <v>OCC</v>
      </c>
    </row>
    <row r="2175" spans="1:8" x14ac:dyDescent="0.25">
      <c r="A2175">
        <v>544</v>
      </c>
      <c r="B2175" s="2">
        <v>44175</v>
      </c>
      <c r="C2175">
        <v>1260</v>
      </c>
      <c r="D2175">
        <v>0.63</v>
      </c>
      <c r="E2175" s="2">
        <v>44175</v>
      </c>
      <c r="F2175">
        <v>2</v>
      </c>
      <c r="G2175">
        <f>IF(Table_production_dim1[[#This Row],[system_created_date]]=Table_production_dim1[[#Headers],[system_created_date]],"",SUMIF(B:B,Table_production_dim1[[#This Row],[system_created_date]],D:D))</f>
        <v>9.1499999999999986</v>
      </c>
      <c r="H2175" t="str">
        <f>VLOOKUP(Table_production_dim1[[#This Row],[material_dim_material_id]],Table_material_dim1[[#All],[material_id]:[material_type_description]],3,FALSE)</f>
        <v>OCC</v>
      </c>
    </row>
    <row r="2176" spans="1:8" x14ac:dyDescent="0.25">
      <c r="A2176">
        <v>546</v>
      </c>
      <c r="B2176" s="2">
        <v>44175</v>
      </c>
      <c r="C2176">
        <v>1128</v>
      </c>
      <c r="D2176">
        <v>0.56000000000000005</v>
      </c>
      <c r="E2176" s="2">
        <v>44175</v>
      </c>
      <c r="F2176">
        <v>2</v>
      </c>
      <c r="G2176">
        <f>IF(Table_production_dim1[[#This Row],[system_created_date]]=Table_production_dim1[[#Headers],[system_created_date]],"",SUMIF(B:B,Table_production_dim1[[#This Row],[system_created_date]],D:D))</f>
        <v>9.1499999999999986</v>
      </c>
      <c r="H2176" t="str">
        <f>VLOOKUP(Table_production_dim1[[#This Row],[material_dim_material_id]],Table_material_dim1[[#All],[material_id]:[material_type_description]],3,FALSE)</f>
        <v>OCC</v>
      </c>
    </row>
    <row r="2177" spans="1:8" x14ac:dyDescent="0.25">
      <c r="A2177">
        <v>542</v>
      </c>
      <c r="B2177" s="2">
        <v>44175</v>
      </c>
      <c r="C2177">
        <v>1190</v>
      </c>
      <c r="D2177">
        <v>0.6</v>
      </c>
      <c r="E2177" s="2">
        <v>44175</v>
      </c>
      <c r="F2177">
        <v>2</v>
      </c>
      <c r="G2177">
        <f>IF(Table_production_dim1[[#This Row],[system_created_date]]=Table_production_dim1[[#Headers],[system_created_date]],"",SUMIF(B:B,Table_production_dim1[[#This Row],[system_created_date]],D:D))</f>
        <v>9.1499999999999986</v>
      </c>
      <c r="H2177" t="str">
        <f>VLOOKUP(Table_production_dim1[[#This Row],[material_dim_material_id]],Table_material_dim1[[#All],[material_id]:[material_type_description]],3,FALSE)</f>
        <v>OCC</v>
      </c>
    </row>
    <row r="2178" spans="1:8" x14ac:dyDescent="0.25">
      <c r="A2178">
        <v>540</v>
      </c>
      <c r="B2178" s="2">
        <v>44175</v>
      </c>
      <c r="C2178">
        <v>1118</v>
      </c>
      <c r="D2178">
        <v>0.56000000000000005</v>
      </c>
      <c r="E2178" s="2">
        <v>44175</v>
      </c>
      <c r="F2178">
        <v>2</v>
      </c>
      <c r="G2178">
        <f>IF(Table_production_dim1[[#This Row],[system_created_date]]=Table_production_dim1[[#Headers],[system_created_date]],"",SUMIF(B:B,Table_production_dim1[[#This Row],[system_created_date]],D:D))</f>
        <v>9.1499999999999986</v>
      </c>
      <c r="H2178" t="str">
        <f>VLOOKUP(Table_production_dim1[[#This Row],[material_dim_material_id]],Table_material_dim1[[#All],[material_id]:[material_type_description]],3,FALSE)</f>
        <v>OCC</v>
      </c>
    </row>
    <row r="2179" spans="1:8" x14ac:dyDescent="0.25">
      <c r="A2179">
        <v>541</v>
      </c>
      <c r="B2179" s="2">
        <v>44175</v>
      </c>
      <c r="C2179">
        <v>1191</v>
      </c>
      <c r="D2179">
        <v>0.6</v>
      </c>
      <c r="E2179" s="2">
        <v>44175</v>
      </c>
      <c r="F2179">
        <v>2</v>
      </c>
      <c r="G2179">
        <f>IF(Table_production_dim1[[#This Row],[system_created_date]]=Table_production_dim1[[#Headers],[system_created_date]],"",SUMIF(B:B,Table_production_dim1[[#This Row],[system_created_date]],D:D))</f>
        <v>9.1499999999999986</v>
      </c>
      <c r="H2179" t="str">
        <f>VLOOKUP(Table_production_dim1[[#This Row],[material_dim_material_id]],Table_material_dim1[[#All],[material_id]:[material_type_description]],3,FALSE)</f>
        <v>OCC</v>
      </c>
    </row>
    <row r="2180" spans="1:8" x14ac:dyDescent="0.25">
      <c r="A2180">
        <v>547</v>
      </c>
      <c r="B2180" s="2">
        <v>44175</v>
      </c>
      <c r="C2180">
        <v>1135</v>
      </c>
      <c r="D2180">
        <v>0.56999999999999995</v>
      </c>
      <c r="E2180" s="2">
        <v>44175</v>
      </c>
      <c r="F2180">
        <v>2</v>
      </c>
      <c r="G2180">
        <f>IF(Table_production_dim1[[#This Row],[system_created_date]]=Table_production_dim1[[#Headers],[system_created_date]],"",SUMIF(B:B,Table_production_dim1[[#This Row],[system_created_date]],D:D))</f>
        <v>9.1499999999999986</v>
      </c>
      <c r="H2180" t="str">
        <f>VLOOKUP(Table_production_dim1[[#This Row],[material_dim_material_id]],Table_material_dim1[[#All],[material_id]:[material_type_description]],3,FALSE)</f>
        <v>OCC</v>
      </c>
    </row>
    <row r="2181" spans="1:8" x14ac:dyDescent="0.25">
      <c r="A2181">
        <v>548</v>
      </c>
      <c r="B2181" s="2">
        <v>44175</v>
      </c>
      <c r="C2181">
        <v>1146</v>
      </c>
      <c r="D2181">
        <v>0.56999999999999995</v>
      </c>
      <c r="E2181" s="2">
        <v>44175</v>
      </c>
      <c r="F2181">
        <v>2</v>
      </c>
      <c r="G2181">
        <f>IF(Table_production_dim1[[#This Row],[system_created_date]]=Table_production_dim1[[#Headers],[system_created_date]],"",SUMIF(B:B,Table_production_dim1[[#This Row],[system_created_date]],D:D))</f>
        <v>9.1499999999999986</v>
      </c>
      <c r="H2181" t="str">
        <f>VLOOKUP(Table_production_dim1[[#This Row],[material_dim_material_id]],Table_material_dim1[[#All],[material_id]:[material_type_description]],3,FALSE)</f>
        <v>OCC</v>
      </c>
    </row>
    <row r="2182" spans="1:8" x14ac:dyDescent="0.25">
      <c r="A2182">
        <v>543</v>
      </c>
      <c r="B2182" s="2">
        <v>44175</v>
      </c>
      <c r="C2182">
        <v>1119</v>
      </c>
      <c r="D2182">
        <v>0.56000000000000005</v>
      </c>
      <c r="E2182" s="2">
        <v>44175</v>
      </c>
      <c r="F2182">
        <v>2</v>
      </c>
      <c r="G2182">
        <f>IF(Table_production_dim1[[#This Row],[system_created_date]]=Table_production_dim1[[#Headers],[system_created_date]],"",SUMIF(B:B,Table_production_dim1[[#This Row],[system_created_date]],D:D))</f>
        <v>9.1499999999999986</v>
      </c>
      <c r="H2182" t="str">
        <f>VLOOKUP(Table_production_dim1[[#This Row],[material_dim_material_id]],Table_material_dim1[[#All],[material_id]:[material_type_description]],3,FALSE)</f>
        <v>OCC</v>
      </c>
    </row>
    <row r="2183" spans="1:8" x14ac:dyDescent="0.25">
      <c r="A2183">
        <v>2057</v>
      </c>
      <c r="B2183" s="2">
        <v>44175</v>
      </c>
      <c r="C2183">
        <v>432</v>
      </c>
      <c r="D2183">
        <v>0.22</v>
      </c>
      <c r="E2183" s="2">
        <v>44175</v>
      </c>
      <c r="F2183">
        <v>8</v>
      </c>
      <c r="G2183">
        <f>IF(Table_production_dim1[[#This Row],[system_created_date]]=Table_production_dim1[[#Headers],[system_created_date]],"",SUMIF(B:B,Table_production_dim1[[#This Row],[system_created_date]],D:D))</f>
        <v>9.1499999999999986</v>
      </c>
      <c r="H2183" t="str">
        <f>VLOOKUP(Table_production_dim1[[#This Row],[material_dim_material_id]],Table_material_dim1[[#All],[material_id]:[material_type_description]],3,FALSE)</f>
        <v>UBC</v>
      </c>
    </row>
    <row r="2184" spans="1:8" x14ac:dyDescent="0.25">
      <c r="A2184">
        <v>1917</v>
      </c>
      <c r="B2184" s="2">
        <v>44175</v>
      </c>
      <c r="C2184">
        <v>618</v>
      </c>
      <c r="D2184">
        <v>0.31</v>
      </c>
      <c r="E2184" s="2">
        <v>44175</v>
      </c>
      <c r="F2184">
        <v>6</v>
      </c>
      <c r="G2184">
        <f>IF(Table_production_dim1[[#This Row],[system_created_date]]=Table_production_dim1[[#Headers],[system_created_date]],"",SUMIF(B:B,Table_production_dim1[[#This Row],[system_created_date]],D:D))</f>
        <v>9.1499999999999986</v>
      </c>
      <c r="H2184" t="str">
        <f>VLOOKUP(Table_production_dim1[[#This Row],[material_dim_material_id]],Table_material_dim1[[#All],[material_id]:[material_type_description]],3,FALSE)</f>
        <v>HDPEN</v>
      </c>
    </row>
    <row r="2185" spans="1:8" x14ac:dyDescent="0.25">
      <c r="A2185">
        <v>539</v>
      </c>
      <c r="B2185" s="2">
        <v>44175</v>
      </c>
      <c r="C2185">
        <v>1200</v>
      </c>
      <c r="D2185">
        <v>0.6</v>
      </c>
      <c r="E2185" s="2">
        <v>44175</v>
      </c>
      <c r="F2185">
        <v>2</v>
      </c>
      <c r="G2185">
        <f>IF(Table_production_dim1[[#This Row],[system_created_date]]=Table_production_dim1[[#Headers],[system_created_date]],"",SUMIF(B:B,Table_production_dim1[[#This Row],[system_created_date]],D:D))</f>
        <v>9.1499999999999986</v>
      </c>
      <c r="H2185" t="str">
        <f>VLOOKUP(Table_production_dim1[[#This Row],[material_dim_material_id]],Table_material_dim1[[#All],[material_id]:[material_type_description]],3,FALSE)</f>
        <v>OCC</v>
      </c>
    </row>
    <row r="2186" spans="1:8" x14ac:dyDescent="0.25">
      <c r="A2186">
        <v>1615</v>
      </c>
      <c r="B2186" s="2">
        <v>44175</v>
      </c>
      <c r="C2186">
        <v>1600</v>
      </c>
      <c r="D2186">
        <v>0.8</v>
      </c>
      <c r="E2186" s="2">
        <v>44175</v>
      </c>
      <c r="F2186">
        <v>4</v>
      </c>
      <c r="G2186">
        <f>IF(Table_production_dim1[[#This Row],[system_created_date]]=Table_production_dim1[[#Headers],[system_created_date]],"",SUMIF(B:B,Table_production_dim1[[#This Row],[system_created_date]],D:D))</f>
        <v>9.1499999999999986</v>
      </c>
      <c r="H2186" t="str">
        <f>VLOOKUP(Table_production_dim1[[#This Row],[material_dim_material_id]],Table_material_dim1[[#All],[material_id]:[material_type_description]],3,FALSE)</f>
        <v>ONP</v>
      </c>
    </row>
    <row r="2187" spans="1:8" x14ac:dyDescent="0.25">
      <c r="A2187">
        <v>1847</v>
      </c>
      <c r="B2187" s="2">
        <v>44175</v>
      </c>
      <c r="C2187">
        <v>627</v>
      </c>
      <c r="D2187">
        <v>0.31</v>
      </c>
      <c r="E2187" s="2">
        <v>44175</v>
      </c>
      <c r="F2187">
        <v>5</v>
      </c>
      <c r="G2187">
        <f>IF(Table_production_dim1[[#This Row],[system_created_date]]=Table_production_dim1[[#Headers],[system_created_date]],"",SUMIF(B:B,Table_production_dim1[[#This Row],[system_created_date]],D:D))</f>
        <v>9.1499999999999986</v>
      </c>
      <c r="H2187" t="str">
        <f>VLOOKUP(Table_production_dim1[[#This Row],[material_dim_material_id]],Table_material_dim1[[#All],[material_id]:[material_type_description]],3,FALSE)</f>
        <v>PET</v>
      </c>
    </row>
    <row r="2188" spans="1:8" x14ac:dyDescent="0.25">
      <c r="A2188">
        <v>1617</v>
      </c>
      <c r="B2188" s="2">
        <v>44175</v>
      </c>
      <c r="C2188">
        <v>1700</v>
      </c>
      <c r="D2188">
        <v>0.85</v>
      </c>
      <c r="E2188" s="2">
        <v>44175</v>
      </c>
      <c r="F2188">
        <v>4</v>
      </c>
      <c r="G2188">
        <f>IF(Table_production_dim1[[#This Row],[system_created_date]]=Table_production_dim1[[#Headers],[system_created_date]],"",SUMIF(B:B,Table_production_dim1[[#This Row],[system_created_date]],D:D))</f>
        <v>9.1499999999999986</v>
      </c>
      <c r="H2188" t="str">
        <f>VLOOKUP(Table_production_dim1[[#This Row],[material_dim_material_id]],Table_material_dim1[[#All],[material_id]:[material_type_description]],3,FALSE)</f>
        <v>ONP</v>
      </c>
    </row>
    <row r="2189" spans="1:8" x14ac:dyDescent="0.25">
      <c r="A2189">
        <v>1616</v>
      </c>
      <c r="B2189" s="2">
        <v>44175</v>
      </c>
      <c r="C2189">
        <v>1670</v>
      </c>
      <c r="D2189">
        <v>0.84</v>
      </c>
      <c r="E2189" s="2">
        <v>44175</v>
      </c>
      <c r="F2189">
        <v>4</v>
      </c>
      <c r="G2189">
        <f>IF(Table_production_dim1[[#This Row],[system_created_date]]=Table_production_dim1[[#Headers],[system_created_date]],"",SUMIF(B:B,Table_production_dim1[[#This Row],[system_created_date]],D:D))</f>
        <v>9.1499999999999986</v>
      </c>
      <c r="H2189" t="str">
        <f>VLOOKUP(Table_production_dim1[[#This Row],[material_dim_material_id]],Table_material_dim1[[#All],[material_id]:[material_type_description]],3,FALSE)</f>
        <v>ONP</v>
      </c>
    </row>
    <row r="2190" spans="1:8" x14ac:dyDescent="0.25">
      <c r="A2190">
        <v>554</v>
      </c>
      <c r="B2190" s="2">
        <v>44174</v>
      </c>
      <c r="C2190">
        <v>1180</v>
      </c>
      <c r="D2190">
        <v>0.59</v>
      </c>
      <c r="E2190" s="2">
        <v>44174</v>
      </c>
      <c r="F2190">
        <v>2</v>
      </c>
      <c r="G2190">
        <f>IF(Table_production_dim1[[#This Row],[system_created_date]]=Table_production_dim1[[#Headers],[system_created_date]],"",SUMIF(B:B,Table_production_dim1[[#This Row],[system_created_date]],D:D))</f>
        <v>6.85</v>
      </c>
      <c r="H2190" t="str">
        <f>VLOOKUP(Table_production_dim1[[#This Row],[material_dim_material_id]],Table_material_dim1[[#All],[material_id]:[material_type_description]],3,FALSE)</f>
        <v>OCC</v>
      </c>
    </row>
    <row r="2191" spans="1:8" x14ac:dyDescent="0.25">
      <c r="A2191">
        <v>549</v>
      </c>
      <c r="B2191" s="2">
        <v>44174</v>
      </c>
      <c r="C2191">
        <v>1200</v>
      </c>
      <c r="D2191">
        <v>0.6</v>
      </c>
      <c r="E2191" s="2">
        <v>44174</v>
      </c>
      <c r="F2191">
        <v>2</v>
      </c>
      <c r="G2191">
        <f>IF(Table_production_dim1[[#This Row],[system_created_date]]=Table_production_dim1[[#Headers],[system_created_date]],"",SUMIF(B:B,Table_production_dim1[[#This Row],[system_created_date]],D:D))</f>
        <v>6.85</v>
      </c>
      <c r="H2191" t="str">
        <f>VLOOKUP(Table_production_dim1[[#This Row],[material_dim_material_id]],Table_material_dim1[[#All],[material_id]:[material_type_description]],3,FALSE)</f>
        <v>OCC</v>
      </c>
    </row>
    <row r="2192" spans="1:8" x14ac:dyDescent="0.25">
      <c r="A2192">
        <v>551</v>
      </c>
      <c r="B2192" s="2">
        <v>44174</v>
      </c>
      <c r="C2192">
        <v>1190</v>
      </c>
      <c r="D2192">
        <v>0.6</v>
      </c>
      <c r="E2192" s="2">
        <v>44174</v>
      </c>
      <c r="F2192">
        <v>2</v>
      </c>
      <c r="G2192">
        <f>IF(Table_production_dim1[[#This Row],[system_created_date]]=Table_production_dim1[[#Headers],[system_created_date]],"",SUMIF(B:B,Table_production_dim1[[#This Row],[system_created_date]],D:D))</f>
        <v>6.85</v>
      </c>
      <c r="H2192" t="str">
        <f>VLOOKUP(Table_production_dim1[[#This Row],[material_dim_material_id]],Table_material_dim1[[#All],[material_id]:[material_type_description]],3,FALSE)</f>
        <v>OCC</v>
      </c>
    </row>
    <row r="2193" spans="1:8" x14ac:dyDescent="0.25">
      <c r="A2193">
        <v>1958</v>
      </c>
      <c r="B2193" s="2">
        <v>44174</v>
      </c>
      <c r="C2193">
        <v>860</v>
      </c>
      <c r="D2193">
        <v>0.43</v>
      </c>
      <c r="E2193" s="2">
        <v>44174</v>
      </c>
      <c r="F2193">
        <v>7</v>
      </c>
      <c r="G2193">
        <f>IF(Table_production_dim1[[#This Row],[system_created_date]]=Table_production_dim1[[#Headers],[system_created_date]],"",SUMIF(B:B,Table_production_dim1[[#This Row],[system_created_date]],D:D))</f>
        <v>6.85</v>
      </c>
      <c r="H2193" t="str">
        <f>VLOOKUP(Table_production_dim1[[#This Row],[material_dim_material_id]],Table_material_dim1[[#All],[material_id]:[material_type_description]],3,FALSE)</f>
        <v>HDPEC</v>
      </c>
    </row>
    <row r="2194" spans="1:8" x14ac:dyDescent="0.25">
      <c r="A2194">
        <v>1619</v>
      </c>
      <c r="B2194" s="2">
        <v>44174</v>
      </c>
      <c r="C2194">
        <v>1640</v>
      </c>
      <c r="D2194">
        <v>0.82</v>
      </c>
      <c r="E2194" s="2">
        <v>44174</v>
      </c>
      <c r="F2194">
        <v>4</v>
      </c>
      <c r="G2194">
        <f>IF(Table_production_dim1[[#This Row],[system_created_date]]=Table_production_dim1[[#Headers],[system_created_date]],"",SUMIF(B:B,Table_production_dim1[[#This Row],[system_created_date]],D:D))</f>
        <v>6.85</v>
      </c>
      <c r="H2194" t="str">
        <f>VLOOKUP(Table_production_dim1[[#This Row],[material_dim_material_id]],Table_material_dim1[[#All],[material_id]:[material_type_description]],3,FALSE)</f>
        <v>ONP</v>
      </c>
    </row>
    <row r="2195" spans="1:8" x14ac:dyDescent="0.25">
      <c r="A2195">
        <v>550</v>
      </c>
      <c r="B2195" s="2">
        <v>44174</v>
      </c>
      <c r="C2195">
        <v>1210</v>
      </c>
      <c r="D2195">
        <v>0.61</v>
      </c>
      <c r="E2195" s="2">
        <v>44174</v>
      </c>
      <c r="F2195">
        <v>2</v>
      </c>
      <c r="G2195">
        <f>IF(Table_production_dim1[[#This Row],[system_created_date]]=Table_production_dim1[[#Headers],[system_created_date]],"",SUMIF(B:B,Table_production_dim1[[#This Row],[system_created_date]],D:D))</f>
        <v>6.85</v>
      </c>
      <c r="H2195" t="str">
        <f>VLOOKUP(Table_production_dim1[[#This Row],[material_dim_material_id]],Table_material_dim1[[#All],[material_id]:[material_type_description]],3,FALSE)</f>
        <v>OCC</v>
      </c>
    </row>
    <row r="2196" spans="1:8" x14ac:dyDescent="0.25">
      <c r="A2196">
        <v>555</v>
      </c>
      <c r="B2196" s="2">
        <v>44174</v>
      </c>
      <c r="C2196">
        <v>1186</v>
      </c>
      <c r="D2196">
        <v>0.59</v>
      </c>
      <c r="E2196" s="2">
        <v>44174</v>
      </c>
      <c r="F2196">
        <v>2</v>
      </c>
      <c r="G2196">
        <f>IF(Table_production_dim1[[#This Row],[system_created_date]]=Table_production_dim1[[#Headers],[system_created_date]],"",SUMIF(B:B,Table_production_dim1[[#This Row],[system_created_date]],D:D))</f>
        <v>6.85</v>
      </c>
      <c r="H2196" t="str">
        <f>VLOOKUP(Table_production_dim1[[#This Row],[material_dim_material_id]],Table_material_dim1[[#All],[material_id]:[material_type_description]],3,FALSE)</f>
        <v>OCC</v>
      </c>
    </row>
    <row r="2197" spans="1:8" x14ac:dyDescent="0.25">
      <c r="A2197">
        <v>556</v>
      </c>
      <c r="B2197" s="2">
        <v>44174</v>
      </c>
      <c r="C2197">
        <v>1190</v>
      </c>
      <c r="D2197">
        <v>0.6</v>
      </c>
      <c r="E2197" s="2">
        <v>44174</v>
      </c>
      <c r="F2197">
        <v>2</v>
      </c>
      <c r="G2197">
        <f>IF(Table_production_dim1[[#This Row],[system_created_date]]=Table_production_dim1[[#Headers],[system_created_date]],"",SUMIF(B:B,Table_production_dim1[[#This Row],[system_created_date]],D:D))</f>
        <v>6.85</v>
      </c>
      <c r="H2197" t="str">
        <f>VLOOKUP(Table_production_dim1[[#This Row],[material_dim_material_id]],Table_material_dim1[[#All],[material_id]:[material_type_description]],3,FALSE)</f>
        <v>OCC</v>
      </c>
    </row>
    <row r="2198" spans="1:8" x14ac:dyDescent="0.25">
      <c r="A2198">
        <v>552</v>
      </c>
      <c r="B2198" s="2">
        <v>44174</v>
      </c>
      <c r="C2198">
        <v>1196</v>
      </c>
      <c r="D2198">
        <v>0.6</v>
      </c>
      <c r="E2198" s="2">
        <v>44174</v>
      </c>
      <c r="F2198">
        <v>2</v>
      </c>
      <c r="G2198">
        <f>IF(Table_production_dim1[[#This Row],[system_created_date]]=Table_production_dim1[[#Headers],[system_created_date]],"",SUMIF(B:B,Table_production_dim1[[#This Row],[system_created_date]],D:D))</f>
        <v>6.85</v>
      </c>
      <c r="H2198" t="str">
        <f>VLOOKUP(Table_production_dim1[[#This Row],[material_dim_material_id]],Table_material_dim1[[#All],[material_id]:[material_type_description]],3,FALSE)</f>
        <v>OCC</v>
      </c>
    </row>
    <row r="2199" spans="1:8" x14ac:dyDescent="0.25">
      <c r="A2199">
        <v>553</v>
      </c>
      <c r="B2199" s="2">
        <v>44174</v>
      </c>
      <c r="C2199">
        <v>1180</v>
      </c>
      <c r="D2199">
        <v>0.59</v>
      </c>
      <c r="E2199" s="2">
        <v>44174</v>
      </c>
      <c r="F2199">
        <v>2</v>
      </c>
      <c r="G2199">
        <f>IF(Table_production_dim1[[#This Row],[system_created_date]]=Table_production_dim1[[#Headers],[system_created_date]],"",SUMIF(B:B,Table_production_dim1[[#This Row],[system_created_date]],D:D))</f>
        <v>6.85</v>
      </c>
      <c r="H2199" t="str">
        <f>VLOOKUP(Table_production_dim1[[#This Row],[material_dim_material_id]],Table_material_dim1[[#All],[material_id]:[material_type_description]],3,FALSE)</f>
        <v>OCC</v>
      </c>
    </row>
    <row r="2200" spans="1:8" x14ac:dyDescent="0.25">
      <c r="A2200">
        <v>1618</v>
      </c>
      <c r="B2200" s="2">
        <v>44174</v>
      </c>
      <c r="C2200">
        <v>1640</v>
      </c>
      <c r="D2200">
        <v>0.82</v>
      </c>
      <c r="E2200" s="2">
        <v>44174</v>
      </c>
      <c r="F2200">
        <v>4</v>
      </c>
      <c r="G2200">
        <f>IF(Table_production_dim1[[#This Row],[system_created_date]]=Table_production_dim1[[#Headers],[system_created_date]],"",SUMIF(B:B,Table_production_dim1[[#This Row],[system_created_date]],D:D))</f>
        <v>6.85</v>
      </c>
      <c r="H2200" t="str">
        <f>VLOOKUP(Table_production_dim1[[#This Row],[material_dim_material_id]],Table_material_dim1[[#All],[material_id]:[material_type_description]],3,FALSE)</f>
        <v>ONP</v>
      </c>
    </row>
    <row r="2201" spans="1:8" x14ac:dyDescent="0.25">
      <c r="A2201">
        <v>2058</v>
      </c>
      <c r="B2201" s="2">
        <v>44173</v>
      </c>
      <c r="C2201">
        <v>460</v>
      </c>
      <c r="D2201">
        <v>0.23</v>
      </c>
      <c r="E2201" s="2">
        <v>44173</v>
      </c>
      <c r="F2201">
        <v>8</v>
      </c>
      <c r="G2201">
        <f>IF(Table_production_dim1[[#This Row],[system_created_date]]=Table_production_dim1[[#Headers],[system_created_date]],"",SUMIF(B:B,Table_production_dim1[[#This Row],[system_created_date]],D:D))</f>
        <v>7.68</v>
      </c>
      <c r="H2201" t="str">
        <f>VLOOKUP(Table_production_dim1[[#This Row],[material_dim_material_id]],Table_material_dim1[[#All],[material_id]:[material_type_description]],3,FALSE)</f>
        <v>UBC</v>
      </c>
    </row>
    <row r="2202" spans="1:8" x14ac:dyDescent="0.25">
      <c r="A2202">
        <v>566</v>
      </c>
      <c r="B2202" s="2">
        <v>44173</v>
      </c>
      <c r="C2202">
        <v>1200</v>
      </c>
      <c r="D2202">
        <v>0.6</v>
      </c>
      <c r="E2202" s="2">
        <v>44173</v>
      </c>
      <c r="F2202">
        <v>2</v>
      </c>
      <c r="G2202">
        <f>IF(Table_production_dim1[[#This Row],[system_created_date]]=Table_production_dim1[[#Headers],[system_created_date]],"",SUMIF(B:B,Table_production_dim1[[#This Row],[system_created_date]],D:D))</f>
        <v>7.68</v>
      </c>
      <c r="H2202" t="str">
        <f>VLOOKUP(Table_production_dim1[[#This Row],[material_dim_material_id]],Table_material_dim1[[#All],[material_id]:[material_type_description]],3,FALSE)</f>
        <v>OCC</v>
      </c>
    </row>
    <row r="2203" spans="1:8" x14ac:dyDescent="0.25">
      <c r="A2203">
        <v>564</v>
      </c>
      <c r="B2203" s="2">
        <v>44173</v>
      </c>
      <c r="C2203">
        <v>1186</v>
      </c>
      <c r="D2203">
        <v>0.59</v>
      </c>
      <c r="E2203" s="2">
        <v>44173</v>
      </c>
      <c r="F2203">
        <v>2</v>
      </c>
      <c r="G2203">
        <f>IF(Table_production_dim1[[#This Row],[system_created_date]]=Table_production_dim1[[#Headers],[system_created_date]],"",SUMIF(B:B,Table_production_dim1[[#This Row],[system_created_date]],D:D))</f>
        <v>7.68</v>
      </c>
      <c r="H2203" t="str">
        <f>VLOOKUP(Table_production_dim1[[#This Row],[material_dim_material_id]],Table_material_dim1[[#All],[material_id]:[material_type_description]],3,FALSE)</f>
        <v>OCC</v>
      </c>
    </row>
    <row r="2204" spans="1:8" x14ac:dyDescent="0.25">
      <c r="A2204">
        <v>559</v>
      </c>
      <c r="B2204" s="2">
        <v>44173</v>
      </c>
      <c r="C2204">
        <v>1156</v>
      </c>
      <c r="D2204">
        <v>0.57999999999999996</v>
      </c>
      <c r="E2204" s="2">
        <v>44173</v>
      </c>
      <c r="F2204">
        <v>2</v>
      </c>
      <c r="G2204">
        <f>IF(Table_production_dim1[[#This Row],[system_created_date]]=Table_production_dim1[[#Headers],[system_created_date]],"",SUMIF(B:B,Table_production_dim1[[#This Row],[system_created_date]],D:D))</f>
        <v>7.68</v>
      </c>
      <c r="H2204" t="str">
        <f>VLOOKUP(Table_production_dim1[[#This Row],[material_dim_material_id]],Table_material_dim1[[#All],[material_id]:[material_type_description]],3,FALSE)</f>
        <v>OCC</v>
      </c>
    </row>
    <row r="2205" spans="1:8" x14ac:dyDescent="0.25">
      <c r="A2205">
        <v>1848</v>
      </c>
      <c r="B2205" s="2">
        <v>44173</v>
      </c>
      <c r="C2205">
        <v>640</v>
      </c>
      <c r="D2205">
        <v>0.32</v>
      </c>
      <c r="E2205" s="2">
        <v>44173</v>
      </c>
      <c r="F2205">
        <v>5</v>
      </c>
      <c r="G2205">
        <f>IF(Table_production_dim1[[#This Row],[system_created_date]]=Table_production_dim1[[#Headers],[system_created_date]],"",SUMIF(B:B,Table_production_dim1[[#This Row],[system_created_date]],D:D))</f>
        <v>7.68</v>
      </c>
      <c r="H2205" t="str">
        <f>VLOOKUP(Table_production_dim1[[#This Row],[material_dim_material_id]],Table_material_dim1[[#All],[material_id]:[material_type_description]],3,FALSE)</f>
        <v>PET</v>
      </c>
    </row>
    <row r="2206" spans="1:8" x14ac:dyDescent="0.25">
      <c r="A2206">
        <v>565</v>
      </c>
      <c r="B2206" s="2">
        <v>44173</v>
      </c>
      <c r="C2206">
        <v>1190</v>
      </c>
      <c r="D2206">
        <v>0.6</v>
      </c>
      <c r="E2206" s="2">
        <v>44173</v>
      </c>
      <c r="F2206">
        <v>2</v>
      </c>
      <c r="G2206">
        <f>IF(Table_production_dim1[[#This Row],[system_created_date]]=Table_production_dim1[[#Headers],[system_created_date]],"",SUMIF(B:B,Table_production_dim1[[#This Row],[system_created_date]],D:D))</f>
        <v>7.68</v>
      </c>
      <c r="H2206" t="str">
        <f>VLOOKUP(Table_production_dim1[[#This Row],[material_dim_material_id]],Table_material_dim1[[#All],[material_id]:[material_type_description]],3,FALSE)</f>
        <v>OCC</v>
      </c>
    </row>
    <row r="2207" spans="1:8" x14ac:dyDescent="0.25">
      <c r="A2207">
        <v>557</v>
      </c>
      <c r="B2207" s="2">
        <v>44173</v>
      </c>
      <c r="C2207">
        <v>1196</v>
      </c>
      <c r="D2207">
        <v>0.6</v>
      </c>
      <c r="E2207" s="2">
        <v>44173</v>
      </c>
      <c r="F2207">
        <v>2</v>
      </c>
      <c r="G2207">
        <f>IF(Table_production_dim1[[#This Row],[system_created_date]]=Table_production_dim1[[#Headers],[system_created_date]],"",SUMIF(B:B,Table_production_dim1[[#This Row],[system_created_date]],D:D))</f>
        <v>7.68</v>
      </c>
      <c r="H2207" t="str">
        <f>VLOOKUP(Table_production_dim1[[#This Row],[material_dim_material_id]],Table_material_dim1[[#All],[material_id]:[material_type_description]],3,FALSE)</f>
        <v>OCC</v>
      </c>
    </row>
    <row r="2208" spans="1:8" x14ac:dyDescent="0.25">
      <c r="A2208">
        <v>1620</v>
      </c>
      <c r="B2208" s="2">
        <v>44173</v>
      </c>
      <c r="C2208">
        <v>1600</v>
      </c>
      <c r="D2208">
        <v>0.8</v>
      </c>
      <c r="E2208" s="2">
        <v>44173</v>
      </c>
      <c r="F2208">
        <v>4</v>
      </c>
      <c r="G2208">
        <f>IF(Table_production_dim1[[#This Row],[system_created_date]]=Table_production_dim1[[#Headers],[system_created_date]],"",SUMIF(B:B,Table_production_dim1[[#This Row],[system_created_date]],D:D))</f>
        <v>7.68</v>
      </c>
      <c r="H2208" t="str">
        <f>VLOOKUP(Table_production_dim1[[#This Row],[material_dim_material_id]],Table_material_dim1[[#All],[material_id]:[material_type_description]],3,FALSE)</f>
        <v>ONP</v>
      </c>
    </row>
    <row r="2209" spans="1:8" x14ac:dyDescent="0.25">
      <c r="A2209">
        <v>561</v>
      </c>
      <c r="B2209" s="2">
        <v>44173</v>
      </c>
      <c r="C2209">
        <v>1136</v>
      </c>
      <c r="D2209">
        <v>0.56999999999999995</v>
      </c>
      <c r="E2209" s="2">
        <v>44173</v>
      </c>
      <c r="F2209">
        <v>2</v>
      </c>
      <c r="G2209">
        <f>IF(Table_production_dim1[[#This Row],[system_created_date]]=Table_production_dim1[[#Headers],[system_created_date]],"",SUMIF(B:B,Table_production_dim1[[#This Row],[system_created_date]],D:D))</f>
        <v>7.68</v>
      </c>
      <c r="H2209" t="str">
        <f>VLOOKUP(Table_production_dim1[[#This Row],[material_dim_material_id]],Table_material_dim1[[#All],[material_id]:[material_type_description]],3,FALSE)</f>
        <v>OCC</v>
      </c>
    </row>
    <row r="2210" spans="1:8" x14ac:dyDescent="0.25">
      <c r="A2210">
        <v>560</v>
      </c>
      <c r="B2210" s="2">
        <v>44173</v>
      </c>
      <c r="C2210">
        <v>1140</v>
      </c>
      <c r="D2210">
        <v>0.56999999999999995</v>
      </c>
      <c r="E2210" s="2">
        <v>44173</v>
      </c>
      <c r="F2210">
        <v>2</v>
      </c>
      <c r="G2210">
        <f>IF(Table_production_dim1[[#This Row],[system_created_date]]=Table_production_dim1[[#Headers],[system_created_date]],"",SUMIF(B:B,Table_production_dim1[[#This Row],[system_created_date]],D:D))</f>
        <v>7.68</v>
      </c>
      <c r="H2210" t="str">
        <f>VLOOKUP(Table_production_dim1[[#This Row],[material_dim_material_id]],Table_material_dim1[[#All],[material_id]:[material_type_description]],3,FALSE)</f>
        <v>OCC</v>
      </c>
    </row>
    <row r="2211" spans="1:8" x14ac:dyDescent="0.25">
      <c r="A2211">
        <v>558</v>
      </c>
      <c r="B2211" s="2">
        <v>44173</v>
      </c>
      <c r="C2211">
        <v>1196</v>
      </c>
      <c r="D2211">
        <v>0.6</v>
      </c>
      <c r="E2211" s="2">
        <v>44173</v>
      </c>
      <c r="F2211">
        <v>2</v>
      </c>
      <c r="G2211">
        <f>IF(Table_production_dim1[[#This Row],[system_created_date]]=Table_production_dim1[[#Headers],[system_created_date]],"",SUMIF(B:B,Table_production_dim1[[#This Row],[system_created_date]],D:D))</f>
        <v>7.68</v>
      </c>
      <c r="H2211" t="str">
        <f>VLOOKUP(Table_production_dim1[[#This Row],[material_dim_material_id]],Table_material_dim1[[#All],[material_id]:[material_type_description]],3,FALSE)</f>
        <v>OCC</v>
      </c>
    </row>
    <row r="2212" spans="1:8" x14ac:dyDescent="0.25">
      <c r="A2212">
        <v>562</v>
      </c>
      <c r="B2212" s="2">
        <v>44173</v>
      </c>
      <c r="C2212">
        <v>1180</v>
      </c>
      <c r="D2212">
        <v>0.59</v>
      </c>
      <c r="E2212" s="2">
        <v>44173</v>
      </c>
      <c r="F2212">
        <v>2</v>
      </c>
      <c r="G2212" s="10">
        <f>IF(Table_production_dim1[[#This Row],[system_created_date]]=Table_production_dim1[[#Headers],[system_created_date]],"",SUMIF(B:B,Table_production_dim1[[#This Row],[system_created_date]],D:D))</f>
        <v>7.68</v>
      </c>
      <c r="H2212" t="str">
        <f>VLOOKUP(Table_production_dim1[[#This Row],[material_dim_material_id]],Table_material_dim1[[#All],[material_id]:[material_type_description]],3,FALSE)</f>
        <v>OCC</v>
      </c>
    </row>
    <row r="2213" spans="1:8" x14ac:dyDescent="0.25">
      <c r="A2213">
        <v>1506</v>
      </c>
      <c r="B2213" s="2">
        <v>44173</v>
      </c>
      <c r="C2213">
        <v>860</v>
      </c>
      <c r="D2213">
        <v>0.43</v>
      </c>
      <c r="E2213" s="2">
        <v>44173</v>
      </c>
      <c r="F2213">
        <v>3</v>
      </c>
      <c r="G2213" s="10">
        <f>IF(Table_production_dim1[[#This Row],[system_created_date]]=Table_production_dim1[[#Headers],[system_created_date]],"",SUMIF(B:B,Table_production_dim1[[#This Row],[system_created_date]],D:D))</f>
        <v>7.68</v>
      </c>
      <c r="H2213" t="str">
        <f>VLOOKUP(Table_production_dim1[[#This Row],[material_dim_material_id]],Table_material_dim1[[#All],[material_id]:[material_type_description]],3,FALSE)</f>
        <v>TIN</v>
      </c>
    </row>
    <row r="2214" spans="1:8" x14ac:dyDescent="0.25">
      <c r="A2214">
        <v>563</v>
      </c>
      <c r="B2214" s="2">
        <v>44173</v>
      </c>
      <c r="C2214">
        <v>1190</v>
      </c>
      <c r="D2214">
        <v>0.6</v>
      </c>
      <c r="E2214" s="2">
        <v>44173</v>
      </c>
      <c r="F2214">
        <v>2</v>
      </c>
      <c r="G2214" s="10">
        <f>IF(Table_production_dim1[[#This Row],[system_created_date]]=Table_production_dim1[[#Headers],[system_created_date]],"",SUMIF(B:B,Table_production_dim1[[#This Row],[system_created_date]],D:D))</f>
        <v>7.68</v>
      </c>
      <c r="H2214" t="str">
        <f>VLOOKUP(Table_production_dim1[[#This Row],[material_dim_material_id]],Table_material_dim1[[#All],[material_id]:[material_type_description]],3,FALSE)</f>
        <v>OCC</v>
      </c>
    </row>
    <row r="2215" spans="1:8" x14ac:dyDescent="0.25">
      <c r="A2215">
        <v>572</v>
      </c>
      <c r="B2215" s="2">
        <v>44172</v>
      </c>
      <c r="C2215">
        <v>1196</v>
      </c>
      <c r="D2215">
        <v>0.6</v>
      </c>
      <c r="E2215" s="2">
        <v>44172</v>
      </c>
      <c r="F2215">
        <v>2</v>
      </c>
      <c r="G2215" s="10">
        <f>IF(Table_production_dim1[[#This Row],[system_created_date]]=Table_production_dim1[[#Headers],[system_created_date]],"",SUMIF(B:B,Table_production_dim1[[#This Row],[system_created_date]],D:D))</f>
        <v>6.6300000000000008</v>
      </c>
      <c r="H2215" t="str">
        <f>VLOOKUP(Table_production_dim1[[#This Row],[material_dim_material_id]],Table_material_dim1[[#All],[material_id]:[material_type_description]],3,FALSE)</f>
        <v>OCC</v>
      </c>
    </row>
    <row r="2216" spans="1:8" x14ac:dyDescent="0.25">
      <c r="A2216">
        <v>2059</v>
      </c>
      <c r="B2216" s="2">
        <v>44172</v>
      </c>
      <c r="C2216">
        <v>460</v>
      </c>
      <c r="D2216">
        <v>0.23</v>
      </c>
      <c r="E2216" s="2">
        <v>44172</v>
      </c>
      <c r="F2216">
        <v>8</v>
      </c>
      <c r="G2216" s="10">
        <f>IF(Table_production_dim1[[#This Row],[system_created_date]]=Table_production_dim1[[#Headers],[system_created_date]],"",SUMIF(B:B,Table_production_dim1[[#This Row],[system_created_date]],D:D))</f>
        <v>6.6300000000000008</v>
      </c>
      <c r="H2216" t="str">
        <f>VLOOKUP(Table_production_dim1[[#This Row],[material_dim_material_id]],Table_material_dim1[[#All],[material_id]:[material_type_description]],3,FALSE)</f>
        <v>UBC</v>
      </c>
    </row>
    <row r="2217" spans="1:8" x14ac:dyDescent="0.25">
      <c r="A2217">
        <v>568</v>
      </c>
      <c r="B2217" s="2">
        <v>44172</v>
      </c>
      <c r="C2217">
        <v>1180</v>
      </c>
      <c r="D2217">
        <v>0.59</v>
      </c>
      <c r="E2217" s="2">
        <v>44172</v>
      </c>
      <c r="F2217">
        <v>2</v>
      </c>
      <c r="G2217" s="10">
        <f>IF(Table_production_dim1[[#This Row],[system_created_date]]=Table_production_dim1[[#Headers],[system_created_date]],"",SUMIF(B:B,Table_production_dim1[[#This Row],[system_created_date]],D:D))</f>
        <v>6.6300000000000008</v>
      </c>
      <c r="H2217" t="str">
        <f>VLOOKUP(Table_production_dim1[[#This Row],[material_dim_material_id]],Table_material_dim1[[#All],[material_id]:[material_type_description]],3,FALSE)</f>
        <v>OCC</v>
      </c>
    </row>
    <row r="2218" spans="1:8" x14ac:dyDescent="0.25">
      <c r="A2218">
        <v>1622</v>
      </c>
      <c r="B2218" s="2">
        <v>44172</v>
      </c>
      <c r="C2218">
        <v>1620</v>
      </c>
      <c r="D2218">
        <v>0.81</v>
      </c>
      <c r="E2218" s="2">
        <v>44172</v>
      </c>
      <c r="F2218">
        <v>4</v>
      </c>
      <c r="G2218" s="10">
        <f>IF(Table_production_dim1[[#This Row],[system_created_date]]=Table_production_dim1[[#Headers],[system_created_date]],"",SUMIF(B:B,Table_production_dim1[[#This Row],[system_created_date]],D:D))</f>
        <v>6.6300000000000008</v>
      </c>
      <c r="H2218" t="str">
        <f>VLOOKUP(Table_production_dim1[[#This Row],[material_dim_material_id]],Table_material_dim1[[#All],[material_id]:[material_type_description]],3,FALSE)</f>
        <v>ONP</v>
      </c>
    </row>
    <row r="2219" spans="1:8" x14ac:dyDescent="0.25">
      <c r="A2219">
        <v>571</v>
      </c>
      <c r="B2219" s="2">
        <v>44172</v>
      </c>
      <c r="C2219">
        <v>1200</v>
      </c>
      <c r="D2219">
        <v>0.6</v>
      </c>
      <c r="E2219" s="2">
        <v>44172</v>
      </c>
      <c r="F2219">
        <v>2</v>
      </c>
      <c r="G2219" s="10">
        <f>IF(Table_production_dim1[[#This Row],[system_created_date]]=Table_production_dim1[[#Headers],[system_created_date]],"",SUMIF(B:B,Table_production_dim1[[#This Row],[system_created_date]],D:D))</f>
        <v>6.6300000000000008</v>
      </c>
      <c r="H2219" t="str">
        <f>VLOOKUP(Table_production_dim1[[#This Row],[material_dim_material_id]],Table_material_dim1[[#All],[material_id]:[material_type_description]],3,FALSE)</f>
        <v>OCC</v>
      </c>
    </row>
    <row r="2220" spans="1:8" x14ac:dyDescent="0.25">
      <c r="A2220">
        <v>573</v>
      </c>
      <c r="B2220" s="2">
        <v>44172</v>
      </c>
      <c r="C2220">
        <v>1190</v>
      </c>
      <c r="D2220">
        <v>0.6</v>
      </c>
      <c r="E2220" s="2">
        <v>44172</v>
      </c>
      <c r="F2220">
        <v>2</v>
      </c>
      <c r="G2220" s="10">
        <f>IF(Table_production_dim1[[#This Row],[system_created_date]]=Table_production_dim1[[#Headers],[system_created_date]],"",SUMIF(B:B,Table_production_dim1[[#This Row],[system_created_date]],D:D))</f>
        <v>6.6300000000000008</v>
      </c>
      <c r="H2220" t="str">
        <f>VLOOKUP(Table_production_dim1[[#This Row],[material_dim_material_id]],Table_material_dim1[[#All],[material_id]:[material_type_description]],3,FALSE)</f>
        <v>OCC</v>
      </c>
    </row>
    <row r="2221" spans="1:8" x14ac:dyDescent="0.25">
      <c r="A2221">
        <v>1621</v>
      </c>
      <c r="B2221" s="2">
        <v>44172</v>
      </c>
      <c r="C2221">
        <v>1600</v>
      </c>
      <c r="D2221">
        <v>0.8</v>
      </c>
      <c r="E2221" s="2">
        <v>44172</v>
      </c>
      <c r="F2221">
        <v>4</v>
      </c>
      <c r="G2221" s="10">
        <f>IF(Table_production_dim1[[#This Row],[system_created_date]]=Table_production_dim1[[#Headers],[system_created_date]],"",SUMIF(B:B,Table_production_dim1[[#This Row],[system_created_date]],D:D))</f>
        <v>6.6300000000000008</v>
      </c>
      <c r="H2221" t="str">
        <f>VLOOKUP(Table_production_dim1[[#This Row],[material_dim_material_id]],Table_material_dim1[[#All],[material_id]:[material_type_description]],3,FALSE)</f>
        <v>ONP</v>
      </c>
    </row>
    <row r="2222" spans="1:8" x14ac:dyDescent="0.25">
      <c r="A2222">
        <v>567</v>
      </c>
      <c r="B2222" s="2">
        <v>44172</v>
      </c>
      <c r="C2222">
        <v>1160</v>
      </c>
      <c r="D2222">
        <v>0.57999999999999996</v>
      </c>
      <c r="E2222" s="2">
        <v>44172</v>
      </c>
      <c r="F2222">
        <v>2</v>
      </c>
      <c r="G2222" s="10">
        <f>IF(Table_production_dim1[[#This Row],[system_created_date]]=Table_production_dim1[[#Headers],[system_created_date]],"",SUMIF(B:B,Table_production_dim1[[#This Row],[system_created_date]],D:D))</f>
        <v>6.6300000000000008</v>
      </c>
      <c r="H2222" t="str">
        <f>VLOOKUP(Table_production_dim1[[#This Row],[material_dim_material_id]],Table_material_dim1[[#All],[material_id]:[material_type_description]],3,FALSE)</f>
        <v>OCC</v>
      </c>
    </row>
    <row r="2223" spans="1:8" x14ac:dyDescent="0.25">
      <c r="A2223">
        <v>569</v>
      </c>
      <c r="B2223" s="2">
        <v>44172</v>
      </c>
      <c r="C2223">
        <v>1200</v>
      </c>
      <c r="D2223">
        <v>0.6</v>
      </c>
      <c r="E2223" s="2">
        <v>44172</v>
      </c>
      <c r="F2223">
        <v>2</v>
      </c>
      <c r="G2223" s="10">
        <f>IF(Table_production_dim1[[#This Row],[system_created_date]]=Table_production_dim1[[#Headers],[system_created_date]],"",SUMIF(B:B,Table_production_dim1[[#This Row],[system_created_date]],D:D))</f>
        <v>6.6300000000000008</v>
      </c>
      <c r="H2223" t="str">
        <f>VLOOKUP(Table_production_dim1[[#This Row],[material_dim_material_id]],Table_material_dim1[[#All],[material_id]:[material_type_description]],3,FALSE)</f>
        <v>OCC</v>
      </c>
    </row>
    <row r="2224" spans="1:8" x14ac:dyDescent="0.25">
      <c r="A2224">
        <v>570</v>
      </c>
      <c r="B2224" s="2">
        <v>44172</v>
      </c>
      <c r="C2224">
        <v>1210</v>
      </c>
      <c r="D2224">
        <v>0.61</v>
      </c>
      <c r="E2224" s="2">
        <v>44172</v>
      </c>
      <c r="F2224">
        <v>2</v>
      </c>
      <c r="G2224" s="10">
        <f>IF(Table_production_dim1[[#This Row],[system_created_date]]=Table_production_dim1[[#Headers],[system_created_date]],"",SUMIF(B:B,Table_production_dim1[[#This Row],[system_created_date]],D:D))</f>
        <v>6.6300000000000008</v>
      </c>
      <c r="H2224" t="str">
        <f>VLOOKUP(Table_production_dim1[[#This Row],[material_dim_material_id]],Table_material_dim1[[#All],[material_id]:[material_type_description]],3,FALSE)</f>
        <v>OCC</v>
      </c>
    </row>
    <row r="2225" spans="1:8" x14ac:dyDescent="0.25">
      <c r="A2225">
        <v>574</v>
      </c>
      <c r="B2225" s="2">
        <v>44172</v>
      </c>
      <c r="C2225">
        <v>1210</v>
      </c>
      <c r="D2225">
        <v>0.61</v>
      </c>
      <c r="E2225" s="2">
        <v>44172</v>
      </c>
      <c r="F2225">
        <v>2</v>
      </c>
      <c r="G2225" s="10">
        <f>IF(Table_production_dim1[[#This Row],[system_created_date]]=Table_production_dim1[[#Headers],[system_created_date]],"",SUMIF(B:B,Table_production_dim1[[#This Row],[system_created_date]],D:D))</f>
        <v>6.6300000000000008</v>
      </c>
      <c r="H2225" t="str">
        <f>VLOOKUP(Table_production_dim1[[#This Row],[material_dim_material_id]],Table_material_dim1[[#All],[material_id]:[material_type_description]],3,FALSE)</f>
        <v>OCC</v>
      </c>
    </row>
    <row r="2226" spans="1:8" x14ac:dyDescent="0.25">
      <c r="A2226">
        <v>1623</v>
      </c>
      <c r="B2226" s="2">
        <v>44170</v>
      </c>
      <c r="C2226">
        <v>1640</v>
      </c>
      <c r="D2226">
        <v>0.82</v>
      </c>
      <c r="E2226" s="2">
        <v>44170</v>
      </c>
      <c r="F2226">
        <v>4</v>
      </c>
      <c r="G2226" s="10">
        <f>IF(Table_production_dim1[[#This Row],[system_created_date]]=Table_production_dim1[[#Headers],[system_created_date]],"",SUMIF(B:B,Table_production_dim1[[#This Row],[system_created_date]],D:D))</f>
        <v>3.71</v>
      </c>
      <c r="H2226" t="str">
        <f>VLOOKUP(Table_production_dim1[[#This Row],[material_dim_material_id]],Table_material_dim1[[#All],[material_id]:[material_type_description]],3,FALSE)</f>
        <v>ONP</v>
      </c>
    </row>
    <row r="2227" spans="1:8" x14ac:dyDescent="0.25">
      <c r="A2227">
        <v>578</v>
      </c>
      <c r="B2227" s="2">
        <v>44170</v>
      </c>
      <c r="C2227">
        <v>1123</v>
      </c>
      <c r="D2227">
        <v>0.56000000000000005</v>
      </c>
      <c r="E2227" s="2">
        <v>44170</v>
      </c>
      <c r="F2227">
        <v>2</v>
      </c>
      <c r="G2227" s="10">
        <f>IF(Table_production_dim1[[#This Row],[system_created_date]]=Table_production_dim1[[#Headers],[system_created_date]],"",SUMIF(B:B,Table_production_dim1[[#This Row],[system_created_date]],D:D))</f>
        <v>3.71</v>
      </c>
      <c r="H2227" t="str">
        <f>VLOOKUP(Table_production_dim1[[#This Row],[material_dim_material_id]],Table_material_dim1[[#All],[material_id]:[material_type_description]],3,FALSE)</f>
        <v>OCC</v>
      </c>
    </row>
    <row r="2228" spans="1:8" x14ac:dyDescent="0.25">
      <c r="A2228">
        <v>579</v>
      </c>
      <c r="B2228" s="2">
        <v>44170</v>
      </c>
      <c r="C2228">
        <v>1120</v>
      </c>
      <c r="D2228">
        <v>0.56000000000000005</v>
      </c>
      <c r="E2228" s="2">
        <v>44170</v>
      </c>
      <c r="F2228">
        <v>2</v>
      </c>
      <c r="G2228" s="10">
        <f>IF(Table_production_dim1[[#This Row],[system_created_date]]=Table_production_dim1[[#Headers],[system_created_date]],"",SUMIF(B:B,Table_production_dim1[[#This Row],[system_created_date]],D:D))</f>
        <v>3.71</v>
      </c>
      <c r="H2228" t="str">
        <f>VLOOKUP(Table_production_dim1[[#This Row],[material_dim_material_id]],Table_material_dim1[[#All],[material_id]:[material_type_description]],3,FALSE)</f>
        <v>OCC</v>
      </c>
    </row>
    <row r="2229" spans="1:8" x14ac:dyDescent="0.25">
      <c r="A2229">
        <v>577</v>
      </c>
      <c r="B2229" s="2">
        <v>44170</v>
      </c>
      <c r="C2229">
        <v>1135</v>
      </c>
      <c r="D2229">
        <v>0.56999999999999995</v>
      </c>
      <c r="E2229" s="2">
        <v>44170</v>
      </c>
      <c r="F2229">
        <v>2</v>
      </c>
      <c r="G2229" s="10">
        <f>IF(Table_production_dim1[[#This Row],[system_created_date]]=Table_production_dim1[[#Headers],[system_created_date]],"",SUMIF(B:B,Table_production_dim1[[#This Row],[system_created_date]],D:D))</f>
        <v>3.71</v>
      </c>
      <c r="H2229" t="str">
        <f>VLOOKUP(Table_production_dim1[[#This Row],[material_dim_material_id]],Table_material_dim1[[#All],[material_id]:[material_type_description]],3,FALSE)</f>
        <v>OCC</v>
      </c>
    </row>
    <row r="2230" spans="1:8" x14ac:dyDescent="0.25">
      <c r="A2230">
        <v>576</v>
      </c>
      <c r="B2230" s="2">
        <v>44170</v>
      </c>
      <c r="C2230">
        <v>1200</v>
      </c>
      <c r="D2230">
        <v>0.6</v>
      </c>
      <c r="E2230" s="2">
        <v>44170</v>
      </c>
      <c r="F2230">
        <v>2</v>
      </c>
      <c r="G2230" s="10">
        <f>IF(Table_production_dim1[[#This Row],[system_created_date]]=Table_production_dim1[[#Headers],[system_created_date]],"",SUMIF(B:B,Table_production_dim1[[#This Row],[system_created_date]],D:D))</f>
        <v>3.71</v>
      </c>
      <c r="H2230" t="str">
        <f>VLOOKUP(Table_production_dim1[[#This Row],[material_dim_material_id]],Table_material_dim1[[#All],[material_id]:[material_type_description]],3,FALSE)</f>
        <v>OCC</v>
      </c>
    </row>
    <row r="2231" spans="1:8" x14ac:dyDescent="0.25">
      <c r="A2231">
        <v>575</v>
      </c>
      <c r="B2231" s="2">
        <v>44170</v>
      </c>
      <c r="C2231">
        <v>1198</v>
      </c>
      <c r="D2231">
        <v>0.6</v>
      </c>
      <c r="E2231" s="2">
        <v>44170</v>
      </c>
      <c r="F2231">
        <v>2</v>
      </c>
      <c r="G2231" s="10">
        <f>IF(Table_production_dim1[[#This Row],[system_created_date]]=Table_production_dim1[[#Headers],[system_created_date]],"",SUMIF(B:B,Table_production_dim1[[#This Row],[system_created_date]],D:D))</f>
        <v>3.71</v>
      </c>
      <c r="H2231" t="str">
        <f>VLOOKUP(Table_production_dim1[[#This Row],[material_dim_material_id]],Table_material_dim1[[#All],[material_id]:[material_type_description]],3,FALSE)</f>
        <v>OCC</v>
      </c>
    </row>
    <row r="2232" spans="1:8" x14ac:dyDescent="0.25">
      <c r="A2232">
        <v>587</v>
      </c>
      <c r="B2232" s="2">
        <v>44169</v>
      </c>
      <c r="C2232">
        <v>1190</v>
      </c>
      <c r="D2232">
        <v>0.6</v>
      </c>
      <c r="E2232" s="2">
        <v>44169</v>
      </c>
      <c r="F2232">
        <v>2</v>
      </c>
      <c r="G2232" s="10">
        <f>IF(Table_production_dim1[[#This Row],[system_created_date]]=Table_production_dim1[[#Headers],[system_created_date]],"",SUMIF(B:B,Table_production_dim1[[#This Row],[system_created_date]],D:D))</f>
        <v>7.53</v>
      </c>
      <c r="H2232" t="str">
        <f>VLOOKUP(Table_production_dim1[[#This Row],[material_dim_material_id]],Table_material_dim1[[#All],[material_id]:[material_type_description]],3,FALSE)</f>
        <v>OCC</v>
      </c>
    </row>
    <row r="2233" spans="1:8" x14ac:dyDescent="0.25">
      <c r="A2233">
        <v>1624</v>
      </c>
      <c r="B2233" s="2">
        <v>44169</v>
      </c>
      <c r="C2233">
        <v>1650</v>
      </c>
      <c r="D2233">
        <v>0.83</v>
      </c>
      <c r="E2233" s="2">
        <v>44169</v>
      </c>
      <c r="F2233">
        <v>4</v>
      </c>
      <c r="G2233" s="10">
        <f>IF(Table_production_dim1[[#This Row],[system_created_date]]=Table_production_dim1[[#Headers],[system_created_date]],"",SUMIF(B:B,Table_production_dim1[[#This Row],[system_created_date]],D:D))</f>
        <v>7.53</v>
      </c>
      <c r="H2233" t="str">
        <f>VLOOKUP(Table_production_dim1[[#This Row],[material_dim_material_id]],Table_material_dim1[[#All],[material_id]:[material_type_description]],3,FALSE)</f>
        <v>ONP</v>
      </c>
    </row>
    <row r="2234" spans="1:8" x14ac:dyDescent="0.25">
      <c r="A2234">
        <v>586</v>
      </c>
      <c r="B2234" s="2">
        <v>44169</v>
      </c>
      <c r="C2234">
        <v>1210</v>
      </c>
      <c r="D2234">
        <v>0.61</v>
      </c>
      <c r="E2234" s="2">
        <v>44169</v>
      </c>
      <c r="F2234">
        <v>2</v>
      </c>
      <c r="G2234" s="10">
        <f>IF(Table_production_dim1[[#This Row],[system_created_date]]=Table_production_dim1[[#Headers],[system_created_date]],"",SUMIF(B:B,Table_production_dim1[[#This Row],[system_created_date]],D:D))</f>
        <v>7.53</v>
      </c>
      <c r="H2234" t="str">
        <f>VLOOKUP(Table_production_dim1[[#This Row],[material_dim_material_id]],Table_material_dim1[[#All],[material_id]:[material_type_description]],3,FALSE)</f>
        <v>OCC</v>
      </c>
    </row>
    <row r="2235" spans="1:8" x14ac:dyDescent="0.25">
      <c r="A2235">
        <v>582</v>
      </c>
      <c r="B2235" s="2">
        <v>44169</v>
      </c>
      <c r="C2235">
        <v>1200</v>
      </c>
      <c r="D2235">
        <v>0.6</v>
      </c>
      <c r="E2235" s="2">
        <v>44169</v>
      </c>
      <c r="F2235">
        <v>2</v>
      </c>
      <c r="G2235" s="10">
        <f>IF(Table_production_dim1[[#This Row],[system_created_date]]=Table_production_dim1[[#Headers],[system_created_date]],"",SUMIF(B:B,Table_production_dim1[[#This Row],[system_created_date]],D:D))</f>
        <v>7.53</v>
      </c>
      <c r="H2235" t="str">
        <f>VLOOKUP(Table_production_dim1[[#This Row],[material_dim_material_id]],Table_material_dim1[[#All],[material_id]:[material_type_description]],3,FALSE)</f>
        <v>OCC</v>
      </c>
    </row>
    <row r="2236" spans="1:8" x14ac:dyDescent="0.25">
      <c r="A2236">
        <v>580</v>
      </c>
      <c r="B2236" s="2">
        <v>44169</v>
      </c>
      <c r="C2236">
        <v>1196</v>
      </c>
      <c r="D2236">
        <v>0.6</v>
      </c>
      <c r="E2236" s="2">
        <v>44169</v>
      </c>
      <c r="F2236">
        <v>2</v>
      </c>
      <c r="G2236" s="10">
        <f>IF(Table_production_dim1[[#This Row],[system_created_date]]=Table_production_dim1[[#Headers],[system_created_date]],"",SUMIF(B:B,Table_production_dim1[[#This Row],[system_created_date]],D:D))</f>
        <v>7.53</v>
      </c>
      <c r="H2236" t="str">
        <f>VLOOKUP(Table_production_dim1[[#This Row],[material_dim_material_id]],Table_material_dim1[[#All],[material_id]:[material_type_description]],3,FALSE)</f>
        <v>OCC</v>
      </c>
    </row>
    <row r="2237" spans="1:8" x14ac:dyDescent="0.25">
      <c r="A2237">
        <v>583</v>
      </c>
      <c r="B2237" s="2">
        <v>44169</v>
      </c>
      <c r="C2237">
        <v>1210</v>
      </c>
      <c r="D2237">
        <v>0.61</v>
      </c>
      <c r="E2237" s="2">
        <v>44169</v>
      </c>
      <c r="F2237">
        <v>2</v>
      </c>
      <c r="G2237" s="10">
        <f>IF(Table_production_dim1[[#This Row],[system_created_date]]=Table_production_dim1[[#Headers],[system_created_date]],"",SUMIF(B:B,Table_production_dim1[[#This Row],[system_created_date]],D:D))</f>
        <v>7.53</v>
      </c>
      <c r="H2237" t="str">
        <f>VLOOKUP(Table_production_dim1[[#This Row],[material_dim_material_id]],Table_material_dim1[[#All],[material_id]:[material_type_description]],3,FALSE)</f>
        <v>OCC</v>
      </c>
    </row>
    <row r="2238" spans="1:8" x14ac:dyDescent="0.25">
      <c r="A2238">
        <v>584</v>
      </c>
      <c r="B2238" s="2">
        <v>44169</v>
      </c>
      <c r="C2238">
        <v>1186</v>
      </c>
      <c r="D2238">
        <v>0.59</v>
      </c>
      <c r="E2238" s="2">
        <v>44169</v>
      </c>
      <c r="F2238">
        <v>2</v>
      </c>
      <c r="G2238" s="10">
        <f>IF(Table_production_dim1[[#This Row],[system_created_date]]=Table_production_dim1[[#Headers],[system_created_date]],"",SUMIF(B:B,Table_production_dim1[[#This Row],[system_created_date]],D:D))</f>
        <v>7.53</v>
      </c>
      <c r="H2238" t="str">
        <f>VLOOKUP(Table_production_dim1[[#This Row],[material_dim_material_id]],Table_material_dim1[[#All],[material_id]:[material_type_description]],3,FALSE)</f>
        <v>OCC</v>
      </c>
    </row>
    <row r="2239" spans="1:8" x14ac:dyDescent="0.25">
      <c r="A2239">
        <v>2060</v>
      </c>
      <c r="B2239" s="2">
        <v>44169</v>
      </c>
      <c r="C2239">
        <v>460</v>
      </c>
      <c r="D2239">
        <v>0.23</v>
      </c>
      <c r="E2239" s="2">
        <v>44169</v>
      </c>
      <c r="F2239">
        <v>8</v>
      </c>
      <c r="G2239" s="10">
        <f>IF(Table_production_dim1[[#This Row],[system_created_date]]=Table_production_dim1[[#Headers],[system_created_date]],"",SUMIF(B:B,Table_production_dim1[[#This Row],[system_created_date]],D:D))</f>
        <v>7.53</v>
      </c>
      <c r="H2239" t="str">
        <f>VLOOKUP(Table_production_dim1[[#This Row],[material_dim_material_id]],Table_material_dim1[[#All],[material_id]:[material_type_description]],3,FALSE)</f>
        <v>UBC</v>
      </c>
    </row>
    <row r="2240" spans="1:8" x14ac:dyDescent="0.25">
      <c r="A2240">
        <v>1625</v>
      </c>
      <c r="B2240" s="2">
        <v>44169</v>
      </c>
      <c r="C2240">
        <v>1670</v>
      </c>
      <c r="D2240">
        <v>0.84</v>
      </c>
      <c r="E2240" s="2">
        <v>44169</v>
      </c>
      <c r="F2240">
        <v>4</v>
      </c>
      <c r="G2240" s="10">
        <f>IF(Table_production_dim1[[#This Row],[system_created_date]]=Table_production_dim1[[#Headers],[system_created_date]],"",SUMIF(B:B,Table_production_dim1[[#This Row],[system_created_date]],D:D))</f>
        <v>7.53</v>
      </c>
      <c r="H2240" t="str">
        <f>VLOOKUP(Table_production_dim1[[#This Row],[material_dim_material_id]],Table_material_dim1[[#All],[material_id]:[material_type_description]],3,FALSE)</f>
        <v>ONP</v>
      </c>
    </row>
    <row r="2241" spans="1:8" x14ac:dyDescent="0.25">
      <c r="A2241">
        <v>581</v>
      </c>
      <c r="B2241" s="2">
        <v>44169</v>
      </c>
      <c r="C2241">
        <v>1180</v>
      </c>
      <c r="D2241">
        <v>0.59</v>
      </c>
      <c r="E2241" s="2">
        <v>44169</v>
      </c>
      <c r="F2241">
        <v>2</v>
      </c>
      <c r="G2241" s="10">
        <f>IF(Table_production_dim1[[#This Row],[system_created_date]]=Table_production_dim1[[#Headers],[system_created_date]],"",SUMIF(B:B,Table_production_dim1[[#This Row],[system_created_date]],D:D))</f>
        <v>7.53</v>
      </c>
      <c r="H2241" t="str">
        <f>VLOOKUP(Table_production_dim1[[#This Row],[material_dim_material_id]],Table_material_dim1[[#All],[material_id]:[material_type_description]],3,FALSE)</f>
        <v>OCC</v>
      </c>
    </row>
    <row r="2242" spans="1:8" x14ac:dyDescent="0.25">
      <c r="A2242">
        <v>588</v>
      </c>
      <c r="B2242" s="2">
        <v>44169</v>
      </c>
      <c r="C2242">
        <v>1200</v>
      </c>
      <c r="D2242">
        <v>0.6</v>
      </c>
      <c r="E2242" s="2">
        <v>44169</v>
      </c>
      <c r="F2242">
        <v>2</v>
      </c>
      <c r="G2242" s="10">
        <f>IF(Table_production_dim1[[#This Row],[system_created_date]]=Table_production_dim1[[#Headers],[system_created_date]],"",SUMIF(B:B,Table_production_dim1[[#This Row],[system_created_date]],D:D))</f>
        <v>7.53</v>
      </c>
      <c r="H2242" t="str">
        <f>VLOOKUP(Table_production_dim1[[#This Row],[material_dim_material_id]],Table_material_dim1[[#All],[material_id]:[material_type_description]],3,FALSE)</f>
        <v>OCC</v>
      </c>
    </row>
    <row r="2243" spans="1:8" x14ac:dyDescent="0.25">
      <c r="A2243">
        <v>1849</v>
      </c>
      <c r="B2243" s="2">
        <v>44169</v>
      </c>
      <c r="C2243">
        <v>460</v>
      </c>
      <c r="D2243">
        <v>0.23</v>
      </c>
      <c r="E2243" s="2">
        <v>44169</v>
      </c>
      <c r="F2243">
        <v>5</v>
      </c>
      <c r="G2243" s="10">
        <f>IF(Table_production_dim1[[#This Row],[system_created_date]]=Table_production_dim1[[#Headers],[system_created_date]],"",SUMIF(B:B,Table_production_dim1[[#This Row],[system_created_date]],D:D))</f>
        <v>7.53</v>
      </c>
      <c r="H2243" t="str">
        <f>VLOOKUP(Table_production_dim1[[#This Row],[material_dim_material_id]],Table_material_dim1[[#All],[material_id]:[material_type_description]],3,FALSE)</f>
        <v>PET</v>
      </c>
    </row>
    <row r="2244" spans="1:8" x14ac:dyDescent="0.25">
      <c r="A2244">
        <v>585</v>
      </c>
      <c r="B2244" s="2">
        <v>44169</v>
      </c>
      <c r="C2244">
        <v>1200</v>
      </c>
      <c r="D2244">
        <v>0.6</v>
      </c>
      <c r="E2244" s="2">
        <v>44169</v>
      </c>
      <c r="F2244">
        <v>2</v>
      </c>
      <c r="G2244" s="10">
        <f>IF(Table_production_dim1[[#This Row],[system_created_date]]=Table_production_dim1[[#Headers],[system_created_date]],"",SUMIF(B:B,Table_production_dim1[[#This Row],[system_created_date]],D:D))</f>
        <v>7.53</v>
      </c>
      <c r="H2244" t="str">
        <f>VLOOKUP(Table_production_dim1[[#This Row],[material_dim_material_id]],Table_material_dim1[[#All],[material_id]:[material_type_description]],3,FALSE)</f>
        <v>OCC</v>
      </c>
    </row>
    <row r="2245" spans="1:8" x14ac:dyDescent="0.25">
      <c r="A2245">
        <v>591</v>
      </c>
      <c r="B2245" s="2">
        <v>44168</v>
      </c>
      <c r="C2245">
        <v>1200</v>
      </c>
      <c r="D2245">
        <v>0.6</v>
      </c>
      <c r="E2245" s="2">
        <v>44168</v>
      </c>
      <c r="F2245">
        <v>2</v>
      </c>
      <c r="G2245" s="10">
        <f>IF(Table_production_dim1[[#This Row],[system_created_date]]=Table_production_dim1[[#Headers],[system_created_date]],"",SUMIF(B:B,Table_production_dim1[[#This Row],[system_created_date]],D:D))</f>
        <v>6.4999999999999991</v>
      </c>
      <c r="H2245" t="str">
        <f>VLOOKUP(Table_production_dim1[[#This Row],[material_dim_material_id]],Table_material_dim1[[#All],[material_id]:[material_type_description]],3,FALSE)</f>
        <v>OCC</v>
      </c>
    </row>
    <row r="2246" spans="1:8" x14ac:dyDescent="0.25">
      <c r="A2246">
        <v>595</v>
      </c>
      <c r="B2246" s="2">
        <v>44168</v>
      </c>
      <c r="C2246">
        <v>1200</v>
      </c>
      <c r="D2246">
        <v>0.6</v>
      </c>
      <c r="E2246" s="2">
        <v>44168</v>
      </c>
      <c r="F2246">
        <v>2</v>
      </c>
      <c r="G2246" s="10">
        <f>IF(Table_production_dim1[[#This Row],[system_created_date]]=Table_production_dim1[[#Headers],[system_created_date]],"",SUMIF(B:B,Table_production_dim1[[#This Row],[system_created_date]],D:D))</f>
        <v>6.4999999999999991</v>
      </c>
      <c r="H2246" t="str">
        <f>VLOOKUP(Table_production_dim1[[#This Row],[material_dim_material_id]],Table_material_dim1[[#All],[material_id]:[material_type_description]],3,FALSE)</f>
        <v>OCC</v>
      </c>
    </row>
    <row r="2247" spans="1:8" x14ac:dyDescent="0.25">
      <c r="A2247">
        <v>593</v>
      </c>
      <c r="B2247" s="2">
        <v>44168</v>
      </c>
      <c r="C2247">
        <v>1196</v>
      </c>
      <c r="D2247">
        <v>0.6</v>
      </c>
      <c r="E2247" s="2">
        <v>44168</v>
      </c>
      <c r="F2247">
        <v>2</v>
      </c>
      <c r="G2247" s="10">
        <f>IF(Table_production_dim1[[#This Row],[system_created_date]]=Table_production_dim1[[#Headers],[system_created_date]],"",SUMIF(B:B,Table_production_dim1[[#This Row],[system_created_date]],D:D))</f>
        <v>6.4999999999999991</v>
      </c>
      <c r="H2247" t="str">
        <f>VLOOKUP(Table_production_dim1[[#This Row],[material_dim_material_id]],Table_material_dim1[[#All],[material_id]:[material_type_description]],3,FALSE)</f>
        <v>OCC</v>
      </c>
    </row>
    <row r="2248" spans="1:8" x14ac:dyDescent="0.25">
      <c r="A2248">
        <v>592</v>
      </c>
      <c r="B2248" s="2">
        <v>44168</v>
      </c>
      <c r="C2248">
        <v>1210</v>
      </c>
      <c r="D2248">
        <v>0.61</v>
      </c>
      <c r="E2248" s="2">
        <v>44168</v>
      </c>
      <c r="F2248">
        <v>2</v>
      </c>
      <c r="G2248" s="10">
        <f>IF(Table_production_dim1[[#This Row],[system_created_date]]=Table_production_dim1[[#Headers],[system_created_date]],"",SUMIF(B:B,Table_production_dim1[[#This Row],[system_created_date]],D:D))</f>
        <v>6.4999999999999991</v>
      </c>
      <c r="H2248" t="str">
        <f>VLOOKUP(Table_production_dim1[[#This Row],[material_dim_material_id]],Table_material_dim1[[#All],[material_id]:[material_type_description]],3,FALSE)</f>
        <v>OCC</v>
      </c>
    </row>
    <row r="2249" spans="1:8" x14ac:dyDescent="0.25">
      <c r="A2249">
        <v>596</v>
      </c>
      <c r="B2249" s="2">
        <v>44168</v>
      </c>
      <c r="C2249">
        <v>1210</v>
      </c>
      <c r="D2249">
        <v>0.61</v>
      </c>
      <c r="E2249" s="2">
        <v>44168</v>
      </c>
      <c r="F2249">
        <v>2</v>
      </c>
      <c r="G2249" s="10">
        <f>IF(Table_production_dim1[[#This Row],[system_created_date]]=Table_production_dim1[[#Headers],[system_created_date]],"",SUMIF(B:B,Table_production_dim1[[#This Row],[system_created_date]],D:D))</f>
        <v>6.4999999999999991</v>
      </c>
      <c r="H2249" t="str">
        <f>VLOOKUP(Table_production_dim1[[#This Row],[material_dim_material_id]],Table_material_dim1[[#All],[material_id]:[material_type_description]],3,FALSE)</f>
        <v>OCC</v>
      </c>
    </row>
    <row r="2250" spans="1:8" x14ac:dyDescent="0.25">
      <c r="A2250">
        <v>589</v>
      </c>
      <c r="B2250" s="2">
        <v>44168</v>
      </c>
      <c r="C2250">
        <v>1180</v>
      </c>
      <c r="D2250">
        <v>0.59</v>
      </c>
      <c r="E2250" s="2">
        <v>44168</v>
      </c>
      <c r="F2250">
        <v>2</v>
      </c>
      <c r="G2250" s="10">
        <f>IF(Table_production_dim1[[#This Row],[system_created_date]]=Table_production_dim1[[#Headers],[system_created_date]],"",SUMIF(B:B,Table_production_dim1[[#This Row],[system_created_date]],D:D))</f>
        <v>6.4999999999999991</v>
      </c>
      <c r="H2250" t="str">
        <f>VLOOKUP(Table_production_dim1[[#This Row],[material_dim_material_id]],Table_material_dim1[[#All],[material_id]:[material_type_description]],3,FALSE)</f>
        <v>OCC</v>
      </c>
    </row>
    <row r="2251" spans="1:8" x14ac:dyDescent="0.25">
      <c r="A2251">
        <v>1959</v>
      </c>
      <c r="B2251" s="2">
        <v>44168</v>
      </c>
      <c r="C2251">
        <v>850</v>
      </c>
      <c r="D2251">
        <v>0.43</v>
      </c>
      <c r="E2251" s="2">
        <v>44168</v>
      </c>
      <c r="F2251">
        <v>7</v>
      </c>
      <c r="G2251" s="10">
        <f>IF(Table_production_dim1[[#This Row],[system_created_date]]=Table_production_dim1[[#Headers],[system_created_date]],"",SUMIF(B:B,Table_production_dim1[[#This Row],[system_created_date]],D:D))</f>
        <v>6.4999999999999991</v>
      </c>
      <c r="H2251" t="str">
        <f>VLOOKUP(Table_production_dim1[[#This Row],[material_dim_material_id]],Table_material_dim1[[#All],[material_id]:[material_type_description]],3,FALSE)</f>
        <v>HDPEC</v>
      </c>
    </row>
    <row r="2252" spans="1:8" x14ac:dyDescent="0.25">
      <c r="A2252">
        <v>590</v>
      </c>
      <c r="B2252" s="2">
        <v>44168</v>
      </c>
      <c r="C2252">
        <v>1190</v>
      </c>
      <c r="D2252">
        <v>0.6</v>
      </c>
      <c r="E2252" s="2">
        <v>44168</v>
      </c>
      <c r="F2252">
        <v>2</v>
      </c>
      <c r="G2252" s="10">
        <f>IF(Table_production_dim1[[#This Row],[system_created_date]]=Table_production_dim1[[#Headers],[system_created_date]],"",SUMIF(B:B,Table_production_dim1[[#This Row],[system_created_date]],D:D))</f>
        <v>6.4999999999999991</v>
      </c>
      <c r="H2252" t="str">
        <f>VLOOKUP(Table_production_dim1[[#This Row],[material_dim_material_id]],Table_material_dim1[[#All],[material_id]:[material_type_description]],3,FALSE)</f>
        <v>OCC</v>
      </c>
    </row>
    <row r="2253" spans="1:8" x14ac:dyDescent="0.25">
      <c r="A2253">
        <v>2061</v>
      </c>
      <c r="B2253" s="2">
        <v>44168</v>
      </c>
      <c r="C2253">
        <v>460</v>
      </c>
      <c r="D2253">
        <v>0.23</v>
      </c>
      <c r="E2253" s="2">
        <v>44168</v>
      </c>
      <c r="F2253">
        <v>8</v>
      </c>
      <c r="G2253" s="10">
        <f>IF(Table_production_dim1[[#This Row],[system_created_date]]=Table_production_dim1[[#Headers],[system_created_date]],"",SUMIF(B:B,Table_production_dim1[[#This Row],[system_created_date]],D:D))</f>
        <v>6.4999999999999991</v>
      </c>
      <c r="H2253" t="str">
        <f>VLOOKUP(Table_production_dim1[[#This Row],[material_dim_material_id]],Table_material_dim1[[#All],[material_id]:[material_type_description]],3,FALSE)</f>
        <v>UBC</v>
      </c>
    </row>
    <row r="2254" spans="1:8" x14ac:dyDescent="0.25">
      <c r="A2254">
        <v>594</v>
      </c>
      <c r="B2254" s="2">
        <v>44168</v>
      </c>
      <c r="C2254">
        <v>1190</v>
      </c>
      <c r="D2254">
        <v>0.6</v>
      </c>
      <c r="E2254" s="2">
        <v>44168</v>
      </c>
      <c r="F2254">
        <v>2</v>
      </c>
      <c r="G2254" s="10">
        <f>IF(Table_production_dim1[[#This Row],[system_created_date]]=Table_production_dim1[[#Headers],[system_created_date]],"",SUMIF(B:B,Table_production_dim1[[#This Row],[system_created_date]],D:D))</f>
        <v>6.4999999999999991</v>
      </c>
      <c r="H2254" t="str">
        <f>VLOOKUP(Table_production_dim1[[#This Row],[material_dim_material_id]],Table_material_dim1[[#All],[material_id]:[material_type_description]],3,FALSE)</f>
        <v>OCC</v>
      </c>
    </row>
    <row r="2255" spans="1:8" x14ac:dyDescent="0.25">
      <c r="A2255">
        <v>1626</v>
      </c>
      <c r="B2255" s="2">
        <v>44168</v>
      </c>
      <c r="C2255">
        <v>1600</v>
      </c>
      <c r="D2255">
        <v>0.8</v>
      </c>
      <c r="E2255" s="2">
        <v>44168</v>
      </c>
      <c r="F2255">
        <v>4</v>
      </c>
      <c r="G2255" s="10">
        <f>IF(Table_production_dim1[[#This Row],[system_created_date]]=Table_production_dim1[[#Headers],[system_created_date]],"",SUMIF(B:B,Table_production_dim1[[#This Row],[system_created_date]],D:D))</f>
        <v>6.4999999999999991</v>
      </c>
      <c r="H2255" t="str">
        <f>VLOOKUP(Table_production_dim1[[#This Row],[material_dim_material_id]],Table_material_dim1[[#All],[material_id]:[material_type_description]],3,FALSE)</f>
        <v>ONP</v>
      </c>
    </row>
    <row r="2256" spans="1:8" x14ac:dyDescent="0.25">
      <c r="A2256">
        <v>2062</v>
      </c>
      <c r="B2256" s="2">
        <v>44168</v>
      </c>
      <c r="C2256">
        <v>460</v>
      </c>
      <c r="D2256">
        <v>0.23</v>
      </c>
      <c r="E2256" s="2">
        <v>44168</v>
      </c>
      <c r="F2256">
        <v>8</v>
      </c>
      <c r="G2256" s="10">
        <f>IF(Table_production_dim1[[#This Row],[system_created_date]]=Table_production_dim1[[#Headers],[system_created_date]],"",SUMIF(B:B,Table_production_dim1[[#This Row],[system_created_date]],D:D))</f>
        <v>6.4999999999999991</v>
      </c>
      <c r="H2256" t="str">
        <f>VLOOKUP(Table_production_dim1[[#This Row],[material_dim_material_id]],Table_material_dim1[[#All],[material_id]:[material_type_description]],3,FALSE)</f>
        <v>UBC</v>
      </c>
    </row>
    <row r="2257" spans="1:8" x14ac:dyDescent="0.25">
      <c r="A2257">
        <v>607</v>
      </c>
      <c r="B2257" s="2">
        <v>44167</v>
      </c>
      <c r="C2257">
        <v>1200</v>
      </c>
      <c r="D2257">
        <v>0.6</v>
      </c>
      <c r="E2257" s="2">
        <v>44167</v>
      </c>
      <c r="F2257">
        <v>2</v>
      </c>
      <c r="G2257" s="10">
        <f>IF(Table_production_dim1[[#This Row],[system_created_date]]=Table_production_dim1[[#Headers],[system_created_date]],"",SUMIF(B:B,Table_production_dim1[[#This Row],[system_created_date]],D:D))</f>
        <v>9.33</v>
      </c>
      <c r="H2257" t="str">
        <f>VLOOKUP(Table_production_dim1[[#This Row],[material_dim_material_id]],Table_material_dim1[[#All],[material_id]:[material_type_description]],3,FALSE)</f>
        <v>OCC</v>
      </c>
    </row>
    <row r="2258" spans="1:8" x14ac:dyDescent="0.25">
      <c r="A2258">
        <v>598</v>
      </c>
      <c r="B2258" s="2">
        <v>44167</v>
      </c>
      <c r="C2258">
        <v>1195</v>
      </c>
      <c r="D2258">
        <v>0.6</v>
      </c>
      <c r="E2258" s="2">
        <v>44167</v>
      </c>
      <c r="F2258">
        <v>2</v>
      </c>
      <c r="G2258" s="10">
        <f>IF(Table_production_dim1[[#This Row],[system_created_date]]=Table_production_dim1[[#Headers],[system_created_date]],"",SUMIF(B:B,Table_production_dim1[[#This Row],[system_created_date]],D:D))</f>
        <v>9.33</v>
      </c>
      <c r="H2258" t="str">
        <f>VLOOKUP(Table_production_dim1[[#This Row],[material_dim_material_id]],Table_material_dim1[[#All],[material_id]:[material_type_description]],3,FALSE)</f>
        <v>OCC</v>
      </c>
    </row>
    <row r="2259" spans="1:8" x14ac:dyDescent="0.25">
      <c r="A2259">
        <v>597</v>
      </c>
      <c r="B2259" s="2">
        <v>44167</v>
      </c>
      <c r="C2259">
        <v>1190</v>
      </c>
      <c r="D2259">
        <v>0.6</v>
      </c>
      <c r="E2259" s="2">
        <v>44167</v>
      </c>
      <c r="F2259">
        <v>2</v>
      </c>
      <c r="G2259" s="10">
        <f>IF(Table_production_dim1[[#This Row],[system_created_date]]=Table_production_dim1[[#Headers],[system_created_date]],"",SUMIF(B:B,Table_production_dim1[[#This Row],[system_created_date]],D:D))</f>
        <v>9.33</v>
      </c>
      <c r="H2259" t="str">
        <f>VLOOKUP(Table_production_dim1[[#This Row],[material_dim_material_id]],Table_material_dim1[[#All],[material_id]:[material_type_description]],3,FALSE)</f>
        <v>OCC</v>
      </c>
    </row>
    <row r="2260" spans="1:8" x14ac:dyDescent="0.25">
      <c r="A2260">
        <v>605</v>
      </c>
      <c r="B2260" s="2">
        <v>44167</v>
      </c>
      <c r="C2260">
        <v>1180</v>
      </c>
      <c r="D2260">
        <v>0.59</v>
      </c>
      <c r="E2260" s="2">
        <v>44167</v>
      </c>
      <c r="F2260">
        <v>2</v>
      </c>
      <c r="G2260" s="10">
        <f>IF(Table_production_dim1[[#This Row],[system_created_date]]=Table_production_dim1[[#Headers],[system_created_date]],"",SUMIF(B:B,Table_production_dim1[[#This Row],[system_created_date]],D:D))</f>
        <v>9.33</v>
      </c>
      <c r="H2260" t="str">
        <f>VLOOKUP(Table_production_dim1[[#This Row],[material_dim_material_id]],Table_material_dim1[[#All],[material_id]:[material_type_description]],3,FALSE)</f>
        <v>OCC</v>
      </c>
    </row>
    <row r="2261" spans="1:8" x14ac:dyDescent="0.25">
      <c r="A2261">
        <v>600</v>
      </c>
      <c r="B2261" s="2">
        <v>44167</v>
      </c>
      <c r="C2261">
        <v>1200</v>
      </c>
      <c r="D2261">
        <v>0.6</v>
      </c>
      <c r="E2261" s="2">
        <v>44167</v>
      </c>
      <c r="F2261">
        <v>2</v>
      </c>
      <c r="G2261" s="10">
        <f>IF(Table_production_dim1[[#This Row],[system_created_date]]=Table_production_dim1[[#Headers],[system_created_date]],"",SUMIF(B:B,Table_production_dim1[[#This Row],[system_created_date]],D:D))</f>
        <v>9.33</v>
      </c>
      <c r="H2261" t="str">
        <f>VLOOKUP(Table_production_dim1[[#This Row],[material_dim_material_id]],Table_material_dim1[[#All],[material_id]:[material_type_description]],3,FALSE)</f>
        <v>OCC</v>
      </c>
    </row>
    <row r="2262" spans="1:8" x14ac:dyDescent="0.25">
      <c r="A2262">
        <v>604</v>
      </c>
      <c r="B2262" s="2">
        <v>44167</v>
      </c>
      <c r="C2262">
        <v>1200</v>
      </c>
      <c r="D2262">
        <v>0.6</v>
      </c>
      <c r="E2262" s="2">
        <v>44167</v>
      </c>
      <c r="F2262">
        <v>2</v>
      </c>
      <c r="G2262" s="10">
        <f>IF(Table_production_dim1[[#This Row],[system_created_date]]=Table_production_dim1[[#Headers],[system_created_date]],"",SUMIF(B:B,Table_production_dim1[[#This Row],[system_created_date]],D:D))</f>
        <v>9.33</v>
      </c>
      <c r="H2262" t="str">
        <f>VLOOKUP(Table_production_dim1[[#This Row],[material_dim_material_id]],Table_material_dim1[[#All],[material_id]:[material_type_description]],3,FALSE)</f>
        <v>OCC</v>
      </c>
    </row>
    <row r="2263" spans="1:8" x14ac:dyDescent="0.25">
      <c r="A2263">
        <v>602</v>
      </c>
      <c r="B2263" s="2">
        <v>44167</v>
      </c>
      <c r="C2263">
        <v>1190</v>
      </c>
      <c r="D2263">
        <v>0.6</v>
      </c>
      <c r="E2263" s="2">
        <v>44167</v>
      </c>
      <c r="F2263">
        <v>2</v>
      </c>
      <c r="G2263" s="10">
        <f>IF(Table_production_dim1[[#This Row],[system_created_date]]=Table_production_dim1[[#Headers],[system_created_date]],"",SUMIF(B:B,Table_production_dim1[[#This Row],[system_created_date]],D:D))</f>
        <v>9.33</v>
      </c>
      <c r="H2263" t="str">
        <f>VLOOKUP(Table_production_dim1[[#This Row],[material_dim_material_id]],Table_material_dim1[[#All],[material_id]:[material_type_description]],3,FALSE)</f>
        <v>OCC</v>
      </c>
    </row>
    <row r="2264" spans="1:8" x14ac:dyDescent="0.25">
      <c r="A2264">
        <v>601</v>
      </c>
      <c r="B2264" s="2">
        <v>44167</v>
      </c>
      <c r="C2264">
        <v>1210</v>
      </c>
      <c r="D2264">
        <v>0.61</v>
      </c>
      <c r="E2264" s="2">
        <v>44167</v>
      </c>
      <c r="F2264">
        <v>2</v>
      </c>
      <c r="G2264" s="10">
        <f>IF(Table_production_dim1[[#This Row],[system_created_date]]=Table_production_dim1[[#Headers],[system_created_date]],"",SUMIF(B:B,Table_production_dim1[[#This Row],[system_created_date]],D:D))</f>
        <v>9.33</v>
      </c>
      <c r="H2264" t="str">
        <f>VLOOKUP(Table_production_dim1[[#This Row],[material_dim_material_id]],Table_material_dim1[[#All],[material_id]:[material_type_description]],3,FALSE)</f>
        <v>OCC</v>
      </c>
    </row>
    <row r="2265" spans="1:8" x14ac:dyDescent="0.25">
      <c r="A2265">
        <v>1850</v>
      </c>
      <c r="B2265" s="2">
        <v>44167</v>
      </c>
      <c r="C2265">
        <v>640</v>
      </c>
      <c r="D2265">
        <v>0.32</v>
      </c>
      <c r="E2265" s="2">
        <v>44167</v>
      </c>
      <c r="F2265">
        <v>5</v>
      </c>
      <c r="G2265" s="10">
        <f>IF(Table_production_dim1[[#This Row],[system_created_date]]=Table_production_dim1[[#Headers],[system_created_date]],"",SUMIF(B:B,Table_production_dim1[[#This Row],[system_created_date]],D:D))</f>
        <v>9.33</v>
      </c>
      <c r="H2265" t="str">
        <f>VLOOKUP(Table_production_dim1[[#This Row],[material_dim_material_id]],Table_material_dim1[[#All],[material_id]:[material_type_description]],3,FALSE)</f>
        <v>PET</v>
      </c>
    </row>
    <row r="2266" spans="1:8" x14ac:dyDescent="0.25">
      <c r="A2266">
        <v>606</v>
      </c>
      <c r="B2266" s="2">
        <v>44167</v>
      </c>
      <c r="C2266">
        <v>1210</v>
      </c>
      <c r="D2266">
        <v>0.61</v>
      </c>
      <c r="E2266" s="2">
        <v>44167</v>
      </c>
      <c r="F2266">
        <v>2</v>
      </c>
      <c r="G2266" s="10">
        <f>IF(Table_production_dim1[[#This Row],[system_created_date]]=Table_production_dim1[[#Headers],[system_created_date]],"",SUMIF(B:B,Table_production_dim1[[#This Row],[system_created_date]],D:D))</f>
        <v>9.33</v>
      </c>
      <c r="H2266" t="str">
        <f>VLOOKUP(Table_production_dim1[[#This Row],[material_dim_material_id]],Table_material_dim1[[#All],[material_id]:[material_type_description]],3,FALSE)</f>
        <v>OCC</v>
      </c>
    </row>
    <row r="2267" spans="1:8" x14ac:dyDescent="0.25">
      <c r="A2267">
        <v>599</v>
      </c>
      <c r="B2267" s="2">
        <v>44167</v>
      </c>
      <c r="C2267">
        <v>1180</v>
      </c>
      <c r="D2267">
        <v>0.59</v>
      </c>
      <c r="E2267" s="2">
        <v>44167</v>
      </c>
      <c r="F2267">
        <v>2</v>
      </c>
      <c r="G2267" s="10">
        <f>IF(Table_production_dim1[[#This Row],[system_created_date]]=Table_production_dim1[[#Headers],[system_created_date]],"",SUMIF(B:B,Table_production_dim1[[#This Row],[system_created_date]],D:D))</f>
        <v>9.33</v>
      </c>
      <c r="H2267" t="str">
        <f>VLOOKUP(Table_production_dim1[[#This Row],[material_dim_material_id]],Table_material_dim1[[#All],[material_id]:[material_type_description]],3,FALSE)</f>
        <v>OCC</v>
      </c>
    </row>
    <row r="2268" spans="1:8" x14ac:dyDescent="0.25">
      <c r="A2268">
        <v>603</v>
      </c>
      <c r="B2268" s="2">
        <v>44167</v>
      </c>
      <c r="C2268">
        <v>1186</v>
      </c>
      <c r="D2268">
        <v>0.59</v>
      </c>
      <c r="E2268" s="2">
        <v>44167</v>
      </c>
      <c r="F2268">
        <v>2</v>
      </c>
      <c r="G2268" s="10">
        <f>IF(Table_production_dim1[[#This Row],[system_created_date]]=Table_production_dim1[[#Headers],[system_created_date]],"",SUMIF(B:B,Table_production_dim1[[#This Row],[system_created_date]],D:D))</f>
        <v>9.33</v>
      </c>
      <c r="H2268" t="str">
        <f>VLOOKUP(Table_production_dim1[[#This Row],[material_dim_material_id]],Table_material_dim1[[#All],[material_id]:[material_type_description]],3,FALSE)</f>
        <v>OCC</v>
      </c>
    </row>
    <row r="2269" spans="1:8" x14ac:dyDescent="0.25">
      <c r="A2269">
        <v>1627</v>
      </c>
      <c r="B2269" s="2">
        <v>44167</v>
      </c>
      <c r="C2269">
        <v>1600</v>
      </c>
      <c r="D2269">
        <v>0.8</v>
      </c>
      <c r="E2269" s="2">
        <v>44167</v>
      </c>
      <c r="F2269">
        <v>4</v>
      </c>
      <c r="G2269" s="10">
        <f>IF(Table_production_dim1[[#This Row],[system_created_date]]=Table_production_dim1[[#Headers],[system_created_date]],"",SUMIF(B:B,Table_production_dim1[[#This Row],[system_created_date]],D:D))</f>
        <v>9.33</v>
      </c>
      <c r="H2269" t="str">
        <f>VLOOKUP(Table_production_dim1[[#This Row],[material_dim_material_id]],Table_material_dim1[[#All],[material_id]:[material_type_description]],3,FALSE)</f>
        <v>ONP</v>
      </c>
    </row>
    <row r="2270" spans="1:8" x14ac:dyDescent="0.25">
      <c r="A2270">
        <v>1629</v>
      </c>
      <c r="B2270" s="2">
        <v>44167</v>
      </c>
      <c r="C2270">
        <v>1615</v>
      </c>
      <c r="D2270">
        <v>0.81</v>
      </c>
      <c r="E2270" s="2">
        <v>44167</v>
      </c>
      <c r="F2270">
        <v>4</v>
      </c>
      <c r="G2270" s="10">
        <f>IF(Table_production_dim1[[#This Row],[system_created_date]]=Table_production_dim1[[#Headers],[system_created_date]],"",SUMIF(B:B,Table_production_dim1[[#This Row],[system_created_date]],D:D))</f>
        <v>9.33</v>
      </c>
      <c r="H2270" t="str">
        <f>VLOOKUP(Table_production_dim1[[#This Row],[material_dim_material_id]],Table_material_dim1[[#All],[material_id]:[material_type_description]],3,FALSE)</f>
        <v>ONP</v>
      </c>
    </row>
    <row r="2271" spans="1:8" x14ac:dyDescent="0.25">
      <c r="A2271">
        <v>1628</v>
      </c>
      <c r="B2271" s="2">
        <v>44167</v>
      </c>
      <c r="C2271">
        <v>1610</v>
      </c>
      <c r="D2271">
        <v>0.81</v>
      </c>
      <c r="E2271" s="2">
        <v>44167</v>
      </c>
      <c r="F2271">
        <v>4</v>
      </c>
      <c r="G2271" s="10">
        <f>IF(Table_production_dim1[[#This Row],[system_created_date]]=Table_production_dim1[[#Headers],[system_created_date]],"",SUMIF(B:B,Table_production_dim1[[#This Row],[system_created_date]],D:D))</f>
        <v>9.33</v>
      </c>
      <c r="H2271" t="str">
        <f>VLOOKUP(Table_production_dim1[[#This Row],[material_dim_material_id]],Table_material_dim1[[#All],[material_id]:[material_type_description]],3,FALSE)</f>
        <v>ONP</v>
      </c>
    </row>
    <row r="2272" spans="1:8" x14ac:dyDescent="0.25">
      <c r="A2272">
        <v>613</v>
      </c>
      <c r="B2272" s="2">
        <v>44166</v>
      </c>
      <c r="C2272">
        <v>1210</v>
      </c>
      <c r="D2272">
        <v>0.61</v>
      </c>
      <c r="E2272" s="2">
        <v>44166</v>
      </c>
      <c r="F2272">
        <v>2</v>
      </c>
      <c r="G2272" s="10">
        <f>IF(Table_production_dim1[[#This Row],[system_created_date]]=Table_production_dim1[[#Headers],[system_created_date]],"",SUMIF(B:B,Table_production_dim1[[#This Row],[system_created_date]],D:D))</f>
        <v>6.3199999999999985</v>
      </c>
      <c r="H2272" t="str">
        <f>VLOOKUP(Table_production_dim1[[#This Row],[material_dim_material_id]],Table_material_dim1[[#All],[material_id]:[material_type_description]],3,FALSE)</f>
        <v>OCC</v>
      </c>
    </row>
    <row r="2273" spans="1:8" x14ac:dyDescent="0.25">
      <c r="A2273">
        <v>609</v>
      </c>
      <c r="B2273" s="2">
        <v>44166</v>
      </c>
      <c r="C2273">
        <v>1200</v>
      </c>
      <c r="D2273">
        <v>0.6</v>
      </c>
      <c r="E2273" s="2">
        <v>44166</v>
      </c>
      <c r="F2273">
        <v>2</v>
      </c>
      <c r="G2273" s="10">
        <f>IF(Table_production_dim1[[#This Row],[system_created_date]]=Table_production_dim1[[#Headers],[system_created_date]],"",SUMIF(B:B,Table_production_dim1[[#This Row],[system_created_date]],D:D))</f>
        <v>6.3199999999999985</v>
      </c>
      <c r="H2273" t="str">
        <f>VLOOKUP(Table_production_dim1[[#This Row],[material_dim_material_id]],Table_material_dim1[[#All],[material_id]:[material_type_description]],3,FALSE)</f>
        <v>OCC</v>
      </c>
    </row>
    <row r="2274" spans="1:8" x14ac:dyDescent="0.25">
      <c r="A2274">
        <v>1630</v>
      </c>
      <c r="B2274" s="2">
        <v>44166</v>
      </c>
      <c r="C2274">
        <v>1600</v>
      </c>
      <c r="D2274">
        <v>0.8</v>
      </c>
      <c r="E2274" s="2">
        <v>44166</v>
      </c>
      <c r="F2274">
        <v>4</v>
      </c>
      <c r="G2274" s="10">
        <f>IF(Table_production_dim1[[#This Row],[system_created_date]]=Table_production_dim1[[#Headers],[system_created_date]],"",SUMIF(B:B,Table_production_dim1[[#This Row],[system_created_date]],D:D))</f>
        <v>6.3199999999999985</v>
      </c>
      <c r="H2274" t="str">
        <f>VLOOKUP(Table_production_dim1[[#This Row],[material_dim_material_id]],Table_material_dim1[[#All],[material_id]:[material_type_description]],3,FALSE)</f>
        <v>ONP</v>
      </c>
    </row>
    <row r="2275" spans="1:8" x14ac:dyDescent="0.25">
      <c r="A2275">
        <v>1851</v>
      </c>
      <c r="B2275" s="2">
        <v>44166</v>
      </c>
      <c r="C2275">
        <v>640</v>
      </c>
      <c r="D2275">
        <v>0.32</v>
      </c>
      <c r="E2275" s="2">
        <v>44166</v>
      </c>
      <c r="F2275">
        <v>5</v>
      </c>
      <c r="G2275" s="10">
        <f>IF(Table_production_dim1[[#This Row],[system_created_date]]=Table_production_dim1[[#Headers],[system_created_date]],"",SUMIF(B:B,Table_production_dim1[[#This Row],[system_created_date]],D:D))</f>
        <v>6.3199999999999985</v>
      </c>
      <c r="H2275" t="str">
        <f>VLOOKUP(Table_production_dim1[[#This Row],[material_dim_material_id]],Table_material_dim1[[#All],[material_id]:[material_type_description]],3,FALSE)</f>
        <v>PET</v>
      </c>
    </row>
    <row r="2276" spans="1:8" x14ac:dyDescent="0.25">
      <c r="A2276">
        <v>611</v>
      </c>
      <c r="B2276" s="2">
        <v>44166</v>
      </c>
      <c r="C2276">
        <v>1180</v>
      </c>
      <c r="D2276">
        <v>0.59</v>
      </c>
      <c r="E2276" s="2">
        <v>44166</v>
      </c>
      <c r="F2276">
        <v>2</v>
      </c>
      <c r="G2276" s="10">
        <f>IF(Table_production_dim1[[#This Row],[system_created_date]]=Table_production_dim1[[#Headers],[system_created_date]],"",SUMIF(B:B,Table_production_dim1[[#This Row],[system_created_date]],D:D))</f>
        <v>6.3199999999999985</v>
      </c>
      <c r="H2276" t="str">
        <f>VLOOKUP(Table_production_dim1[[#This Row],[material_dim_material_id]],Table_material_dim1[[#All],[material_id]:[material_type_description]],3,FALSE)</f>
        <v>OCC</v>
      </c>
    </row>
    <row r="2277" spans="1:8" x14ac:dyDescent="0.25">
      <c r="A2277">
        <v>614</v>
      </c>
      <c r="B2277" s="2">
        <v>44166</v>
      </c>
      <c r="C2277">
        <v>1200</v>
      </c>
      <c r="D2277">
        <v>0.6</v>
      </c>
      <c r="E2277" s="2">
        <v>44166</v>
      </c>
      <c r="F2277">
        <v>2</v>
      </c>
      <c r="G2277" s="10">
        <f>IF(Table_production_dim1[[#This Row],[system_created_date]]=Table_production_dim1[[#Headers],[system_created_date]],"",SUMIF(B:B,Table_production_dim1[[#This Row],[system_created_date]],D:D))</f>
        <v>6.3199999999999985</v>
      </c>
      <c r="H2277" t="str">
        <f>VLOOKUP(Table_production_dim1[[#This Row],[material_dim_material_id]],Table_material_dim1[[#All],[material_id]:[material_type_description]],3,FALSE)</f>
        <v>OCC</v>
      </c>
    </row>
    <row r="2278" spans="1:8" x14ac:dyDescent="0.25">
      <c r="A2278">
        <v>612</v>
      </c>
      <c r="B2278" s="2">
        <v>44166</v>
      </c>
      <c r="C2278">
        <v>1190</v>
      </c>
      <c r="D2278">
        <v>0.6</v>
      </c>
      <c r="E2278" s="2">
        <v>44166</v>
      </c>
      <c r="F2278">
        <v>2</v>
      </c>
      <c r="G2278" s="10">
        <f>IF(Table_production_dim1[[#This Row],[system_created_date]]=Table_production_dim1[[#Headers],[system_created_date]],"",SUMIF(B:B,Table_production_dim1[[#This Row],[system_created_date]],D:D))</f>
        <v>6.3199999999999985</v>
      </c>
      <c r="H2278" t="str">
        <f>VLOOKUP(Table_production_dim1[[#This Row],[material_dim_material_id]],Table_material_dim1[[#All],[material_id]:[material_type_description]],3,FALSE)</f>
        <v>OCC</v>
      </c>
    </row>
    <row r="2279" spans="1:8" x14ac:dyDescent="0.25">
      <c r="A2279">
        <v>608</v>
      </c>
      <c r="B2279" s="2">
        <v>44166</v>
      </c>
      <c r="C2279">
        <v>1180</v>
      </c>
      <c r="D2279">
        <v>0.59</v>
      </c>
      <c r="E2279" s="2">
        <v>44166</v>
      </c>
      <c r="F2279">
        <v>2</v>
      </c>
      <c r="G2279" s="10">
        <f>IF(Table_production_dim1[[#This Row],[system_created_date]]=Table_production_dim1[[#Headers],[system_created_date]],"",SUMIF(B:B,Table_production_dim1[[#This Row],[system_created_date]],D:D))</f>
        <v>6.3199999999999985</v>
      </c>
      <c r="H2279" t="str">
        <f>VLOOKUP(Table_production_dim1[[#This Row],[material_dim_material_id]],Table_material_dim1[[#All],[material_id]:[material_type_description]],3,FALSE)</f>
        <v>OCC</v>
      </c>
    </row>
    <row r="2280" spans="1:8" x14ac:dyDescent="0.25">
      <c r="A2280">
        <v>610</v>
      </c>
      <c r="B2280" s="2">
        <v>44166</v>
      </c>
      <c r="C2280">
        <v>1195</v>
      </c>
      <c r="D2280">
        <v>0.6</v>
      </c>
      <c r="E2280" s="2">
        <v>44166</v>
      </c>
      <c r="F2280">
        <v>2</v>
      </c>
      <c r="G2280" s="10">
        <f>IF(Table_production_dim1[[#This Row],[system_created_date]]=Table_production_dim1[[#Headers],[system_created_date]],"",SUMIF(B:B,Table_production_dim1[[#This Row],[system_created_date]],D:D))</f>
        <v>6.3199999999999985</v>
      </c>
      <c r="H2280" t="str">
        <f>VLOOKUP(Table_production_dim1[[#This Row],[material_dim_material_id]],Table_material_dim1[[#All],[material_id]:[material_type_description]],3,FALSE)</f>
        <v>OCC</v>
      </c>
    </row>
    <row r="2281" spans="1:8" x14ac:dyDescent="0.25">
      <c r="A2281">
        <v>615</v>
      </c>
      <c r="B2281" s="2">
        <v>44166</v>
      </c>
      <c r="C2281">
        <v>1156</v>
      </c>
      <c r="D2281">
        <v>0.57999999999999996</v>
      </c>
      <c r="E2281" s="2">
        <v>44166</v>
      </c>
      <c r="F2281">
        <v>2</v>
      </c>
      <c r="G2281" s="10">
        <f>IF(Table_production_dim1[[#This Row],[system_created_date]]=Table_production_dim1[[#Headers],[system_created_date]],"",SUMIF(B:B,Table_production_dim1[[#This Row],[system_created_date]],D:D))</f>
        <v>6.3199999999999985</v>
      </c>
      <c r="H2281" t="str">
        <f>VLOOKUP(Table_production_dim1[[#This Row],[material_dim_material_id]],Table_material_dim1[[#All],[material_id]:[material_type_description]],3,FALSE)</f>
        <v>OCC</v>
      </c>
    </row>
    <row r="2282" spans="1:8" x14ac:dyDescent="0.25">
      <c r="A2282">
        <v>1507</v>
      </c>
      <c r="B2282" s="2">
        <v>44166</v>
      </c>
      <c r="C2282">
        <v>850</v>
      </c>
      <c r="D2282">
        <v>0.43</v>
      </c>
      <c r="E2282" s="2">
        <v>44166</v>
      </c>
      <c r="F2282">
        <v>3</v>
      </c>
      <c r="G2282" s="10">
        <f>IF(Table_production_dim1[[#This Row],[system_created_date]]=Table_production_dim1[[#Headers],[system_created_date]],"",SUMIF(B:B,Table_production_dim1[[#This Row],[system_created_date]],D:D))</f>
        <v>6.3199999999999985</v>
      </c>
      <c r="H2282" t="str">
        <f>VLOOKUP(Table_production_dim1[[#This Row],[material_dim_material_id]],Table_material_dim1[[#All],[material_id]:[material_type_description]],3,FALSE)</f>
        <v>TIN</v>
      </c>
    </row>
    <row r="2283" spans="1:8" x14ac:dyDescent="0.25">
      <c r="A2283">
        <v>617</v>
      </c>
      <c r="B2283" s="2">
        <v>44165</v>
      </c>
      <c r="C2283">
        <v>1210</v>
      </c>
      <c r="D2283">
        <v>0.61</v>
      </c>
      <c r="E2283" s="2">
        <v>44165</v>
      </c>
      <c r="F2283">
        <v>2</v>
      </c>
      <c r="G2283" s="10">
        <f>IF(Table_production_dim1[[#This Row],[system_created_date]]=Table_production_dim1[[#Headers],[system_created_date]],"",SUMIF(B:B,Table_production_dim1[[#This Row],[system_created_date]],D:D))</f>
        <v>6.1800000000000006</v>
      </c>
      <c r="H2283" t="str">
        <f>VLOOKUP(Table_production_dim1[[#This Row],[material_dim_material_id]],Table_material_dim1[[#All],[material_id]:[material_type_description]],3,FALSE)</f>
        <v>OCC</v>
      </c>
    </row>
    <row r="2284" spans="1:8" x14ac:dyDescent="0.25">
      <c r="A2284">
        <v>621</v>
      </c>
      <c r="B2284" s="2">
        <v>44165</v>
      </c>
      <c r="C2284">
        <v>1200</v>
      </c>
      <c r="D2284">
        <v>0.6</v>
      </c>
      <c r="E2284" s="2">
        <v>44165</v>
      </c>
      <c r="F2284">
        <v>2</v>
      </c>
      <c r="G2284" s="10">
        <f>IF(Table_production_dim1[[#This Row],[system_created_date]]=Table_production_dim1[[#Headers],[system_created_date]],"",SUMIF(B:B,Table_production_dim1[[#This Row],[system_created_date]],D:D))</f>
        <v>6.1800000000000006</v>
      </c>
      <c r="H2284" t="str">
        <f>VLOOKUP(Table_production_dim1[[#This Row],[material_dim_material_id]],Table_material_dim1[[#All],[material_id]:[material_type_description]],3,FALSE)</f>
        <v>OCC</v>
      </c>
    </row>
    <row r="2285" spans="1:8" x14ac:dyDescent="0.25">
      <c r="A2285">
        <v>623</v>
      </c>
      <c r="B2285" s="2">
        <v>44165</v>
      </c>
      <c r="C2285">
        <v>1190</v>
      </c>
      <c r="D2285">
        <v>0.6</v>
      </c>
      <c r="E2285" s="2">
        <v>44165</v>
      </c>
      <c r="F2285">
        <v>2</v>
      </c>
      <c r="G2285" s="10">
        <f>IF(Table_production_dim1[[#This Row],[system_created_date]]=Table_production_dim1[[#Headers],[system_created_date]],"",SUMIF(B:B,Table_production_dim1[[#This Row],[system_created_date]],D:D))</f>
        <v>6.1800000000000006</v>
      </c>
      <c r="H2285" t="str">
        <f>VLOOKUP(Table_production_dim1[[#This Row],[material_dim_material_id]],Table_material_dim1[[#All],[material_id]:[material_type_description]],3,FALSE)</f>
        <v>OCC</v>
      </c>
    </row>
    <row r="2286" spans="1:8" x14ac:dyDescent="0.25">
      <c r="A2286">
        <v>619</v>
      </c>
      <c r="B2286" s="2">
        <v>44165</v>
      </c>
      <c r="C2286">
        <v>1196</v>
      </c>
      <c r="D2286">
        <v>0.6</v>
      </c>
      <c r="E2286" s="2">
        <v>44165</v>
      </c>
      <c r="F2286">
        <v>2</v>
      </c>
      <c r="G2286" s="10">
        <f>IF(Table_production_dim1[[#This Row],[system_created_date]]=Table_production_dim1[[#Headers],[system_created_date]],"",SUMIF(B:B,Table_production_dim1[[#This Row],[system_created_date]],D:D))</f>
        <v>6.1800000000000006</v>
      </c>
      <c r="H2286" t="str">
        <f>VLOOKUP(Table_production_dim1[[#This Row],[material_dim_material_id]],Table_material_dim1[[#All],[material_id]:[material_type_description]],3,FALSE)</f>
        <v>OCC</v>
      </c>
    </row>
    <row r="2287" spans="1:8" x14ac:dyDescent="0.25">
      <c r="A2287">
        <v>1631</v>
      </c>
      <c r="B2287" s="2">
        <v>44165</v>
      </c>
      <c r="C2287">
        <v>1600</v>
      </c>
      <c r="D2287">
        <v>0.8</v>
      </c>
      <c r="E2287" s="2">
        <v>44165</v>
      </c>
      <c r="F2287">
        <v>4</v>
      </c>
      <c r="G2287" s="10">
        <f>IF(Table_production_dim1[[#This Row],[system_created_date]]=Table_production_dim1[[#Headers],[system_created_date]],"",SUMIF(B:B,Table_production_dim1[[#This Row],[system_created_date]],D:D))</f>
        <v>6.1800000000000006</v>
      </c>
      <c r="H2287" t="str">
        <f>VLOOKUP(Table_production_dim1[[#This Row],[material_dim_material_id]],Table_material_dim1[[#All],[material_id]:[material_type_description]],3,FALSE)</f>
        <v>ONP</v>
      </c>
    </row>
    <row r="2288" spans="1:8" x14ac:dyDescent="0.25">
      <c r="A2288">
        <v>1852</v>
      </c>
      <c r="B2288" s="2">
        <v>44165</v>
      </c>
      <c r="C2288">
        <v>650</v>
      </c>
      <c r="D2288">
        <v>0.33</v>
      </c>
      <c r="E2288" s="2">
        <v>44165</v>
      </c>
      <c r="F2288">
        <v>5</v>
      </c>
      <c r="G2288" s="10">
        <f>IF(Table_production_dim1[[#This Row],[system_created_date]]=Table_production_dim1[[#Headers],[system_created_date]],"",SUMIF(B:B,Table_production_dim1[[#This Row],[system_created_date]],D:D))</f>
        <v>6.1800000000000006</v>
      </c>
      <c r="H2288" t="str">
        <f>VLOOKUP(Table_production_dim1[[#This Row],[material_dim_material_id]],Table_material_dim1[[#All],[material_id]:[material_type_description]],3,FALSE)</f>
        <v>PET</v>
      </c>
    </row>
    <row r="2289" spans="1:8" x14ac:dyDescent="0.25">
      <c r="A2289">
        <v>620</v>
      </c>
      <c r="B2289" s="2">
        <v>44165</v>
      </c>
      <c r="C2289">
        <v>1180</v>
      </c>
      <c r="D2289">
        <v>0.59</v>
      </c>
      <c r="E2289" s="2">
        <v>44165</v>
      </c>
      <c r="F2289">
        <v>2</v>
      </c>
      <c r="G2289" s="10">
        <f>IF(Table_production_dim1[[#This Row],[system_created_date]]=Table_production_dim1[[#Headers],[system_created_date]],"",SUMIF(B:B,Table_production_dim1[[#This Row],[system_created_date]],D:D))</f>
        <v>6.1800000000000006</v>
      </c>
      <c r="H2289" t="str">
        <f>VLOOKUP(Table_production_dim1[[#This Row],[material_dim_material_id]],Table_material_dim1[[#All],[material_id]:[material_type_description]],3,FALSE)</f>
        <v>OCC</v>
      </c>
    </row>
    <row r="2290" spans="1:8" x14ac:dyDescent="0.25">
      <c r="A2290">
        <v>618</v>
      </c>
      <c r="B2290" s="2">
        <v>44165</v>
      </c>
      <c r="C2290">
        <v>1220</v>
      </c>
      <c r="D2290">
        <v>0.61</v>
      </c>
      <c r="E2290" s="2">
        <v>44165</v>
      </c>
      <c r="F2290">
        <v>2</v>
      </c>
      <c r="G2290" s="10">
        <f>IF(Table_production_dim1[[#This Row],[system_created_date]]=Table_production_dim1[[#Headers],[system_created_date]],"",SUMIF(B:B,Table_production_dim1[[#This Row],[system_created_date]],D:D))</f>
        <v>6.1800000000000006</v>
      </c>
      <c r="H2290" t="str">
        <f>VLOOKUP(Table_production_dim1[[#This Row],[material_dim_material_id]],Table_material_dim1[[#All],[material_id]:[material_type_description]],3,FALSE)</f>
        <v>OCC</v>
      </c>
    </row>
    <row r="2291" spans="1:8" x14ac:dyDescent="0.25">
      <c r="A2291">
        <v>616</v>
      </c>
      <c r="B2291" s="2">
        <v>44165</v>
      </c>
      <c r="C2291">
        <v>1200</v>
      </c>
      <c r="D2291">
        <v>0.6</v>
      </c>
      <c r="E2291" s="2">
        <v>44165</v>
      </c>
      <c r="F2291">
        <v>2</v>
      </c>
      <c r="G2291" s="10">
        <f>IF(Table_production_dim1[[#This Row],[system_created_date]]=Table_production_dim1[[#Headers],[system_created_date]],"",SUMIF(B:B,Table_production_dim1[[#This Row],[system_created_date]],D:D))</f>
        <v>6.1800000000000006</v>
      </c>
      <c r="H2291" t="str">
        <f>VLOOKUP(Table_production_dim1[[#This Row],[material_dim_material_id]],Table_material_dim1[[#All],[material_id]:[material_type_description]],3,FALSE)</f>
        <v>OCC</v>
      </c>
    </row>
    <row r="2292" spans="1:8" x14ac:dyDescent="0.25">
      <c r="A2292">
        <v>2063</v>
      </c>
      <c r="B2292" s="2">
        <v>44165</v>
      </c>
      <c r="C2292">
        <v>450</v>
      </c>
      <c r="D2292">
        <v>0.23</v>
      </c>
      <c r="E2292" s="2">
        <v>44165</v>
      </c>
      <c r="F2292">
        <v>8</v>
      </c>
      <c r="G2292" s="10">
        <f>IF(Table_production_dim1[[#This Row],[system_created_date]]=Table_production_dim1[[#Headers],[system_created_date]],"",SUMIF(B:B,Table_production_dim1[[#This Row],[system_created_date]],D:D))</f>
        <v>6.1800000000000006</v>
      </c>
      <c r="H2292" t="str">
        <f>VLOOKUP(Table_production_dim1[[#This Row],[material_dim_material_id]],Table_material_dim1[[#All],[material_id]:[material_type_description]],3,FALSE)</f>
        <v>UBC</v>
      </c>
    </row>
    <row r="2293" spans="1:8" x14ac:dyDescent="0.25">
      <c r="A2293">
        <v>622</v>
      </c>
      <c r="B2293" s="2">
        <v>44165</v>
      </c>
      <c r="C2293">
        <v>1215</v>
      </c>
      <c r="D2293">
        <v>0.61</v>
      </c>
      <c r="E2293" s="2">
        <v>44165</v>
      </c>
      <c r="F2293">
        <v>2</v>
      </c>
      <c r="G2293" s="10">
        <f>IF(Table_production_dim1[[#This Row],[system_created_date]]=Table_production_dim1[[#Headers],[system_created_date]],"",SUMIF(B:B,Table_production_dim1[[#This Row],[system_created_date]],D:D))</f>
        <v>6.1800000000000006</v>
      </c>
      <c r="H2293" t="str">
        <f>VLOOKUP(Table_production_dim1[[#This Row],[material_dim_material_id]],Table_material_dim1[[#All],[material_id]:[material_type_description]],3,FALSE)</f>
        <v>OCC</v>
      </c>
    </row>
    <row r="2294" spans="1:8" x14ac:dyDescent="0.25">
      <c r="A2294">
        <v>627</v>
      </c>
      <c r="B2294" s="2">
        <v>44162</v>
      </c>
      <c r="C2294">
        <v>1170</v>
      </c>
      <c r="D2294">
        <v>0.59</v>
      </c>
      <c r="E2294" s="2">
        <v>44162</v>
      </c>
      <c r="F2294">
        <v>2</v>
      </c>
      <c r="G2294" s="10">
        <f>IF(Table_production_dim1[[#This Row],[system_created_date]]=Table_production_dim1[[#Headers],[system_created_date]],"",SUMIF(B:B,Table_production_dim1[[#This Row],[system_created_date]],D:D))</f>
        <v>4.58</v>
      </c>
      <c r="H2294" t="str">
        <f>VLOOKUP(Table_production_dim1[[#This Row],[material_dim_material_id]],Table_material_dim1[[#All],[material_id]:[material_type_description]],3,FALSE)</f>
        <v>OCC</v>
      </c>
    </row>
    <row r="2295" spans="1:8" x14ac:dyDescent="0.25">
      <c r="A2295">
        <v>626</v>
      </c>
      <c r="B2295" s="2">
        <v>44162</v>
      </c>
      <c r="C2295">
        <v>1180</v>
      </c>
      <c r="D2295">
        <v>0.59</v>
      </c>
      <c r="E2295" s="2">
        <v>44162</v>
      </c>
      <c r="F2295">
        <v>2</v>
      </c>
      <c r="G2295" s="10">
        <f>IF(Table_production_dim1[[#This Row],[system_created_date]]=Table_production_dim1[[#Headers],[system_created_date]],"",SUMIF(B:B,Table_production_dim1[[#This Row],[system_created_date]],D:D))</f>
        <v>4.58</v>
      </c>
      <c r="H2295" s="10" t="str">
        <f>VLOOKUP(Table_production_dim1[[#This Row],[material_dim_material_id]],Table_material_dim1[[#All],[material_id]:[material_type_description]],3,FALSE)</f>
        <v>OCC</v>
      </c>
    </row>
    <row r="2296" spans="1:8" x14ac:dyDescent="0.25">
      <c r="A2296">
        <v>625</v>
      </c>
      <c r="B2296" s="2">
        <v>44162</v>
      </c>
      <c r="C2296">
        <v>1200</v>
      </c>
      <c r="D2296">
        <v>0.6</v>
      </c>
      <c r="E2296" s="2">
        <v>44162</v>
      </c>
      <c r="F2296">
        <v>2</v>
      </c>
      <c r="G2296" s="10">
        <f>IF(Table_production_dim1[[#This Row],[system_created_date]]=Table_production_dim1[[#Headers],[system_created_date]],"",SUMIF(B:B,Table_production_dim1[[#This Row],[system_created_date]],D:D))</f>
        <v>4.58</v>
      </c>
      <c r="H2296" s="10" t="str">
        <f>VLOOKUP(Table_production_dim1[[#This Row],[material_dim_material_id]],Table_material_dim1[[#All],[material_id]:[material_type_description]],3,FALSE)</f>
        <v>OCC</v>
      </c>
    </row>
    <row r="2297" spans="1:8" x14ac:dyDescent="0.25">
      <c r="A2297">
        <v>628</v>
      </c>
      <c r="B2297" s="2">
        <v>44162</v>
      </c>
      <c r="C2297">
        <v>1196</v>
      </c>
      <c r="D2297">
        <v>0.6</v>
      </c>
      <c r="E2297" s="2">
        <v>44162</v>
      </c>
      <c r="F2297">
        <v>2</v>
      </c>
      <c r="G2297" s="10">
        <f>IF(Table_production_dim1[[#This Row],[system_created_date]]=Table_production_dim1[[#Headers],[system_created_date]],"",SUMIF(B:B,Table_production_dim1[[#This Row],[system_created_date]],D:D))</f>
        <v>4.58</v>
      </c>
      <c r="H2297" s="10" t="str">
        <f>VLOOKUP(Table_production_dim1[[#This Row],[material_dim_material_id]],Table_material_dim1[[#All],[material_id]:[material_type_description]],3,FALSE)</f>
        <v>OCC</v>
      </c>
    </row>
    <row r="2298" spans="1:8" x14ac:dyDescent="0.25">
      <c r="A2298">
        <v>1632</v>
      </c>
      <c r="B2298" s="2">
        <v>44162</v>
      </c>
      <c r="C2298">
        <v>1600</v>
      </c>
      <c r="D2298">
        <v>0.8</v>
      </c>
      <c r="E2298" s="2">
        <v>44162</v>
      </c>
      <c r="F2298">
        <v>4</v>
      </c>
      <c r="G2298" s="10">
        <f>IF(Table_production_dim1[[#This Row],[system_created_date]]=Table_production_dim1[[#Headers],[system_created_date]],"",SUMIF(B:B,Table_production_dim1[[#This Row],[system_created_date]],D:D))</f>
        <v>4.58</v>
      </c>
      <c r="H2298" s="10" t="str">
        <f>VLOOKUP(Table_production_dim1[[#This Row],[material_dim_material_id]],Table_material_dim1[[#All],[material_id]:[material_type_description]],3,FALSE)</f>
        <v>ONP</v>
      </c>
    </row>
    <row r="2299" spans="1:8" x14ac:dyDescent="0.25">
      <c r="A2299">
        <v>624</v>
      </c>
      <c r="B2299" s="2">
        <v>44162</v>
      </c>
      <c r="C2299">
        <v>1180</v>
      </c>
      <c r="D2299">
        <v>0.59</v>
      </c>
      <c r="E2299" s="2">
        <v>44162</v>
      </c>
      <c r="F2299">
        <v>2</v>
      </c>
      <c r="G2299" s="10">
        <f>IF(Table_production_dim1[[#This Row],[system_created_date]]=Table_production_dim1[[#Headers],[system_created_date]],"",SUMIF(B:B,Table_production_dim1[[#This Row],[system_created_date]],D:D))</f>
        <v>4.58</v>
      </c>
      <c r="H2299" s="10" t="str">
        <f>VLOOKUP(Table_production_dim1[[#This Row],[material_dim_material_id]],Table_material_dim1[[#All],[material_id]:[material_type_description]],3,FALSE)</f>
        <v>OCC</v>
      </c>
    </row>
    <row r="2300" spans="1:8" x14ac:dyDescent="0.25">
      <c r="A2300">
        <v>1633</v>
      </c>
      <c r="B2300" s="2">
        <v>44162</v>
      </c>
      <c r="C2300">
        <v>1610</v>
      </c>
      <c r="D2300">
        <v>0.81</v>
      </c>
      <c r="E2300" s="2">
        <v>44162</v>
      </c>
      <c r="F2300">
        <v>4</v>
      </c>
      <c r="G2300" s="10">
        <f>IF(Table_production_dim1[[#This Row],[system_created_date]]=Table_production_dim1[[#Headers],[system_created_date]],"",SUMIF(B:B,Table_production_dim1[[#This Row],[system_created_date]],D:D))</f>
        <v>4.58</v>
      </c>
      <c r="H2300" s="10" t="str">
        <f>VLOOKUP(Table_production_dim1[[#This Row],[material_dim_material_id]],Table_material_dim1[[#All],[material_id]:[material_type_description]],3,FALSE)</f>
        <v>ONP</v>
      </c>
    </row>
    <row r="2301" spans="1:8" x14ac:dyDescent="0.25">
      <c r="A2301">
        <v>635</v>
      </c>
      <c r="B2301" s="2">
        <v>44160</v>
      </c>
      <c r="C2301">
        <v>1190</v>
      </c>
      <c r="D2301">
        <v>0.6</v>
      </c>
      <c r="E2301" s="2">
        <v>44160</v>
      </c>
      <c r="F2301">
        <v>2</v>
      </c>
      <c r="G2301" s="10">
        <f>IF(Table_production_dim1[[#This Row],[system_created_date]]=Table_production_dim1[[#Headers],[system_created_date]],"",SUMIF(B:B,Table_production_dim1[[#This Row],[system_created_date]],D:D))</f>
        <v>8.7999999999999989</v>
      </c>
      <c r="H2301" s="10" t="str">
        <f>VLOOKUP(Table_production_dim1[[#This Row],[material_dim_material_id]],Table_material_dim1[[#All],[material_id]:[material_type_description]],3,FALSE)</f>
        <v>OCC</v>
      </c>
    </row>
    <row r="2302" spans="1:8" x14ac:dyDescent="0.25">
      <c r="A2302">
        <v>638</v>
      </c>
      <c r="B2302" s="2">
        <v>44160</v>
      </c>
      <c r="C2302">
        <v>1200</v>
      </c>
      <c r="D2302">
        <v>0.6</v>
      </c>
      <c r="E2302" s="2">
        <v>44160</v>
      </c>
      <c r="F2302">
        <v>2</v>
      </c>
      <c r="G2302" s="10">
        <f>IF(Table_production_dim1[[#This Row],[system_created_date]]=Table_production_dim1[[#Headers],[system_created_date]],"",SUMIF(B:B,Table_production_dim1[[#This Row],[system_created_date]],D:D))</f>
        <v>8.7999999999999989</v>
      </c>
      <c r="H2302" s="10" t="str">
        <f>VLOOKUP(Table_production_dim1[[#This Row],[material_dim_material_id]],Table_material_dim1[[#All],[material_id]:[material_type_description]],3,FALSE)</f>
        <v>OCC</v>
      </c>
    </row>
    <row r="2303" spans="1:8" x14ac:dyDescent="0.25">
      <c r="A2303">
        <v>630</v>
      </c>
      <c r="B2303" s="2">
        <v>44160</v>
      </c>
      <c r="C2303">
        <v>1156</v>
      </c>
      <c r="D2303">
        <v>0.57999999999999996</v>
      </c>
      <c r="E2303" s="2">
        <v>44160</v>
      </c>
      <c r="F2303">
        <v>2</v>
      </c>
      <c r="G2303" s="10">
        <f>IF(Table_production_dim1[[#This Row],[system_created_date]]=Table_production_dim1[[#Headers],[system_created_date]],"",SUMIF(B:B,Table_production_dim1[[#This Row],[system_created_date]],D:D))</f>
        <v>8.7999999999999989</v>
      </c>
      <c r="H2303" s="10" t="str">
        <f>VLOOKUP(Table_production_dim1[[#This Row],[material_dim_material_id]],Table_material_dim1[[#All],[material_id]:[material_type_description]],3,FALSE)</f>
        <v>OCC</v>
      </c>
    </row>
    <row r="2304" spans="1:8" x14ac:dyDescent="0.25">
      <c r="A2304">
        <v>631</v>
      </c>
      <c r="B2304" s="2">
        <v>44160</v>
      </c>
      <c r="C2304">
        <v>1200</v>
      </c>
      <c r="D2304">
        <v>0.6</v>
      </c>
      <c r="E2304" s="2">
        <v>44160</v>
      </c>
      <c r="F2304">
        <v>2</v>
      </c>
      <c r="G2304" s="10">
        <f>IF(Table_production_dim1[[#This Row],[system_created_date]]=Table_production_dim1[[#Headers],[system_created_date]],"",SUMIF(B:B,Table_production_dim1[[#This Row],[system_created_date]],D:D))</f>
        <v>8.7999999999999989</v>
      </c>
      <c r="H2304" s="10" t="str">
        <f>VLOOKUP(Table_production_dim1[[#This Row],[material_dim_material_id]],Table_material_dim1[[#All],[material_id]:[material_type_description]],3,FALSE)</f>
        <v>OCC</v>
      </c>
    </row>
    <row r="2305" spans="1:8" x14ac:dyDescent="0.25">
      <c r="A2305">
        <v>639</v>
      </c>
      <c r="B2305" s="2">
        <v>44160</v>
      </c>
      <c r="C2305">
        <v>1216</v>
      </c>
      <c r="D2305">
        <v>0.61</v>
      </c>
      <c r="E2305" s="2">
        <v>44160</v>
      </c>
      <c r="F2305">
        <v>2</v>
      </c>
      <c r="G2305" s="10">
        <f>IF(Table_production_dim1[[#This Row],[system_created_date]]=Table_production_dim1[[#Headers],[system_created_date]],"",SUMIF(B:B,Table_production_dim1[[#This Row],[system_created_date]],D:D))</f>
        <v>8.7999999999999989</v>
      </c>
      <c r="H2305" s="10" t="str">
        <f>VLOOKUP(Table_production_dim1[[#This Row],[material_dim_material_id]],Table_material_dim1[[#All],[material_id]:[material_type_description]],3,FALSE)</f>
        <v>OCC</v>
      </c>
    </row>
    <row r="2306" spans="1:8" x14ac:dyDescent="0.25">
      <c r="A2306">
        <v>637</v>
      </c>
      <c r="B2306" s="2">
        <v>44160</v>
      </c>
      <c r="C2306">
        <v>1215</v>
      </c>
      <c r="D2306">
        <v>0.61</v>
      </c>
      <c r="E2306" s="2">
        <v>44160</v>
      </c>
      <c r="F2306">
        <v>2</v>
      </c>
      <c r="G2306" s="10">
        <f>IF(Table_production_dim1[[#This Row],[system_created_date]]=Table_production_dim1[[#Headers],[system_created_date]],"",SUMIF(B:B,Table_production_dim1[[#This Row],[system_created_date]],D:D))</f>
        <v>8.7999999999999989</v>
      </c>
      <c r="H2306" s="10" t="str">
        <f>VLOOKUP(Table_production_dim1[[#This Row],[material_dim_material_id]],Table_material_dim1[[#All],[material_id]:[material_type_description]],3,FALSE)</f>
        <v>OCC</v>
      </c>
    </row>
    <row r="2307" spans="1:8" x14ac:dyDescent="0.25">
      <c r="A2307">
        <v>633</v>
      </c>
      <c r="B2307" s="2">
        <v>44160</v>
      </c>
      <c r="C2307">
        <v>1196</v>
      </c>
      <c r="D2307">
        <v>0.6</v>
      </c>
      <c r="E2307" s="2">
        <v>44160</v>
      </c>
      <c r="F2307">
        <v>2</v>
      </c>
      <c r="G2307" s="10">
        <f>IF(Table_production_dim1[[#This Row],[system_created_date]]=Table_production_dim1[[#Headers],[system_created_date]],"",SUMIF(B:B,Table_production_dim1[[#This Row],[system_created_date]],D:D))</f>
        <v>8.7999999999999989</v>
      </c>
      <c r="H2307" s="10" t="str">
        <f>VLOOKUP(Table_production_dim1[[#This Row],[material_dim_material_id]],Table_material_dim1[[#All],[material_id]:[material_type_description]],3,FALSE)</f>
        <v>OCC</v>
      </c>
    </row>
    <row r="2308" spans="1:8" x14ac:dyDescent="0.25">
      <c r="A2308">
        <v>632</v>
      </c>
      <c r="B2308" s="2">
        <v>44160</v>
      </c>
      <c r="C2308">
        <v>1210</v>
      </c>
      <c r="D2308">
        <v>0.61</v>
      </c>
      <c r="E2308" s="2">
        <v>44160</v>
      </c>
      <c r="F2308">
        <v>2</v>
      </c>
      <c r="G2308" s="10">
        <f>IF(Table_production_dim1[[#This Row],[system_created_date]]=Table_production_dim1[[#Headers],[system_created_date]],"",SUMIF(B:B,Table_production_dim1[[#This Row],[system_created_date]],D:D))</f>
        <v>8.7999999999999989</v>
      </c>
      <c r="H2308" s="10" t="str">
        <f>VLOOKUP(Table_production_dim1[[#This Row],[material_dim_material_id]],Table_material_dim1[[#All],[material_id]:[material_type_description]],3,FALSE)</f>
        <v>OCC</v>
      </c>
    </row>
    <row r="2309" spans="1:8" x14ac:dyDescent="0.25">
      <c r="A2309">
        <v>629</v>
      </c>
      <c r="B2309" s="2">
        <v>44160</v>
      </c>
      <c r="C2309">
        <v>1180</v>
      </c>
      <c r="D2309">
        <v>0.59</v>
      </c>
      <c r="E2309" s="2">
        <v>44160</v>
      </c>
      <c r="F2309">
        <v>2</v>
      </c>
      <c r="G2309" s="10">
        <f>IF(Table_production_dim1[[#This Row],[system_created_date]]=Table_production_dim1[[#Headers],[system_created_date]],"",SUMIF(B:B,Table_production_dim1[[#This Row],[system_created_date]],D:D))</f>
        <v>8.7999999999999989</v>
      </c>
      <c r="H2309" s="10" t="str">
        <f>VLOOKUP(Table_production_dim1[[#This Row],[material_dim_material_id]],Table_material_dim1[[#All],[material_id]:[material_type_description]],3,FALSE)</f>
        <v>OCC</v>
      </c>
    </row>
    <row r="2310" spans="1:8" x14ac:dyDescent="0.25">
      <c r="A2310">
        <v>636</v>
      </c>
      <c r="B2310" s="2">
        <v>44160</v>
      </c>
      <c r="C2310">
        <v>1200</v>
      </c>
      <c r="D2310">
        <v>0.6</v>
      </c>
      <c r="E2310" s="2">
        <v>44160</v>
      </c>
      <c r="F2310">
        <v>2</v>
      </c>
      <c r="G2310" s="10">
        <f>IF(Table_production_dim1[[#This Row],[system_created_date]]=Table_production_dim1[[#Headers],[system_created_date]],"",SUMIF(B:B,Table_production_dim1[[#This Row],[system_created_date]],D:D))</f>
        <v>8.7999999999999989</v>
      </c>
      <c r="H2310" s="10" t="str">
        <f>VLOOKUP(Table_production_dim1[[#This Row],[material_dim_material_id]],Table_material_dim1[[#All],[material_id]:[material_type_description]],3,FALSE)</f>
        <v>OCC</v>
      </c>
    </row>
    <row r="2311" spans="1:8" x14ac:dyDescent="0.25">
      <c r="A2311">
        <v>640</v>
      </c>
      <c r="B2311" s="2">
        <v>44160</v>
      </c>
      <c r="C2311">
        <v>1200</v>
      </c>
      <c r="D2311">
        <v>0.6</v>
      </c>
      <c r="E2311" s="2">
        <v>44160</v>
      </c>
      <c r="F2311">
        <v>2</v>
      </c>
      <c r="G2311" s="10">
        <f>IF(Table_production_dim1[[#This Row],[system_created_date]]=Table_production_dim1[[#Headers],[system_created_date]],"",SUMIF(B:B,Table_production_dim1[[#This Row],[system_created_date]],D:D))</f>
        <v>8.7999999999999989</v>
      </c>
      <c r="H2311" s="10" t="str">
        <f>VLOOKUP(Table_production_dim1[[#This Row],[material_dim_material_id]],Table_material_dim1[[#All],[material_id]:[material_type_description]],3,FALSE)</f>
        <v>OCC</v>
      </c>
    </row>
    <row r="2312" spans="1:8" x14ac:dyDescent="0.25">
      <c r="A2312">
        <v>1634</v>
      </c>
      <c r="B2312" s="2">
        <v>44160</v>
      </c>
      <c r="C2312">
        <v>1600</v>
      </c>
      <c r="D2312">
        <v>0.8</v>
      </c>
      <c r="E2312" s="2">
        <v>44160</v>
      </c>
      <c r="F2312">
        <v>4</v>
      </c>
      <c r="G2312" s="10">
        <f>IF(Table_production_dim1[[#This Row],[system_created_date]]=Table_production_dim1[[#Headers],[system_created_date]],"",SUMIF(B:B,Table_production_dim1[[#This Row],[system_created_date]],D:D))</f>
        <v>8.7999999999999989</v>
      </c>
      <c r="H2312" s="10" t="str">
        <f>VLOOKUP(Table_production_dim1[[#This Row],[material_dim_material_id]],Table_material_dim1[[#All],[material_id]:[material_type_description]],3,FALSE)</f>
        <v>ONP</v>
      </c>
    </row>
    <row r="2313" spans="1:8" x14ac:dyDescent="0.25">
      <c r="A2313">
        <v>634</v>
      </c>
      <c r="B2313" s="2">
        <v>44160</v>
      </c>
      <c r="C2313">
        <v>1180</v>
      </c>
      <c r="D2313">
        <v>0.59</v>
      </c>
      <c r="E2313" s="2">
        <v>44160</v>
      </c>
      <c r="F2313">
        <v>2</v>
      </c>
      <c r="G2313" s="10">
        <f>IF(Table_production_dim1[[#This Row],[system_created_date]]=Table_production_dim1[[#Headers],[system_created_date]],"",SUMIF(B:B,Table_production_dim1[[#This Row],[system_created_date]],D:D))</f>
        <v>8.7999999999999989</v>
      </c>
      <c r="H2313" s="10" t="str">
        <f>VLOOKUP(Table_production_dim1[[#This Row],[material_dim_material_id]],Table_material_dim1[[#All],[material_id]:[material_type_description]],3,FALSE)</f>
        <v>OCC</v>
      </c>
    </row>
    <row r="2314" spans="1:8" x14ac:dyDescent="0.25">
      <c r="A2314">
        <v>1635</v>
      </c>
      <c r="B2314" s="2">
        <v>44160</v>
      </c>
      <c r="C2314">
        <v>1610</v>
      </c>
      <c r="D2314">
        <v>0.81</v>
      </c>
      <c r="E2314" s="2">
        <v>44160</v>
      </c>
      <c r="F2314">
        <v>4</v>
      </c>
      <c r="G2314" s="10">
        <f>IF(Table_production_dim1[[#This Row],[system_created_date]]=Table_production_dim1[[#Headers],[system_created_date]],"",SUMIF(B:B,Table_production_dim1[[#This Row],[system_created_date]],D:D))</f>
        <v>8.7999999999999989</v>
      </c>
      <c r="H2314" s="10" t="str">
        <f>VLOOKUP(Table_production_dim1[[#This Row],[material_dim_material_id]],Table_material_dim1[[#All],[material_id]:[material_type_description]],3,FALSE)</f>
        <v>ONP</v>
      </c>
    </row>
    <row r="2315" spans="1:8" x14ac:dyDescent="0.25">
      <c r="A2315">
        <v>642</v>
      </c>
      <c r="B2315" s="2">
        <v>44159</v>
      </c>
      <c r="C2315">
        <v>1156</v>
      </c>
      <c r="D2315">
        <v>0.57999999999999996</v>
      </c>
      <c r="E2315" s="2">
        <v>44159</v>
      </c>
      <c r="F2315">
        <v>2</v>
      </c>
      <c r="G2315" s="10">
        <f>IF(Table_production_dim1[[#This Row],[system_created_date]]=Table_production_dim1[[#Headers],[system_created_date]],"",SUMIF(B:B,Table_production_dim1[[#This Row],[system_created_date]],D:D))</f>
        <v>7.25</v>
      </c>
      <c r="H2315" s="10" t="str">
        <f>VLOOKUP(Table_production_dim1[[#This Row],[material_dim_material_id]],Table_material_dim1[[#All],[material_id]:[material_type_description]],3,FALSE)</f>
        <v>OCC</v>
      </c>
    </row>
    <row r="2316" spans="1:8" x14ac:dyDescent="0.25">
      <c r="A2316">
        <v>646</v>
      </c>
      <c r="B2316" s="2">
        <v>44159</v>
      </c>
      <c r="C2316">
        <v>1156</v>
      </c>
      <c r="D2316">
        <v>0.57999999999999996</v>
      </c>
      <c r="E2316" s="2">
        <v>44159</v>
      </c>
      <c r="F2316">
        <v>2</v>
      </c>
      <c r="G2316" s="10">
        <f>IF(Table_production_dim1[[#This Row],[system_created_date]]=Table_production_dim1[[#Headers],[system_created_date]],"",SUMIF(B:B,Table_production_dim1[[#This Row],[system_created_date]],D:D))</f>
        <v>7.25</v>
      </c>
      <c r="H2316" s="10" t="str">
        <f>VLOOKUP(Table_production_dim1[[#This Row],[material_dim_material_id]],Table_material_dim1[[#All],[material_id]:[material_type_description]],3,FALSE)</f>
        <v>OCC</v>
      </c>
    </row>
    <row r="2317" spans="1:8" x14ac:dyDescent="0.25">
      <c r="A2317">
        <v>643</v>
      </c>
      <c r="B2317" s="2">
        <v>44159</v>
      </c>
      <c r="C2317">
        <v>1200</v>
      </c>
      <c r="D2317">
        <v>0.6</v>
      </c>
      <c r="E2317" s="2">
        <v>44159</v>
      </c>
      <c r="F2317">
        <v>2</v>
      </c>
      <c r="G2317" s="10">
        <f>IF(Table_production_dim1[[#This Row],[system_created_date]]=Table_production_dim1[[#Headers],[system_created_date]],"",SUMIF(B:B,Table_production_dim1[[#This Row],[system_created_date]],D:D))</f>
        <v>7.25</v>
      </c>
      <c r="H2317" s="10" t="str">
        <f>VLOOKUP(Table_production_dim1[[#This Row],[material_dim_material_id]],Table_material_dim1[[#All],[material_id]:[material_type_description]],3,FALSE)</f>
        <v>OCC</v>
      </c>
    </row>
    <row r="2318" spans="1:8" x14ac:dyDescent="0.25">
      <c r="A2318">
        <v>1853</v>
      </c>
      <c r="B2318" s="2">
        <v>44159</v>
      </c>
      <c r="C2318">
        <v>640</v>
      </c>
      <c r="D2318">
        <v>0.32</v>
      </c>
      <c r="E2318" s="2">
        <v>44159</v>
      </c>
      <c r="F2318">
        <v>5</v>
      </c>
      <c r="G2318" s="10">
        <f>IF(Table_production_dim1[[#This Row],[system_created_date]]=Table_production_dim1[[#Headers],[system_created_date]],"",SUMIF(B:B,Table_production_dim1[[#This Row],[system_created_date]],D:D))</f>
        <v>7.25</v>
      </c>
      <c r="H2318" s="10" t="str">
        <f>VLOOKUP(Table_production_dim1[[#This Row],[material_dim_material_id]],Table_material_dim1[[#All],[material_id]:[material_type_description]],3,FALSE)</f>
        <v>PET</v>
      </c>
    </row>
    <row r="2319" spans="1:8" x14ac:dyDescent="0.25">
      <c r="A2319">
        <v>1960</v>
      </c>
      <c r="B2319" s="2">
        <v>44159</v>
      </c>
      <c r="C2319">
        <v>760</v>
      </c>
      <c r="D2319">
        <v>0.38</v>
      </c>
      <c r="E2319" s="2">
        <v>44159</v>
      </c>
      <c r="F2319">
        <v>7</v>
      </c>
      <c r="G2319" s="10">
        <f>IF(Table_production_dim1[[#This Row],[system_created_date]]=Table_production_dim1[[#Headers],[system_created_date]],"",SUMIF(B:B,Table_production_dim1[[#This Row],[system_created_date]],D:D))</f>
        <v>7.25</v>
      </c>
      <c r="H2319" s="10" t="str">
        <f>VLOOKUP(Table_production_dim1[[#This Row],[material_dim_material_id]],Table_material_dim1[[#All],[material_id]:[material_type_description]],3,FALSE)</f>
        <v>HDPEC</v>
      </c>
    </row>
    <row r="2320" spans="1:8" x14ac:dyDescent="0.25">
      <c r="A2320">
        <v>1508</v>
      </c>
      <c r="B2320" s="2">
        <v>44159</v>
      </c>
      <c r="C2320">
        <v>760</v>
      </c>
      <c r="D2320">
        <v>0.38</v>
      </c>
      <c r="E2320" s="2">
        <v>44159</v>
      </c>
      <c r="F2320">
        <v>3</v>
      </c>
      <c r="G2320" s="10">
        <f>IF(Table_production_dim1[[#This Row],[system_created_date]]=Table_production_dim1[[#Headers],[system_created_date]],"",SUMIF(B:B,Table_production_dim1[[#This Row],[system_created_date]],D:D))</f>
        <v>7.25</v>
      </c>
      <c r="H2320" s="10" t="str">
        <f>VLOOKUP(Table_production_dim1[[#This Row],[material_dim_material_id]],Table_material_dim1[[#All],[material_id]:[material_type_description]],3,FALSE)</f>
        <v>TIN</v>
      </c>
    </row>
    <row r="2321" spans="1:8" x14ac:dyDescent="0.25">
      <c r="A2321">
        <v>645</v>
      </c>
      <c r="B2321" s="2">
        <v>44159</v>
      </c>
      <c r="C2321">
        <v>1196</v>
      </c>
      <c r="D2321">
        <v>0.6</v>
      </c>
      <c r="E2321" s="2">
        <v>44159</v>
      </c>
      <c r="F2321">
        <v>2</v>
      </c>
      <c r="G2321" s="10">
        <f>IF(Table_production_dim1[[#This Row],[system_created_date]]=Table_production_dim1[[#Headers],[system_created_date]],"",SUMIF(B:B,Table_production_dim1[[#This Row],[system_created_date]],D:D))</f>
        <v>7.25</v>
      </c>
      <c r="H2321" s="10" t="str">
        <f>VLOOKUP(Table_production_dim1[[#This Row],[material_dim_material_id]],Table_material_dim1[[#All],[material_id]:[material_type_description]],3,FALSE)</f>
        <v>OCC</v>
      </c>
    </row>
    <row r="2322" spans="1:8" x14ac:dyDescent="0.25">
      <c r="A2322">
        <v>644</v>
      </c>
      <c r="B2322" s="2">
        <v>44159</v>
      </c>
      <c r="C2322">
        <v>1210</v>
      </c>
      <c r="D2322">
        <v>0.61</v>
      </c>
      <c r="E2322" s="2">
        <v>44159</v>
      </c>
      <c r="F2322">
        <v>2</v>
      </c>
      <c r="G2322" s="10">
        <f>IF(Table_production_dim1[[#This Row],[system_created_date]]=Table_production_dim1[[#Headers],[system_created_date]],"",SUMIF(B:B,Table_production_dim1[[#This Row],[system_created_date]],D:D))</f>
        <v>7.25</v>
      </c>
      <c r="H2322" s="10" t="str">
        <f>VLOOKUP(Table_production_dim1[[#This Row],[material_dim_material_id]],Table_material_dim1[[#All],[material_id]:[material_type_description]],3,FALSE)</f>
        <v>OCC</v>
      </c>
    </row>
    <row r="2323" spans="1:8" x14ac:dyDescent="0.25">
      <c r="A2323">
        <v>641</v>
      </c>
      <c r="B2323" s="2">
        <v>44159</v>
      </c>
      <c r="C2323">
        <v>1180</v>
      </c>
      <c r="D2323">
        <v>0.59</v>
      </c>
      <c r="E2323" s="2">
        <v>44159</v>
      </c>
      <c r="F2323">
        <v>2</v>
      </c>
      <c r="G2323" s="10">
        <f>IF(Table_production_dim1[[#This Row],[system_created_date]]=Table_production_dim1[[#Headers],[system_created_date]],"",SUMIF(B:B,Table_production_dim1[[#This Row],[system_created_date]],D:D))</f>
        <v>7.25</v>
      </c>
      <c r="H2323" s="10" t="str">
        <f>VLOOKUP(Table_production_dim1[[#This Row],[material_dim_material_id]],Table_material_dim1[[#All],[material_id]:[material_type_description]],3,FALSE)</f>
        <v>OCC</v>
      </c>
    </row>
    <row r="2324" spans="1:8" x14ac:dyDescent="0.25">
      <c r="A2324">
        <v>648</v>
      </c>
      <c r="B2324" s="2">
        <v>44159</v>
      </c>
      <c r="C2324">
        <v>1200</v>
      </c>
      <c r="D2324">
        <v>0.6</v>
      </c>
      <c r="E2324" s="2">
        <v>44159</v>
      </c>
      <c r="F2324">
        <v>2</v>
      </c>
      <c r="G2324" s="10">
        <f>IF(Table_production_dim1[[#This Row],[system_created_date]]=Table_production_dim1[[#Headers],[system_created_date]],"",SUMIF(B:B,Table_production_dim1[[#This Row],[system_created_date]],D:D))</f>
        <v>7.25</v>
      </c>
      <c r="H2324" s="10" t="str">
        <f>VLOOKUP(Table_production_dim1[[#This Row],[material_dim_material_id]],Table_material_dim1[[#All],[material_id]:[material_type_description]],3,FALSE)</f>
        <v>OCC</v>
      </c>
    </row>
    <row r="2325" spans="1:8" x14ac:dyDescent="0.25">
      <c r="A2325">
        <v>1509</v>
      </c>
      <c r="B2325" s="2">
        <v>44159</v>
      </c>
      <c r="C2325">
        <v>760</v>
      </c>
      <c r="D2325">
        <v>0.38</v>
      </c>
      <c r="E2325" s="2">
        <v>44159</v>
      </c>
      <c r="F2325">
        <v>3</v>
      </c>
      <c r="G2325" s="10">
        <f>IF(Table_production_dim1[[#This Row],[system_created_date]]=Table_production_dim1[[#Headers],[system_created_date]],"",SUMIF(B:B,Table_production_dim1[[#This Row],[system_created_date]],D:D))</f>
        <v>7.25</v>
      </c>
      <c r="H2325" s="10" t="str">
        <f>VLOOKUP(Table_production_dim1[[#This Row],[material_dim_material_id]],Table_material_dim1[[#All],[material_id]:[material_type_description]],3,FALSE)</f>
        <v>TIN</v>
      </c>
    </row>
    <row r="2326" spans="1:8" x14ac:dyDescent="0.25">
      <c r="A2326">
        <v>2064</v>
      </c>
      <c r="B2326" s="2">
        <v>44159</v>
      </c>
      <c r="C2326">
        <v>450</v>
      </c>
      <c r="D2326">
        <v>0.23</v>
      </c>
      <c r="E2326" s="2">
        <v>44159</v>
      </c>
      <c r="F2326">
        <v>8</v>
      </c>
      <c r="G2326" s="10">
        <f>IF(Table_production_dim1[[#This Row],[system_created_date]]=Table_production_dim1[[#Headers],[system_created_date]],"",SUMIF(B:B,Table_production_dim1[[#This Row],[system_created_date]],D:D))</f>
        <v>7.25</v>
      </c>
      <c r="H2326" s="10" t="str">
        <f>VLOOKUP(Table_production_dim1[[#This Row],[material_dim_material_id]],Table_material_dim1[[#All],[material_id]:[material_type_description]],3,FALSE)</f>
        <v>UBC</v>
      </c>
    </row>
    <row r="2327" spans="1:8" x14ac:dyDescent="0.25">
      <c r="A2327">
        <v>1636</v>
      </c>
      <c r="B2327" s="2">
        <v>44159</v>
      </c>
      <c r="C2327">
        <v>1615</v>
      </c>
      <c r="D2327">
        <v>0.81</v>
      </c>
      <c r="E2327" s="2">
        <v>44159</v>
      </c>
      <c r="F2327">
        <v>4</v>
      </c>
      <c r="G2327" s="10">
        <f>IF(Table_production_dim1[[#This Row],[system_created_date]]=Table_production_dim1[[#Headers],[system_created_date]],"",SUMIF(B:B,Table_production_dim1[[#This Row],[system_created_date]],D:D))</f>
        <v>7.25</v>
      </c>
      <c r="H2327" s="10" t="str">
        <f>VLOOKUP(Table_production_dim1[[#This Row],[material_dim_material_id]],Table_material_dim1[[#All],[material_id]:[material_type_description]],3,FALSE)</f>
        <v>ONP</v>
      </c>
    </row>
    <row r="2328" spans="1:8" x14ac:dyDescent="0.25">
      <c r="A2328">
        <v>647</v>
      </c>
      <c r="B2328" s="2">
        <v>44159</v>
      </c>
      <c r="C2328">
        <v>1180</v>
      </c>
      <c r="D2328">
        <v>0.59</v>
      </c>
      <c r="E2328" s="2">
        <v>44159</v>
      </c>
      <c r="F2328">
        <v>2</v>
      </c>
      <c r="G2328" s="10">
        <f>IF(Table_production_dim1[[#This Row],[system_created_date]]=Table_production_dim1[[#Headers],[system_created_date]],"",SUMIF(B:B,Table_production_dim1[[#This Row],[system_created_date]],D:D))</f>
        <v>7.25</v>
      </c>
      <c r="H2328" s="10" t="str">
        <f>VLOOKUP(Table_production_dim1[[#This Row],[material_dim_material_id]],Table_material_dim1[[#All],[material_id]:[material_type_description]],3,FALSE)</f>
        <v>OCC</v>
      </c>
    </row>
    <row r="2329" spans="1:8" x14ac:dyDescent="0.25">
      <c r="A2329">
        <v>2065</v>
      </c>
      <c r="B2329" s="2">
        <v>44158</v>
      </c>
      <c r="C2329">
        <v>460</v>
      </c>
      <c r="D2329">
        <v>0.23</v>
      </c>
      <c r="E2329" s="2">
        <v>44158</v>
      </c>
      <c r="F2329">
        <v>8</v>
      </c>
      <c r="G2329" s="10">
        <f>IF(Table_production_dim1[[#This Row],[system_created_date]]=Table_production_dim1[[#Headers],[system_created_date]],"",SUMIF(B:B,Table_production_dim1[[#This Row],[system_created_date]],D:D))</f>
        <v>6.56</v>
      </c>
      <c r="H2329" s="10" t="str">
        <f>VLOOKUP(Table_production_dim1[[#This Row],[material_dim_material_id]],Table_material_dim1[[#All],[material_id]:[material_type_description]],3,FALSE)</f>
        <v>UBC</v>
      </c>
    </row>
    <row r="2330" spans="1:8" x14ac:dyDescent="0.25">
      <c r="A2330">
        <v>1638</v>
      </c>
      <c r="B2330" s="2">
        <v>44158</v>
      </c>
      <c r="C2330">
        <v>1600</v>
      </c>
      <c r="D2330">
        <v>0.8</v>
      </c>
      <c r="E2330" s="2">
        <v>44158</v>
      </c>
      <c r="F2330">
        <v>4</v>
      </c>
      <c r="G2330" s="10">
        <f>IF(Table_production_dim1[[#This Row],[system_created_date]]=Table_production_dim1[[#Headers],[system_created_date]],"",SUMIF(B:B,Table_production_dim1[[#This Row],[system_created_date]],D:D))</f>
        <v>6.56</v>
      </c>
      <c r="H2330" s="10" t="str">
        <f>VLOOKUP(Table_production_dim1[[#This Row],[material_dim_material_id]],Table_material_dim1[[#All],[material_id]:[material_type_description]],3,FALSE)</f>
        <v>ONP</v>
      </c>
    </row>
    <row r="2331" spans="1:8" x14ac:dyDescent="0.25">
      <c r="A2331">
        <v>1637</v>
      </c>
      <c r="B2331" s="2">
        <v>44158</v>
      </c>
      <c r="C2331">
        <v>1560</v>
      </c>
      <c r="D2331">
        <v>0.78</v>
      </c>
      <c r="E2331" s="2">
        <v>44158</v>
      </c>
      <c r="F2331">
        <v>4</v>
      </c>
      <c r="G2331" s="10">
        <f>IF(Table_production_dim1[[#This Row],[system_created_date]]=Table_production_dim1[[#Headers],[system_created_date]],"",SUMIF(B:B,Table_production_dim1[[#This Row],[system_created_date]],D:D))</f>
        <v>6.56</v>
      </c>
      <c r="H2331" s="10" t="str">
        <f>VLOOKUP(Table_production_dim1[[#This Row],[material_dim_material_id]],Table_material_dim1[[#All],[material_id]:[material_type_description]],3,FALSE)</f>
        <v>ONP</v>
      </c>
    </row>
    <row r="2332" spans="1:8" x14ac:dyDescent="0.25">
      <c r="A2332">
        <v>652</v>
      </c>
      <c r="B2332" s="2">
        <v>44158</v>
      </c>
      <c r="C2332">
        <v>1226</v>
      </c>
      <c r="D2332">
        <v>0.61</v>
      </c>
      <c r="E2332" s="2">
        <v>44158</v>
      </c>
      <c r="F2332">
        <v>2</v>
      </c>
      <c r="G2332" s="10">
        <f>IF(Table_production_dim1[[#This Row],[system_created_date]]=Table_production_dim1[[#Headers],[system_created_date]],"",SUMIF(B:B,Table_production_dim1[[#This Row],[system_created_date]],D:D))</f>
        <v>6.56</v>
      </c>
      <c r="H2332" s="10" t="str">
        <f>VLOOKUP(Table_production_dim1[[#This Row],[material_dim_material_id]],Table_material_dim1[[#All],[material_id]:[material_type_description]],3,FALSE)</f>
        <v>OCC</v>
      </c>
    </row>
    <row r="2333" spans="1:8" x14ac:dyDescent="0.25">
      <c r="A2333">
        <v>653</v>
      </c>
      <c r="B2333" s="2">
        <v>44158</v>
      </c>
      <c r="C2333">
        <v>1146</v>
      </c>
      <c r="D2333">
        <v>0.56999999999999995</v>
      </c>
      <c r="E2333" s="2">
        <v>44158</v>
      </c>
      <c r="F2333">
        <v>2</v>
      </c>
      <c r="G2333" s="10">
        <f>IF(Table_production_dim1[[#This Row],[system_created_date]]=Table_production_dim1[[#Headers],[system_created_date]],"",SUMIF(B:B,Table_production_dim1[[#This Row],[system_created_date]],D:D))</f>
        <v>6.56</v>
      </c>
      <c r="H2333" s="10" t="str">
        <f>VLOOKUP(Table_production_dim1[[#This Row],[material_dim_material_id]],Table_material_dim1[[#All],[material_id]:[material_type_description]],3,FALSE)</f>
        <v>OCC</v>
      </c>
    </row>
    <row r="2334" spans="1:8" x14ac:dyDescent="0.25">
      <c r="A2334">
        <v>650</v>
      </c>
      <c r="B2334" s="2">
        <v>44158</v>
      </c>
      <c r="C2334">
        <v>1200</v>
      </c>
      <c r="D2334">
        <v>0.6</v>
      </c>
      <c r="E2334" s="2">
        <v>44158</v>
      </c>
      <c r="F2334">
        <v>2</v>
      </c>
      <c r="G2334" s="10">
        <f>IF(Table_production_dim1[[#This Row],[system_created_date]]=Table_production_dim1[[#Headers],[system_created_date]],"",SUMIF(B:B,Table_production_dim1[[#This Row],[system_created_date]],D:D))</f>
        <v>6.56</v>
      </c>
      <c r="H2334" s="10" t="str">
        <f>VLOOKUP(Table_production_dim1[[#This Row],[material_dim_material_id]],Table_material_dim1[[#All],[material_id]:[material_type_description]],3,FALSE)</f>
        <v>OCC</v>
      </c>
    </row>
    <row r="2335" spans="1:8" x14ac:dyDescent="0.25">
      <c r="A2335">
        <v>654</v>
      </c>
      <c r="B2335" s="2">
        <v>44158</v>
      </c>
      <c r="C2335">
        <v>1200</v>
      </c>
      <c r="D2335">
        <v>0.6</v>
      </c>
      <c r="E2335" s="2">
        <v>44158</v>
      </c>
      <c r="F2335">
        <v>2</v>
      </c>
      <c r="G2335" s="10">
        <f>IF(Table_production_dim1[[#This Row],[system_created_date]]=Table_production_dim1[[#Headers],[system_created_date]],"",SUMIF(B:B,Table_production_dim1[[#This Row],[system_created_date]],D:D))</f>
        <v>6.56</v>
      </c>
      <c r="H2335" s="10" t="str">
        <f>VLOOKUP(Table_production_dim1[[#This Row],[material_dim_material_id]],Table_material_dim1[[#All],[material_id]:[material_type_description]],3,FALSE)</f>
        <v>OCC</v>
      </c>
    </row>
    <row r="2336" spans="1:8" x14ac:dyDescent="0.25">
      <c r="A2336">
        <v>656</v>
      </c>
      <c r="B2336" s="2">
        <v>44158</v>
      </c>
      <c r="C2336">
        <v>1169</v>
      </c>
      <c r="D2336">
        <v>0.57999999999999996</v>
      </c>
      <c r="E2336" s="2">
        <v>44158</v>
      </c>
      <c r="F2336">
        <v>2</v>
      </c>
      <c r="G2336" s="10">
        <f>IF(Table_production_dim1[[#This Row],[system_created_date]]=Table_production_dim1[[#Headers],[system_created_date]],"",SUMIF(B:B,Table_production_dim1[[#This Row],[system_created_date]],D:D))</f>
        <v>6.56</v>
      </c>
      <c r="H2336" s="10" t="str">
        <f>VLOOKUP(Table_production_dim1[[#This Row],[material_dim_material_id]],Table_material_dim1[[#All],[material_id]:[material_type_description]],3,FALSE)</f>
        <v>OCC</v>
      </c>
    </row>
    <row r="2337" spans="1:8" x14ac:dyDescent="0.25">
      <c r="A2337">
        <v>651</v>
      </c>
      <c r="B2337" s="2">
        <v>44158</v>
      </c>
      <c r="C2337">
        <v>1210</v>
      </c>
      <c r="D2337">
        <v>0.61</v>
      </c>
      <c r="E2337" s="2">
        <v>44158</v>
      </c>
      <c r="F2337">
        <v>2</v>
      </c>
      <c r="G2337" s="10">
        <f>IF(Table_production_dim1[[#This Row],[system_created_date]]=Table_production_dim1[[#Headers],[system_created_date]],"",SUMIF(B:B,Table_production_dim1[[#This Row],[system_created_date]],D:D))</f>
        <v>6.56</v>
      </c>
      <c r="H2337" s="10" t="str">
        <f>VLOOKUP(Table_production_dim1[[#This Row],[material_dim_material_id]],Table_material_dim1[[#All],[material_id]:[material_type_description]],3,FALSE)</f>
        <v>OCC</v>
      </c>
    </row>
    <row r="2338" spans="1:8" x14ac:dyDescent="0.25">
      <c r="A2338">
        <v>649</v>
      </c>
      <c r="B2338" s="2">
        <v>44158</v>
      </c>
      <c r="C2338">
        <v>1160</v>
      </c>
      <c r="D2338">
        <v>0.57999999999999996</v>
      </c>
      <c r="E2338" s="2">
        <v>44158</v>
      </c>
      <c r="F2338">
        <v>2</v>
      </c>
      <c r="G2338" s="10">
        <f>IF(Table_production_dim1[[#This Row],[system_created_date]]=Table_production_dim1[[#Headers],[system_created_date]],"",SUMIF(B:B,Table_production_dim1[[#This Row],[system_created_date]],D:D))</f>
        <v>6.56</v>
      </c>
      <c r="H2338" s="10" t="str">
        <f>VLOOKUP(Table_production_dim1[[#This Row],[material_dim_material_id]],Table_material_dim1[[#All],[material_id]:[material_type_description]],3,FALSE)</f>
        <v>OCC</v>
      </c>
    </row>
    <row r="2339" spans="1:8" x14ac:dyDescent="0.25">
      <c r="A2339">
        <v>655</v>
      </c>
      <c r="B2339" s="2">
        <v>44158</v>
      </c>
      <c r="C2339">
        <v>1197</v>
      </c>
      <c r="D2339">
        <v>0.6</v>
      </c>
      <c r="E2339" s="2">
        <v>44158</v>
      </c>
      <c r="F2339">
        <v>2</v>
      </c>
      <c r="G2339" s="10">
        <f>IF(Table_production_dim1[[#This Row],[system_created_date]]=Table_production_dim1[[#Headers],[system_created_date]],"",SUMIF(B:B,Table_production_dim1[[#This Row],[system_created_date]],D:D))</f>
        <v>6.56</v>
      </c>
      <c r="H2339" s="10" t="str">
        <f>VLOOKUP(Table_production_dim1[[#This Row],[material_dim_material_id]],Table_material_dim1[[#All],[material_id]:[material_type_description]],3,FALSE)</f>
        <v>OCC</v>
      </c>
    </row>
    <row r="2340" spans="1:8" x14ac:dyDescent="0.25">
      <c r="A2340">
        <v>657</v>
      </c>
      <c r="B2340" s="2">
        <v>44156</v>
      </c>
      <c r="C2340">
        <v>1200</v>
      </c>
      <c r="D2340">
        <v>0.6</v>
      </c>
      <c r="E2340" s="2">
        <v>44156</v>
      </c>
      <c r="F2340">
        <v>2</v>
      </c>
      <c r="G2340" s="10">
        <f>IF(Table_production_dim1[[#This Row],[system_created_date]]=Table_production_dim1[[#Headers],[system_created_date]],"",SUMIF(B:B,Table_production_dim1[[#This Row],[system_created_date]],D:D))</f>
        <v>3.43</v>
      </c>
      <c r="H2340" s="10" t="str">
        <f>VLOOKUP(Table_production_dim1[[#This Row],[material_dim_material_id]],Table_material_dim1[[#All],[material_id]:[material_type_description]],3,FALSE)</f>
        <v>OCC</v>
      </c>
    </row>
    <row r="2341" spans="1:8" x14ac:dyDescent="0.25">
      <c r="A2341">
        <v>659</v>
      </c>
      <c r="B2341" s="2">
        <v>44156</v>
      </c>
      <c r="C2341">
        <v>1190</v>
      </c>
      <c r="D2341">
        <v>0.6</v>
      </c>
      <c r="E2341" s="2">
        <v>44156</v>
      </c>
      <c r="F2341">
        <v>2</v>
      </c>
      <c r="G2341" s="10">
        <f>IF(Table_production_dim1[[#This Row],[system_created_date]]=Table_production_dim1[[#Headers],[system_created_date]],"",SUMIF(B:B,Table_production_dim1[[#This Row],[system_created_date]],D:D))</f>
        <v>3.43</v>
      </c>
      <c r="H2341" s="10" t="str">
        <f>VLOOKUP(Table_production_dim1[[#This Row],[material_dim_material_id]],Table_material_dim1[[#All],[material_id]:[material_type_description]],3,FALSE)</f>
        <v>OCC</v>
      </c>
    </row>
    <row r="2342" spans="1:8" x14ac:dyDescent="0.25">
      <c r="A2342">
        <v>1639</v>
      </c>
      <c r="B2342" s="2">
        <v>44156</v>
      </c>
      <c r="C2342">
        <v>1600</v>
      </c>
      <c r="D2342">
        <v>0.8</v>
      </c>
      <c r="E2342" s="2">
        <v>44156</v>
      </c>
      <c r="F2342">
        <v>4</v>
      </c>
      <c r="G2342" s="10">
        <f>IF(Table_production_dim1[[#This Row],[system_created_date]]=Table_production_dim1[[#Headers],[system_created_date]],"",SUMIF(B:B,Table_production_dim1[[#This Row],[system_created_date]],D:D))</f>
        <v>3.43</v>
      </c>
      <c r="H2342" s="10" t="str">
        <f>VLOOKUP(Table_production_dim1[[#This Row],[material_dim_material_id]],Table_material_dim1[[#All],[material_id]:[material_type_description]],3,FALSE)</f>
        <v>ONP</v>
      </c>
    </row>
    <row r="2343" spans="1:8" x14ac:dyDescent="0.25">
      <c r="A2343">
        <v>658</v>
      </c>
      <c r="B2343" s="2">
        <v>44156</v>
      </c>
      <c r="C2343">
        <v>1197</v>
      </c>
      <c r="D2343">
        <v>0.6</v>
      </c>
      <c r="E2343" s="2">
        <v>44156</v>
      </c>
      <c r="F2343">
        <v>2</v>
      </c>
      <c r="G2343" s="10">
        <f>IF(Table_production_dim1[[#This Row],[system_created_date]]=Table_production_dim1[[#Headers],[system_created_date]],"",SUMIF(B:B,Table_production_dim1[[#This Row],[system_created_date]],D:D))</f>
        <v>3.43</v>
      </c>
      <c r="H2343" s="10" t="str">
        <f>VLOOKUP(Table_production_dim1[[#This Row],[material_dim_material_id]],Table_material_dim1[[#All],[material_id]:[material_type_description]],3,FALSE)</f>
        <v>OCC</v>
      </c>
    </row>
    <row r="2344" spans="1:8" x14ac:dyDescent="0.25">
      <c r="A2344">
        <v>660</v>
      </c>
      <c r="B2344" s="2">
        <v>44156</v>
      </c>
      <c r="C2344">
        <v>1200</v>
      </c>
      <c r="D2344">
        <v>0.6</v>
      </c>
      <c r="E2344" s="2">
        <v>44156</v>
      </c>
      <c r="F2344">
        <v>2</v>
      </c>
      <c r="G2344" s="10">
        <f>IF(Table_production_dim1[[#This Row],[system_created_date]]=Table_production_dim1[[#Headers],[system_created_date]],"",SUMIF(B:B,Table_production_dim1[[#This Row],[system_created_date]],D:D))</f>
        <v>3.43</v>
      </c>
      <c r="H2344" s="10" t="str">
        <f>VLOOKUP(Table_production_dim1[[#This Row],[material_dim_material_id]],Table_material_dim1[[#All],[material_id]:[material_type_description]],3,FALSE)</f>
        <v>OCC</v>
      </c>
    </row>
    <row r="2345" spans="1:8" x14ac:dyDescent="0.25">
      <c r="A2345">
        <v>2066</v>
      </c>
      <c r="B2345" s="2">
        <v>44156</v>
      </c>
      <c r="C2345">
        <v>460</v>
      </c>
      <c r="D2345">
        <v>0.23</v>
      </c>
      <c r="E2345" s="2">
        <v>44156</v>
      </c>
      <c r="F2345">
        <v>8</v>
      </c>
      <c r="G2345" s="10">
        <f>IF(Table_production_dim1[[#This Row],[system_created_date]]=Table_production_dim1[[#Headers],[system_created_date]],"",SUMIF(B:B,Table_production_dim1[[#This Row],[system_created_date]],D:D))</f>
        <v>3.43</v>
      </c>
      <c r="H2345" s="10" t="str">
        <f>VLOOKUP(Table_production_dim1[[#This Row],[material_dim_material_id]],Table_material_dim1[[#All],[material_id]:[material_type_description]],3,FALSE)</f>
        <v>UBC</v>
      </c>
    </row>
    <row r="2346" spans="1:8" x14ac:dyDescent="0.25">
      <c r="A2346">
        <v>666</v>
      </c>
      <c r="B2346" s="2">
        <v>44155</v>
      </c>
      <c r="C2346">
        <v>1200</v>
      </c>
      <c r="D2346">
        <v>0.6</v>
      </c>
      <c r="E2346" s="2">
        <v>44155</v>
      </c>
      <c r="F2346">
        <v>2</v>
      </c>
      <c r="G2346" s="10">
        <f>IF(Table_production_dim1[[#This Row],[system_created_date]]=Table_production_dim1[[#Headers],[system_created_date]],"",SUMIF(B:B,Table_production_dim1[[#This Row],[system_created_date]],D:D))</f>
        <v>8.2499999999999982</v>
      </c>
      <c r="H2346" s="10" t="str">
        <f>VLOOKUP(Table_production_dim1[[#This Row],[material_dim_material_id]],Table_material_dim1[[#All],[material_id]:[material_type_description]],3,FALSE)</f>
        <v>OCC</v>
      </c>
    </row>
    <row r="2347" spans="1:8" x14ac:dyDescent="0.25">
      <c r="A2347">
        <v>1640</v>
      </c>
      <c r="B2347" s="2">
        <v>44155</v>
      </c>
      <c r="C2347">
        <v>1600</v>
      </c>
      <c r="D2347">
        <v>0.8</v>
      </c>
      <c r="E2347" s="2">
        <v>44155</v>
      </c>
      <c r="F2347">
        <v>4</v>
      </c>
      <c r="G2347" s="10">
        <f>IF(Table_production_dim1[[#This Row],[system_created_date]]=Table_production_dim1[[#Headers],[system_created_date]],"",SUMIF(B:B,Table_production_dim1[[#This Row],[system_created_date]],D:D))</f>
        <v>8.2499999999999982</v>
      </c>
      <c r="H2347" s="10" t="str">
        <f>VLOOKUP(Table_production_dim1[[#This Row],[material_dim_material_id]],Table_material_dim1[[#All],[material_id]:[material_type_description]],3,FALSE)</f>
        <v>ONP</v>
      </c>
    </row>
    <row r="2348" spans="1:8" x14ac:dyDescent="0.25">
      <c r="A2348">
        <v>664</v>
      </c>
      <c r="B2348" s="2">
        <v>44155</v>
      </c>
      <c r="C2348">
        <v>1190</v>
      </c>
      <c r="D2348">
        <v>0.6</v>
      </c>
      <c r="E2348" s="2">
        <v>44155</v>
      </c>
      <c r="F2348">
        <v>2</v>
      </c>
      <c r="G2348" s="10">
        <f>IF(Table_production_dim1[[#This Row],[system_created_date]]=Table_production_dim1[[#Headers],[system_created_date]],"",SUMIF(B:B,Table_production_dim1[[#This Row],[system_created_date]],D:D))</f>
        <v>8.2499999999999982</v>
      </c>
      <c r="H2348" s="10" t="str">
        <f>VLOOKUP(Table_production_dim1[[#This Row],[material_dim_material_id]],Table_material_dim1[[#All],[material_id]:[material_type_description]],3,FALSE)</f>
        <v>OCC</v>
      </c>
    </row>
    <row r="2349" spans="1:8" x14ac:dyDescent="0.25">
      <c r="A2349">
        <v>668</v>
      </c>
      <c r="B2349" s="2">
        <v>44155</v>
      </c>
      <c r="C2349">
        <v>1109</v>
      </c>
      <c r="D2349">
        <v>0.55000000000000004</v>
      </c>
      <c r="E2349" s="2">
        <v>44155</v>
      </c>
      <c r="F2349">
        <v>2</v>
      </c>
      <c r="G2349" s="10">
        <f>IF(Table_production_dim1[[#This Row],[system_created_date]]=Table_production_dim1[[#Headers],[system_created_date]],"",SUMIF(B:B,Table_production_dim1[[#This Row],[system_created_date]],D:D))</f>
        <v>8.2499999999999982</v>
      </c>
      <c r="H2349" s="10" t="str">
        <f>VLOOKUP(Table_production_dim1[[#This Row],[material_dim_material_id]],Table_material_dim1[[#All],[material_id]:[material_type_description]],3,FALSE)</f>
        <v>OCC</v>
      </c>
    </row>
    <row r="2350" spans="1:8" x14ac:dyDescent="0.25">
      <c r="A2350">
        <v>663</v>
      </c>
      <c r="B2350" s="2">
        <v>44155</v>
      </c>
      <c r="C2350">
        <v>1210</v>
      </c>
      <c r="D2350">
        <v>0.61</v>
      </c>
      <c r="E2350" s="2">
        <v>44155</v>
      </c>
      <c r="F2350">
        <v>2</v>
      </c>
      <c r="G2350" s="10">
        <f>IF(Table_production_dim1[[#This Row],[system_created_date]]=Table_production_dim1[[#Headers],[system_created_date]],"",SUMIF(B:B,Table_production_dim1[[#This Row],[system_created_date]],D:D))</f>
        <v>8.2499999999999982</v>
      </c>
      <c r="H2350" s="10" t="str">
        <f>VLOOKUP(Table_production_dim1[[#This Row],[material_dim_material_id]],Table_material_dim1[[#All],[material_id]:[material_type_description]],3,FALSE)</f>
        <v>OCC</v>
      </c>
    </row>
    <row r="2351" spans="1:8" x14ac:dyDescent="0.25">
      <c r="A2351">
        <v>667</v>
      </c>
      <c r="B2351" s="2">
        <v>44155</v>
      </c>
      <c r="C2351">
        <v>1210</v>
      </c>
      <c r="D2351">
        <v>0.61</v>
      </c>
      <c r="E2351" s="2">
        <v>44155</v>
      </c>
      <c r="F2351">
        <v>2</v>
      </c>
      <c r="G2351" s="10">
        <f>IF(Table_production_dim1[[#This Row],[system_created_date]]=Table_production_dim1[[#Headers],[system_created_date]],"",SUMIF(B:B,Table_production_dim1[[#This Row],[system_created_date]],D:D))</f>
        <v>8.2499999999999982</v>
      </c>
      <c r="H2351" s="10" t="str">
        <f>VLOOKUP(Table_production_dim1[[#This Row],[material_dim_material_id]],Table_material_dim1[[#All],[material_id]:[material_type_description]],3,FALSE)</f>
        <v>OCC</v>
      </c>
    </row>
    <row r="2352" spans="1:8" x14ac:dyDescent="0.25">
      <c r="A2352">
        <v>662</v>
      </c>
      <c r="B2352" s="2">
        <v>44155</v>
      </c>
      <c r="C2352">
        <v>1600</v>
      </c>
      <c r="D2352">
        <v>0.8</v>
      </c>
      <c r="E2352" s="2">
        <v>44155</v>
      </c>
      <c r="F2352">
        <v>2</v>
      </c>
      <c r="G2352" s="10">
        <f>IF(Table_production_dim1[[#This Row],[system_created_date]]=Table_production_dim1[[#Headers],[system_created_date]],"",SUMIF(B:B,Table_production_dim1[[#This Row],[system_created_date]],D:D))</f>
        <v>8.2499999999999982</v>
      </c>
      <c r="H2352" s="10" t="str">
        <f>VLOOKUP(Table_production_dim1[[#This Row],[material_dim_material_id]],Table_material_dim1[[#All],[material_id]:[material_type_description]],3,FALSE)</f>
        <v>OCC</v>
      </c>
    </row>
    <row r="2353" spans="1:8" x14ac:dyDescent="0.25">
      <c r="A2353">
        <v>670</v>
      </c>
      <c r="B2353" s="2">
        <v>44155</v>
      </c>
      <c r="C2353">
        <v>1283</v>
      </c>
      <c r="D2353">
        <v>0.64</v>
      </c>
      <c r="E2353" s="2">
        <v>44155</v>
      </c>
      <c r="F2353">
        <v>2</v>
      </c>
      <c r="G2353" s="10">
        <f>IF(Table_production_dim1[[#This Row],[system_created_date]]=Table_production_dim1[[#Headers],[system_created_date]],"",SUMIF(B:B,Table_production_dim1[[#This Row],[system_created_date]],D:D))</f>
        <v>8.2499999999999982</v>
      </c>
      <c r="H2353" s="10" t="str">
        <f>VLOOKUP(Table_production_dim1[[#This Row],[material_dim_material_id]],Table_material_dim1[[#All],[material_id]:[material_type_description]],3,FALSE)</f>
        <v>OCC</v>
      </c>
    </row>
    <row r="2354" spans="1:8" x14ac:dyDescent="0.25">
      <c r="A2354">
        <v>1854</v>
      </c>
      <c r="B2354" s="2">
        <v>44155</v>
      </c>
      <c r="C2354">
        <v>703</v>
      </c>
      <c r="D2354">
        <v>0.35</v>
      </c>
      <c r="E2354" s="2">
        <v>44155</v>
      </c>
      <c r="F2354">
        <v>5</v>
      </c>
      <c r="G2354" s="10">
        <f>IF(Table_production_dim1[[#This Row],[system_created_date]]=Table_production_dim1[[#Headers],[system_created_date]],"",SUMIF(B:B,Table_production_dim1[[#This Row],[system_created_date]],D:D))</f>
        <v>8.2499999999999982</v>
      </c>
      <c r="H2354" s="10" t="str">
        <f>VLOOKUP(Table_production_dim1[[#This Row],[material_dim_material_id]],Table_material_dim1[[#All],[material_id]:[material_type_description]],3,FALSE)</f>
        <v>PET</v>
      </c>
    </row>
    <row r="2355" spans="1:8" x14ac:dyDescent="0.25">
      <c r="A2355">
        <v>665</v>
      </c>
      <c r="B2355" s="2">
        <v>44155</v>
      </c>
      <c r="C2355">
        <v>1196</v>
      </c>
      <c r="D2355">
        <v>0.6</v>
      </c>
      <c r="E2355" s="2">
        <v>44155</v>
      </c>
      <c r="F2355">
        <v>2</v>
      </c>
      <c r="G2355" s="10">
        <f>IF(Table_production_dim1[[#This Row],[system_created_date]]=Table_production_dim1[[#Headers],[system_created_date]],"",SUMIF(B:B,Table_production_dim1[[#This Row],[system_created_date]],D:D))</f>
        <v>8.2499999999999982</v>
      </c>
      <c r="H2355" s="10" t="str">
        <f>VLOOKUP(Table_production_dim1[[#This Row],[material_dim_material_id]],Table_material_dim1[[#All],[material_id]:[material_type_description]],3,FALSE)</f>
        <v>OCC</v>
      </c>
    </row>
    <row r="2356" spans="1:8" x14ac:dyDescent="0.25">
      <c r="A2356">
        <v>1641</v>
      </c>
      <c r="B2356" s="2">
        <v>44155</v>
      </c>
      <c r="C2356">
        <v>1690</v>
      </c>
      <c r="D2356">
        <v>0.85</v>
      </c>
      <c r="E2356" s="2">
        <v>44155</v>
      </c>
      <c r="F2356">
        <v>4</v>
      </c>
      <c r="G2356" s="10">
        <f>IF(Table_production_dim1[[#This Row],[system_created_date]]=Table_production_dim1[[#Headers],[system_created_date]],"",SUMIF(B:B,Table_production_dim1[[#This Row],[system_created_date]],D:D))</f>
        <v>8.2499999999999982</v>
      </c>
      <c r="H2356" s="10" t="str">
        <f>VLOOKUP(Table_production_dim1[[#This Row],[material_dim_material_id]],Table_material_dim1[[#All],[material_id]:[material_type_description]],3,FALSE)</f>
        <v>ONP</v>
      </c>
    </row>
    <row r="2357" spans="1:8" x14ac:dyDescent="0.25">
      <c r="A2357">
        <v>661</v>
      </c>
      <c r="B2357" s="2">
        <v>44155</v>
      </c>
      <c r="C2357">
        <v>1200</v>
      </c>
      <c r="D2357">
        <v>0.6</v>
      </c>
      <c r="E2357" s="2">
        <v>44155</v>
      </c>
      <c r="F2357">
        <v>2</v>
      </c>
      <c r="G2357" s="10">
        <f>IF(Table_production_dim1[[#This Row],[system_created_date]]=Table_production_dim1[[#Headers],[system_created_date]],"",SUMIF(B:B,Table_production_dim1[[#This Row],[system_created_date]],D:D))</f>
        <v>8.2499999999999982</v>
      </c>
      <c r="H2357" s="10" t="str">
        <f>VLOOKUP(Table_production_dim1[[#This Row],[material_dim_material_id]],Table_material_dim1[[#All],[material_id]:[material_type_description]],3,FALSE)</f>
        <v>OCC</v>
      </c>
    </row>
    <row r="2358" spans="1:8" x14ac:dyDescent="0.25">
      <c r="A2358">
        <v>669</v>
      </c>
      <c r="B2358" s="2">
        <v>44155</v>
      </c>
      <c r="C2358">
        <v>1288</v>
      </c>
      <c r="D2358">
        <v>0.64</v>
      </c>
      <c r="E2358" s="2">
        <v>44155</v>
      </c>
      <c r="F2358">
        <v>2</v>
      </c>
      <c r="G2358" s="10">
        <f>IF(Table_production_dim1[[#This Row],[system_created_date]]=Table_production_dim1[[#Headers],[system_created_date]],"",SUMIF(B:B,Table_production_dim1[[#This Row],[system_created_date]],D:D))</f>
        <v>8.2499999999999982</v>
      </c>
      <c r="H2358" s="10" t="str">
        <f>VLOOKUP(Table_production_dim1[[#This Row],[material_dim_material_id]],Table_material_dim1[[#All],[material_id]:[material_type_description]],3,FALSE)</f>
        <v>OCC</v>
      </c>
    </row>
    <row r="2359" spans="1:8" x14ac:dyDescent="0.25">
      <c r="A2359">
        <v>677</v>
      </c>
      <c r="B2359" s="2">
        <v>44154</v>
      </c>
      <c r="C2359">
        <v>1116</v>
      </c>
      <c r="D2359">
        <v>0.56000000000000005</v>
      </c>
      <c r="E2359" s="2">
        <v>44154</v>
      </c>
      <c r="F2359">
        <v>2</v>
      </c>
      <c r="G2359" s="10">
        <f>IF(Table_production_dim1[[#This Row],[system_created_date]]=Table_production_dim1[[#Headers],[system_created_date]],"",SUMIF(B:B,Table_production_dim1[[#This Row],[system_created_date]],D:D))</f>
        <v>6.8099999999999987</v>
      </c>
      <c r="H2359" s="10" t="str">
        <f>VLOOKUP(Table_production_dim1[[#This Row],[material_dim_material_id]],Table_material_dim1[[#All],[material_id]:[material_type_description]],3,FALSE)</f>
        <v>OCC</v>
      </c>
    </row>
    <row r="2360" spans="1:8" x14ac:dyDescent="0.25">
      <c r="A2360">
        <v>672</v>
      </c>
      <c r="B2360" s="2">
        <v>44154</v>
      </c>
      <c r="C2360">
        <v>1180</v>
      </c>
      <c r="D2360">
        <v>0.59</v>
      </c>
      <c r="E2360" s="2">
        <v>44154</v>
      </c>
      <c r="F2360">
        <v>2</v>
      </c>
      <c r="G2360" s="10">
        <f>IF(Table_production_dim1[[#This Row],[system_created_date]]=Table_production_dim1[[#Headers],[system_created_date]],"",SUMIF(B:B,Table_production_dim1[[#This Row],[system_created_date]],D:D))</f>
        <v>6.8099999999999987</v>
      </c>
      <c r="H2360" s="10" t="str">
        <f>VLOOKUP(Table_production_dim1[[#This Row],[material_dim_material_id]],Table_material_dim1[[#All],[material_id]:[material_type_description]],3,FALSE)</f>
        <v>OCC</v>
      </c>
    </row>
    <row r="2361" spans="1:8" x14ac:dyDescent="0.25">
      <c r="A2361">
        <v>1643</v>
      </c>
      <c r="B2361" s="2">
        <v>44154</v>
      </c>
      <c r="C2361">
        <v>1390</v>
      </c>
      <c r="D2361">
        <v>0.7</v>
      </c>
      <c r="E2361" s="2">
        <v>44154</v>
      </c>
      <c r="F2361">
        <v>4</v>
      </c>
      <c r="G2361" s="10">
        <f>IF(Table_production_dim1[[#This Row],[system_created_date]]=Table_production_dim1[[#Headers],[system_created_date]],"",SUMIF(B:B,Table_production_dim1[[#This Row],[system_created_date]],D:D))</f>
        <v>6.8099999999999987</v>
      </c>
      <c r="H2361" s="10" t="str">
        <f>VLOOKUP(Table_production_dim1[[#This Row],[material_dim_material_id]],Table_material_dim1[[#All],[material_id]:[material_type_description]],3,FALSE)</f>
        <v>ONP</v>
      </c>
    </row>
    <row r="2362" spans="1:8" x14ac:dyDescent="0.25">
      <c r="A2362">
        <v>671</v>
      </c>
      <c r="B2362" s="2">
        <v>44154</v>
      </c>
      <c r="C2362">
        <v>1197</v>
      </c>
      <c r="D2362">
        <v>0.6</v>
      </c>
      <c r="E2362" s="2">
        <v>44154</v>
      </c>
      <c r="F2362">
        <v>2</v>
      </c>
      <c r="G2362" s="10">
        <f>IF(Table_production_dim1[[#This Row],[system_created_date]]=Table_production_dim1[[#Headers],[system_created_date]],"",SUMIF(B:B,Table_production_dim1[[#This Row],[system_created_date]],D:D))</f>
        <v>6.8099999999999987</v>
      </c>
      <c r="H2362" s="10" t="str">
        <f>VLOOKUP(Table_production_dim1[[#This Row],[material_dim_material_id]],Table_material_dim1[[#All],[material_id]:[material_type_description]],3,FALSE)</f>
        <v>OCC</v>
      </c>
    </row>
    <row r="2363" spans="1:8" x14ac:dyDescent="0.25">
      <c r="A2363">
        <v>1642</v>
      </c>
      <c r="B2363" s="2">
        <v>44154</v>
      </c>
      <c r="C2363">
        <v>1670</v>
      </c>
      <c r="D2363">
        <v>0.84</v>
      </c>
      <c r="E2363" s="2">
        <v>44154</v>
      </c>
      <c r="F2363">
        <v>4</v>
      </c>
      <c r="G2363" s="10">
        <f>IF(Table_production_dim1[[#This Row],[system_created_date]]=Table_production_dim1[[#Headers],[system_created_date]],"",SUMIF(B:B,Table_production_dim1[[#This Row],[system_created_date]],D:D))</f>
        <v>6.8099999999999987</v>
      </c>
      <c r="H2363" s="10" t="str">
        <f>VLOOKUP(Table_production_dim1[[#This Row],[material_dim_material_id]],Table_material_dim1[[#All],[material_id]:[material_type_description]],3,FALSE)</f>
        <v>ONP</v>
      </c>
    </row>
    <row r="2364" spans="1:8" x14ac:dyDescent="0.25">
      <c r="A2364">
        <v>676</v>
      </c>
      <c r="B2364" s="2">
        <v>44154</v>
      </c>
      <c r="C2364">
        <v>1184</v>
      </c>
      <c r="D2364">
        <v>0.59</v>
      </c>
      <c r="E2364" s="2">
        <v>44154</v>
      </c>
      <c r="F2364">
        <v>2</v>
      </c>
      <c r="G2364" s="10">
        <f>IF(Table_production_dim1[[#This Row],[system_created_date]]=Table_production_dim1[[#Headers],[system_created_date]],"",SUMIF(B:B,Table_production_dim1[[#This Row],[system_created_date]],D:D))</f>
        <v>6.8099999999999987</v>
      </c>
      <c r="H2364" s="10" t="str">
        <f>VLOOKUP(Table_production_dim1[[#This Row],[material_dim_material_id]],Table_material_dim1[[#All],[material_id]:[material_type_description]],3,FALSE)</f>
        <v>OCC</v>
      </c>
    </row>
    <row r="2365" spans="1:8" x14ac:dyDescent="0.25">
      <c r="A2365">
        <v>678</v>
      </c>
      <c r="B2365" s="2">
        <v>44154</v>
      </c>
      <c r="C2365">
        <v>1193</v>
      </c>
      <c r="D2365">
        <v>0.6</v>
      </c>
      <c r="E2365" s="2">
        <v>44154</v>
      </c>
      <c r="F2365">
        <v>2</v>
      </c>
      <c r="G2365" s="10">
        <f>IF(Table_production_dim1[[#This Row],[system_created_date]]=Table_production_dim1[[#Headers],[system_created_date]],"",SUMIF(B:B,Table_production_dim1[[#This Row],[system_created_date]],D:D))</f>
        <v>6.8099999999999987</v>
      </c>
      <c r="H2365" s="10" t="str">
        <f>VLOOKUP(Table_production_dim1[[#This Row],[material_dim_material_id]],Table_material_dim1[[#All],[material_id]:[material_type_description]],3,FALSE)</f>
        <v>OCC</v>
      </c>
    </row>
    <row r="2366" spans="1:8" x14ac:dyDescent="0.25">
      <c r="A2366">
        <v>675</v>
      </c>
      <c r="B2366" s="2">
        <v>44154</v>
      </c>
      <c r="C2366">
        <v>1160</v>
      </c>
      <c r="D2366">
        <v>0.57999999999999996</v>
      </c>
      <c r="E2366" s="2">
        <v>44154</v>
      </c>
      <c r="F2366">
        <v>2</v>
      </c>
      <c r="G2366" s="10">
        <f>IF(Table_production_dim1[[#This Row],[system_created_date]]=Table_production_dim1[[#Headers],[system_created_date]],"",SUMIF(B:B,Table_production_dim1[[#This Row],[system_created_date]],D:D))</f>
        <v>6.8099999999999987</v>
      </c>
      <c r="H2366" s="10" t="str">
        <f>VLOOKUP(Table_production_dim1[[#This Row],[material_dim_material_id]],Table_material_dim1[[#All],[material_id]:[material_type_description]],3,FALSE)</f>
        <v>OCC</v>
      </c>
    </row>
    <row r="2367" spans="1:8" x14ac:dyDescent="0.25">
      <c r="A2367">
        <v>673</v>
      </c>
      <c r="B2367" s="2">
        <v>44154</v>
      </c>
      <c r="C2367">
        <v>1194</v>
      </c>
      <c r="D2367">
        <v>0.6</v>
      </c>
      <c r="E2367" s="2">
        <v>44154</v>
      </c>
      <c r="F2367">
        <v>2</v>
      </c>
      <c r="G2367" s="10">
        <f>IF(Table_production_dim1[[#This Row],[system_created_date]]=Table_production_dim1[[#Headers],[system_created_date]],"",SUMIF(B:B,Table_production_dim1[[#This Row],[system_created_date]],D:D))</f>
        <v>6.8099999999999987</v>
      </c>
      <c r="H2367" s="10" t="str">
        <f>VLOOKUP(Table_production_dim1[[#This Row],[material_dim_material_id]],Table_material_dim1[[#All],[material_id]:[material_type_description]],3,FALSE)</f>
        <v>OCC</v>
      </c>
    </row>
    <row r="2368" spans="1:8" x14ac:dyDescent="0.25">
      <c r="A2368">
        <v>674</v>
      </c>
      <c r="B2368" s="2">
        <v>44154</v>
      </c>
      <c r="C2368">
        <v>1092</v>
      </c>
      <c r="D2368">
        <v>0.55000000000000004</v>
      </c>
      <c r="E2368" s="2">
        <v>44154</v>
      </c>
      <c r="F2368">
        <v>2</v>
      </c>
      <c r="G2368" s="10">
        <f>IF(Table_production_dim1[[#This Row],[system_created_date]]=Table_production_dim1[[#Headers],[system_created_date]],"",SUMIF(B:B,Table_production_dim1[[#This Row],[system_created_date]],D:D))</f>
        <v>6.8099999999999987</v>
      </c>
      <c r="H2368" s="10" t="str">
        <f>VLOOKUP(Table_production_dim1[[#This Row],[material_dim_material_id]],Table_material_dim1[[#All],[material_id]:[material_type_description]],3,FALSE)</f>
        <v>OCC</v>
      </c>
    </row>
    <row r="2369" spans="1:8" x14ac:dyDescent="0.25">
      <c r="A2369">
        <v>679</v>
      </c>
      <c r="B2369" s="2">
        <v>44154</v>
      </c>
      <c r="C2369">
        <v>1196</v>
      </c>
      <c r="D2369">
        <v>0.6</v>
      </c>
      <c r="E2369" s="2">
        <v>44154</v>
      </c>
      <c r="F2369">
        <v>2</v>
      </c>
      <c r="G2369" s="10">
        <f>IF(Table_production_dim1[[#This Row],[system_created_date]]=Table_production_dim1[[#Headers],[system_created_date]],"",SUMIF(B:B,Table_production_dim1[[#This Row],[system_created_date]],D:D))</f>
        <v>6.8099999999999987</v>
      </c>
      <c r="H2369" s="10" t="str">
        <f>VLOOKUP(Table_production_dim1[[#This Row],[material_dim_material_id]],Table_material_dim1[[#All],[material_id]:[material_type_description]],3,FALSE)</f>
        <v>OCC</v>
      </c>
    </row>
    <row r="2370" spans="1:8" x14ac:dyDescent="0.25">
      <c r="A2370">
        <v>686</v>
      </c>
      <c r="B2370" s="2">
        <v>44153</v>
      </c>
      <c r="C2370">
        <v>1116</v>
      </c>
      <c r="D2370">
        <v>0.56000000000000005</v>
      </c>
      <c r="E2370" s="2">
        <v>44153</v>
      </c>
      <c r="F2370">
        <v>2</v>
      </c>
      <c r="G2370" s="10">
        <f>IF(Table_production_dim1[[#This Row],[system_created_date]]=Table_production_dim1[[#Headers],[system_created_date]],"",SUMIF(B:B,Table_production_dim1[[#This Row],[system_created_date]],D:D))</f>
        <v>8.9300000000000015</v>
      </c>
      <c r="H2370" s="10" t="str">
        <f>VLOOKUP(Table_production_dim1[[#This Row],[material_dim_material_id]],Table_material_dim1[[#All],[material_id]:[material_type_description]],3,FALSE)</f>
        <v>OCC</v>
      </c>
    </row>
    <row r="2371" spans="1:8" x14ac:dyDescent="0.25">
      <c r="A2371">
        <v>681</v>
      </c>
      <c r="B2371" s="2">
        <v>44153</v>
      </c>
      <c r="C2371">
        <v>1180</v>
      </c>
      <c r="D2371">
        <v>0.59</v>
      </c>
      <c r="E2371" s="2">
        <v>44153</v>
      </c>
      <c r="F2371">
        <v>2</v>
      </c>
      <c r="G2371" s="10">
        <f>IF(Table_production_dim1[[#This Row],[system_created_date]]=Table_production_dim1[[#Headers],[system_created_date]],"",SUMIF(B:B,Table_production_dim1[[#This Row],[system_created_date]],D:D))</f>
        <v>8.9300000000000015</v>
      </c>
      <c r="H2371" s="10" t="str">
        <f>VLOOKUP(Table_production_dim1[[#This Row],[material_dim_material_id]],Table_material_dim1[[#All],[material_id]:[material_type_description]],3,FALSE)</f>
        <v>OCC</v>
      </c>
    </row>
    <row r="2372" spans="1:8" x14ac:dyDescent="0.25">
      <c r="A2372">
        <v>684</v>
      </c>
      <c r="B2372" s="2">
        <v>44153</v>
      </c>
      <c r="C2372">
        <v>1090</v>
      </c>
      <c r="D2372">
        <v>0.55000000000000004</v>
      </c>
      <c r="E2372" s="2">
        <v>44153</v>
      </c>
      <c r="F2372">
        <v>2</v>
      </c>
      <c r="G2372" s="10">
        <f>IF(Table_production_dim1[[#This Row],[system_created_date]]=Table_production_dim1[[#Headers],[system_created_date]],"",SUMIF(B:B,Table_production_dim1[[#This Row],[system_created_date]],D:D))</f>
        <v>8.9300000000000015</v>
      </c>
      <c r="H2372" s="10" t="str">
        <f>VLOOKUP(Table_production_dim1[[#This Row],[material_dim_material_id]],Table_material_dim1[[#All],[material_id]:[material_type_description]],3,FALSE)</f>
        <v>OCC</v>
      </c>
    </row>
    <row r="2373" spans="1:8" x14ac:dyDescent="0.25">
      <c r="A2373">
        <v>2067</v>
      </c>
      <c r="B2373" s="2">
        <v>44153</v>
      </c>
      <c r="C2373">
        <v>460</v>
      </c>
      <c r="D2373">
        <v>0.23</v>
      </c>
      <c r="E2373" s="2">
        <v>44153</v>
      </c>
      <c r="F2373">
        <v>8</v>
      </c>
      <c r="G2373" s="10">
        <f>IF(Table_production_dim1[[#This Row],[system_created_date]]=Table_production_dim1[[#Headers],[system_created_date]],"",SUMIF(B:B,Table_production_dim1[[#This Row],[system_created_date]],D:D))</f>
        <v>8.9300000000000015</v>
      </c>
      <c r="H2373" s="10" t="str">
        <f>VLOOKUP(Table_production_dim1[[#This Row],[material_dim_material_id]],Table_material_dim1[[#All],[material_id]:[material_type_description]],3,FALSE)</f>
        <v>UBC</v>
      </c>
    </row>
    <row r="2374" spans="1:8" x14ac:dyDescent="0.25">
      <c r="A2374">
        <v>1961</v>
      </c>
      <c r="B2374" s="2">
        <v>44153</v>
      </c>
      <c r="C2374">
        <v>840</v>
      </c>
      <c r="D2374">
        <v>0.42</v>
      </c>
      <c r="E2374" s="2">
        <v>44153</v>
      </c>
      <c r="F2374">
        <v>7</v>
      </c>
      <c r="G2374" s="10">
        <f>IF(Table_production_dim1[[#This Row],[system_created_date]]=Table_production_dim1[[#Headers],[system_created_date]],"",SUMIF(B:B,Table_production_dim1[[#This Row],[system_created_date]],D:D))</f>
        <v>8.9300000000000015</v>
      </c>
      <c r="H2374" s="10" t="str">
        <f>VLOOKUP(Table_production_dim1[[#This Row],[material_dim_material_id]],Table_material_dim1[[#All],[material_id]:[material_type_description]],3,FALSE)</f>
        <v>HDPEC</v>
      </c>
    </row>
    <row r="2375" spans="1:8" x14ac:dyDescent="0.25">
      <c r="A2375">
        <v>689</v>
      </c>
      <c r="B2375" s="2">
        <v>44153</v>
      </c>
      <c r="C2375">
        <v>1200</v>
      </c>
      <c r="D2375">
        <v>0.6</v>
      </c>
      <c r="E2375" s="2">
        <v>44153</v>
      </c>
      <c r="F2375">
        <v>2</v>
      </c>
      <c r="G2375" s="10">
        <f>IF(Table_production_dim1[[#This Row],[system_created_date]]=Table_production_dim1[[#Headers],[system_created_date]],"",SUMIF(B:B,Table_production_dim1[[#This Row],[system_created_date]],D:D))</f>
        <v>8.9300000000000015</v>
      </c>
      <c r="H2375" s="10" t="str">
        <f>VLOOKUP(Table_production_dim1[[#This Row],[material_dim_material_id]],Table_material_dim1[[#All],[material_id]:[material_type_description]],3,FALSE)</f>
        <v>OCC</v>
      </c>
    </row>
    <row r="2376" spans="1:8" x14ac:dyDescent="0.25">
      <c r="A2376">
        <v>680</v>
      </c>
      <c r="B2376" s="2">
        <v>44153</v>
      </c>
      <c r="C2376">
        <v>1198</v>
      </c>
      <c r="D2376">
        <v>0.6</v>
      </c>
      <c r="E2376" s="2">
        <v>44153</v>
      </c>
      <c r="F2376">
        <v>2</v>
      </c>
      <c r="G2376" s="10">
        <f>IF(Table_production_dim1[[#This Row],[system_created_date]]=Table_production_dim1[[#Headers],[system_created_date]],"",SUMIF(B:B,Table_production_dim1[[#This Row],[system_created_date]],D:D))</f>
        <v>8.9300000000000015</v>
      </c>
      <c r="H2376" s="10" t="str">
        <f>VLOOKUP(Table_production_dim1[[#This Row],[material_dim_material_id]],Table_material_dim1[[#All],[material_id]:[material_type_description]],3,FALSE)</f>
        <v>OCC</v>
      </c>
    </row>
    <row r="2377" spans="1:8" x14ac:dyDescent="0.25">
      <c r="A2377">
        <v>685</v>
      </c>
      <c r="B2377" s="2">
        <v>44153</v>
      </c>
      <c r="C2377">
        <v>1184</v>
      </c>
      <c r="D2377">
        <v>0.59</v>
      </c>
      <c r="E2377" s="2">
        <v>44153</v>
      </c>
      <c r="F2377">
        <v>2</v>
      </c>
      <c r="G2377" s="10">
        <f>IF(Table_production_dim1[[#This Row],[system_created_date]]=Table_production_dim1[[#Headers],[system_created_date]],"",SUMIF(B:B,Table_production_dim1[[#This Row],[system_created_date]],D:D))</f>
        <v>8.9300000000000015</v>
      </c>
      <c r="H2377" s="10" t="str">
        <f>VLOOKUP(Table_production_dim1[[#This Row],[material_dim_material_id]],Table_material_dim1[[#All],[material_id]:[material_type_description]],3,FALSE)</f>
        <v>OCC</v>
      </c>
    </row>
    <row r="2378" spans="1:8" x14ac:dyDescent="0.25">
      <c r="A2378">
        <v>1644</v>
      </c>
      <c r="B2378" s="2">
        <v>44153</v>
      </c>
      <c r="C2378">
        <v>1400</v>
      </c>
      <c r="D2378">
        <v>0.7</v>
      </c>
      <c r="E2378" s="2">
        <v>44153</v>
      </c>
      <c r="F2378">
        <v>4</v>
      </c>
      <c r="G2378" s="10">
        <f>IF(Table_production_dim1[[#This Row],[system_created_date]]=Table_production_dim1[[#Headers],[system_created_date]],"",SUMIF(B:B,Table_production_dim1[[#This Row],[system_created_date]],D:D))</f>
        <v>8.9300000000000015</v>
      </c>
      <c r="H2378" s="10" t="str">
        <f>VLOOKUP(Table_production_dim1[[#This Row],[material_dim_material_id]],Table_material_dim1[[#All],[material_id]:[material_type_description]],3,FALSE)</f>
        <v>ONP</v>
      </c>
    </row>
    <row r="2379" spans="1:8" x14ac:dyDescent="0.25">
      <c r="A2379">
        <v>690</v>
      </c>
      <c r="B2379" s="2">
        <v>44153</v>
      </c>
      <c r="C2379">
        <v>1210</v>
      </c>
      <c r="D2379">
        <v>0.61</v>
      </c>
      <c r="E2379" s="2">
        <v>44153</v>
      </c>
      <c r="F2379">
        <v>2</v>
      </c>
      <c r="G2379" s="10">
        <f>IF(Table_production_dim1[[#This Row],[system_created_date]]=Table_production_dim1[[#Headers],[system_created_date]],"",SUMIF(B:B,Table_production_dim1[[#This Row],[system_created_date]],D:D))</f>
        <v>8.9300000000000015</v>
      </c>
      <c r="H2379" s="10" t="str">
        <f>VLOOKUP(Table_production_dim1[[#This Row],[material_dim_material_id]],Table_material_dim1[[#All],[material_id]:[material_type_description]],3,FALSE)</f>
        <v>OCC</v>
      </c>
    </row>
    <row r="2380" spans="1:8" x14ac:dyDescent="0.25">
      <c r="A2380">
        <v>683</v>
      </c>
      <c r="B2380" s="2">
        <v>44153</v>
      </c>
      <c r="C2380">
        <v>1092</v>
      </c>
      <c r="D2380">
        <v>0.55000000000000004</v>
      </c>
      <c r="E2380" s="2">
        <v>44153</v>
      </c>
      <c r="F2380">
        <v>2</v>
      </c>
      <c r="G2380" s="10">
        <f>IF(Table_production_dim1[[#This Row],[system_created_date]]=Table_production_dim1[[#Headers],[system_created_date]],"",SUMIF(B:B,Table_production_dim1[[#This Row],[system_created_date]],D:D))</f>
        <v>8.9300000000000015</v>
      </c>
      <c r="H2380" s="10" t="str">
        <f>VLOOKUP(Table_production_dim1[[#This Row],[material_dim_material_id]],Table_material_dim1[[#All],[material_id]:[material_type_description]],3,FALSE)</f>
        <v>OCC</v>
      </c>
    </row>
    <row r="2381" spans="1:8" x14ac:dyDescent="0.25">
      <c r="A2381">
        <v>1645</v>
      </c>
      <c r="B2381" s="2">
        <v>44153</v>
      </c>
      <c r="C2381">
        <v>1410</v>
      </c>
      <c r="D2381">
        <v>0.71</v>
      </c>
      <c r="E2381" s="2">
        <v>44153</v>
      </c>
      <c r="F2381">
        <v>4</v>
      </c>
      <c r="G2381" s="10">
        <f>IF(Table_production_dim1[[#This Row],[system_created_date]]=Table_production_dim1[[#Headers],[system_created_date]],"",SUMIF(B:B,Table_production_dim1[[#This Row],[system_created_date]],D:D))</f>
        <v>8.9300000000000015</v>
      </c>
      <c r="H2381" s="10" t="str">
        <f>VLOOKUP(Table_production_dim1[[#This Row],[material_dim_material_id]],Table_material_dim1[[#All],[material_id]:[material_type_description]],3,FALSE)</f>
        <v>ONP</v>
      </c>
    </row>
    <row r="2382" spans="1:8" x14ac:dyDescent="0.25">
      <c r="A2382">
        <v>687</v>
      </c>
      <c r="B2382" s="2">
        <v>44153</v>
      </c>
      <c r="C2382">
        <v>1390</v>
      </c>
      <c r="D2382">
        <v>0.7</v>
      </c>
      <c r="E2382" s="2">
        <v>44153</v>
      </c>
      <c r="F2382">
        <v>2</v>
      </c>
      <c r="G2382" s="10">
        <f>IF(Table_production_dim1[[#This Row],[system_created_date]]=Table_production_dim1[[#Headers],[system_created_date]],"",SUMIF(B:B,Table_production_dim1[[#This Row],[system_created_date]],D:D))</f>
        <v>8.9300000000000015</v>
      </c>
      <c r="H2382" s="10" t="str">
        <f>VLOOKUP(Table_production_dim1[[#This Row],[material_dim_material_id]],Table_material_dim1[[#All],[material_id]:[material_type_description]],3,FALSE)</f>
        <v>OCC</v>
      </c>
    </row>
    <row r="2383" spans="1:8" x14ac:dyDescent="0.25">
      <c r="A2383">
        <v>688</v>
      </c>
      <c r="B2383" s="2">
        <v>44153</v>
      </c>
      <c r="C2383">
        <v>1193</v>
      </c>
      <c r="D2383">
        <v>0.6</v>
      </c>
      <c r="E2383" s="2">
        <v>44153</v>
      </c>
      <c r="F2383">
        <v>2</v>
      </c>
      <c r="G2383" s="10">
        <f>IF(Table_production_dim1[[#This Row],[system_created_date]]=Table_production_dim1[[#Headers],[system_created_date]],"",SUMIF(B:B,Table_production_dim1[[#This Row],[system_created_date]],D:D))</f>
        <v>8.9300000000000015</v>
      </c>
      <c r="H2383" s="10" t="str">
        <f>VLOOKUP(Table_production_dim1[[#This Row],[material_dim_material_id]],Table_material_dim1[[#All],[material_id]:[material_type_description]],3,FALSE)</f>
        <v>OCC</v>
      </c>
    </row>
    <row r="2384" spans="1:8" x14ac:dyDescent="0.25">
      <c r="A2384">
        <v>1855</v>
      </c>
      <c r="B2384" s="2">
        <v>44153</v>
      </c>
      <c r="C2384">
        <v>630</v>
      </c>
      <c r="D2384">
        <v>0.32</v>
      </c>
      <c r="E2384" s="2">
        <v>44153</v>
      </c>
      <c r="F2384">
        <v>5</v>
      </c>
      <c r="G2384" s="10">
        <f>IF(Table_production_dim1[[#This Row],[system_created_date]]=Table_production_dim1[[#Headers],[system_created_date]],"",SUMIF(B:B,Table_production_dim1[[#This Row],[system_created_date]],D:D))</f>
        <v>8.9300000000000015</v>
      </c>
      <c r="H2384" s="10" t="str">
        <f>VLOOKUP(Table_production_dim1[[#This Row],[material_dim_material_id]],Table_material_dim1[[#All],[material_id]:[material_type_description]],3,FALSE)</f>
        <v>PET</v>
      </c>
    </row>
    <row r="2385" spans="1:8" x14ac:dyDescent="0.25">
      <c r="A2385">
        <v>682</v>
      </c>
      <c r="B2385" s="2">
        <v>44153</v>
      </c>
      <c r="C2385">
        <v>1195</v>
      </c>
      <c r="D2385">
        <v>0.6</v>
      </c>
      <c r="E2385" s="2">
        <v>44153</v>
      </c>
      <c r="F2385">
        <v>2</v>
      </c>
      <c r="G2385" s="10">
        <f>IF(Table_production_dim1[[#This Row],[system_created_date]]=Table_production_dim1[[#Headers],[system_created_date]],"",SUMIF(B:B,Table_production_dim1[[#This Row],[system_created_date]],D:D))</f>
        <v>8.9300000000000015</v>
      </c>
      <c r="H2385" s="10" t="str">
        <f>VLOOKUP(Table_production_dim1[[#This Row],[material_dim_material_id]],Table_material_dim1[[#All],[material_id]:[material_type_description]],3,FALSE)</f>
        <v>OCC</v>
      </c>
    </row>
    <row r="2386" spans="1:8" x14ac:dyDescent="0.25">
      <c r="A2386">
        <v>696</v>
      </c>
      <c r="B2386" s="2">
        <v>44152</v>
      </c>
      <c r="C2386">
        <v>1290</v>
      </c>
      <c r="D2386">
        <v>0.65</v>
      </c>
      <c r="E2386" s="2">
        <v>44152</v>
      </c>
      <c r="F2386">
        <v>2</v>
      </c>
      <c r="G2386" s="10">
        <f>IF(Table_production_dim1[[#This Row],[system_created_date]]=Table_production_dim1[[#Headers],[system_created_date]],"",SUMIF(B:B,Table_production_dim1[[#This Row],[system_created_date]],D:D))</f>
        <v>13.519999999999998</v>
      </c>
      <c r="H2386" s="10" t="str">
        <f>VLOOKUP(Table_production_dim1[[#This Row],[material_dim_material_id]],Table_material_dim1[[#All],[material_id]:[material_type_description]],3,FALSE)</f>
        <v>OCC</v>
      </c>
    </row>
    <row r="2387" spans="1:8" x14ac:dyDescent="0.25">
      <c r="A2387">
        <v>702</v>
      </c>
      <c r="B2387" s="2">
        <v>44152</v>
      </c>
      <c r="C2387">
        <v>1262</v>
      </c>
      <c r="D2387">
        <v>0.63</v>
      </c>
      <c r="E2387" s="2">
        <v>44152</v>
      </c>
      <c r="F2387">
        <v>2</v>
      </c>
      <c r="G2387" s="10">
        <f>IF(Table_production_dim1[[#This Row],[system_created_date]]=Table_production_dim1[[#Headers],[system_created_date]],"",SUMIF(B:B,Table_production_dim1[[#This Row],[system_created_date]],D:D))</f>
        <v>13.519999999999998</v>
      </c>
      <c r="H2387" s="10" t="str">
        <f>VLOOKUP(Table_production_dim1[[#This Row],[material_dim_material_id]],Table_material_dim1[[#All],[material_id]:[material_type_description]],3,FALSE)</f>
        <v>OCC</v>
      </c>
    </row>
    <row r="2388" spans="1:8" x14ac:dyDescent="0.25">
      <c r="A2388">
        <v>2069</v>
      </c>
      <c r="B2388" s="2">
        <v>44152</v>
      </c>
      <c r="C2388">
        <v>450</v>
      </c>
      <c r="D2388">
        <v>0.23</v>
      </c>
      <c r="E2388" s="2">
        <v>44152</v>
      </c>
      <c r="F2388">
        <v>8</v>
      </c>
      <c r="G2388" s="10">
        <f>IF(Table_production_dim1[[#This Row],[system_created_date]]=Table_production_dim1[[#Headers],[system_created_date]],"",SUMIF(B:B,Table_production_dim1[[#This Row],[system_created_date]],D:D))</f>
        <v>13.519999999999998</v>
      </c>
      <c r="H2388" s="10" t="str">
        <f>VLOOKUP(Table_production_dim1[[#This Row],[material_dim_material_id]],Table_material_dim1[[#All],[material_id]:[material_type_description]],3,FALSE)</f>
        <v>UBC</v>
      </c>
    </row>
    <row r="2389" spans="1:8" x14ac:dyDescent="0.25">
      <c r="A2389">
        <v>691</v>
      </c>
      <c r="B2389" s="2">
        <v>44152</v>
      </c>
      <c r="C2389">
        <v>600</v>
      </c>
      <c r="D2389">
        <v>0.3</v>
      </c>
      <c r="E2389" s="2">
        <v>44152</v>
      </c>
      <c r="F2389">
        <v>2</v>
      </c>
      <c r="G2389" s="10">
        <f>IF(Table_production_dim1[[#This Row],[system_created_date]]=Table_production_dim1[[#Headers],[system_created_date]],"",SUMIF(B:B,Table_production_dim1[[#This Row],[system_created_date]],D:D))</f>
        <v>13.519999999999998</v>
      </c>
      <c r="H2389" s="10" t="str">
        <f>VLOOKUP(Table_production_dim1[[#This Row],[material_dim_material_id]],Table_material_dim1[[#All],[material_id]:[material_type_description]],3,FALSE)</f>
        <v>OCC</v>
      </c>
    </row>
    <row r="2390" spans="1:8" x14ac:dyDescent="0.25">
      <c r="A2390">
        <v>703</v>
      </c>
      <c r="B2390" s="2">
        <v>44152</v>
      </c>
      <c r="C2390">
        <v>1212</v>
      </c>
      <c r="D2390">
        <v>0.61</v>
      </c>
      <c r="E2390" s="2">
        <v>44152</v>
      </c>
      <c r="F2390">
        <v>2</v>
      </c>
      <c r="G2390" s="10">
        <f>IF(Table_production_dim1[[#This Row],[system_created_date]]=Table_production_dim1[[#Headers],[system_created_date]],"",SUMIF(B:B,Table_production_dim1[[#This Row],[system_created_date]],D:D))</f>
        <v>13.519999999999998</v>
      </c>
      <c r="H2390" s="10" t="str">
        <f>VLOOKUP(Table_production_dim1[[#This Row],[material_dim_material_id]],Table_material_dim1[[#All],[material_id]:[material_type_description]],3,FALSE)</f>
        <v>OCC</v>
      </c>
    </row>
    <row r="2391" spans="1:8" x14ac:dyDescent="0.25">
      <c r="A2391">
        <v>2068</v>
      </c>
      <c r="B2391" s="2">
        <v>44152</v>
      </c>
      <c r="C2391">
        <v>460</v>
      </c>
      <c r="D2391">
        <v>0.23</v>
      </c>
      <c r="E2391" s="2">
        <v>44152</v>
      </c>
      <c r="F2391">
        <v>8</v>
      </c>
      <c r="G2391" s="10">
        <f>IF(Table_production_dim1[[#This Row],[system_created_date]]=Table_production_dim1[[#Headers],[system_created_date]],"",SUMIF(B:B,Table_production_dim1[[#This Row],[system_created_date]],D:D))</f>
        <v>13.519999999999998</v>
      </c>
      <c r="H2391" s="10" t="str">
        <f>VLOOKUP(Table_production_dim1[[#This Row],[material_dim_material_id]],Table_material_dim1[[#All],[material_id]:[material_type_description]],3,FALSE)</f>
        <v>UBC</v>
      </c>
    </row>
    <row r="2392" spans="1:8" x14ac:dyDescent="0.25">
      <c r="A2392">
        <v>707</v>
      </c>
      <c r="B2392" s="2">
        <v>44152</v>
      </c>
      <c r="C2392">
        <v>1256</v>
      </c>
      <c r="D2392">
        <v>0.63</v>
      </c>
      <c r="E2392" s="2">
        <v>44152</v>
      </c>
      <c r="F2392">
        <v>2</v>
      </c>
      <c r="G2392" s="10">
        <f>IF(Table_production_dim1[[#This Row],[system_created_date]]=Table_production_dim1[[#Headers],[system_created_date]],"",SUMIF(B:B,Table_production_dim1[[#This Row],[system_created_date]],D:D))</f>
        <v>13.519999999999998</v>
      </c>
      <c r="H2392" s="10" t="str">
        <f>VLOOKUP(Table_production_dim1[[#This Row],[material_dim_material_id]],Table_material_dim1[[#All],[material_id]:[material_type_description]],3,FALSE)</f>
        <v>OCC</v>
      </c>
    </row>
    <row r="2393" spans="1:8" x14ac:dyDescent="0.25">
      <c r="A2393">
        <v>697</v>
      </c>
      <c r="B2393" s="2">
        <v>44152</v>
      </c>
      <c r="C2393">
        <v>1230</v>
      </c>
      <c r="D2393">
        <v>0.62</v>
      </c>
      <c r="E2393" s="2">
        <v>44152</v>
      </c>
      <c r="F2393">
        <v>2</v>
      </c>
      <c r="G2393" s="10">
        <f>IF(Table_production_dim1[[#This Row],[system_created_date]]=Table_production_dim1[[#Headers],[system_created_date]],"",SUMIF(B:B,Table_production_dim1[[#This Row],[system_created_date]],D:D))</f>
        <v>13.519999999999998</v>
      </c>
      <c r="H2393" s="10" t="str">
        <f>VLOOKUP(Table_production_dim1[[#This Row],[material_dim_material_id]],Table_material_dim1[[#All],[material_id]:[material_type_description]],3,FALSE)</f>
        <v>OCC</v>
      </c>
    </row>
    <row r="2394" spans="1:8" x14ac:dyDescent="0.25">
      <c r="A2394">
        <v>1918</v>
      </c>
      <c r="B2394" s="2">
        <v>44152</v>
      </c>
      <c r="C2394">
        <v>750</v>
      </c>
      <c r="D2394">
        <v>0.38</v>
      </c>
      <c r="E2394" s="2">
        <v>44152</v>
      </c>
      <c r="F2394">
        <v>6</v>
      </c>
      <c r="G2394" s="10">
        <f>IF(Table_production_dim1[[#This Row],[system_created_date]]=Table_production_dim1[[#Headers],[system_created_date]],"",SUMIF(B:B,Table_production_dim1[[#This Row],[system_created_date]],D:D))</f>
        <v>13.519999999999998</v>
      </c>
      <c r="H2394" s="10" t="str">
        <f>VLOOKUP(Table_production_dim1[[#This Row],[material_dim_material_id]],Table_material_dim1[[#All],[material_id]:[material_type_description]],3,FALSE)</f>
        <v>HDPEN</v>
      </c>
    </row>
    <row r="2395" spans="1:8" x14ac:dyDescent="0.25">
      <c r="A2395">
        <v>705</v>
      </c>
      <c r="B2395" s="2">
        <v>44152</v>
      </c>
      <c r="C2395">
        <v>1230</v>
      </c>
      <c r="D2395">
        <v>0.62</v>
      </c>
      <c r="E2395" s="2">
        <v>44152</v>
      </c>
      <c r="F2395">
        <v>2</v>
      </c>
      <c r="G2395" s="10">
        <f>IF(Table_production_dim1[[#This Row],[system_created_date]]=Table_production_dim1[[#Headers],[system_created_date]],"",SUMIF(B:B,Table_production_dim1[[#This Row],[system_created_date]],D:D))</f>
        <v>13.519999999999998</v>
      </c>
      <c r="H2395" s="10" t="str">
        <f>VLOOKUP(Table_production_dim1[[#This Row],[material_dim_material_id]],Table_material_dim1[[#All],[material_id]:[material_type_description]],3,FALSE)</f>
        <v>OCC</v>
      </c>
    </row>
    <row r="2396" spans="1:8" x14ac:dyDescent="0.25">
      <c r="A2396">
        <v>710</v>
      </c>
      <c r="B2396" s="2">
        <v>44152</v>
      </c>
      <c r="C2396">
        <v>1200</v>
      </c>
      <c r="D2396">
        <v>0.6</v>
      </c>
      <c r="E2396" s="2">
        <v>44152</v>
      </c>
      <c r="F2396">
        <v>2</v>
      </c>
      <c r="G2396" s="10">
        <f>IF(Table_production_dim1[[#This Row],[system_created_date]]=Table_production_dim1[[#Headers],[system_created_date]],"",SUMIF(B:B,Table_production_dim1[[#This Row],[system_created_date]],D:D))</f>
        <v>13.519999999999998</v>
      </c>
      <c r="H2396" s="10" t="str">
        <f>VLOOKUP(Table_production_dim1[[#This Row],[material_dim_material_id]],Table_material_dim1[[#All],[material_id]:[material_type_description]],3,FALSE)</f>
        <v>OCC</v>
      </c>
    </row>
    <row r="2397" spans="1:8" x14ac:dyDescent="0.25">
      <c r="A2397">
        <v>692</v>
      </c>
      <c r="B2397" s="2">
        <v>44152</v>
      </c>
      <c r="C2397">
        <v>600</v>
      </c>
      <c r="D2397">
        <v>0.3</v>
      </c>
      <c r="E2397" s="2">
        <v>44152</v>
      </c>
      <c r="F2397">
        <v>2</v>
      </c>
      <c r="G2397" s="10">
        <f>IF(Table_production_dim1[[#This Row],[system_created_date]]=Table_production_dim1[[#Headers],[system_created_date]],"",SUMIF(B:B,Table_production_dim1[[#This Row],[system_created_date]],D:D))</f>
        <v>13.519999999999998</v>
      </c>
      <c r="H2397" s="10" t="str">
        <f>VLOOKUP(Table_production_dim1[[#This Row],[material_dim_material_id]],Table_material_dim1[[#All],[material_id]:[material_type_description]],3,FALSE)</f>
        <v>OCC</v>
      </c>
    </row>
    <row r="2398" spans="1:8" x14ac:dyDescent="0.25">
      <c r="A2398">
        <v>1856</v>
      </c>
      <c r="B2398" s="2">
        <v>44152</v>
      </c>
      <c r="C2398">
        <v>600</v>
      </c>
      <c r="D2398">
        <v>0.3</v>
      </c>
      <c r="E2398" s="2">
        <v>44152</v>
      </c>
      <c r="F2398">
        <v>5</v>
      </c>
      <c r="G2398" s="10">
        <f>IF(Table_production_dim1[[#This Row],[system_created_date]]=Table_production_dim1[[#Headers],[system_created_date]],"",SUMIF(B:B,Table_production_dim1[[#This Row],[system_created_date]],D:D))</f>
        <v>13.519999999999998</v>
      </c>
      <c r="H2398" s="10" t="str">
        <f>VLOOKUP(Table_production_dim1[[#This Row],[material_dim_material_id]],Table_material_dim1[[#All],[material_id]:[material_type_description]],3,FALSE)</f>
        <v>PET</v>
      </c>
    </row>
    <row r="2399" spans="1:8" x14ac:dyDescent="0.25">
      <c r="A2399">
        <v>704</v>
      </c>
      <c r="B2399" s="2">
        <v>44152</v>
      </c>
      <c r="C2399">
        <v>1196</v>
      </c>
      <c r="D2399">
        <v>0.6</v>
      </c>
      <c r="E2399" s="2">
        <v>44152</v>
      </c>
      <c r="F2399">
        <v>2</v>
      </c>
      <c r="G2399" s="10">
        <f>IF(Table_production_dim1[[#This Row],[system_created_date]]=Table_production_dim1[[#Headers],[system_created_date]],"",SUMIF(B:B,Table_production_dim1[[#This Row],[system_created_date]],D:D))</f>
        <v>13.519999999999998</v>
      </c>
      <c r="H2399" s="10" t="str">
        <f>VLOOKUP(Table_production_dim1[[#This Row],[material_dim_material_id]],Table_material_dim1[[#All],[material_id]:[material_type_description]],3,FALSE)</f>
        <v>OCC</v>
      </c>
    </row>
    <row r="2400" spans="1:8" x14ac:dyDescent="0.25">
      <c r="A2400">
        <v>708</v>
      </c>
      <c r="B2400" s="2">
        <v>44152</v>
      </c>
      <c r="C2400">
        <v>1180</v>
      </c>
      <c r="D2400">
        <v>0.59</v>
      </c>
      <c r="E2400" s="2">
        <v>44152</v>
      </c>
      <c r="F2400">
        <v>2</v>
      </c>
      <c r="G2400" s="10">
        <f>IF(Table_production_dim1[[#This Row],[system_created_date]]=Table_production_dim1[[#Headers],[system_created_date]],"",SUMIF(B:B,Table_production_dim1[[#This Row],[system_created_date]],D:D))</f>
        <v>13.519999999999998</v>
      </c>
      <c r="H2400" s="10" t="str">
        <f>VLOOKUP(Table_production_dim1[[#This Row],[material_dim_material_id]],Table_material_dim1[[#All],[material_id]:[material_type_description]],3,FALSE)</f>
        <v>OCC</v>
      </c>
    </row>
    <row r="2401" spans="1:8" x14ac:dyDescent="0.25">
      <c r="A2401">
        <v>694</v>
      </c>
      <c r="B2401" s="2">
        <v>44152</v>
      </c>
      <c r="C2401">
        <v>580</v>
      </c>
      <c r="D2401">
        <v>0.28999999999999998</v>
      </c>
      <c r="E2401" s="2">
        <v>44152</v>
      </c>
      <c r="F2401">
        <v>2</v>
      </c>
      <c r="G2401" s="10">
        <f>IF(Table_production_dim1[[#This Row],[system_created_date]]=Table_production_dim1[[#Headers],[system_created_date]],"",SUMIF(B:B,Table_production_dim1[[#This Row],[system_created_date]],D:D))</f>
        <v>13.519999999999998</v>
      </c>
      <c r="H2401" s="10" t="str">
        <f>VLOOKUP(Table_production_dim1[[#This Row],[material_dim_material_id]],Table_material_dim1[[#All],[material_id]:[material_type_description]],3,FALSE)</f>
        <v>OCC</v>
      </c>
    </row>
    <row r="2402" spans="1:8" x14ac:dyDescent="0.25">
      <c r="A2402">
        <v>693</v>
      </c>
      <c r="B2402" s="2">
        <v>44152</v>
      </c>
      <c r="C2402">
        <v>550</v>
      </c>
      <c r="D2402">
        <v>0.28000000000000003</v>
      </c>
      <c r="E2402" s="2">
        <v>44152</v>
      </c>
      <c r="F2402">
        <v>2</v>
      </c>
      <c r="G2402" s="10">
        <f>IF(Table_production_dim1[[#This Row],[system_created_date]]=Table_production_dim1[[#Headers],[system_created_date]],"",SUMIF(B:B,Table_production_dim1[[#This Row],[system_created_date]],D:D))</f>
        <v>13.519999999999998</v>
      </c>
      <c r="H2402" s="10" t="str">
        <f>VLOOKUP(Table_production_dim1[[#This Row],[material_dim_material_id]],Table_material_dim1[[#All],[material_id]:[material_type_description]],3,FALSE)</f>
        <v>OCC</v>
      </c>
    </row>
    <row r="2403" spans="1:8" x14ac:dyDescent="0.25">
      <c r="A2403">
        <v>1647</v>
      </c>
      <c r="B2403" s="2">
        <v>44152</v>
      </c>
      <c r="C2403">
        <v>1615</v>
      </c>
      <c r="D2403">
        <v>0.81</v>
      </c>
      <c r="E2403" s="2">
        <v>44152</v>
      </c>
      <c r="F2403">
        <v>4</v>
      </c>
      <c r="G2403" s="10">
        <f>IF(Table_production_dim1[[#This Row],[system_created_date]]=Table_production_dim1[[#Headers],[system_created_date]],"",SUMIF(B:B,Table_production_dim1[[#This Row],[system_created_date]],D:D))</f>
        <v>13.519999999999998</v>
      </c>
      <c r="H2403" s="10" t="str">
        <f>VLOOKUP(Table_production_dim1[[#This Row],[material_dim_material_id]],Table_material_dim1[[#All],[material_id]:[material_type_description]],3,FALSE)</f>
        <v>ONP</v>
      </c>
    </row>
    <row r="2404" spans="1:8" x14ac:dyDescent="0.25">
      <c r="A2404">
        <v>698</v>
      </c>
      <c r="B2404" s="2">
        <v>44152</v>
      </c>
      <c r="C2404">
        <v>1236</v>
      </c>
      <c r="D2404">
        <v>0.62</v>
      </c>
      <c r="E2404" s="2">
        <v>44152</v>
      </c>
      <c r="F2404">
        <v>2</v>
      </c>
      <c r="G2404" s="10">
        <f>IF(Table_production_dim1[[#This Row],[system_created_date]]=Table_production_dim1[[#Headers],[system_created_date]],"",SUMIF(B:B,Table_production_dim1[[#This Row],[system_created_date]],D:D))</f>
        <v>13.519999999999998</v>
      </c>
      <c r="H2404" s="10" t="str">
        <f>VLOOKUP(Table_production_dim1[[#This Row],[material_dim_material_id]],Table_material_dim1[[#All],[material_id]:[material_type_description]],3,FALSE)</f>
        <v>OCC</v>
      </c>
    </row>
    <row r="2405" spans="1:8" x14ac:dyDescent="0.25">
      <c r="A2405">
        <v>706</v>
      </c>
      <c r="B2405" s="2">
        <v>44152</v>
      </c>
      <c r="C2405">
        <v>1236</v>
      </c>
      <c r="D2405">
        <v>0.62</v>
      </c>
      <c r="E2405" s="2">
        <v>44152</v>
      </c>
      <c r="F2405">
        <v>2</v>
      </c>
      <c r="G2405" s="10">
        <f>IF(Table_production_dim1[[#This Row],[system_created_date]]=Table_production_dim1[[#Headers],[system_created_date]],"",SUMIF(B:B,Table_production_dim1[[#This Row],[system_created_date]],D:D))</f>
        <v>13.519999999999998</v>
      </c>
      <c r="H2405" s="10" t="str">
        <f>VLOOKUP(Table_production_dim1[[#This Row],[material_dim_material_id]],Table_material_dim1[[#All],[material_id]:[material_type_description]],3,FALSE)</f>
        <v>OCC</v>
      </c>
    </row>
    <row r="2406" spans="1:8" x14ac:dyDescent="0.25">
      <c r="A2406">
        <v>701</v>
      </c>
      <c r="B2406" s="2">
        <v>44152</v>
      </c>
      <c r="C2406">
        <v>1322</v>
      </c>
      <c r="D2406">
        <v>0.66</v>
      </c>
      <c r="E2406" s="2">
        <v>44152</v>
      </c>
      <c r="F2406">
        <v>2</v>
      </c>
      <c r="G2406" s="10">
        <f>IF(Table_production_dim1[[#This Row],[system_created_date]]=Table_production_dim1[[#Headers],[system_created_date]],"",SUMIF(B:B,Table_production_dim1[[#This Row],[system_created_date]],D:D))</f>
        <v>13.519999999999998</v>
      </c>
      <c r="H2406" s="10" t="str">
        <f>VLOOKUP(Table_production_dim1[[#This Row],[material_dim_material_id]],Table_material_dim1[[#All],[material_id]:[material_type_description]],3,FALSE)</f>
        <v>OCC</v>
      </c>
    </row>
    <row r="2407" spans="1:8" x14ac:dyDescent="0.25">
      <c r="A2407">
        <v>700</v>
      </c>
      <c r="B2407" s="2">
        <v>44152</v>
      </c>
      <c r="C2407">
        <v>1210</v>
      </c>
      <c r="D2407">
        <v>0.61</v>
      </c>
      <c r="E2407" s="2">
        <v>44152</v>
      </c>
      <c r="F2407">
        <v>2</v>
      </c>
      <c r="G2407" s="10">
        <f>IF(Table_production_dim1[[#This Row],[system_created_date]]=Table_production_dim1[[#Headers],[system_created_date]],"",SUMIF(B:B,Table_production_dim1[[#This Row],[system_created_date]],D:D))</f>
        <v>13.519999999999998</v>
      </c>
      <c r="H2407" s="10" t="str">
        <f>VLOOKUP(Table_production_dim1[[#This Row],[material_dim_material_id]],Table_material_dim1[[#All],[material_id]:[material_type_description]],3,FALSE)</f>
        <v>OCC</v>
      </c>
    </row>
    <row r="2408" spans="1:8" x14ac:dyDescent="0.25">
      <c r="A2408">
        <v>695</v>
      </c>
      <c r="B2408" s="2">
        <v>44152</v>
      </c>
      <c r="C2408">
        <v>590</v>
      </c>
      <c r="D2408">
        <v>0.3</v>
      </c>
      <c r="E2408" s="2">
        <v>44152</v>
      </c>
      <c r="F2408">
        <v>2</v>
      </c>
      <c r="G2408" s="10">
        <f>IF(Table_production_dim1[[#This Row],[system_created_date]]=Table_production_dim1[[#Headers],[system_created_date]],"",SUMIF(B:B,Table_production_dim1[[#This Row],[system_created_date]],D:D))</f>
        <v>13.519999999999998</v>
      </c>
      <c r="H2408" s="10" t="str">
        <f>VLOOKUP(Table_production_dim1[[#This Row],[material_dim_material_id]],Table_material_dim1[[#All],[material_id]:[material_type_description]],3,FALSE)</f>
        <v>OCC</v>
      </c>
    </row>
    <row r="2409" spans="1:8" x14ac:dyDescent="0.25">
      <c r="A2409">
        <v>1646</v>
      </c>
      <c r="B2409" s="2">
        <v>44152</v>
      </c>
      <c r="C2409">
        <v>1600</v>
      </c>
      <c r="D2409">
        <v>0.8</v>
      </c>
      <c r="E2409" s="2">
        <v>44152</v>
      </c>
      <c r="F2409">
        <v>4</v>
      </c>
      <c r="G2409" s="10">
        <f>IF(Table_production_dim1[[#This Row],[system_created_date]]=Table_production_dim1[[#Headers],[system_created_date]],"",SUMIF(B:B,Table_production_dim1[[#This Row],[system_created_date]],D:D))</f>
        <v>13.519999999999998</v>
      </c>
      <c r="H2409" s="10" t="str">
        <f>VLOOKUP(Table_production_dim1[[#This Row],[material_dim_material_id]],Table_material_dim1[[#All],[material_id]:[material_type_description]],3,FALSE)</f>
        <v>ONP</v>
      </c>
    </row>
    <row r="2410" spans="1:8" x14ac:dyDescent="0.25">
      <c r="A2410">
        <v>709</v>
      </c>
      <c r="B2410" s="2">
        <v>44152</v>
      </c>
      <c r="C2410">
        <v>1240</v>
      </c>
      <c r="D2410">
        <v>0.62</v>
      </c>
      <c r="E2410" s="2">
        <v>44152</v>
      </c>
      <c r="F2410">
        <v>2</v>
      </c>
      <c r="G2410" s="10">
        <f>IF(Table_production_dim1[[#This Row],[system_created_date]]=Table_production_dim1[[#Headers],[system_created_date]],"",SUMIF(B:B,Table_production_dim1[[#This Row],[system_created_date]],D:D))</f>
        <v>13.519999999999998</v>
      </c>
      <c r="H2410" s="10" t="str">
        <f>VLOOKUP(Table_production_dim1[[#This Row],[material_dim_material_id]],Table_material_dim1[[#All],[material_id]:[material_type_description]],3,FALSE)</f>
        <v>OCC</v>
      </c>
    </row>
    <row r="2411" spans="1:8" x14ac:dyDescent="0.25">
      <c r="A2411">
        <v>699</v>
      </c>
      <c r="B2411" s="2">
        <v>44152</v>
      </c>
      <c r="C2411">
        <v>1230</v>
      </c>
      <c r="D2411">
        <v>0.62</v>
      </c>
      <c r="E2411" s="2">
        <v>44152</v>
      </c>
      <c r="F2411">
        <v>2</v>
      </c>
      <c r="G2411" s="10">
        <f>IF(Table_production_dim1[[#This Row],[system_created_date]]=Table_production_dim1[[#Headers],[system_created_date]],"",SUMIF(B:B,Table_production_dim1[[#This Row],[system_created_date]],D:D))</f>
        <v>13.519999999999998</v>
      </c>
      <c r="H2411" s="10" t="str">
        <f>VLOOKUP(Table_production_dim1[[#This Row],[material_dim_material_id]],Table_material_dim1[[#All],[material_id]:[material_type_description]],3,FALSE)</f>
        <v>OCC</v>
      </c>
    </row>
    <row r="2412" spans="1:8" x14ac:dyDescent="0.25">
      <c r="A2412">
        <v>716</v>
      </c>
      <c r="B2412" s="2">
        <v>44151</v>
      </c>
      <c r="C2412">
        <v>1296</v>
      </c>
      <c r="D2412">
        <v>0.65</v>
      </c>
      <c r="E2412" s="2">
        <v>44151</v>
      </c>
      <c r="F2412">
        <v>2</v>
      </c>
      <c r="G2412" s="10">
        <f>IF(Table_production_dim1[[#This Row],[system_created_date]]=Table_production_dim1[[#Headers],[system_created_date]],"",SUMIF(B:B,Table_production_dim1[[#This Row],[system_created_date]],D:D))</f>
        <v>7.2200000000000006</v>
      </c>
      <c r="H2412" s="10" t="str">
        <f>VLOOKUP(Table_production_dim1[[#This Row],[material_dim_material_id]],Table_material_dim1[[#All],[material_id]:[material_type_description]],3,FALSE)</f>
        <v>OCC</v>
      </c>
    </row>
    <row r="2413" spans="1:8" x14ac:dyDescent="0.25">
      <c r="A2413">
        <v>711</v>
      </c>
      <c r="B2413" s="2">
        <v>44151</v>
      </c>
      <c r="C2413">
        <v>1256</v>
      </c>
      <c r="D2413">
        <v>0.63</v>
      </c>
      <c r="E2413" s="2">
        <v>44151</v>
      </c>
      <c r="F2413">
        <v>2</v>
      </c>
      <c r="G2413" s="10">
        <f>IF(Table_production_dim1[[#This Row],[system_created_date]]=Table_production_dim1[[#Headers],[system_created_date]],"",SUMIF(B:B,Table_production_dim1[[#This Row],[system_created_date]],D:D))</f>
        <v>7.2200000000000006</v>
      </c>
      <c r="H2413" s="10" t="str">
        <f>VLOOKUP(Table_production_dim1[[#This Row],[material_dim_material_id]],Table_material_dim1[[#All],[material_id]:[material_type_description]],3,FALSE)</f>
        <v>OCC</v>
      </c>
    </row>
    <row r="2414" spans="1:8" x14ac:dyDescent="0.25">
      <c r="A2414">
        <v>720</v>
      </c>
      <c r="B2414" s="2">
        <v>44151</v>
      </c>
      <c r="C2414">
        <v>1600</v>
      </c>
      <c r="D2414">
        <v>0.8</v>
      </c>
      <c r="E2414" s="2">
        <v>44151</v>
      </c>
      <c r="F2414">
        <v>2</v>
      </c>
      <c r="G2414" s="10">
        <f>IF(Table_production_dim1[[#This Row],[system_created_date]]=Table_production_dim1[[#Headers],[system_created_date]],"",SUMIF(B:B,Table_production_dim1[[#This Row],[system_created_date]],D:D))</f>
        <v>7.2200000000000006</v>
      </c>
      <c r="H2414" s="10" t="str">
        <f>VLOOKUP(Table_production_dim1[[#This Row],[material_dim_material_id]],Table_material_dim1[[#All],[material_id]:[material_type_description]],3,FALSE)</f>
        <v>OCC</v>
      </c>
    </row>
    <row r="2415" spans="1:8" x14ac:dyDescent="0.25">
      <c r="A2415">
        <v>712</v>
      </c>
      <c r="B2415" s="2">
        <v>44151</v>
      </c>
      <c r="C2415">
        <v>1196</v>
      </c>
      <c r="D2415">
        <v>0.6</v>
      </c>
      <c r="E2415" s="2">
        <v>44151</v>
      </c>
      <c r="F2415">
        <v>2</v>
      </c>
      <c r="G2415" s="10">
        <f>IF(Table_production_dim1[[#This Row],[system_created_date]]=Table_production_dim1[[#Headers],[system_created_date]],"",SUMIF(B:B,Table_production_dim1[[#This Row],[system_created_date]],D:D))</f>
        <v>7.2200000000000006</v>
      </c>
      <c r="H2415" s="10" t="str">
        <f>VLOOKUP(Table_production_dim1[[#This Row],[material_dim_material_id]],Table_material_dim1[[#All],[material_id]:[material_type_description]],3,FALSE)</f>
        <v>OCC</v>
      </c>
    </row>
    <row r="2416" spans="1:8" x14ac:dyDescent="0.25">
      <c r="A2416">
        <v>719</v>
      </c>
      <c r="B2416" s="2">
        <v>44151</v>
      </c>
      <c r="C2416">
        <v>1260</v>
      </c>
      <c r="D2416">
        <v>0.63</v>
      </c>
      <c r="E2416" s="2">
        <v>44151</v>
      </c>
      <c r="F2416">
        <v>2</v>
      </c>
      <c r="G2416" s="10">
        <f>IF(Table_production_dim1[[#This Row],[system_created_date]]=Table_production_dim1[[#Headers],[system_created_date]],"",SUMIF(B:B,Table_production_dim1[[#This Row],[system_created_date]],D:D))</f>
        <v>7.2200000000000006</v>
      </c>
      <c r="H2416" s="10" t="str">
        <f>VLOOKUP(Table_production_dim1[[#This Row],[material_dim_material_id]],Table_material_dim1[[#All],[material_id]:[material_type_description]],3,FALSE)</f>
        <v>OCC</v>
      </c>
    </row>
    <row r="2417" spans="1:8" x14ac:dyDescent="0.25">
      <c r="A2417">
        <v>714</v>
      </c>
      <c r="B2417" s="2">
        <v>44151</v>
      </c>
      <c r="C2417">
        <v>1220</v>
      </c>
      <c r="D2417">
        <v>0.61</v>
      </c>
      <c r="E2417" s="2">
        <v>44151</v>
      </c>
      <c r="F2417">
        <v>2</v>
      </c>
      <c r="G2417" s="10">
        <f>IF(Table_production_dim1[[#This Row],[system_created_date]]=Table_production_dim1[[#Headers],[system_created_date]],"",SUMIF(B:B,Table_production_dim1[[#This Row],[system_created_date]],D:D))</f>
        <v>7.2200000000000006</v>
      </c>
      <c r="H2417" s="10" t="str">
        <f>VLOOKUP(Table_production_dim1[[#This Row],[material_dim_material_id]],Table_material_dim1[[#All],[material_id]:[material_type_description]],3,FALSE)</f>
        <v>OCC</v>
      </c>
    </row>
    <row r="2418" spans="1:8" x14ac:dyDescent="0.25">
      <c r="A2418">
        <v>718</v>
      </c>
      <c r="B2418" s="2">
        <v>44151</v>
      </c>
      <c r="C2418">
        <v>1280</v>
      </c>
      <c r="D2418">
        <v>0.64</v>
      </c>
      <c r="E2418" s="2">
        <v>44151</v>
      </c>
      <c r="F2418">
        <v>2</v>
      </c>
      <c r="G2418" s="10">
        <f>IF(Table_production_dim1[[#This Row],[system_created_date]]=Table_production_dim1[[#Headers],[system_created_date]],"",SUMIF(B:B,Table_production_dim1[[#This Row],[system_created_date]],D:D))</f>
        <v>7.2200000000000006</v>
      </c>
      <c r="H2418" s="10" t="str">
        <f>VLOOKUP(Table_production_dim1[[#This Row],[material_dim_material_id]],Table_material_dim1[[#All],[material_id]:[material_type_description]],3,FALSE)</f>
        <v>OCC</v>
      </c>
    </row>
    <row r="2419" spans="1:8" x14ac:dyDescent="0.25">
      <c r="A2419">
        <v>713</v>
      </c>
      <c r="B2419" s="2">
        <v>44151</v>
      </c>
      <c r="C2419">
        <v>1215</v>
      </c>
      <c r="D2419">
        <v>0.61</v>
      </c>
      <c r="E2419" s="2">
        <v>44151</v>
      </c>
      <c r="F2419">
        <v>2</v>
      </c>
      <c r="G2419" s="10">
        <f>IF(Table_production_dim1[[#This Row],[system_created_date]]=Table_production_dim1[[#Headers],[system_created_date]],"",SUMIF(B:B,Table_production_dim1[[#This Row],[system_created_date]],D:D))</f>
        <v>7.2200000000000006</v>
      </c>
      <c r="H2419" s="10" t="str">
        <f>VLOOKUP(Table_production_dim1[[#This Row],[material_dim_material_id]],Table_material_dim1[[#All],[material_id]:[material_type_description]],3,FALSE)</f>
        <v>OCC</v>
      </c>
    </row>
    <row r="2420" spans="1:8" x14ac:dyDescent="0.25">
      <c r="A2420">
        <v>717</v>
      </c>
      <c r="B2420" s="2">
        <v>44151</v>
      </c>
      <c r="C2420">
        <v>1300</v>
      </c>
      <c r="D2420">
        <v>0.65</v>
      </c>
      <c r="E2420" s="2">
        <v>44151</v>
      </c>
      <c r="F2420">
        <v>2</v>
      </c>
      <c r="G2420" s="10">
        <f>IF(Table_production_dim1[[#This Row],[system_created_date]]=Table_production_dim1[[#Headers],[system_created_date]],"",SUMIF(B:B,Table_production_dim1[[#This Row],[system_created_date]],D:D))</f>
        <v>7.2200000000000006</v>
      </c>
      <c r="H2420" s="10" t="str">
        <f>VLOOKUP(Table_production_dim1[[#This Row],[material_dim_material_id]],Table_material_dim1[[#All],[material_id]:[material_type_description]],3,FALSE)</f>
        <v>OCC</v>
      </c>
    </row>
    <row r="2421" spans="1:8" x14ac:dyDescent="0.25">
      <c r="A2421">
        <v>1648</v>
      </c>
      <c r="B2421" s="2">
        <v>44151</v>
      </c>
      <c r="C2421">
        <v>1580</v>
      </c>
      <c r="D2421">
        <v>0.79</v>
      </c>
      <c r="E2421" s="2">
        <v>44151</v>
      </c>
      <c r="F2421">
        <v>4</v>
      </c>
      <c r="G2421" s="10">
        <f>IF(Table_production_dim1[[#This Row],[system_created_date]]=Table_production_dim1[[#Headers],[system_created_date]],"",SUMIF(B:B,Table_production_dim1[[#This Row],[system_created_date]],D:D))</f>
        <v>7.2200000000000006</v>
      </c>
      <c r="H2421" s="10" t="str">
        <f>VLOOKUP(Table_production_dim1[[#This Row],[material_dim_material_id]],Table_material_dim1[[#All],[material_id]:[material_type_description]],3,FALSE)</f>
        <v>ONP</v>
      </c>
    </row>
    <row r="2422" spans="1:8" x14ac:dyDescent="0.25">
      <c r="A2422">
        <v>715</v>
      </c>
      <c r="B2422" s="2">
        <v>44151</v>
      </c>
      <c r="C2422">
        <v>1226</v>
      </c>
      <c r="D2422">
        <v>0.61</v>
      </c>
      <c r="E2422" s="2">
        <v>44151</v>
      </c>
      <c r="F2422">
        <v>2</v>
      </c>
      <c r="G2422" s="10">
        <f>IF(Table_production_dim1[[#This Row],[system_created_date]]=Table_production_dim1[[#Headers],[system_created_date]],"",SUMIF(B:B,Table_production_dim1[[#This Row],[system_created_date]],D:D))</f>
        <v>7.2200000000000006</v>
      </c>
      <c r="H2422" s="10" t="str">
        <f>VLOOKUP(Table_production_dim1[[#This Row],[material_dim_material_id]],Table_material_dim1[[#All],[material_id]:[material_type_description]],3,FALSE)</f>
        <v>OCC</v>
      </c>
    </row>
    <row r="2423" spans="1:8" x14ac:dyDescent="0.25">
      <c r="A2423">
        <v>722</v>
      </c>
      <c r="B2423" s="2">
        <v>44148</v>
      </c>
      <c r="C2423">
        <v>1215</v>
      </c>
      <c r="D2423">
        <v>0.61</v>
      </c>
      <c r="E2423" s="2">
        <v>44148</v>
      </c>
      <c r="F2423">
        <v>2</v>
      </c>
      <c r="G2423" s="10">
        <f>IF(Table_production_dim1[[#This Row],[system_created_date]]=Table_production_dim1[[#Headers],[system_created_date]],"",SUMIF(B:B,Table_production_dim1[[#This Row],[system_created_date]],D:D))</f>
        <v>1.8699999999999999</v>
      </c>
      <c r="H2423" s="10" t="str">
        <f>VLOOKUP(Table_production_dim1[[#This Row],[material_dim_material_id]],Table_material_dim1[[#All],[material_id]:[material_type_description]],3,FALSE)</f>
        <v>OCC</v>
      </c>
    </row>
    <row r="2424" spans="1:8" x14ac:dyDescent="0.25">
      <c r="A2424">
        <v>721</v>
      </c>
      <c r="B2424" s="2">
        <v>44148</v>
      </c>
      <c r="C2424">
        <v>1210</v>
      </c>
      <c r="D2424">
        <v>0.61</v>
      </c>
      <c r="E2424" s="2">
        <v>44148</v>
      </c>
      <c r="F2424">
        <v>2</v>
      </c>
      <c r="G2424" s="10">
        <f>IF(Table_production_dim1[[#This Row],[system_created_date]]=Table_production_dim1[[#Headers],[system_created_date]],"",SUMIF(B:B,Table_production_dim1[[#This Row],[system_created_date]],D:D))</f>
        <v>1.8699999999999999</v>
      </c>
      <c r="H2424" s="10" t="str">
        <f>VLOOKUP(Table_production_dim1[[#This Row],[material_dim_material_id]],Table_material_dim1[[#All],[material_id]:[material_type_description]],3,FALSE)</f>
        <v>OCC</v>
      </c>
    </row>
    <row r="2425" spans="1:8" x14ac:dyDescent="0.25">
      <c r="A2425">
        <v>1510</v>
      </c>
      <c r="B2425" s="2">
        <v>44148</v>
      </c>
      <c r="C2425">
        <v>840</v>
      </c>
      <c r="D2425">
        <v>0.42</v>
      </c>
      <c r="E2425" s="2">
        <v>44148</v>
      </c>
      <c r="F2425">
        <v>3</v>
      </c>
      <c r="G2425" s="10">
        <f>IF(Table_production_dim1[[#This Row],[system_created_date]]=Table_production_dim1[[#Headers],[system_created_date]],"",SUMIF(B:B,Table_production_dim1[[#This Row],[system_created_date]],D:D))</f>
        <v>1.8699999999999999</v>
      </c>
      <c r="H2425" s="10" t="str">
        <f>VLOOKUP(Table_production_dim1[[#This Row],[material_dim_material_id]],Table_material_dim1[[#All],[material_id]:[material_type_description]],3,FALSE)</f>
        <v>TIN</v>
      </c>
    </row>
    <row r="2426" spans="1:8" x14ac:dyDescent="0.25">
      <c r="A2426">
        <v>2070</v>
      </c>
      <c r="B2426" s="2">
        <v>44148</v>
      </c>
      <c r="C2426">
        <v>460</v>
      </c>
      <c r="D2426">
        <v>0.23</v>
      </c>
      <c r="E2426" s="2">
        <v>44148</v>
      </c>
      <c r="F2426">
        <v>8</v>
      </c>
      <c r="G2426" s="10">
        <f>IF(Table_production_dim1[[#This Row],[system_created_date]]=Table_production_dim1[[#Headers],[system_created_date]],"",SUMIF(B:B,Table_production_dim1[[#This Row],[system_created_date]],D:D))</f>
        <v>1.8699999999999999</v>
      </c>
      <c r="H2426" s="10" t="str">
        <f>VLOOKUP(Table_production_dim1[[#This Row],[material_dim_material_id]],Table_material_dim1[[#All],[material_id]:[material_type_description]],3,FALSE)</f>
        <v>UBC</v>
      </c>
    </row>
    <row r="2427" spans="1:8" x14ac:dyDescent="0.25">
      <c r="A2427">
        <v>1857</v>
      </c>
      <c r="B2427" s="2">
        <v>44147</v>
      </c>
      <c r="C2427">
        <v>650</v>
      </c>
      <c r="D2427">
        <v>0.33</v>
      </c>
      <c r="E2427" s="2">
        <v>44147</v>
      </c>
      <c r="F2427">
        <v>5</v>
      </c>
      <c r="G2427" s="10">
        <f>IF(Table_production_dim1[[#This Row],[system_created_date]]=Table_production_dim1[[#Headers],[system_created_date]],"",SUMIF(B:B,Table_production_dim1[[#This Row],[system_created_date]],D:D))</f>
        <v>5.5900000000000007</v>
      </c>
      <c r="H2427" s="10" t="str">
        <f>VLOOKUP(Table_production_dim1[[#This Row],[material_dim_material_id]],Table_material_dim1[[#All],[material_id]:[material_type_description]],3,FALSE)</f>
        <v>PET</v>
      </c>
    </row>
    <row r="2428" spans="1:8" x14ac:dyDescent="0.25">
      <c r="A2428">
        <v>727</v>
      </c>
      <c r="B2428" s="2">
        <v>44147</v>
      </c>
      <c r="C2428">
        <v>1215</v>
      </c>
      <c r="D2428">
        <v>0.61</v>
      </c>
      <c r="E2428" s="2">
        <v>44147</v>
      </c>
      <c r="F2428">
        <v>2</v>
      </c>
      <c r="G2428" s="10">
        <f>IF(Table_production_dim1[[#This Row],[system_created_date]]=Table_production_dim1[[#Headers],[system_created_date]],"",SUMIF(B:B,Table_production_dim1[[#This Row],[system_created_date]],D:D))</f>
        <v>5.5900000000000007</v>
      </c>
      <c r="H2428" s="10" t="str">
        <f>VLOOKUP(Table_production_dim1[[#This Row],[material_dim_material_id]],Table_material_dim1[[#All],[material_id]:[material_type_description]],3,FALSE)</f>
        <v>OCC</v>
      </c>
    </row>
    <row r="2429" spans="1:8" x14ac:dyDescent="0.25">
      <c r="A2429">
        <v>1650</v>
      </c>
      <c r="B2429" s="2">
        <v>44147</v>
      </c>
      <c r="C2429">
        <v>1615</v>
      </c>
      <c r="D2429">
        <v>0.81</v>
      </c>
      <c r="E2429" s="2">
        <v>44147</v>
      </c>
      <c r="F2429">
        <v>4</v>
      </c>
      <c r="G2429" s="10">
        <f>IF(Table_production_dim1[[#This Row],[system_created_date]]=Table_production_dim1[[#Headers],[system_created_date]],"",SUMIF(B:B,Table_production_dim1[[#This Row],[system_created_date]],D:D))</f>
        <v>5.5900000000000007</v>
      </c>
      <c r="H2429" s="10" t="str">
        <f>VLOOKUP(Table_production_dim1[[#This Row],[material_dim_material_id]],Table_material_dim1[[#All],[material_id]:[material_type_description]],3,FALSE)</f>
        <v>ONP</v>
      </c>
    </row>
    <row r="2430" spans="1:8" x14ac:dyDescent="0.25">
      <c r="A2430">
        <v>1649</v>
      </c>
      <c r="B2430" s="2">
        <v>44147</v>
      </c>
      <c r="C2430">
        <v>1600</v>
      </c>
      <c r="D2430">
        <v>0.8</v>
      </c>
      <c r="E2430" s="2">
        <v>44147</v>
      </c>
      <c r="F2430">
        <v>4</v>
      </c>
      <c r="G2430" s="10">
        <f>IF(Table_production_dim1[[#This Row],[system_created_date]]=Table_production_dim1[[#Headers],[system_created_date]],"",SUMIF(B:B,Table_production_dim1[[#This Row],[system_created_date]],D:D))</f>
        <v>5.5900000000000007</v>
      </c>
      <c r="H2430" s="10" t="str">
        <f>VLOOKUP(Table_production_dim1[[#This Row],[material_dim_material_id]],Table_material_dim1[[#All],[material_id]:[material_type_description]],3,FALSE)</f>
        <v>ONP</v>
      </c>
    </row>
    <row r="2431" spans="1:8" x14ac:dyDescent="0.25">
      <c r="A2431">
        <v>725</v>
      </c>
      <c r="B2431" s="2">
        <v>44147</v>
      </c>
      <c r="C2431">
        <v>1226</v>
      </c>
      <c r="D2431">
        <v>0.61</v>
      </c>
      <c r="E2431" s="2">
        <v>44147</v>
      </c>
      <c r="F2431">
        <v>2</v>
      </c>
      <c r="G2431" s="10">
        <f>IF(Table_production_dim1[[#This Row],[system_created_date]]=Table_production_dim1[[#Headers],[system_created_date]],"",SUMIF(B:B,Table_production_dim1[[#This Row],[system_created_date]],D:D))</f>
        <v>5.5900000000000007</v>
      </c>
      <c r="H2431" s="10" t="str">
        <f>VLOOKUP(Table_production_dim1[[#This Row],[material_dim_material_id]],Table_material_dim1[[#All],[material_id]:[material_type_description]],3,FALSE)</f>
        <v>OCC</v>
      </c>
    </row>
    <row r="2432" spans="1:8" x14ac:dyDescent="0.25">
      <c r="A2432">
        <v>723</v>
      </c>
      <c r="B2432" s="2">
        <v>44147</v>
      </c>
      <c r="C2432">
        <v>1200</v>
      </c>
      <c r="D2432">
        <v>0.6</v>
      </c>
      <c r="E2432" s="2">
        <v>44147</v>
      </c>
      <c r="F2432">
        <v>2</v>
      </c>
      <c r="G2432" s="10">
        <f>IF(Table_production_dim1[[#This Row],[system_created_date]]=Table_production_dim1[[#Headers],[system_created_date]],"",SUMIF(B:B,Table_production_dim1[[#This Row],[system_created_date]],D:D))</f>
        <v>5.5900000000000007</v>
      </c>
      <c r="H2432" s="10" t="str">
        <f>VLOOKUP(Table_production_dim1[[#This Row],[material_dim_material_id]],Table_material_dim1[[#All],[material_id]:[material_type_description]],3,FALSE)</f>
        <v>OCC</v>
      </c>
    </row>
    <row r="2433" spans="1:8" x14ac:dyDescent="0.25">
      <c r="A2433">
        <v>726</v>
      </c>
      <c r="B2433" s="2">
        <v>44147</v>
      </c>
      <c r="C2433">
        <v>1220</v>
      </c>
      <c r="D2433">
        <v>0.61</v>
      </c>
      <c r="E2433" s="2">
        <v>44147</v>
      </c>
      <c r="F2433">
        <v>2</v>
      </c>
      <c r="G2433" s="10">
        <f>IF(Table_production_dim1[[#This Row],[system_created_date]]=Table_production_dim1[[#Headers],[system_created_date]],"",SUMIF(B:B,Table_production_dim1[[#This Row],[system_created_date]],D:D))</f>
        <v>5.5900000000000007</v>
      </c>
      <c r="H2433" s="10" t="str">
        <f>VLOOKUP(Table_production_dim1[[#This Row],[material_dim_material_id]],Table_material_dim1[[#All],[material_id]:[material_type_description]],3,FALSE)</f>
        <v>OCC</v>
      </c>
    </row>
    <row r="2434" spans="1:8" x14ac:dyDescent="0.25">
      <c r="A2434">
        <v>724</v>
      </c>
      <c r="B2434" s="2">
        <v>44147</v>
      </c>
      <c r="C2434">
        <v>1210</v>
      </c>
      <c r="D2434">
        <v>0.61</v>
      </c>
      <c r="E2434" s="2">
        <v>44147</v>
      </c>
      <c r="F2434">
        <v>2</v>
      </c>
      <c r="G2434" s="10">
        <f>IF(Table_production_dim1[[#This Row],[system_created_date]]=Table_production_dim1[[#Headers],[system_created_date]],"",SUMIF(B:B,Table_production_dim1[[#This Row],[system_created_date]],D:D))</f>
        <v>5.5900000000000007</v>
      </c>
      <c r="H2434" s="10" t="str">
        <f>VLOOKUP(Table_production_dim1[[#This Row],[material_dim_material_id]],Table_material_dim1[[#All],[material_id]:[material_type_description]],3,FALSE)</f>
        <v>OCC</v>
      </c>
    </row>
    <row r="2435" spans="1:8" x14ac:dyDescent="0.25">
      <c r="A2435">
        <v>728</v>
      </c>
      <c r="B2435" s="2">
        <v>44147</v>
      </c>
      <c r="C2435">
        <v>1210</v>
      </c>
      <c r="D2435">
        <v>0.61</v>
      </c>
      <c r="E2435" s="2">
        <v>44147</v>
      </c>
      <c r="F2435">
        <v>2</v>
      </c>
      <c r="G2435" s="10">
        <f>IF(Table_production_dim1[[#This Row],[system_created_date]]=Table_production_dim1[[#Headers],[system_created_date]],"",SUMIF(B:B,Table_production_dim1[[#This Row],[system_created_date]],D:D))</f>
        <v>5.5900000000000007</v>
      </c>
      <c r="H2435" s="10" t="str">
        <f>VLOOKUP(Table_production_dim1[[#This Row],[material_dim_material_id]],Table_material_dim1[[#All],[material_id]:[material_type_description]],3,FALSE)</f>
        <v>OCC</v>
      </c>
    </row>
    <row r="2436" spans="1:8" x14ac:dyDescent="0.25">
      <c r="A2436">
        <v>1651</v>
      </c>
      <c r="B2436" s="2">
        <v>44146</v>
      </c>
      <c r="C2436">
        <v>1615</v>
      </c>
      <c r="D2436">
        <v>0.81</v>
      </c>
      <c r="E2436" s="2">
        <v>44146</v>
      </c>
      <c r="F2436">
        <v>4</v>
      </c>
      <c r="G2436" s="10">
        <f>IF(Table_production_dim1[[#This Row],[system_created_date]]=Table_production_dim1[[#Headers],[system_created_date]],"",SUMIF(B:B,Table_production_dim1[[#This Row],[system_created_date]],D:D))</f>
        <v>7.3599999999999994</v>
      </c>
      <c r="H2436" s="10" t="str">
        <f>VLOOKUP(Table_production_dim1[[#This Row],[material_dim_material_id]],Table_material_dim1[[#All],[material_id]:[material_type_description]],3,FALSE)</f>
        <v>ONP</v>
      </c>
    </row>
    <row r="2437" spans="1:8" x14ac:dyDescent="0.25">
      <c r="A2437">
        <v>730</v>
      </c>
      <c r="B2437" s="2">
        <v>44146</v>
      </c>
      <c r="C2437">
        <v>1290</v>
      </c>
      <c r="D2437">
        <v>0.65</v>
      </c>
      <c r="E2437" s="2">
        <v>44146</v>
      </c>
      <c r="F2437">
        <v>2</v>
      </c>
      <c r="G2437" s="10">
        <f>IF(Table_production_dim1[[#This Row],[system_created_date]]=Table_production_dim1[[#Headers],[system_created_date]],"",SUMIF(B:B,Table_production_dim1[[#This Row],[system_created_date]],D:D))</f>
        <v>7.3599999999999994</v>
      </c>
      <c r="H2437" s="10" t="str">
        <f>VLOOKUP(Table_production_dim1[[#This Row],[material_dim_material_id]],Table_material_dim1[[#All],[material_id]:[material_type_description]],3,FALSE)</f>
        <v>OCC</v>
      </c>
    </row>
    <row r="2438" spans="1:8" x14ac:dyDescent="0.25">
      <c r="A2438">
        <v>732</v>
      </c>
      <c r="B2438" s="2">
        <v>44146</v>
      </c>
      <c r="C2438">
        <v>1180</v>
      </c>
      <c r="D2438">
        <v>0.59</v>
      </c>
      <c r="E2438" s="2">
        <v>44146</v>
      </c>
      <c r="F2438">
        <v>2</v>
      </c>
      <c r="G2438" s="10">
        <f>IF(Table_production_dim1[[#This Row],[system_created_date]]=Table_production_dim1[[#Headers],[system_created_date]],"",SUMIF(B:B,Table_production_dim1[[#This Row],[system_created_date]],D:D))</f>
        <v>7.3599999999999994</v>
      </c>
      <c r="H2438" s="10" t="str">
        <f>VLOOKUP(Table_production_dim1[[#This Row],[material_dim_material_id]],Table_material_dim1[[#All],[material_id]:[material_type_description]],3,FALSE)</f>
        <v>OCC</v>
      </c>
    </row>
    <row r="2439" spans="1:8" x14ac:dyDescent="0.25">
      <c r="A2439">
        <v>731</v>
      </c>
      <c r="B2439" s="2">
        <v>44146</v>
      </c>
      <c r="C2439">
        <v>1200</v>
      </c>
      <c r="D2439">
        <v>0.6</v>
      </c>
      <c r="E2439" s="2">
        <v>44146</v>
      </c>
      <c r="F2439">
        <v>2</v>
      </c>
      <c r="G2439" s="10">
        <f>IF(Table_production_dim1[[#This Row],[system_created_date]]=Table_production_dim1[[#Headers],[system_created_date]],"",SUMIF(B:B,Table_production_dim1[[#This Row],[system_created_date]],D:D))</f>
        <v>7.3599999999999994</v>
      </c>
      <c r="H2439" s="10" t="str">
        <f>VLOOKUP(Table_production_dim1[[#This Row],[material_dim_material_id]],Table_material_dim1[[#All],[material_id]:[material_type_description]],3,FALSE)</f>
        <v>OCC</v>
      </c>
    </row>
    <row r="2440" spans="1:8" x14ac:dyDescent="0.25">
      <c r="A2440">
        <v>734</v>
      </c>
      <c r="B2440" s="2">
        <v>44146</v>
      </c>
      <c r="C2440">
        <v>1315</v>
      </c>
      <c r="D2440">
        <v>0.66</v>
      </c>
      <c r="E2440" s="2">
        <v>44146</v>
      </c>
      <c r="F2440">
        <v>2</v>
      </c>
      <c r="G2440" s="10">
        <f>IF(Table_production_dim1[[#This Row],[system_created_date]]=Table_production_dim1[[#Headers],[system_created_date]],"",SUMIF(B:B,Table_production_dim1[[#This Row],[system_created_date]],D:D))</f>
        <v>7.3599999999999994</v>
      </c>
      <c r="H2440" s="10" t="str">
        <f>VLOOKUP(Table_production_dim1[[#This Row],[material_dim_material_id]],Table_material_dim1[[#All],[material_id]:[material_type_description]],3,FALSE)</f>
        <v>OCC</v>
      </c>
    </row>
    <row r="2441" spans="1:8" x14ac:dyDescent="0.25">
      <c r="A2441">
        <v>729</v>
      </c>
      <c r="B2441" s="2">
        <v>44146</v>
      </c>
      <c r="C2441">
        <v>1310</v>
      </c>
      <c r="D2441">
        <v>0.66</v>
      </c>
      <c r="E2441" s="2">
        <v>44146</v>
      </c>
      <c r="F2441">
        <v>2</v>
      </c>
      <c r="G2441" s="10">
        <f>IF(Table_production_dim1[[#This Row],[system_created_date]]=Table_production_dim1[[#Headers],[system_created_date]],"",SUMIF(B:B,Table_production_dim1[[#This Row],[system_created_date]],D:D))</f>
        <v>7.3599999999999994</v>
      </c>
      <c r="H2441" s="10" t="str">
        <f>VLOOKUP(Table_production_dim1[[#This Row],[material_dim_material_id]],Table_material_dim1[[#All],[material_id]:[material_type_description]],3,FALSE)</f>
        <v>OCC</v>
      </c>
    </row>
    <row r="2442" spans="1:8" x14ac:dyDescent="0.25">
      <c r="A2442">
        <v>737</v>
      </c>
      <c r="B2442" s="2">
        <v>44146</v>
      </c>
      <c r="C2442">
        <v>1310</v>
      </c>
      <c r="D2442">
        <v>0.66</v>
      </c>
      <c r="E2442" s="2">
        <v>44146</v>
      </c>
      <c r="F2442">
        <v>2</v>
      </c>
      <c r="G2442" s="10">
        <f>IF(Table_production_dim1[[#This Row],[system_created_date]]=Table_production_dim1[[#Headers],[system_created_date]],"",SUMIF(B:B,Table_production_dim1[[#This Row],[system_created_date]],D:D))</f>
        <v>7.3599999999999994</v>
      </c>
      <c r="H2442" s="10" t="str">
        <f>VLOOKUP(Table_production_dim1[[#This Row],[material_dim_material_id]],Table_material_dim1[[#All],[material_id]:[material_type_description]],3,FALSE)</f>
        <v>OCC</v>
      </c>
    </row>
    <row r="2443" spans="1:8" x14ac:dyDescent="0.25">
      <c r="A2443">
        <v>733</v>
      </c>
      <c r="B2443" s="2">
        <v>44146</v>
      </c>
      <c r="C2443">
        <v>1300</v>
      </c>
      <c r="D2443">
        <v>0.65</v>
      </c>
      <c r="E2443" s="2">
        <v>44146</v>
      </c>
      <c r="F2443">
        <v>2</v>
      </c>
      <c r="G2443" s="10">
        <f>IF(Table_production_dim1[[#This Row],[system_created_date]]=Table_production_dim1[[#Headers],[system_created_date]],"",SUMIF(B:B,Table_production_dim1[[#This Row],[system_created_date]],D:D))</f>
        <v>7.3599999999999994</v>
      </c>
      <c r="H2443" s="10" t="str">
        <f>VLOOKUP(Table_production_dim1[[#This Row],[material_dim_material_id]],Table_material_dim1[[#All],[material_id]:[material_type_description]],3,FALSE)</f>
        <v>OCC</v>
      </c>
    </row>
    <row r="2444" spans="1:8" x14ac:dyDescent="0.25">
      <c r="A2444">
        <v>736</v>
      </c>
      <c r="B2444" s="2">
        <v>44146</v>
      </c>
      <c r="C2444">
        <v>1270</v>
      </c>
      <c r="D2444">
        <v>0.64</v>
      </c>
      <c r="E2444" s="2">
        <v>44146</v>
      </c>
      <c r="F2444">
        <v>2</v>
      </c>
      <c r="G2444" s="10">
        <f>IF(Table_production_dim1[[#This Row],[system_created_date]]=Table_production_dim1[[#Headers],[system_created_date]],"",SUMIF(B:B,Table_production_dim1[[#This Row],[system_created_date]],D:D))</f>
        <v>7.3599999999999994</v>
      </c>
      <c r="H2444" s="10" t="str">
        <f>VLOOKUP(Table_production_dim1[[#This Row],[material_dim_material_id]],Table_material_dim1[[#All],[material_id]:[material_type_description]],3,FALSE)</f>
        <v>OCC</v>
      </c>
    </row>
    <row r="2445" spans="1:8" x14ac:dyDescent="0.25">
      <c r="A2445">
        <v>735</v>
      </c>
      <c r="B2445" s="2">
        <v>44146</v>
      </c>
      <c r="C2445">
        <v>1280</v>
      </c>
      <c r="D2445">
        <v>0.64</v>
      </c>
      <c r="E2445" s="2">
        <v>44146</v>
      </c>
      <c r="F2445">
        <v>2</v>
      </c>
      <c r="G2445" s="10">
        <f>IF(Table_production_dim1[[#This Row],[system_created_date]]=Table_production_dim1[[#Headers],[system_created_date]],"",SUMIF(B:B,Table_production_dim1[[#This Row],[system_created_date]],D:D))</f>
        <v>7.3599999999999994</v>
      </c>
      <c r="H2445" s="10" t="str">
        <f>VLOOKUP(Table_production_dim1[[#This Row],[material_dim_material_id]],Table_material_dim1[[#All],[material_id]:[material_type_description]],3,FALSE)</f>
        <v>OCC</v>
      </c>
    </row>
    <row r="2446" spans="1:8" x14ac:dyDescent="0.25">
      <c r="A2446">
        <v>1652</v>
      </c>
      <c r="B2446" s="2">
        <v>44146</v>
      </c>
      <c r="C2446">
        <v>1600</v>
      </c>
      <c r="D2446">
        <v>0.8</v>
      </c>
      <c r="E2446" s="2">
        <v>44146</v>
      </c>
      <c r="F2446">
        <v>4</v>
      </c>
      <c r="G2446" s="10">
        <f>IF(Table_production_dim1[[#This Row],[system_created_date]]=Table_production_dim1[[#Headers],[system_created_date]],"",SUMIF(B:B,Table_production_dim1[[#This Row],[system_created_date]],D:D))</f>
        <v>7.3599999999999994</v>
      </c>
      <c r="H2446" s="10" t="str">
        <f>VLOOKUP(Table_production_dim1[[#This Row],[material_dim_material_id]],Table_material_dim1[[#All],[material_id]:[material_type_description]],3,FALSE)</f>
        <v>ONP</v>
      </c>
    </row>
    <row r="2447" spans="1:8" x14ac:dyDescent="0.25">
      <c r="A2447">
        <v>744</v>
      </c>
      <c r="B2447" s="2">
        <v>44145</v>
      </c>
      <c r="C2447">
        <v>1190</v>
      </c>
      <c r="D2447">
        <v>0.6</v>
      </c>
      <c r="E2447" s="2">
        <v>44145</v>
      </c>
      <c r="F2447">
        <v>2</v>
      </c>
      <c r="G2447" s="10">
        <f>IF(Table_production_dim1[[#This Row],[system_created_date]]=Table_production_dim1[[#Headers],[system_created_date]],"",SUMIF(B:B,Table_production_dim1[[#This Row],[system_created_date]],D:D))</f>
        <v>6.45</v>
      </c>
      <c r="H2447" s="10" t="str">
        <f>VLOOKUP(Table_production_dim1[[#This Row],[material_dim_material_id]],Table_material_dim1[[#All],[material_id]:[material_type_description]],3,FALSE)</f>
        <v>OCC</v>
      </c>
    </row>
    <row r="2448" spans="1:8" x14ac:dyDescent="0.25">
      <c r="A2448">
        <v>2071</v>
      </c>
      <c r="B2448" s="2">
        <v>44145</v>
      </c>
      <c r="C2448">
        <v>460</v>
      </c>
      <c r="D2448">
        <v>0.23</v>
      </c>
      <c r="E2448" s="2">
        <v>44145</v>
      </c>
      <c r="F2448">
        <v>8</v>
      </c>
      <c r="G2448" s="10">
        <f>IF(Table_production_dim1[[#This Row],[system_created_date]]=Table_production_dim1[[#Headers],[system_created_date]],"",SUMIF(B:B,Table_production_dim1[[#This Row],[system_created_date]],D:D))</f>
        <v>6.45</v>
      </c>
      <c r="H2448" s="10" t="str">
        <f>VLOOKUP(Table_production_dim1[[#This Row],[material_dim_material_id]],Table_material_dim1[[#All],[material_id]:[material_type_description]],3,FALSE)</f>
        <v>UBC</v>
      </c>
    </row>
    <row r="2449" spans="1:8" x14ac:dyDescent="0.25">
      <c r="A2449">
        <v>738</v>
      </c>
      <c r="B2449" s="2">
        <v>44145</v>
      </c>
      <c r="C2449">
        <v>1100</v>
      </c>
      <c r="D2449">
        <v>0.55000000000000004</v>
      </c>
      <c r="E2449" s="2">
        <v>44145</v>
      </c>
      <c r="F2449">
        <v>2</v>
      </c>
      <c r="G2449" s="10">
        <f>IF(Table_production_dim1[[#This Row],[system_created_date]]=Table_production_dim1[[#Headers],[system_created_date]],"",SUMIF(B:B,Table_production_dim1[[#This Row],[system_created_date]],D:D))</f>
        <v>6.45</v>
      </c>
      <c r="H2449" s="10" t="str">
        <f>VLOOKUP(Table_production_dim1[[#This Row],[material_dim_material_id]],Table_material_dim1[[#All],[material_id]:[material_type_description]],3,FALSE)</f>
        <v>OCC</v>
      </c>
    </row>
    <row r="2450" spans="1:8" x14ac:dyDescent="0.25">
      <c r="A2450">
        <v>1962</v>
      </c>
      <c r="B2450" s="2">
        <v>44145</v>
      </c>
      <c r="C2450">
        <v>850</v>
      </c>
      <c r="D2450">
        <v>0.43</v>
      </c>
      <c r="E2450" s="2">
        <v>44145</v>
      </c>
      <c r="F2450">
        <v>7</v>
      </c>
      <c r="G2450" s="10">
        <f>IF(Table_production_dim1[[#This Row],[system_created_date]]=Table_production_dim1[[#Headers],[system_created_date]],"",SUMIF(B:B,Table_production_dim1[[#This Row],[system_created_date]],D:D))</f>
        <v>6.45</v>
      </c>
      <c r="H2450" s="10" t="str">
        <f>VLOOKUP(Table_production_dim1[[#This Row],[material_dim_material_id]],Table_material_dim1[[#All],[material_id]:[material_type_description]],3,FALSE)</f>
        <v>HDPEC</v>
      </c>
    </row>
    <row r="2451" spans="1:8" x14ac:dyDescent="0.25">
      <c r="A2451">
        <v>739</v>
      </c>
      <c r="B2451" s="2">
        <v>44145</v>
      </c>
      <c r="C2451">
        <v>1226</v>
      </c>
      <c r="D2451">
        <v>0.61</v>
      </c>
      <c r="E2451" s="2">
        <v>44145</v>
      </c>
      <c r="F2451">
        <v>2</v>
      </c>
      <c r="G2451" s="10">
        <f>IF(Table_production_dim1[[#This Row],[system_created_date]]=Table_production_dim1[[#Headers],[system_created_date]],"",SUMIF(B:B,Table_production_dim1[[#This Row],[system_created_date]],D:D))</f>
        <v>6.45</v>
      </c>
      <c r="H2451" s="10" t="str">
        <f>VLOOKUP(Table_production_dim1[[#This Row],[material_dim_material_id]],Table_material_dim1[[#All],[material_id]:[material_type_description]],3,FALSE)</f>
        <v>OCC</v>
      </c>
    </row>
    <row r="2452" spans="1:8" x14ac:dyDescent="0.25">
      <c r="A2452">
        <v>741</v>
      </c>
      <c r="B2452" s="2">
        <v>44145</v>
      </c>
      <c r="C2452">
        <v>1200</v>
      </c>
      <c r="D2452">
        <v>0.6</v>
      </c>
      <c r="E2452" s="2">
        <v>44145</v>
      </c>
      <c r="F2452">
        <v>2</v>
      </c>
      <c r="G2452" s="10">
        <f>IF(Table_production_dim1[[#This Row],[system_created_date]]=Table_production_dim1[[#Headers],[system_created_date]],"",SUMIF(B:B,Table_production_dim1[[#This Row],[system_created_date]],D:D))</f>
        <v>6.45</v>
      </c>
      <c r="H2452" s="10" t="str">
        <f>VLOOKUP(Table_production_dim1[[#This Row],[material_dim_material_id]],Table_material_dim1[[#All],[material_id]:[material_type_description]],3,FALSE)</f>
        <v>OCC</v>
      </c>
    </row>
    <row r="2453" spans="1:8" x14ac:dyDescent="0.25">
      <c r="A2453">
        <v>745</v>
      </c>
      <c r="B2453" s="2">
        <v>44145</v>
      </c>
      <c r="C2453">
        <v>1156</v>
      </c>
      <c r="D2453">
        <v>0.57999999999999996</v>
      </c>
      <c r="E2453" s="2">
        <v>44145</v>
      </c>
      <c r="F2453">
        <v>2</v>
      </c>
      <c r="G2453" s="10">
        <f>IF(Table_production_dim1[[#This Row],[system_created_date]]=Table_production_dim1[[#Headers],[system_created_date]],"",SUMIF(B:B,Table_production_dim1[[#This Row],[system_created_date]],D:D))</f>
        <v>6.45</v>
      </c>
      <c r="H2453" s="10" t="str">
        <f>VLOOKUP(Table_production_dim1[[#This Row],[material_dim_material_id]],Table_material_dim1[[#All],[material_id]:[material_type_description]],3,FALSE)</f>
        <v>OCC</v>
      </c>
    </row>
    <row r="2454" spans="1:8" x14ac:dyDescent="0.25">
      <c r="A2454">
        <v>1858</v>
      </c>
      <c r="B2454" s="2">
        <v>44145</v>
      </c>
      <c r="C2454">
        <v>560</v>
      </c>
      <c r="D2454">
        <v>0.28000000000000003</v>
      </c>
      <c r="E2454" s="2">
        <v>44145</v>
      </c>
      <c r="F2454">
        <v>5</v>
      </c>
      <c r="G2454" s="10">
        <f>IF(Table_production_dim1[[#This Row],[system_created_date]]=Table_production_dim1[[#Headers],[system_created_date]],"",SUMIF(B:B,Table_production_dim1[[#This Row],[system_created_date]],D:D))</f>
        <v>6.45</v>
      </c>
      <c r="H2454" s="10" t="str">
        <f>VLOOKUP(Table_production_dim1[[#This Row],[material_dim_material_id]],Table_material_dim1[[#All],[material_id]:[material_type_description]],3,FALSE)</f>
        <v>PET</v>
      </c>
    </row>
    <row r="2455" spans="1:8" x14ac:dyDescent="0.25">
      <c r="A2455">
        <v>743</v>
      </c>
      <c r="B2455" s="2">
        <v>44145</v>
      </c>
      <c r="C2455">
        <v>1196</v>
      </c>
      <c r="D2455">
        <v>0.6</v>
      </c>
      <c r="E2455" s="2">
        <v>44145</v>
      </c>
      <c r="F2455">
        <v>2</v>
      </c>
      <c r="G2455" s="10">
        <f>IF(Table_production_dim1[[#This Row],[system_created_date]]=Table_production_dim1[[#Headers],[system_created_date]],"",SUMIF(B:B,Table_production_dim1[[#This Row],[system_created_date]],D:D))</f>
        <v>6.45</v>
      </c>
      <c r="H2455" s="10" t="str">
        <f>VLOOKUP(Table_production_dim1[[#This Row],[material_dim_material_id]],Table_material_dim1[[#All],[material_id]:[material_type_description]],3,FALSE)</f>
        <v>OCC</v>
      </c>
    </row>
    <row r="2456" spans="1:8" x14ac:dyDescent="0.25">
      <c r="A2456">
        <v>742</v>
      </c>
      <c r="B2456" s="2">
        <v>44145</v>
      </c>
      <c r="C2456">
        <v>1210</v>
      </c>
      <c r="D2456">
        <v>0.61</v>
      </c>
      <c r="E2456" s="2">
        <v>44145</v>
      </c>
      <c r="F2456">
        <v>2</v>
      </c>
      <c r="G2456" s="10">
        <f>IF(Table_production_dim1[[#This Row],[system_created_date]]=Table_production_dim1[[#Headers],[system_created_date]],"",SUMIF(B:B,Table_production_dim1[[#This Row],[system_created_date]],D:D))</f>
        <v>6.45</v>
      </c>
      <c r="H2456" s="10" t="str">
        <f>VLOOKUP(Table_production_dim1[[#This Row],[material_dim_material_id]],Table_material_dim1[[#All],[material_id]:[material_type_description]],3,FALSE)</f>
        <v>OCC</v>
      </c>
    </row>
    <row r="2457" spans="1:8" x14ac:dyDescent="0.25">
      <c r="A2457">
        <v>740</v>
      </c>
      <c r="B2457" s="2">
        <v>44145</v>
      </c>
      <c r="C2457">
        <v>1160</v>
      </c>
      <c r="D2457">
        <v>0.57999999999999996</v>
      </c>
      <c r="E2457" s="2">
        <v>44145</v>
      </c>
      <c r="F2457">
        <v>2</v>
      </c>
      <c r="G2457" s="10">
        <f>IF(Table_production_dim1[[#This Row],[system_created_date]]=Table_production_dim1[[#Headers],[system_created_date]],"",SUMIF(B:B,Table_production_dim1[[#This Row],[system_created_date]],D:D))</f>
        <v>6.45</v>
      </c>
      <c r="H2457" s="10" t="str">
        <f>VLOOKUP(Table_production_dim1[[#This Row],[material_dim_material_id]],Table_material_dim1[[#All],[material_id]:[material_type_description]],3,FALSE)</f>
        <v>OCC</v>
      </c>
    </row>
    <row r="2458" spans="1:8" x14ac:dyDescent="0.25">
      <c r="A2458">
        <v>1653</v>
      </c>
      <c r="B2458" s="2">
        <v>44145</v>
      </c>
      <c r="C2458">
        <v>1550</v>
      </c>
      <c r="D2458">
        <v>0.78</v>
      </c>
      <c r="E2458" s="2">
        <v>44145</v>
      </c>
      <c r="F2458">
        <v>4</v>
      </c>
      <c r="G2458" s="10">
        <f>IF(Table_production_dim1[[#This Row],[system_created_date]]=Table_production_dim1[[#Headers],[system_created_date]],"",SUMIF(B:B,Table_production_dim1[[#This Row],[system_created_date]],D:D))</f>
        <v>6.45</v>
      </c>
      <c r="H2458" s="10" t="str">
        <f>VLOOKUP(Table_production_dim1[[#This Row],[material_dim_material_id]],Table_material_dim1[[#All],[material_id]:[material_type_description]],3,FALSE)</f>
        <v>ONP</v>
      </c>
    </row>
    <row r="2459" spans="1:8" x14ac:dyDescent="0.25">
      <c r="A2459">
        <v>749</v>
      </c>
      <c r="B2459" s="2">
        <v>44144</v>
      </c>
      <c r="C2459">
        <v>1256</v>
      </c>
      <c r="D2459">
        <v>0.63</v>
      </c>
      <c r="E2459" s="2">
        <v>44144</v>
      </c>
      <c r="F2459">
        <v>2</v>
      </c>
      <c r="G2459" s="10">
        <f>IF(Table_production_dim1[[#This Row],[system_created_date]]=Table_production_dim1[[#Headers],[system_created_date]],"",SUMIF(B:B,Table_production_dim1[[#This Row],[system_created_date]],D:D))</f>
        <v>6.91</v>
      </c>
      <c r="H2459" s="10" t="str">
        <f>VLOOKUP(Table_production_dim1[[#This Row],[material_dim_material_id]],Table_material_dim1[[#All],[material_id]:[material_type_description]],3,FALSE)</f>
        <v>OCC</v>
      </c>
    </row>
    <row r="2460" spans="1:8" x14ac:dyDescent="0.25">
      <c r="A2460">
        <v>746</v>
      </c>
      <c r="B2460" s="2">
        <v>44144</v>
      </c>
      <c r="C2460">
        <v>1100</v>
      </c>
      <c r="D2460">
        <v>0.55000000000000004</v>
      </c>
      <c r="E2460" s="2">
        <v>44144</v>
      </c>
      <c r="F2460">
        <v>2</v>
      </c>
      <c r="G2460" s="10">
        <f>IF(Table_production_dim1[[#This Row],[system_created_date]]=Table_production_dim1[[#Headers],[system_created_date]],"",SUMIF(B:B,Table_production_dim1[[#This Row],[system_created_date]],D:D))</f>
        <v>6.91</v>
      </c>
      <c r="H2460" s="10" t="str">
        <f>VLOOKUP(Table_production_dim1[[#This Row],[material_dim_material_id]],Table_material_dim1[[#All],[material_id]:[material_type_description]],3,FALSE)</f>
        <v>OCC</v>
      </c>
    </row>
    <row r="2461" spans="1:8" x14ac:dyDescent="0.25">
      <c r="A2461">
        <v>748</v>
      </c>
      <c r="B2461" s="2">
        <v>44144</v>
      </c>
      <c r="C2461">
        <v>1200</v>
      </c>
      <c r="D2461">
        <v>0.6</v>
      </c>
      <c r="E2461" s="2">
        <v>44144</v>
      </c>
      <c r="F2461">
        <v>2</v>
      </c>
      <c r="G2461" s="10">
        <f>IF(Table_production_dim1[[#This Row],[system_created_date]]=Table_production_dim1[[#Headers],[system_created_date]],"",SUMIF(B:B,Table_production_dim1[[#This Row],[system_created_date]],D:D))</f>
        <v>6.91</v>
      </c>
      <c r="H2461" s="10" t="str">
        <f>VLOOKUP(Table_production_dim1[[#This Row],[material_dim_material_id]],Table_material_dim1[[#All],[material_id]:[material_type_description]],3,FALSE)</f>
        <v>OCC</v>
      </c>
    </row>
    <row r="2462" spans="1:8" x14ac:dyDescent="0.25">
      <c r="A2462">
        <v>1655</v>
      </c>
      <c r="B2462" s="2">
        <v>44144</v>
      </c>
      <c r="C2462">
        <v>1600</v>
      </c>
      <c r="D2462">
        <v>0.8</v>
      </c>
      <c r="E2462" s="2">
        <v>44144</v>
      </c>
      <c r="F2462">
        <v>4</v>
      </c>
      <c r="G2462" s="10">
        <f>IF(Table_production_dim1[[#This Row],[system_created_date]]=Table_production_dim1[[#Headers],[system_created_date]],"",SUMIF(B:B,Table_production_dim1[[#This Row],[system_created_date]],D:D))</f>
        <v>6.91</v>
      </c>
      <c r="H2462" s="10" t="str">
        <f>VLOOKUP(Table_production_dim1[[#This Row],[material_dim_material_id]],Table_material_dim1[[#All],[material_id]:[material_type_description]],3,FALSE)</f>
        <v>ONP</v>
      </c>
    </row>
    <row r="2463" spans="1:8" x14ac:dyDescent="0.25">
      <c r="A2463">
        <v>750</v>
      </c>
      <c r="B2463" s="2">
        <v>44144</v>
      </c>
      <c r="C2463">
        <v>1196</v>
      </c>
      <c r="D2463">
        <v>0.6</v>
      </c>
      <c r="E2463" s="2">
        <v>44144</v>
      </c>
      <c r="F2463">
        <v>2</v>
      </c>
      <c r="G2463" s="10">
        <f>IF(Table_production_dim1[[#This Row],[system_created_date]]=Table_production_dim1[[#Headers],[system_created_date]],"",SUMIF(B:B,Table_production_dim1[[#This Row],[system_created_date]],D:D))</f>
        <v>6.91</v>
      </c>
      <c r="H2463" s="10" t="str">
        <f>VLOOKUP(Table_production_dim1[[#This Row],[material_dim_material_id]],Table_material_dim1[[#All],[material_id]:[material_type_description]],3,FALSE)</f>
        <v>OCC</v>
      </c>
    </row>
    <row r="2464" spans="1:8" x14ac:dyDescent="0.25">
      <c r="A2464">
        <v>751</v>
      </c>
      <c r="B2464" s="2">
        <v>44144</v>
      </c>
      <c r="C2464">
        <v>1160</v>
      </c>
      <c r="D2464">
        <v>0.57999999999999996</v>
      </c>
      <c r="E2464" s="2">
        <v>44144</v>
      </c>
      <c r="F2464">
        <v>2</v>
      </c>
      <c r="G2464" s="10">
        <f>IF(Table_production_dim1[[#This Row],[system_created_date]]=Table_production_dim1[[#Headers],[system_created_date]],"",SUMIF(B:B,Table_production_dim1[[#This Row],[system_created_date]],D:D))</f>
        <v>6.91</v>
      </c>
      <c r="H2464" s="10" t="str">
        <f>VLOOKUP(Table_production_dim1[[#This Row],[material_dim_material_id]],Table_material_dim1[[#All],[material_id]:[material_type_description]],3,FALSE)</f>
        <v>OCC</v>
      </c>
    </row>
    <row r="2465" spans="1:8" x14ac:dyDescent="0.25">
      <c r="A2465">
        <v>753</v>
      </c>
      <c r="B2465" s="2">
        <v>44144</v>
      </c>
      <c r="C2465">
        <v>1200</v>
      </c>
      <c r="D2465">
        <v>0.6</v>
      </c>
      <c r="E2465" s="2">
        <v>44144</v>
      </c>
      <c r="F2465">
        <v>2</v>
      </c>
      <c r="G2465" s="10">
        <f>IF(Table_production_dim1[[#This Row],[system_created_date]]=Table_production_dim1[[#Headers],[system_created_date]],"",SUMIF(B:B,Table_production_dim1[[#This Row],[system_created_date]],D:D))</f>
        <v>6.91</v>
      </c>
      <c r="H2465" s="10" t="str">
        <f>VLOOKUP(Table_production_dim1[[#This Row],[material_dim_material_id]],Table_material_dim1[[#All],[material_id]:[material_type_description]],3,FALSE)</f>
        <v>OCC</v>
      </c>
    </row>
    <row r="2466" spans="1:8" x14ac:dyDescent="0.25">
      <c r="A2466">
        <v>1654</v>
      </c>
      <c r="B2466" s="2">
        <v>44144</v>
      </c>
      <c r="C2466">
        <v>1615</v>
      </c>
      <c r="D2466">
        <v>0.81</v>
      </c>
      <c r="E2466" s="2">
        <v>44144</v>
      </c>
      <c r="F2466">
        <v>4</v>
      </c>
      <c r="G2466" s="10">
        <f>IF(Table_production_dim1[[#This Row],[system_created_date]]=Table_production_dim1[[#Headers],[system_created_date]],"",SUMIF(B:B,Table_production_dim1[[#This Row],[system_created_date]],D:D))</f>
        <v>6.91</v>
      </c>
      <c r="H2466" s="10" t="str">
        <f>VLOOKUP(Table_production_dim1[[#This Row],[material_dim_material_id]],Table_material_dim1[[#All],[material_id]:[material_type_description]],3,FALSE)</f>
        <v>ONP</v>
      </c>
    </row>
    <row r="2467" spans="1:8" x14ac:dyDescent="0.25">
      <c r="A2467">
        <v>754</v>
      </c>
      <c r="B2467" s="2">
        <v>44144</v>
      </c>
      <c r="C2467">
        <v>1210</v>
      </c>
      <c r="D2467">
        <v>0.61</v>
      </c>
      <c r="E2467" s="2">
        <v>44144</v>
      </c>
      <c r="F2467">
        <v>2</v>
      </c>
      <c r="G2467" s="10">
        <f>IF(Table_production_dim1[[#This Row],[system_created_date]]=Table_production_dim1[[#Headers],[system_created_date]],"",SUMIF(B:B,Table_production_dim1[[#This Row],[system_created_date]],D:D))</f>
        <v>6.91</v>
      </c>
      <c r="H2467" s="10" t="str">
        <f>VLOOKUP(Table_production_dim1[[#This Row],[material_dim_material_id]],Table_material_dim1[[#All],[material_id]:[material_type_description]],3,FALSE)</f>
        <v>OCC</v>
      </c>
    </row>
    <row r="2468" spans="1:8" x14ac:dyDescent="0.25">
      <c r="A2468">
        <v>752</v>
      </c>
      <c r="B2468" s="2">
        <v>44144</v>
      </c>
      <c r="C2468">
        <v>1100</v>
      </c>
      <c r="D2468">
        <v>0.55000000000000004</v>
      </c>
      <c r="E2468" s="2">
        <v>44144</v>
      </c>
      <c r="F2468">
        <v>2</v>
      </c>
      <c r="G2468" s="10">
        <f>IF(Table_production_dim1[[#This Row],[system_created_date]]=Table_production_dim1[[#Headers],[system_created_date]],"",SUMIF(B:B,Table_production_dim1[[#This Row],[system_created_date]],D:D))</f>
        <v>6.91</v>
      </c>
      <c r="H2468" s="10" t="str">
        <f>VLOOKUP(Table_production_dim1[[#This Row],[material_dim_material_id]],Table_material_dim1[[#All],[material_id]:[material_type_description]],3,FALSE)</f>
        <v>OCC</v>
      </c>
    </row>
    <row r="2469" spans="1:8" x14ac:dyDescent="0.25">
      <c r="A2469">
        <v>747</v>
      </c>
      <c r="B2469" s="2">
        <v>44144</v>
      </c>
      <c r="C2469">
        <v>1156</v>
      </c>
      <c r="D2469">
        <v>0.57999999999999996</v>
      </c>
      <c r="E2469" s="2">
        <v>44144</v>
      </c>
      <c r="F2469">
        <v>2</v>
      </c>
      <c r="G2469" s="10">
        <f>IF(Table_production_dim1[[#This Row],[system_created_date]]=Table_production_dim1[[#Headers],[system_created_date]],"",SUMIF(B:B,Table_production_dim1[[#This Row],[system_created_date]],D:D))</f>
        <v>6.91</v>
      </c>
      <c r="H2469" s="10" t="str">
        <f>VLOOKUP(Table_production_dim1[[#This Row],[material_dim_material_id]],Table_material_dim1[[#All],[material_id]:[material_type_description]],3,FALSE)</f>
        <v>OCC</v>
      </c>
    </row>
    <row r="2470" spans="1:8" x14ac:dyDescent="0.25">
      <c r="A2470">
        <v>1656</v>
      </c>
      <c r="B2470" s="2">
        <v>44141</v>
      </c>
      <c r="C2470">
        <v>1620</v>
      </c>
      <c r="D2470">
        <v>0.81</v>
      </c>
      <c r="E2470" s="2">
        <v>44141</v>
      </c>
      <c r="F2470">
        <v>4</v>
      </c>
      <c r="G2470" s="10">
        <f>IF(Table_production_dim1[[#This Row],[system_created_date]]=Table_production_dim1[[#Headers],[system_created_date]],"",SUMIF(B:B,Table_production_dim1[[#This Row],[system_created_date]],D:D))</f>
        <v>6.19</v>
      </c>
      <c r="H2470" s="10" t="str">
        <f>VLOOKUP(Table_production_dim1[[#This Row],[material_dim_material_id]],Table_material_dim1[[#All],[material_id]:[material_type_description]],3,FALSE)</f>
        <v>ONP</v>
      </c>
    </row>
    <row r="2471" spans="1:8" x14ac:dyDescent="0.25">
      <c r="A2471">
        <v>1512</v>
      </c>
      <c r="B2471" s="2">
        <v>44141</v>
      </c>
      <c r="C2471">
        <v>730</v>
      </c>
      <c r="D2471">
        <v>0.37</v>
      </c>
      <c r="E2471" s="2">
        <v>44141</v>
      </c>
      <c r="F2471">
        <v>3</v>
      </c>
      <c r="G2471" s="10">
        <f>IF(Table_production_dim1[[#This Row],[system_created_date]]=Table_production_dim1[[#Headers],[system_created_date]],"",SUMIF(B:B,Table_production_dim1[[#This Row],[system_created_date]],D:D))</f>
        <v>6.19</v>
      </c>
      <c r="H2471" s="10" t="str">
        <f>VLOOKUP(Table_production_dim1[[#This Row],[material_dim_material_id]],Table_material_dim1[[#All],[material_id]:[material_type_description]],3,FALSE)</f>
        <v>TIN</v>
      </c>
    </row>
    <row r="2472" spans="1:8" x14ac:dyDescent="0.25">
      <c r="A2472">
        <v>760</v>
      </c>
      <c r="B2472" s="2">
        <v>44141</v>
      </c>
      <c r="C2472">
        <v>1180</v>
      </c>
      <c r="D2472">
        <v>0.59</v>
      </c>
      <c r="E2472" s="2">
        <v>44141</v>
      </c>
      <c r="F2472">
        <v>2</v>
      </c>
      <c r="G2472" s="10">
        <f>IF(Table_production_dim1[[#This Row],[system_created_date]]=Table_production_dim1[[#Headers],[system_created_date]],"",SUMIF(B:B,Table_production_dim1[[#This Row],[system_created_date]],D:D))</f>
        <v>6.19</v>
      </c>
      <c r="H2472" s="10" t="str">
        <f>VLOOKUP(Table_production_dim1[[#This Row],[material_dim_material_id]],Table_material_dim1[[#All],[material_id]:[material_type_description]],3,FALSE)</f>
        <v>OCC</v>
      </c>
    </row>
    <row r="2473" spans="1:8" x14ac:dyDescent="0.25">
      <c r="A2473">
        <v>1859</v>
      </c>
      <c r="B2473" s="2">
        <v>44141</v>
      </c>
      <c r="C2473">
        <v>640</v>
      </c>
      <c r="D2473">
        <v>0.32</v>
      </c>
      <c r="E2473" s="2">
        <v>44141</v>
      </c>
      <c r="F2473">
        <v>5</v>
      </c>
      <c r="G2473" s="10">
        <f>IF(Table_production_dim1[[#This Row],[system_created_date]]=Table_production_dim1[[#Headers],[system_created_date]],"",SUMIF(B:B,Table_production_dim1[[#This Row],[system_created_date]],D:D))</f>
        <v>6.19</v>
      </c>
      <c r="H2473" s="10" t="str">
        <f>VLOOKUP(Table_production_dim1[[#This Row],[material_dim_material_id]],Table_material_dim1[[#All],[material_id]:[material_type_description]],3,FALSE)</f>
        <v>PET</v>
      </c>
    </row>
    <row r="2474" spans="1:8" x14ac:dyDescent="0.25">
      <c r="A2474">
        <v>759</v>
      </c>
      <c r="B2474" s="2">
        <v>44141</v>
      </c>
      <c r="C2474">
        <v>1156</v>
      </c>
      <c r="D2474">
        <v>0.57999999999999996</v>
      </c>
      <c r="E2474" s="2">
        <v>44141</v>
      </c>
      <c r="F2474">
        <v>2</v>
      </c>
      <c r="G2474" s="10">
        <f>IF(Table_production_dim1[[#This Row],[system_created_date]]=Table_production_dim1[[#Headers],[system_created_date]],"",SUMIF(B:B,Table_production_dim1[[#This Row],[system_created_date]],D:D))</f>
        <v>6.19</v>
      </c>
      <c r="H2474" s="10" t="str">
        <f>VLOOKUP(Table_production_dim1[[#This Row],[material_dim_material_id]],Table_material_dim1[[#All],[material_id]:[material_type_description]],3,FALSE)</f>
        <v>OCC</v>
      </c>
    </row>
    <row r="2475" spans="1:8" x14ac:dyDescent="0.25">
      <c r="A2475">
        <v>755</v>
      </c>
      <c r="B2475" s="2">
        <v>44141</v>
      </c>
      <c r="C2475">
        <v>1115</v>
      </c>
      <c r="D2475">
        <v>0.56000000000000005</v>
      </c>
      <c r="E2475" s="2">
        <v>44141</v>
      </c>
      <c r="F2475">
        <v>2</v>
      </c>
      <c r="G2475" s="10">
        <f>IF(Table_production_dim1[[#This Row],[system_created_date]]=Table_production_dim1[[#Headers],[system_created_date]],"",SUMIF(B:B,Table_production_dim1[[#This Row],[system_created_date]],D:D))</f>
        <v>6.19</v>
      </c>
      <c r="H2475" s="10" t="str">
        <f>VLOOKUP(Table_production_dim1[[#This Row],[material_dim_material_id]],Table_material_dim1[[#All],[material_id]:[material_type_description]],3,FALSE)</f>
        <v>OCC</v>
      </c>
    </row>
    <row r="2476" spans="1:8" x14ac:dyDescent="0.25">
      <c r="A2476">
        <v>757</v>
      </c>
      <c r="B2476" s="2">
        <v>44141</v>
      </c>
      <c r="C2476">
        <v>1200</v>
      </c>
      <c r="D2476">
        <v>0.6</v>
      </c>
      <c r="E2476" s="2">
        <v>44141</v>
      </c>
      <c r="F2476">
        <v>2</v>
      </c>
      <c r="G2476" s="10">
        <f>IF(Table_production_dim1[[#This Row],[system_created_date]]=Table_production_dim1[[#Headers],[system_created_date]],"",SUMIF(B:B,Table_production_dim1[[#This Row],[system_created_date]],D:D))</f>
        <v>6.19</v>
      </c>
      <c r="H2476" s="10" t="str">
        <f>VLOOKUP(Table_production_dim1[[#This Row],[material_dim_material_id]],Table_material_dim1[[#All],[material_id]:[material_type_description]],3,FALSE)</f>
        <v>OCC</v>
      </c>
    </row>
    <row r="2477" spans="1:8" x14ac:dyDescent="0.25">
      <c r="A2477">
        <v>761</v>
      </c>
      <c r="B2477" s="2">
        <v>44141</v>
      </c>
      <c r="C2477">
        <v>1200</v>
      </c>
      <c r="D2477">
        <v>0.6</v>
      </c>
      <c r="E2477" s="2">
        <v>44141</v>
      </c>
      <c r="F2477">
        <v>2</v>
      </c>
      <c r="G2477" s="10">
        <f>IF(Table_production_dim1[[#This Row],[system_created_date]]=Table_production_dim1[[#Headers],[system_created_date]],"",SUMIF(B:B,Table_production_dim1[[#This Row],[system_created_date]],D:D))</f>
        <v>6.19</v>
      </c>
      <c r="H2477" s="10" t="str">
        <f>VLOOKUP(Table_production_dim1[[#This Row],[material_dim_material_id]],Table_material_dim1[[#All],[material_id]:[material_type_description]],3,FALSE)</f>
        <v>OCC</v>
      </c>
    </row>
    <row r="2478" spans="1:8" x14ac:dyDescent="0.25">
      <c r="A2478">
        <v>758</v>
      </c>
      <c r="B2478" s="2">
        <v>44141</v>
      </c>
      <c r="C2478">
        <v>1210</v>
      </c>
      <c r="D2478">
        <v>0.61</v>
      </c>
      <c r="E2478" s="2">
        <v>44141</v>
      </c>
      <c r="F2478">
        <v>2</v>
      </c>
      <c r="G2478" s="10">
        <f>IF(Table_production_dim1[[#This Row],[system_created_date]]=Table_production_dim1[[#Headers],[system_created_date]],"",SUMIF(B:B,Table_production_dim1[[#This Row],[system_created_date]],D:D))</f>
        <v>6.19</v>
      </c>
      <c r="H2478" s="10" t="str">
        <f>VLOOKUP(Table_production_dim1[[#This Row],[material_dim_material_id]],Table_material_dim1[[#All],[material_id]:[material_type_description]],3,FALSE)</f>
        <v>OCC</v>
      </c>
    </row>
    <row r="2479" spans="1:8" x14ac:dyDescent="0.25">
      <c r="A2479">
        <v>2072</v>
      </c>
      <c r="B2479" s="2">
        <v>44141</v>
      </c>
      <c r="C2479">
        <v>480</v>
      </c>
      <c r="D2479">
        <v>0.24</v>
      </c>
      <c r="E2479" s="2">
        <v>44141</v>
      </c>
      <c r="F2479">
        <v>8</v>
      </c>
      <c r="G2479" s="10">
        <f>IF(Table_production_dim1[[#This Row],[system_created_date]]=Table_production_dim1[[#Headers],[system_created_date]],"",SUMIF(B:B,Table_production_dim1[[#This Row],[system_created_date]],D:D))</f>
        <v>6.19</v>
      </c>
      <c r="H2479" s="10" t="str">
        <f>VLOOKUP(Table_production_dim1[[#This Row],[material_dim_material_id]],Table_material_dim1[[#All],[material_id]:[material_type_description]],3,FALSE)</f>
        <v>UBC</v>
      </c>
    </row>
    <row r="2480" spans="1:8" x14ac:dyDescent="0.25">
      <c r="A2480">
        <v>756</v>
      </c>
      <c r="B2480" s="2">
        <v>44141</v>
      </c>
      <c r="C2480">
        <v>1100</v>
      </c>
      <c r="D2480">
        <v>0.55000000000000004</v>
      </c>
      <c r="E2480" s="2">
        <v>44141</v>
      </c>
      <c r="F2480">
        <v>2</v>
      </c>
      <c r="G2480" s="10">
        <f>IF(Table_production_dim1[[#This Row],[system_created_date]]=Table_production_dim1[[#Headers],[system_created_date]],"",SUMIF(B:B,Table_production_dim1[[#This Row],[system_created_date]],D:D))</f>
        <v>6.19</v>
      </c>
      <c r="H2480" s="10" t="str">
        <f>VLOOKUP(Table_production_dim1[[#This Row],[material_dim_material_id]],Table_material_dim1[[#All],[material_id]:[material_type_description]],3,FALSE)</f>
        <v>OCC</v>
      </c>
    </row>
    <row r="2481" spans="1:8" x14ac:dyDescent="0.25">
      <c r="A2481">
        <v>1511</v>
      </c>
      <c r="B2481" s="2">
        <v>44141</v>
      </c>
      <c r="C2481">
        <v>720</v>
      </c>
      <c r="D2481">
        <v>0.36</v>
      </c>
      <c r="E2481" s="2">
        <v>44141</v>
      </c>
      <c r="F2481">
        <v>3</v>
      </c>
      <c r="G2481" s="10">
        <f>IF(Table_production_dim1[[#This Row],[system_created_date]]=Table_production_dim1[[#Headers],[system_created_date]],"",SUMIF(B:B,Table_production_dim1[[#This Row],[system_created_date]],D:D))</f>
        <v>6.19</v>
      </c>
      <c r="H2481" s="10" t="str">
        <f>VLOOKUP(Table_production_dim1[[#This Row],[material_dim_material_id]],Table_material_dim1[[#All],[material_id]:[material_type_description]],3,FALSE)</f>
        <v>TIN</v>
      </c>
    </row>
    <row r="2482" spans="1:8" x14ac:dyDescent="0.25">
      <c r="A2482">
        <v>763</v>
      </c>
      <c r="B2482" s="2">
        <v>44140</v>
      </c>
      <c r="C2482">
        <v>1150</v>
      </c>
      <c r="D2482">
        <v>0.57999999999999996</v>
      </c>
      <c r="E2482" s="2">
        <v>44140</v>
      </c>
      <c r="F2482">
        <v>2</v>
      </c>
      <c r="G2482" s="10">
        <f>IF(Table_production_dim1[[#This Row],[system_created_date]]=Table_production_dim1[[#Headers],[system_created_date]],"",SUMIF(B:B,Table_production_dim1[[#This Row],[system_created_date]],D:D))</f>
        <v>4.8999999999999995</v>
      </c>
      <c r="H2482" s="10" t="str">
        <f>VLOOKUP(Table_production_dim1[[#This Row],[material_dim_material_id]],Table_material_dim1[[#All],[material_id]:[material_type_description]],3,FALSE)</f>
        <v>OCC</v>
      </c>
    </row>
    <row r="2483" spans="1:8" x14ac:dyDescent="0.25">
      <c r="A2483">
        <v>764</v>
      </c>
      <c r="B2483" s="2">
        <v>44140</v>
      </c>
      <c r="C2483">
        <v>1210</v>
      </c>
      <c r="D2483">
        <v>0.61</v>
      </c>
      <c r="E2483" s="2">
        <v>44140</v>
      </c>
      <c r="F2483">
        <v>2</v>
      </c>
      <c r="G2483" s="10">
        <f>IF(Table_production_dim1[[#This Row],[system_created_date]]=Table_production_dim1[[#Headers],[system_created_date]],"",SUMIF(B:B,Table_production_dim1[[#This Row],[system_created_date]],D:D))</f>
        <v>4.8999999999999995</v>
      </c>
      <c r="H2483" s="10" t="str">
        <f>VLOOKUP(Table_production_dim1[[#This Row],[material_dim_material_id]],Table_material_dim1[[#All],[material_id]:[material_type_description]],3,FALSE)</f>
        <v>OCC</v>
      </c>
    </row>
    <row r="2484" spans="1:8" x14ac:dyDescent="0.25">
      <c r="A2484">
        <v>762</v>
      </c>
      <c r="B2484" s="2">
        <v>44140</v>
      </c>
      <c r="C2484">
        <v>1100</v>
      </c>
      <c r="D2484">
        <v>0.55000000000000004</v>
      </c>
      <c r="E2484" s="2">
        <v>44140</v>
      </c>
      <c r="F2484">
        <v>2</v>
      </c>
      <c r="G2484" s="10">
        <f>IF(Table_production_dim1[[#This Row],[system_created_date]]=Table_production_dim1[[#Headers],[system_created_date]],"",SUMIF(B:B,Table_production_dim1[[#This Row],[system_created_date]],D:D))</f>
        <v>4.8999999999999995</v>
      </c>
      <c r="H2484" s="10" t="str">
        <f>VLOOKUP(Table_production_dim1[[#This Row],[material_dim_material_id]],Table_material_dim1[[#All],[material_id]:[material_type_description]],3,FALSE)</f>
        <v>OCC</v>
      </c>
    </row>
    <row r="2485" spans="1:8" x14ac:dyDescent="0.25">
      <c r="A2485">
        <v>1657</v>
      </c>
      <c r="B2485" s="2">
        <v>44140</v>
      </c>
      <c r="C2485">
        <v>1615</v>
      </c>
      <c r="D2485">
        <v>0.81</v>
      </c>
      <c r="E2485" s="2">
        <v>44140</v>
      </c>
      <c r="F2485">
        <v>4</v>
      </c>
      <c r="G2485" s="10">
        <f>IF(Table_production_dim1[[#This Row],[system_created_date]]=Table_production_dim1[[#Headers],[system_created_date]],"",SUMIF(B:B,Table_production_dim1[[#This Row],[system_created_date]],D:D))</f>
        <v>4.8999999999999995</v>
      </c>
      <c r="H2485" s="10" t="str">
        <f>VLOOKUP(Table_production_dim1[[#This Row],[material_dim_material_id]],Table_material_dim1[[#All],[material_id]:[material_type_description]],3,FALSE)</f>
        <v>ONP</v>
      </c>
    </row>
    <row r="2486" spans="1:8" x14ac:dyDescent="0.25">
      <c r="A2486">
        <v>767</v>
      </c>
      <c r="B2486" s="2">
        <v>44140</v>
      </c>
      <c r="C2486">
        <v>1160</v>
      </c>
      <c r="D2486">
        <v>0.57999999999999996</v>
      </c>
      <c r="E2486" s="2">
        <v>44140</v>
      </c>
      <c r="F2486">
        <v>2</v>
      </c>
      <c r="G2486" s="10">
        <f>IF(Table_production_dim1[[#This Row],[system_created_date]]=Table_production_dim1[[#Headers],[system_created_date]],"",SUMIF(B:B,Table_production_dim1[[#This Row],[system_created_date]],D:D))</f>
        <v>4.8999999999999995</v>
      </c>
      <c r="H2486" s="10" t="str">
        <f>VLOOKUP(Table_production_dim1[[#This Row],[material_dim_material_id]],Table_material_dim1[[#All],[material_id]:[material_type_description]],3,FALSE)</f>
        <v>OCC</v>
      </c>
    </row>
    <row r="2487" spans="1:8" x14ac:dyDescent="0.25">
      <c r="A2487">
        <v>2073</v>
      </c>
      <c r="B2487" s="2">
        <v>44140</v>
      </c>
      <c r="C2487">
        <v>460</v>
      </c>
      <c r="D2487">
        <v>0.23</v>
      </c>
      <c r="E2487" s="2">
        <v>44140</v>
      </c>
      <c r="F2487">
        <v>8</v>
      </c>
      <c r="G2487" s="10">
        <f>IF(Table_production_dim1[[#This Row],[system_created_date]]=Table_production_dim1[[#Headers],[system_created_date]],"",SUMIF(B:B,Table_production_dim1[[#This Row],[system_created_date]],D:D))</f>
        <v>4.8999999999999995</v>
      </c>
      <c r="H2487" s="10" t="str">
        <f>VLOOKUP(Table_production_dim1[[#This Row],[material_dim_material_id]],Table_material_dim1[[#All],[material_id]:[material_type_description]],3,FALSE)</f>
        <v>UBC</v>
      </c>
    </row>
    <row r="2488" spans="1:8" x14ac:dyDescent="0.25">
      <c r="A2488">
        <v>766</v>
      </c>
      <c r="B2488" s="2">
        <v>44140</v>
      </c>
      <c r="C2488">
        <v>1156</v>
      </c>
      <c r="D2488">
        <v>0.57999999999999996</v>
      </c>
      <c r="E2488" s="2">
        <v>44140</v>
      </c>
      <c r="F2488">
        <v>2</v>
      </c>
      <c r="G2488" s="10">
        <f>IF(Table_production_dim1[[#This Row],[system_created_date]]=Table_production_dim1[[#Headers],[system_created_date]],"",SUMIF(B:B,Table_production_dim1[[#This Row],[system_created_date]],D:D))</f>
        <v>4.8999999999999995</v>
      </c>
      <c r="H2488" s="10" t="str">
        <f>VLOOKUP(Table_production_dim1[[#This Row],[material_dim_material_id]],Table_material_dim1[[#All],[material_id]:[material_type_description]],3,FALSE)</f>
        <v>OCC</v>
      </c>
    </row>
    <row r="2489" spans="1:8" x14ac:dyDescent="0.25">
      <c r="A2489">
        <v>765</v>
      </c>
      <c r="B2489" s="2">
        <v>44140</v>
      </c>
      <c r="C2489">
        <v>1220</v>
      </c>
      <c r="D2489">
        <v>0.61</v>
      </c>
      <c r="E2489" s="2">
        <v>44140</v>
      </c>
      <c r="F2489">
        <v>2</v>
      </c>
      <c r="G2489" s="10">
        <f>IF(Table_production_dim1[[#This Row],[system_created_date]]=Table_production_dim1[[#Headers],[system_created_date]],"",SUMIF(B:B,Table_production_dim1[[#This Row],[system_created_date]],D:D))</f>
        <v>4.8999999999999995</v>
      </c>
      <c r="H2489" s="10" t="str">
        <f>VLOOKUP(Table_production_dim1[[#This Row],[material_dim_material_id]],Table_material_dim1[[#All],[material_id]:[material_type_description]],3,FALSE)</f>
        <v>OCC</v>
      </c>
    </row>
    <row r="2490" spans="1:8" x14ac:dyDescent="0.25">
      <c r="A2490">
        <v>1513</v>
      </c>
      <c r="B2490" s="2">
        <v>44140</v>
      </c>
      <c r="C2490">
        <v>700</v>
      </c>
      <c r="D2490">
        <v>0.35</v>
      </c>
      <c r="E2490" s="2">
        <v>44140</v>
      </c>
      <c r="F2490">
        <v>3</v>
      </c>
      <c r="G2490" s="10">
        <f>IF(Table_production_dim1[[#This Row],[system_created_date]]=Table_production_dim1[[#Headers],[system_created_date]],"",SUMIF(B:B,Table_production_dim1[[#This Row],[system_created_date]],D:D))</f>
        <v>4.8999999999999995</v>
      </c>
      <c r="H2490" s="10" t="str">
        <f>VLOOKUP(Table_production_dim1[[#This Row],[material_dim_material_id]],Table_material_dim1[[#All],[material_id]:[material_type_description]],3,FALSE)</f>
        <v>TIN</v>
      </c>
    </row>
    <row r="2491" spans="1:8" x14ac:dyDescent="0.25">
      <c r="A2491">
        <v>772</v>
      </c>
      <c r="B2491" s="2">
        <v>44139</v>
      </c>
      <c r="C2491">
        <v>1156</v>
      </c>
      <c r="D2491">
        <v>0.57999999999999996</v>
      </c>
      <c r="E2491" s="2">
        <v>44139</v>
      </c>
      <c r="F2491">
        <v>2</v>
      </c>
      <c r="G2491" s="10">
        <f>IF(Table_production_dim1[[#This Row],[system_created_date]]=Table_production_dim1[[#Headers],[system_created_date]],"",SUMIF(B:B,Table_production_dim1[[#This Row],[system_created_date]],D:D))</f>
        <v>6.23</v>
      </c>
      <c r="H2491" s="10" t="str">
        <f>VLOOKUP(Table_production_dim1[[#This Row],[material_dim_material_id]],Table_material_dim1[[#All],[material_id]:[material_type_description]],3,FALSE)</f>
        <v>OCC</v>
      </c>
    </row>
    <row r="2492" spans="1:8" x14ac:dyDescent="0.25">
      <c r="A2492">
        <v>770</v>
      </c>
      <c r="B2492" s="2">
        <v>44139</v>
      </c>
      <c r="C2492">
        <v>1180</v>
      </c>
      <c r="D2492">
        <v>0.59</v>
      </c>
      <c r="E2492" s="2">
        <v>44139</v>
      </c>
      <c r="F2492">
        <v>2</v>
      </c>
      <c r="G2492" s="10">
        <f>IF(Table_production_dim1[[#This Row],[system_created_date]]=Table_production_dim1[[#Headers],[system_created_date]],"",SUMIF(B:B,Table_production_dim1[[#This Row],[system_created_date]],D:D))</f>
        <v>6.23</v>
      </c>
      <c r="H2492" s="10" t="str">
        <f>VLOOKUP(Table_production_dim1[[#This Row],[material_dim_material_id]],Table_material_dim1[[#All],[material_id]:[material_type_description]],3,FALSE)</f>
        <v>OCC</v>
      </c>
    </row>
    <row r="2493" spans="1:8" x14ac:dyDescent="0.25">
      <c r="A2493">
        <v>1660</v>
      </c>
      <c r="B2493" s="2">
        <v>44139</v>
      </c>
      <c r="C2493">
        <v>1628</v>
      </c>
      <c r="D2493">
        <v>0.81</v>
      </c>
      <c r="E2493" s="2">
        <v>44139</v>
      </c>
      <c r="F2493">
        <v>4</v>
      </c>
      <c r="G2493" s="10">
        <f>IF(Table_production_dim1[[#This Row],[system_created_date]]=Table_production_dim1[[#Headers],[system_created_date]],"",SUMIF(B:B,Table_production_dim1[[#This Row],[system_created_date]],D:D))</f>
        <v>6.23</v>
      </c>
      <c r="H2493" s="10" t="str">
        <f>VLOOKUP(Table_production_dim1[[#This Row],[material_dim_material_id]],Table_material_dim1[[#All],[material_id]:[material_type_description]],3,FALSE)</f>
        <v>ONP</v>
      </c>
    </row>
    <row r="2494" spans="1:8" x14ac:dyDescent="0.25">
      <c r="A2494">
        <v>773</v>
      </c>
      <c r="B2494" s="2">
        <v>44139</v>
      </c>
      <c r="C2494">
        <v>1140</v>
      </c>
      <c r="D2494">
        <v>0.56999999999999995</v>
      </c>
      <c r="E2494" s="2">
        <v>44139</v>
      </c>
      <c r="F2494">
        <v>2</v>
      </c>
      <c r="G2494" s="10">
        <f>IF(Table_production_dim1[[#This Row],[system_created_date]]=Table_production_dim1[[#Headers],[system_created_date]],"",SUMIF(B:B,Table_production_dim1[[#This Row],[system_created_date]],D:D))</f>
        <v>6.23</v>
      </c>
      <c r="H2494" s="10" t="str">
        <f>VLOOKUP(Table_production_dim1[[#This Row],[material_dim_material_id]],Table_material_dim1[[#All],[material_id]:[material_type_description]],3,FALSE)</f>
        <v>OCC</v>
      </c>
    </row>
    <row r="2495" spans="1:8" x14ac:dyDescent="0.25">
      <c r="A2495">
        <v>1659</v>
      </c>
      <c r="B2495" s="2">
        <v>44139</v>
      </c>
      <c r="C2495">
        <v>1650</v>
      </c>
      <c r="D2495">
        <v>0.83</v>
      </c>
      <c r="E2495" s="2">
        <v>44139</v>
      </c>
      <c r="F2495">
        <v>4</v>
      </c>
      <c r="G2495" s="10">
        <f>IF(Table_production_dim1[[#This Row],[system_created_date]]=Table_production_dim1[[#Headers],[system_created_date]],"",SUMIF(B:B,Table_production_dim1[[#This Row],[system_created_date]],D:D))</f>
        <v>6.23</v>
      </c>
      <c r="H2495" s="10" t="str">
        <f>VLOOKUP(Table_production_dim1[[#This Row],[material_dim_material_id]],Table_material_dim1[[#All],[material_id]:[material_type_description]],3,FALSE)</f>
        <v>ONP</v>
      </c>
    </row>
    <row r="2496" spans="1:8" x14ac:dyDescent="0.25">
      <c r="A2496">
        <v>768</v>
      </c>
      <c r="B2496" s="2">
        <v>44139</v>
      </c>
      <c r="C2496">
        <v>1100</v>
      </c>
      <c r="D2496">
        <v>0.55000000000000004</v>
      </c>
      <c r="E2496" s="2">
        <v>44139</v>
      </c>
      <c r="F2496">
        <v>2</v>
      </c>
      <c r="G2496" s="10">
        <f>IF(Table_production_dim1[[#This Row],[system_created_date]]=Table_production_dim1[[#Headers],[system_created_date]],"",SUMIF(B:B,Table_production_dim1[[#This Row],[system_created_date]],D:D))</f>
        <v>6.23</v>
      </c>
      <c r="H2496" s="10" t="str">
        <f>VLOOKUP(Table_production_dim1[[#This Row],[material_dim_material_id]],Table_material_dim1[[#All],[material_id]:[material_type_description]],3,FALSE)</f>
        <v>OCC</v>
      </c>
    </row>
    <row r="2497" spans="1:8" x14ac:dyDescent="0.25">
      <c r="A2497">
        <v>769</v>
      </c>
      <c r="B2497" s="2">
        <v>44139</v>
      </c>
      <c r="C2497">
        <v>1116</v>
      </c>
      <c r="D2497">
        <v>0.56000000000000005</v>
      </c>
      <c r="E2497" s="2">
        <v>44139</v>
      </c>
      <c r="F2497">
        <v>2</v>
      </c>
      <c r="G2497" s="10">
        <f>IF(Table_production_dim1[[#This Row],[system_created_date]]=Table_production_dim1[[#Headers],[system_created_date]],"",SUMIF(B:B,Table_production_dim1[[#This Row],[system_created_date]],D:D))</f>
        <v>6.23</v>
      </c>
      <c r="H2497" s="10" t="str">
        <f>VLOOKUP(Table_production_dim1[[#This Row],[material_dim_material_id]],Table_material_dim1[[#All],[material_id]:[material_type_description]],3,FALSE)</f>
        <v>OCC</v>
      </c>
    </row>
    <row r="2498" spans="1:8" x14ac:dyDescent="0.25">
      <c r="A2498">
        <v>771</v>
      </c>
      <c r="B2498" s="2">
        <v>44139</v>
      </c>
      <c r="C2498">
        <v>1210</v>
      </c>
      <c r="D2498">
        <v>0.61</v>
      </c>
      <c r="E2498" s="2">
        <v>44139</v>
      </c>
      <c r="F2498">
        <v>2</v>
      </c>
      <c r="G2498" s="10">
        <f>IF(Table_production_dim1[[#This Row],[system_created_date]]=Table_production_dim1[[#Headers],[system_created_date]],"",SUMIF(B:B,Table_production_dim1[[#This Row],[system_created_date]],D:D))</f>
        <v>6.23</v>
      </c>
      <c r="H2498" s="10" t="str">
        <f>VLOOKUP(Table_production_dim1[[#This Row],[material_dim_material_id]],Table_material_dim1[[#All],[material_id]:[material_type_description]],3,FALSE)</f>
        <v>OCC</v>
      </c>
    </row>
    <row r="2499" spans="1:8" x14ac:dyDescent="0.25">
      <c r="A2499">
        <v>1658</v>
      </c>
      <c r="B2499" s="2">
        <v>44139</v>
      </c>
      <c r="C2499">
        <v>1600</v>
      </c>
      <c r="D2499">
        <v>0.8</v>
      </c>
      <c r="E2499" s="2">
        <v>44139</v>
      </c>
      <c r="F2499">
        <v>4</v>
      </c>
      <c r="G2499" s="10">
        <f>IF(Table_production_dim1[[#This Row],[system_created_date]]=Table_production_dim1[[#Headers],[system_created_date]],"",SUMIF(B:B,Table_production_dim1[[#This Row],[system_created_date]],D:D))</f>
        <v>6.23</v>
      </c>
      <c r="H2499" s="10" t="str">
        <f>VLOOKUP(Table_production_dim1[[#This Row],[material_dim_material_id]],Table_material_dim1[[#All],[material_id]:[material_type_description]],3,FALSE)</f>
        <v>ONP</v>
      </c>
    </row>
    <row r="2500" spans="1:8" x14ac:dyDescent="0.25">
      <c r="A2500">
        <v>1860</v>
      </c>
      <c r="B2500" s="2">
        <v>44139</v>
      </c>
      <c r="C2500">
        <v>650</v>
      </c>
      <c r="D2500">
        <v>0.33</v>
      </c>
      <c r="E2500" s="2">
        <v>44139</v>
      </c>
      <c r="F2500">
        <v>5</v>
      </c>
      <c r="G2500" s="10">
        <f>IF(Table_production_dim1[[#This Row],[system_created_date]]=Table_production_dim1[[#Headers],[system_created_date]],"",SUMIF(B:B,Table_production_dim1[[#This Row],[system_created_date]],D:D))</f>
        <v>6.23</v>
      </c>
      <c r="H2500" s="10" t="str">
        <f>VLOOKUP(Table_production_dim1[[#This Row],[material_dim_material_id]],Table_material_dim1[[#All],[material_id]:[material_type_description]],3,FALSE)</f>
        <v>PET</v>
      </c>
    </row>
    <row r="2501" spans="1:8" x14ac:dyDescent="0.25">
      <c r="A2501">
        <v>1963</v>
      </c>
      <c r="B2501" s="2">
        <v>44138</v>
      </c>
      <c r="C2501">
        <v>850</v>
      </c>
      <c r="D2501">
        <v>0.43</v>
      </c>
      <c r="E2501" s="2">
        <v>44138</v>
      </c>
      <c r="F2501">
        <v>7</v>
      </c>
      <c r="G2501" s="10">
        <f>IF(Table_production_dim1[[#This Row],[system_created_date]]=Table_production_dim1[[#Headers],[system_created_date]],"",SUMIF(B:B,Table_production_dim1[[#This Row],[system_created_date]],D:D))</f>
        <v>8.2000000000000011</v>
      </c>
      <c r="H2501" s="10" t="str">
        <f>VLOOKUP(Table_production_dim1[[#This Row],[material_dim_material_id]],Table_material_dim1[[#All],[material_id]:[material_type_description]],3,FALSE)</f>
        <v>HDPEC</v>
      </c>
    </row>
    <row r="2502" spans="1:8" x14ac:dyDescent="0.25">
      <c r="A2502">
        <v>777</v>
      </c>
      <c r="B2502" s="2">
        <v>44138</v>
      </c>
      <c r="C2502">
        <v>1200</v>
      </c>
      <c r="D2502">
        <v>0.6</v>
      </c>
      <c r="E2502" s="2">
        <v>44138</v>
      </c>
      <c r="F2502">
        <v>2</v>
      </c>
      <c r="G2502" s="10">
        <f>IF(Table_production_dim1[[#This Row],[system_created_date]]=Table_production_dim1[[#Headers],[system_created_date]],"",SUMIF(B:B,Table_production_dim1[[#This Row],[system_created_date]],D:D))</f>
        <v>8.2000000000000011</v>
      </c>
      <c r="H2502" s="10" t="str">
        <f>VLOOKUP(Table_production_dim1[[#This Row],[material_dim_material_id]],Table_material_dim1[[#All],[material_id]:[material_type_description]],3,FALSE)</f>
        <v>OCC</v>
      </c>
    </row>
    <row r="2503" spans="1:8" x14ac:dyDescent="0.25">
      <c r="A2503">
        <v>1662</v>
      </c>
      <c r="B2503" s="2">
        <v>44138</v>
      </c>
      <c r="C2503">
        <v>1615</v>
      </c>
      <c r="D2503">
        <v>0.81</v>
      </c>
      <c r="E2503" s="2">
        <v>44138</v>
      </c>
      <c r="F2503">
        <v>4</v>
      </c>
      <c r="G2503" s="10">
        <f>IF(Table_production_dim1[[#This Row],[system_created_date]]=Table_production_dim1[[#Headers],[system_created_date]],"",SUMIF(B:B,Table_production_dim1[[#This Row],[system_created_date]],D:D))</f>
        <v>8.2000000000000011</v>
      </c>
      <c r="H2503" s="10" t="str">
        <f>VLOOKUP(Table_production_dim1[[#This Row],[material_dim_material_id]],Table_material_dim1[[#All],[material_id]:[material_type_description]],3,FALSE)</f>
        <v>ONP</v>
      </c>
    </row>
    <row r="2504" spans="1:8" x14ac:dyDescent="0.25">
      <c r="A2504">
        <v>780</v>
      </c>
      <c r="B2504" s="2">
        <v>44138</v>
      </c>
      <c r="C2504">
        <v>1220</v>
      </c>
      <c r="D2504">
        <v>0.61</v>
      </c>
      <c r="E2504" s="2">
        <v>44138</v>
      </c>
      <c r="F2504">
        <v>2</v>
      </c>
      <c r="G2504" s="10">
        <f>IF(Table_production_dim1[[#This Row],[system_created_date]]=Table_production_dim1[[#Headers],[system_created_date]],"",SUMIF(B:B,Table_production_dim1[[#This Row],[system_created_date]],D:D))</f>
        <v>8.2000000000000011</v>
      </c>
      <c r="H2504" s="10" t="str">
        <f>VLOOKUP(Table_production_dim1[[#This Row],[material_dim_material_id]],Table_material_dim1[[#All],[material_id]:[material_type_description]],3,FALSE)</f>
        <v>OCC</v>
      </c>
    </row>
    <row r="2505" spans="1:8" x14ac:dyDescent="0.25">
      <c r="A2505">
        <v>779</v>
      </c>
      <c r="B2505" s="2">
        <v>44138</v>
      </c>
      <c r="C2505">
        <v>1215</v>
      </c>
      <c r="D2505">
        <v>0.61</v>
      </c>
      <c r="E2505" s="2">
        <v>44138</v>
      </c>
      <c r="F2505">
        <v>2</v>
      </c>
      <c r="G2505" s="10">
        <f>IF(Table_production_dim1[[#This Row],[system_created_date]]=Table_production_dim1[[#Headers],[system_created_date]],"",SUMIF(B:B,Table_production_dim1[[#This Row],[system_created_date]],D:D))</f>
        <v>8.2000000000000011</v>
      </c>
      <c r="H2505" s="10" t="str">
        <f>VLOOKUP(Table_production_dim1[[#This Row],[material_dim_material_id]],Table_material_dim1[[#All],[material_id]:[material_type_description]],3,FALSE)</f>
        <v>OCC</v>
      </c>
    </row>
    <row r="2506" spans="1:8" x14ac:dyDescent="0.25">
      <c r="A2506">
        <v>776</v>
      </c>
      <c r="B2506" s="2">
        <v>44138</v>
      </c>
      <c r="C2506">
        <v>1160</v>
      </c>
      <c r="D2506">
        <v>0.57999999999999996</v>
      </c>
      <c r="E2506" s="2">
        <v>44138</v>
      </c>
      <c r="F2506">
        <v>2</v>
      </c>
      <c r="G2506" s="10">
        <f>IF(Table_production_dim1[[#This Row],[system_created_date]]=Table_production_dim1[[#Headers],[system_created_date]],"",SUMIF(B:B,Table_production_dim1[[#This Row],[system_created_date]],D:D))</f>
        <v>8.2000000000000011</v>
      </c>
      <c r="H2506" s="10" t="str">
        <f>VLOOKUP(Table_production_dim1[[#This Row],[material_dim_material_id]],Table_material_dim1[[#All],[material_id]:[material_type_description]],3,FALSE)</f>
        <v>OCC</v>
      </c>
    </row>
    <row r="2507" spans="1:8" x14ac:dyDescent="0.25">
      <c r="A2507">
        <v>778</v>
      </c>
      <c r="B2507" s="2">
        <v>44138</v>
      </c>
      <c r="C2507">
        <v>1216</v>
      </c>
      <c r="D2507">
        <v>0.61</v>
      </c>
      <c r="E2507" s="2">
        <v>44138</v>
      </c>
      <c r="F2507">
        <v>2</v>
      </c>
      <c r="G2507" s="10">
        <f>IF(Table_production_dim1[[#This Row],[system_created_date]]=Table_production_dim1[[#Headers],[system_created_date]],"",SUMIF(B:B,Table_production_dim1[[#This Row],[system_created_date]],D:D))</f>
        <v>8.2000000000000011</v>
      </c>
      <c r="H2507" s="10" t="str">
        <f>VLOOKUP(Table_production_dim1[[#This Row],[material_dim_material_id]],Table_material_dim1[[#All],[material_id]:[material_type_description]],3,FALSE)</f>
        <v>OCC</v>
      </c>
    </row>
    <row r="2508" spans="1:8" x14ac:dyDescent="0.25">
      <c r="A2508">
        <v>1661</v>
      </c>
      <c r="B2508" s="2">
        <v>44138</v>
      </c>
      <c r="C2508">
        <v>1628</v>
      </c>
      <c r="D2508">
        <v>0.81</v>
      </c>
      <c r="E2508" s="2">
        <v>44138</v>
      </c>
      <c r="F2508">
        <v>4</v>
      </c>
      <c r="G2508" s="10">
        <f>IF(Table_production_dim1[[#This Row],[system_created_date]]=Table_production_dim1[[#Headers],[system_created_date]],"",SUMIF(B:B,Table_production_dim1[[#This Row],[system_created_date]],D:D))</f>
        <v>8.2000000000000011</v>
      </c>
      <c r="H2508" s="10" t="str">
        <f>VLOOKUP(Table_production_dim1[[#This Row],[material_dim_material_id]],Table_material_dim1[[#All],[material_id]:[material_type_description]],3,FALSE)</f>
        <v>ONP</v>
      </c>
    </row>
    <row r="2509" spans="1:8" x14ac:dyDescent="0.25">
      <c r="A2509">
        <v>782</v>
      </c>
      <c r="B2509" s="2">
        <v>44138</v>
      </c>
      <c r="C2509">
        <v>1200</v>
      </c>
      <c r="D2509">
        <v>0.6</v>
      </c>
      <c r="E2509" s="2">
        <v>44138</v>
      </c>
      <c r="F2509">
        <v>2</v>
      </c>
      <c r="G2509" s="10">
        <f>IF(Table_production_dim1[[#This Row],[system_created_date]]=Table_production_dim1[[#Headers],[system_created_date]],"",SUMIF(B:B,Table_production_dim1[[#This Row],[system_created_date]],D:D))</f>
        <v>8.2000000000000011</v>
      </c>
      <c r="H2509" s="10" t="str">
        <f>VLOOKUP(Table_production_dim1[[#This Row],[material_dim_material_id]],Table_material_dim1[[#All],[material_id]:[material_type_description]],3,FALSE)</f>
        <v>OCC</v>
      </c>
    </row>
    <row r="2510" spans="1:8" x14ac:dyDescent="0.25">
      <c r="A2510">
        <v>2074</v>
      </c>
      <c r="B2510" s="2">
        <v>44138</v>
      </c>
      <c r="C2510">
        <v>460</v>
      </c>
      <c r="D2510">
        <v>0.23</v>
      </c>
      <c r="E2510" s="2">
        <v>44138</v>
      </c>
      <c r="F2510">
        <v>8</v>
      </c>
      <c r="G2510" s="10">
        <f>IF(Table_production_dim1[[#This Row],[system_created_date]]=Table_production_dim1[[#Headers],[system_created_date]],"",SUMIF(B:B,Table_production_dim1[[#This Row],[system_created_date]],D:D))</f>
        <v>8.2000000000000011</v>
      </c>
      <c r="H2510" s="10" t="str">
        <f>VLOOKUP(Table_production_dim1[[#This Row],[material_dim_material_id]],Table_material_dim1[[#All],[material_id]:[material_type_description]],3,FALSE)</f>
        <v>UBC</v>
      </c>
    </row>
    <row r="2511" spans="1:8" x14ac:dyDescent="0.25">
      <c r="A2511">
        <v>781</v>
      </c>
      <c r="B2511" s="2">
        <v>44138</v>
      </c>
      <c r="C2511">
        <v>1160</v>
      </c>
      <c r="D2511">
        <v>0.57999999999999996</v>
      </c>
      <c r="E2511" s="2">
        <v>44138</v>
      </c>
      <c r="F2511">
        <v>2</v>
      </c>
      <c r="G2511" s="10">
        <f>IF(Table_production_dim1[[#This Row],[system_created_date]]=Table_production_dim1[[#Headers],[system_created_date]],"",SUMIF(B:B,Table_production_dim1[[#This Row],[system_created_date]],D:D))</f>
        <v>8.2000000000000011</v>
      </c>
      <c r="H2511" s="10" t="str">
        <f>VLOOKUP(Table_production_dim1[[#This Row],[material_dim_material_id]],Table_material_dim1[[#All],[material_id]:[material_type_description]],3,FALSE)</f>
        <v>OCC</v>
      </c>
    </row>
    <row r="2512" spans="1:8" x14ac:dyDescent="0.25">
      <c r="A2512">
        <v>783</v>
      </c>
      <c r="B2512" s="2">
        <v>44138</v>
      </c>
      <c r="C2512">
        <v>1200</v>
      </c>
      <c r="D2512">
        <v>0.6</v>
      </c>
      <c r="E2512" s="2">
        <v>44138</v>
      </c>
      <c r="F2512">
        <v>2</v>
      </c>
      <c r="G2512" s="10">
        <f>IF(Table_production_dim1[[#This Row],[system_created_date]]=Table_production_dim1[[#Headers],[system_created_date]],"",SUMIF(B:B,Table_production_dim1[[#This Row],[system_created_date]],D:D))</f>
        <v>8.2000000000000011</v>
      </c>
      <c r="H2512" s="10" t="str">
        <f>VLOOKUP(Table_production_dim1[[#This Row],[material_dim_material_id]],Table_material_dim1[[#All],[material_id]:[material_type_description]],3,FALSE)</f>
        <v>OCC</v>
      </c>
    </row>
    <row r="2513" spans="1:8" x14ac:dyDescent="0.25">
      <c r="A2513">
        <v>775</v>
      </c>
      <c r="B2513" s="2">
        <v>44138</v>
      </c>
      <c r="C2513">
        <v>1156</v>
      </c>
      <c r="D2513">
        <v>0.57999999999999996</v>
      </c>
      <c r="E2513" s="2">
        <v>44138</v>
      </c>
      <c r="F2513">
        <v>2</v>
      </c>
      <c r="G2513" s="10">
        <f>IF(Table_production_dim1[[#This Row],[system_created_date]]=Table_production_dim1[[#Headers],[system_created_date]],"",SUMIF(B:B,Table_production_dim1[[#This Row],[system_created_date]],D:D))</f>
        <v>8.2000000000000011</v>
      </c>
      <c r="H2513" s="10" t="str">
        <f>VLOOKUP(Table_production_dim1[[#This Row],[material_dim_material_id]],Table_material_dim1[[#All],[material_id]:[material_type_description]],3,FALSE)</f>
        <v>OCC</v>
      </c>
    </row>
    <row r="2514" spans="1:8" x14ac:dyDescent="0.25">
      <c r="A2514">
        <v>774</v>
      </c>
      <c r="B2514" s="2">
        <v>44138</v>
      </c>
      <c r="C2514">
        <v>1100</v>
      </c>
      <c r="D2514">
        <v>0.55000000000000004</v>
      </c>
      <c r="E2514" s="2">
        <v>44138</v>
      </c>
      <c r="F2514">
        <v>2</v>
      </c>
      <c r="G2514" s="10">
        <f>IF(Table_production_dim1[[#This Row],[system_created_date]]=Table_production_dim1[[#Headers],[system_created_date]],"",SUMIF(B:B,Table_production_dim1[[#This Row],[system_created_date]],D:D))</f>
        <v>8.2000000000000011</v>
      </c>
      <c r="H2514" s="10" t="str">
        <f>VLOOKUP(Table_production_dim1[[#This Row],[material_dim_material_id]],Table_material_dim1[[#All],[material_id]:[material_type_description]],3,FALSE)</f>
        <v>OCC</v>
      </c>
    </row>
    <row r="2515" spans="1:8" x14ac:dyDescent="0.25">
      <c r="A2515">
        <v>784</v>
      </c>
      <c r="B2515" s="2">
        <v>44137</v>
      </c>
      <c r="C2515">
        <v>1100</v>
      </c>
      <c r="D2515">
        <v>0.55000000000000004</v>
      </c>
      <c r="E2515" s="2">
        <v>44137</v>
      </c>
      <c r="F2515">
        <v>2</v>
      </c>
      <c r="G2515" s="10">
        <f>IF(Table_production_dim1[[#This Row],[system_created_date]]=Table_production_dim1[[#Headers],[system_created_date]],"",SUMIF(B:B,Table_production_dim1[[#This Row],[system_created_date]],D:D))</f>
        <v>3.15</v>
      </c>
      <c r="H2515" s="10" t="str">
        <f>VLOOKUP(Table_production_dim1[[#This Row],[material_dim_material_id]],Table_material_dim1[[#All],[material_id]:[material_type_description]],3,FALSE)</f>
        <v>OCC</v>
      </c>
    </row>
    <row r="2516" spans="1:8" x14ac:dyDescent="0.25">
      <c r="A2516">
        <v>787</v>
      </c>
      <c r="B2516" s="2">
        <v>44137</v>
      </c>
      <c r="C2516">
        <v>1200</v>
      </c>
      <c r="D2516">
        <v>0.6</v>
      </c>
      <c r="E2516" s="2">
        <v>44137</v>
      </c>
      <c r="F2516">
        <v>2</v>
      </c>
      <c r="G2516" s="10">
        <f>IF(Table_production_dim1[[#This Row],[system_created_date]]=Table_production_dim1[[#Headers],[system_created_date]],"",SUMIF(B:B,Table_production_dim1[[#This Row],[system_created_date]],D:D))</f>
        <v>3.15</v>
      </c>
      <c r="H2516" s="10" t="str">
        <f>VLOOKUP(Table_production_dim1[[#This Row],[material_dim_material_id]],Table_material_dim1[[#All],[material_id]:[material_type_description]],3,FALSE)</f>
        <v>OCC</v>
      </c>
    </row>
    <row r="2517" spans="1:8" x14ac:dyDescent="0.25">
      <c r="A2517">
        <v>1663</v>
      </c>
      <c r="B2517" s="2">
        <v>44137</v>
      </c>
      <c r="C2517">
        <v>1600</v>
      </c>
      <c r="D2517">
        <v>0.8</v>
      </c>
      <c r="E2517" s="2">
        <v>44137</v>
      </c>
      <c r="F2517">
        <v>4</v>
      </c>
      <c r="G2517" s="10">
        <f>IF(Table_production_dim1[[#This Row],[system_created_date]]=Table_production_dim1[[#Headers],[system_created_date]],"",SUMIF(B:B,Table_production_dim1[[#This Row],[system_created_date]],D:D))</f>
        <v>3.15</v>
      </c>
      <c r="H2517" s="10" t="str">
        <f>VLOOKUP(Table_production_dim1[[#This Row],[material_dim_material_id]],Table_material_dim1[[#All],[material_id]:[material_type_description]],3,FALSE)</f>
        <v>ONP</v>
      </c>
    </row>
    <row r="2518" spans="1:8" x14ac:dyDescent="0.25">
      <c r="A2518">
        <v>786</v>
      </c>
      <c r="B2518" s="2">
        <v>44137</v>
      </c>
      <c r="C2518">
        <v>1196</v>
      </c>
      <c r="D2518">
        <v>0.6</v>
      </c>
      <c r="E2518" s="2">
        <v>44137</v>
      </c>
      <c r="F2518">
        <v>2</v>
      </c>
      <c r="G2518" s="10">
        <f>IF(Table_production_dim1[[#This Row],[system_created_date]]=Table_production_dim1[[#Headers],[system_created_date]],"",SUMIF(B:B,Table_production_dim1[[#This Row],[system_created_date]],D:D))</f>
        <v>3.15</v>
      </c>
      <c r="H2518" s="10" t="str">
        <f>VLOOKUP(Table_production_dim1[[#This Row],[material_dim_material_id]],Table_material_dim1[[#All],[material_id]:[material_type_description]],3,FALSE)</f>
        <v>OCC</v>
      </c>
    </row>
    <row r="2519" spans="1:8" x14ac:dyDescent="0.25">
      <c r="A2519">
        <v>785</v>
      </c>
      <c r="B2519" s="2">
        <v>44137</v>
      </c>
      <c r="C2519">
        <v>1200</v>
      </c>
      <c r="D2519">
        <v>0.6</v>
      </c>
      <c r="E2519" s="2">
        <v>44137</v>
      </c>
      <c r="F2519">
        <v>2</v>
      </c>
      <c r="G2519" s="10">
        <f>IF(Table_production_dim1[[#This Row],[system_created_date]]=Table_production_dim1[[#Headers],[system_created_date]],"",SUMIF(B:B,Table_production_dim1[[#This Row],[system_created_date]],D:D))</f>
        <v>3.15</v>
      </c>
      <c r="H2519" s="10" t="str">
        <f>VLOOKUP(Table_production_dim1[[#This Row],[material_dim_material_id]],Table_material_dim1[[#All],[material_id]:[material_type_description]],3,FALSE)</f>
        <v>OCC</v>
      </c>
    </row>
    <row r="2520" spans="1:8" x14ac:dyDescent="0.25">
      <c r="A2520">
        <v>1664</v>
      </c>
      <c r="B2520" s="2">
        <v>44135</v>
      </c>
      <c r="C2520">
        <v>1550</v>
      </c>
      <c r="D2520">
        <v>0.78</v>
      </c>
      <c r="E2520" s="2">
        <v>44135</v>
      </c>
      <c r="F2520">
        <v>4</v>
      </c>
      <c r="G2520" s="10">
        <f>IF(Table_production_dim1[[#This Row],[system_created_date]]=Table_production_dim1[[#Headers],[system_created_date]],"",SUMIF(B:B,Table_production_dim1[[#This Row],[system_created_date]],D:D))</f>
        <v>3.44</v>
      </c>
      <c r="H2520" s="10" t="str">
        <f>VLOOKUP(Table_production_dim1[[#This Row],[material_dim_material_id]],Table_material_dim1[[#All],[material_id]:[material_type_description]],3,FALSE)</f>
        <v>ONP</v>
      </c>
    </row>
    <row r="2521" spans="1:8" x14ac:dyDescent="0.25">
      <c r="A2521">
        <v>1919</v>
      </c>
      <c r="B2521" s="2">
        <v>44135</v>
      </c>
      <c r="C2521">
        <v>670</v>
      </c>
      <c r="D2521">
        <v>0.34</v>
      </c>
      <c r="E2521" s="2">
        <v>44135</v>
      </c>
      <c r="F2521">
        <v>6</v>
      </c>
      <c r="G2521" s="10">
        <f>IF(Table_production_dim1[[#This Row],[system_created_date]]=Table_production_dim1[[#Headers],[system_created_date]],"",SUMIF(B:B,Table_production_dim1[[#This Row],[system_created_date]],D:D))</f>
        <v>3.44</v>
      </c>
      <c r="H2521" s="10" t="str">
        <f>VLOOKUP(Table_production_dim1[[#This Row],[material_dim_material_id]],Table_material_dim1[[#All],[material_id]:[material_type_description]],3,FALSE)</f>
        <v>HDPEN</v>
      </c>
    </row>
    <row r="2522" spans="1:8" x14ac:dyDescent="0.25">
      <c r="A2522">
        <v>1861</v>
      </c>
      <c r="B2522" s="2">
        <v>44135</v>
      </c>
      <c r="C2522">
        <v>640</v>
      </c>
      <c r="D2522">
        <v>0.32</v>
      </c>
      <c r="E2522" s="2">
        <v>44135</v>
      </c>
      <c r="F2522">
        <v>5</v>
      </c>
      <c r="G2522" s="10">
        <f>IF(Table_production_dim1[[#This Row],[system_created_date]]=Table_production_dim1[[#Headers],[system_created_date]],"",SUMIF(B:B,Table_production_dim1[[#This Row],[system_created_date]],D:D))</f>
        <v>3.44</v>
      </c>
      <c r="H2522" s="10" t="str">
        <f>VLOOKUP(Table_production_dim1[[#This Row],[material_dim_material_id]],Table_material_dim1[[#All],[material_id]:[material_type_description]],3,FALSE)</f>
        <v>PET</v>
      </c>
    </row>
    <row r="2523" spans="1:8" x14ac:dyDescent="0.25">
      <c r="A2523">
        <v>789</v>
      </c>
      <c r="B2523" s="2">
        <v>44135</v>
      </c>
      <c r="C2523">
        <v>1200</v>
      </c>
      <c r="D2523">
        <v>0.6</v>
      </c>
      <c r="E2523" s="2">
        <v>44135</v>
      </c>
      <c r="F2523">
        <v>2</v>
      </c>
      <c r="G2523" s="10">
        <f>IF(Table_production_dim1[[#This Row],[system_created_date]]=Table_production_dim1[[#Headers],[system_created_date]],"",SUMIF(B:B,Table_production_dim1[[#This Row],[system_created_date]],D:D))</f>
        <v>3.44</v>
      </c>
      <c r="H2523" s="10" t="str">
        <f>VLOOKUP(Table_production_dim1[[#This Row],[material_dim_material_id]],Table_material_dim1[[#All],[material_id]:[material_type_description]],3,FALSE)</f>
        <v>OCC</v>
      </c>
    </row>
    <row r="2524" spans="1:8" x14ac:dyDescent="0.25">
      <c r="A2524">
        <v>790</v>
      </c>
      <c r="B2524" s="2">
        <v>44135</v>
      </c>
      <c r="C2524">
        <v>1156</v>
      </c>
      <c r="D2524">
        <v>0.57999999999999996</v>
      </c>
      <c r="E2524" s="2">
        <v>44135</v>
      </c>
      <c r="F2524">
        <v>2</v>
      </c>
      <c r="G2524" s="10">
        <f>IF(Table_production_dim1[[#This Row],[system_created_date]]=Table_production_dim1[[#Headers],[system_created_date]],"",SUMIF(B:B,Table_production_dim1[[#This Row],[system_created_date]],D:D))</f>
        <v>3.44</v>
      </c>
      <c r="H2524" s="10" t="str">
        <f>VLOOKUP(Table_production_dim1[[#This Row],[material_dim_material_id]],Table_material_dim1[[#All],[material_id]:[material_type_description]],3,FALSE)</f>
        <v>OCC</v>
      </c>
    </row>
    <row r="2525" spans="1:8" x14ac:dyDescent="0.25">
      <c r="A2525">
        <v>788</v>
      </c>
      <c r="B2525" s="2">
        <v>44135</v>
      </c>
      <c r="C2525">
        <v>1180</v>
      </c>
      <c r="D2525">
        <v>0.59</v>
      </c>
      <c r="E2525" s="2">
        <v>44135</v>
      </c>
      <c r="F2525">
        <v>2</v>
      </c>
      <c r="G2525" s="10">
        <f>IF(Table_production_dim1[[#This Row],[system_created_date]]=Table_production_dim1[[#Headers],[system_created_date]],"",SUMIF(B:B,Table_production_dim1[[#This Row],[system_created_date]],D:D))</f>
        <v>3.44</v>
      </c>
      <c r="H2525" s="10" t="str">
        <f>VLOOKUP(Table_production_dim1[[#This Row],[material_dim_material_id]],Table_material_dim1[[#All],[material_id]:[material_type_description]],3,FALSE)</f>
        <v>OCC</v>
      </c>
    </row>
    <row r="2526" spans="1:8" x14ac:dyDescent="0.25">
      <c r="A2526">
        <v>2075</v>
      </c>
      <c r="B2526" s="2">
        <v>44135</v>
      </c>
      <c r="C2526">
        <v>460</v>
      </c>
      <c r="D2526">
        <v>0.23</v>
      </c>
      <c r="E2526" s="2">
        <v>44135</v>
      </c>
      <c r="F2526">
        <v>8</v>
      </c>
      <c r="G2526" s="10">
        <f>IF(Table_production_dim1[[#This Row],[system_created_date]]=Table_production_dim1[[#Headers],[system_created_date]],"",SUMIF(B:B,Table_production_dim1[[#This Row],[system_created_date]],D:D))</f>
        <v>3.44</v>
      </c>
      <c r="H2526" s="10" t="str">
        <f>VLOOKUP(Table_production_dim1[[#This Row],[material_dim_material_id]],Table_material_dim1[[#All],[material_id]:[material_type_description]],3,FALSE)</f>
        <v>UBC</v>
      </c>
    </row>
    <row r="2527" spans="1:8" x14ac:dyDescent="0.25">
      <c r="A2527">
        <v>1665</v>
      </c>
      <c r="B2527" s="2">
        <v>44134</v>
      </c>
      <c r="C2527">
        <v>1610</v>
      </c>
      <c r="D2527">
        <v>0.81</v>
      </c>
      <c r="E2527" s="2">
        <v>44134</v>
      </c>
      <c r="F2527">
        <v>4</v>
      </c>
      <c r="G2527" s="10">
        <f>IF(Table_production_dim1[[#This Row],[system_created_date]]=Table_production_dim1[[#Headers],[system_created_date]],"",SUMIF(B:B,Table_production_dim1[[#This Row],[system_created_date]],D:D))</f>
        <v>4.42</v>
      </c>
      <c r="H2527" s="10" t="str">
        <f>VLOOKUP(Table_production_dim1[[#This Row],[material_dim_material_id]],Table_material_dim1[[#All],[material_id]:[material_type_description]],3,FALSE)</f>
        <v>ONP</v>
      </c>
    </row>
    <row r="2528" spans="1:8" x14ac:dyDescent="0.25">
      <c r="A2528">
        <v>794</v>
      </c>
      <c r="B2528" s="2">
        <v>44134</v>
      </c>
      <c r="C2528">
        <v>1200</v>
      </c>
      <c r="D2528">
        <v>0.6</v>
      </c>
      <c r="E2528" s="2">
        <v>44134</v>
      </c>
      <c r="F2528">
        <v>2</v>
      </c>
      <c r="G2528" s="10">
        <f>IF(Table_production_dim1[[#This Row],[system_created_date]]=Table_production_dim1[[#Headers],[system_created_date]],"",SUMIF(B:B,Table_production_dim1[[#This Row],[system_created_date]],D:D))</f>
        <v>4.42</v>
      </c>
      <c r="H2528" s="10" t="str">
        <f>VLOOKUP(Table_production_dim1[[#This Row],[material_dim_material_id]],Table_material_dim1[[#All],[material_id]:[material_type_description]],3,FALSE)</f>
        <v>OCC</v>
      </c>
    </row>
    <row r="2529" spans="1:8" x14ac:dyDescent="0.25">
      <c r="A2529">
        <v>795</v>
      </c>
      <c r="B2529" s="2">
        <v>44134</v>
      </c>
      <c r="C2529">
        <v>1210</v>
      </c>
      <c r="D2529">
        <v>0.61</v>
      </c>
      <c r="E2529" s="2">
        <v>44134</v>
      </c>
      <c r="F2529">
        <v>2</v>
      </c>
      <c r="G2529" s="10">
        <f>IF(Table_production_dim1[[#This Row],[system_created_date]]=Table_production_dim1[[#Headers],[system_created_date]],"",SUMIF(B:B,Table_production_dim1[[#This Row],[system_created_date]],D:D))</f>
        <v>4.42</v>
      </c>
      <c r="H2529" s="10" t="str">
        <f>VLOOKUP(Table_production_dim1[[#This Row],[material_dim_material_id]],Table_material_dim1[[#All],[material_id]:[material_type_description]],3,FALSE)</f>
        <v>OCC</v>
      </c>
    </row>
    <row r="2530" spans="1:8" x14ac:dyDescent="0.25">
      <c r="A2530">
        <v>796</v>
      </c>
      <c r="B2530" s="2">
        <v>44134</v>
      </c>
      <c r="C2530">
        <v>1180</v>
      </c>
      <c r="D2530">
        <v>0.59</v>
      </c>
      <c r="E2530" s="2">
        <v>44134</v>
      </c>
      <c r="F2530">
        <v>2</v>
      </c>
      <c r="G2530" s="10">
        <f>IF(Table_production_dim1[[#This Row],[system_created_date]]=Table_production_dim1[[#Headers],[system_created_date]],"",SUMIF(B:B,Table_production_dim1[[#This Row],[system_created_date]],D:D))</f>
        <v>4.42</v>
      </c>
      <c r="H2530" s="10" t="str">
        <f>VLOOKUP(Table_production_dim1[[#This Row],[material_dim_material_id]],Table_material_dim1[[#All],[material_id]:[material_type_description]],3,FALSE)</f>
        <v>OCC</v>
      </c>
    </row>
    <row r="2531" spans="1:8" x14ac:dyDescent="0.25">
      <c r="A2531">
        <v>791</v>
      </c>
      <c r="B2531" s="2">
        <v>44134</v>
      </c>
      <c r="C2531">
        <v>1200</v>
      </c>
      <c r="D2531">
        <v>0.6</v>
      </c>
      <c r="E2531" s="2">
        <v>44134</v>
      </c>
      <c r="F2531">
        <v>2</v>
      </c>
      <c r="G2531" s="10">
        <f>IF(Table_production_dim1[[#This Row],[system_created_date]]=Table_production_dim1[[#Headers],[system_created_date]],"",SUMIF(B:B,Table_production_dim1[[#This Row],[system_created_date]],D:D))</f>
        <v>4.42</v>
      </c>
      <c r="H2531" s="10" t="str">
        <f>VLOOKUP(Table_production_dim1[[#This Row],[material_dim_material_id]],Table_material_dim1[[#All],[material_id]:[material_type_description]],3,FALSE)</f>
        <v>OCC</v>
      </c>
    </row>
    <row r="2532" spans="1:8" x14ac:dyDescent="0.25">
      <c r="A2532">
        <v>793</v>
      </c>
      <c r="B2532" s="2">
        <v>44134</v>
      </c>
      <c r="C2532">
        <v>1190</v>
      </c>
      <c r="D2532">
        <v>0.6</v>
      </c>
      <c r="E2532" s="2">
        <v>44134</v>
      </c>
      <c r="F2532">
        <v>2</v>
      </c>
      <c r="G2532" s="10">
        <f>IF(Table_production_dim1[[#This Row],[system_created_date]]=Table_production_dim1[[#Headers],[system_created_date]],"",SUMIF(B:B,Table_production_dim1[[#This Row],[system_created_date]],D:D))</f>
        <v>4.42</v>
      </c>
      <c r="H2532" s="10" t="str">
        <f>VLOOKUP(Table_production_dim1[[#This Row],[material_dim_material_id]],Table_material_dim1[[#All],[material_id]:[material_type_description]],3,FALSE)</f>
        <v>OCC</v>
      </c>
    </row>
    <row r="2533" spans="1:8" x14ac:dyDescent="0.25">
      <c r="A2533">
        <v>792</v>
      </c>
      <c r="B2533" s="2">
        <v>44134</v>
      </c>
      <c r="C2533">
        <v>1210</v>
      </c>
      <c r="D2533">
        <v>0.61</v>
      </c>
      <c r="E2533" s="2">
        <v>44134</v>
      </c>
      <c r="F2533">
        <v>2</v>
      </c>
      <c r="G2533" s="10">
        <f>IF(Table_production_dim1[[#This Row],[system_created_date]]=Table_production_dim1[[#Headers],[system_created_date]],"",SUMIF(B:B,Table_production_dim1[[#This Row],[system_created_date]],D:D))</f>
        <v>4.42</v>
      </c>
      <c r="H2533" s="10" t="str">
        <f>VLOOKUP(Table_production_dim1[[#This Row],[material_dim_material_id]],Table_material_dim1[[#All],[material_id]:[material_type_description]],3,FALSE)</f>
        <v>OCC</v>
      </c>
    </row>
    <row r="2534" spans="1:8" x14ac:dyDescent="0.25">
      <c r="A2534">
        <v>1964</v>
      </c>
      <c r="B2534" s="2">
        <v>44133</v>
      </c>
      <c r="C2534">
        <v>850</v>
      </c>
      <c r="D2534">
        <v>0.43</v>
      </c>
      <c r="E2534" s="2">
        <v>44133</v>
      </c>
      <c r="F2534">
        <v>7</v>
      </c>
      <c r="G2534" s="10">
        <f>IF(Table_production_dim1[[#This Row],[system_created_date]]=Table_production_dim1[[#Headers],[system_created_date]],"",SUMIF(B:B,Table_production_dim1[[#This Row],[system_created_date]],D:D))</f>
        <v>5.1800000000000006</v>
      </c>
      <c r="H2534" s="10" t="str">
        <f>VLOOKUP(Table_production_dim1[[#This Row],[material_dim_material_id]],Table_material_dim1[[#All],[material_id]:[material_type_description]],3,FALSE)</f>
        <v>HDPEC</v>
      </c>
    </row>
    <row r="2535" spans="1:8" x14ac:dyDescent="0.25">
      <c r="A2535">
        <v>1667</v>
      </c>
      <c r="B2535" s="2">
        <v>44133</v>
      </c>
      <c r="C2535">
        <v>1650</v>
      </c>
      <c r="D2535">
        <v>0.83</v>
      </c>
      <c r="E2535" s="2">
        <v>44133</v>
      </c>
      <c r="F2535">
        <v>4</v>
      </c>
      <c r="G2535" s="10">
        <f>IF(Table_production_dim1[[#This Row],[system_created_date]]=Table_production_dim1[[#Headers],[system_created_date]],"",SUMIF(B:B,Table_production_dim1[[#This Row],[system_created_date]],D:D))</f>
        <v>5.1800000000000006</v>
      </c>
      <c r="H2535" s="10" t="str">
        <f>VLOOKUP(Table_production_dim1[[#This Row],[material_dim_material_id]],Table_material_dim1[[#All],[material_id]:[material_type_description]],3,FALSE)</f>
        <v>ONP</v>
      </c>
    </row>
    <row r="2536" spans="1:8" x14ac:dyDescent="0.25">
      <c r="A2536">
        <v>799</v>
      </c>
      <c r="B2536" s="2">
        <v>44133</v>
      </c>
      <c r="C2536">
        <v>1180</v>
      </c>
      <c r="D2536">
        <v>0.59</v>
      </c>
      <c r="E2536" s="2">
        <v>44133</v>
      </c>
      <c r="F2536">
        <v>2</v>
      </c>
      <c r="G2536" s="10">
        <f>IF(Table_production_dim1[[#This Row],[system_created_date]]=Table_production_dim1[[#Headers],[system_created_date]],"",SUMIF(B:B,Table_production_dim1[[#This Row],[system_created_date]],D:D))</f>
        <v>5.1800000000000006</v>
      </c>
      <c r="H2536" s="10" t="str">
        <f>VLOOKUP(Table_production_dim1[[#This Row],[material_dim_material_id]],Table_material_dim1[[#All],[material_id]:[material_type_description]],3,FALSE)</f>
        <v>OCC</v>
      </c>
    </row>
    <row r="2537" spans="1:8" x14ac:dyDescent="0.25">
      <c r="A2537">
        <v>798</v>
      </c>
      <c r="B2537" s="2">
        <v>44133</v>
      </c>
      <c r="C2537">
        <v>1200</v>
      </c>
      <c r="D2537">
        <v>0.6</v>
      </c>
      <c r="E2537" s="2">
        <v>44133</v>
      </c>
      <c r="F2537">
        <v>2</v>
      </c>
      <c r="G2537" s="10">
        <f>IF(Table_production_dim1[[#This Row],[system_created_date]]=Table_production_dim1[[#Headers],[system_created_date]],"",SUMIF(B:B,Table_production_dim1[[#This Row],[system_created_date]],D:D))</f>
        <v>5.1800000000000006</v>
      </c>
      <c r="H2537" s="10" t="str">
        <f>VLOOKUP(Table_production_dim1[[#This Row],[material_dim_material_id]],Table_material_dim1[[#All],[material_id]:[material_type_description]],3,FALSE)</f>
        <v>OCC</v>
      </c>
    </row>
    <row r="2538" spans="1:8" x14ac:dyDescent="0.25">
      <c r="A2538">
        <v>800</v>
      </c>
      <c r="B2538" s="2">
        <v>44133</v>
      </c>
      <c r="C2538">
        <v>1190</v>
      </c>
      <c r="D2538">
        <v>0.6</v>
      </c>
      <c r="E2538" s="2">
        <v>44133</v>
      </c>
      <c r="F2538">
        <v>2</v>
      </c>
      <c r="G2538" s="10">
        <f>IF(Table_production_dim1[[#This Row],[system_created_date]]=Table_production_dim1[[#Headers],[system_created_date]],"",SUMIF(B:B,Table_production_dim1[[#This Row],[system_created_date]],D:D))</f>
        <v>5.1800000000000006</v>
      </c>
      <c r="H2538" s="10" t="str">
        <f>VLOOKUP(Table_production_dim1[[#This Row],[material_dim_material_id]],Table_material_dim1[[#All],[material_id]:[material_type_description]],3,FALSE)</f>
        <v>OCC</v>
      </c>
    </row>
    <row r="2539" spans="1:8" x14ac:dyDescent="0.25">
      <c r="A2539">
        <v>1666</v>
      </c>
      <c r="B2539" s="2">
        <v>44133</v>
      </c>
      <c r="C2539">
        <v>1600</v>
      </c>
      <c r="D2539">
        <v>0.8</v>
      </c>
      <c r="E2539" s="2">
        <v>44133</v>
      </c>
      <c r="F2539">
        <v>4</v>
      </c>
      <c r="G2539" s="10">
        <f>IF(Table_production_dim1[[#This Row],[system_created_date]]=Table_production_dim1[[#Headers],[system_created_date]],"",SUMIF(B:B,Table_production_dim1[[#This Row],[system_created_date]],D:D))</f>
        <v>5.1800000000000006</v>
      </c>
      <c r="H2539" s="10" t="str">
        <f>VLOOKUP(Table_production_dim1[[#This Row],[material_dim_material_id]],Table_material_dim1[[#All],[material_id]:[material_type_description]],3,FALSE)</f>
        <v>ONP</v>
      </c>
    </row>
    <row r="2540" spans="1:8" x14ac:dyDescent="0.25">
      <c r="A2540">
        <v>797</v>
      </c>
      <c r="B2540" s="2">
        <v>44133</v>
      </c>
      <c r="C2540">
        <v>1100</v>
      </c>
      <c r="D2540">
        <v>0.55000000000000004</v>
      </c>
      <c r="E2540" s="2">
        <v>44133</v>
      </c>
      <c r="F2540">
        <v>2</v>
      </c>
      <c r="G2540" s="10">
        <f>IF(Table_production_dim1[[#This Row],[system_created_date]]=Table_production_dim1[[#Headers],[system_created_date]],"",SUMIF(B:B,Table_production_dim1[[#This Row],[system_created_date]],D:D))</f>
        <v>5.1800000000000006</v>
      </c>
      <c r="H2540" s="10" t="str">
        <f>VLOOKUP(Table_production_dim1[[#This Row],[material_dim_material_id]],Table_material_dim1[[#All],[material_id]:[material_type_description]],3,FALSE)</f>
        <v>OCC</v>
      </c>
    </row>
    <row r="2541" spans="1:8" x14ac:dyDescent="0.25">
      <c r="A2541">
        <v>1668</v>
      </c>
      <c r="B2541" s="2">
        <v>44133</v>
      </c>
      <c r="C2541">
        <v>1550</v>
      </c>
      <c r="D2541">
        <v>0.78</v>
      </c>
      <c r="E2541" s="2">
        <v>44133</v>
      </c>
      <c r="F2541">
        <v>4</v>
      </c>
      <c r="G2541" s="10">
        <f>IF(Table_production_dim1[[#This Row],[system_created_date]]=Table_production_dim1[[#Headers],[system_created_date]],"",SUMIF(B:B,Table_production_dim1[[#This Row],[system_created_date]],D:D))</f>
        <v>5.1800000000000006</v>
      </c>
      <c r="H2541" s="10" t="str">
        <f>VLOOKUP(Table_production_dim1[[#This Row],[material_dim_material_id]],Table_material_dim1[[#All],[material_id]:[material_type_description]],3,FALSE)</f>
        <v>ONP</v>
      </c>
    </row>
    <row r="2542" spans="1:8" x14ac:dyDescent="0.25">
      <c r="A2542">
        <v>803</v>
      </c>
      <c r="B2542" s="2">
        <v>44132</v>
      </c>
      <c r="C2542">
        <v>1200</v>
      </c>
      <c r="D2542">
        <v>0.6</v>
      </c>
      <c r="E2542" s="2">
        <v>44132</v>
      </c>
      <c r="F2542">
        <v>2</v>
      </c>
      <c r="G2542" s="10">
        <f>IF(Table_production_dim1[[#This Row],[system_created_date]]=Table_production_dim1[[#Headers],[system_created_date]],"",SUMIF(B:B,Table_production_dim1[[#This Row],[system_created_date]],D:D))</f>
        <v>4.3699999999999992</v>
      </c>
      <c r="H2542" s="10" t="str">
        <f>VLOOKUP(Table_production_dim1[[#This Row],[material_dim_material_id]],Table_material_dim1[[#All],[material_id]:[material_type_description]],3,FALSE)</f>
        <v>OCC</v>
      </c>
    </row>
    <row r="2543" spans="1:8" x14ac:dyDescent="0.25">
      <c r="A2543">
        <v>804</v>
      </c>
      <c r="B2543" s="2">
        <v>44132</v>
      </c>
      <c r="C2543">
        <v>1200</v>
      </c>
      <c r="D2543">
        <v>0.6</v>
      </c>
      <c r="E2543" s="2">
        <v>44132</v>
      </c>
      <c r="F2543">
        <v>2</v>
      </c>
      <c r="G2543" s="10">
        <f>IF(Table_production_dim1[[#This Row],[system_created_date]]=Table_production_dim1[[#Headers],[system_created_date]],"",SUMIF(B:B,Table_production_dim1[[#This Row],[system_created_date]],D:D))</f>
        <v>4.3699999999999992</v>
      </c>
      <c r="H2543" s="10" t="str">
        <f>VLOOKUP(Table_production_dim1[[#This Row],[material_dim_material_id]],Table_material_dim1[[#All],[material_id]:[material_type_description]],3,FALSE)</f>
        <v>OCC</v>
      </c>
    </row>
    <row r="2544" spans="1:8" x14ac:dyDescent="0.25">
      <c r="A2544">
        <v>802</v>
      </c>
      <c r="B2544" s="2">
        <v>44132</v>
      </c>
      <c r="C2544">
        <v>1196</v>
      </c>
      <c r="D2544">
        <v>0.6</v>
      </c>
      <c r="E2544" s="2">
        <v>44132</v>
      </c>
      <c r="F2544">
        <v>2</v>
      </c>
      <c r="G2544" s="10">
        <f>IF(Table_production_dim1[[#This Row],[system_created_date]]=Table_production_dim1[[#Headers],[system_created_date]],"",SUMIF(B:B,Table_production_dim1[[#This Row],[system_created_date]],D:D))</f>
        <v>4.3699999999999992</v>
      </c>
      <c r="H2544" s="10" t="str">
        <f>VLOOKUP(Table_production_dim1[[#This Row],[material_dim_material_id]],Table_material_dim1[[#All],[material_id]:[material_type_description]],3,FALSE)</f>
        <v>OCC</v>
      </c>
    </row>
    <row r="2545" spans="1:8" x14ac:dyDescent="0.25">
      <c r="A2545">
        <v>805</v>
      </c>
      <c r="B2545" s="2">
        <v>44132</v>
      </c>
      <c r="C2545">
        <v>1210</v>
      </c>
      <c r="D2545">
        <v>0.61</v>
      </c>
      <c r="E2545" s="2">
        <v>44132</v>
      </c>
      <c r="F2545">
        <v>2</v>
      </c>
      <c r="G2545" s="10">
        <f>IF(Table_production_dim1[[#This Row],[system_created_date]]=Table_production_dim1[[#Headers],[system_created_date]],"",SUMIF(B:B,Table_production_dim1[[#This Row],[system_created_date]],D:D))</f>
        <v>4.3699999999999992</v>
      </c>
      <c r="H2545" s="10" t="str">
        <f>VLOOKUP(Table_production_dim1[[#This Row],[material_dim_material_id]],Table_material_dim1[[#All],[material_id]:[material_type_description]],3,FALSE)</f>
        <v>OCC</v>
      </c>
    </row>
    <row r="2546" spans="1:8" x14ac:dyDescent="0.25">
      <c r="A2546">
        <v>801</v>
      </c>
      <c r="B2546" s="2">
        <v>44132</v>
      </c>
      <c r="C2546">
        <v>1200</v>
      </c>
      <c r="D2546">
        <v>0.6</v>
      </c>
      <c r="E2546" s="2">
        <v>44132</v>
      </c>
      <c r="F2546">
        <v>2</v>
      </c>
      <c r="G2546" s="10">
        <f>IF(Table_production_dim1[[#This Row],[system_created_date]]=Table_production_dim1[[#Headers],[system_created_date]],"",SUMIF(B:B,Table_production_dim1[[#This Row],[system_created_date]],D:D))</f>
        <v>4.3699999999999992</v>
      </c>
      <c r="H2546" s="10" t="str">
        <f>VLOOKUP(Table_production_dim1[[#This Row],[material_dim_material_id]],Table_material_dim1[[#All],[material_id]:[material_type_description]],3,FALSE)</f>
        <v>OCC</v>
      </c>
    </row>
    <row r="2547" spans="1:8" x14ac:dyDescent="0.25">
      <c r="A2547">
        <v>1669</v>
      </c>
      <c r="B2547" s="2">
        <v>44132</v>
      </c>
      <c r="C2547">
        <v>1515</v>
      </c>
      <c r="D2547">
        <v>0.76</v>
      </c>
      <c r="E2547" s="2">
        <v>44132</v>
      </c>
      <c r="F2547">
        <v>4</v>
      </c>
      <c r="G2547" s="10">
        <f>IF(Table_production_dim1[[#This Row],[system_created_date]]=Table_production_dim1[[#Headers],[system_created_date]],"",SUMIF(B:B,Table_production_dim1[[#This Row],[system_created_date]],D:D))</f>
        <v>4.3699999999999992</v>
      </c>
      <c r="H2547" s="10" t="str">
        <f>VLOOKUP(Table_production_dim1[[#This Row],[material_dim_material_id]],Table_material_dim1[[#All],[material_id]:[material_type_description]],3,FALSE)</f>
        <v>ONP</v>
      </c>
    </row>
    <row r="2548" spans="1:8" x14ac:dyDescent="0.25">
      <c r="A2548">
        <v>806</v>
      </c>
      <c r="B2548" s="2">
        <v>44132</v>
      </c>
      <c r="C2548">
        <v>1200</v>
      </c>
      <c r="D2548">
        <v>0.6</v>
      </c>
      <c r="E2548" s="2">
        <v>44132</v>
      </c>
      <c r="F2548">
        <v>2</v>
      </c>
      <c r="G2548" s="10">
        <f>IF(Table_production_dim1[[#This Row],[system_created_date]]=Table_production_dim1[[#Headers],[system_created_date]],"",SUMIF(B:B,Table_production_dim1[[#This Row],[system_created_date]],D:D))</f>
        <v>4.3699999999999992</v>
      </c>
      <c r="H2548" s="10" t="str">
        <f>VLOOKUP(Table_production_dim1[[#This Row],[material_dim_material_id]],Table_material_dim1[[#All],[material_id]:[material_type_description]],3,FALSE)</f>
        <v>OCC</v>
      </c>
    </row>
    <row r="2549" spans="1:8" x14ac:dyDescent="0.25">
      <c r="A2549">
        <v>809</v>
      </c>
      <c r="B2549" s="2">
        <v>44131</v>
      </c>
      <c r="C2549">
        <v>1210</v>
      </c>
      <c r="D2549">
        <v>0.61</v>
      </c>
      <c r="E2549" s="2">
        <v>44131</v>
      </c>
      <c r="F2549">
        <v>2</v>
      </c>
      <c r="G2549" s="10">
        <f>IF(Table_production_dim1[[#This Row],[system_created_date]]=Table_production_dim1[[#Headers],[system_created_date]],"",SUMIF(B:B,Table_production_dim1[[#This Row],[system_created_date]],D:D))</f>
        <v>3.41</v>
      </c>
      <c r="H2549" s="10" t="str">
        <f>VLOOKUP(Table_production_dim1[[#This Row],[material_dim_material_id]],Table_material_dim1[[#All],[material_id]:[material_type_description]],3,FALSE)</f>
        <v>OCC</v>
      </c>
    </row>
    <row r="2550" spans="1:8" x14ac:dyDescent="0.25">
      <c r="A2550">
        <v>1862</v>
      </c>
      <c r="B2550" s="2">
        <v>44131</v>
      </c>
      <c r="C2550">
        <v>650</v>
      </c>
      <c r="D2550">
        <v>0.33</v>
      </c>
      <c r="E2550" s="2">
        <v>44131</v>
      </c>
      <c r="F2550">
        <v>5</v>
      </c>
      <c r="G2550" s="10">
        <f>IF(Table_production_dim1[[#This Row],[system_created_date]]=Table_production_dim1[[#Headers],[system_created_date]],"",SUMIF(B:B,Table_production_dim1[[#This Row],[system_created_date]],D:D))</f>
        <v>3.41</v>
      </c>
      <c r="H2550" s="10" t="str">
        <f>VLOOKUP(Table_production_dim1[[#This Row],[material_dim_material_id]],Table_material_dim1[[#All],[material_id]:[material_type_description]],3,FALSE)</f>
        <v>PET</v>
      </c>
    </row>
    <row r="2551" spans="1:8" x14ac:dyDescent="0.25">
      <c r="A2551">
        <v>808</v>
      </c>
      <c r="B2551" s="2">
        <v>44131</v>
      </c>
      <c r="C2551">
        <v>1220</v>
      </c>
      <c r="D2551">
        <v>0.61</v>
      </c>
      <c r="E2551" s="2">
        <v>44131</v>
      </c>
      <c r="F2551">
        <v>2</v>
      </c>
      <c r="G2551" s="10">
        <f>IF(Table_production_dim1[[#This Row],[system_created_date]]=Table_production_dim1[[#Headers],[system_created_date]],"",SUMIF(B:B,Table_production_dim1[[#This Row],[system_created_date]],D:D))</f>
        <v>3.41</v>
      </c>
      <c r="H2551" s="10" t="str">
        <f>VLOOKUP(Table_production_dim1[[#This Row],[material_dim_material_id]],Table_material_dim1[[#All],[material_id]:[material_type_description]],3,FALSE)</f>
        <v>OCC</v>
      </c>
    </row>
    <row r="2552" spans="1:8" x14ac:dyDescent="0.25">
      <c r="A2552">
        <v>807</v>
      </c>
      <c r="B2552" s="2">
        <v>44131</v>
      </c>
      <c r="C2552">
        <v>1196</v>
      </c>
      <c r="D2552">
        <v>0.6</v>
      </c>
      <c r="E2552" s="2">
        <v>44131</v>
      </c>
      <c r="F2552">
        <v>2</v>
      </c>
      <c r="G2552" s="10">
        <f>IF(Table_production_dim1[[#This Row],[system_created_date]]=Table_production_dim1[[#Headers],[system_created_date]],"",SUMIF(B:B,Table_production_dim1[[#This Row],[system_created_date]],D:D))</f>
        <v>3.41</v>
      </c>
      <c r="H2552" s="10" t="str">
        <f>VLOOKUP(Table_production_dim1[[#This Row],[material_dim_material_id]],Table_material_dim1[[#All],[material_id]:[material_type_description]],3,FALSE)</f>
        <v>OCC</v>
      </c>
    </row>
    <row r="2553" spans="1:8" x14ac:dyDescent="0.25">
      <c r="A2553">
        <v>810</v>
      </c>
      <c r="B2553" s="2">
        <v>44131</v>
      </c>
      <c r="C2553">
        <v>1200</v>
      </c>
      <c r="D2553">
        <v>0.6</v>
      </c>
      <c r="E2553" s="2">
        <v>44131</v>
      </c>
      <c r="F2553">
        <v>2</v>
      </c>
      <c r="G2553" s="10">
        <f>IF(Table_production_dim1[[#This Row],[system_created_date]]=Table_production_dim1[[#Headers],[system_created_date]],"",SUMIF(B:B,Table_production_dim1[[#This Row],[system_created_date]],D:D))</f>
        <v>3.41</v>
      </c>
      <c r="H2553" s="10" t="str">
        <f>VLOOKUP(Table_production_dim1[[#This Row],[material_dim_material_id]],Table_material_dim1[[#All],[material_id]:[material_type_description]],3,FALSE)</f>
        <v>OCC</v>
      </c>
    </row>
    <row r="2554" spans="1:8" x14ac:dyDescent="0.25">
      <c r="A2554">
        <v>2076</v>
      </c>
      <c r="B2554" s="2">
        <v>44131</v>
      </c>
      <c r="C2554">
        <v>450</v>
      </c>
      <c r="D2554">
        <v>0.23</v>
      </c>
      <c r="E2554" s="2">
        <v>44131</v>
      </c>
      <c r="F2554">
        <v>8</v>
      </c>
      <c r="G2554" s="10">
        <f>IF(Table_production_dim1[[#This Row],[system_created_date]]=Table_production_dim1[[#Headers],[system_created_date]],"",SUMIF(B:B,Table_production_dim1[[#This Row],[system_created_date]],D:D))</f>
        <v>3.41</v>
      </c>
      <c r="H2554" s="10" t="str">
        <f>VLOOKUP(Table_production_dim1[[#This Row],[material_dim_material_id]],Table_material_dim1[[#All],[material_id]:[material_type_description]],3,FALSE)</f>
        <v>UBC</v>
      </c>
    </row>
    <row r="2555" spans="1:8" x14ac:dyDescent="0.25">
      <c r="A2555">
        <v>1965</v>
      </c>
      <c r="B2555" s="2">
        <v>44131</v>
      </c>
      <c r="C2555">
        <v>850</v>
      </c>
      <c r="D2555">
        <v>0.43</v>
      </c>
      <c r="E2555" s="2">
        <v>44131</v>
      </c>
      <c r="F2555">
        <v>7</v>
      </c>
      <c r="G2555" s="10">
        <f>IF(Table_production_dim1[[#This Row],[system_created_date]]=Table_production_dim1[[#Headers],[system_created_date]],"",SUMIF(B:B,Table_production_dim1[[#This Row],[system_created_date]],D:D))</f>
        <v>3.41</v>
      </c>
      <c r="H2555" s="10" t="str">
        <f>VLOOKUP(Table_production_dim1[[#This Row],[material_dim_material_id]],Table_material_dim1[[#All],[material_id]:[material_type_description]],3,FALSE)</f>
        <v>HDPEC</v>
      </c>
    </row>
    <row r="2556" spans="1:8" x14ac:dyDescent="0.25">
      <c r="A2556">
        <v>815</v>
      </c>
      <c r="B2556" s="2">
        <v>44130</v>
      </c>
      <c r="C2556">
        <v>1550</v>
      </c>
      <c r="D2556">
        <v>0.78</v>
      </c>
      <c r="E2556" s="2">
        <v>44130</v>
      </c>
      <c r="F2556">
        <v>2</v>
      </c>
      <c r="G2556" s="10">
        <f>IF(Table_production_dim1[[#This Row],[system_created_date]]=Table_production_dim1[[#Headers],[system_created_date]],"",SUMIF(B:B,Table_production_dim1[[#This Row],[system_created_date]],D:D))</f>
        <v>5.8199999999999994</v>
      </c>
      <c r="H2556" s="10" t="str">
        <f>VLOOKUP(Table_production_dim1[[#This Row],[material_dim_material_id]],Table_material_dim1[[#All],[material_id]:[material_type_description]],3,FALSE)</f>
        <v>OCC</v>
      </c>
    </row>
    <row r="2557" spans="1:8" x14ac:dyDescent="0.25">
      <c r="A2557">
        <v>821</v>
      </c>
      <c r="B2557" s="2">
        <v>44130</v>
      </c>
      <c r="C2557">
        <v>630</v>
      </c>
      <c r="D2557">
        <v>0.32</v>
      </c>
      <c r="E2557" s="2">
        <v>44130</v>
      </c>
      <c r="F2557">
        <v>2</v>
      </c>
      <c r="G2557" s="10">
        <f>IF(Table_production_dim1[[#This Row],[system_created_date]]=Table_production_dim1[[#Headers],[system_created_date]],"",SUMIF(B:B,Table_production_dim1[[#This Row],[system_created_date]],D:D))</f>
        <v>5.8199999999999994</v>
      </c>
      <c r="H2557" s="10" t="str">
        <f>VLOOKUP(Table_production_dim1[[#This Row],[material_dim_material_id]],Table_material_dim1[[#All],[material_id]:[material_type_description]],3,FALSE)</f>
        <v>OCC</v>
      </c>
    </row>
    <row r="2558" spans="1:8" x14ac:dyDescent="0.25">
      <c r="A2558">
        <v>813</v>
      </c>
      <c r="B2558" s="2">
        <v>44130</v>
      </c>
      <c r="C2558">
        <v>1210</v>
      </c>
      <c r="D2558">
        <v>0.61</v>
      </c>
      <c r="E2558" s="2">
        <v>44130</v>
      </c>
      <c r="F2558">
        <v>2</v>
      </c>
      <c r="G2558" s="10">
        <f>IF(Table_production_dim1[[#This Row],[system_created_date]]=Table_production_dim1[[#Headers],[system_created_date]],"",SUMIF(B:B,Table_production_dim1[[#This Row],[system_created_date]],D:D))</f>
        <v>5.8199999999999994</v>
      </c>
      <c r="H2558" s="10" t="str">
        <f>VLOOKUP(Table_production_dim1[[#This Row],[material_dim_material_id]],Table_material_dim1[[#All],[material_id]:[material_type_description]],3,FALSE)</f>
        <v>OCC</v>
      </c>
    </row>
    <row r="2559" spans="1:8" x14ac:dyDescent="0.25">
      <c r="A2559">
        <v>816</v>
      </c>
      <c r="B2559" s="2">
        <v>44130</v>
      </c>
      <c r="C2559">
        <v>615</v>
      </c>
      <c r="D2559">
        <v>0.31</v>
      </c>
      <c r="E2559" s="2">
        <v>44130</v>
      </c>
      <c r="F2559">
        <v>2</v>
      </c>
      <c r="G2559" s="10">
        <f>IF(Table_production_dim1[[#This Row],[system_created_date]]=Table_production_dim1[[#Headers],[system_created_date]],"",SUMIF(B:B,Table_production_dim1[[#This Row],[system_created_date]],D:D))</f>
        <v>5.8199999999999994</v>
      </c>
      <c r="H2559" s="10" t="str">
        <f>VLOOKUP(Table_production_dim1[[#This Row],[material_dim_material_id]],Table_material_dim1[[#All],[material_id]:[material_type_description]],3,FALSE)</f>
        <v>OCC</v>
      </c>
    </row>
    <row r="2560" spans="1:8" x14ac:dyDescent="0.25">
      <c r="A2560">
        <v>820</v>
      </c>
      <c r="B2560" s="2">
        <v>44130</v>
      </c>
      <c r="C2560">
        <v>615</v>
      </c>
      <c r="D2560">
        <v>0.31</v>
      </c>
      <c r="E2560" s="2">
        <v>44130</v>
      </c>
      <c r="F2560">
        <v>2</v>
      </c>
      <c r="G2560" s="10">
        <f>IF(Table_production_dim1[[#This Row],[system_created_date]]=Table_production_dim1[[#Headers],[system_created_date]],"",SUMIF(B:B,Table_production_dim1[[#This Row],[system_created_date]],D:D))</f>
        <v>5.8199999999999994</v>
      </c>
      <c r="H2560" s="10" t="str">
        <f>VLOOKUP(Table_production_dim1[[#This Row],[material_dim_material_id]],Table_material_dim1[[#All],[material_id]:[material_type_description]],3,FALSE)</f>
        <v>OCC</v>
      </c>
    </row>
    <row r="2561" spans="1:8" x14ac:dyDescent="0.25">
      <c r="A2561">
        <v>819</v>
      </c>
      <c r="B2561" s="2">
        <v>44130</v>
      </c>
      <c r="C2561">
        <v>610</v>
      </c>
      <c r="D2561">
        <v>0.31</v>
      </c>
      <c r="E2561" s="2">
        <v>44130</v>
      </c>
      <c r="F2561">
        <v>2</v>
      </c>
      <c r="G2561" s="10">
        <f>IF(Table_production_dim1[[#This Row],[system_created_date]]=Table_production_dim1[[#Headers],[system_created_date]],"",SUMIF(B:B,Table_production_dim1[[#This Row],[system_created_date]],D:D))</f>
        <v>5.8199999999999994</v>
      </c>
      <c r="H2561" s="10" t="str">
        <f>VLOOKUP(Table_production_dim1[[#This Row],[material_dim_material_id]],Table_material_dim1[[#All],[material_id]:[material_type_description]],3,FALSE)</f>
        <v>OCC</v>
      </c>
    </row>
    <row r="2562" spans="1:8" x14ac:dyDescent="0.25">
      <c r="A2562">
        <v>812</v>
      </c>
      <c r="B2562" s="2">
        <v>44130</v>
      </c>
      <c r="C2562">
        <v>1223</v>
      </c>
      <c r="D2562">
        <v>0.61</v>
      </c>
      <c r="E2562" s="2">
        <v>44130</v>
      </c>
      <c r="F2562">
        <v>2</v>
      </c>
      <c r="G2562" s="10">
        <f>IF(Table_production_dim1[[#This Row],[system_created_date]]=Table_production_dim1[[#Headers],[system_created_date]],"",SUMIF(B:B,Table_production_dim1[[#This Row],[system_created_date]],D:D))</f>
        <v>5.8199999999999994</v>
      </c>
      <c r="H2562" s="10" t="str">
        <f>VLOOKUP(Table_production_dim1[[#This Row],[material_dim_material_id]],Table_material_dim1[[#All],[material_id]:[material_type_description]],3,FALSE)</f>
        <v>OCC</v>
      </c>
    </row>
    <row r="2563" spans="1:8" x14ac:dyDescent="0.25">
      <c r="A2563">
        <v>818</v>
      </c>
      <c r="B2563" s="2">
        <v>44130</v>
      </c>
      <c r="C2563">
        <v>620</v>
      </c>
      <c r="D2563">
        <v>0.31</v>
      </c>
      <c r="E2563" s="2">
        <v>44130</v>
      </c>
      <c r="F2563">
        <v>2</v>
      </c>
      <c r="G2563" s="10">
        <f>IF(Table_production_dim1[[#This Row],[system_created_date]]=Table_production_dim1[[#Headers],[system_created_date]],"",SUMIF(B:B,Table_production_dim1[[#This Row],[system_created_date]],D:D))</f>
        <v>5.8199999999999994</v>
      </c>
      <c r="H2563" s="10" t="str">
        <f>VLOOKUP(Table_production_dim1[[#This Row],[material_dim_material_id]],Table_material_dim1[[#All],[material_id]:[material_type_description]],3,FALSE)</f>
        <v>OCC</v>
      </c>
    </row>
    <row r="2564" spans="1:8" x14ac:dyDescent="0.25">
      <c r="A2564">
        <v>814</v>
      </c>
      <c r="B2564" s="2">
        <v>44130</v>
      </c>
      <c r="C2564">
        <v>1200</v>
      </c>
      <c r="D2564">
        <v>0.6</v>
      </c>
      <c r="E2564" s="2">
        <v>44130</v>
      </c>
      <c r="F2564">
        <v>2</v>
      </c>
      <c r="G2564" s="10">
        <f>IF(Table_production_dim1[[#This Row],[system_created_date]]=Table_production_dim1[[#Headers],[system_created_date]],"",SUMIF(B:B,Table_production_dim1[[#This Row],[system_created_date]],D:D))</f>
        <v>5.8199999999999994</v>
      </c>
      <c r="H2564" s="10" t="str">
        <f>VLOOKUP(Table_production_dim1[[#This Row],[material_dim_material_id]],Table_material_dim1[[#All],[material_id]:[material_type_description]],3,FALSE)</f>
        <v>OCC</v>
      </c>
    </row>
    <row r="2565" spans="1:8" x14ac:dyDescent="0.25">
      <c r="A2565">
        <v>1670</v>
      </c>
      <c r="B2565" s="2">
        <v>44130</v>
      </c>
      <c r="C2565">
        <v>1515</v>
      </c>
      <c r="D2565">
        <v>0.76</v>
      </c>
      <c r="E2565" s="2">
        <v>44130</v>
      </c>
      <c r="F2565">
        <v>4</v>
      </c>
      <c r="G2565" s="10">
        <f>IF(Table_production_dim1[[#This Row],[system_created_date]]=Table_production_dim1[[#Headers],[system_created_date]],"",SUMIF(B:B,Table_production_dim1[[#This Row],[system_created_date]],D:D))</f>
        <v>5.8199999999999994</v>
      </c>
      <c r="H2565" s="10" t="str">
        <f>VLOOKUP(Table_production_dim1[[#This Row],[material_dim_material_id]],Table_material_dim1[[#All],[material_id]:[material_type_description]],3,FALSE)</f>
        <v>ONP</v>
      </c>
    </row>
    <row r="2566" spans="1:8" x14ac:dyDescent="0.25">
      <c r="A2566">
        <v>811</v>
      </c>
      <c r="B2566" s="2">
        <v>44130</v>
      </c>
      <c r="C2566">
        <v>1200</v>
      </c>
      <c r="D2566">
        <v>0.6</v>
      </c>
      <c r="E2566" s="2">
        <v>44130</v>
      </c>
      <c r="F2566">
        <v>2</v>
      </c>
      <c r="G2566" s="10">
        <f>IF(Table_production_dim1[[#This Row],[system_created_date]]=Table_production_dim1[[#Headers],[system_created_date]],"",SUMIF(B:B,Table_production_dim1[[#This Row],[system_created_date]],D:D))</f>
        <v>5.8199999999999994</v>
      </c>
      <c r="H2566" s="10" t="str">
        <f>VLOOKUP(Table_production_dim1[[#This Row],[material_dim_material_id]],Table_material_dim1[[#All],[material_id]:[material_type_description]],3,FALSE)</f>
        <v>OCC</v>
      </c>
    </row>
    <row r="2567" spans="1:8" x14ac:dyDescent="0.25">
      <c r="A2567">
        <v>817</v>
      </c>
      <c r="B2567" s="2">
        <v>44130</v>
      </c>
      <c r="C2567">
        <v>600</v>
      </c>
      <c r="D2567">
        <v>0.3</v>
      </c>
      <c r="E2567" s="2">
        <v>44130</v>
      </c>
      <c r="F2567">
        <v>2</v>
      </c>
      <c r="G2567" s="10">
        <f>IF(Table_production_dim1[[#This Row],[system_created_date]]=Table_production_dim1[[#Headers],[system_created_date]],"",SUMIF(B:B,Table_production_dim1[[#This Row],[system_created_date]],D:D))</f>
        <v>5.8199999999999994</v>
      </c>
      <c r="H2567" s="10" t="str">
        <f>VLOOKUP(Table_production_dim1[[#This Row],[material_dim_material_id]],Table_material_dim1[[#All],[material_id]:[material_type_description]],3,FALSE)</f>
        <v>OCC</v>
      </c>
    </row>
    <row r="2568" spans="1:8" x14ac:dyDescent="0.25">
      <c r="A2568">
        <v>825</v>
      </c>
      <c r="B2568" s="2">
        <v>44128</v>
      </c>
      <c r="C2568">
        <v>1223</v>
      </c>
      <c r="D2568">
        <v>0.61</v>
      </c>
      <c r="E2568" s="2">
        <v>44128</v>
      </c>
      <c r="F2568">
        <v>2</v>
      </c>
      <c r="G2568" s="10">
        <f>IF(Table_production_dim1[[#This Row],[system_created_date]]=Table_production_dim1[[#Headers],[system_created_date]],"",SUMIF(B:B,Table_production_dim1[[#This Row],[system_created_date]],D:D))</f>
        <v>3.9499999999999997</v>
      </c>
      <c r="H2568" s="10" t="str">
        <f>VLOOKUP(Table_production_dim1[[#This Row],[material_dim_material_id]],Table_material_dim1[[#All],[material_id]:[material_type_description]],3,FALSE)</f>
        <v>OCC</v>
      </c>
    </row>
    <row r="2569" spans="1:8" x14ac:dyDescent="0.25">
      <c r="A2569">
        <v>823</v>
      </c>
      <c r="B2569" s="2">
        <v>44128</v>
      </c>
      <c r="C2569">
        <v>1210</v>
      </c>
      <c r="D2569">
        <v>0.61</v>
      </c>
      <c r="E2569" s="2">
        <v>44128</v>
      </c>
      <c r="F2569">
        <v>2</v>
      </c>
      <c r="G2569" s="10">
        <f>IF(Table_production_dim1[[#This Row],[system_created_date]]=Table_production_dim1[[#Headers],[system_created_date]],"",SUMIF(B:B,Table_production_dim1[[#This Row],[system_created_date]],D:D))</f>
        <v>3.9499999999999997</v>
      </c>
      <c r="H2569" s="10" t="str">
        <f>VLOOKUP(Table_production_dim1[[#This Row],[material_dim_material_id]],Table_material_dim1[[#All],[material_id]:[material_type_description]],3,FALSE)</f>
        <v>OCC</v>
      </c>
    </row>
    <row r="2570" spans="1:8" x14ac:dyDescent="0.25">
      <c r="A2570">
        <v>1672</v>
      </c>
      <c r="B2570" s="2">
        <v>44128</v>
      </c>
      <c r="C2570">
        <v>1515</v>
      </c>
      <c r="D2570">
        <v>0.76</v>
      </c>
      <c r="E2570" s="2">
        <v>44128</v>
      </c>
      <c r="F2570">
        <v>4</v>
      </c>
      <c r="G2570" s="10">
        <f>IF(Table_production_dim1[[#This Row],[system_created_date]]=Table_production_dim1[[#Headers],[system_created_date]],"",SUMIF(B:B,Table_production_dim1[[#This Row],[system_created_date]],D:D))</f>
        <v>3.9499999999999997</v>
      </c>
      <c r="H2570" s="10" t="str">
        <f>VLOOKUP(Table_production_dim1[[#This Row],[material_dim_material_id]],Table_material_dim1[[#All],[material_id]:[material_type_description]],3,FALSE)</f>
        <v>ONP</v>
      </c>
    </row>
    <row r="2571" spans="1:8" x14ac:dyDescent="0.25">
      <c r="A2571">
        <v>1671</v>
      </c>
      <c r="B2571" s="2">
        <v>44128</v>
      </c>
      <c r="C2571">
        <v>1500</v>
      </c>
      <c r="D2571">
        <v>0.75</v>
      </c>
      <c r="E2571" s="2">
        <v>44128</v>
      </c>
      <c r="F2571">
        <v>4</v>
      </c>
      <c r="G2571" s="10">
        <f>IF(Table_production_dim1[[#This Row],[system_created_date]]=Table_production_dim1[[#Headers],[system_created_date]],"",SUMIF(B:B,Table_production_dim1[[#This Row],[system_created_date]],D:D))</f>
        <v>3.9499999999999997</v>
      </c>
      <c r="H2571" s="10" t="str">
        <f>VLOOKUP(Table_production_dim1[[#This Row],[material_dim_material_id]],Table_material_dim1[[#All],[material_id]:[material_type_description]],3,FALSE)</f>
        <v>ONP</v>
      </c>
    </row>
    <row r="2572" spans="1:8" x14ac:dyDescent="0.25">
      <c r="A2572">
        <v>824</v>
      </c>
      <c r="B2572" s="2">
        <v>44128</v>
      </c>
      <c r="C2572">
        <v>1220</v>
      </c>
      <c r="D2572">
        <v>0.61</v>
      </c>
      <c r="E2572" s="2">
        <v>44128</v>
      </c>
      <c r="F2572">
        <v>2</v>
      </c>
      <c r="G2572" s="10">
        <f>IF(Table_production_dim1[[#This Row],[system_created_date]]=Table_production_dim1[[#Headers],[system_created_date]],"",SUMIF(B:B,Table_production_dim1[[#This Row],[system_created_date]],D:D))</f>
        <v>3.9499999999999997</v>
      </c>
      <c r="H2572" s="10" t="str">
        <f>VLOOKUP(Table_production_dim1[[#This Row],[material_dim_material_id]],Table_material_dim1[[#All],[material_id]:[material_type_description]],3,FALSE)</f>
        <v>OCC</v>
      </c>
    </row>
    <row r="2573" spans="1:8" x14ac:dyDescent="0.25">
      <c r="A2573">
        <v>822</v>
      </c>
      <c r="B2573" s="2">
        <v>44128</v>
      </c>
      <c r="C2573">
        <v>1210</v>
      </c>
      <c r="D2573">
        <v>0.61</v>
      </c>
      <c r="E2573" s="2">
        <v>44128</v>
      </c>
      <c r="F2573">
        <v>2</v>
      </c>
      <c r="G2573" s="10">
        <f>IF(Table_production_dim1[[#This Row],[system_created_date]]=Table_production_dim1[[#Headers],[system_created_date]],"",SUMIF(B:B,Table_production_dim1[[#This Row],[system_created_date]],D:D))</f>
        <v>3.9499999999999997</v>
      </c>
      <c r="H2573" s="10" t="str">
        <f>VLOOKUP(Table_production_dim1[[#This Row],[material_dim_material_id]],Table_material_dim1[[#All],[material_id]:[material_type_description]],3,FALSE)</f>
        <v>OCC</v>
      </c>
    </row>
    <row r="2574" spans="1:8" x14ac:dyDescent="0.25">
      <c r="A2574">
        <v>828</v>
      </c>
      <c r="B2574" s="2">
        <v>44127</v>
      </c>
      <c r="C2574">
        <v>1210</v>
      </c>
      <c r="D2574">
        <v>0.61</v>
      </c>
      <c r="E2574" s="2">
        <v>44127</v>
      </c>
      <c r="F2574">
        <v>2</v>
      </c>
      <c r="G2574" s="10">
        <f>IF(Table_production_dim1[[#This Row],[system_created_date]]=Table_production_dim1[[#Headers],[system_created_date]],"",SUMIF(B:B,Table_production_dim1[[#This Row],[system_created_date]],D:D))</f>
        <v>4.8000000000000007</v>
      </c>
      <c r="H2574" s="10" t="str">
        <f>VLOOKUP(Table_production_dim1[[#This Row],[material_dim_material_id]],Table_material_dim1[[#All],[material_id]:[material_type_description]],3,FALSE)</f>
        <v>OCC</v>
      </c>
    </row>
    <row r="2575" spans="1:8" x14ac:dyDescent="0.25">
      <c r="A2575">
        <v>829</v>
      </c>
      <c r="B2575" s="2">
        <v>44127</v>
      </c>
      <c r="C2575">
        <v>1200</v>
      </c>
      <c r="D2575">
        <v>0.6</v>
      </c>
      <c r="E2575" s="2">
        <v>44127</v>
      </c>
      <c r="F2575">
        <v>2</v>
      </c>
      <c r="G2575" s="10">
        <f>IF(Table_production_dim1[[#This Row],[system_created_date]]=Table_production_dim1[[#Headers],[system_created_date]],"",SUMIF(B:B,Table_production_dim1[[#This Row],[system_created_date]],D:D))</f>
        <v>4.8000000000000007</v>
      </c>
      <c r="H2575" s="10" t="str">
        <f>VLOOKUP(Table_production_dim1[[#This Row],[material_dim_material_id]],Table_material_dim1[[#All],[material_id]:[material_type_description]],3,FALSE)</f>
        <v>OCC</v>
      </c>
    </row>
    <row r="2576" spans="1:8" x14ac:dyDescent="0.25">
      <c r="A2576">
        <v>1673</v>
      </c>
      <c r="B2576" s="2">
        <v>44127</v>
      </c>
      <c r="C2576">
        <v>1515</v>
      </c>
      <c r="D2576">
        <v>0.76</v>
      </c>
      <c r="E2576" s="2">
        <v>44127</v>
      </c>
      <c r="F2576">
        <v>4</v>
      </c>
      <c r="G2576" s="10">
        <f>IF(Table_production_dim1[[#This Row],[system_created_date]]=Table_production_dim1[[#Headers],[system_created_date]],"",SUMIF(B:B,Table_production_dim1[[#This Row],[system_created_date]],D:D))</f>
        <v>4.8000000000000007</v>
      </c>
      <c r="H2576" s="10" t="str">
        <f>VLOOKUP(Table_production_dim1[[#This Row],[material_dim_material_id]],Table_material_dim1[[#All],[material_id]:[material_type_description]],3,FALSE)</f>
        <v>ONP</v>
      </c>
    </row>
    <row r="2577" spans="1:8" x14ac:dyDescent="0.25">
      <c r="A2577">
        <v>1514</v>
      </c>
      <c r="B2577" s="2">
        <v>44127</v>
      </c>
      <c r="C2577">
        <v>890</v>
      </c>
      <c r="D2577">
        <v>0.45</v>
      </c>
      <c r="E2577" s="2">
        <v>44127</v>
      </c>
      <c r="F2577">
        <v>3</v>
      </c>
      <c r="G2577" s="10">
        <f>IF(Table_production_dim1[[#This Row],[system_created_date]]=Table_production_dim1[[#Headers],[system_created_date]],"",SUMIF(B:B,Table_production_dim1[[#This Row],[system_created_date]],D:D))</f>
        <v>4.8000000000000007</v>
      </c>
      <c r="H2577" s="10" t="str">
        <f>VLOOKUP(Table_production_dim1[[#This Row],[material_dim_material_id]],Table_material_dim1[[#All],[material_id]:[material_type_description]],3,FALSE)</f>
        <v>TIN</v>
      </c>
    </row>
    <row r="2578" spans="1:8" x14ac:dyDescent="0.25">
      <c r="A2578">
        <v>1863</v>
      </c>
      <c r="B2578" s="2">
        <v>44127</v>
      </c>
      <c r="C2578">
        <v>650</v>
      </c>
      <c r="D2578">
        <v>0.33</v>
      </c>
      <c r="E2578" s="2">
        <v>44127</v>
      </c>
      <c r="F2578">
        <v>5</v>
      </c>
      <c r="G2578" s="10">
        <f>IF(Table_production_dim1[[#This Row],[system_created_date]]=Table_production_dim1[[#Headers],[system_created_date]],"",SUMIF(B:B,Table_production_dim1[[#This Row],[system_created_date]],D:D))</f>
        <v>4.8000000000000007</v>
      </c>
      <c r="H2578" s="10" t="str">
        <f>VLOOKUP(Table_production_dim1[[#This Row],[material_dim_material_id]],Table_material_dim1[[#All],[material_id]:[material_type_description]],3,FALSE)</f>
        <v>PET</v>
      </c>
    </row>
    <row r="2579" spans="1:8" x14ac:dyDescent="0.25">
      <c r="A2579">
        <v>826</v>
      </c>
      <c r="B2579" s="2">
        <v>44127</v>
      </c>
      <c r="C2579">
        <v>1210</v>
      </c>
      <c r="D2579">
        <v>0.61</v>
      </c>
      <c r="E2579" s="2">
        <v>44127</v>
      </c>
      <c r="F2579">
        <v>2</v>
      </c>
      <c r="G2579" s="10">
        <f>IF(Table_production_dim1[[#This Row],[system_created_date]]=Table_production_dim1[[#Headers],[system_created_date]],"",SUMIF(B:B,Table_production_dim1[[#This Row],[system_created_date]],D:D))</f>
        <v>4.8000000000000007</v>
      </c>
      <c r="H2579" s="10" t="str">
        <f>VLOOKUP(Table_production_dim1[[#This Row],[material_dim_material_id]],Table_material_dim1[[#All],[material_id]:[material_type_description]],3,FALSE)</f>
        <v>OCC</v>
      </c>
    </row>
    <row r="2580" spans="1:8" x14ac:dyDescent="0.25">
      <c r="A2580">
        <v>830</v>
      </c>
      <c r="B2580" s="2">
        <v>44127</v>
      </c>
      <c r="C2580">
        <v>1200</v>
      </c>
      <c r="D2580">
        <v>0.6</v>
      </c>
      <c r="E2580" s="2">
        <v>44127</v>
      </c>
      <c r="F2580">
        <v>2</v>
      </c>
      <c r="G2580" s="10">
        <f>IF(Table_production_dim1[[#This Row],[system_created_date]]=Table_production_dim1[[#Headers],[system_created_date]],"",SUMIF(B:B,Table_production_dim1[[#This Row],[system_created_date]],D:D))</f>
        <v>4.8000000000000007</v>
      </c>
      <c r="H2580" s="10" t="str">
        <f>VLOOKUP(Table_production_dim1[[#This Row],[material_dim_material_id]],Table_material_dim1[[#All],[material_id]:[material_type_description]],3,FALSE)</f>
        <v>OCC</v>
      </c>
    </row>
    <row r="2581" spans="1:8" x14ac:dyDescent="0.25">
      <c r="A2581">
        <v>827</v>
      </c>
      <c r="B2581" s="2">
        <v>44127</v>
      </c>
      <c r="C2581">
        <v>1210</v>
      </c>
      <c r="D2581">
        <v>0.61</v>
      </c>
      <c r="E2581" s="2">
        <v>44127</v>
      </c>
      <c r="F2581">
        <v>2</v>
      </c>
      <c r="G2581" s="10">
        <f>IF(Table_production_dim1[[#This Row],[system_created_date]]=Table_production_dim1[[#Headers],[system_created_date]],"",SUMIF(B:B,Table_production_dim1[[#This Row],[system_created_date]],D:D))</f>
        <v>4.8000000000000007</v>
      </c>
      <c r="H2581" s="10" t="str">
        <f>VLOOKUP(Table_production_dim1[[#This Row],[material_dim_material_id]],Table_material_dim1[[#All],[material_id]:[material_type_description]],3,FALSE)</f>
        <v>OCC</v>
      </c>
    </row>
    <row r="2582" spans="1:8" x14ac:dyDescent="0.25">
      <c r="A2582">
        <v>2077</v>
      </c>
      <c r="B2582" s="2">
        <v>44127</v>
      </c>
      <c r="C2582">
        <v>450</v>
      </c>
      <c r="D2582">
        <v>0.23</v>
      </c>
      <c r="E2582" s="2">
        <v>44127</v>
      </c>
      <c r="F2582">
        <v>8</v>
      </c>
      <c r="G2582" s="10">
        <f>IF(Table_production_dim1[[#This Row],[system_created_date]]=Table_production_dim1[[#Headers],[system_created_date]],"",SUMIF(B:B,Table_production_dim1[[#This Row],[system_created_date]],D:D))</f>
        <v>4.8000000000000007</v>
      </c>
      <c r="H2582" s="10" t="str">
        <f>VLOOKUP(Table_production_dim1[[#This Row],[material_dim_material_id]],Table_material_dim1[[#All],[material_id]:[material_type_description]],3,FALSE)</f>
        <v>UBC</v>
      </c>
    </row>
    <row r="2583" spans="1:8" x14ac:dyDescent="0.25">
      <c r="A2583">
        <v>833</v>
      </c>
      <c r="B2583" s="2">
        <v>44126</v>
      </c>
      <c r="C2583">
        <v>1956</v>
      </c>
      <c r="D2583">
        <v>0.98</v>
      </c>
      <c r="E2583" s="2">
        <v>44126</v>
      </c>
      <c r="F2583">
        <v>2</v>
      </c>
      <c r="G2583" s="10">
        <f>IF(Table_production_dim1[[#This Row],[system_created_date]]=Table_production_dim1[[#Headers],[system_created_date]],"",SUMIF(B:B,Table_production_dim1[[#This Row],[system_created_date]],D:D))</f>
        <v>4.9400000000000004</v>
      </c>
      <c r="H2583" s="10" t="str">
        <f>VLOOKUP(Table_production_dim1[[#This Row],[material_dim_material_id]],Table_material_dim1[[#All],[material_id]:[material_type_description]],3,FALSE)</f>
        <v>OCC</v>
      </c>
    </row>
    <row r="2584" spans="1:8" x14ac:dyDescent="0.25">
      <c r="A2584">
        <v>832</v>
      </c>
      <c r="B2584" s="2">
        <v>44126</v>
      </c>
      <c r="C2584">
        <v>1200</v>
      </c>
      <c r="D2584">
        <v>0.6</v>
      </c>
      <c r="E2584" s="2">
        <v>44126</v>
      </c>
      <c r="F2584">
        <v>2</v>
      </c>
      <c r="G2584" s="10">
        <f>IF(Table_production_dim1[[#This Row],[system_created_date]]=Table_production_dim1[[#Headers],[system_created_date]],"",SUMIF(B:B,Table_production_dim1[[#This Row],[system_created_date]],D:D))</f>
        <v>4.9400000000000004</v>
      </c>
      <c r="H2584" s="10" t="str">
        <f>VLOOKUP(Table_production_dim1[[#This Row],[material_dim_material_id]],Table_material_dim1[[#All],[material_id]:[material_type_description]],3,FALSE)</f>
        <v>OCC</v>
      </c>
    </row>
    <row r="2585" spans="1:8" x14ac:dyDescent="0.25">
      <c r="A2585">
        <v>1674</v>
      </c>
      <c r="B2585" s="2">
        <v>44126</v>
      </c>
      <c r="C2585">
        <v>1550</v>
      </c>
      <c r="D2585">
        <v>0.78</v>
      </c>
      <c r="E2585" s="2">
        <v>44126</v>
      </c>
      <c r="F2585">
        <v>4</v>
      </c>
      <c r="G2585" s="10">
        <f>IF(Table_production_dim1[[#This Row],[system_created_date]]=Table_production_dim1[[#Headers],[system_created_date]],"",SUMIF(B:B,Table_production_dim1[[#This Row],[system_created_date]],D:D))</f>
        <v>4.9400000000000004</v>
      </c>
      <c r="H2585" s="10" t="str">
        <f>VLOOKUP(Table_production_dim1[[#This Row],[material_dim_material_id]],Table_material_dim1[[#All],[material_id]:[material_type_description]],3,FALSE)</f>
        <v>ONP</v>
      </c>
    </row>
    <row r="2586" spans="1:8" x14ac:dyDescent="0.25">
      <c r="A2586">
        <v>831</v>
      </c>
      <c r="B2586" s="2">
        <v>44126</v>
      </c>
      <c r="C2586">
        <v>1210</v>
      </c>
      <c r="D2586">
        <v>0.61</v>
      </c>
      <c r="E2586" s="2">
        <v>44126</v>
      </c>
      <c r="F2586">
        <v>2</v>
      </c>
      <c r="G2586" s="10">
        <f>IF(Table_production_dim1[[#This Row],[system_created_date]]=Table_production_dim1[[#Headers],[system_created_date]],"",SUMIF(B:B,Table_production_dim1[[#This Row],[system_created_date]],D:D))</f>
        <v>4.9400000000000004</v>
      </c>
      <c r="H2586" s="10" t="str">
        <f>VLOOKUP(Table_production_dim1[[#This Row],[material_dim_material_id]],Table_material_dim1[[#All],[material_id]:[material_type_description]],3,FALSE)</f>
        <v>OCC</v>
      </c>
    </row>
    <row r="2587" spans="1:8" x14ac:dyDescent="0.25">
      <c r="A2587">
        <v>1675</v>
      </c>
      <c r="B2587" s="2">
        <v>44126</v>
      </c>
      <c r="C2587">
        <v>1515</v>
      </c>
      <c r="D2587">
        <v>0.76</v>
      </c>
      <c r="E2587" s="2">
        <v>44126</v>
      </c>
      <c r="F2587">
        <v>4</v>
      </c>
      <c r="G2587" s="10">
        <f>IF(Table_production_dim1[[#This Row],[system_created_date]]=Table_production_dim1[[#Headers],[system_created_date]],"",SUMIF(B:B,Table_production_dim1[[#This Row],[system_created_date]],D:D))</f>
        <v>4.9400000000000004</v>
      </c>
      <c r="H2587" s="10" t="str">
        <f>VLOOKUP(Table_production_dim1[[#This Row],[material_dim_material_id]],Table_material_dim1[[#All],[material_id]:[material_type_description]],3,FALSE)</f>
        <v>ONP</v>
      </c>
    </row>
    <row r="2588" spans="1:8" x14ac:dyDescent="0.25">
      <c r="A2588">
        <v>835</v>
      </c>
      <c r="B2588" s="2">
        <v>44126</v>
      </c>
      <c r="C2588">
        <v>1200</v>
      </c>
      <c r="D2588">
        <v>0.6</v>
      </c>
      <c r="E2588" s="2">
        <v>44126</v>
      </c>
      <c r="F2588">
        <v>2</v>
      </c>
      <c r="G2588" s="10">
        <f>IF(Table_production_dim1[[#This Row],[system_created_date]]=Table_production_dim1[[#Headers],[system_created_date]],"",SUMIF(B:B,Table_production_dim1[[#This Row],[system_created_date]],D:D))</f>
        <v>4.9400000000000004</v>
      </c>
      <c r="H2588" s="10" t="str">
        <f>VLOOKUP(Table_production_dim1[[#This Row],[material_dim_material_id]],Table_material_dim1[[#All],[material_id]:[material_type_description]],3,FALSE)</f>
        <v>OCC</v>
      </c>
    </row>
    <row r="2589" spans="1:8" x14ac:dyDescent="0.25">
      <c r="A2589">
        <v>834</v>
      </c>
      <c r="B2589" s="2">
        <v>44126</v>
      </c>
      <c r="C2589">
        <v>1220</v>
      </c>
      <c r="D2589">
        <v>0.61</v>
      </c>
      <c r="E2589" s="2">
        <v>44126</v>
      </c>
      <c r="F2589">
        <v>2</v>
      </c>
      <c r="G2589" s="10">
        <f>IF(Table_production_dim1[[#This Row],[system_created_date]]=Table_production_dim1[[#Headers],[system_created_date]],"",SUMIF(B:B,Table_production_dim1[[#This Row],[system_created_date]],D:D))</f>
        <v>4.9400000000000004</v>
      </c>
      <c r="H2589" s="10" t="str">
        <f>VLOOKUP(Table_production_dim1[[#This Row],[material_dim_material_id]],Table_material_dim1[[#All],[material_id]:[material_type_description]],3,FALSE)</f>
        <v>OCC</v>
      </c>
    </row>
    <row r="2590" spans="1:8" x14ac:dyDescent="0.25">
      <c r="A2590">
        <v>837</v>
      </c>
      <c r="B2590" s="2">
        <v>44125</v>
      </c>
      <c r="C2590">
        <v>1210</v>
      </c>
      <c r="D2590">
        <v>0.61</v>
      </c>
      <c r="E2590" s="2">
        <v>44125</v>
      </c>
      <c r="F2590">
        <v>2</v>
      </c>
      <c r="G2590" s="10">
        <f>IF(Table_production_dim1[[#This Row],[system_created_date]]=Table_production_dim1[[#Headers],[system_created_date]],"",SUMIF(B:B,Table_production_dim1[[#This Row],[system_created_date]],D:D))</f>
        <v>4.53</v>
      </c>
      <c r="H2590" s="10" t="str">
        <f>VLOOKUP(Table_production_dim1[[#This Row],[material_dim_material_id]],Table_material_dim1[[#All],[material_id]:[material_type_description]],3,FALSE)</f>
        <v>OCC</v>
      </c>
    </row>
    <row r="2591" spans="1:8" x14ac:dyDescent="0.25">
      <c r="A2591">
        <v>2078</v>
      </c>
      <c r="B2591" s="2">
        <v>44125</v>
      </c>
      <c r="C2591">
        <v>550</v>
      </c>
      <c r="D2591">
        <v>0.28000000000000003</v>
      </c>
      <c r="E2591" s="2">
        <v>44125</v>
      </c>
      <c r="F2591">
        <v>8</v>
      </c>
      <c r="G2591" s="10">
        <f>IF(Table_production_dim1[[#This Row],[system_created_date]]=Table_production_dim1[[#Headers],[system_created_date]],"",SUMIF(B:B,Table_production_dim1[[#This Row],[system_created_date]],D:D))</f>
        <v>4.53</v>
      </c>
      <c r="H2591" s="10" t="str">
        <f>VLOOKUP(Table_production_dim1[[#This Row],[material_dim_material_id]],Table_material_dim1[[#All],[material_id]:[material_type_description]],3,FALSE)</f>
        <v>UBC</v>
      </c>
    </row>
    <row r="2592" spans="1:8" x14ac:dyDescent="0.25">
      <c r="A2592">
        <v>1676</v>
      </c>
      <c r="B2592" s="2">
        <v>44125</v>
      </c>
      <c r="C2592">
        <v>1650</v>
      </c>
      <c r="D2592">
        <v>0.83</v>
      </c>
      <c r="E2592" s="2">
        <v>44125</v>
      </c>
      <c r="F2592">
        <v>4</v>
      </c>
      <c r="G2592" s="10">
        <f>IF(Table_production_dim1[[#This Row],[system_created_date]]=Table_production_dim1[[#Headers],[system_created_date]],"",SUMIF(B:B,Table_production_dim1[[#This Row],[system_created_date]],D:D))</f>
        <v>4.53</v>
      </c>
      <c r="H2592" s="10" t="str">
        <f>VLOOKUP(Table_production_dim1[[#This Row],[material_dim_material_id]],Table_material_dim1[[#All],[material_id]:[material_type_description]],3,FALSE)</f>
        <v>ONP</v>
      </c>
    </row>
    <row r="2593" spans="1:8" x14ac:dyDescent="0.25">
      <c r="A2593">
        <v>839</v>
      </c>
      <c r="B2593" s="2">
        <v>44125</v>
      </c>
      <c r="C2593">
        <v>1210</v>
      </c>
      <c r="D2593">
        <v>0.61</v>
      </c>
      <c r="E2593" s="2">
        <v>44125</v>
      </c>
      <c r="F2593">
        <v>2</v>
      </c>
      <c r="G2593" s="10">
        <f>IF(Table_production_dim1[[#This Row],[system_created_date]]=Table_production_dim1[[#Headers],[system_created_date]],"",SUMIF(B:B,Table_production_dim1[[#This Row],[system_created_date]],D:D))</f>
        <v>4.53</v>
      </c>
      <c r="H2593" s="10" t="str">
        <f>VLOOKUP(Table_production_dim1[[#This Row],[material_dim_material_id]],Table_material_dim1[[#All],[material_id]:[material_type_description]],3,FALSE)</f>
        <v>OCC</v>
      </c>
    </row>
    <row r="2594" spans="1:8" x14ac:dyDescent="0.25">
      <c r="A2594">
        <v>838</v>
      </c>
      <c r="B2594" s="2">
        <v>44125</v>
      </c>
      <c r="C2594">
        <v>1996</v>
      </c>
      <c r="D2594">
        <v>1</v>
      </c>
      <c r="E2594" s="2">
        <v>44125</v>
      </c>
      <c r="F2594">
        <v>2</v>
      </c>
      <c r="G2594" s="10">
        <f>IF(Table_production_dim1[[#This Row],[system_created_date]]=Table_production_dim1[[#Headers],[system_created_date]],"",SUMIF(B:B,Table_production_dim1[[#This Row],[system_created_date]],D:D))</f>
        <v>4.53</v>
      </c>
      <c r="H2594" s="10" t="str">
        <f>VLOOKUP(Table_production_dim1[[#This Row],[material_dim_material_id]],Table_material_dim1[[#All],[material_id]:[material_type_description]],3,FALSE)</f>
        <v>OCC</v>
      </c>
    </row>
    <row r="2595" spans="1:8" x14ac:dyDescent="0.25">
      <c r="A2595">
        <v>836</v>
      </c>
      <c r="B2595" s="2">
        <v>44125</v>
      </c>
      <c r="C2595">
        <v>1200</v>
      </c>
      <c r="D2595">
        <v>0.6</v>
      </c>
      <c r="E2595" s="2">
        <v>44125</v>
      </c>
      <c r="F2595">
        <v>2</v>
      </c>
      <c r="G2595" s="10">
        <f>IF(Table_production_dim1[[#This Row],[system_created_date]]=Table_production_dim1[[#Headers],[system_created_date]],"",SUMIF(B:B,Table_production_dim1[[#This Row],[system_created_date]],D:D))</f>
        <v>4.53</v>
      </c>
      <c r="H2595" s="10" t="str">
        <f>VLOOKUP(Table_production_dim1[[#This Row],[material_dim_material_id]],Table_material_dim1[[#All],[material_id]:[material_type_description]],3,FALSE)</f>
        <v>OCC</v>
      </c>
    </row>
    <row r="2596" spans="1:8" x14ac:dyDescent="0.25">
      <c r="A2596">
        <v>840</v>
      </c>
      <c r="B2596" s="2">
        <v>44125</v>
      </c>
      <c r="C2596">
        <v>1200</v>
      </c>
      <c r="D2596">
        <v>0.6</v>
      </c>
      <c r="E2596" s="2">
        <v>44125</v>
      </c>
      <c r="F2596">
        <v>2</v>
      </c>
      <c r="G2596" s="10">
        <f>IF(Table_production_dim1[[#This Row],[system_created_date]]=Table_production_dim1[[#Headers],[system_created_date]],"",SUMIF(B:B,Table_production_dim1[[#This Row],[system_created_date]],D:D))</f>
        <v>4.53</v>
      </c>
      <c r="H2596" s="10" t="str">
        <f>VLOOKUP(Table_production_dim1[[#This Row],[material_dim_material_id]],Table_material_dim1[[#All],[material_id]:[material_type_description]],3,FALSE)</f>
        <v>OCC</v>
      </c>
    </row>
    <row r="2597" spans="1:8" x14ac:dyDescent="0.25">
      <c r="A2597">
        <v>843</v>
      </c>
      <c r="B2597" s="2">
        <v>44124</v>
      </c>
      <c r="C2597">
        <v>1196</v>
      </c>
      <c r="D2597">
        <v>0.6</v>
      </c>
      <c r="E2597" s="2">
        <v>44124</v>
      </c>
      <c r="F2597">
        <v>2</v>
      </c>
      <c r="G2597" s="10">
        <f>IF(Table_production_dim1[[#This Row],[system_created_date]]=Table_production_dim1[[#Headers],[system_created_date]],"",SUMIF(B:B,Table_production_dim1[[#This Row],[system_created_date]],D:D))</f>
        <v>4.76</v>
      </c>
      <c r="H2597" s="10" t="str">
        <f>VLOOKUP(Table_production_dim1[[#This Row],[material_dim_material_id]],Table_material_dim1[[#All],[material_id]:[material_type_description]],3,FALSE)</f>
        <v>OCC</v>
      </c>
    </row>
    <row r="2598" spans="1:8" x14ac:dyDescent="0.25">
      <c r="A2598">
        <v>842</v>
      </c>
      <c r="B2598" s="2">
        <v>44124</v>
      </c>
      <c r="C2598">
        <v>1210</v>
      </c>
      <c r="D2598">
        <v>0.61</v>
      </c>
      <c r="E2598" s="2">
        <v>44124</v>
      </c>
      <c r="F2598">
        <v>2</v>
      </c>
      <c r="G2598" s="10">
        <f>IF(Table_production_dim1[[#This Row],[system_created_date]]=Table_production_dim1[[#Headers],[system_created_date]],"",SUMIF(B:B,Table_production_dim1[[#This Row],[system_created_date]],D:D))</f>
        <v>4.76</v>
      </c>
      <c r="H2598" s="10" t="str">
        <f>VLOOKUP(Table_production_dim1[[#This Row],[material_dim_material_id]],Table_material_dim1[[#All],[material_id]:[material_type_description]],3,FALSE)</f>
        <v>OCC</v>
      </c>
    </row>
    <row r="2599" spans="1:8" x14ac:dyDescent="0.25">
      <c r="A2599">
        <v>1864</v>
      </c>
      <c r="B2599" s="2">
        <v>44124</v>
      </c>
      <c r="C2599">
        <v>650</v>
      </c>
      <c r="D2599">
        <v>0.33</v>
      </c>
      <c r="E2599" s="2">
        <v>44124</v>
      </c>
      <c r="F2599">
        <v>5</v>
      </c>
      <c r="G2599" s="10">
        <f>IF(Table_production_dim1[[#This Row],[system_created_date]]=Table_production_dim1[[#Headers],[system_created_date]],"",SUMIF(B:B,Table_production_dim1[[#This Row],[system_created_date]],D:D))</f>
        <v>4.76</v>
      </c>
      <c r="H2599" s="10" t="str">
        <f>VLOOKUP(Table_production_dim1[[#This Row],[material_dim_material_id]],Table_material_dim1[[#All],[material_id]:[material_type_description]],3,FALSE)</f>
        <v>PET</v>
      </c>
    </row>
    <row r="2600" spans="1:8" x14ac:dyDescent="0.25">
      <c r="A2600">
        <v>845</v>
      </c>
      <c r="B2600" s="2">
        <v>44124</v>
      </c>
      <c r="C2600">
        <v>1220</v>
      </c>
      <c r="D2600">
        <v>0.61</v>
      </c>
      <c r="E2600" s="2">
        <v>44124</v>
      </c>
      <c r="F2600">
        <v>2</v>
      </c>
      <c r="G2600" s="10">
        <f>IF(Table_production_dim1[[#This Row],[system_created_date]]=Table_production_dim1[[#Headers],[system_created_date]],"",SUMIF(B:B,Table_production_dim1[[#This Row],[system_created_date]],D:D))</f>
        <v>4.76</v>
      </c>
      <c r="H2600" s="10" t="str">
        <f>VLOOKUP(Table_production_dim1[[#This Row],[material_dim_material_id]],Table_material_dim1[[#All],[material_id]:[material_type_description]],3,FALSE)</f>
        <v>OCC</v>
      </c>
    </row>
    <row r="2601" spans="1:8" x14ac:dyDescent="0.25">
      <c r="A2601">
        <v>844</v>
      </c>
      <c r="B2601" s="2">
        <v>44124</v>
      </c>
      <c r="C2601">
        <v>1210</v>
      </c>
      <c r="D2601">
        <v>0.61</v>
      </c>
      <c r="E2601" s="2">
        <v>44124</v>
      </c>
      <c r="F2601">
        <v>2</v>
      </c>
      <c r="G2601" s="10">
        <f>IF(Table_production_dim1[[#This Row],[system_created_date]]=Table_production_dim1[[#Headers],[system_created_date]],"",SUMIF(B:B,Table_production_dim1[[#This Row],[system_created_date]],D:D))</f>
        <v>4.76</v>
      </c>
      <c r="H2601" s="10" t="str">
        <f>VLOOKUP(Table_production_dim1[[#This Row],[material_dim_material_id]],Table_material_dim1[[#All],[material_id]:[material_type_description]],3,FALSE)</f>
        <v>OCC</v>
      </c>
    </row>
    <row r="2602" spans="1:8" x14ac:dyDescent="0.25">
      <c r="A2602">
        <v>846</v>
      </c>
      <c r="B2602" s="2">
        <v>44124</v>
      </c>
      <c r="C2602">
        <v>1196</v>
      </c>
      <c r="D2602">
        <v>0.6</v>
      </c>
      <c r="E2602" s="2">
        <v>44124</v>
      </c>
      <c r="F2602">
        <v>2</v>
      </c>
      <c r="G2602" s="10">
        <f>IF(Table_production_dim1[[#This Row],[system_created_date]]=Table_production_dim1[[#Headers],[system_created_date]],"",SUMIF(B:B,Table_production_dim1[[#This Row],[system_created_date]],D:D))</f>
        <v>4.76</v>
      </c>
      <c r="H2602" s="10" t="str">
        <f>VLOOKUP(Table_production_dim1[[#This Row],[material_dim_material_id]],Table_material_dim1[[#All],[material_id]:[material_type_description]],3,FALSE)</f>
        <v>OCC</v>
      </c>
    </row>
    <row r="2603" spans="1:8" x14ac:dyDescent="0.25">
      <c r="A2603">
        <v>1677</v>
      </c>
      <c r="B2603" s="2">
        <v>44124</v>
      </c>
      <c r="C2603">
        <v>1600</v>
      </c>
      <c r="D2603">
        <v>0.8</v>
      </c>
      <c r="E2603" s="2">
        <v>44124</v>
      </c>
      <c r="F2603">
        <v>4</v>
      </c>
      <c r="G2603" s="10">
        <f>IF(Table_production_dim1[[#This Row],[system_created_date]]=Table_production_dim1[[#Headers],[system_created_date]],"",SUMIF(B:B,Table_production_dim1[[#This Row],[system_created_date]],D:D))</f>
        <v>4.76</v>
      </c>
      <c r="H2603" s="10" t="str">
        <f>VLOOKUP(Table_production_dim1[[#This Row],[material_dim_material_id]],Table_material_dim1[[#All],[material_id]:[material_type_description]],3,FALSE)</f>
        <v>ONP</v>
      </c>
    </row>
    <row r="2604" spans="1:8" x14ac:dyDescent="0.25">
      <c r="A2604">
        <v>841</v>
      </c>
      <c r="B2604" s="2">
        <v>44124</v>
      </c>
      <c r="C2604">
        <v>1200</v>
      </c>
      <c r="D2604">
        <v>0.6</v>
      </c>
      <c r="E2604" s="2">
        <v>44124</v>
      </c>
      <c r="F2604">
        <v>2</v>
      </c>
      <c r="G2604" s="10">
        <f>IF(Table_production_dim1[[#This Row],[system_created_date]]=Table_production_dim1[[#Headers],[system_created_date]],"",SUMIF(B:B,Table_production_dim1[[#This Row],[system_created_date]],D:D))</f>
        <v>4.76</v>
      </c>
      <c r="H2604" s="10" t="str">
        <f>VLOOKUP(Table_production_dim1[[#This Row],[material_dim_material_id]],Table_material_dim1[[#All],[material_id]:[material_type_description]],3,FALSE)</f>
        <v>OCC</v>
      </c>
    </row>
    <row r="2605" spans="1:8" x14ac:dyDescent="0.25">
      <c r="A2605">
        <v>1966</v>
      </c>
      <c r="B2605" s="2">
        <v>44123</v>
      </c>
      <c r="C2605">
        <v>850</v>
      </c>
      <c r="D2605">
        <v>0.43</v>
      </c>
      <c r="E2605" s="2">
        <v>44123</v>
      </c>
      <c r="F2605">
        <v>7</v>
      </c>
      <c r="G2605" s="10">
        <f>IF(Table_production_dim1[[#This Row],[system_created_date]]=Table_production_dim1[[#Headers],[system_created_date]],"",SUMIF(B:B,Table_production_dim1[[#This Row],[system_created_date]],D:D))</f>
        <v>2.7199999999999998</v>
      </c>
      <c r="H2605" s="10" t="str">
        <f>VLOOKUP(Table_production_dim1[[#This Row],[material_dim_material_id]],Table_material_dim1[[#All],[material_id]:[material_type_description]],3,FALSE)</f>
        <v>HDPEC</v>
      </c>
    </row>
    <row r="2606" spans="1:8" x14ac:dyDescent="0.25">
      <c r="A2606">
        <v>2079</v>
      </c>
      <c r="B2606" s="2">
        <v>44123</v>
      </c>
      <c r="C2606">
        <v>550</v>
      </c>
      <c r="D2606">
        <v>0.28000000000000003</v>
      </c>
      <c r="E2606" s="2">
        <v>44123</v>
      </c>
      <c r="F2606">
        <v>8</v>
      </c>
      <c r="G2606" s="10">
        <f>IF(Table_production_dim1[[#This Row],[system_created_date]]=Table_production_dim1[[#Headers],[system_created_date]],"",SUMIF(B:B,Table_production_dim1[[#This Row],[system_created_date]],D:D))</f>
        <v>2.7199999999999998</v>
      </c>
      <c r="H2606" s="10" t="str">
        <f>VLOOKUP(Table_production_dim1[[#This Row],[material_dim_material_id]],Table_material_dim1[[#All],[material_id]:[material_type_description]],3,FALSE)</f>
        <v>UBC</v>
      </c>
    </row>
    <row r="2607" spans="1:8" x14ac:dyDescent="0.25">
      <c r="A2607">
        <v>847</v>
      </c>
      <c r="B2607" s="2">
        <v>44123</v>
      </c>
      <c r="C2607">
        <v>1210</v>
      </c>
      <c r="D2607">
        <v>0.61</v>
      </c>
      <c r="E2607" s="2">
        <v>44123</v>
      </c>
      <c r="F2607">
        <v>2</v>
      </c>
      <c r="G2607" s="10">
        <f>IF(Table_production_dim1[[#This Row],[system_created_date]]=Table_production_dim1[[#Headers],[system_created_date]],"",SUMIF(B:B,Table_production_dim1[[#This Row],[system_created_date]],D:D))</f>
        <v>2.7199999999999998</v>
      </c>
      <c r="H2607" s="10" t="str">
        <f>VLOOKUP(Table_production_dim1[[#This Row],[material_dim_material_id]],Table_material_dim1[[#All],[material_id]:[material_type_description]],3,FALSE)</f>
        <v>OCC</v>
      </c>
    </row>
    <row r="2608" spans="1:8" x14ac:dyDescent="0.25">
      <c r="A2608">
        <v>848</v>
      </c>
      <c r="B2608" s="2">
        <v>44123</v>
      </c>
      <c r="C2608">
        <v>1200</v>
      </c>
      <c r="D2608">
        <v>0.6</v>
      </c>
      <c r="E2608" s="2">
        <v>44123</v>
      </c>
      <c r="F2608">
        <v>2</v>
      </c>
      <c r="G2608" s="10">
        <f>IF(Table_production_dim1[[#This Row],[system_created_date]]=Table_production_dim1[[#Headers],[system_created_date]],"",SUMIF(B:B,Table_production_dim1[[#This Row],[system_created_date]],D:D))</f>
        <v>2.7199999999999998</v>
      </c>
      <c r="H2608" s="10" t="str">
        <f>VLOOKUP(Table_production_dim1[[#This Row],[material_dim_material_id]],Table_material_dim1[[#All],[material_id]:[material_type_description]],3,FALSE)</f>
        <v>OCC</v>
      </c>
    </row>
    <row r="2609" spans="1:8" x14ac:dyDescent="0.25">
      <c r="A2609">
        <v>1678</v>
      </c>
      <c r="B2609" s="2">
        <v>44123</v>
      </c>
      <c r="C2609">
        <v>1600</v>
      </c>
      <c r="D2609">
        <v>0.8</v>
      </c>
      <c r="E2609" s="2">
        <v>44123</v>
      </c>
      <c r="F2609">
        <v>4</v>
      </c>
      <c r="G2609" s="10">
        <f>IF(Table_production_dim1[[#This Row],[system_created_date]]=Table_production_dim1[[#Headers],[system_created_date]],"",SUMIF(B:B,Table_production_dim1[[#This Row],[system_created_date]],D:D))</f>
        <v>2.7199999999999998</v>
      </c>
      <c r="H2609" s="10" t="str">
        <f>VLOOKUP(Table_production_dim1[[#This Row],[material_dim_material_id]],Table_material_dim1[[#All],[material_id]:[material_type_description]],3,FALSE)</f>
        <v>ONP</v>
      </c>
    </row>
    <row r="2610" spans="1:8" x14ac:dyDescent="0.25">
      <c r="A2610">
        <v>849</v>
      </c>
      <c r="B2610" s="2">
        <v>44121</v>
      </c>
      <c r="C2610">
        <v>1210</v>
      </c>
      <c r="D2610">
        <v>0.61</v>
      </c>
      <c r="E2610" s="2">
        <v>44121</v>
      </c>
      <c r="F2610">
        <v>2</v>
      </c>
      <c r="G2610" s="10">
        <f>IF(Table_production_dim1[[#This Row],[system_created_date]]=Table_production_dim1[[#Headers],[system_created_date]],"",SUMIF(B:B,Table_production_dim1[[#This Row],[system_created_date]],D:D))</f>
        <v>1.21</v>
      </c>
      <c r="H2610" s="10" t="str">
        <f>VLOOKUP(Table_production_dim1[[#This Row],[material_dim_material_id]],Table_material_dim1[[#All],[material_id]:[material_type_description]],3,FALSE)</f>
        <v>OCC</v>
      </c>
    </row>
    <row r="2611" spans="1:8" x14ac:dyDescent="0.25">
      <c r="A2611">
        <v>850</v>
      </c>
      <c r="B2611" s="2">
        <v>44121</v>
      </c>
      <c r="C2611">
        <v>1200</v>
      </c>
      <c r="D2611">
        <v>0.6</v>
      </c>
      <c r="E2611" s="2">
        <v>44121</v>
      </c>
      <c r="F2611">
        <v>2</v>
      </c>
      <c r="G2611" s="10">
        <f>IF(Table_production_dim1[[#This Row],[system_created_date]]=Table_production_dim1[[#Headers],[system_created_date]],"",SUMIF(B:B,Table_production_dim1[[#This Row],[system_created_date]],D:D))</f>
        <v>1.21</v>
      </c>
      <c r="H2611" s="10" t="str">
        <f>VLOOKUP(Table_production_dim1[[#This Row],[material_dim_material_id]],Table_material_dim1[[#All],[material_id]:[material_type_description]],3,FALSE)</f>
        <v>OCC</v>
      </c>
    </row>
    <row r="2612" spans="1:8" x14ac:dyDescent="0.25">
      <c r="A2612">
        <v>853</v>
      </c>
      <c r="B2612" s="2">
        <v>44120</v>
      </c>
      <c r="C2612">
        <v>1990</v>
      </c>
      <c r="D2612">
        <v>1</v>
      </c>
      <c r="E2612" s="2">
        <v>44120</v>
      </c>
      <c r="F2612">
        <v>2</v>
      </c>
      <c r="G2612" s="10">
        <f>IF(Table_production_dim1[[#This Row],[system_created_date]]=Table_production_dim1[[#Headers],[system_created_date]],"",SUMIF(B:B,Table_production_dim1[[#This Row],[system_created_date]],D:D))</f>
        <v>4.82</v>
      </c>
      <c r="H2612" s="10" t="str">
        <f>VLOOKUP(Table_production_dim1[[#This Row],[material_dim_material_id]],Table_material_dim1[[#All],[material_id]:[material_type_description]],3,FALSE)</f>
        <v>OCC</v>
      </c>
    </row>
    <row r="2613" spans="1:8" x14ac:dyDescent="0.25">
      <c r="A2613">
        <v>852</v>
      </c>
      <c r="B2613" s="2">
        <v>44120</v>
      </c>
      <c r="C2613">
        <v>1215</v>
      </c>
      <c r="D2613">
        <v>0.61</v>
      </c>
      <c r="E2613" s="2">
        <v>44120</v>
      </c>
      <c r="F2613">
        <v>2</v>
      </c>
      <c r="G2613" s="10">
        <f>IF(Table_production_dim1[[#This Row],[system_created_date]]=Table_production_dim1[[#Headers],[system_created_date]],"",SUMIF(B:B,Table_production_dim1[[#This Row],[system_created_date]],D:D))</f>
        <v>4.82</v>
      </c>
      <c r="H2613" s="10" t="str">
        <f>VLOOKUP(Table_production_dim1[[#This Row],[material_dim_material_id]],Table_material_dim1[[#All],[material_id]:[material_type_description]],3,FALSE)</f>
        <v>OCC</v>
      </c>
    </row>
    <row r="2614" spans="1:8" x14ac:dyDescent="0.25">
      <c r="A2614">
        <v>851</v>
      </c>
      <c r="B2614" s="2">
        <v>44120</v>
      </c>
      <c r="C2614">
        <v>1200</v>
      </c>
      <c r="D2614">
        <v>0.6</v>
      </c>
      <c r="E2614" s="2">
        <v>44120</v>
      </c>
      <c r="F2614">
        <v>2</v>
      </c>
      <c r="G2614" s="10">
        <f>IF(Table_production_dim1[[#This Row],[system_created_date]]=Table_production_dim1[[#Headers],[system_created_date]],"",SUMIF(B:B,Table_production_dim1[[#This Row],[system_created_date]],D:D))</f>
        <v>4.82</v>
      </c>
      <c r="H2614" s="10" t="str">
        <f>VLOOKUP(Table_production_dim1[[#This Row],[material_dim_material_id]],Table_material_dim1[[#All],[material_id]:[material_type_description]],3,FALSE)</f>
        <v>OCC</v>
      </c>
    </row>
    <row r="2615" spans="1:8" x14ac:dyDescent="0.25">
      <c r="A2615">
        <v>854</v>
      </c>
      <c r="B2615" s="2">
        <v>44120</v>
      </c>
      <c r="C2615">
        <v>1996</v>
      </c>
      <c r="D2615">
        <v>1</v>
      </c>
      <c r="E2615" s="2">
        <v>44120</v>
      </c>
      <c r="F2615">
        <v>2</v>
      </c>
      <c r="G2615" s="10">
        <f>IF(Table_production_dim1[[#This Row],[system_created_date]]=Table_production_dim1[[#Headers],[system_created_date]],"",SUMIF(B:B,Table_production_dim1[[#This Row],[system_created_date]],D:D))</f>
        <v>4.82</v>
      </c>
      <c r="H2615" s="10" t="str">
        <f>VLOOKUP(Table_production_dim1[[#This Row],[material_dim_material_id]],Table_material_dim1[[#All],[material_id]:[material_type_description]],3,FALSE)</f>
        <v>OCC</v>
      </c>
    </row>
    <row r="2616" spans="1:8" x14ac:dyDescent="0.25">
      <c r="A2616">
        <v>1680</v>
      </c>
      <c r="B2616" s="2">
        <v>44120</v>
      </c>
      <c r="C2616">
        <v>1600</v>
      </c>
      <c r="D2616">
        <v>0.8</v>
      </c>
      <c r="E2616" s="2">
        <v>44120</v>
      </c>
      <c r="F2616">
        <v>4</v>
      </c>
      <c r="G2616" s="10">
        <f>IF(Table_production_dim1[[#This Row],[system_created_date]]=Table_production_dim1[[#Headers],[system_created_date]],"",SUMIF(B:B,Table_production_dim1[[#This Row],[system_created_date]],D:D))</f>
        <v>4.82</v>
      </c>
      <c r="H2616" s="10" t="str">
        <f>VLOOKUP(Table_production_dim1[[#This Row],[material_dim_material_id]],Table_material_dim1[[#All],[material_id]:[material_type_description]],3,FALSE)</f>
        <v>ONP</v>
      </c>
    </row>
    <row r="2617" spans="1:8" x14ac:dyDescent="0.25">
      <c r="A2617">
        <v>1679</v>
      </c>
      <c r="B2617" s="2">
        <v>44120</v>
      </c>
      <c r="C2617">
        <v>1615</v>
      </c>
      <c r="D2617">
        <v>0.81</v>
      </c>
      <c r="E2617" s="2">
        <v>44120</v>
      </c>
      <c r="F2617">
        <v>4</v>
      </c>
      <c r="G2617" s="10">
        <f>IF(Table_production_dim1[[#This Row],[system_created_date]]=Table_production_dim1[[#Headers],[system_created_date]],"",SUMIF(B:B,Table_production_dim1[[#This Row],[system_created_date]],D:D))</f>
        <v>4.82</v>
      </c>
      <c r="H2617" s="10" t="str">
        <f>VLOOKUP(Table_production_dim1[[#This Row],[material_dim_material_id]],Table_material_dim1[[#All],[material_id]:[material_type_description]],3,FALSE)</f>
        <v>ONP</v>
      </c>
    </row>
    <row r="2618" spans="1:8" x14ac:dyDescent="0.25">
      <c r="A2618">
        <v>1865</v>
      </c>
      <c r="B2618" s="2">
        <v>44119</v>
      </c>
      <c r="C2618">
        <v>640</v>
      </c>
      <c r="D2618">
        <v>0.32</v>
      </c>
      <c r="E2618" s="2">
        <v>44119</v>
      </c>
      <c r="F2618">
        <v>5</v>
      </c>
      <c r="G2618" s="10">
        <f>IF(Table_production_dim1[[#This Row],[system_created_date]]=Table_production_dim1[[#Headers],[system_created_date]],"",SUMIF(B:B,Table_production_dim1[[#This Row],[system_created_date]],D:D))</f>
        <v>4.7299999999999995</v>
      </c>
      <c r="H2618" s="10" t="str">
        <f>VLOOKUP(Table_production_dim1[[#This Row],[material_dim_material_id]],Table_material_dim1[[#All],[material_id]:[material_type_description]],3,FALSE)</f>
        <v>PET</v>
      </c>
    </row>
    <row r="2619" spans="1:8" x14ac:dyDescent="0.25">
      <c r="A2619">
        <v>858</v>
      </c>
      <c r="B2619" s="2">
        <v>44119</v>
      </c>
      <c r="C2619">
        <v>1980</v>
      </c>
      <c r="D2619">
        <v>0.99</v>
      </c>
      <c r="E2619" s="2">
        <v>44119</v>
      </c>
      <c r="F2619">
        <v>2</v>
      </c>
      <c r="G2619" s="10">
        <f>IF(Table_production_dim1[[#This Row],[system_created_date]]=Table_production_dim1[[#Headers],[system_created_date]],"",SUMIF(B:B,Table_production_dim1[[#This Row],[system_created_date]],D:D))</f>
        <v>4.7299999999999995</v>
      </c>
      <c r="H2619" s="10" t="str">
        <f>VLOOKUP(Table_production_dim1[[#This Row],[material_dim_material_id]],Table_material_dim1[[#All],[material_id]:[material_type_description]],3,FALSE)</f>
        <v>OCC</v>
      </c>
    </row>
    <row r="2620" spans="1:8" x14ac:dyDescent="0.25">
      <c r="A2620">
        <v>1920</v>
      </c>
      <c r="B2620" s="2">
        <v>44119</v>
      </c>
      <c r="C2620">
        <v>850</v>
      </c>
      <c r="D2620">
        <v>0.43</v>
      </c>
      <c r="E2620" s="2">
        <v>44119</v>
      </c>
      <c r="F2620">
        <v>6</v>
      </c>
      <c r="G2620" s="10">
        <f>IF(Table_production_dim1[[#This Row],[system_created_date]]=Table_production_dim1[[#Headers],[system_created_date]],"",SUMIF(B:B,Table_production_dim1[[#This Row],[system_created_date]],D:D))</f>
        <v>4.7299999999999995</v>
      </c>
      <c r="H2620" s="10" t="str">
        <f>VLOOKUP(Table_production_dim1[[#This Row],[material_dim_material_id]],Table_material_dim1[[#All],[material_id]:[material_type_description]],3,FALSE)</f>
        <v>HDPEN</v>
      </c>
    </row>
    <row r="2621" spans="1:8" x14ac:dyDescent="0.25">
      <c r="A2621">
        <v>856</v>
      </c>
      <c r="B2621" s="2">
        <v>44119</v>
      </c>
      <c r="C2621">
        <v>1200</v>
      </c>
      <c r="D2621">
        <v>0.6</v>
      </c>
      <c r="E2621" s="2">
        <v>44119</v>
      </c>
      <c r="F2621">
        <v>2</v>
      </c>
      <c r="G2621" s="10">
        <f>IF(Table_production_dim1[[#This Row],[system_created_date]]=Table_production_dim1[[#Headers],[system_created_date]],"",SUMIF(B:B,Table_production_dim1[[#This Row],[system_created_date]],D:D))</f>
        <v>4.7299999999999995</v>
      </c>
      <c r="H2621" s="10" t="str">
        <f>VLOOKUP(Table_production_dim1[[#This Row],[material_dim_material_id]],Table_material_dim1[[#All],[material_id]:[material_type_description]],3,FALSE)</f>
        <v>OCC</v>
      </c>
    </row>
    <row r="2622" spans="1:8" x14ac:dyDescent="0.25">
      <c r="A2622">
        <v>1681</v>
      </c>
      <c r="B2622" s="2">
        <v>44119</v>
      </c>
      <c r="C2622">
        <v>1600</v>
      </c>
      <c r="D2622">
        <v>0.8</v>
      </c>
      <c r="E2622" s="2">
        <v>44119</v>
      </c>
      <c r="F2622">
        <v>4</v>
      </c>
      <c r="G2622" s="10">
        <f>IF(Table_production_dim1[[#This Row],[system_created_date]]=Table_production_dim1[[#Headers],[system_created_date]],"",SUMIF(B:B,Table_production_dim1[[#This Row],[system_created_date]],D:D))</f>
        <v>4.7299999999999995</v>
      </c>
      <c r="H2622" s="10" t="str">
        <f>VLOOKUP(Table_production_dim1[[#This Row],[material_dim_material_id]],Table_material_dim1[[#All],[material_id]:[material_type_description]],3,FALSE)</f>
        <v>ONP</v>
      </c>
    </row>
    <row r="2623" spans="1:8" x14ac:dyDescent="0.25">
      <c r="A2623">
        <v>855</v>
      </c>
      <c r="B2623" s="2">
        <v>44119</v>
      </c>
      <c r="C2623">
        <v>1215</v>
      </c>
      <c r="D2623">
        <v>0.61</v>
      </c>
      <c r="E2623" s="2">
        <v>44119</v>
      </c>
      <c r="F2623">
        <v>2</v>
      </c>
      <c r="G2623" s="10">
        <f>IF(Table_production_dim1[[#This Row],[system_created_date]]=Table_production_dim1[[#Headers],[system_created_date]],"",SUMIF(B:B,Table_production_dim1[[#This Row],[system_created_date]],D:D))</f>
        <v>4.7299999999999995</v>
      </c>
      <c r="H2623" s="10" t="str">
        <f>VLOOKUP(Table_production_dim1[[#This Row],[material_dim_material_id]],Table_material_dim1[[#All],[material_id]:[material_type_description]],3,FALSE)</f>
        <v>OCC</v>
      </c>
    </row>
    <row r="2624" spans="1:8" x14ac:dyDescent="0.25">
      <c r="A2624">
        <v>857</v>
      </c>
      <c r="B2624" s="2">
        <v>44119</v>
      </c>
      <c r="C2624">
        <v>1969</v>
      </c>
      <c r="D2624">
        <v>0.98</v>
      </c>
      <c r="E2624" s="2">
        <v>44119</v>
      </c>
      <c r="F2624">
        <v>2</v>
      </c>
      <c r="G2624" s="10">
        <f>IF(Table_production_dim1[[#This Row],[system_created_date]]=Table_production_dim1[[#Headers],[system_created_date]],"",SUMIF(B:B,Table_production_dim1[[#This Row],[system_created_date]],D:D))</f>
        <v>4.7299999999999995</v>
      </c>
      <c r="H2624" s="10" t="str">
        <f>VLOOKUP(Table_production_dim1[[#This Row],[material_dim_material_id]],Table_material_dim1[[#All],[material_id]:[material_type_description]],3,FALSE)</f>
        <v>OCC</v>
      </c>
    </row>
    <row r="2625" spans="1:8" x14ac:dyDescent="0.25">
      <c r="A2625">
        <v>1967</v>
      </c>
      <c r="B2625" s="2">
        <v>44118</v>
      </c>
      <c r="C2625">
        <v>850</v>
      </c>
      <c r="D2625">
        <v>0.43</v>
      </c>
      <c r="E2625" s="2">
        <v>44118</v>
      </c>
      <c r="F2625">
        <v>7</v>
      </c>
      <c r="G2625" s="10">
        <f>IF(Table_production_dim1[[#This Row],[system_created_date]]=Table_production_dim1[[#Headers],[system_created_date]],"",SUMIF(B:B,Table_production_dim1[[#This Row],[system_created_date]],D:D))</f>
        <v>3.27</v>
      </c>
      <c r="H2625" s="10" t="str">
        <f>VLOOKUP(Table_production_dim1[[#This Row],[material_dim_material_id]],Table_material_dim1[[#All],[material_id]:[material_type_description]],3,FALSE)</f>
        <v>HDPEC</v>
      </c>
    </row>
    <row r="2626" spans="1:8" x14ac:dyDescent="0.25">
      <c r="A2626">
        <v>1682</v>
      </c>
      <c r="B2626" s="2">
        <v>44118</v>
      </c>
      <c r="C2626">
        <v>1615</v>
      </c>
      <c r="D2626">
        <v>0.81</v>
      </c>
      <c r="E2626" s="2">
        <v>44118</v>
      </c>
      <c r="F2626">
        <v>4</v>
      </c>
      <c r="G2626" s="10">
        <f>IF(Table_production_dim1[[#This Row],[system_created_date]]=Table_production_dim1[[#Headers],[system_created_date]],"",SUMIF(B:B,Table_production_dim1[[#This Row],[system_created_date]],D:D))</f>
        <v>3.27</v>
      </c>
      <c r="H2626" s="10" t="str">
        <f>VLOOKUP(Table_production_dim1[[#This Row],[material_dim_material_id]],Table_material_dim1[[#All],[material_id]:[material_type_description]],3,FALSE)</f>
        <v>ONP</v>
      </c>
    </row>
    <row r="2627" spans="1:8" x14ac:dyDescent="0.25">
      <c r="A2627">
        <v>860</v>
      </c>
      <c r="B2627" s="2">
        <v>44118</v>
      </c>
      <c r="C2627">
        <v>1200</v>
      </c>
      <c r="D2627">
        <v>0.6</v>
      </c>
      <c r="E2627" s="2">
        <v>44118</v>
      </c>
      <c r="F2627">
        <v>2</v>
      </c>
      <c r="G2627" s="10">
        <f>IF(Table_production_dim1[[#This Row],[system_created_date]]=Table_production_dim1[[#Headers],[system_created_date]],"",SUMIF(B:B,Table_production_dim1[[#This Row],[system_created_date]],D:D))</f>
        <v>3.27</v>
      </c>
      <c r="H2627" s="10" t="str">
        <f>VLOOKUP(Table_production_dim1[[#This Row],[material_dim_material_id]],Table_material_dim1[[#All],[material_id]:[material_type_description]],3,FALSE)</f>
        <v>OCC</v>
      </c>
    </row>
    <row r="2628" spans="1:8" x14ac:dyDescent="0.25">
      <c r="A2628">
        <v>861</v>
      </c>
      <c r="B2628" s="2">
        <v>44118</v>
      </c>
      <c r="C2628">
        <v>1210</v>
      </c>
      <c r="D2628">
        <v>0.61</v>
      </c>
      <c r="E2628" s="2">
        <v>44118</v>
      </c>
      <c r="F2628">
        <v>2</v>
      </c>
      <c r="G2628" s="10">
        <f>IF(Table_production_dim1[[#This Row],[system_created_date]]=Table_production_dim1[[#Headers],[system_created_date]],"",SUMIF(B:B,Table_production_dim1[[#This Row],[system_created_date]],D:D))</f>
        <v>3.27</v>
      </c>
      <c r="H2628" s="10" t="str">
        <f>VLOOKUP(Table_production_dim1[[#This Row],[material_dim_material_id]],Table_material_dim1[[#All],[material_id]:[material_type_description]],3,FALSE)</f>
        <v>OCC</v>
      </c>
    </row>
    <row r="2629" spans="1:8" x14ac:dyDescent="0.25">
      <c r="A2629">
        <v>859</v>
      </c>
      <c r="B2629" s="2">
        <v>44118</v>
      </c>
      <c r="C2629">
        <v>1196</v>
      </c>
      <c r="D2629">
        <v>0.6</v>
      </c>
      <c r="E2629" s="2">
        <v>44118</v>
      </c>
      <c r="F2629">
        <v>2</v>
      </c>
      <c r="G2629" s="10">
        <f>IF(Table_production_dim1[[#This Row],[system_created_date]]=Table_production_dim1[[#Headers],[system_created_date]],"",SUMIF(B:B,Table_production_dim1[[#This Row],[system_created_date]],D:D))</f>
        <v>3.27</v>
      </c>
      <c r="H2629" s="10" t="str">
        <f>VLOOKUP(Table_production_dim1[[#This Row],[material_dim_material_id]],Table_material_dim1[[#All],[material_id]:[material_type_description]],3,FALSE)</f>
        <v>OCC</v>
      </c>
    </row>
    <row r="2630" spans="1:8" x14ac:dyDescent="0.25">
      <c r="A2630">
        <v>2080</v>
      </c>
      <c r="B2630" s="2">
        <v>44118</v>
      </c>
      <c r="C2630">
        <v>440</v>
      </c>
      <c r="D2630">
        <v>0.22</v>
      </c>
      <c r="E2630" s="2">
        <v>44118</v>
      </c>
      <c r="F2630">
        <v>8</v>
      </c>
      <c r="G2630" s="10">
        <f>IF(Table_production_dim1[[#This Row],[system_created_date]]=Table_production_dim1[[#Headers],[system_created_date]],"",SUMIF(B:B,Table_production_dim1[[#This Row],[system_created_date]],D:D))</f>
        <v>3.27</v>
      </c>
      <c r="H2630" s="10" t="str">
        <f>VLOOKUP(Table_production_dim1[[#This Row],[material_dim_material_id]],Table_material_dim1[[#All],[material_id]:[material_type_description]],3,FALSE)</f>
        <v>UBC</v>
      </c>
    </row>
    <row r="2631" spans="1:8" x14ac:dyDescent="0.25">
      <c r="A2631">
        <v>862</v>
      </c>
      <c r="B2631" s="2">
        <v>44117</v>
      </c>
      <c r="C2631">
        <v>1196</v>
      </c>
      <c r="D2631">
        <v>0.6</v>
      </c>
      <c r="E2631" s="2">
        <v>44117</v>
      </c>
      <c r="F2631">
        <v>2</v>
      </c>
      <c r="G2631" s="10">
        <f>IF(Table_production_dim1[[#This Row],[system_created_date]]=Table_production_dim1[[#Headers],[system_created_date]],"",SUMIF(B:B,Table_production_dim1[[#This Row],[system_created_date]],D:D))</f>
        <v>3.67</v>
      </c>
      <c r="H2631" s="10" t="str">
        <f>VLOOKUP(Table_production_dim1[[#This Row],[material_dim_material_id]],Table_material_dim1[[#All],[material_id]:[material_type_description]],3,FALSE)</f>
        <v>OCC</v>
      </c>
    </row>
    <row r="2632" spans="1:8" x14ac:dyDescent="0.25">
      <c r="A2632">
        <v>865</v>
      </c>
      <c r="B2632" s="2">
        <v>44117</v>
      </c>
      <c r="C2632">
        <v>1210</v>
      </c>
      <c r="D2632">
        <v>0.61</v>
      </c>
      <c r="E2632" s="2">
        <v>44117</v>
      </c>
      <c r="F2632">
        <v>2</v>
      </c>
      <c r="G2632" s="10">
        <f>IF(Table_production_dim1[[#This Row],[system_created_date]]=Table_production_dim1[[#Headers],[system_created_date]],"",SUMIF(B:B,Table_production_dim1[[#This Row],[system_created_date]],D:D))</f>
        <v>3.67</v>
      </c>
      <c r="H2632" s="10" t="str">
        <f>VLOOKUP(Table_production_dim1[[#This Row],[material_dim_material_id]],Table_material_dim1[[#All],[material_id]:[material_type_description]],3,FALSE)</f>
        <v>OCC</v>
      </c>
    </row>
    <row r="2633" spans="1:8" x14ac:dyDescent="0.25">
      <c r="A2633">
        <v>1683</v>
      </c>
      <c r="B2633" s="2">
        <v>44117</v>
      </c>
      <c r="C2633">
        <v>1615</v>
      </c>
      <c r="D2633">
        <v>0.81</v>
      </c>
      <c r="E2633" s="2">
        <v>44117</v>
      </c>
      <c r="F2633">
        <v>4</v>
      </c>
      <c r="G2633" s="10">
        <f>IF(Table_production_dim1[[#This Row],[system_created_date]]=Table_production_dim1[[#Headers],[system_created_date]],"",SUMIF(B:B,Table_production_dim1[[#This Row],[system_created_date]],D:D))</f>
        <v>3.67</v>
      </c>
      <c r="H2633" s="10" t="str">
        <f>VLOOKUP(Table_production_dim1[[#This Row],[material_dim_material_id]],Table_material_dim1[[#All],[material_id]:[material_type_description]],3,FALSE)</f>
        <v>ONP</v>
      </c>
    </row>
    <row r="2634" spans="1:8" x14ac:dyDescent="0.25">
      <c r="A2634">
        <v>1515</v>
      </c>
      <c r="B2634" s="2">
        <v>44117</v>
      </c>
      <c r="C2634">
        <v>880</v>
      </c>
      <c r="D2634">
        <v>0.44</v>
      </c>
      <c r="E2634" s="2">
        <v>44117</v>
      </c>
      <c r="F2634">
        <v>3</v>
      </c>
      <c r="G2634" s="10">
        <f>IF(Table_production_dim1[[#This Row],[system_created_date]]=Table_production_dim1[[#Headers],[system_created_date]],"",SUMIF(B:B,Table_production_dim1[[#This Row],[system_created_date]],D:D))</f>
        <v>3.67</v>
      </c>
      <c r="H2634" s="10" t="str">
        <f>VLOOKUP(Table_production_dim1[[#This Row],[material_dim_material_id]],Table_material_dim1[[#All],[material_id]:[material_type_description]],3,FALSE)</f>
        <v>TIN</v>
      </c>
    </row>
    <row r="2635" spans="1:8" x14ac:dyDescent="0.25">
      <c r="A2635">
        <v>864</v>
      </c>
      <c r="B2635" s="2">
        <v>44117</v>
      </c>
      <c r="C2635">
        <v>1215</v>
      </c>
      <c r="D2635">
        <v>0.61</v>
      </c>
      <c r="E2635" s="2">
        <v>44117</v>
      </c>
      <c r="F2635">
        <v>2</v>
      </c>
      <c r="G2635" s="10">
        <f>IF(Table_production_dim1[[#This Row],[system_created_date]]=Table_production_dim1[[#Headers],[system_created_date]],"",SUMIF(B:B,Table_production_dim1[[#This Row],[system_created_date]],D:D))</f>
        <v>3.67</v>
      </c>
      <c r="H2635" s="10" t="str">
        <f>VLOOKUP(Table_production_dim1[[#This Row],[material_dim_material_id]],Table_material_dim1[[#All],[material_id]:[material_type_description]],3,FALSE)</f>
        <v>OCC</v>
      </c>
    </row>
    <row r="2636" spans="1:8" x14ac:dyDescent="0.25">
      <c r="A2636">
        <v>863</v>
      </c>
      <c r="B2636" s="2">
        <v>44117</v>
      </c>
      <c r="C2636">
        <v>1200</v>
      </c>
      <c r="D2636">
        <v>0.6</v>
      </c>
      <c r="E2636" s="2">
        <v>44117</v>
      </c>
      <c r="F2636">
        <v>2</v>
      </c>
      <c r="G2636" s="10">
        <f>IF(Table_production_dim1[[#This Row],[system_created_date]]=Table_production_dim1[[#Headers],[system_created_date]],"",SUMIF(B:B,Table_production_dim1[[#This Row],[system_created_date]],D:D))</f>
        <v>3.67</v>
      </c>
      <c r="H2636" s="10" t="str">
        <f>VLOOKUP(Table_production_dim1[[#This Row],[material_dim_material_id]],Table_material_dim1[[#All],[material_id]:[material_type_description]],3,FALSE)</f>
        <v>OCC</v>
      </c>
    </row>
    <row r="2637" spans="1:8" x14ac:dyDescent="0.25">
      <c r="A2637">
        <v>1866</v>
      </c>
      <c r="B2637" s="2">
        <v>44113</v>
      </c>
      <c r="C2637">
        <v>640</v>
      </c>
      <c r="D2637">
        <v>0.32</v>
      </c>
      <c r="E2637" s="2">
        <v>44113</v>
      </c>
      <c r="F2637">
        <v>5</v>
      </c>
      <c r="G2637" s="10">
        <f>IF(Table_production_dim1[[#This Row],[system_created_date]]=Table_production_dim1[[#Headers],[system_created_date]],"",SUMIF(B:B,Table_production_dim1[[#This Row],[system_created_date]],D:D))</f>
        <v>3.78</v>
      </c>
      <c r="H2637" s="10" t="str">
        <f>VLOOKUP(Table_production_dim1[[#This Row],[material_dim_material_id]],Table_material_dim1[[#All],[material_id]:[material_type_description]],3,FALSE)</f>
        <v>PET</v>
      </c>
    </row>
    <row r="2638" spans="1:8" x14ac:dyDescent="0.25">
      <c r="A2638">
        <v>869</v>
      </c>
      <c r="B2638" s="2">
        <v>44113</v>
      </c>
      <c r="C2638">
        <v>1200</v>
      </c>
      <c r="D2638">
        <v>0.6</v>
      </c>
      <c r="E2638" s="2">
        <v>44113</v>
      </c>
      <c r="F2638">
        <v>2</v>
      </c>
      <c r="G2638" s="10">
        <f>IF(Table_production_dim1[[#This Row],[system_created_date]]=Table_production_dim1[[#Headers],[system_created_date]],"",SUMIF(B:B,Table_production_dim1[[#This Row],[system_created_date]],D:D))</f>
        <v>3.78</v>
      </c>
      <c r="H2638" s="10" t="str">
        <f>VLOOKUP(Table_production_dim1[[#This Row],[material_dim_material_id]],Table_material_dim1[[#All],[material_id]:[material_type_description]],3,FALSE)</f>
        <v>OCC</v>
      </c>
    </row>
    <row r="2639" spans="1:8" x14ac:dyDescent="0.25">
      <c r="A2639">
        <v>867</v>
      </c>
      <c r="B2639" s="2">
        <v>44113</v>
      </c>
      <c r="C2639">
        <v>1190</v>
      </c>
      <c r="D2639">
        <v>0.6</v>
      </c>
      <c r="E2639" s="2">
        <v>44113</v>
      </c>
      <c r="F2639">
        <v>2</v>
      </c>
      <c r="G2639" s="10">
        <f>IF(Table_production_dim1[[#This Row],[system_created_date]]=Table_production_dim1[[#Headers],[system_created_date]],"",SUMIF(B:B,Table_production_dim1[[#This Row],[system_created_date]],D:D))</f>
        <v>3.78</v>
      </c>
      <c r="H2639" s="10" t="str">
        <f>VLOOKUP(Table_production_dim1[[#This Row],[material_dim_material_id]],Table_material_dim1[[#All],[material_id]:[material_type_description]],3,FALSE)</f>
        <v>OCC</v>
      </c>
    </row>
    <row r="2640" spans="1:8" x14ac:dyDescent="0.25">
      <c r="A2640">
        <v>1684</v>
      </c>
      <c r="B2640" s="2">
        <v>44113</v>
      </c>
      <c r="C2640">
        <v>1615</v>
      </c>
      <c r="D2640">
        <v>0.81</v>
      </c>
      <c r="E2640" s="2">
        <v>44113</v>
      </c>
      <c r="F2640">
        <v>4</v>
      </c>
      <c r="G2640" s="10">
        <f>IF(Table_production_dim1[[#This Row],[system_created_date]]=Table_production_dim1[[#Headers],[system_created_date]],"",SUMIF(B:B,Table_production_dim1[[#This Row],[system_created_date]],D:D))</f>
        <v>3.78</v>
      </c>
      <c r="H2640" s="10" t="str">
        <f>VLOOKUP(Table_production_dim1[[#This Row],[material_dim_material_id]],Table_material_dim1[[#All],[material_id]:[material_type_description]],3,FALSE)</f>
        <v>ONP</v>
      </c>
    </row>
    <row r="2641" spans="1:8" x14ac:dyDescent="0.25">
      <c r="A2641">
        <v>2081</v>
      </c>
      <c r="B2641" s="2">
        <v>44113</v>
      </c>
      <c r="C2641">
        <v>450</v>
      </c>
      <c r="D2641">
        <v>0.23</v>
      </c>
      <c r="E2641" s="2">
        <v>44113</v>
      </c>
      <c r="F2641">
        <v>8</v>
      </c>
      <c r="G2641" s="10">
        <f>IF(Table_production_dim1[[#This Row],[system_created_date]]=Table_production_dim1[[#Headers],[system_created_date]],"",SUMIF(B:B,Table_production_dim1[[#This Row],[system_created_date]],D:D))</f>
        <v>3.78</v>
      </c>
      <c r="H2641" s="10" t="str">
        <f>VLOOKUP(Table_production_dim1[[#This Row],[material_dim_material_id]],Table_material_dim1[[#All],[material_id]:[material_type_description]],3,FALSE)</f>
        <v>UBC</v>
      </c>
    </row>
    <row r="2642" spans="1:8" x14ac:dyDescent="0.25">
      <c r="A2642">
        <v>866</v>
      </c>
      <c r="B2642" s="2">
        <v>44113</v>
      </c>
      <c r="C2642">
        <v>1211</v>
      </c>
      <c r="D2642">
        <v>0.61</v>
      </c>
      <c r="E2642" s="2">
        <v>44113</v>
      </c>
      <c r="F2642">
        <v>2</v>
      </c>
      <c r="G2642" s="10">
        <f>IF(Table_production_dim1[[#This Row],[system_created_date]]=Table_production_dim1[[#Headers],[system_created_date]],"",SUMIF(B:B,Table_production_dim1[[#This Row],[system_created_date]],D:D))</f>
        <v>3.78</v>
      </c>
      <c r="H2642" s="10" t="str">
        <f>VLOOKUP(Table_production_dim1[[#This Row],[material_dim_material_id]],Table_material_dim1[[#All],[material_id]:[material_type_description]],3,FALSE)</f>
        <v>OCC</v>
      </c>
    </row>
    <row r="2643" spans="1:8" x14ac:dyDescent="0.25">
      <c r="A2643">
        <v>868</v>
      </c>
      <c r="B2643" s="2">
        <v>44113</v>
      </c>
      <c r="C2643">
        <v>1210</v>
      </c>
      <c r="D2643">
        <v>0.61</v>
      </c>
      <c r="E2643" s="2">
        <v>44113</v>
      </c>
      <c r="F2643">
        <v>2</v>
      </c>
      <c r="G2643" s="10">
        <f>IF(Table_production_dim1[[#This Row],[system_created_date]]=Table_production_dim1[[#Headers],[system_created_date]],"",SUMIF(B:B,Table_production_dim1[[#This Row],[system_created_date]],D:D))</f>
        <v>3.78</v>
      </c>
      <c r="H2643" s="10" t="str">
        <f>VLOOKUP(Table_production_dim1[[#This Row],[material_dim_material_id]],Table_material_dim1[[#All],[material_id]:[material_type_description]],3,FALSE)</f>
        <v>OCC</v>
      </c>
    </row>
    <row r="2644" spans="1:8" x14ac:dyDescent="0.25">
      <c r="A2644">
        <v>873</v>
      </c>
      <c r="B2644" s="2">
        <v>44112</v>
      </c>
      <c r="C2644">
        <v>1200</v>
      </c>
      <c r="D2644">
        <v>0.6</v>
      </c>
      <c r="E2644" s="2">
        <v>44112</v>
      </c>
      <c r="F2644">
        <v>2</v>
      </c>
      <c r="G2644" s="10">
        <f>IF(Table_production_dim1[[#This Row],[system_created_date]]=Table_production_dim1[[#Headers],[system_created_date]],"",SUMIF(B:B,Table_production_dim1[[#This Row],[system_created_date]],D:D))</f>
        <v>8.57</v>
      </c>
      <c r="H2644" s="10" t="str">
        <f>VLOOKUP(Table_production_dim1[[#This Row],[material_dim_material_id]],Table_material_dim1[[#All],[material_id]:[material_type_description]],3,FALSE)</f>
        <v>OCC</v>
      </c>
    </row>
    <row r="2645" spans="1:8" x14ac:dyDescent="0.25">
      <c r="A2645">
        <v>875</v>
      </c>
      <c r="B2645" s="2">
        <v>44112</v>
      </c>
      <c r="C2645">
        <v>1180</v>
      </c>
      <c r="D2645">
        <v>0.59</v>
      </c>
      <c r="E2645" s="2">
        <v>44112</v>
      </c>
      <c r="F2645">
        <v>2</v>
      </c>
      <c r="G2645" s="10">
        <f>IF(Table_production_dim1[[#This Row],[system_created_date]]=Table_production_dim1[[#Headers],[system_created_date]],"",SUMIF(B:B,Table_production_dim1[[#This Row],[system_created_date]],D:D))</f>
        <v>8.57</v>
      </c>
      <c r="H2645" s="10" t="str">
        <f>VLOOKUP(Table_production_dim1[[#This Row],[material_dim_material_id]],Table_material_dim1[[#All],[material_id]:[material_type_description]],3,FALSE)</f>
        <v>OCC</v>
      </c>
    </row>
    <row r="2646" spans="1:8" x14ac:dyDescent="0.25">
      <c r="A2646">
        <v>878</v>
      </c>
      <c r="B2646" s="2">
        <v>44112</v>
      </c>
      <c r="C2646">
        <v>1200</v>
      </c>
      <c r="D2646">
        <v>0.6</v>
      </c>
      <c r="E2646" s="2">
        <v>44112</v>
      </c>
      <c r="F2646">
        <v>2</v>
      </c>
      <c r="G2646" s="10">
        <f>IF(Table_production_dim1[[#This Row],[system_created_date]]=Table_production_dim1[[#Headers],[system_created_date]],"",SUMIF(B:B,Table_production_dim1[[#This Row],[system_created_date]],D:D))</f>
        <v>8.57</v>
      </c>
      <c r="H2646" s="10" t="str">
        <f>VLOOKUP(Table_production_dim1[[#This Row],[material_dim_material_id]],Table_material_dim1[[#All],[material_id]:[material_type_description]],3,FALSE)</f>
        <v>OCC</v>
      </c>
    </row>
    <row r="2647" spans="1:8" x14ac:dyDescent="0.25">
      <c r="A2647">
        <v>1685</v>
      </c>
      <c r="B2647" s="2">
        <v>44112</v>
      </c>
      <c r="C2647">
        <v>1440</v>
      </c>
      <c r="D2647">
        <v>0.72</v>
      </c>
      <c r="E2647" s="2">
        <v>44112</v>
      </c>
      <c r="F2647">
        <v>4</v>
      </c>
      <c r="G2647" s="10">
        <f>IF(Table_production_dim1[[#This Row],[system_created_date]]=Table_production_dim1[[#Headers],[system_created_date]],"",SUMIF(B:B,Table_production_dim1[[#This Row],[system_created_date]],D:D))</f>
        <v>8.57</v>
      </c>
      <c r="H2647" s="10" t="str">
        <f>VLOOKUP(Table_production_dim1[[#This Row],[material_dim_material_id]],Table_material_dim1[[#All],[material_id]:[material_type_description]],3,FALSE)</f>
        <v>ONP</v>
      </c>
    </row>
    <row r="2648" spans="1:8" x14ac:dyDescent="0.25">
      <c r="A2648">
        <v>877</v>
      </c>
      <c r="B2648" s="2">
        <v>44112</v>
      </c>
      <c r="C2648">
        <v>1220</v>
      </c>
      <c r="D2648">
        <v>0.61</v>
      </c>
      <c r="E2648" s="2">
        <v>44112</v>
      </c>
      <c r="F2648">
        <v>2</v>
      </c>
      <c r="G2648" s="10">
        <f>IF(Table_production_dim1[[#This Row],[system_created_date]]=Table_production_dim1[[#Headers],[system_created_date]],"",SUMIF(B:B,Table_production_dim1[[#This Row],[system_created_date]],D:D))</f>
        <v>8.57</v>
      </c>
      <c r="H2648" s="10" t="str">
        <f>VLOOKUP(Table_production_dim1[[#This Row],[material_dim_material_id]],Table_material_dim1[[#All],[material_id]:[material_type_description]],3,FALSE)</f>
        <v>OCC</v>
      </c>
    </row>
    <row r="2649" spans="1:8" x14ac:dyDescent="0.25">
      <c r="A2649">
        <v>879</v>
      </c>
      <c r="B2649" s="2">
        <v>44112</v>
      </c>
      <c r="C2649">
        <v>1210</v>
      </c>
      <c r="D2649">
        <v>0.61</v>
      </c>
      <c r="E2649" s="2">
        <v>44112</v>
      </c>
      <c r="F2649">
        <v>2</v>
      </c>
      <c r="G2649" s="10">
        <f>IF(Table_production_dim1[[#This Row],[system_created_date]]=Table_production_dim1[[#Headers],[system_created_date]],"",SUMIF(B:B,Table_production_dim1[[#This Row],[system_created_date]],D:D))</f>
        <v>8.57</v>
      </c>
      <c r="H2649" s="10" t="str">
        <f>VLOOKUP(Table_production_dim1[[#This Row],[material_dim_material_id]],Table_material_dim1[[#All],[material_id]:[material_type_description]],3,FALSE)</f>
        <v>OCC</v>
      </c>
    </row>
    <row r="2650" spans="1:8" x14ac:dyDescent="0.25">
      <c r="A2650">
        <v>870</v>
      </c>
      <c r="B2650" s="2">
        <v>44112</v>
      </c>
      <c r="C2650">
        <v>1220</v>
      </c>
      <c r="D2650">
        <v>0.61</v>
      </c>
      <c r="E2650" s="2">
        <v>44112</v>
      </c>
      <c r="F2650">
        <v>2</v>
      </c>
      <c r="G2650" s="10">
        <f>IF(Table_production_dim1[[#This Row],[system_created_date]]=Table_production_dim1[[#Headers],[system_created_date]],"",SUMIF(B:B,Table_production_dim1[[#This Row],[system_created_date]],D:D))</f>
        <v>8.57</v>
      </c>
      <c r="H2650" s="10" t="str">
        <f>VLOOKUP(Table_production_dim1[[#This Row],[material_dim_material_id]],Table_material_dim1[[#All],[material_id]:[material_type_description]],3,FALSE)</f>
        <v>OCC</v>
      </c>
    </row>
    <row r="2651" spans="1:8" x14ac:dyDescent="0.25">
      <c r="A2651">
        <v>872</v>
      </c>
      <c r="B2651" s="2">
        <v>44112</v>
      </c>
      <c r="C2651">
        <v>1210</v>
      </c>
      <c r="D2651">
        <v>0.61</v>
      </c>
      <c r="E2651" s="2">
        <v>44112</v>
      </c>
      <c r="F2651">
        <v>2</v>
      </c>
      <c r="G2651" s="10">
        <f>IF(Table_production_dim1[[#This Row],[system_created_date]]=Table_production_dim1[[#Headers],[system_created_date]],"",SUMIF(B:B,Table_production_dim1[[#This Row],[system_created_date]],D:D))</f>
        <v>8.57</v>
      </c>
      <c r="H2651" s="10" t="str">
        <f>VLOOKUP(Table_production_dim1[[#This Row],[material_dim_material_id]],Table_material_dim1[[#All],[material_id]:[material_type_description]],3,FALSE)</f>
        <v>OCC</v>
      </c>
    </row>
    <row r="2652" spans="1:8" x14ac:dyDescent="0.25">
      <c r="A2652">
        <v>881</v>
      </c>
      <c r="B2652" s="2">
        <v>44112</v>
      </c>
      <c r="C2652">
        <v>1196</v>
      </c>
      <c r="D2652">
        <v>0.6</v>
      </c>
      <c r="E2652" s="2">
        <v>44112</v>
      </c>
      <c r="F2652">
        <v>2</v>
      </c>
      <c r="G2652" s="10">
        <f>IF(Table_production_dim1[[#This Row],[system_created_date]]=Table_production_dim1[[#Headers],[system_created_date]],"",SUMIF(B:B,Table_production_dim1[[#This Row],[system_created_date]],D:D))</f>
        <v>8.57</v>
      </c>
      <c r="H2652" s="10" t="str">
        <f>VLOOKUP(Table_production_dim1[[#This Row],[material_dim_material_id]],Table_material_dim1[[#All],[material_id]:[material_type_description]],3,FALSE)</f>
        <v>OCC</v>
      </c>
    </row>
    <row r="2653" spans="1:8" x14ac:dyDescent="0.25">
      <c r="A2653">
        <v>876</v>
      </c>
      <c r="B2653" s="2">
        <v>44112</v>
      </c>
      <c r="C2653">
        <v>1210</v>
      </c>
      <c r="D2653">
        <v>0.61</v>
      </c>
      <c r="E2653" s="2">
        <v>44112</v>
      </c>
      <c r="F2653">
        <v>2</v>
      </c>
      <c r="G2653" s="10">
        <f>IF(Table_production_dim1[[#This Row],[system_created_date]]=Table_production_dim1[[#Headers],[system_created_date]],"",SUMIF(B:B,Table_production_dim1[[#This Row],[system_created_date]],D:D))</f>
        <v>8.57</v>
      </c>
      <c r="H2653" s="10" t="str">
        <f>VLOOKUP(Table_production_dim1[[#This Row],[material_dim_material_id]],Table_material_dim1[[#All],[material_id]:[material_type_description]],3,FALSE)</f>
        <v>OCC</v>
      </c>
    </row>
    <row r="2654" spans="1:8" x14ac:dyDescent="0.25">
      <c r="A2654">
        <v>880</v>
      </c>
      <c r="B2654" s="2">
        <v>44112</v>
      </c>
      <c r="C2654">
        <v>1200</v>
      </c>
      <c r="D2654">
        <v>0.6</v>
      </c>
      <c r="E2654" s="2">
        <v>44112</v>
      </c>
      <c r="F2654">
        <v>2</v>
      </c>
      <c r="G2654" s="10">
        <f>IF(Table_production_dim1[[#This Row],[system_created_date]]=Table_production_dim1[[#Headers],[system_created_date]],"",SUMIF(B:B,Table_production_dim1[[#This Row],[system_created_date]],D:D))</f>
        <v>8.57</v>
      </c>
      <c r="H2654" s="10" t="str">
        <f>VLOOKUP(Table_production_dim1[[#This Row],[material_dim_material_id]],Table_material_dim1[[#All],[material_id]:[material_type_description]],3,FALSE)</f>
        <v>OCC</v>
      </c>
    </row>
    <row r="2655" spans="1:8" x14ac:dyDescent="0.25">
      <c r="A2655">
        <v>871</v>
      </c>
      <c r="B2655" s="2">
        <v>44112</v>
      </c>
      <c r="C2655">
        <v>1220</v>
      </c>
      <c r="D2655">
        <v>0.61</v>
      </c>
      <c r="E2655" s="2">
        <v>44112</v>
      </c>
      <c r="F2655">
        <v>2</v>
      </c>
      <c r="G2655" s="10">
        <f>IF(Table_production_dim1[[#This Row],[system_created_date]]=Table_production_dim1[[#Headers],[system_created_date]],"",SUMIF(B:B,Table_production_dim1[[#This Row],[system_created_date]],D:D))</f>
        <v>8.57</v>
      </c>
      <c r="H2655" s="10" t="str">
        <f>VLOOKUP(Table_production_dim1[[#This Row],[material_dim_material_id]],Table_material_dim1[[#All],[material_id]:[material_type_description]],3,FALSE)</f>
        <v>OCC</v>
      </c>
    </row>
    <row r="2656" spans="1:8" x14ac:dyDescent="0.25">
      <c r="A2656">
        <v>874</v>
      </c>
      <c r="B2656" s="2">
        <v>44112</v>
      </c>
      <c r="C2656">
        <v>1190</v>
      </c>
      <c r="D2656">
        <v>0.6</v>
      </c>
      <c r="E2656" s="2">
        <v>44112</v>
      </c>
      <c r="F2656">
        <v>2</v>
      </c>
      <c r="G2656" s="10">
        <f>IF(Table_production_dim1[[#This Row],[system_created_date]]=Table_production_dim1[[#Headers],[system_created_date]],"",SUMIF(B:B,Table_production_dim1[[#This Row],[system_created_date]],D:D))</f>
        <v>8.57</v>
      </c>
      <c r="H2656" s="10" t="str">
        <f>VLOOKUP(Table_production_dim1[[#This Row],[material_dim_material_id]],Table_material_dim1[[#All],[material_id]:[material_type_description]],3,FALSE)</f>
        <v>OCC</v>
      </c>
    </row>
    <row r="2657" spans="1:8" x14ac:dyDescent="0.25">
      <c r="A2657">
        <v>882</v>
      </c>
      <c r="B2657" s="2">
        <v>44112</v>
      </c>
      <c r="C2657">
        <v>1190</v>
      </c>
      <c r="D2657">
        <v>0.6</v>
      </c>
      <c r="E2657" s="2">
        <v>44112</v>
      </c>
      <c r="F2657">
        <v>2</v>
      </c>
      <c r="G2657" s="10">
        <f>IF(Table_production_dim1[[#This Row],[system_created_date]]=Table_production_dim1[[#Headers],[system_created_date]],"",SUMIF(B:B,Table_production_dim1[[#This Row],[system_created_date]],D:D))</f>
        <v>8.57</v>
      </c>
      <c r="H2657" s="10" t="str">
        <f>VLOOKUP(Table_production_dim1[[#This Row],[material_dim_material_id]],Table_material_dim1[[#All],[material_id]:[material_type_description]],3,FALSE)</f>
        <v>OCC</v>
      </c>
    </row>
    <row r="2658" spans="1:8" x14ac:dyDescent="0.25">
      <c r="A2658">
        <v>886</v>
      </c>
      <c r="B2658" s="2">
        <v>44111</v>
      </c>
      <c r="C2658">
        <v>1200</v>
      </c>
      <c r="D2658">
        <v>0.6</v>
      </c>
      <c r="E2658" s="2">
        <v>44111</v>
      </c>
      <c r="F2658">
        <v>2</v>
      </c>
      <c r="G2658" s="10">
        <f>IF(Table_production_dim1[[#This Row],[system_created_date]]=Table_production_dim1[[#Headers],[system_created_date]],"",SUMIF(B:B,Table_production_dim1[[#This Row],[system_created_date]],D:D))</f>
        <v>5.6000000000000005</v>
      </c>
      <c r="H2658" s="10" t="str">
        <f>VLOOKUP(Table_production_dim1[[#This Row],[material_dim_material_id]],Table_material_dim1[[#All],[material_id]:[material_type_description]],3,FALSE)</f>
        <v>OCC</v>
      </c>
    </row>
    <row r="2659" spans="1:8" x14ac:dyDescent="0.25">
      <c r="A2659">
        <v>1516</v>
      </c>
      <c r="B2659" s="2">
        <v>44111</v>
      </c>
      <c r="C2659">
        <v>890</v>
      </c>
      <c r="D2659">
        <v>0.45</v>
      </c>
      <c r="E2659" s="2">
        <v>44111</v>
      </c>
      <c r="F2659">
        <v>3</v>
      </c>
      <c r="G2659" s="10">
        <f>IF(Table_production_dim1[[#This Row],[system_created_date]]=Table_production_dim1[[#Headers],[system_created_date]],"",SUMIF(B:B,Table_production_dim1[[#This Row],[system_created_date]],D:D))</f>
        <v>5.6000000000000005</v>
      </c>
      <c r="H2659" s="10" t="str">
        <f>VLOOKUP(Table_production_dim1[[#This Row],[material_dim_material_id]],Table_material_dim1[[#All],[material_id]:[material_type_description]],3,FALSE)</f>
        <v>TIN</v>
      </c>
    </row>
    <row r="2660" spans="1:8" x14ac:dyDescent="0.25">
      <c r="A2660">
        <v>887</v>
      </c>
      <c r="B2660" s="2">
        <v>44111</v>
      </c>
      <c r="C2660">
        <v>1210</v>
      </c>
      <c r="D2660">
        <v>0.61</v>
      </c>
      <c r="E2660" s="2">
        <v>44111</v>
      </c>
      <c r="F2660">
        <v>2</v>
      </c>
      <c r="G2660" s="10">
        <f>IF(Table_production_dim1[[#This Row],[system_created_date]]=Table_production_dim1[[#Headers],[system_created_date]],"",SUMIF(B:B,Table_production_dim1[[#This Row],[system_created_date]],D:D))</f>
        <v>5.6000000000000005</v>
      </c>
      <c r="H2660" s="10" t="str">
        <f>VLOOKUP(Table_production_dim1[[#This Row],[material_dim_material_id]],Table_material_dim1[[#All],[material_id]:[material_type_description]],3,FALSE)</f>
        <v>OCC</v>
      </c>
    </row>
    <row r="2661" spans="1:8" x14ac:dyDescent="0.25">
      <c r="A2661">
        <v>885</v>
      </c>
      <c r="B2661" s="2">
        <v>44111</v>
      </c>
      <c r="C2661">
        <v>1196</v>
      </c>
      <c r="D2661">
        <v>0.6</v>
      </c>
      <c r="E2661" s="2">
        <v>44111</v>
      </c>
      <c r="F2661">
        <v>2</v>
      </c>
      <c r="G2661" s="10">
        <f>IF(Table_production_dim1[[#This Row],[system_created_date]]=Table_production_dim1[[#Headers],[system_created_date]],"",SUMIF(B:B,Table_production_dim1[[#This Row],[system_created_date]],D:D))</f>
        <v>5.6000000000000005</v>
      </c>
      <c r="H2661" s="10" t="str">
        <f>VLOOKUP(Table_production_dim1[[#This Row],[material_dim_material_id]],Table_material_dim1[[#All],[material_id]:[material_type_description]],3,FALSE)</f>
        <v>OCC</v>
      </c>
    </row>
    <row r="2662" spans="1:8" x14ac:dyDescent="0.25">
      <c r="A2662">
        <v>1968</v>
      </c>
      <c r="B2662" s="2">
        <v>44111</v>
      </c>
      <c r="C2662">
        <v>850</v>
      </c>
      <c r="D2662">
        <v>0.43</v>
      </c>
      <c r="E2662" s="2">
        <v>44111</v>
      </c>
      <c r="F2662">
        <v>7</v>
      </c>
      <c r="G2662" s="10">
        <f>IF(Table_production_dim1[[#This Row],[system_created_date]]=Table_production_dim1[[#Headers],[system_created_date]],"",SUMIF(B:B,Table_production_dim1[[#This Row],[system_created_date]],D:D))</f>
        <v>5.6000000000000005</v>
      </c>
      <c r="H2662" s="10" t="str">
        <f>VLOOKUP(Table_production_dim1[[#This Row],[material_dim_material_id]],Table_material_dim1[[#All],[material_id]:[material_type_description]],3,FALSE)</f>
        <v>HDPEC</v>
      </c>
    </row>
    <row r="2663" spans="1:8" x14ac:dyDescent="0.25">
      <c r="A2663">
        <v>883</v>
      </c>
      <c r="B2663" s="2">
        <v>44111</v>
      </c>
      <c r="C2663">
        <v>1220</v>
      </c>
      <c r="D2663">
        <v>0.61</v>
      </c>
      <c r="E2663" s="2">
        <v>44111</v>
      </c>
      <c r="F2663">
        <v>2</v>
      </c>
      <c r="G2663" s="10">
        <f>IF(Table_production_dim1[[#This Row],[system_created_date]]=Table_production_dim1[[#Headers],[system_created_date]],"",SUMIF(B:B,Table_production_dim1[[#This Row],[system_created_date]],D:D))</f>
        <v>5.6000000000000005</v>
      </c>
      <c r="H2663" s="10" t="str">
        <f>VLOOKUP(Table_production_dim1[[#This Row],[material_dim_material_id]],Table_material_dim1[[#All],[material_id]:[material_type_description]],3,FALSE)</f>
        <v>OCC</v>
      </c>
    </row>
    <row r="2664" spans="1:8" x14ac:dyDescent="0.25">
      <c r="A2664">
        <v>888</v>
      </c>
      <c r="B2664" s="2">
        <v>44111</v>
      </c>
      <c r="C2664">
        <v>440</v>
      </c>
      <c r="D2664">
        <v>0.22</v>
      </c>
      <c r="E2664" s="2">
        <v>44111</v>
      </c>
      <c r="F2664">
        <v>2</v>
      </c>
      <c r="G2664" s="10">
        <f>IF(Table_production_dim1[[#This Row],[system_created_date]]=Table_production_dim1[[#Headers],[system_created_date]],"",SUMIF(B:B,Table_production_dim1[[#This Row],[system_created_date]],D:D))</f>
        <v>5.6000000000000005</v>
      </c>
      <c r="H2664" s="10" t="str">
        <f>VLOOKUP(Table_production_dim1[[#This Row],[material_dim_material_id]],Table_material_dim1[[#All],[material_id]:[material_type_description]],3,FALSE)</f>
        <v>OCC</v>
      </c>
    </row>
    <row r="2665" spans="1:8" x14ac:dyDescent="0.25">
      <c r="A2665">
        <v>884</v>
      </c>
      <c r="B2665" s="2">
        <v>44111</v>
      </c>
      <c r="C2665">
        <v>1990</v>
      </c>
      <c r="D2665">
        <v>1</v>
      </c>
      <c r="E2665" s="2">
        <v>44111</v>
      </c>
      <c r="F2665">
        <v>2</v>
      </c>
      <c r="G2665" s="10">
        <f>IF(Table_production_dim1[[#This Row],[system_created_date]]=Table_production_dim1[[#Headers],[system_created_date]],"",SUMIF(B:B,Table_production_dim1[[#This Row],[system_created_date]],D:D))</f>
        <v>5.6000000000000005</v>
      </c>
      <c r="H2665" s="10" t="str">
        <f>VLOOKUP(Table_production_dim1[[#This Row],[material_dim_material_id]],Table_material_dim1[[#All],[material_id]:[material_type_description]],3,FALSE)</f>
        <v>OCC</v>
      </c>
    </row>
    <row r="2666" spans="1:8" x14ac:dyDescent="0.25">
      <c r="A2666">
        <v>1867</v>
      </c>
      <c r="B2666" s="2">
        <v>44111</v>
      </c>
      <c r="C2666">
        <v>640</v>
      </c>
      <c r="D2666">
        <v>0.32</v>
      </c>
      <c r="E2666" s="2">
        <v>44111</v>
      </c>
      <c r="F2666">
        <v>5</v>
      </c>
      <c r="G2666" s="10">
        <f>IF(Table_production_dim1[[#This Row],[system_created_date]]=Table_production_dim1[[#Headers],[system_created_date]],"",SUMIF(B:B,Table_production_dim1[[#This Row],[system_created_date]],D:D))</f>
        <v>5.6000000000000005</v>
      </c>
      <c r="H2666" s="10" t="str">
        <f>VLOOKUP(Table_production_dim1[[#This Row],[material_dim_material_id]],Table_material_dim1[[#All],[material_id]:[material_type_description]],3,FALSE)</f>
        <v>PET</v>
      </c>
    </row>
    <row r="2667" spans="1:8" x14ac:dyDescent="0.25">
      <c r="A2667">
        <v>1686</v>
      </c>
      <c r="B2667" s="2">
        <v>44111</v>
      </c>
      <c r="C2667">
        <v>1515</v>
      </c>
      <c r="D2667">
        <v>0.76</v>
      </c>
      <c r="E2667" s="2">
        <v>44111</v>
      </c>
      <c r="F2667">
        <v>4</v>
      </c>
      <c r="G2667" s="10">
        <f>IF(Table_production_dim1[[#This Row],[system_created_date]]=Table_production_dim1[[#Headers],[system_created_date]],"",SUMIF(B:B,Table_production_dim1[[#This Row],[system_created_date]],D:D))</f>
        <v>5.6000000000000005</v>
      </c>
      <c r="H2667" s="10" t="str">
        <f>VLOOKUP(Table_production_dim1[[#This Row],[material_dim_material_id]],Table_material_dim1[[#All],[material_id]:[material_type_description]],3,FALSE)</f>
        <v>ONP</v>
      </c>
    </row>
    <row r="2668" spans="1:8" x14ac:dyDescent="0.25">
      <c r="A2668">
        <v>891</v>
      </c>
      <c r="B2668" s="2">
        <v>44110</v>
      </c>
      <c r="C2668">
        <v>1992</v>
      </c>
      <c r="D2668">
        <v>1</v>
      </c>
      <c r="E2668" s="2">
        <v>44110</v>
      </c>
      <c r="F2668">
        <v>2</v>
      </c>
      <c r="G2668" s="10">
        <f>IF(Table_production_dim1[[#This Row],[system_created_date]]=Table_production_dim1[[#Headers],[system_created_date]],"",SUMIF(B:B,Table_production_dim1[[#This Row],[system_created_date]],D:D))</f>
        <v>6.0799999999999992</v>
      </c>
      <c r="H2668" s="10" t="str">
        <f>VLOOKUP(Table_production_dim1[[#This Row],[material_dim_material_id]],Table_material_dim1[[#All],[material_id]:[material_type_description]],3,FALSE)</f>
        <v>OCC</v>
      </c>
    </row>
    <row r="2669" spans="1:8" x14ac:dyDescent="0.25">
      <c r="A2669">
        <v>2082</v>
      </c>
      <c r="B2669" s="2">
        <v>44110</v>
      </c>
      <c r="C2669">
        <v>440</v>
      </c>
      <c r="D2669">
        <v>0.22</v>
      </c>
      <c r="E2669" s="2">
        <v>44110</v>
      </c>
      <c r="F2669">
        <v>8</v>
      </c>
      <c r="G2669" s="10">
        <f>IF(Table_production_dim1[[#This Row],[system_created_date]]=Table_production_dim1[[#Headers],[system_created_date]],"",SUMIF(B:B,Table_production_dim1[[#This Row],[system_created_date]],D:D))</f>
        <v>6.0799999999999992</v>
      </c>
      <c r="H2669" s="10" t="str">
        <f>VLOOKUP(Table_production_dim1[[#This Row],[material_dim_material_id]],Table_material_dim1[[#All],[material_id]:[material_type_description]],3,FALSE)</f>
        <v>UBC</v>
      </c>
    </row>
    <row r="2670" spans="1:8" x14ac:dyDescent="0.25">
      <c r="A2670">
        <v>890</v>
      </c>
      <c r="B2670" s="2">
        <v>44110</v>
      </c>
      <c r="C2670">
        <v>1220</v>
      </c>
      <c r="D2670">
        <v>0.61</v>
      </c>
      <c r="E2670" s="2">
        <v>44110</v>
      </c>
      <c r="F2670">
        <v>2</v>
      </c>
      <c r="G2670" s="10">
        <f>IF(Table_production_dim1[[#This Row],[system_created_date]]=Table_production_dim1[[#Headers],[system_created_date]],"",SUMIF(B:B,Table_production_dim1[[#This Row],[system_created_date]],D:D))</f>
        <v>6.0799999999999992</v>
      </c>
      <c r="H2670" s="10" t="str">
        <f>VLOOKUP(Table_production_dim1[[#This Row],[material_dim_material_id]],Table_material_dim1[[#All],[material_id]:[material_type_description]],3,FALSE)</f>
        <v>OCC</v>
      </c>
    </row>
    <row r="2671" spans="1:8" x14ac:dyDescent="0.25">
      <c r="A2671">
        <v>2083</v>
      </c>
      <c r="B2671" s="2">
        <v>44110</v>
      </c>
      <c r="C2671">
        <v>450</v>
      </c>
      <c r="D2671">
        <v>0.23</v>
      </c>
      <c r="E2671" s="2">
        <v>44110</v>
      </c>
      <c r="F2671">
        <v>8</v>
      </c>
      <c r="G2671" s="10">
        <f>IF(Table_production_dim1[[#This Row],[system_created_date]]=Table_production_dim1[[#Headers],[system_created_date]],"",SUMIF(B:B,Table_production_dim1[[#This Row],[system_created_date]],D:D))</f>
        <v>6.0799999999999992</v>
      </c>
      <c r="H2671" s="10" t="str">
        <f>VLOOKUP(Table_production_dim1[[#This Row],[material_dim_material_id]],Table_material_dim1[[#All],[material_id]:[material_type_description]],3,FALSE)</f>
        <v>UBC</v>
      </c>
    </row>
    <row r="2672" spans="1:8" x14ac:dyDescent="0.25">
      <c r="A2672">
        <v>892</v>
      </c>
      <c r="B2672" s="2">
        <v>44110</v>
      </c>
      <c r="C2672">
        <v>1210</v>
      </c>
      <c r="D2672">
        <v>0.61</v>
      </c>
      <c r="E2672" s="2">
        <v>44110</v>
      </c>
      <c r="F2672">
        <v>2</v>
      </c>
      <c r="G2672" s="10">
        <f>IF(Table_production_dim1[[#This Row],[system_created_date]]=Table_production_dim1[[#Headers],[system_created_date]],"",SUMIF(B:B,Table_production_dim1[[#This Row],[system_created_date]],D:D))</f>
        <v>6.0799999999999992</v>
      </c>
      <c r="H2672" s="10" t="str">
        <f>VLOOKUP(Table_production_dim1[[#This Row],[material_dim_material_id]],Table_material_dim1[[#All],[material_id]:[material_type_description]],3,FALSE)</f>
        <v>OCC</v>
      </c>
    </row>
    <row r="2673" spans="1:8" x14ac:dyDescent="0.25">
      <c r="A2673">
        <v>1687</v>
      </c>
      <c r="B2673" s="2">
        <v>44110</v>
      </c>
      <c r="C2673">
        <v>1650</v>
      </c>
      <c r="D2673">
        <v>0.83</v>
      </c>
      <c r="E2673" s="2">
        <v>44110</v>
      </c>
      <c r="F2673">
        <v>4</v>
      </c>
      <c r="G2673" s="10">
        <f>IF(Table_production_dim1[[#This Row],[system_created_date]]=Table_production_dim1[[#Headers],[system_created_date]],"",SUMIF(B:B,Table_production_dim1[[#This Row],[system_created_date]],D:D))</f>
        <v>6.0799999999999992</v>
      </c>
      <c r="H2673" s="10" t="str">
        <f>VLOOKUP(Table_production_dim1[[#This Row],[material_dim_material_id]],Table_material_dim1[[#All],[material_id]:[material_type_description]],3,FALSE)</f>
        <v>ONP</v>
      </c>
    </row>
    <row r="2674" spans="1:8" x14ac:dyDescent="0.25">
      <c r="A2674">
        <v>895</v>
      </c>
      <c r="B2674" s="2">
        <v>44110</v>
      </c>
      <c r="C2674">
        <v>1550</v>
      </c>
      <c r="D2674">
        <v>0.78</v>
      </c>
      <c r="E2674" s="2">
        <v>44110</v>
      </c>
      <c r="F2674">
        <v>2</v>
      </c>
      <c r="G2674" s="10">
        <f>IF(Table_production_dim1[[#This Row],[system_created_date]]=Table_production_dim1[[#Headers],[system_created_date]],"",SUMIF(B:B,Table_production_dim1[[#This Row],[system_created_date]],D:D))</f>
        <v>6.0799999999999992</v>
      </c>
      <c r="H2674" s="10" t="str">
        <f>VLOOKUP(Table_production_dim1[[#This Row],[material_dim_material_id]],Table_material_dim1[[#All],[material_id]:[material_type_description]],3,FALSE)</f>
        <v>OCC</v>
      </c>
    </row>
    <row r="2675" spans="1:8" x14ac:dyDescent="0.25">
      <c r="A2675">
        <v>894</v>
      </c>
      <c r="B2675" s="2">
        <v>44110</v>
      </c>
      <c r="C2675">
        <v>1196</v>
      </c>
      <c r="D2675">
        <v>0.6</v>
      </c>
      <c r="E2675" s="2">
        <v>44110</v>
      </c>
      <c r="F2675">
        <v>2</v>
      </c>
      <c r="G2675" s="10">
        <f>IF(Table_production_dim1[[#This Row],[system_created_date]]=Table_production_dim1[[#Headers],[system_created_date]],"",SUMIF(B:B,Table_production_dim1[[#This Row],[system_created_date]],D:D))</f>
        <v>6.0799999999999992</v>
      </c>
      <c r="H2675" s="10" t="str">
        <f>VLOOKUP(Table_production_dim1[[#This Row],[material_dim_material_id]],Table_material_dim1[[#All],[material_id]:[material_type_description]],3,FALSE)</f>
        <v>OCC</v>
      </c>
    </row>
    <row r="2676" spans="1:8" x14ac:dyDescent="0.25">
      <c r="A2676">
        <v>889</v>
      </c>
      <c r="B2676" s="2">
        <v>44110</v>
      </c>
      <c r="C2676">
        <v>1200</v>
      </c>
      <c r="D2676">
        <v>0.6</v>
      </c>
      <c r="E2676" s="2">
        <v>44110</v>
      </c>
      <c r="F2676">
        <v>2</v>
      </c>
      <c r="G2676" s="10">
        <f>IF(Table_production_dim1[[#This Row],[system_created_date]]=Table_production_dim1[[#Headers],[system_created_date]],"",SUMIF(B:B,Table_production_dim1[[#This Row],[system_created_date]],D:D))</f>
        <v>6.0799999999999992</v>
      </c>
      <c r="H2676" s="10" t="str">
        <f>VLOOKUP(Table_production_dim1[[#This Row],[material_dim_material_id]],Table_material_dim1[[#All],[material_id]:[material_type_description]],3,FALSE)</f>
        <v>OCC</v>
      </c>
    </row>
    <row r="2677" spans="1:8" x14ac:dyDescent="0.25">
      <c r="A2677">
        <v>893</v>
      </c>
      <c r="B2677" s="2">
        <v>44110</v>
      </c>
      <c r="C2677">
        <v>1200</v>
      </c>
      <c r="D2677">
        <v>0.6</v>
      </c>
      <c r="E2677" s="2">
        <v>44110</v>
      </c>
      <c r="F2677">
        <v>2</v>
      </c>
      <c r="G2677" s="10">
        <f>IF(Table_production_dim1[[#This Row],[system_created_date]]=Table_production_dim1[[#Headers],[system_created_date]],"",SUMIF(B:B,Table_production_dim1[[#This Row],[system_created_date]],D:D))</f>
        <v>6.0799999999999992</v>
      </c>
      <c r="H2677" s="10" t="str">
        <f>VLOOKUP(Table_production_dim1[[#This Row],[material_dim_material_id]],Table_material_dim1[[#All],[material_id]:[material_type_description]],3,FALSE)</f>
        <v>OCC</v>
      </c>
    </row>
    <row r="2678" spans="1:8" x14ac:dyDescent="0.25">
      <c r="A2678">
        <v>902</v>
      </c>
      <c r="B2678" s="2">
        <v>44109</v>
      </c>
      <c r="C2678">
        <v>1220</v>
      </c>
      <c r="D2678">
        <v>0.61</v>
      </c>
      <c r="E2678" s="2">
        <v>44109</v>
      </c>
      <c r="F2678">
        <v>2</v>
      </c>
      <c r="G2678" s="10">
        <f>IF(Table_production_dim1[[#This Row],[system_created_date]]=Table_production_dim1[[#Headers],[system_created_date]],"",SUMIF(B:B,Table_production_dim1[[#This Row],[system_created_date]],D:D))</f>
        <v>4.22</v>
      </c>
      <c r="H2678" s="10" t="str">
        <f>VLOOKUP(Table_production_dim1[[#This Row],[material_dim_material_id]],Table_material_dim1[[#All],[material_id]:[material_type_description]],3,FALSE)</f>
        <v>OCC</v>
      </c>
    </row>
    <row r="2679" spans="1:8" x14ac:dyDescent="0.25">
      <c r="A2679">
        <v>896</v>
      </c>
      <c r="B2679" s="2">
        <v>44109</v>
      </c>
      <c r="C2679">
        <v>1150</v>
      </c>
      <c r="D2679">
        <v>0.57999999999999996</v>
      </c>
      <c r="E2679" s="2">
        <v>44109</v>
      </c>
      <c r="F2679">
        <v>2</v>
      </c>
      <c r="G2679" s="10">
        <f>IF(Table_production_dim1[[#This Row],[system_created_date]]=Table_production_dim1[[#Headers],[system_created_date]],"",SUMIF(B:B,Table_production_dim1[[#This Row],[system_created_date]],D:D))</f>
        <v>4.22</v>
      </c>
      <c r="H2679" s="10" t="str">
        <f>VLOOKUP(Table_production_dim1[[#This Row],[material_dim_material_id]],Table_material_dim1[[#All],[material_id]:[material_type_description]],3,FALSE)</f>
        <v>OCC</v>
      </c>
    </row>
    <row r="2680" spans="1:8" x14ac:dyDescent="0.25">
      <c r="A2680">
        <v>899</v>
      </c>
      <c r="B2680" s="2">
        <v>44109</v>
      </c>
      <c r="C2680">
        <v>1230</v>
      </c>
      <c r="D2680">
        <v>0.62</v>
      </c>
      <c r="E2680" s="2">
        <v>44109</v>
      </c>
      <c r="F2680">
        <v>2</v>
      </c>
      <c r="G2680" s="10">
        <f>IF(Table_production_dim1[[#This Row],[system_created_date]]=Table_production_dim1[[#Headers],[system_created_date]],"",SUMIF(B:B,Table_production_dim1[[#This Row],[system_created_date]],D:D))</f>
        <v>4.22</v>
      </c>
      <c r="H2680" s="10" t="str">
        <f>VLOOKUP(Table_production_dim1[[#This Row],[material_dim_material_id]],Table_material_dim1[[#All],[material_id]:[material_type_description]],3,FALSE)</f>
        <v>OCC</v>
      </c>
    </row>
    <row r="2681" spans="1:8" x14ac:dyDescent="0.25">
      <c r="A2681">
        <v>897</v>
      </c>
      <c r="B2681" s="2">
        <v>44109</v>
      </c>
      <c r="C2681">
        <v>1210</v>
      </c>
      <c r="D2681">
        <v>0.61</v>
      </c>
      <c r="E2681" s="2">
        <v>44109</v>
      </c>
      <c r="F2681">
        <v>2</v>
      </c>
      <c r="G2681" s="10">
        <f>IF(Table_production_dim1[[#This Row],[system_created_date]]=Table_production_dim1[[#Headers],[system_created_date]],"",SUMIF(B:B,Table_production_dim1[[#This Row],[system_created_date]],D:D))</f>
        <v>4.22</v>
      </c>
      <c r="H2681" s="10" t="str">
        <f>VLOOKUP(Table_production_dim1[[#This Row],[material_dim_material_id]],Table_material_dim1[[#All],[material_id]:[material_type_description]],3,FALSE)</f>
        <v>OCC</v>
      </c>
    </row>
    <row r="2682" spans="1:8" x14ac:dyDescent="0.25">
      <c r="A2682">
        <v>900</v>
      </c>
      <c r="B2682" s="2">
        <v>44109</v>
      </c>
      <c r="C2682">
        <v>1180</v>
      </c>
      <c r="D2682">
        <v>0.59</v>
      </c>
      <c r="E2682" s="2">
        <v>44109</v>
      </c>
      <c r="F2682">
        <v>2</v>
      </c>
      <c r="G2682" s="10">
        <f>IF(Table_production_dim1[[#This Row],[system_created_date]]=Table_production_dim1[[#Headers],[system_created_date]],"",SUMIF(B:B,Table_production_dim1[[#This Row],[system_created_date]],D:D))</f>
        <v>4.22</v>
      </c>
      <c r="H2682" s="10" t="str">
        <f>VLOOKUP(Table_production_dim1[[#This Row],[material_dim_material_id]],Table_material_dim1[[#All],[material_id]:[material_type_description]],3,FALSE)</f>
        <v>OCC</v>
      </c>
    </row>
    <row r="2683" spans="1:8" x14ac:dyDescent="0.25">
      <c r="A2683">
        <v>898</v>
      </c>
      <c r="B2683" s="2">
        <v>44109</v>
      </c>
      <c r="C2683">
        <v>1220</v>
      </c>
      <c r="D2683">
        <v>0.61</v>
      </c>
      <c r="E2683" s="2">
        <v>44109</v>
      </c>
      <c r="F2683">
        <v>2</v>
      </c>
      <c r="G2683" s="10">
        <f>IF(Table_production_dim1[[#This Row],[system_created_date]]=Table_production_dim1[[#Headers],[system_created_date]],"",SUMIF(B:B,Table_production_dim1[[#This Row],[system_created_date]],D:D))</f>
        <v>4.22</v>
      </c>
      <c r="H2683" s="10" t="str">
        <f>VLOOKUP(Table_production_dim1[[#This Row],[material_dim_material_id]],Table_material_dim1[[#All],[material_id]:[material_type_description]],3,FALSE)</f>
        <v>OCC</v>
      </c>
    </row>
    <row r="2684" spans="1:8" x14ac:dyDescent="0.25">
      <c r="A2684">
        <v>901</v>
      </c>
      <c r="B2684" s="2">
        <v>44109</v>
      </c>
      <c r="C2684">
        <v>1190</v>
      </c>
      <c r="D2684">
        <v>0.6</v>
      </c>
      <c r="E2684" s="2">
        <v>44109</v>
      </c>
      <c r="F2684">
        <v>2</v>
      </c>
      <c r="G2684" s="10">
        <f>IF(Table_production_dim1[[#This Row],[system_created_date]]=Table_production_dim1[[#Headers],[system_created_date]],"",SUMIF(B:B,Table_production_dim1[[#This Row],[system_created_date]],D:D))</f>
        <v>4.22</v>
      </c>
      <c r="H2684" s="10" t="str">
        <f>VLOOKUP(Table_production_dim1[[#This Row],[material_dim_material_id]],Table_material_dim1[[#All],[material_id]:[material_type_description]],3,FALSE)</f>
        <v>OCC</v>
      </c>
    </row>
    <row r="2685" spans="1:8" x14ac:dyDescent="0.25">
      <c r="A2685">
        <v>905</v>
      </c>
      <c r="B2685" s="2">
        <v>44106</v>
      </c>
      <c r="C2685">
        <v>1196</v>
      </c>
      <c r="D2685">
        <v>0.6</v>
      </c>
      <c r="E2685" s="2">
        <v>44106</v>
      </c>
      <c r="F2685">
        <v>2</v>
      </c>
      <c r="G2685" s="10">
        <f>IF(Table_production_dim1[[#This Row],[system_created_date]]=Table_production_dim1[[#Headers],[system_created_date]],"",SUMIF(B:B,Table_production_dim1[[#This Row],[system_created_date]],D:D))</f>
        <v>2.68</v>
      </c>
      <c r="H2685" s="10" t="str">
        <f>VLOOKUP(Table_production_dim1[[#This Row],[material_dim_material_id]],Table_material_dim1[[#All],[material_id]:[material_type_description]],3,FALSE)</f>
        <v>OCC</v>
      </c>
    </row>
    <row r="2686" spans="1:8" x14ac:dyDescent="0.25">
      <c r="A2686">
        <v>904</v>
      </c>
      <c r="B2686" s="2">
        <v>44106</v>
      </c>
      <c r="C2686">
        <v>1210</v>
      </c>
      <c r="D2686">
        <v>0.61</v>
      </c>
      <c r="E2686" s="2">
        <v>44106</v>
      </c>
      <c r="F2686">
        <v>2</v>
      </c>
      <c r="G2686" s="10">
        <f>IF(Table_production_dim1[[#This Row],[system_created_date]]=Table_production_dim1[[#Headers],[system_created_date]],"",SUMIF(B:B,Table_production_dim1[[#This Row],[system_created_date]],D:D))</f>
        <v>2.68</v>
      </c>
      <c r="H2686" s="10" t="str">
        <f>VLOOKUP(Table_production_dim1[[#This Row],[material_dim_material_id]],Table_material_dim1[[#All],[material_id]:[material_type_description]],3,FALSE)</f>
        <v>OCC</v>
      </c>
    </row>
    <row r="2687" spans="1:8" x14ac:dyDescent="0.25">
      <c r="A2687">
        <v>1868</v>
      </c>
      <c r="B2687" s="2">
        <v>44106</v>
      </c>
      <c r="C2687">
        <v>640</v>
      </c>
      <c r="D2687">
        <v>0.32</v>
      </c>
      <c r="E2687" s="2">
        <v>44106</v>
      </c>
      <c r="F2687">
        <v>5</v>
      </c>
      <c r="G2687" s="10">
        <f>IF(Table_production_dim1[[#This Row],[system_created_date]]=Table_production_dim1[[#Headers],[system_created_date]],"",SUMIF(B:B,Table_production_dim1[[#This Row],[system_created_date]],D:D))</f>
        <v>2.68</v>
      </c>
      <c r="H2687" s="10" t="str">
        <f>VLOOKUP(Table_production_dim1[[#This Row],[material_dim_material_id]],Table_material_dim1[[#All],[material_id]:[material_type_description]],3,FALSE)</f>
        <v>PET</v>
      </c>
    </row>
    <row r="2688" spans="1:8" x14ac:dyDescent="0.25">
      <c r="A2688">
        <v>903</v>
      </c>
      <c r="B2688" s="2">
        <v>44106</v>
      </c>
      <c r="C2688">
        <v>1092</v>
      </c>
      <c r="D2688">
        <v>0.55000000000000004</v>
      </c>
      <c r="E2688" s="2">
        <v>44106</v>
      </c>
      <c r="F2688">
        <v>2</v>
      </c>
      <c r="G2688" s="10">
        <f>IF(Table_production_dim1[[#This Row],[system_created_date]]=Table_production_dim1[[#Headers],[system_created_date]],"",SUMIF(B:B,Table_production_dim1[[#This Row],[system_created_date]],D:D))</f>
        <v>2.68</v>
      </c>
      <c r="H2688" s="10" t="str">
        <f>VLOOKUP(Table_production_dim1[[#This Row],[material_dim_material_id]],Table_material_dim1[[#All],[material_id]:[material_type_description]],3,FALSE)</f>
        <v>OCC</v>
      </c>
    </row>
    <row r="2689" spans="1:8" x14ac:dyDescent="0.25">
      <c r="A2689">
        <v>906</v>
      </c>
      <c r="B2689" s="2">
        <v>44106</v>
      </c>
      <c r="C2689">
        <v>1200</v>
      </c>
      <c r="D2689">
        <v>0.6</v>
      </c>
      <c r="E2689" s="2">
        <v>44106</v>
      </c>
      <c r="F2689">
        <v>2</v>
      </c>
      <c r="G2689" s="10">
        <f>IF(Table_production_dim1[[#This Row],[system_created_date]]=Table_production_dim1[[#Headers],[system_created_date]],"",SUMIF(B:B,Table_production_dim1[[#This Row],[system_created_date]],D:D))</f>
        <v>2.68</v>
      </c>
      <c r="H2689" s="10" t="str">
        <f>VLOOKUP(Table_production_dim1[[#This Row],[material_dim_material_id]],Table_material_dim1[[#All],[material_id]:[material_type_description]],3,FALSE)</f>
        <v>OCC</v>
      </c>
    </row>
    <row r="2690" spans="1:8" x14ac:dyDescent="0.25">
      <c r="A2690">
        <v>914</v>
      </c>
      <c r="B2690" s="2">
        <v>44105</v>
      </c>
      <c r="C2690">
        <v>1600</v>
      </c>
      <c r="D2690">
        <v>0.8</v>
      </c>
      <c r="E2690" s="2">
        <v>44105</v>
      </c>
      <c r="F2690">
        <v>2</v>
      </c>
      <c r="G2690" s="10">
        <f>IF(Table_production_dim1[[#This Row],[system_created_date]]=Table_production_dim1[[#Headers],[system_created_date]],"",SUMIF(B:B,Table_production_dim1[[#This Row],[system_created_date]],D:D))</f>
        <v>5.3900000000000006</v>
      </c>
      <c r="H2690" s="10" t="str">
        <f>VLOOKUP(Table_production_dim1[[#This Row],[material_dim_material_id]],Table_material_dim1[[#All],[material_id]:[material_type_description]],3,FALSE)</f>
        <v>OCC</v>
      </c>
    </row>
    <row r="2691" spans="1:8" x14ac:dyDescent="0.25">
      <c r="A2691">
        <v>912</v>
      </c>
      <c r="B2691" s="2">
        <v>44105</v>
      </c>
      <c r="C2691">
        <v>1210</v>
      </c>
      <c r="D2691">
        <v>0.61</v>
      </c>
      <c r="E2691" s="2">
        <v>44105</v>
      </c>
      <c r="F2691">
        <v>2</v>
      </c>
      <c r="G2691" s="10">
        <f>IF(Table_production_dim1[[#This Row],[system_created_date]]=Table_production_dim1[[#Headers],[system_created_date]],"",SUMIF(B:B,Table_production_dim1[[#This Row],[system_created_date]],D:D))</f>
        <v>5.3900000000000006</v>
      </c>
      <c r="H2691" s="10" t="str">
        <f>VLOOKUP(Table_production_dim1[[#This Row],[material_dim_material_id]],Table_material_dim1[[#All],[material_id]:[material_type_description]],3,FALSE)</f>
        <v>OCC</v>
      </c>
    </row>
    <row r="2692" spans="1:8" x14ac:dyDescent="0.25">
      <c r="A2692">
        <v>911</v>
      </c>
      <c r="B2692" s="2">
        <v>44105</v>
      </c>
      <c r="C2692">
        <v>1230</v>
      </c>
      <c r="D2692">
        <v>0.62</v>
      </c>
      <c r="E2692" s="2">
        <v>44105</v>
      </c>
      <c r="F2692">
        <v>2</v>
      </c>
      <c r="G2692" s="10">
        <f>IF(Table_production_dim1[[#This Row],[system_created_date]]=Table_production_dim1[[#Headers],[system_created_date]],"",SUMIF(B:B,Table_production_dim1[[#This Row],[system_created_date]],D:D))</f>
        <v>5.3900000000000006</v>
      </c>
      <c r="H2692" s="10" t="str">
        <f>VLOOKUP(Table_production_dim1[[#This Row],[material_dim_material_id]],Table_material_dim1[[#All],[material_id]:[material_type_description]],3,FALSE)</f>
        <v>OCC</v>
      </c>
    </row>
    <row r="2693" spans="1:8" x14ac:dyDescent="0.25">
      <c r="A2693">
        <v>908</v>
      </c>
      <c r="B2693" s="2">
        <v>44105</v>
      </c>
      <c r="C2693">
        <v>1140</v>
      </c>
      <c r="D2693">
        <v>0.56999999999999995</v>
      </c>
      <c r="E2693" s="2">
        <v>44105</v>
      </c>
      <c r="F2693">
        <v>2</v>
      </c>
      <c r="G2693" s="10">
        <f>IF(Table_production_dim1[[#This Row],[system_created_date]]=Table_production_dim1[[#Headers],[system_created_date]],"",SUMIF(B:B,Table_production_dim1[[#This Row],[system_created_date]],D:D))</f>
        <v>5.3900000000000006</v>
      </c>
      <c r="H2693" s="10" t="str">
        <f>VLOOKUP(Table_production_dim1[[#This Row],[material_dim_material_id]],Table_material_dim1[[#All],[material_id]:[material_type_description]],3,FALSE)</f>
        <v>OCC</v>
      </c>
    </row>
    <row r="2694" spans="1:8" x14ac:dyDescent="0.25">
      <c r="A2694">
        <v>913</v>
      </c>
      <c r="B2694" s="2">
        <v>44105</v>
      </c>
      <c r="C2694">
        <v>1650</v>
      </c>
      <c r="D2694">
        <v>0.83</v>
      </c>
      <c r="E2694" s="2">
        <v>44105</v>
      </c>
      <c r="F2694">
        <v>2</v>
      </c>
      <c r="G2694" s="10">
        <f>IF(Table_production_dim1[[#This Row],[system_created_date]]=Table_production_dim1[[#Headers],[system_created_date]],"",SUMIF(B:B,Table_production_dim1[[#This Row],[system_created_date]],D:D))</f>
        <v>5.3900000000000006</v>
      </c>
      <c r="H2694" s="10" t="str">
        <f>VLOOKUP(Table_production_dim1[[#This Row],[material_dim_material_id]],Table_material_dim1[[#All],[material_id]:[material_type_description]],3,FALSE)</f>
        <v>OCC</v>
      </c>
    </row>
    <row r="2695" spans="1:8" x14ac:dyDescent="0.25">
      <c r="A2695">
        <v>2084</v>
      </c>
      <c r="B2695" s="2">
        <v>44105</v>
      </c>
      <c r="C2695">
        <v>440</v>
      </c>
      <c r="D2695">
        <v>0.22</v>
      </c>
      <c r="E2695" s="2">
        <v>44105</v>
      </c>
      <c r="F2695">
        <v>8</v>
      </c>
      <c r="G2695" s="10">
        <f>IF(Table_production_dim1[[#This Row],[system_created_date]]=Table_production_dim1[[#Headers],[system_created_date]],"",SUMIF(B:B,Table_production_dim1[[#This Row],[system_created_date]],D:D))</f>
        <v>5.3900000000000006</v>
      </c>
      <c r="H2695" s="10" t="str">
        <f>VLOOKUP(Table_production_dim1[[#This Row],[material_dim_material_id]],Table_material_dim1[[#All],[material_id]:[material_type_description]],3,FALSE)</f>
        <v>UBC</v>
      </c>
    </row>
    <row r="2696" spans="1:8" x14ac:dyDescent="0.25">
      <c r="A2696">
        <v>909</v>
      </c>
      <c r="B2696" s="2">
        <v>44105</v>
      </c>
      <c r="C2696">
        <v>1200</v>
      </c>
      <c r="D2696">
        <v>0.6</v>
      </c>
      <c r="E2696" s="2">
        <v>44105</v>
      </c>
      <c r="F2696">
        <v>2</v>
      </c>
      <c r="G2696" s="10">
        <f>IF(Table_production_dim1[[#This Row],[system_created_date]]=Table_production_dim1[[#Headers],[system_created_date]],"",SUMIF(B:B,Table_production_dim1[[#This Row],[system_created_date]],D:D))</f>
        <v>5.3900000000000006</v>
      </c>
      <c r="H2696" s="10" t="str">
        <f>VLOOKUP(Table_production_dim1[[#This Row],[material_dim_material_id]],Table_material_dim1[[#All],[material_id]:[material_type_description]],3,FALSE)</f>
        <v>OCC</v>
      </c>
    </row>
    <row r="2697" spans="1:8" x14ac:dyDescent="0.25">
      <c r="A2697">
        <v>910</v>
      </c>
      <c r="B2697" s="2">
        <v>44105</v>
      </c>
      <c r="C2697">
        <v>1120</v>
      </c>
      <c r="D2697">
        <v>0.56000000000000005</v>
      </c>
      <c r="E2697" s="2">
        <v>44105</v>
      </c>
      <c r="F2697">
        <v>2</v>
      </c>
      <c r="G2697" s="10">
        <f>IF(Table_production_dim1[[#This Row],[system_created_date]]=Table_production_dim1[[#Headers],[system_created_date]],"",SUMIF(B:B,Table_production_dim1[[#This Row],[system_created_date]],D:D))</f>
        <v>5.3900000000000006</v>
      </c>
      <c r="H2697" s="10" t="str">
        <f>VLOOKUP(Table_production_dim1[[#This Row],[material_dim_material_id]],Table_material_dim1[[#All],[material_id]:[material_type_description]],3,FALSE)</f>
        <v>OCC</v>
      </c>
    </row>
    <row r="2698" spans="1:8" x14ac:dyDescent="0.25">
      <c r="A2698">
        <v>907</v>
      </c>
      <c r="B2698" s="2">
        <v>44105</v>
      </c>
      <c r="C2698">
        <v>1150</v>
      </c>
      <c r="D2698">
        <v>0.57999999999999996</v>
      </c>
      <c r="E2698" s="2">
        <v>44105</v>
      </c>
      <c r="F2698">
        <v>2</v>
      </c>
      <c r="G2698" s="10">
        <f>IF(Table_production_dim1[[#This Row],[system_created_date]]=Table_production_dim1[[#Headers],[system_created_date]],"",SUMIF(B:B,Table_production_dim1[[#This Row],[system_created_date]],D:D))</f>
        <v>5.3900000000000006</v>
      </c>
      <c r="H2698" s="10" t="str">
        <f>VLOOKUP(Table_production_dim1[[#This Row],[material_dim_material_id]],Table_material_dim1[[#All],[material_id]:[material_type_description]],3,FALSE)</f>
        <v>OCC</v>
      </c>
    </row>
    <row r="2699" spans="1:8" x14ac:dyDescent="0.25">
      <c r="A2699">
        <v>919</v>
      </c>
      <c r="B2699" s="2">
        <v>44104</v>
      </c>
      <c r="C2699">
        <v>1230</v>
      </c>
      <c r="D2699">
        <v>0.62</v>
      </c>
      <c r="E2699" s="2">
        <v>44104</v>
      </c>
      <c r="F2699">
        <v>2</v>
      </c>
      <c r="G2699" s="10">
        <f>IF(Table_production_dim1[[#This Row],[system_created_date]]=Table_production_dim1[[#Headers],[system_created_date]],"",SUMIF(B:B,Table_production_dim1[[#This Row],[system_created_date]],D:D))</f>
        <v>5.3900000000000006</v>
      </c>
      <c r="H2699" s="10" t="str">
        <f>VLOOKUP(Table_production_dim1[[#This Row],[material_dim_material_id]],Table_material_dim1[[#All],[material_id]:[material_type_description]],3,FALSE)</f>
        <v>OCC</v>
      </c>
    </row>
    <row r="2700" spans="1:8" x14ac:dyDescent="0.25">
      <c r="A2700">
        <v>916</v>
      </c>
      <c r="B2700" s="2">
        <v>44104</v>
      </c>
      <c r="C2700">
        <v>1140</v>
      </c>
      <c r="D2700">
        <v>0.56999999999999995</v>
      </c>
      <c r="E2700" s="2">
        <v>44104</v>
      </c>
      <c r="F2700">
        <v>2</v>
      </c>
      <c r="G2700" s="10">
        <f>IF(Table_production_dim1[[#This Row],[system_created_date]]=Table_production_dim1[[#Headers],[system_created_date]],"",SUMIF(B:B,Table_production_dim1[[#This Row],[system_created_date]],D:D))</f>
        <v>5.3900000000000006</v>
      </c>
      <c r="H2700" s="10" t="str">
        <f>VLOOKUP(Table_production_dim1[[#This Row],[material_dim_material_id]],Table_material_dim1[[#All],[material_id]:[material_type_description]],3,FALSE)</f>
        <v>OCC</v>
      </c>
    </row>
    <row r="2701" spans="1:8" x14ac:dyDescent="0.25">
      <c r="A2701">
        <v>1688</v>
      </c>
      <c r="B2701" s="2">
        <v>44104</v>
      </c>
      <c r="C2701">
        <v>1650</v>
      </c>
      <c r="D2701">
        <v>0.83</v>
      </c>
      <c r="E2701" s="2">
        <v>44104</v>
      </c>
      <c r="F2701">
        <v>4</v>
      </c>
      <c r="G2701" s="10">
        <f>IF(Table_production_dim1[[#This Row],[system_created_date]]=Table_production_dim1[[#Headers],[system_created_date]],"",SUMIF(B:B,Table_production_dim1[[#This Row],[system_created_date]],D:D))</f>
        <v>5.3900000000000006</v>
      </c>
      <c r="H2701" s="10" t="str">
        <f>VLOOKUP(Table_production_dim1[[#This Row],[material_dim_material_id]],Table_material_dim1[[#All],[material_id]:[material_type_description]],3,FALSE)</f>
        <v>ONP</v>
      </c>
    </row>
    <row r="2702" spans="1:8" x14ac:dyDescent="0.25">
      <c r="A2702">
        <v>917</v>
      </c>
      <c r="B2702" s="2">
        <v>44104</v>
      </c>
      <c r="C2702">
        <v>1200</v>
      </c>
      <c r="D2702">
        <v>0.6</v>
      </c>
      <c r="E2702" s="2">
        <v>44104</v>
      </c>
      <c r="F2702">
        <v>2</v>
      </c>
      <c r="G2702" s="10">
        <f>IF(Table_production_dim1[[#This Row],[system_created_date]]=Table_production_dim1[[#Headers],[system_created_date]],"",SUMIF(B:B,Table_production_dim1[[#This Row],[system_created_date]],D:D))</f>
        <v>5.3900000000000006</v>
      </c>
      <c r="H2702" s="10" t="str">
        <f>VLOOKUP(Table_production_dim1[[#This Row],[material_dim_material_id]],Table_material_dim1[[#All],[material_id]:[material_type_description]],3,FALSE)</f>
        <v>OCC</v>
      </c>
    </row>
    <row r="2703" spans="1:8" x14ac:dyDescent="0.25">
      <c r="A2703">
        <v>918</v>
      </c>
      <c r="B2703" s="2">
        <v>44104</v>
      </c>
      <c r="C2703">
        <v>1120</v>
      </c>
      <c r="D2703">
        <v>0.56000000000000005</v>
      </c>
      <c r="E2703" s="2">
        <v>44104</v>
      </c>
      <c r="F2703">
        <v>2</v>
      </c>
      <c r="G2703" s="10">
        <f>IF(Table_production_dim1[[#This Row],[system_created_date]]=Table_production_dim1[[#Headers],[system_created_date]],"",SUMIF(B:B,Table_production_dim1[[#This Row],[system_created_date]],D:D))</f>
        <v>5.3900000000000006</v>
      </c>
      <c r="H2703" s="10" t="str">
        <f>VLOOKUP(Table_production_dim1[[#This Row],[material_dim_material_id]],Table_material_dim1[[#All],[material_id]:[material_type_description]],3,FALSE)</f>
        <v>OCC</v>
      </c>
    </row>
    <row r="2704" spans="1:8" x14ac:dyDescent="0.25">
      <c r="A2704">
        <v>2085</v>
      </c>
      <c r="B2704" s="2">
        <v>44104</v>
      </c>
      <c r="C2704">
        <v>440</v>
      </c>
      <c r="D2704">
        <v>0.22</v>
      </c>
      <c r="E2704" s="2">
        <v>44104</v>
      </c>
      <c r="F2704">
        <v>8</v>
      </c>
      <c r="G2704" s="10">
        <f>IF(Table_production_dim1[[#This Row],[system_created_date]]=Table_production_dim1[[#Headers],[system_created_date]],"",SUMIF(B:B,Table_production_dim1[[#This Row],[system_created_date]],D:D))</f>
        <v>5.3900000000000006</v>
      </c>
      <c r="H2704" s="10" t="str">
        <f>VLOOKUP(Table_production_dim1[[#This Row],[material_dim_material_id]],Table_material_dim1[[#All],[material_id]:[material_type_description]],3,FALSE)</f>
        <v>UBC</v>
      </c>
    </row>
    <row r="2705" spans="1:8" x14ac:dyDescent="0.25">
      <c r="A2705">
        <v>915</v>
      </c>
      <c r="B2705" s="2">
        <v>44104</v>
      </c>
      <c r="C2705">
        <v>1150</v>
      </c>
      <c r="D2705">
        <v>0.57999999999999996</v>
      </c>
      <c r="E2705" s="2">
        <v>44104</v>
      </c>
      <c r="F2705">
        <v>2</v>
      </c>
      <c r="G2705" s="10">
        <f>IF(Table_production_dim1[[#This Row],[system_created_date]]=Table_production_dim1[[#Headers],[system_created_date]],"",SUMIF(B:B,Table_production_dim1[[#This Row],[system_created_date]],D:D))</f>
        <v>5.3900000000000006</v>
      </c>
      <c r="H2705" s="10" t="str">
        <f>VLOOKUP(Table_production_dim1[[#This Row],[material_dim_material_id]],Table_material_dim1[[#All],[material_id]:[material_type_description]],3,FALSE)</f>
        <v>OCC</v>
      </c>
    </row>
    <row r="2706" spans="1:8" x14ac:dyDescent="0.25">
      <c r="A2706">
        <v>1689</v>
      </c>
      <c r="B2706" s="2">
        <v>44104</v>
      </c>
      <c r="C2706">
        <v>1600</v>
      </c>
      <c r="D2706">
        <v>0.8</v>
      </c>
      <c r="E2706" s="2">
        <v>44104</v>
      </c>
      <c r="F2706">
        <v>4</v>
      </c>
      <c r="G2706" s="10">
        <f>IF(Table_production_dim1[[#This Row],[system_created_date]]=Table_production_dim1[[#Headers],[system_created_date]],"",SUMIF(B:B,Table_production_dim1[[#This Row],[system_created_date]],D:D))</f>
        <v>5.3900000000000006</v>
      </c>
      <c r="H2706" s="10" t="str">
        <f>VLOOKUP(Table_production_dim1[[#This Row],[material_dim_material_id]],Table_material_dim1[[#All],[material_id]:[material_type_description]],3,FALSE)</f>
        <v>ONP</v>
      </c>
    </row>
    <row r="2707" spans="1:8" x14ac:dyDescent="0.25">
      <c r="A2707">
        <v>920</v>
      </c>
      <c r="B2707" s="2">
        <v>44104</v>
      </c>
      <c r="C2707">
        <v>1210</v>
      </c>
      <c r="D2707">
        <v>0.61</v>
      </c>
      <c r="E2707" s="2">
        <v>44104</v>
      </c>
      <c r="F2707">
        <v>2</v>
      </c>
      <c r="G2707" s="10">
        <f>IF(Table_production_dim1[[#This Row],[system_created_date]]=Table_production_dim1[[#Headers],[system_created_date]],"",SUMIF(B:B,Table_production_dim1[[#This Row],[system_created_date]],D:D))</f>
        <v>5.3900000000000006</v>
      </c>
      <c r="H2707" s="10" t="str">
        <f>VLOOKUP(Table_production_dim1[[#This Row],[material_dim_material_id]],Table_material_dim1[[#All],[material_id]:[material_type_description]],3,FALSE)</f>
        <v>OCC</v>
      </c>
    </row>
    <row r="2708" spans="1:8" x14ac:dyDescent="0.25">
      <c r="A2708">
        <v>925</v>
      </c>
      <c r="B2708" s="2">
        <v>44103</v>
      </c>
      <c r="C2708">
        <v>1200</v>
      </c>
      <c r="D2708">
        <v>0.6</v>
      </c>
      <c r="E2708" s="2">
        <v>44103</v>
      </c>
      <c r="F2708">
        <v>2</v>
      </c>
      <c r="G2708" s="10">
        <f>IF(Table_production_dim1[[#This Row],[system_created_date]]=Table_production_dim1[[#Headers],[system_created_date]],"",SUMIF(B:B,Table_production_dim1[[#This Row],[system_created_date]],D:D))</f>
        <v>5.26</v>
      </c>
      <c r="H2708" s="10" t="str">
        <f>VLOOKUP(Table_production_dim1[[#This Row],[material_dim_material_id]],Table_material_dim1[[#All],[material_id]:[material_type_description]],3,FALSE)</f>
        <v>OCC</v>
      </c>
    </row>
    <row r="2709" spans="1:8" x14ac:dyDescent="0.25">
      <c r="A2709">
        <v>1691</v>
      </c>
      <c r="B2709" s="2">
        <v>44103</v>
      </c>
      <c r="C2709">
        <v>1600</v>
      </c>
      <c r="D2709">
        <v>0.8</v>
      </c>
      <c r="E2709" s="2">
        <v>44103</v>
      </c>
      <c r="F2709">
        <v>4</v>
      </c>
      <c r="G2709" s="10">
        <f>IF(Table_production_dim1[[#This Row],[system_created_date]]=Table_production_dim1[[#Headers],[system_created_date]],"",SUMIF(B:B,Table_production_dim1[[#This Row],[system_created_date]],D:D))</f>
        <v>5.26</v>
      </c>
      <c r="H2709" s="10" t="str">
        <f>VLOOKUP(Table_production_dim1[[#This Row],[material_dim_material_id]],Table_material_dim1[[#All],[material_id]:[material_type_description]],3,FALSE)</f>
        <v>ONP</v>
      </c>
    </row>
    <row r="2710" spans="1:8" x14ac:dyDescent="0.25">
      <c r="A2710">
        <v>1869</v>
      </c>
      <c r="B2710" s="2">
        <v>44103</v>
      </c>
      <c r="C2710">
        <v>650</v>
      </c>
      <c r="D2710">
        <v>0.33</v>
      </c>
      <c r="E2710" s="2">
        <v>44103</v>
      </c>
      <c r="F2710">
        <v>5</v>
      </c>
      <c r="G2710" s="10">
        <f>IF(Table_production_dim1[[#This Row],[system_created_date]]=Table_production_dim1[[#Headers],[system_created_date]],"",SUMIF(B:B,Table_production_dim1[[#This Row],[system_created_date]],D:D))</f>
        <v>5.26</v>
      </c>
      <c r="H2710" s="10" t="str">
        <f>VLOOKUP(Table_production_dim1[[#This Row],[material_dim_material_id]],Table_material_dim1[[#All],[material_id]:[material_type_description]],3,FALSE)</f>
        <v>PET</v>
      </c>
    </row>
    <row r="2711" spans="1:8" x14ac:dyDescent="0.25">
      <c r="A2711">
        <v>922</v>
      </c>
      <c r="B2711" s="2">
        <v>44103</v>
      </c>
      <c r="C2711">
        <v>1150</v>
      </c>
      <c r="D2711">
        <v>0.57999999999999996</v>
      </c>
      <c r="E2711" s="2">
        <v>44103</v>
      </c>
      <c r="F2711">
        <v>2</v>
      </c>
      <c r="G2711" s="10">
        <f>IF(Table_production_dim1[[#This Row],[system_created_date]]=Table_production_dim1[[#Headers],[system_created_date]],"",SUMIF(B:B,Table_production_dim1[[#This Row],[system_created_date]],D:D))</f>
        <v>5.26</v>
      </c>
      <c r="H2711" s="10" t="str">
        <f>VLOOKUP(Table_production_dim1[[#This Row],[material_dim_material_id]],Table_material_dim1[[#All],[material_id]:[material_type_description]],3,FALSE)</f>
        <v>OCC</v>
      </c>
    </row>
    <row r="2712" spans="1:8" x14ac:dyDescent="0.25">
      <c r="A2712">
        <v>923</v>
      </c>
      <c r="B2712" s="2">
        <v>44103</v>
      </c>
      <c r="C2712">
        <v>1120</v>
      </c>
      <c r="D2712">
        <v>0.56000000000000005</v>
      </c>
      <c r="E2712" s="2">
        <v>44103</v>
      </c>
      <c r="F2712">
        <v>2</v>
      </c>
      <c r="G2712" s="10">
        <f>IF(Table_production_dim1[[#This Row],[system_created_date]]=Table_production_dim1[[#Headers],[system_created_date]],"",SUMIF(B:B,Table_production_dim1[[#This Row],[system_created_date]],D:D))</f>
        <v>5.26</v>
      </c>
      <c r="H2712" s="10" t="str">
        <f>VLOOKUP(Table_production_dim1[[#This Row],[material_dim_material_id]],Table_material_dim1[[#All],[material_id]:[material_type_description]],3,FALSE)</f>
        <v>OCC</v>
      </c>
    </row>
    <row r="2713" spans="1:8" x14ac:dyDescent="0.25">
      <c r="A2713">
        <v>1690</v>
      </c>
      <c r="B2713" s="2">
        <v>44103</v>
      </c>
      <c r="C2713">
        <v>1650</v>
      </c>
      <c r="D2713">
        <v>0.83</v>
      </c>
      <c r="E2713" s="2">
        <v>44103</v>
      </c>
      <c r="F2713">
        <v>4</v>
      </c>
      <c r="G2713" s="10">
        <f>IF(Table_production_dim1[[#This Row],[system_created_date]]=Table_production_dim1[[#Headers],[system_created_date]],"",SUMIF(B:B,Table_production_dim1[[#This Row],[system_created_date]],D:D))</f>
        <v>5.26</v>
      </c>
      <c r="H2713" s="10" t="str">
        <f>VLOOKUP(Table_production_dim1[[#This Row],[material_dim_material_id]],Table_material_dim1[[#All],[material_id]:[material_type_description]],3,FALSE)</f>
        <v>ONP</v>
      </c>
    </row>
    <row r="2714" spans="1:8" x14ac:dyDescent="0.25">
      <c r="A2714">
        <v>924</v>
      </c>
      <c r="B2714" s="2">
        <v>44103</v>
      </c>
      <c r="C2714">
        <v>1130</v>
      </c>
      <c r="D2714">
        <v>0.56999999999999995</v>
      </c>
      <c r="E2714" s="2">
        <v>44103</v>
      </c>
      <c r="F2714">
        <v>2</v>
      </c>
      <c r="G2714" s="10">
        <f>IF(Table_production_dim1[[#This Row],[system_created_date]]=Table_production_dim1[[#Headers],[system_created_date]],"",SUMIF(B:B,Table_production_dim1[[#This Row],[system_created_date]],D:D))</f>
        <v>5.26</v>
      </c>
      <c r="H2714" s="10" t="str">
        <f>VLOOKUP(Table_production_dim1[[#This Row],[material_dim_material_id]],Table_material_dim1[[#All],[material_id]:[material_type_description]],3,FALSE)</f>
        <v>OCC</v>
      </c>
    </row>
    <row r="2715" spans="1:8" x14ac:dyDescent="0.25">
      <c r="A2715">
        <v>921</v>
      </c>
      <c r="B2715" s="2">
        <v>44103</v>
      </c>
      <c r="C2715">
        <v>1120</v>
      </c>
      <c r="D2715">
        <v>0.56000000000000005</v>
      </c>
      <c r="E2715" s="2">
        <v>44103</v>
      </c>
      <c r="F2715">
        <v>2</v>
      </c>
      <c r="G2715" s="10">
        <f>IF(Table_production_dim1[[#This Row],[system_created_date]]=Table_production_dim1[[#Headers],[system_created_date]],"",SUMIF(B:B,Table_production_dim1[[#This Row],[system_created_date]],D:D))</f>
        <v>5.26</v>
      </c>
      <c r="H2715" s="10" t="str">
        <f>VLOOKUP(Table_production_dim1[[#This Row],[material_dim_material_id]],Table_material_dim1[[#All],[material_id]:[material_type_description]],3,FALSE)</f>
        <v>OCC</v>
      </c>
    </row>
    <row r="2716" spans="1:8" x14ac:dyDescent="0.25">
      <c r="A2716">
        <v>1517</v>
      </c>
      <c r="B2716" s="2">
        <v>44103</v>
      </c>
      <c r="C2716">
        <v>850</v>
      </c>
      <c r="D2716">
        <v>0.43</v>
      </c>
      <c r="E2716" s="2">
        <v>44103</v>
      </c>
      <c r="F2716">
        <v>3</v>
      </c>
      <c r="G2716" s="10">
        <f>IF(Table_production_dim1[[#This Row],[system_created_date]]=Table_production_dim1[[#Headers],[system_created_date]],"",SUMIF(B:B,Table_production_dim1[[#This Row],[system_created_date]],D:D))</f>
        <v>5.26</v>
      </c>
      <c r="H2716" s="10" t="str">
        <f>VLOOKUP(Table_production_dim1[[#This Row],[material_dim_material_id]],Table_material_dim1[[#All],[material_id]:[material_type_description]],3,FALSE)</f>
        <v>TIN</v>
      </c>
    </row>
    <row r="2717" spans="1:8" x14ac:dyDescent="0.25">
      <c r="A2717">
        <v>927</v>
      </c>
      <c r="B2717" s="2">
        <v>44102</v>
      </c>
      <c r="C2717">
        <v>1265</v>
      </c>
      <c r="D2717">
        <v>0.63</v>
      </c>
      <c r="E2717" s="2">
        <v>44102</v>
      </c>
      <c r="F2717">
        <v>2</v>
      </c>
      <c r="G2717" s="10">
        <f>IF(Table_production_dim1[[#This Row],[system_created_date]]=Table_production_dim1[[#Headers],[system_created_date]],"",SUMIF(B:B,Table_production_dim1[[#This Row],[system_created_date]],D:D))</f>
        <v>4.22</v>
      </c>
      <c r="H2717" s="10" t="str">
        <f>VLOOKUP(Table_production_dim1[[#This Row],[material_dim_material_id]],Table_material_dim1[[#All],[material_id]:[material_type_description]],3,FALSE)</f>
        <v>OCC</v>
      </c>
    </row>
    <row r="2718" spans="1:8" x14ac:dyDescent="0.25">
      <c r="A2718">
        <v>2086</v>
      </c>
      <c r="B2718" s="2">
        <v>44102</v>
      </c>
      <c r="C2718">
        <v>450</v>
      </c>
      <c r="D2718">
        <v>0.23</v>
      </c>
      <c r="E2718" s="2">
        <v>44102</v>
      </c>
      <c r="F2718">
        <v>8</v>
      </c>
      <c r="G2718" s="10">
        <f>IF(Table_production_dim1[[#This Row],[system_created_date]]=Table_production_dim1[[#Headers],[system_created_date]],"",SUMIF(B:B,Table_production_dim1[[#This Row],[system_created_date]],D:D))</f>
        <v>4.22</v>
      </c>
      <c r="H2718" s="10" t="str">
        <f>VLOOKUP(Table_production_dim1[[#This Row],[material_dim_material_id]],Table_material_dim1[[#All],[material_id]:[material_type_description]],3,FALSE)</f>
        <v>UBC</v>
      </c>
    </row>
    <row r="2719" spans="1:8" x14ac:dyDescent="0.25">
      <c r="A2719">
        <v>929</v>
      </c>
      <c r="B2719" s="2">
        <v>44102</v>
      </c>
      <c r="C2719">
        <v>1300</v>
      </c>
      <c r="D2719">
        <v>0.65</v>
      </c>
      <c r="E2719" s="2">
        <v>44102</v>
      </c>
      <c r="F2719">
        <v>2</v>
      </c>
      <c r="G2719" s="10">
        <f>IF(Table_production_dim1[[#This Row],[system_created_date]]=Table_production_dim1[[#Headers],[system_created_date]],"",SUMIF(B:B,Table_production_dim1[[#This Row],[system_created_date]],D:D))</f>
        <v>4.22</v>
      </c>
      <c r="H2719" s="10" t="str">
        <f>VLOOKUP(Table_production_dim1[[#This Row],[material_dim_material_id]],Table_material_dim1[[#All],[material_id]:[material_type_description]],3,FALSE)</f>
        <v>OCC</v>
      </c>
    </row>
    <row r="2720" spans="1:8" x14ac:dyDescent="0.25">
      <c r="A2720">
        <v>928</v>
      </c>
      <c r="B2720" s="2">
        <v>44102</v>
      </c>
      <c r="C2720">
        <v>1298</v>
      </c>
      <c r="D2720">
        <v>0.65</v>
      </c>
      <c r="E2720" s="2">
        <v>44102</v>
      </c>
      <c r="F2720">
        <v>2</v>
      </c>
      <c r="G2720" s="10">
        <f>IF(Table_production_dim1[[#This Row],[system_created_date]]=Table_production_dim1[[#Headers],[system_created_date]],"",SUMIF(B:B,Table_production_dim1[[#This Row],[system_created_date]],D:D))</f>
        <v>4.22</v>
      </c>
      <c r="H2720" s="10" t="str">
        <f>VLOOKUP(Table_production_dim1[[#This Row],[material_dim_material_id]],Table_material_dim1[[#All],[material_id]:[material_type_description]],3,FALSE)</f>
        <v>OCC</v>
      </c>
    </row>
    <row r="2721" spans="1:8" x14ac:dyDescent="0.25">
      <c r="A2721">
        <v>926</v>
      </c>
      <c r="B2721" s="2">
        <v>44102</v>
      </c>
      <c r="C2721">
        <v>1215</v>
      </c>
      <c r="D2721">
        <v>0.61</v>
      </c>
      <c r="E2721" s="2">
        <v>44102</v>
      </c>
      <c r="F2721">
        <v>2</v>
      </c>
      <c r="G2721" s="10">
        <f>IF(Table_production_dim1[[#This Row],[system_created_date]]=Table_production_dim1[[#Headers],[system_created_date]],"",SUMIF(B:B,Table_production_dim1[[#This Row],[system_created_date]],D:D))</f>
        <v>4.22</v>
      </c>
      <c r="H2721" s="10" t="str">
        <f>VLOOKUP(Table_production_dim1[[#This Row],[material_dim_material_id]],Table_material_dim1[[#All],[material_id]:[material_type_description]],3,FALSE)</f>
        <v>OCC</v>
      </c>
    </row>
    <row r="2722" spans="1:8" x14ac:dyDescent="0.25">
      <c r="A2722">
        <v>1692</v>
      </c>
      <c r="B2722" s="2">
        <v>44102</v>
      </c>
      <c r="C2722">
        <v>1650</v>
      </c>
      <c r="D2722">
        <v>0.83</v>
      </c>
      <c r="E2722" s="2">
        <v>44102</v>
      </c>
      <c r="F2722">
        <v>4</v>
      </c>
      <c r="G2722" s="10">
        <f>IF(Table_production_dim1[[#This Row],[system_created_date]]=Table_production_dim1[[#Headers],[system_created_date]],"",SUMIF(B:B,Table_production_dim1[[#This Row],[system_created_date]],D:D))</f>
        <v>4.22</v>
      </c>
      <c r="H2722" s="10" t="str">
        <f>VLOOKUP(Table_production_dim1[[#This Row],[material_dim_material_id]],Table_material_dim1[[#All],[material_id]:[material_type_description]],3,FALSE)</f>
        <v>ONP</v>
      </c>
    </row>
    <row r="2723" spans="1:8" x14ac:dyDescent="0.25">
      <c r="A2723">
        <v>930</v>
      </c>
      <c r="B2723" s="2">
        <v>44102</v>
      </c>
      <c r="C2723">
        <v>1240</v>
      </c>
      <c r="D2723">
        <v>0.62</v>
      </c>
      <c r="E2723" s="2">
        <v>44102</v>
      </c>
      <c r="F2723">
        <v>2</v>
      </c>
      <c r="G2723" s="10">
        <f>IF(Table_production_dim1[[#This Row],[system_created_date]]=Table_production_dim1[[#Headers],[system_created_date]],"",SUMIF(B:B,Table_production_dim1[[#This Row],[system_created_date]],D:D))</f>
        <v>4.22</v>
      </c>
      <c r="H2723" s="10" t="str">
        <f>VLOOKUP(Table_production_dim1[[#This Row],[material_dim_material_id]],Table_material_dim1[[#All],[material_id]:[material_type_description]],3,FALSE)</f>
        <v>OCC</v>
      </c>
    </row>
    <row r="2724" spans="1:8" x14ac:dyDescent="0.25">
      <c r="A2724">
        <v>932</v>
      </c>
      <c r="B2724" s="2">
        <v>44100</v>
      </c>
      <c r="C2724">
        <v>1156</v>
      </c>
      <c r="D2724">
        <v>0.57999999999999996</v>
      </c>
      <c r="E2724" s="2">
        <v>44100</v>
      </c>
      <c r="F2724">
        <v>2</v>
      </c>
      <c r="G2724" s="10">
        <f>IF(Table_production_dim1[[#This Row],[system_created_date]]=Table_production_dim1[[#Headers],[system_created_date]],"",SUMIF(B:B,Table_production_dim1[[#This Row],[system_created_date]],D:D))</f>
        <v>1.8399999999999999</v>
      </c>
      <c r="H2724" s="10" t="str">
        <f>VLOOKUP(Table_production_dim1[[#This Row],[material_dim_material_id]],Table_material_dim1[[#All],[material_id]:[material_type_description]],3,FALSE)</f>
        <v>OCC</v>
      </c>
    </row>
    <row r="2725" spans="1:8" x14ac:dyDescent="0.25">
      <c r="A2725">
        <v>931</v>
      </c>
      <c r="B2725" s="2">
        <v>44100</v>
      </c>
      <c r="C2725">
        <v>1298</v>
      </c>
      <c r="D2725">
        <v>0.65</v>
      </c>
      <c r="E2725" s="2">
        <v>44100</v>
      </c>
      <c r="F2725">
        <v>2</v>
      </c>
      <c r="G2725" s="10">
        <f>IF(Table_production_dim1[[#This Row],[system_created_date]]=Table_production_dim1[[#Headers],[system_created_date]],"",SUMIF(B:B,Table_production_dim1[[#This Row],[system_created_date]],D:D))</f>
        <v>1.8399999999999999</v>
      </c>
      <c r="H2725" s="10" t="str">
        <f>VLOOKUP(Table_production_dim1[[#This Row],[material_dim_material_id]],Table_material_dim1[[#All],[material_id]:[material_type_description]],3,FALSE)</f>
        <v>OCC</v>
      </c>
    </row>
    <row r="2726" spans="1:8" x14ac:dyDescent="0.25">
      <c r="A2726">
        <v>933</v>
      </c>
      <c r="B2726" s="2">
        <v>44100</v>
      </c>
      <c r="C2726">
        <v>1215</v>
      </c>
      <c r="D2726">
        <v>0.61</v>
      </c>
      <c r="E2726" s="2">
        <v>44100</v>
      </c>
      <c r="F2726">
        <v>2</v>
      </c>
      <c r="G2726" s="10">
        <f>IF(Table_production_dim1[[#This Row],[system_created_date]]=Table_production_dim1[[#Headers],[system_created_date]],"",SUMIF(B:B,Table_production_dim1[[#This Row],[system_created_date]],D:D))</f>
        <v>1.8399999999999999</v>
      </c>
      <c r="H2726" s="10" t="str">
        <f>VLOOKUP(Table_production_dim1[[#This Row],[material_dim_material_id]],Table_material_dim1[[#All],[material_id]:[material_type_description]],3,FALSE)</f>
        <v>OCC</v>
      </c>
    </row>
    <row r="2727" spans="1:8" x14ac:dyDescent="0.25">
      <c r="A2727">
        <v>934</v>
      </c>
      <c r="B2727" s="2">
        <v>44099</v>
      </c>
      <c r="C2727">
        <v>1260</v>
      </c>
      <c r="D2727">
        <v>0.63</v>
      </c>
      <c r="E2727" s="2">
        <v>44099</v>
      </c>
      <c r="F2727">
        <v>2</v>
      </c>
      <c r="G2727" s="10">
        <f>IF(Table_production_dim1[[#This Row],[system_created_date]]=Table_production_dim1[[#Headers],[system_created_date]],"",SUMIF(B:B,Table_production_dim1[[#This Row],[system_created_date]],D:D))</f>
        <v>2.5900000000000003</v>
      </c>
      <c r="H2727" s="10" t="str">
        <f>VLOOKUP(Table_production_dim1[[#This Row],[material_dim_material_id]],Table_material_dim1[[#All],[material_id]:[material_type_description]],3,FALSE)</f>
        <v>OCC</v>
      </c>
    </row>
    <row r="2728" spans="1:8" x14ac:dyDescent="0.25">
      <c r="A2728">
        <v>935</v>
      </c>
      <c r="B2728" s="2">
        <v>44099</v>
      </c>
      <c r="C2728">
        <v>1216</v>
      </c>
      <c r="D2728">
        <v>0.61</v>
      </c>
      <c r="E2728" s="2">
        <v>44099</v>
      </c>
      <c r="F2728">
        <v>2</v>
      </c>
      <c r="G2728" s="10">
        <f>IF(Table_production_dim1[[#This Row],[system_created_date]]=Table_production_dim1[[#Headers],[system_created_date]],"",SUMIF(B:B,Table_production_dim1[[#This Row],[system_created_date]],D:D))</f>
        <v>2.5900000000000003</v>
      </c>
      <c r="H2728" s="10" t="str">
        <f>VLOOKUP(Table_production_dim1[[#This Row],[material_dim_material_id]],Table_material_dim1[[#All],[material_id]:[material_type_description]],3,FALSE)</f>
        <v>OCC</v>
      </c>
    </row>
    <row r="2729" spans="1:8" x14ac:dyDescent="0.25">
      <c r="A2729">
        <v>1870</v>
      </c>
      <c r="B2729" s="2">
        <v>44099</v>
      </c>
      <c r="C2729">
        <v>640</v>
      </c>
      <c r="D2729">
        <v>0.32</v>
      </c>
      <c r="E2729" s="2">
        <v>44099</v>
      </c>
      <c r="F2729">
        <v>5</v>
      </c>
      <c r="G2729" s="10">
        <f>IF(Table_production_dim1[[#This Row],[system_created_date]]=Table_production_dim1[[#Headers],[system_created_date]],"",SUMIF(B:B,Table_production_dim1[[#This Row],[system_created_date]],D:D))</f>
        <v>2.5900000000000003</v>
      </c>
      <c r="H2729" s="10" t="str">
        <f>VLOOKUP(Table_production_dim1[[#This Row],[material_dim_material_id]],Table_material_dim1[[#All],[material_id]:[material_type_description]],3,FALSE)</f>
        <v>PET</v>
      </c>
    </row>
    <row r="2730" spans="1:8" x14ac:dyDescent="0.25">
      <c r="A2730">
        <v>1693</v>
      </c>
      <c r="B2730" s="2">
        <v>44099</v>
      </c>
      <c r="C2730">
        <v>1600</v>
      </c>
      <c r="D2730">
        <v>0.8</v>
      </c>
      <c r="E2730" s="2">
        <v>44099</v>
      </c>
      <c r="F2730">
        <v>4</v>
      </c>
      <c r="G2730" s="10">
        <f>IF(Table_production_dim1[[#This Row],[system_created_date]]=Table_production_dim1[[#Headers],[system_created_date]],"",SUMIF(B:B,Table_production_dim1[[#This Row],[system_created_date]],D:D))</f>
        <v>2.5900000000000003</v>
      </c>
      <c r="H2730" s="10" t="str">
        <f>VLOOKUP(Table_production_dim1[[#This Row],[material_dim_material_id]],Table_material_dim1[[#All],[material_id]:[material_type_description]],3,FALSE)</f>
        <v>ONP</v>
      </c>
    </row>
    <row r="2731" spans="1:8" x14ac:dyDescent="0.25">
      <c r="A2731">
        <v>2087</v>
      </c>
      <c r="B2731" s="2">
        <v>44099</v>
      </c>
      <c r="C2731">
        <v>460</v>
      </c>
      <c r="D2731">
        <v>0.23</v>
      </c>
      <c r="E2731" s="2">
        <v>44099</v>
      </c>
      <c r="F2731">
        <v>8</v>
      </c>
      <c r="G2731" s="10">
        <f>IF(Table_production_dim1[[#This Row],[system_created_date]]=Table_production_dim1[[#Headers],[system_created_date]],"",SUMIF(B:B,Table_production_dim1[[#This Row],[system_created_date]],D:D))</f>
        <v>2.5900000000000003</v>
      </c>
      <c r="H2731" s="10" t="str">
        <f>VLOOKUP(Table_production_dim1[[#This Row],[material_dim_material_id]],Table_material_dim1[[#All],[material_id]:[material_type_description]],3,FALSE)</f>
        <v>UBC</v>
      </c>
    </row>
    <row r="2732" spans="1:8" x14ac:dyDescent="0.25">
      <c r="A2732">
        <v>1694</v>
      </c>
      <c r="B2732" s="2">
        <v>44098</v>
      </c>
      <c r="C2732">
        <v>1650</v>
      </c>
      <c r="D2732">
        <v>0.83</v>
      </c>
      <c r="E2732" s="2">
        <v>44098</v>
      </c>
      <c r="F2732">
        <v>4</v>
      </c>
      <c r="G2732" s="10">
        <f>IF(Table_production_dim1[[#This Row],[system_created_date]]=Table_production_dim1[[#Headers],[system_created_date]],"",SUMIF(B:B,Table_production_dim1[[#This Row],[system_created_date]],D:D))</f>
        <v>3.68</v>
      </c>
      <c r="H2732" s="10" t="str">
        <f>VLOOKUP(Table_production_dim1[[#This Row],[material_dim_material_id]],Table_material_dim1[[#All],[material_id]:[material_type_description]],3,FALSE)</f>
        <v>ONP</v>
      </c>
    </row>
    <row r="2733" spans="1:8" x14ac:dyDescent="0.25">
      <c r="A2733">
        <v>939</v>
      </c>
      <c r="B2733" s="2">
        <v>44098</v>
      </c>
      <c r="C2733">
        <v>1210</v>
      </c>
      <c r="D2733">
        <v>0.61</v>
      </c>
      <c r="E2733" s="2">
        <v>44098</v>
      </c>
      <c r="F2733">
        <v>2</v>
      </c>
      <c r="G2733" s="10">
        <f>IF(Table_production_dim1[[#This Row],[system_created_date]]=Table_production_dim1[[#Headers],[system_created_date]],"",SUMIF(B:B,Table_production_dim1[[#This Row],[system_created_date]],D:D))</f>
        <v>3.68</v>
      </c>
      <c r="H2733" s="10" t="str">
        <f>VLOOKUP(Table_production_dim1[[#This Row],[material_dim_material_id]],Table_material_dim1[[#All],[material_id]:[material_type_description]],3,FALSE)</f>
        <v>OCC</v>
      </c>
    </row>
    <row r="2734" spans="1:8" x14ac:dyDescent="0.25">
      <c r="A2734">
        <v>1969</v>
      </c>
      <c r="B2734" s="2">
        <v>44098</v>
      </c>
      <c r="C2734">
        <v>850</v>
      </c>
      <c r="D2734">
        <v>0.43</v>
      </c>
      <c r="E2734" s="2">
        <v>44098</v>
      </c>
      <c r="F2734">
        <v>7</v>
      </c>
      <c r="G2734" s="10">
        <f>IF(Table_production_dim1[[#This Row],[system_created_date]]=Table_production_dim1[[#Headers],[system_created_date]],"",SUMIF(B:B,Table_production_dim1[[#This Row],[system_created_date]],D:D))</f>
        <v>3.68</v>
      </c>
      <c r="H2734" s="10" t="str">
        <f>VLOOKUP(Table_production_dim1[[#This Row],[material_dim_material_id]],Table_material_dim1[[#All],[material_id]:[material_type_description]],3,FALSE)</f>
        <v>HDPEC</v>
      </c>
    </row>
    <row r="2735" spans="1:8" x14ac:dyDescent="0.25">
      <c r="A2735">
        <v>937</v>
      </c>
      <c r="B2735" s="2">
        <v>44098</v>
      </c>
      <c r="C2735">
        <v>1136</v>
      </c>
      <c r="D2735">
        <v>0.56999999999999995</v>
      </c>
      <c r="E2735" s="2">
        <v>44098</v>
      </c>
      <c r="F2735">
        <v>2</v>
      </c>
      <c r="G2735" s="10">
        <f>IF(Table_production_dim1[[#This Row],[system_created_date]]=Table_production_dim1[[#Headers],[system_created_date]],"",SUMIF(B:B,Table_production_dim1[[#This Row],[system_created_date]],D:D))</f>
        <v>3.68</v>
      </c>
      <c r="H2735" s="10" t="str">
        <f>VLOOKUP(Table_production_dim1[[#This Row],[material_dim_material_id]],Table_material_dim1[[#All],[material_id]:[material_type_description]],3,FALSE)</f>
        <v>OCC</v>
      </c>
    </row>
    <row r="2736" spans="1:8" x14ac:dyDescent="0.25">
      <c r="A2736">
        <v>938</v>
      </c>
      <c r="B2736" s="2">
        <v>44098</v>
      </c>
      <c r="C2736">
        <v>1240</v>
      </c>
      <c r="D2736">
        <v>0.62</v>
      </c>
      <c r="E2736" s="2">
        <v>44098</v>
      </c>
      <c r="F2736">
        <v>2</v>
      </c>
      <c r="G2736" s="10">
        <f>IF(Table_production_dim1[[#This Row],[system_created_date]]=Table_production_dim1[[#Headers],[system_created_date]],"",SUMIF(B:B,Table_production_dim1[[#This Row],[system_created_date]],D:D))</f>
        <v>3.68</v>
      </c>
      <c r="H2736" s="10" t="str">
        <f>VLOOKUP(Table_production_dim1[[#This Row],[material_dim_material_id]],Table_material_dim1[[#All],[material_id]:[material_type_description]],3,FALSE)</f>
        <v>OCC</v>
      </c>
    </row>
    <row r="2737" spans="1:8" x14ac:dyDescent="0.25">
      <c r="A2737">
        <v>936</v>
      </c>
      <c r="B2737" s="2">
        <v>44098</v>
      </c>
      <c r="C2737">
        <v>1236</v>
      </c>
      <c r="D2737">
        <v>0.62</v>
      </c>
      <c r="E2737" s="2">
        <v>44098</v>
      </c>
      <c r="F2737">
        <v>2</v>
      </c>
      <c r="G2737" s="10">
        <f>IF(Table_production_dim1[[#This Row],[system_created_date]]=Table_production_dim1[[#Headers],[system_created_date]],"",SUMIF(B:B,Table_production_dim1[[#This Row],[system_created_date]],D:D))</f>
        <v>3.68</v>
      </c>
      <c r="H2737" s="10" t="str">
        <f>VLOOKUP(Table_production_dim1[[#This Row],[material_dim_material_id]],Table_material_dim1[[#All],[material_id]:[material_type_description]],3,FALSE)</f>
        <v>OCC</v>
      </c>
    </row>
    <row r="2738" spans="1:8" x14ac:dyDescent="0.25">
      <c r="A2738">
        <v>940</v>
      </c>
      <c r="B2738" s="2">
        <v>44096</v>
      </c>
      <c r="C2738">
        <v>1210</v>
      </c>
      <c r="D2738">
        <v>0.61</v>
      </c>
      <c r="E2738" s="2">
        <v>44096</v>
      </c>
      <c r="F2738">
        <v>2</v>
      </c>
      <c r="G2738" s="10">
        <f>IF(Table_production_dim1[[#This Row],[system_created_date]]=Table_production_dim1[[#Headers],[system_created_date]],"",SUMIF(B:B,Table_production_dim1[[#This Row],[system_created_date]],D:D))</f>
        <v>2.89</v>
      </c>
      <c r="H2738" s="10" t="str">
        <f>VLOOKUP(Table_production_dim1[[#This Row],[material_dim_material_id]],Table_material_dim1[[#All],[material_id]:[material_type_description]],3,FALSE)</f>
        <v>OCC</v>
      </c>
    </row>
    <row r="2739" spans="1:8" x14ac:dyDescent="0.25">
      <c r="A2739">
        <v>942</v>
      </c>
      <c r="B2739" s="2">
        <v>44096</v>
      </c>
      <c r="C2739">
        <v>1212</v>
      </c>
      <c r="D2739">
        <v>0.61</v>
      </c>
      <c r="E2739" s="2">
        <v>44096</v>
      </c>
      <c r="F2739">
        <v>2</v>
      </c>
      <c r="G2739" s="10">
        <f>IF(Table_production_dim1[[#This Row],[system_created_date]]=Table_production_dim1[[#Headers],[system_created_date]],"",SUMIF(B:B,Table_production_dim1[[#This Row],[system_created_date]],D:D))</f>
        <v>2.89</v>
      </c>
      <c r="H2739" s="10" t="str">
        <f>VLOOKUP(Table_production_dim1[[#This Row],[material_dim_material_id]],Table_material_dim1[[#All],[material_id]:[material_type_description]],3,FALSE)</f>
        <v>OCC</v>
      </c>
    </row>
    <row r="2740" spans="1:8" x14ac:dyDescent="0.25">
      <c r="A2740">
        <v>2088</v>
      </c>
      <c r="B2740" s="2">
        <v>44096</v>
      </c>
      <c r="C2740">
        <v>460</v>
      </c>
      <c r="D2740">
        <v>0.23</v>
      </c>
      <c r="E2740" s="2">
        <v>44096</v>
      </c>
      <c r="F2740">
        <v>8</v>
      </c>
      <c r="G2740" s="10">
        <f>IF(Table_production_dim1[[#This Row],[system_created_date]]=Table_production_dim1[[#Headers],[system_created_date]],"",SUMIF(B:B,Table_production_dim1[[#This Row],[system_created_date]],D:D))</f>
        <v>2.89</v>
      </c>
      <c r="H2740" s="10" t="str">
        <f>VLOOKUP(Table_production_dim1[[#This Row],[material_dim_material_id]],Table_material_dim1[[#All],[material_id]:[material_type_description]],3,FALSE)</f>
        <v>UBC</v>
      </c>
    </row>
    <row r="2741" spans="1:8" x14ac:dyDescent="0.25">
      <c r="A2741">
        <v>941</v>
      </c>
      <c r="B2741" s="2">
        <v>44096</v>
      </c>
      <c r="C2741">
        <v>1226</v>
      </c>
      <c r="D2741">
        <v>0.61</v>
      </c>
      <c r="E2741" s="2">
        <v>44096</v>
      </c>
      <c r="F2741">
        <v>2</v>
      </c>
      <c r="G2741" s="10">
        <f>IF(Table_production_dim1[[#This Row],[system_created_date]]=Table_production_dim1[[#Headers],[system_created_date]],"",SUMIF(B:B,Table_production_dim1[[#This Row],[system_created_date]],D:D))</f>
        <v>2.89</v>
      </c>
      <c r="H2741" s="10" t="str">
        <f>VLOOKUP(Table_production_dim1[[#This Row],[material_dim_material_id]],Table_material_dim1[[#All],[material_id]:[material_type_description]],3,FALSE)</f>
        <v>OCC</v>
      </c>
    </row>
    <row r="2742" spans="1:8" x14ac:dyDescent="0.25">
      <c r="A2742">
        <v>1695</v>
      </c>
      <c r="B2742" s="2">
        <v>44096</v>
      </c>
      <c r="C2742">
        <v>1650</v>
      </c>
      <c r="D2742">
        <v>0.83</v>
      </c>
      <c r="E2742" s="2">
        <v>44096</v>
      </c>
      <c r="F2742">
        <v>4</v>
      </c>
      <c r="G2742" s="10">
        <f>IF(Table_production_dim1[[#This Row],[system_created_date]]=Table_production_dim1[[#Headers],[system_created_date]],"",SUMIF(B:B,Table_production_dim1[[#This Row],[system_created_date]],D:D))</f>
        <v>2.89</v>
      </c>
      <c r="H2742" s="10" t="str">
        <f>VLOOKUP(Table_production_dim1[[#This Row],[material_dim_material_id]],Table_material_dim1[[#All],[material_id]:[material_type_description]],3,FALSE)</f>
        <v>ONP</v>
      </c>
    </row>
    <row r="2743" spans="1:8" x14ac:dyDescent="0.25">
      <c r="A2743">
        <v>948</v>
      </c>
      <c r="B2743" s="2">
        <v>44095</v>
      </c>
      <c r="C2743">
        <v>1220</v>
      </c>
      <c r="D2743">
        <v>0.61</v>
      </c>
      <c r="E2743" s="2">
        <v>44095</v>
      </c>
      <c r="F2743">
        <v>2</v>
      </c>
      <c r="G2743" s="10">
        <f>IF(Table_production_dim1[[#This Row],[system_created_date]]=Table_production_dim1[[#Headers],[system_created_date]],"",SUMIF(B:B,Table_production_dim1[[#This Row],[system_created_date]],D:D))</f>
        <v>3.64</v>
      </c>
      <c r="H2743" s="10" t="str">
        <f>VLOOKUP(Table_production_dim1[[#This Row],[material_dim_material_id]],Table_material_dim1[[#All],[material_id]:[material_type_description]],3,FALSE)</f>
        <v>OCC</v>
      </c>
    </row>
    <row r="2744" spans="1:8" x14ac:dyDescent="0.25">
      <c r="A2744">
        <v>946</v>
      </c>
      <c r="B2744" s="2">
        <v>44095</v>
      </c>
      <c r="C2744">
        <v>1210</v>
      </c>
      <c r="D2744">
        <v>0.61</v>
      </c>
      <c r="E2744" s="2">
        <v>44095</v>
      </c>
      <c r="F2744">
        <v>2</v>
      </c>
      <c r="G2744" s="10">
        <f>IF(Table_production_dim1[[#This Row],[system_created_date]]=Table_production_dim1[[#Headers],[system_created_date]],"",SUMIF(B:B,Table_production_dim1[[#This Row],[system_created_date]],D:D))</f>
        <v>3.64</v>
      </c>
      <c r="H2744" s="10" t="str">
        <f>VLOOKUP(Table_production_dim1[[#This Row],[material_dim_material_id]],Table_material_dim1[[#All],[material_id]:[material_type_description]],3,FALSE)</f>
        <v>OCC</v>
      </c>
    </row>
    <row r="2745" spans="1:8" x14ac:dyDescent="0.25">
      <c r="A2745">
        <v>945</v>
      </c>
      <c r="B2745" s="2">
        <v>44095</v>
      </c>
      <c r="C2745">
        <v>1220</v>
      </c>
      <c r="D2745">
        <v>0.61</v>
      </c>
      <c r="E2745" s="2">
        <v>44095</v>
      </c>
      <c r="F2745">
        <v>2</v>
      </c>
      <c r="G2745" s="10">
        <f>IF(Table_production_dim1[[#This Row],[system_created_date]]=Table_production_dim1[[#Headers],[system_created_date]],"",SUMIF(B:B,Table_production_dim1[[#This Row],[system_created_date]],D:D))</f>
        <v>3.64</v>
      </c>
      <c r="H2745" s="10" t="str">
        <f>VLOOKUP(Table_production_dim1[[#This Row],[material_dim_material_id]],Table_material_dim1[[#All],[material_id]:[material_type_description]],3,FALSE)</f>
        <v>OCC</v>
      </c>
    </row>
    <row r="2746" spans="1:8" x14ac:dyDescent="0.25">
      <c r="A2746">
        <v>943</v>
      </c>
      <c r="B2746" s="2">
        <v>44095</v>
      </c>
      <c r="C2746">
        <v>1210</v>
      </c>
      <c r="D2746">
        <v>0.61</v>
      </c>
      <c r="E2746" s="2">
        <v>44095</v>
      </c>
      <c r="F2746">
        <v>2</v>
      </c>
      <c r="G2746" s="10">
        <f>IF(Table_production_dim1[[#This Row],[system_created_date]]=Table_production_dim1[[#Headers],[system_created_date]],"",SUMIF(B:B,Table_production_dim1[[#This Row],[system_created_date]],D:D))</f>
        <v>3.64</v>
      </c>
      <c r="H2746" s="10" t="str">
        <f>VLOOKUP(Table_production_dim1[[#This Row],[material_dim_material_id]],Table_material_dim1[[#All],[material_id]:[material_type_description]],3,FALSE)</f>
        <v>OCC</v>
      </c>
    </row>
    <row r="2747" spans="1:8" x14ac:dyDescent="0.25">
      <c r="A2747">
        <v>947</v>
      </c>
      <c r="B2747" s="2">
        <v>44095</v>
      </c>
      <c r="C2747">
        <v>1200</v>
      </c>
      <c r="D2747">
        <v>0.6</v>
      </c>
      <c r="E2747" s="2">
        <v>44095</v>
      </c>
      <c r="F2747">
        <v>2</v>
      </c>
      <c r="G2747" s="10">
        <f>IF(Table_production_dim1[[#This Row],[system_created_date]]=Table_production_dim1[[#Headers],[system_created_date]],"",SUMIF(B:B,Table_production_dim1[[#This Row],[system_created_date]],D:D))</f>
        <v>3.64</v>
      </c>
      <c r="H2747" s="10" t="str">
        <f>VLOOKUP(Table_production_dim1[[#This Row],[material_dim_material_id]],Table_material_dim1[[#All],[material_id]:[material_type_description]],3,FALSE)</f>
        <v>OCC</v>
      </c>
    </row>
    <row r="2748" spans="1:8" x14ac:dyDescent="0.25">
      <c r="A2748">
        <v>944</v>
      </c>
      <c r="B2748" s="2">
        <v>44095</v>
      </c>
      <c r="C2748">
        <v>1200</v>
      </c>
      <c r="D2748">
        <v>0.6</v>
      </c>
      <c r="E2748" s="2">
        <v>44095</v>
      </c>
      <c r="F2748">
        <v>2</v>
      </c>
      <c r="G2748" s="10">
        <f>IF(Table_production_dim1[[#This Row],[system_created_date]]=Table_production_dim1[[#Headers],[system_created_date]],"",SUMIF(B:B,Table_production_dim1[[#This Row],[system_created_date]],D:D))</f>
        <v>3.64</v>
      </c>
      <c r="H2748" s="10" t="str">
        <f>VLOOKUP(Table_production_dim1[[#This Row],[material_dim_material_id]],Table_material_dim1[[#All],[material_id]:[material_type_description]],3,FALSE)</f>
        <v>OCC</v>
      </c>
    </row>
    <row r="2749" spans="1:8" x14ac:dyDescent="0.25">
      <c r="A2749">
        <v>949</v>
      </c>
      <c r="B2749" s="2">
        <v>44092</v>
      </c>
      <c r="C2749">
        <v>1215</v>
      </c>
      <c r="D2749">
        <v>0.61</v>
      </c>
      <c r="E2749" s="2">
        <v>44092</v>
      </c>
      <c r="F2749">
        <v>2</v>
      </c>
      <c r="G2749" s="10">
        <f>IF(Table_production_dim1[[#This Row],[system_created_date]]=Table_production_dim1[[#Headers],[system_created_date]],"",SUMIF(B:B,Table_production_dim1[[#This Row],[system_created_date]],D:D))</f>
        <v>3.79</v>
      </c>
      <c r="H2749" s="10" t="str">
        <f>VLOOKUP(Table_production_dim1[[#This Row],[material_dim_material_id]],Table_material_dim1[[#All],[material_id]:[material_type_description]],3,FALSE)</f>
        <v>OCC</v>
      </c>
    </row>
    <row r="2750" spans="1:8" x14ac:dyDescent="0.25">
      <c r="A2750">
        <v>1696</v>
      </c>
      <c r="B2750" s="2">
        <v>44092</v>
      </c>
      <c r="C2750">
        <v>1615</v>
      </c>
      <c r="D2750">
        <v>0.81</v>
      </c>
      <c r="E2750" s="2">
        <v>44092</v>
      </c>
      <c r="F2750">
        <v>4</v>
      </c>
      <c r="G2750" s="10">
        <f>IF(Table_production_dim1[[#This Row],[system_created_date]]=Table_production_dim1[[#Headers],[system_created_date]],"",SUMIF(B:B,Table_production_dim1[[#This Row],[system_created_date]],D:D))</f>
        <v>3.79</v>
      </c>
      <c r="H2750" s="10" t="str">
        <f>VLOOKUP(Table_production_dim1[[#This Row],[material_dim_material_id]],Table_material_dim1[[#All],[material_id]:[material_type_description]],3,FALSE)</f>
        <v>ONP</v>
      </c>
    </row>
    <row r="2751" spans="1:8" x14ac:dyDescent="0.25">
      <c r="A2751">
        <v>1871</v>
      </c>
      <c r="B2751" s="2">
        <v>44092</v>
      </c>
      <c r="C2751">
        <v>600</v>
      </c>
      <c r="D2751">
        <v>0.3</v>
      </c>
      <c r="E2751" s="2">
        <v>44092</v>
      </c>
      <c r="F2751">
        <v>5</v>
      </c>
      <c r="G2751" s="10">
        <f>IF(Table_production_dim1[[#This Row],[system_created_date]]=Table_production_dim1[[#Headers],[system_created_date]],"",SUMIF(B:B,Table_production_dim1[[#This Row],[system_created_date]],D:D))</f>
        <v>3.79</v>
      </c>
      <c r="H2751" s="10" t="str">
        <f>VLOOKUP(Table_production_dim1[[#This Row],[material_dim_material_id]],Table_material_dim1[[#All],[material_id]:[material_type_description]],3,FALSE)</f>
        <v>PET</v>
      </c>
    </row>
    <row r="2752" spans="1:8" x14ac:dyDescent="0.25">
      <c r="A2752">
        <v>952</v>
      </c>
      <c r="B2752" s="2">
        <v>44092</v>
      </c>
      <c r="C2752">
        <v>1220</v>
      </c>
      <c r="D2752">
        <v>0.61</v>
      </c>
      <c r="E2752" s="2">
        <v>44092</v>
      </c>
      <c r="F2752">
        <v>2</v>
      </c>
      <c r="G2752" s="10">
        <f>IF(Table_production_dim1[[#This Row],[system_created_date]]=Table_production_dim1[[#Headers],[system_created_date]],"",SUMIF(B:B,Table_production_dim1[[#This Row],[system_created_date]],D:D))</f>
        <v>3.79</v>
      </c>
      <c r="H2752" s="10" t="str">
        <f>VLOOKUP(Table_production_dim1[[#This Row],[material_dim_material_id]],Table_material_dim1[[#All],[material_id]:[material_type_description]],3,FALSE)</f>
        <v>OCC</v>
      </c>
    </row>
    <row r="2753" spans="1:8" x14ac:dyDescent="0.25">
      <c r="A2753">
        <v>2089</v>
      </c>
      <c r="B2753" s="2">
        <v>44092</v>
      </c>
      <c r="C2753">
        <v>460</v>
      </c>
      <c r="D2753">
        <v>0.23</v>
      </c>
      <c r="E2753" s="2">
        <v>44092</v>
      </c>
      <c r="F2753">
        <v>8</v>
      </c>
      <c r="G2753" s="10">
        <f>IF(Table_production_dim1[[#This Row],[system_created_date]]=Table_production_dim1[[#Headers],[system_created_date]],"",SUMIF(B:B,Table_production_dim1[[#This Row],[system_created_date]],D:D))</f>
        <v>3.79</v>
      </c>
      <c r="H2753" s="10" t="str">
        <f>VLOOKUP(Table_production_dim1[[#This Row],[material_dim_material_id]],Table_material_dim1[[#All],[material_id]:[material_type_description]],3,FALSE)</f>
        <v>UBC</v>
      </c>
    </row>
    <row r="2754" spans="1:8" x14ac:dyDescent="0.25">
      <c r="A2754">
        <v>951</v>
      </c>
      <c r="B2754" s="2">
        <v>44092</v>
      </c>
      <c r="C2754">
        <v>1210</v>
      </c>
      <c r="D2754">
        <v>0.61</v>
      </c>
      <c r="E2754" s="2">
        <v>44092</v>
      </c>
      <c r="F2754">
        <v>2</v>
      </c>
      <c r="G2754" s="10">
        <f>IF(Table_production_dim1[[#This Row],[system_created_date]]=Table_production_dim1[[#Headers],[system_created_date]],"",SUMIF(B:B,Table_production_dim1[[#This Row],[system_created_date]],D:D))</f>
        <v>3.79</v>
      </c>
      <c r="H2754" s="10" t="str">
        <f>VLOOKUP(Table_production_dim1[[#This Row],[material_dim_material_id]],Table_material_dim1[[#All],[material_id]:[material_type_description]],3,FALSE)</f>
        <v>OCC</v>
      </c>
    </row>
    <row r="2755" spans="1:8" x14ac:dyDescent="0.25">
      <c r="A2755">
        <v>950</v>
      </c>
      <c r="B2755" s="2">
        <v>44092</v>
      </c>
      <c r="C2755">
        <v>1230</v>
      </c>
      <c r="D2755">
        <v>0.62</v>
      </c>
      <c r="E2755" s="2">
        <v>44092</v>
      </c>
      <c r="F2755">
        <v>2</v>
      </c>
      <c r="G2755" s="10">
        <f>IF(Table_production_dim1[[#This Row],[system_created_date]]=Table_production_dim1[[#Headers],[system_created_date]],"",SUMIF(B:B,Table_production_dim1[[#This Row],[system_created_date]],D:D))</f>
        <v>3.79</v>
      </c>
      <c r="H2755" s="10" t="str">
        <f>VLOOKUP(Table_production_dim1[[#This Row],[material_dim_material_id]],Table_material_dim1[[#All],[material_id]:[material_type_description]],3,FALSE)</f>
        <v>OCC</v>
      </c>
    </row>
    <row r="2756" spans="1:8" x14ac:dyDescent="0.25">
      <c r="A2756">
        <v>955</v>
      </c>
      <c r="B2756" s="2">
        <v>44091</v>
      </c>
      <c r="C2756">
        <v>1220</v>
      </c>
      <c r="D2756">
        <v>0.61</v>
      </c>
      <c r="E2756" s="2">
        <v>44091</v>
      </c>
      <c r="F2756">
        <v>2</v>
      </c>
      <c r="G2756" s="10">
        <f>IF(Table_production_dim1[[#This Row],[system_created_date]]=Table_production_dim1[[#Headers],[system_created_date]],"",SUMIF(B:B,Table_production_dim1[[#This Row],[system_created_date]],D:D))</f>
        <v>2.1</v>
      </c>
      <c r="H2756" s="10" t="str">
        <f>VLOOKUP(Table_production_dim1[[#This Row],[material_dim_material_id]],Table_material_dim1[[#All],[material_id]:[material_type_description]],3,FALSE)</f>
        <v>OCC</v>
      </c>
    </row>
    <row r="2757" spans="1:8" x14ac:dyDescent="0.25">
      <c r="A2757">
        <v>954</v>
      </c>
      <c r="B2757" s="2">
        <v>44091</v>
      </c>
      <c r="C2757">
        <v>1215</v>
      </c>
      <c r="D2757">
        <v>0.61</v>
      </c>
      <c r="E2757" s="2">
        <v>44091</v>
      </c>
      <c r="F2757">
        <v>2</v>
      </c>
      <c r="G2757" s="10">
        <f>IF(Table_production_dim1[[#This Row],[system_created_date]]=Table_production_dim1[[#Headers],[system_created_date]],"",SUMIF(B:B,Table_production_dim1[[#This Row],[system_created_date]],D:D))</f>
        <v>2.1</v>
      </c>
      <c r="H2757" s="10" t="str">
        <f>VLOOKUP(Table_production_dim1[[#This Row],[material_dim_material_id]],Table_material_dim1[[#All],[material_id]:[material_type_description]],3,FALSE)</f>
        <v>OCC</v>
      </c>
    </row>
    <row r="2758" spans="1:8" x14ac:dyDescent="0.25">
      <c r="A2758">
        <v>953</v>
      </c>
      <c r="B2758" s="2">
        <v>44091</v>
      </c>
      <c r="C2758">
        <v>1290</v>
      </c>
      <c r="D2758">
        <v>0.65</v>
      </c>
      <c r="E2758" s="2">
        <v>44091</v>
      </c>
      <c r="F2758">
        <v>2</v>
      </c>
      <c r="G2758" s="10">
        <f>IF(Table_production_dim1[[#This Row],[system_created_date]]=Table_production_dim1[[#Headers],[system_created_date]],"",SUMIF(B:B,Table_production_dim1[[#This Row],[system_created_date]],D:D))</f>
        <v>2.1</v>
      </c>
      <c r="H2758" s="10" t="str">
        <f>VLOOKUP(Table_production_dim1[[#This Row],[material_dim_material_id]],Table_material_dim1[[#All],[material_id]:[material_type_description]],3,FALSE)</f>
        <v>OCC</v>
      </c>
    </row>
    <row r="2759" spans="1:8" x14ac:dyDescent="0.25">
      <c r="A2759">
        <v>2090</v>
      </c>
      <c r="B2759" s="2">
        <v>44091</v>
      </c>
      <c r="C2759">
        <v>460</v>
      </c>
      <c r="D2759">
        <v>0.23</v>
      </c>
      <c r="E2759" s="2">
        <v>44091</v>
      </c>
      <c r="F2759">
        <v>8</v>
      </c>
      <c r="G2759" s="10">
        <f>IF(Table_production_dim1[[#This Row],[system_created_date]]=Table_production_dim1[[#Headers],[system_created_date]],"",SUMIF(B:B,Table_production_dim1[[#This Row],[system_created_date]],D:D))</f>
        <v>2.1</v>
      </c>
      <c r="H2759" s="10" t="str">
        <f>VLOOKUP(Table_production_dim1[[#This Row],[material_dim_material_id]],Table_material_dim1[[#All],[material_id]:[material_type_description]],3,FALSE)</f>
        <v>UBC</v>
      </c>
    </row>
    <row r="2760" spans="1:8" x14ac:dyDescent="0.25">
      <c r="A2760">
        <v>1872</v>
      </c>
      <c r="B2760" s="2">
        <v>44090</v>
      </c>
      <c r="C2760">
        <v>600</v>
      </c>
      <c r="D2760">
        <v>0.3</v>
      </c>
      <c r="E2760" s="2">
        <v>44090</v>
      </c>
      <c r="F2760">
        <v>5</v>
      </c>
      <c r="G2760" s="10">
        <f>IF(Table_production_dim1[[#This Row],[system_created_date]]=Table_production_dim1[[#Headers],[system_created_date]],"",SUMIF(B:B,Table_production_dim1[[#This Row],[system_created_date]],D:D))</f>
        <v>4.5600000000000005</v>
      </c>
      <c r="H2760" s="10" t="str">
        <f>VLOOKUP(Table_production_dim1[[#This Row],[material_dim_material_id]],Table_material_dim1[[#All],[material_id]:[material_type_description]],3,FALSE)</f>
        <v>PET</v>
      </c>
    </row>
    <row r="2761" spans="1:8" x14ac:dyDescent="0.25">
      <c r="A2761">
        <v>2091</v>
      </c>
      <c r="B2761" s="2">
        <v>44090</v>
      </c>
      <c r="C2761">
        <v>450</v>
      </c>
      <c r="D2761">
        <v>0.23</v>
      </c>
      <c r="E2761" s="2">
        <v>44090</v>
      </c>
      <c r="F2761">
        <v>8</v>
      </c>
      <c r="G2761" s="10">
        <f>IF(Table_production_dim1[[#This Row],[system_created_date]]=Table_production_dim1[[#Headers],[system_created_date]],"",SUMIF(B:B,Table_production_dim1[[#This Row],[system_created_date]],D:D))</f>
        <v>4.5600000000000005</v>
      </c>
      <c r="H2761" s="10" t="str">
        <f>VLOOKUP(Table_production_dim1[[#This Row],[material_dim_material_id]],Table_material_dim1[[#All],[material_id]:[material_type_description]],3,FALSE)</f>
        <v>UBC</v>
      </c>
    </row>
    <row r="2762" spans="1:8" x14ac:dyDescent="0.25">
      <c r="A2762">
        <v>956</v>
      </c>
      <c r="B2762" s="2">
        <v>44090</v>
      </c>
      <c r="C2762">
        <v>1298</v>
      </c>
      <c r="D2762">
        <v>0.65</v>
      </c>
      <c r="E2762" s="2">
        <v>44090</v>
      </c>
      <c r="F2762">
        <v>2</v>
      </c>
      <c r="G2762" s="10">
        <f>IF(Table_production_dim1[[#This Row],[system_created_date]]=Table_production_dim1[[#Headers],[system_created_date]],"",SUMIF(B:B,Table_production_dim1[[#This Row],[system_created_date]],D:D))</f>
        <v>4.5600000000000005</v>
      </c>
      <c r="H2762" s="10" t="str">
        <f>VLOOKUP(Table_production_dim1[[#This Row],[material_dim_material_id]],Table_material_dim1[[#All],[material_id]:[material_type_description]],3,FALSE)</f>
        <v>OCC</v>
      </c>
    </row>
    <row r="2763" spans="1:8" x14ac:dyDescent="0.25">
      <c r="A2763">
        <v>1698</v>
      </c>
      <c r="B2763" s="2">
        <v>44090</v>
      </c>
      <c r="C2763">
        <v>1600</v>
      </c>
      <c r="D2763">
        <v>0.8</v>
      </c>
      <c r="E2763" s="2">
        <v>44090</v>
      </c>
      <c r="F2763">
        <v>4</v>
      </c>
      <c r="G2763" s="10">
        <f>IF(Table_production_dim1[[#This Row],[system_created_date]]=Table_production_dim1[[#Headers],[system_created_date]],"",SUMIF(B:B,Table_production_dim1[[#This Row],[system_created_date]],D:D))</f>
        <v>4.5600000000000005</v>
      </c>
      <c r="H2763" s="10" t="str">
        <f>VLOOKUP(Table_production_dim1[[#This Row],[material_dim_material_id]],Table_material_dim1[[#All],[material_id]:[material_type_description]],3,FALSE)</f>
        <v>ONP</v>
      </c>
    </row>
    <row r="2764" spans="1:8" x14ac:dyDescent="0.25">
      <c r="A2764">
        <v>959</v>
      </c>
      <c r="B2764" s="2">
        <v>44090</v>
      </c>
      <c r="C2764">
        <v>1220</v>
      </c>
      <c r="D2764">
        <v>0.61</v>
      </c>
      <c r="E2764" s="2">
        <v>44090</v>
      </c>
      <c r="F2764">
        <v>2</v>
      </c>
      <c r="G2764" s="10">
        <f>IF(Table_production_dim1[[#This Row],[system_created_date]]=Table_production_dim1[[#Headers],[system_created_date]],"",SUMIF(B:B,Table_production_dim1[[#This Row],[system_created_date]],D:D))</f>
        <v>4.5600000000000005</v>
      </c>
      <c r="H2764" s="10" t="str">
        <f>VLOOKUP(Table_production_dim1[[#This Row],[material_dim_material_id]],Table_material_dim1[[#All],[material_id]:[material_type_description]],3,FALSE)</f>
        <v>OCC</v>
      </c>
    </row>
    <row r="2765" spans="1:8" x14ac:dyDescent="0.25">
      <c r="A2765">
        <v>958</v>
      </c>
      <c r="B2765" s="2">
        <v>44090</v>
      </c>
      <c r="C2765">
        <v>1215</v>
      </c>
      <c r="D2765">
        <v>0.61</v>
      </c>
      <c r="E2765" s="2">
        <v>44090</v>
      </c>
      <c r="F2765">
        <v>2</v>
      </c>
      <c r="G2765" s="10">
        <f>IF(Table_production_dim1[[#This Row],[system_created_date]]=Table_production_dim1[[#Headers],[system_created_date]],"",SUMIF(B:B,Table_production_dim1[[#This Row],[system_created_date]],D:D))</f>
        <v>4.5600000000000005</v>
      </c>
      <c r="H2765" s="10" t="str">
        <f>VLOOKUP(Table_production_dim1[[#This Row],[material_dim_material_id]],Table_material_dim1[[#All],[material_id]:[material_type_description]],3,FALSE)</f>
        <v>OCC</v>
      </c>
    </row>
    <row r="2766" spans="1:8" x14ac:dyDescent="0.25">
      <c r="A2766">
        <v>1697</v>
      </c>
      <c r="B2766" s="2">
        <v>44090</v>
      </c>
      <c r="C2766">
        <v>1560</v>
      </c>
      <c r="D2766">
        <v>0.78</v>
      </c>
      <c r="E2766" s="2">
        <v>44090</v>
      </c>
      <c r="F2766">
        <v>4</v>
      </c>
      <c r="G2766" s="10">
        <f>IF(Table_production_dim1[[#This Row],[system_created_date]]=Table_production_dim1[[#Headers],[system_created_date]],"",SUMIF(B:B,Table_production_dim1[[#This Row],[system_created_date]],D:D))</f>
        <v>4.5600000000000005</v>
      </c>
      <c r="H2766" s="10" t="str">
        <f>VLOOKUP(Table_production_dim1[[#This Row],[material_dim_material_id]],Table_material_dim1[[#All],[material_id]:[material_type_description]],3,FALSE)</f>
        <v>ONP</v>
      </c>
    </row>
    <row r="2767" spans="1:8" x14ac:dyDescent="0.25">
      <c r="A2767">
        <v>957</v>
      </c>
      <c r="B2767" s="2">
        <v>44090</v>
      </c>
      <c r="C2767">
        <v>1156</v>
      </c>
      <c r="D2767">
        <v>0.57999999999999996</v>
      </c>
      <c r="E2767" s="2">
        <v>44090</v>
      </c>
      <c r="F2767">
        <v>2</v>
      </c>
      <c r="G2767" s="10">
        <f>IF(Table_production_dim1[[#This Row],[system_created_date]]=Table_production_dim1[[#Headers],[system_created_date]],"",SUMIF(B:B,Table_production_dim1[[#This Row],[system_created_date]],D:D))</f>
        <v>4.5600000000000005</v>
      </c>
      <c r="H2767" s="10" t="str">
        <f>VLOOKUP(Table_production_dim1[[#This Row],[material_dim_material_id]],Table_material_dim1[[#All],[material_id]:[material_type_description]],3,FALSE)</f>
        <v>OCC</v>
      </c>
    </row>
    <row r="2768" spans="1:8" x14ac:dyDescent="0.25">
      <c r="A2768">
        <v>1699</v>
      </c>
      <c r="B2768" s="2">
        <v>44089</v>
      </c>
      <c r="C2768">
        <v>1560</v>
      </c>
      <c r="D2768">
        <v>0.78</v>
      </c>
      <c r="E2768" s="2">
        <v>44089</v>
      </c>
      <c r="F2768">
        <v>4</v>
      </c>
      <c r="G2768" s="10">
        <f>IF(Table_production_dim1[[#This Row],[system_created_date]]=Table_production_dim1[[#Headers],[system_created_date]],"",SUMIF(B:B,Table_production_dim1[[#This Row],[system_created_date]],D:D))</f>
        <v>4.5199999999999996</v>
      </c>
      <c r="H2768" s="10" t="str">
        <f>VLOOKUP(Table_production_dim1[[#This Row],[material_dim_material_id]],Table_material_dim1[[#All],[material_id]:[material_type_description]],3,FALSE)</f>
        <v>ONP</v>
      </c>
    </row>
    <row r="2769" spans="1:8" x14ac:dyDescent="0.25">
      <c r="A2769">
        <v>2092</v>
      </c>
      <c r="B2769" s="2">
        <v>44089</v>
      </c>
      <c r="C2769">
        <v>450</v>
      </c>
      <c r="D2769">
        <v>0.23</v>
      </c>
      <c r="E2769" s="2">
        <v>44089</v>
      </c>
      <c r="F2769">
        <v>8</v>
      </c>
      <c r="G2769" s="10">
        <f>IF(Table_production_dim1[[#This Row],[system_created_date]]=Table_production_dim1[[#Headers],[system_created_date]],"",SUMIF(B:B,Table_production_dim1[[#This Row],[system_created_date]],D:D))</f>
        <v>4.5199999999999996</v>
      </c>
      <c r="H2769" s="10" t="str">
        <f>VLOOKUP(Table_production_dim1[[#This Row],[material_dim_material_id]],Table_material_dim1[[#All],[material_id]:[material_type_description]],3,FALSE)</f>
        <v>UBC</v>
      </c>
    </row>
    <row r="2770" spans="1:8" x14ac:dyDescent="0.25">
      <c r="A2770">
        <v>961</v>
      </c>
      <c r="B2770" s="2">
        <v>44089</v>
      </c>
      <c r="C2770">
        <v>1180</v>
      </c>
      <c r="D2770">
        <v>0.59</v>
      </c>
      <c r="E2770" s="2">
        <v>44089</v>
      </c>
      <c r="F2770">
        <v>2</v>
      </c>
      <c r="G2770" s="10">
        <f>IF(Table_production_dim1[[#This Row],[system_created_date]]=Table_production_dim1[[#Headers],[system_created_date]],"",SUMIF(B:B,Table_production_dim1[[#This Row],[system_created_date]],D:D))</f>
        <v>4.5199999999999996</v>
      </c>
      <c r="H2770" s="10" t="str">
        <f>VLOOKUP(Table_production_dim1[[#This Row],[material_dim_material_id]],Table_material_dim1[[#All],[material_id]:[material_type_description]],3,FALSE)</f>
        <v>OCC</v>
      </c>
    </row>
    <row r="2771" spans="1:8" x14ac:dyDescent="0.25">
      <c r="A2771">
        <v>964</v>
      </c>
      <c r="B2771" s="2">
        <v>44089</v>
      </c>
      <c r="C2771">
        <v>1260</v>
      </c>
      <c r="D2771">
        <v>0.63</v>
      </c>
      <c r="E2771" s="2">
        <v>44089</v>
      </c>
      <c r="F2771">
        <v>2</v>
      </c>
      <c r="G2771" s="10">
        <f>IF(Table_production_dim1[[#This Row],[system_created_date]]=Table_production_dim1[[#Headers],[system_created_date]],"",SUMIF(B:B,Table_production_dim1[[#This Row],[system_created_date]],D:D))</f>
        <v>4.5199999999999996</v>
      </c>
      <c r="H2771" s="10" t="str">
        <f>VLOOKUP(Table_production_dim1[[#This Row],[material_dim_material_id]],Table_material_dim1[[#All],[material_id]:[material_type_description]],3,FALSE)</f>
        <v>OCC</v>
      </c>
    </row>
    <row r="2772" spans="1:8" x14ac:dyDescent="0.25">
      <c r="A2772">
        <v>1970</v>
      </c>
      <c r="B2772" s="2">
        <v>44089</v>
      </c>
      <c r="C2772">
        <v>850</v>
      </c>
      <c r="D2772">
        <v>0.43</v>
      </c>
      <c r="E2772" s="2">
        <v>44089</v>
      </c>
      <c r="F2772">
        <v>7</v>
      </c>
      <c r="G2772" s="10">
        <f>IF(Table_production_dim1[[#This Row],[system_created_date]]=Table_production_dim1[[#Headers],[system_created_date]],"",SUMIF(B:B,Table_production_dim1[[#This Row],[system_created_date]],D:D))</f>
        <v>4.5199999999999996</v>
      </c>
      <c r="H2772" s="10" t="str">
        <f>VLOOKUP(Table_production_dim1[[#This Row],[material_dim_material_id]],Table_material_dim1[[#All],[material_id]:[material_type_description]],3,FALSE)</f>
        <v>HDPEC</v>
      </c>
    </row>
    <row r="2773" spans="1:8" x14ac:dyDescent="0.25">
      <c r="A2773">
        <v>960</v>
      </c>
      <c r="B2773" s="2">
        <v>44089</v>
      </c>
      <c r="C2773">
        <v>1214</v>
      </c>
      <c r="D2773">
        <v>0.61</v>
      </c>
      <c r="E2773" s="2">
        <v>44089</v>
      </c>
      <c r="F2773">
        <v>2</v>
      </c>
      <c r="G2773" s="10">
        <f>IF(Table_production_dim1[[#This Row],[system_created_date]]=Table_production_dim1[[#Headers],[system_created_date]],"",SUMIF(B:B,Table_production_dim1[[#This Row],[system_created_date]],D:D))</f>
        <v>4.5199999999999996</v>
      </c>
      <c r="H2773" s="10" t="str">
        <f>VLOOKUP(Table_production_dim1[[#This Row],[material_dim_material_id]],Table_material_dim1[[#All],[material_id]:[material_type_description]],3,FALSE)</f>
        <v>OCC</v>
      </c>
    </row>
    <row r="2774" spans="1:8" x14ac:dyDescent="0.25">
      <c r="A2774">
        <v>963</v>
      </c>
      <c r="B2774" s="2">
        <v>44089</v>
      </c>
      <c r="C2774">
        <v>1215</v>
      </c>
      <c r="D2774">
        <v>0.61</v>
      </c>
      <c r="E2774" s="2">
        <v>44089</v>
      </c>
      <c r="F2774">
        <v>2</v>
      </c>
      <c r="G2774" s="10">
        <f>IF(Table_production_dim1[[#This Row],[system_created_date]]=Table_production_dim1[[#Headers],[system_created_date]],"",SUMIF(B:B,Table_production_dim1[[#This Row],[system_created_date]],D:D))</f>
        <v>4.5199999999999996</v>
      </c>
      <c r="H2774" s="10" t="str">
        <f>VLOOKUP(Table_production_dim1[[#This Row],[material_dim_material_id]],Table_material_dim1[[#All],[material_id]:[material_type_description]],3,FALSE)</f>
        <v>OCC</v>
      </c>
    </row>
    <row r="2775" spans="1:8" x14ac:dyDescent="0.25">
      <c r="A2775">
        <v>962</v>
      </c>
      <c r="B2775" s="2">
        <v>44089</v>
      </c>
      <c r="C2775">
        <v>1270</v>
      </c>
      <c r="D2775">
        <v>0.64</v>
      </c>
      <c r="E2775" s="2">
        <v>44089</v>
      </c>
      <c r="F2775">
        <v>2</v>
      </c>
      <c r="G2775" s="10">
        <f>IF(Table_production_dim1[[#This Row],[system_created_date]]=Table_production_dim1[[#Headers],[system_created_date]],"",SUMIF(B:B,Table_production_dim1[[#This Row],[system_created_date]],D:D))</f>
        <v>4.5199999999999996</v>
      </c>
      <c r="H2775" s="10" t="str">
        <f>VLOOKUP(Table_production_dim1[[#This Row],[material_dim_material_id]],Table_material_dim1[[#All],[material_id]:[material_type_description]],3,FALSE)</f>
        <v>OCC</v>
      </c>
    </row>
    <row r="2776" spans="1:8" x14ac:dyDescent="0.25">
      <c r="A2776">
        <v>966</v>
      </c>
      <c r="B2776" s="2">
        <v>44088</v>
      </c>
      <c r="C2776">
        <v>1236</v>
      </c>
      <c r="D2776">
        <v>0.62</v>
      </c>
      <c r="E2776" s="2">
        <v>44088</v>
      </c>
      <c r="F2776">
        <v>2</v>
      </c>
      <c r="G2776" s="10">
        <f>IF(Table_production_dim1[[#This Row],[system_created_date]]=Table_production_dim1[[#Headers],[system_created_date]],"",SUMIF(B:B,Table_production_dim1[[#This Row],[system_created_date]],D:D))</f>
        <v>5.05</v>
      </c>
      <c r="H2776" s="10" t="str">
        <f>VLOOKUP(Table_production_dim1[[#This Row],[material_dim_material_id]],Table_material_dim1[[#All],[material_id]:[material_type_description]],3,FALSE)</f>
        <v>OCC</v>
      </c>
    </row>
    <row r="2777" spans="1:8" x14ac:dyDescent="0.25">
      <c r="A2777">
        <v>970</v>
      </c>
      <c r="B2777" s="2">
        <v>44088</v>
      </c>
      <c r="C2777">
        <v>1280</v>
      </c>
      <c r="D2777">
        <v>0.64</v>
      </c>
      <c r="E2777" s="2">
        <v>44088</v>
      </c>
      <c r="F2777">
        <v>2</v>
      </c>
      <c r="G2777" s="10">
        <f>IF(Table_production_dim1[[#This Row],[system_created_date]]=Table_production_dim1[[#Headers],[system_created_date]],"",SUMIF(B:B,Table_production_dim1[[#This Row],[system_created_date]],D:D))</f>
        <v>5.05</v>
      </c>
      <c r="H2777" s="10" t="str">
        <f>VLOOKUP(Table_production_dim1[[#This Row],[material_dim_material_id]],Table_material_dim1[[#All],[material_id]:[material_type_description]],3,FALSE)</f>
        <v>OCC</v>
      </c>
    </row>
    <row r="2778" spans="1:8" x14ac:dyDescent="0.25">
      <c r="A2778">
        <v>965</v>
      </c>
      <c r="B2778" s="2">
        <v>44088</v>
      </c>
      <c r="C2778">
        <v>1256</v>
      </c>
      <c r="D2778">
        <v>0.63</v>
      </c>
      <c r="E2778" s="2">
        <v>44088</v>
      </c>
      <c r="F2778">
        <v>2</v>
      </c>
      <c r="G2778" s="10">
        <f>IF(Table_production_dim1[[#This Row],[system_created_date]]=Table_production_dim1[[#Headers],[system_created_date]],"",SUMIF(B:B,Table_production_dim1[[#This Row],[system_created_date]],D:D))</f>
        <v>5.05</v>
      </c>
      <c r="H2778" s="10" t="str">
        <f>VLOOKUP(Table_production_dim1[[#This Row],[material_dim_material_id]],Table_material_dim1[[#All],[material_id]:[material_type_description]],3,FALSE)</f>
        <v>OCC</v>
      </c>
    </row>
    <row r="2779" spans="1:8" x14ac:dyDescent="0.25">
      <c r="A2779">
        <v>969</v>
      </c>
      <c r="B2779" s="2">
        <v>44088</v>
      </c>
      <c r="C2779">
        <v>1218</v>
      </c>
      <c r="D2779">
        <v>0.61</v>
      </c>
      <c r="E2779" s="2">
        <v>44088</v>
      </c>
      <c r="F2779">
        <v>2</v>
      </c>
      <c r="G2779" s="10">
        <f>IF(Table_production_dim1[[#This Row],[system_created_date]]=Table_production_dim1[[#Headers],[system_created_date]],"",SUMIF(B:B,Table_production_dim1[[#This Row],[system_created_date]],D:D))</f>
        <v>5.05</v>
      </c>
      <c r="H2779" s="10" t="str">
        <f>VLOOKUP(Table_production_dim1[[#This Row],[material_dim_material_id]],Table_material_dim1[[#All],[material_id]:[material_type_description]],3,FALSE)</f>
        <v>OCC</v>
      </c>
    </row>
    <row r="2780" spans="1:8" x14ac:dyDescent="0.25">
      <c r="A2780">
        <v>1873</v>
      </c>
      <c r="B2780" s="2">
        <v>44088</v>
      </c>
      <c r="C2780">
        <v>650</v>
      </c>
      <c r="D2780">
        <v>0.33</v>
      </c>
      <c r="E2780" s="2">
        <v>44088</v>
      </c>
      <c r="F2780">
        <v>5</v>
      </c>
      <c r="G2780" s="10">
        <f>IF(Table_production_dim1[[#This Row],[system_created_date]]=Table_production_dim1[[#Headers],[system_created_date]],"",SUMIF(B:B,Table_production_dim1[[#This Row],[system_created_date]],D:D))</f>
        <v>5.05</v>
      </c>
      <c r="H2780" s="10" t="str">
        <f>VLOOKUP(Table_production_dim1[[#This Row],[material_dim_material_id]],Table_material_dim1[[#All],[material_id]:[material_type_description]],3,FALSE)</f>
        <v>PET</v>
      </c>
    </row>
    <row r="2781" spans="1:8" x14ac:dyDescent="0.25">
      <c r="A2781">
        <v>967</v>
      </c>
      <c r="B2781" s="2">
        <v>44088</v>
      </c>
      <c r="C2781">
        <v>1215</v>
      </c>
      <c r="D2781">
        <v>0.61</v>
      </c>
      <c r="E2781" s="2">
        <v>44088</v>
      </c>
      <c r="F2781">
        <v>2</v>
      </c>
      <c r="G2781" s="10">
        <f>IF(Table_production_dim1[[#This Row],[system_created_date]]=Table_production_dim1[[#Headers],[system_created_date]],"",SUMIF(B:B,Table_production_dim1[[#This Row],[system_created_date]],D:D))</f>
        <v>5.05</v>
      </c>
      <c r="H2781" s="10" t="str">
        <f>VLOOKUP(Table_production_dim1[[#This Row],[material_dim_material_id]],Table_material_dim1[[#All],[material_id]:[material_type_description]],3,FALSE)</f>
        <v>OCC</v>
      </c>
    </row>
    <row r="2782" spans="1:8" x14ac:dyDescent="0.25">
      <c r="A2782">
        <v>1700</v>
      </c>
      <c r="B2782" s="2">
        <v>44088</v>
      </c>
      <c r="C2782">
        <v>1550</v>
      </c>
      <c r="D2782">
        <v>0.78</v>
      </c>
      <c r="E2782" s="2">
        <v>44088</v>
      </c>
      <c r="F2782">
        <v>4</v>
      </c>
      <c r="G2782" s="10">
        <f>IF(Table_production_dim1[[#This Row],[system_created_date]]=Table_production_dim1[[#Headers],[system_created_date]],"",SUMIF(B:B,Table_production_dim1[[#This Row],[system_created_date]],D:D))</f>
        <v>5.05</v>
      </c>
      <c r="H2782" s="10" t="str">
        <f>VLOOKUP(Table_production_dim1[[#This Row],[material_dim_material_id]],Table_material_dim1[[#All],[material_id]:[material_type_description]],3,FALSE)</f>
        <v>ONP</v>
      </c>
    </row>
    <row r="2783" spans="1:8" x14ac:dyDescent="0.25">
      <c r="A2783">
        <v>2093</v>
      </c>
      <c r="B2783" s="2">
        <v>44088</v>
      </c>
      <c r="C2783">
        <v>460</v>
      </c>
      <c r="D2783">
        <v>0.23</v>
      </c>
      <c r="E2783" s="2">
        <v>44088</v>
      </c>
      <c r="F2783">
        <v>8</v>
      </c>
      <c r="G2783" s="10">
        <f>IF(Table_production_dim1[[#This Row],[system_created_date]]=Table_production_dim1[[#Headers],[system_created_date]],"",SUMIF(B:B,Table_production_dim1[[#This Row],[system_created_date]],D:D))</f>
        <v>5.05</v>
      </c>
      <c r="H2783" s="10" t="str">
        <f>VLOOKUP(Table_production_dim1[[#This Row],[material_dim_material_id]],Table_material_dim1[[#All],[material_id]:[material_type_description]],3,FALSE)</f>
        <v>UBC</v>
      </c>
    </row>
    <row r="2784" spans="1:8" x14ac:dyDescent="0.25">
      <c r="A2784">
        <v>968</v>
      </c>
      <c r="B2784" s="2">
        <v>44088</v>
      </c>
      <c r="C2784">
        <v>1190</v>
      </c>
      <c r="D2784">
        <v>0.6</v>
      </c>
      <c r="E2784" s="2">
        <v>44088</v>
      </c>
      <c r="F2784">
        <v>2</v>
      </c>
      <c r="G2784" s="10">
        <f>IF(Table_production_dim1[[#This Row],[system_created_date]]=Table_production_dim1[[#Headers],[system_created_date]],"",SUMIF(B:B,Table_production_dim1[[#This Row],[system_created_date]],D:D))</f>
        <v>5.05</v>
      </c>
      <c r="H2784" s="10" t="str">
        <f>VLOOKUP(Table_production_dim1[[#This Row],[material_dim_material_id]],Table_material_dim1[[#All],[material_id]:[material_type_description]],3,FALSE)</f>
        <v>OCC</v>
      </c>
    </row>
    <row r="2785" spans="1:8" x14ac:dyDescent="0.25">
      <c r="A2785">
        <v>1518</v>
      </c>
      <c r="B2785" s="2">
        <v>44085</v>
      </c>
      <c r="C2785">
        <v>800</v>
      </c>
      <c r="D2785">
        <v>0.4</v>
      </c>
      <c r="E2785" s="2">
        <v>44085</v>
      </c>
      <c r="F2785">
        <v>3</v>
      </c>
      <c r="G2785" s="10">
        <f>IF(Table_production_dim1[[#This Row],[system_created_date]]=Table_production_dim1[[#Headers],[system_created_date]],"",SUMIF(B:B,Table_production_dim1[[#This Row],[system_created_date]],D:D))</f>
        <v>5.09</v>
      </c>
      <c r="H2785" s="10" t="str">
        <f>VLOOKUP(Table_production_dim1[[#This Row],[material_dim_material_id]],Table_material_dim1[[#All],[material_id]:[material_type_description]],3,FALSE)</f>
        <v>TIN</v>
      </c>
    </row>
    <row r="2786" spans="1:8" x14ac:dyDescent="0.25">
      <c r="A2786">
        <v>973</v>
      </c>
      <c r="B2786" s="2">
        <v>44085</v>
      </c>
      <c r="C2786">
        <v>1215</v>
      </c>
      <c r="D2786">
        <v>0.61</v>
      </c>
      <c r="E2786" s="2">
        <v>44085</v>
      </c>
      <c r="F2786">
        <v>2</v>
      </c>
      <c r="G2786" s="10">
        <f>IF(Table_production_dim1[[#This Row],[system_created_date]]=Table_production_dim1[[#Headers],[system_created_date]],"",SUMIF(B:B,Table_production_dim1[[#This Row],[system_created_date]],D:D))</f>
        <v>5.09</v>
      </c>
      <c r="H2786" s="10" t="str">
        <f>VLOOKUP(Table_production_dim1[[#This Row],[material_dim_material_id]],Table_material_dim1[[#All],[material_id]:[material_type_description]],3,FALSE)</f>
        <v>OCC</v>
      </c>
    </row>
    <row r="2787" spans="1:8" x14ac:dyDescent="0.25">
      <c r="A2787">
        <v>1702</v>
      </c>
      <c r="B2787" s="2">
        <v>44085</v>
      </c>
      <c r="C2787">
        <v>1550</v>
      </c>
      <c r="D2787">
        <v>0.78</v>
      </c>
      <c r="E2787" s="2">
        <v>44085</v>
      </c>
      <c r="F2787">
        <v>4</v>
      </c>
      <c r="G2787" s="10">
        <f>IF(Table_production_dim1[[#This Row],[system_created_date]]=Table_production_dim1[[#Headers],[system_created_date]],"",SUMIF(B:B,Table_production_dim1[[#This Row],[system_created_date]],D:D))</f>
        <v>5.09</v>
      </c>
      <c r="H2787" s="10" t="str">
        <f>VLOOKUP(Table_production_dim1[[#This Row],[material_dim_material_id]],Table_material_dim1[[#All],[material_id]:[material_type_description]],3,FALSE)</f>
        <v>ONP</v>
      </c>
    </row>
    <row r="2788" spans="1:8" x14ac:dyDescent="0.25">
      <c r="A2788">
        <v>972</v>
      </c>
      <c r="B2788" s="2">
        <v>44085</v>
      </c>
      <c r="C2788">
        <v>1260</v>
      </c>
      <c r="D2788">
        <v>0.63</v>
      </c>
      <c r="E2788" s="2">
        <v>44085</v>
      </c>
      <c r="F2788">
        <v>2</v>
      </c>
      <c r="G2788" s="10">
        <f>IF(Table_production_dim1[[#This Row],[system_created_date]]=Table_production_dim1[[#Headers],[system_created_date]],"",SUMIF(B:B,Table_production_dim1[[#This Row],[system_created_date]],D:D))</f>
        <v>5.09</v>
      </c>
      <c r="H2788" s="10" t="str">
        <f>VLOOKUP(Table_production_dim1[[#This Row],[material_dim_material_id]],Table_material_dim1[[#All],[material_id]:[material_type_description]],3,FALSE)</f>
        <v>OCC</v>
      </c>
    </row>
    <row r="2789" spans="1:8" x14ac:dyDescent="0.25">
      <c r="A2789">
        <v>974</v>
      </c>
      <c r="B2789" s="2">
        <v>44085</v>
      </c>
      <c r="C2789">
        <v>1218</v>
      </c>
      <c r="D2789">
        <v>0.61</v>
      </c>
      <c r="E2789" s="2">
        <v>44085</v>
      </c>
      <c r="F2789">
        <v>2</v>
      </c>
      <c r="G2789" s="10">
        <f>IF(Table_production_dim1[[#This Row],[system_created_date]]=Table_production_dim1[[#Headers],[system_created_date]],"",SUMIF(B:B,Table_production_dim1[[#This Row],[system_created_date]],D:D))</f>
        <v>5.09</v>
      </c>
      <c r="H2789" s="10" t="str">
        <f>VLOOKUP(Table_production_dim1[[#This Row],[material_dim_material_id]],Table_material_dim1[[#All],[material_id]:[material_type_description]],3,FALSE)</f>
        <v>OCC</v>
      </c>
    </row>
    <row r="2790" spans="1:8" x14ac:dyDescent="0.25">
      <c r="A2790">
        <v>1701</v>
      </c>
      <c r="B2790" s="2">
        <v>44085</v>
      </c>
      <c r="C2790">
        <v>1650</v>
      </c>
      <c r="D2790">
        <v>0.83</v>
      </c>
      <c r="E2790" s="2">
        <v>44085</v>
      </c>
      <c r="F2790">
        <v>4</v>
      </c>
      <c r="G2790" s="10">
        <f>IF(Table_production_dim1[[#This Row],[system_created_date]]=Table_production_dim1[[#Headers],[system_created_date]],"",SUMIF(B:B,Table_production_dim1[[#This Row],[system_created_date]],D:D))</f>
        <v>5.09</v>
      </c>
      <c r="H2790" s="10" t="str">
        <f>VLOOKUP(Table_production_dim1[[#This Row],[material_dim_material_id]],Table_material_dim1[[#All],[material_id]:[material_type_description]],3,FALSE)</f>
        <v>ONP</v>
      </c>
    </row>
    <row r="2791" spans="1:8" x14ac:dyDescent="0.25">
      <c r="A2791">
        <v>975</v>
      </c>
      <c r="B2791" s="2">
        <v>44085</v>
      </c>
      <c r="C2791">
        <v>1190</v>
      </c>
      <c r="D2791">
        <v>0.6</v>
      </c>
      <c r="E2791" s="2">
        <v>44085</v>
      </c>
      <c r="F2791">
        <v>2</v>
      </c>
      <c r="G2791" s="10">
        <f>IF(Table_production_dim1[[#This Row],[system_created_date]]=Table_production_dim1[[#Headers],[system_created_date]],"",SUMIF(B:B,Table_production_dim1[[#This Row],[system_created_date]],D:D))</f>
        <v>5.09</v>
      </c>
      <c r="H2791" s="10" t="str">
        <f>VLOOKUP(Table_production_dim1[[#This Row],[material_dim_material_id]],Table_material_dim1[[#All],[material_id]:[material_type_description]],3,FALSE)</f>
        <v>OCC</v>
      </c>
    </row>
    <row r="2792" spans="1:8" x14ac:dyDescent="0.25">
      <c r="A2792">
        <v>971</v>
      </c>
      <c r="B2792" s="2">
        <v>44085</v>
      </c>
      <c r="C2792">
        <v>1256</v>
      </c>
      <c r="D2792">
        <v>0.63</v>
      </c>
      <c r="E2792" s="2">
        <v>44085</v>
      </c>
      <c r="F2792">
        <v>2</v>
      </c>
      <c r="G2792" s="10">
        <f>IF(Table_production_dim1[[#This Row],[system_created_date]]=Table_production_dim1[[#Headers],[system_created_date]],"",SUMIF(B:B,Table_production_dim1[[#This Row],[system_created_date]],D:D))</f>
        <v>5.09</v>
      </c>
      <c r="H2792" s="10" t="str">
        <f>VLOOKUP(Table_production_dim1[[#This Row],[material_dim_material_id]],Table_material_dim1[[#All],[material_id]:[material_type_description]],3,FALSE)</f>
        <v>OCC</v>
      </c>
    </row>
    <row r="2793" spans="1:8" x14ac:dyDescent="0.25">
      <c r="A2793">
        <v>1703</v>
      </c>
      <c r="B2793" s="2">
        <v>44084</v>
      </c>
      <c r="C2793">
        <v>1650</v>
      </c>
      <c r="D2793">
        <v>0.83</v>
      </c>
      <c r="E2793" s="2">
        <v>44084</v>
      </c>
      <c r="F2793">
        <v>4</v>
      </c>
      <c r="G2793" s="10">
        <f>IF(Table_production_dim1[[#This Row],[system_created_date]]=Table_production_dim1[[#Headers],[system_created_date]],"",SUMIF(B:B,Table_production_dim1[[#This Row],[system_created_date]],D:D))</f>
        <v>4.9400000000000004</v>
      </c>
      <c r="H2793" s="10" t="str">
        <f>VLOOKUP(Table_production_dim1[[#This Row],[material_dim_material_id]],Table_material_dim1[[#All],[material_id]:[material_type_description]],3,FALSE)</f>
        <v>ONP</v>
      </c>
    </row>
    <row r="2794" spans="1:8" x14ac:dyDescent="0.25">
      <c r="A2794">
        <v>980</v>
      </c>
      <c r="B2794" s="2">
        <v>44084</v>
      </c>
      <c r="C2794">
        <v>1180</v>
      </c>
      <c r="D2794">
        <v>0.59</v>
      </c>
      <c r="E2794" s="2">
        <v>44084</v>
      </c>
      <c r="F2794">
        <v>2</v>
      </c>
      <c r="G2794" s="10">
        <f>IF(Table_production_dim1[[#This Row],[system_created_date]]=Table_production_dim1[[#Headers],[system_created_date]],"",SUMIF(B:B,Table_production_dim1[[#This Row],[system_created_date]],D:D))</f>
        <v>4.9400000000000004</v>
      </c>
      <c r="H2794" s="10" t="str">
        <f>VLOOKUP(Table_production_dim1[[#This Row],[material_dim_material_id]],Table_material_dim1[[#All],[material_id]:[material_type_description]],3,FALSE)</f>
        <v>OCC</v>
      </c>
    </row>
    <row r="2795" spans="1:8" x14ac:dyDescent="0.25">
      <c r="A2795">
        <v>2094</v>
      </c>
      <c r="B2795" s="2">
        <v>44084</v>
      </c>
      <c r="C2795">
        <v>460</v>
      </c>
      <c r="D2795">
        <v>0.23</v>
      </c>
      <c r="E2795" s="2">
        <v>44084</v>
      </c>
      <c r="F2795">
        <v>8</v>
      </c>
      <c r="G2795" s="10">
        <f>IF(Table_production_dim1[[#This Row],[system_created_date]]=Table_production_dim1[[#Headers],[system_created_date]],"",SUMIF(B:B,Table_production_dim1[[#This Row],[system_created_date]],D:D))</f>
        <v>4.9400000000000004</v>
      </c>
      <c r="H2795" s="10" t="str">
        <f>VLOOKUP(Table_production_dim1[[#This Row],[material_dim_material_id]],Table_material_dim1[[#All],[material_id]:[material_type_description]],3,FALSE)</f>
        <v>UBC</v>
      </c>
    </row>
    <row r="2796" spans="1:8" x14ac:dyDescent="0.25">
      <c r="A2796">
        <v>978</v>
      </c>
      <c r="B2796" s="2">
        <v>44084</v>
      </c>
      <c r="C2796">
        <v>1230</v>
      </c>
      <c r="D2796">
        <v>0.62</v>
      </c>
      <c r="E2796" s="2">
        <v>44084</v>
      </c>
      <c r="F2796">
        <v>2</v>
      </c>
      <c r="G2796" s="10">
        <f>IF(Table_production_dim1[[#This Row],[system_created_date]]=Table_production_dim1[[#Headers],[system_created_date]],"",SUMIF(B:B,Table_production_dim1[[#This Row],[system_created_date]],D:D))</f>
        <v>4.9400000000000004</v>
      </c>
      <c r="H2796" s="10" t="str">
        <f>VLOOKUP(Table_production_dim1[[#This Row],[material_dim_material_id]],Table_material_dim1[[#All],[material_id]:[material_type_description]],3,FALSE)</f>
        <v>OCC</v>
      </c>
    </row>
    <row r="2797" spans="1:8" x14ac:dyDescent="0.25">
      <c r="A2797">
        <v>976</v>
      </c>
      <c r="B2797" s="2">
        <v>44084</v>
      </c>
      <c r="C2797">
        <v>1120</v>
      </c>
      <c r="D2797">
        <v>0.56000000000000005</v>
      </c>
      <c r="E2797" s="2">
        <v>44084</v>
      </c>
      <c r="F2797">
        <v>2</v>
      </c>
      <c r="G2797" s="10">
        <f>IF(Table_production_dim1[[#This Row],[system_created_date]]=Table_production_dim1[[#Headers],[system_created_date]],"",SUMIF(B:B,Table_production_dim1[[#This Row],[system_created_date]],D:D))</f>
        <v>4.9400000000000004</v>
      </c>
      <c r="H2797" s="10" t="str">
        <f>VLOOKUP(Table_production_dim1[[#This Row],[material_dim_material_id]],Table_material_dim1[[#All],[material_id]:[material_type_description]],3,FALSE)</f>
        <v>OCC</v>
      </c>
    </row>
    <row r="2798" spans="1:8" x14ac:dyDescent="0.25">
      <c r="A2798">
        <v>981</v>
      </c>
      <c r="B2798" s="2">
        <v>44084</v>
      </c>
      <c r="C2798">
        <v>1256</v>
      </c>
      <c r="D2798">
        <v>0.63</v>
      </c>
      <c r="E2798" s="2">
        <v>44084</v>
      </c>
      <c r="F2798">
        <v>2</v>
      </c>
      <c r="G2798" s="10">
        <f>IF(Table_production_dim1[[#This Row],[system_created_date]]=Table_production_dim1[[#Headers],[system_created_date]],"",SUMIF(B:B,Table_production_dim1[[#This Row],[system_created_date]],D:D))</f>
        <v>4.9400000000000004</v>
      </c>
      <c r="H2798" s="10" t="str">
        <f>VLOOKUP(Table_production_dim1[[#This Row],[material_dim_material_id]],Table_material_dim1[[#All],[material_id]:[material_type_description]],3,FALSE)</f>
        <v>OCC</v>
      </c>
    </row>
    <row r="2799" spans="1:8" x14ac:dyDescent="0.25">
      <c r="A2799">
        <v>1874</v>
      </c>
      <c r="B2799" s="2">
        <v>44084</v>
      </c>
      <c r="C2799">
        <v>550</v>
      </c>
      <c r="D2799">
        <v>0.28000000000000003</v>
      </c>
      <c r="E2799" s="2">
        <v>44084</v>
      </c>
      <c r="F2799">
        <v>5</v>
      </c>
      <c r="G2799" s="10">
        <f>IF(Table_production_dim1[[#This Row],[system_created_date]]=Table_production_dim1[[#Headers],[system_created_date]],"",SUMIF(B:B,Table_production_dim1[[#This Row],[system_created_date]],D:D))</f>
        <v>4.9400000000000004</v>
      </c>
      <c r="H2799" s="10" t="str">
        <f>VLOOKUP(Table_production_dim1[[#This Row],[material_dim_material_id]],Table_material_dim1[[#All],[material_id]:[material_type_description]],3,FALSE)</f>
        <v>PET</v>
      </c>
    </row>
    <row r="2800" spans="1:8" x14ac:dyDescent="0.25">
      <c r="A2800">
        <v>977</v>
      </c>
      <c r="B2800" s="2">
        <v>44084</v>
      </c>
      <c r="C2800">
        <v>1156</v>
      </c>
      <c r="D2800">
        <v>0.57999999999999996</v>
      </c>
      <c r="E2800" s="2">
        <v>44084</v>
      </c>
      <c r="F2800">
        <v>2</v>
      </c>
      <c r="G2800" s="10">
        <f>IF(Table_production_dim1[[#This Row],[system_created_date]]=Table_production_dim1[[#Headers],[system_created_date]],"",SUMIF(B:B,Table_production_dim1[[#This Row],[system_created_date]],D:D))</f>
        <v>4.9400000000000004</v>
      </c>
      <c r="H2800" s="10" t="str">
        <f>VLOOKUP(Table_production_dim1[[#This Row],[material_dim_material_id]],Table_material_dim1[[#All],[material_id]:[material_type_description]],3,FALSE)</f>
        <v>OCC</v>
      </c>
    </row>
    <row r="2801" spans="1:8" x14ac:dyDescent="0.25">
      <c r="A2801">
        <v>979</v>
      </c>
      <c r="B2801" s="2">
        <v>44084</v>
      </c>
      <c r="C2801">
        <v>1246</v>
      </c>
      <c r="D2801">
        <v>0.62</v>
      </c>
      <c r="E2801" s="2">
        <v>44084</v>
      </c>
      <c r="F2801">
        <v>2</v>
      </c>
      <c r="G2801" s="10">
        <f>IF(Table_production_dim1[[#This Row],[system_created_date]]=Table_production_dim1[[#Headers],[system_created_date]],"",SUMIF(B:B,Table_production_dim1[[#This Row],[system_created_date]],D:D))</f>
        <v>4.9400000000000004</v>
      </c>
      <c r="H2801" s="10" t="str">
        <f>VLOOKUP(Table_production_dim1[[#This Row],[material_dim_material_id]],Table_material_dim1[[#All],[material_id]:[material_type_description]],3,FALSE)</f>
        <v>OCC</v>
      </c>
    </row>
    <row r="2802" spans="1:8" x14ac:dyDescent="0.25">
      <c r="A2802">
        <v>2095</v>
      </c>
      <c r="B2802" s="2">
        <v>44083</v>
      </c>
      <c r="C2802">
        <v>460</v>
      </c>
      <c r="D2802">
        <v>0.23</v>
      </c>
      <c r="E2802" s="2">
        <v>44083</v>
      </c>
      <c r="F2802">
        <v>8</v>
      </c>
      <c r="G2802" s="10">
        <f>IF(Table_production_dim1[[#This Row],[system_created_date]]=Table_production_dim1[[#Headers],[system_created_date]],"",SUMIF(B:B,Table_production_dim1[[#This Row],[system_created_date]],D:D))</f>
        <v>4.4300000000000006</v>
      </c>
      <c r="H2802" s="10" t="str">
        <f>VLOOKUP(Table_production_dim1[[#This Row],[material_dim_material_id]],Table_material_dim1[[#All],[material_id]:[material_type_description]],3,FALSE)</f>
        <v>UBC</v>
      </c>
    </row>
    <row r="2803" spans="1:8" x14ac:dyDescent="0.25">
      <c r="A2803">
        <v>983</v>
      </c>
      <c r="B2803" s="2">
        <v>44083</v>
      </c>
      <c r="C2803">
        <v>1110</v>
      </c>
      <c r="D2803">
        <v>0.56000000000000005</v>
      </c>
      <c r="E2803" s="2">
        <v>44083</v>
      </c>
      <c r="F2803">
        <v>2</v>
      </c>
      <c r="G2803" s="10">
        <f>IF(Table_production_dim1[[#This Row],[system_created_date]]=Table_production_dim1[[#Headers],[system_created_date]],"",SUMIF(B:B,Table_production_dim1[[#This Row],[system_created_date]],D:D))</f>
        <v>4.4300000000000006</v>
      </c>
      <c r="H2803" s="10" t="str">
        <f>VLOOKUP(Table_production_dim1[[#This Row],[material_dim_material_id]],Table_material_dim1[[#All],[material_id]:[material_type_description]],3,FALSE)</f>
        <v>OCC</v>
      </c>
    </row>
    <row r="2804" spans="1:8" x14ac:dyDescent="0.25">
      <c r="A2804">
        <v>986</v>
      </c>
      <c r="B2804" s="2">
        <v>44083</v>
      </c>
      <c r="C2804">
        <v>1210</v>
      </c>
      <c r="D2804">
        <v>0.61</v>
      </c>
      <c r="E2804" s="2">
        <v>44083</v>
      </c>
      <c r="F2804">
        <v>2</v>
      </c>
      <c r="G2804" s="10">
        <f>IF(Table_production_dim1[[#This Row],[system_created_date]]=Table_production_dim1[[#Headers],[system_created_date]],"",SUMIF(B:B,Table_production_dim1[[#This Row],[system_created_date]],D:D))</f>
        <v>4.4300000000000006</v>
      </c>
      <c r="H2804" s="10" t="str">
        <f>VLOOKUP(Table_production_dim1[[#This Row],[material_dim_material_id]],Table_material_dim1[[#All],[material_id]:[material_type_description]],3,FALSE)</f>
        <v>OCC</v>
      </c>
    </row>
    <row r="2805" spans="1:8" x14ac:dyDescent="0.25">
      <c r="A2805">
        <v>1704</v>
      </c>
      <c r="B2805" s="2">
        <v>44083</v>
      </c>
      <c r="C2805">
        <v>1600</v>
      </c>
      <c r="D2805">
        <v>0.8</v>
      </c>
      <c r="E2805" s="2">
        <v>44083</v>
      </c>
      <c r="F2805">
        <v>4</v>
      </c>
      <c r="G2805" s="10">
        <f>IF(Table_production_dim1[[#This Row],[system_created_date]]=Table_production_dim1[[#Headers],[system_created_date]],"",SUMIF(B:B,Table_production_dim1[[#This Row],[system_created_date]],D:D))</f>
        <v>4.4300000000000006</v>
      </c>
      <c r="H2805" s="10" t="str">
        <f>VLOOKUP(Table_production_dim1[[#This Row],[material_dim_material_id]],Table_material_dim1[[#All],[material_id]:[material_type_description]],3,FALSE)</f>
        <v>ONP</v>
      </c>
    </row>
    <row r="2806" spans="1:8" x14ac:dyDescent="0.25">
      <c r="A2806">
        <v>985</v>
      </c>
      <c r="B2806" s="2">
        <v>44083</v>
      </c>
      <c r="C2806">
        <v>1230</v>
      </c>
      <c r="D2806">
        <v>0.62</v>
      </c>
      <c r="E2806" s="2">
        <v>44083</v>
      </c>
      <c r="F2806">
        <v>2</v>
      </c>
      <c r="G2806" s="10">
        <f>IF(Table_production_dim1[[#This Row],[system_created_date]]=Table_production_dim1[[#Headers],[system_created_date]],"",SUMIF(B:B,Table_production_dim1[[#This Row],[system_created_date]],D:D))</f>
        <v>4.4300000000000006</v>
      </c>
      <c r="H2806" s="10" t="str">
        <f>VLOOKUP(Table_production_dim1[[#This Row],[material_dim_material_id]],Table_material_dim1[[#All],[material_id]:[material_type_description]],3,FALSE)</f>
        <v>OCC</v>
      </c>
    </row>
    <row r="2807" spans="1:8" x14ac:dyDescent="0.25">
      <c r="A2807">
        <v>982</v>
      </c>
      <c r="B2807" s="2">
        <v>44083</v>
      </c>
      <c r="C2807">
        <v>1296</v>
      </c>
      <c r="D2807">
        <v>0.65</v>
      </c>
      <c r="E2807" s="2">
        <v>44083</v>
      </c>
      <c r="F2807">
        <v>2</v>
      </c>
      <c r="G2807" s="10">
        <f>IF(Table_production_dim1[[#This Row],[system_created_date]]=Table_production_dim1[[#Headers],[system_created_date]],"",SUMIF(B:B,Table_production_dim1[[#This Row],[system_created_date]],D:D))</f>
        <v>4.4300000000000006</v>
      </c>
      <c r="H2807" s="10" t="str">
        <f>VLOOKUP(Table_production_dim1[[#This Row],[material_dim_material_id]],Table_material_dim1[[#All],[material_id]:[material_type_description]],3,FALSE)</f>
        <v>OCC</v>
      </c>
    </row>
    <row r="2808" spans="1:8" x14ac:dyDescent="0.25">
      <c r="A2808">
        <v>1875</v>
      </c>
      <c r="B2808" s="2">
        <v>44083</v>
      </c>
      <c r="C2808">
        <v>700</v>
      </c>
      <c r="D2808">
        <v>0.35</v>
      </c>
      <c r="E2808" s="2">
        <v>44083</v>
      </c>
      <c r="F2808">
        <v>5</v>
      </c>
      <c r="G2808" s="10">
        <f>IF(Table_production_dim1[[#This Row],[system_created_date]]=Table_production_dim1[[#Headers],[system_created_date]],"",SUMIF(B:B,Table_production_dim1[[#This Row],[system_created_date]],D:D))</f>
        <v>4.4300000000000006</v>
      </c>
      <c r="H2808" s="10" t="str">
        <f>VLOOKUP(Table_production_dim1[[#This Row],[material_dim_material_id]],Table_material_dim1[[#All],[material_id]:[material_type_description]],3,FALSE)</f>
        <v>PET</v>
      </c>
    </row>
    <row r="2809" spans="1:8" x14ac:dyDescent="0.25">
      <c r="A2809">
        <v>984</v>
      </c>
      <c r="B2809" s="2">
        <v>44083</v>
      </c>
      <c r="C2809">
        <v>1210</v>
      </c>
      <c r="D2809">
        <v>0.61</v>
      </c>
      <c r="E2809" s="2">
        <v>44083</v>
      </c>
      <c r="F2809">
        <v>2</v>
      </c>
      <c r="G2809" s="10">
        <f>IF(Table_production_dim1[[#This Row],[system_created_date]]=Table_production_dim1[[#Headers],[system_created_date]],"",SUMIF(B:B,Table_production_dim1[[#This Row],[system_created_date]],D:D))</f>
        <v>4.4300000000000006</v>
      </c>
      <c r="H2809" s="10" t="str">
        <f>VLOOKUP(Table_production_dim1[[#This Row],[material_dim_material_id]],Table_material_dim1[[#All],[material_id]:[material_type_description]],3,FALSE)</f>
        <v>OCC</v>
      </c>
    </row>
    <row r="2810" spans="1:8" x14ac:dyDescent="0.25">
      <c r="A2810">
        <v>1971</v>
      </c>
      <c r="B2810" s="2">
        <v>44082</v>
      </c>
      <c r="C2810">
        <v>700</v>
      </c>
      <c r="D2810">
        <v>0.35</v>
      </c>
      <c r="E2810" s="2">
        <v>44082</v>
      </c>
      <c r="F2810">
        <v>7</v>
      </c>
      <c r="G2810" s="10">
        <f>IF(Table_production_dim1[[#This Row],[system_created_date]]=Table_production_dim1[[#Headers],[system_created_date]],"",SUMIF(B:B,Table_production_dim1[[#This Row],[system_created_date]],D:D))</f>
        <v>3.54</v>
      </c>
      <c r="H2810" s="10" t="str">
        <f>VLOOKUP(Table_production_dim1[[#This Row],[material_dim_material_id]],Table_material_dim1[[#All],[material_id]:[material_type_description]],3,FALSE)</f>
        <v>HDPEC</v>
      </c>
    </row>
    <row r="2811" spans="1:8" x14ac:dyDescent="0.25">
      <c r="A2811">
        <v>987</v>
      </c>
      <c r="B2811" s="2">
        <v>44082</v>
      </c>
      <c r="C2811">
        <v>1240</v>
      </c>
      <c r="D2811">
        <v>0.62</v>
      </c>
      <c r="E2811" s="2">
        <v>44082</v>
      </c>
      <c r="F2811">
        <v>2</v>
      </c>
      <c r="G2811" s="10">
        <f>IF(Table_production_dim1[[#This Row],[system_created_date]]=Table_production_dim1[[#Headers],[system_created_date]],"",SUMIF(B:B,Table_production_dim1[[#This Row],[system_created_date]],D:D))</f>
        <v>3.54</v>
      </c>
      <c r="H2811" s="10" t="str">
        <f>VLOOKUP(Table_production_dim1[[#This Row],[material_dim_material_id]],Table_material_dim1[[#All],[material_id]:[material_type_description]],3,FALSE)</f>
        <v>OCC</v>
      </c>
    </row>
    <row r="2812" spans="1:8" x14ac:dyDescent="0.25">
      <c r="A2812">
        <v>988</v>
      </c>
      <c r="B2812" s="2">
        <v>44082</v>
      </c>
      <c r="C2812">
        <v>1180</v>
      </c>
      <c r="D2812">
        <v>0.59</v>
      </c>
      <c r="E2812" s="2">
        <v>44082</v>
      </c>
      <c r="F2812">
        <v>2</v>
      </c>
      <c r="G2812" s="10">
        <f>IF(Table_production_dim1[[#This Row],[system_created_date]]=Table_production_dim1[[#Headers],[system_created_date]],"",SUMIF(B:B,Table_production_dim1[[#This Row],[system_created_date]],D:D))</f>
        <v>3.54</v>
      </c>
      <c r="H2812" s="10" t="str">
        <f>VLOOKUP(Table_production_dim1[[#This Row],[material_dim_material_id]],Table_material_dim1[[#All],[material_id]:[material_type_description]],3,FALSE)</f>
        <v>OCC</v>
      </c>
    </row>
    <row r="2813" spans="1:8" x14ac:dyDescent="0.25">
      <c r="A2813">
        <v>989</v>
      </c>
      <c r="B2813" s="2">
        <v>44082</v>
      </c>
      <c r="C2813">
        <v>1130</v>
      </c>
      <c r="D2813">
        <v>0.56999999999999995</v>
      </c>
      <c r="E2813" s="2">
        <v>44082</v>
      </c>
      <c r="F2813">
        <v>2</v>
      </c>
      <c r="G2813" s="10">
        <f>IF(Table_production_dim1[[#This Row],[system_created_date]]=Table_production_dim1[[#Headers],[system_created_date]],"",SUMIF(B:B,Table_production_dim1[[#This Row],[system_created_date]],D:D))</f>
        <v>3.54</v>
      </c>
      <c r="H2813" s="10" t="str">
        <f>VLOOKUP(Table_production_dim1[[#This Row],[material_dim_material_id]],Table_material_dim1[[#All],[material_id]:[material_type_description]],3,FALSE)</f>
        <v>OCC</v>
      </c>
    </row>
    <row r="2814" spans="1:8" x14ac:dyDescent="0.25">
      <c r="A2814">
        <v>1705</v>
      </c>
      <c r="B2814" s="2">
        <v>44082</v>
      </c>
      <c r="C2814">
        <v>1560</v>
      </c>
      <c r="D2814">
        <v>0.78</v>
      </c>
      <c r="E2814" s="2">
        <v>44082</v>
      </c>
      <c r="F2814">
        <v>4</v>
      </c>
      <c r="G2814" s="10">
        <f>IF(Table_production_dim1[[#This Row],[system_created_date]]=Table_production_dim1[[#Headers],[system_created_date]],"",SUMIF(B:B,Table_production_dim1[[#This Row],[system_created_date]],D:D))</f>
        <v>3.54</v>
      </c>
      <c r="H2814" s="10" t="str">
        <f>VLOOKUP(Table_production_dim1[[#This Row],[material_dim_material_id]],Table_material_dim1[[#All],[material_id]:[material_type_description]],3,FALSE)</f>
        <v>ONP</v>
      </c>
    </row>
    <row r="2815" spans="1:8" x14ac:dyDescent="0.25">
      <c r="A2815">
        <v>990</v>
      </c>
      <c r="B2815" s="2">
        <v>44082</v>
      </c>
      <c r="C2815">
        <v>1250</v>
      </c>
      <c r="D2815">
        <v>0.63</v>
      </c>
      <c r="E2815" s="2">
        <v>44082</v>
      </c>
      <c r="F2815">
        <v>2</v>
      </c>
      <c r="G2815" s="10">
        <f>IF(Table_production_dim1[[#This Row],[system_created_date]]=Table_production_dim1[[#Headers],[system_created_date]],"",SUMIF(B:B,Table_production_dim1[[#This Row],[system_created_date]],D:D))</f>
        <v>3.54</v>
      </c>
      <c r="H2815" s="10" t="str">
        <f>VLOOKUP(Table_production_dim1[[#This Row],[material_dim_material_id]],Table_material_dim1[[#All],[material_id]:[material_type_description]],3,FALSE)</f>
        <v>OCC</v>
      </c>
    </row>
    <row r="2816" spans="1:8" x14ac:dyDescent="0.25">
      <c r="A2816">
        <v>995</v>
      </c>
      <c r="B2816" s="2">
        <v>44078</v>
      </c>
      <c r="C2816">
        <v>1182</v>
      </c>
      <c r="D2816">
        <v>0.59</v>
      </c>
      <c r="E2816" s="2">
        <v>44078</v>
      </c>
      <c r="F2816">
        <v>2</v>
      </c>
      <c r="G2816" s="10">
        <f>IF(Table_production_dim1[[#This Row],[system_created_date]]=Table_production_dim1[[#Headers],[system_created_date]],"",SUMIF(B:B,Table_production_dim1[[#This Row],[system_created_date]],D:D))</f>
        <v>3.7</v>
      </c>
      <c r="H2816" s="10" t="str">
        <f>VLOOKUP(Table_production_dim1[[#This Row],[material_dim_material_id]],Table_material_dim1[[#All],[material_id]:[material_type_description]],3,FALSE)</f>
        <v>OCC</v>
      </c>
    </row>
    <row r="2817" spans="1:8" x14ac:dyDescent="0.25">
      <c r="A2817">
        <v>1519</v>
      </c>
      <c r="B2817" s="2">
        <v>44078</v>
      </c>
      <c r="C2817">
        <v>850</v>
      </c>
      <c r="D2817">
        <v>0.43</v>
      </c>
      <c r="E2817" s="2">
        <v>44078</v>
      </c>
      <c r="F2817">
        <v>3</v>
      </c>
      <c r="G2817" s="10">
        <f>IF(Table_production_dim1[[#This Row],[system_created_date]]=Table_production_dim1[[#Headers],[system_created_date]],"",SUMIF(B:B,Table_production_dim1[[#This Row],[system_created_date]],D:D))</f>
        <v>3.7</v>
      </c>
      <c r="H2817" s="10" t="str">
        <f>VLOOKUP(Table_production_dim1[[#This Row],[material_dim_material_id]],Table_material_dim1[[#All],[material_id]:[material_type_description]],3,FALSE)</f>
        <v>TIN</v>
      </c>
    </row>
    <row r="2818" spans="1:8" x14ac:dyDescent="0.25">
      <c r="A2818">
        <v>992</v>
      </c>
      <c r="B2818" s="2">
        <v>44078</v>
      </c>
      <c r="C2818">
        <v>1113</v>
      </c>
      <c r="D2818">
        <v>0.56000000000000005</v>
      </c>
      <c r="E2818" s="2">
        <v>44078</v>
      </c>
      <c r="F2818">
        <v>2</v>
      </c>
      <c r="G2818" s="10">
        <f>IF(Table_production_dim1[[#This Row],[system_created_date]]=Table_production_dim1[[#Headers],[system_created_date]],"",SUMIF(B:B,Table_production_dim1[[#This Row],[system_created_date]],D:D))</f>
        <v>3.7</v>
      </c>
      <c r="H2818" s="10" t="str">
        <f>VLOOKUP(Table_production_dim1[[#This Row],[material_dim_material_id]],Table_material_dim1[[#All],[material_id]:[material_type_description]],3,FALSE)</f>
        <v>OCC</v>
      </c>
    </row>
    <row r="2819" spans="1:8" x14ac:dyDescent="0.25">
      <c r="A2819">
        <v>994</v>
      </c>
      <c r="B2819" s="2">
        <v>44078</v>
      </c>
      <c r="C2819">
        <v>1270</v>
      </c>
      <c r="D2819">
        <v>0.64</v>
      </c>
      <c r="E2819" s="2">
        <v>44078</v>
      </c>
      <c r="F2819">
        <v>2</v>
      </c>
      <c r="G2819" s="10">
        <f>IF(Table_production_dim1[[#This Row],[system_created_date]]=Table_production_dim1[[#Headers],[system_created_date]],"",SUMIF(B:B,Table_production_dim1[[#This Row],[system_created_date]],D:D))</f>
        <v>3.7</v>
      </c>
      <c r="H2819" s="10" t="str">
        <f>VLOOKUP(Table_production_dim1[[#This Row],[material_dim_material_id]],Table_material_dim1[[#All],[material_id]:[material_type_description]],3,FALSE)</f>
        <v>OCC</v>
      </c>
    </row>
    <row r="2820" spans="1:8" x14ac:dyDescent="0.25">
      <c r="A2820">
        <v>993</v>
      </c>
      <c r="B2820" s="2">
        <v>44078</v>
      </c>
      <c r="C2820">
        <v>1280</v>
      </c>
      <c r="D2820">
        <v>0.64</v>
      </c>
      <c r="E2820" s="2">
        <v>44078</v>
      </c>
      <c r="F2820">
        <v>2</v>
      </c>
      <c r="G2820" s="10">
        <f>IF(Table_production_dim1[[#This Row],[system_created_date]]=Table_production_dim1[[#Headers],[system_created_date]],"",SUMIF(B:B,Table_production_dim1[[#This Row],[system_created_date]],D:D))</f>
        <v>3.7</v>
      </c>
      <c r="H2820" s="10" t="str">
        <f>VLOOKUP(Table_production_dim1[[#This Row],[material_dim_material_id]],Table_material_dim1[[#All],[material_id]:[material_type_description]],3,FALSE)</f>
        <v>OCC</v>
      </c>
    </row>
    <row r="2821" spans="1:8" x14ac:dyDescent="0.25">
      <c r="A2821">
        <v>991</v>
      </c>
      <c r="B2821" s="2">
        <v>44078</v>
      </c>
      <c r="C2821">
        <v>1210</v>
      </c>
      <c r="D2821">
        <v>0.61</v>
      </c>
      <c r="E2821" s="2">
        <v>44078</v>
      </c>
      <c r="F2821">
        <v>2</v>
      </c>
      <c r="G2821" s="10">
        <f>IF(Table_production_dim1[[#This Row],[system_created_date]]=Table_production_dim1[[#Headers],[system_created_date]],"",SUMIF(B:B,Table_production_dim1[[#This Row],[system_created_date]],D:D))</f>
        <v>3.7</v>
      </c>
      <c r="H2821" s="10" t="str">
        <f>VLOOKUP(Table_production_dim1[[#This Row],[material_dim_material_id]],Table_material_dim1[[#All],[material_id]:[material_type_description]],3,FALSE)</f>
        <v>OCC</v>
      </c>
    </row>
    <row r="2822" spans="1:8" x14ac:dyDescent="0.25">
      <c r="A2822">
        <v>2096</v>
      </c>
      <c r="B2822" s="2">
        <v>44078</v>
      </c>
      <c r="C2822">
        <v>450</v>
      </c>
      <c r="D2822">
        <v>0.23</v>
      </c>
      <c r="E2822" s="2">
        <v>44078</v>
      </c>
      <c r="F2822">
        <v>8</v>
      </c>
      <c r="G2822" s="10">
        <f>IF(Table_production_dim1[[#This Row],[system_created_date]]=Table_production_dim1[[#Headers],[system_created_date]],"",SUMIF(B:B,Table_production_dim1[[#This Row],[system_created_date]],D:D))</f>
        <v>3.7</v>
      </c>
      <c r="H2822" s="10" t="str">
        <f>VLOOKUP(Table_production_dim1[[#This Row],[material_dim_material_id]],Table_material_dim1[[#All],[material_id]:[material_type_description]],3,FALSE)</f>
        <v>UBC</v>
      </c>
    </row>
    <row r="2823" spans="1:8" x14ac:dyDescent="0.25">
      <c r="A2823">
        <v>999</v>
      </c>
      <c r="B2823" s="2">
        <v>44077</v>
      </c>
      <c r="C2823">
        <v>1180</v>
      </c>
      <c r="D2823">
        <v>0.59</v>
      </c>
      <c r="E2823" s="2">
        <v>44077</v>
      </c>
      <c r="F2823">
        <v>2</v>
      </c>
      <c r="G2823" s="10">
        <f>IF(Table_production_dim1[[#This Row],[system_created_date]]=Table_production_dim1[[#Headers],[system_created_date]],"",SUMIF(B:B,Table_production_dim1[[#This Row],[system_created_date]],D:D))</f>
        <v>3.34</v>
      </c>
      <c r="H2823" s="10" t="str">
        <f>VLOOKUP(Table_production_dim1[[#This Row],[material_dim_material_id]],Table_material_dim1[[#All],[material_id]:[material_type_description]],3,FALSE)</f>
        <v>OCC</v>
      </c>
    </row>
    <row r="2824" spans="1:8" x14ac:dyDescent="0.25">
      <c r="A2824">
        <v>998</v>
      </c>
      <c r="B2824" s="2">
        <v>44077</v>
      </c>
      <c r="C2824">
        <v>1140</v>
      </c>
      <c r="D2824">
        <v>0.56999999999999995</v>
      </c>
      <c r="E2824" s="2">
        <v>44077</v>
      </c>
      <c r="F2824">
        <v>2</v>
      </c>
      <c r="G2824" s="10">
        <f>IF(Table_production_dim1[[#This Row],[system_created_date]]=Table_production_dim1[[#Headers],[system_created_date]],"",SUMIF(B:B,Table_production_dim1[[#This Row],[system_created_date]],D:D))</f>
        <v>3.34</v>
      </c>
      <c r="H2824" s="10" t="str">
        <f>VLOOKUP(Table_production_dim1[[#This Row],[material_dim_material_id]],Table_material_dim1[[#All],[material_id]:[material_type_description]],3,FALSE)</f>
        <v>OCC</v>
      </c>
    </row>
    <row r="2825" spans="1:8" x14ac:dyDescent="0.25">
      <c r="A2825">
        <v>997</v>
      </c>
      <c r="B2825" s="2">
        <v>44077</v>
      </c>
      <c r="C2825">
        <v>1125</v>
      </c>
      <c r="D2825">
        <v>0.56000000000000005</v>
      </c>
      <c r="E2825" s="2">
        <v>44077</v>
      </c>
      <c r="F2825">
        <v>2</v>
      </c>
      <c r="G2825" s="10">
        <f>IF(Table_production_dim1[[#This Row],[system_created_date]]=Table_production_dim1[[#Headers],[system_created_date]],"",SUMIF(B:B,Table_production_dim1[[#This Row],[system_created_date]],D:D))</f>
        <v>3.34</v>
      </c>
      <c r="H2825" s="10" t="str">
        <f>VLOOKUP(Table_production_dim1[[#This Row],[material_dim_material_id]],Table_material_dim1[[#All],[material_id]:[material_type_description]],3,FALSE)</f>
        <v>OCC</v>
      </c>
    </row>
    <row r="2826" spans="1:8" x14ac:dyDescent="0.25">
      <c r="A2826">
        <v>2097</v>
      </c>
      <c r="B2826" s="2">
        <v>44077</v>
      </c>
      <c r="C2826">
        <v>450</v>
      </c>
      <c r="D2826">
        <v>0.23</v>
      </c>
      <c r="E2826" s="2">
        <v>44077</v>
      </c>
      <c r="F2826">
        <v>8</v>
      </c>
      <c r="G2826" s="10">
        <f>IF(Table_production_dim1[[#This Row],[system_created_date]]=Table_production_dim1[[#Headers],[system_created_date]],"",SUMIF(B:B,Table_production_dim1[[#This Row],[system_created_date]],D:D))</f>
        <v>3.34</v>
      </c>
      <c r="H2826" s="10" t="str">
        <f>VLOOKUP(Table_production_dim1[[#This Row],[material_dim_material_id]],Table_material_dim1[[#All],[material_id]:[material_type_description]],3,FALSE)</f>
        <v>UBC</v>
      </c>
    </row>
    <row r="2827" spans="1:8" x14ac:dyDescent="0.25">
      <c r="A2827">
        <v>996</v>
      </c>
      <c r="B2827" s="2">
        <v>44077</v>
      </c>
      <c r="C2827">
        <v>1228</v>
      </c>
      <c r="D2827">
        <v>0.61</v>
      </c>
      <c r="E2827" s="2">
        <v>44077</v>
      </c>
      <c r="F2827">
        <v>2</v>
      </c>
      <c r="G2827" s="10">
        <f>IF(Table_production_dim1[[#This Row],[system_created_date]]=Table_production_dim1[[#Headers],[system_created_date]],"",SUMIF(B:B,Table_production_dim1[[#This Row],[system_created_date]],D:D))</f>
        <v>3.34</v>
      </c>
      <c r="H2827" s="10" t="str">
        <f>VLOOKUP(Table_production_dim1[[#This Row],[material_dim_material_id]],Table_material_dim1[[#All],[material_id]:[material_type_description]],3,FALSE)</f>
        <v>OCC</v>
      </c>
    </row>
    <row r="2828" spans="1:8" x14ac:dyDescent="0.25">
      <c r="A2828">
        <v>1706</v>
      </c>
      <c r="B2828" s="2">
        <v>44077</v>
      </c>
      <c r="C2828">
        <v>1560</v>
      </c>
      <c r="D2828">
        <v>0.78</v>
      </c>
      <c r="E2828" s="2">
        <v>44077</v>
      </c>
      <c r="F2828">
        <v>4</v>
      </c>
      <c r="G2828" s="10">
        <f>IF(Table_production_dim1[[#This Row],[system_created_date]]=Table_production_dim1[[#Headers],[system_created_date]],"",SUMIF(B:B,Table_production_dim1[[#This Row],[system_created_date]],D:D))</f>
        <v>3.34</v>
      </c>
      <c r="H2828" s="10" t="str">
        <f>VLOOKUP(Table_production_dim1[[#This Row],[material_dim_material_id]],Table_material_dim1[[#All],[material_id]:[material_type_description]],3,FALSE)</f>
        <v>ONP</v>
      </c>
    </row>
    <row r="2829" spans="1:8" x14ac:dyDescent="0.25">
      <c r="A2829">
        <v>1003</v>
      </c>
      <c r="B2829" s="2">
        <v>44076</v>
      </c>
      <c r="C2829">
        <v>1263</v>
      </c>
      <c r="D2829">
        <v>0.63</v>
      </c>
      <c r="E2829" s="2">
        <v>44076</v>
      </c>
      <c r="F2829">
        <v>2</v>
      </c>
      <c r="G2829" s="10">
        <f>IF(Table_production_dim1[[#This Row],[system_created_date]]=Table_production_dim1[[#Headers],[system_created_date]],"",SUMIF(B:B,Table_production_dim1[[#This Row],[system_created_date]],D:D))</f>
        <v>2.5100000000000002</v>
      </c>
      <c r="H2829" s="10" t="str">
        <f>VLOOKUP(Table_production_dim1[[#This Row],[material_dim_material_id]],Table_material_dim1[[#All],[material_id]:[material_type_description]],3,FALSE)</f>
        <v>OCC</v>
      </c>
    </row>
    <row r="2830" spans="1:8" x14ac:dyDescent="0.25">
      <c r="A2830">
        <v>1002</v>
      </c>
      <c r="B2830" s="2">
        <v>44076</v>
      </c>
      <c r="C2830">
        <v>1300</v>
      </c>
      <c r="D2830">
        <v>0.65</v>
      </c>
      <c r="E2830" s="2">
        <v>44076</v>
      </c>
      <c r="F2830">
        <v>2</v>
      </c>
      <c r="G2830" s="10">
        <f>IF(Table_production_dim1[[#This Row],[system_created_date]]=Table_production_dim1[[#Headers],[system_created_date]],"",SUMIF(B:B,Table_production_dim1[[#This Row],[system_created_date]],D:D))</f>
        <v>2.5100000000000002</v>
      </c>
      <c r="H2830" s="10" t="str">
        <f>VLOOKUP(Table_production_dim1[[#This Row],[material_dim_material_id]],Table_material_dim1[[#All],[material_id]:[material_type_description]],3,FALSE)</f>
        <v>OCC</v>
      </c>
    </row>
    <row r="2831" spans="1:8" x14ac:dyDescent="0.25">
      <c r="A2831">
        <v>1001</v>
      </c>
      <c r="B2831" s="2">
        <v>44076</v>
      </c>
      <c r="C2831">
        <v>1216</v>
      </c>
      <c r="D2831">
        <v>0.61</v>
      </c>
      <c r="E2831" s="2">
        <v>44076</v>
      </c>
      <c r="F2831">
        <v>2</v>
      </c>
      <c r="G2831" s="10">
        <f>IF(Table_production_dim1[[#This Row],[system_created_date]]=Table_production_dim1[[#Headers],[system_created_date]],"",SUMIF(B:B,Table_production_dim1[[#This Row],[system_created_date]],D:D))</f>
        <v>2.5100000000000002</v>
      </c>
      <c r="H2831" s="10" t="str">
        <f>VLOOKUP(Table_production_dim1[[#This Row],[material_dim_material_id]],Table_material_dim1[[#All],[material_id]:[material_type_description]],3,FALSE)</f>
        <v>OCC</v>
      </c>
    </row>
    <row r="2832" spans="1:8" x14ac:dyDescent="0.25">
      <c r="A2832">
        <v>1000</v>
      </c>
      <c r="B2832" s="2">
        <v>44076</v>
      </c>
      <c r="C2832">
        <v>1230</v>
      </c>
      <c r="D2832">
        <v>0.62</v>
      </c>
      <c r="E2832" s="2">
        <v>44076</v>
      </c>
      <c r="F2832">
        <v>2</v>
      </c>
      <c r="G2832" s="10">
        <f>IF(Table_production_dim1[[#This Row],[system_created_date]]=Table_production_dim1[[#Headers],[system_created_date]],"",SUMIF(B:B,Table_production_dim1[[#This Row],[system_created_date]],D:D))</f>
        <v>2.5100000000000002</v>
      </c>
      <c r="H2832" s="10" t="str">
        <f>VLOOKUP(Table_production_dim1[[#This Row],[material_dim_material_id]],Table_material_dim1[[#All],[material_id]:[material_type_description]],3,FALSE)</f>
        <v>OCC</v>
      </c>
    </row>
    <row r="2833" spans="1:8" x14ac:dyDescent="0.25">
      <c r="A2833">
        <v>1005</v>
      </c>
      <c r="B2833" s="2">
        <v>44075</v>
      </c>
      <c r="C2833">
        <v>1300</v>
      </c>
      <c r="D2833">
        <v>0.65</v>
      </c>
      <c r="E2833" s="2">
        <v>44075</v>
      </c>
      <c r="F2833">
        <v>2</v>
      </c>
      <c r="G2833" s="10">
        <f>IF(Table_production_dim1[[#This Row],[system_created_date]]=Table_production_dim1[[#Headers],[system_created_date]],"",SUMIF(B:B,Table_production_dim1[[#This Row],[system_created_date]],D:D))</f>
        <v>5.3</v>
      </c>
      <c r="H2833" s="10" t="str">
        <f>VLOOKUP(Table_production_dim1[[#This Row],[material_dim_material_id]],Table_material_dim1[[#All],[material_id]:[material_type_description]],3,FALSE)</f>
        <v>OCC</v>
      </c>
    </row>
    <row r="2834" spans="1:8" x14ac:dyDescent="0.25">
      <c r="A2834">
        <v>1004</v>
      </c>
      <c r="B2834" s="2">
        <v>44075</v>
      </c>
      <c r="C2834">
        <v>1263</v>
      </c>
      <c r="D2834">
        <v>0.63</v>
      </c>
      <c r="E2834" s="2">
        <v>44075</v>
      </c>
      <c r="F2834">
        <v>2</v>
      </c>
      <c r="G2834" s="10">
        <f>IF(Table_production_dim1[[#This Row],[system_created_date]]=Table_production_dim1[[#Headers],[system_created_date]],"",SUMIF(B:B,Table_production_dim1[[#This Row],[system_created_date]],D:D))</f>
        <v>5.3</v>
      </c>
      <c r="H2834" s="10" t="str">
        <f>VLOOKUP(Table_production_dim1[[#This Row],[material_dim_material_id]],Table_material_dim1[[#All],[material_id]:[material_type_description]],3,FALSE)</f>
        <v>OCC</v>
      </c>
    </row>
    <row r="2835" spans="1:8" x14ac:dyDescent="0.25">
      <c r="A2835">
        <v>1006</v>
      </c>
      <c r="B2835" s="2">
        <v>44075</v>
      </c>
      <c r="C2835">
        <v>1275</v>
      </c>
      <c r="D2835">
        <v>0.64</v>
      </c>
      <c r="E2835" s="2">
        <v>44075</v>
      </c>
      <c r="F2835">
        <v>2</v>
      </c>
      <c r="G2835" s="10">
        <f>IF(Table_production_dim1[[#This Row],[system_created_date]]=Table_production_dim1[[#Headers],[system_created_date]],"",SUMIF(B:B,Table_production_dim1[[#This Row],[system_created_date]],D:D))</f>
        <v>5.3</v>
      </c>
      <c r="H2835" s="10" t="str">
        <f>VLOOKUP(Table_production_dim1[[#This Row],[material_dim_material_id]],Table_material_dim1[[#All],[material_id]:[material_type_description]],3,FALSE)</f>
        <v>OCC</v>
      </c>
    </row>
    <row r="2836" spans="1:8" x14ac:dyDescent="0.25">
      <c r="A2836">
        <v>2098</v>
      </c>
      <c r="B2836" s="2">
        <v>44075</v>
      </c>
      <c r="C2836">
        <v>450</v>
      </c>
      <c r="D2836">
        <v>0.23</v>
      </c>
      <c r="E2836" s="2">
        <v>44075</v>
      </c>
      <c r="F2836">
        <v>8</v>
      </c>
      <c r="G2836" s="10">
        <f>IF(Table_production_dim1[[#This Row],[system_created_date]]=Table_production_dim1[[#Headers],[system_created_date]],"",SUMIF(B:B,Table_production_dim1[[#This Row],[system_created_date]],D:D))</f>
        <v>5.3</v>
      </c>
      <c r="H2836" s="10" t="str">
        <f>VLOOKUP(Table_production_dim1[[#This Row],[material_dim_material_id]],Table_material_dim1[[#All],[material_id]:[material_type_description]],3,FALSE)</f>
        <v>UBC</v>
      </c>
    </row>
    <row r="2837" spans="1:8" x14ac:dyDescent="0.25">
      <c r="A2837">
        <v>1708</v>
      </c>
      <c r="B2837" s="2">
        <v>44075</v>
      </c>
      <c r="C2837">
        <v>1550</v>
      </c>
      <c r="D2837">
        <v>0.78</v>
      </c>
      <c r="E2837" s="2">
        <v>44075</v>
      </c>
      <c r="F2837">
        <v>4</v>
      </c>
      <c r="G2837" s="10">
        <f>IF(Table_production_dim1[[#This Row],[system_created_date]]=Table_production_dim1[[#Headers],[system_created_date]],"",SUMIF(B:B,Table_production_dim1[[#This Row],[system_created_date]],D:D))</f>
        <v>5.3</v>
      </c>
      <c r="H2837" s="10" t="str">
        <f>VLOOKUP(Table_production_dim1[[#This Row],[material_dim_material_id]],Table_material_dim1[[#All],[material_id]:[material_type_description]],3,FALSE)</f>
        <v>ONP</v>
      </c>
    </row>
    <row r="2838" spans="1:8" x14ac:dyDescent="0.25">
      <c r="A2838">
        <v>1876</v>
      </c>
      <c r="B2838" s="2">
        <v>44075</v>
      </c>
      <c r="C2838">
        <v>600</v>
      </c>
      <c r="D2838">
        <v>0.3</v>
      </c>
      <c r="E2838" s="2">
        <v>44075</v>
      </c>
      <c r="F2838">
        <v>5</v>
      </c>
      <c r="G2838" s="10">
        <f>IF(Table_production_dim1[[#This Row],[system_created_date]]=Table_production_dim1[[#Headers],[system_created_date]],"",SUMIF(B:B,Table_production_dim1[[#This Row],[system_created_date]],D:D))</f>
        <v>5.3</v>
      </c>
      <c r="H2838" s="10" t="str">
        <f>VLOOKUP(Table_production_dim1[[#This Row],[material_dim_material_id]],Table_material_dim1[[#All],[material_id]:[material_type_description]],3,FALSE)</f>
        <v>PET</v>
      </c>
    </row>
    <row r="2839" spans="1:8" x14ac:dyDescent="0.25">
      <c r="A2839">
        <v>1707</v>
      </c>
      <c r="B2839" s="2">
        <v>44075</v>
      </c>
      <c r="C2839">
        <v>1650</v>
      </c>
      <c r="D2839">
        <v>0.83</v>
      </c>
      <c r="E2839" s="2">
        <v>44075</v>
      </c>
      <c r="F2839">
        <v>4</v>
      </c>
      <c r="G2839" s="10">
        <f>IF(Table_production_dim1[[#This Row],[system_created_date]]=Table_production_dim1[[#Headers],[system_created_date]],"",SUMIF(B:B,Table_production_dim1[[#This Row],[system_created_date]],D:D))</f>
        <v>5.3</v>
      </c>
      <c r="H2839" s="10" t="str">
        <f>VLOOKUP(Table_production_dim1[[#This Row],[material_dim_material_id]],Table_material_dim1[[#All],[material_id]:[material_type_description]],3,FALSE)</f>
        <v>ONP</v>
      </c>
    </row>
    <row r="2840" spans="1:8" x14ac:dyDescent="0.25">
      <c r="A2840">
        <v>1007</v>
      </c>
      <c r="B2840" s="2">
        <v>44075</v>
      </c>
      <c r="C2840">
        <v>1216</v>
      </c>
      <c r="D2840">
        <v>0.61</v>
      </c>
      <c r="E2840" s="2">
        <v>44075</v>
      </c>
      <c r="F2840">
        <v>2</v>
      </c>
      <c r="G2840" s="10">
        <f>IF(Table_production_dim1[[#This Row],[system_created_date]]=Table_production_dim1[[#Headers],[system_created_date]],"",SUMIF(B:B,Table_production_dim1[[#This Row],[system_created_date]],D:D))</f>
        <v>5.3</v>
      </c>
      <c r="H2840" s="10" t="str">
        <f>VLOOKUP(Table_production_dim1[[#This Row],[material_dim_material_id]],Table_material_dim1[[#All],[material_id]:[material_type_description]],3,FALSE)</f>
        <v>OCC</v>
      </c>
    </row>
    <row r="2841" spans="1:8" x14ac:dyDescent="0.25">
      <c r="A2841">
        <v>1008</v>
      </c>
      <c r="B2841" s="2">
        <v>44075</v>
      </c>
      <c r="C2841">
        <v>1265</v>
      </c>
      <c r="D2841">
        <v>0.63</v>
      </c>
      <c r="E2841" s="2">
        <v>44075</v>
      </c>
      <c r="F2841">
        <v>2</v>
      </c>
      <c r="G2841" s="10">
        <f>IF(Table_production_dim1[[#This Row],[system_created_date]]=Table_production_dim1[[#Headers],[system_created_date]],"",SUMIF(B:B,Table_production_dim1[[#This Row],[system_created_date]],D:D))</f>
        <v>5.3</v>
      </c>
      <c r="H2841" s="10" t="str">
        <f>VLOOKUP(Table_production_dim1[[#This Row],[material_dim_material_id]],Table_material_dim1[[#All],[material_id]:[material_type_description]],3,FALSE)</f>
        <v>OCC</v>
      </c>
    </row>
    <row r="2842" spans="1:8" x14ac:dyDescent="0.25">
      <c r="A2842">
        <v>1010</v>
      </c>
      <c r="B2842" s="2">
        <v>44074</v>
      </c>
      <c r="C2842">
        <v>1212</v>
      </c>
      <c r="D2842">
        <v>0.61</v>
      </c>
      <c r="E2842" s="2">
        <v>44074</v>
      </c>
      <c r="F2842">
        <v>2</v>
      </c>
      <c r="G2842" s="10">
        <f>IF(Table_production_dim1[[#This Row],[system_created_date]]=Table_production_dim1[[#Headers],[system_created_date]],"",SUMIF(B:B,Table_production_dim1[[#This Row],[system_created_date]],D:D))</f>
        <v>5.0200000000000005</v>
      </c>
      <c r="H2842" s="10" t="str">
        <f>VLOOKUP(Table_production_dim1[[#This Row],[material_dim_material_id]],Table_material_dim1[[#All],[material_id]:[material_type_description]],3,FALSE)</f>
        <v>OCC</v>
      </c>
    </row>
    <row r="2843" spans="1:8" x14ac:dyDescent="0.25">
      <c r="A2843">
        <v>1877</v>
      </c>
      <c r="B2843" s="2">
        <v>44074</v>
      </c>
      <c r="C2843">
        <v>650</v>
      </c>
      <c r="D2843">
        <v>0.33</v>
      </c>
      <c r="E2843" s="2">
        <v>44074</v>
      </c>
      <c r="F2843">
        <v>5</v>
      </c>
      <c r="G2843" s="10">
        <f>IF(Table_production_dim1[[#This Row],[system_created_date]]=Table_production_dim1[[#Headers],[system_created_date]],"",SUMIF(B:B,Table_production_dim1[[#This Row],[system_created_date]],D:D))</f>
        <v>5.0200000000000005</v>
      </c>
      <c r="H2843" s="10" t="str">
        <f>VLOOKUP(Table_production_dim1[[#This Row],[material_dim_material_id]],Table_material_dim1[[#All],[material_id]:[material_type_description]],3,FALSE)</f>
        <v>PET</v>
      </c>
    </row>
    <row r="2844" spans="1:8" x14ac:dyDescent="0.25">
      <c r="A2844">
        <v>1009</v>
      </c>
      <c r="B2844" s="2">
        <v>44074</v>
      </c>
      <c r="C2844">
        <v>1323</v>
      </c>
      <c r="D2844">
        <v>0.66</v>
      </c>
      <c r="E2844" s="2">
        <v>44074</v>
      </c>
      <c r="F2844">
        <v>2</v>
      </c>
      <c r="G2844" s="10">
        <f>IF(Table_production_dim1[[#This Row],[system_created_date]]=Table_production_dim1[[#Headers],[system_created_date]],"",SUMIF(B:B,Table_production_dim1[[#This Row],[system_created_date]],D:D))</f>
        <v>5.0200000000000005</v>
      </c>
      <c r="H2844" s="10" t="str">
        <f>VLOOKUP(Table_production_dim1[[#This Row],[material_dim_material_id]],Table_material_dim1[[#All],[material_id]:[material_type_description]],3,FALSE)</f>
        <v>OCC</v>
      </c>
    </row>
    <row r="2845" spans="1:8" x14ac:dyDescent="0.25">
      <c r="A2845">
        <v>1709</v>
      </c>
      <c r="B2845" s="2">
        <v>44074</v>
      </c>
      <c r="C2845">
        <v>1580</v>
      </c>
      <c r="D2845">
        <v>0.79</v>
      </c>
      <c r="E2845" s="2">
        <v>44074</v>
      </c>
      <c r="F2845">
        <v>4</v>
      </c>
      <c r="G2845" s="10">
        <f>IF(Table_production_dim1[[#This Row],[system_created_date]]=Table_production_dim1[[#Headers],[system_created_date]],"",SUMIF(B:B,Table_production_dim1[[#This Row],[system_created_date]],D:D))</f>
        <v>5.0200000000000005</v>
      </c>
      <c r="H2845" s="10" t="str">
        <f>VLOOKUP(Table_production_dim1[[#This Row],[material_dim_material_id]],Table_material_dim1[[#All],[material_id]:[material_type_description]],3,FALSE)</f>
        <v>ONP</v>
      </c>
    </row>
    <row r="2846" spans="1:8" x14ac:dyDescent="0.25">
      <c r="A2846">
        <v>1012</v>
      </c>
      <c r="B2846" s="2">
        <v>44074</v>
      </c>
      <c r="C2846">
        <v>1230</v>
      </c>
      <c r="D2846">
        <v>0.62</v>
      </c>
      <c r="E2846" s="2">
        <v>44074</v>
      </c>
      <c r="F2846">
        <v>2</v>
      </c>
      <c r="G2846" s="10">
        <f>IF(Table_production_dim1[[#This Row],[system_created_date]]=Table_production_dim1[[#Headers],[system_created_date]],"",SUMIF(B:B,Table_production_dim1[[#This Row],[system_created_date]],D:D))</f>
        <v>5.0200000000000005</v>
      </c>
      <c r="H2846" s="10" t="str">
        <f>VLOOKUP(Table_production_dim1[[#This Row],[material_dim_material_id]],Table_material_dim1[[#All],[material_id]:[material_type_description]],3,FALSE)</f>
        <v>OCC</v>
      </c>
    </row>
    <row r="2847" spans="1:8" x14ac:dyDescent="0.25">
      <c r="A2847">
        <v>1972</v>
      </c>
      <c r="B2847" s="2">
        <v>44074</v>
      </c>
      <c r="C2847">
        <v>850</v>
      </c>
      <c r="D2847">
        <v>0.43</v>
      </c>
      <c r="E2847" s="2">
        <v>44074</v>
      </c>
      <c r="F2847">
        <v>7</v>
      </c>
      <c r="G2847" s="10">
        <f>IF(Table_production_dim1[[#This Row],[system_created_date]]=Table_production_dim1[[#Headers],[system_created_date]],"",SUMIF(B:B,Table_production_dim1[[#This Row],[system_created_date]],D:D))</f>
        <v>5.0200000000000005</v>
      </c>
      <c r="H2847" s="10" t="str">
        <f>VLOOKUP(Table_production_dim1[[#This Row],[material_dim_material_id]],Table_material_dim1[[#All],[material_id]:[material_type_description]],3,FALSE)</f>
        <v>HDPEC</v>
      </c>
    </row>
    <row r="2848" spans="1:8" x14ac:dyDescent="0.25">
      <c r="A2848">
        <v>2099</v>
      </c>
      <c r="B2848" s="2">
        <v>44074</v>
      </c>
      <c r="C2848">
        <v>450</v>
      </c>
      <c r="D2848">
        <v>0.23</v>
      </c>
      <c r="E2848" s="2">
        <v>44074</v>
      </c>
      <c r="F2848">
        <v>8</v>
      </c>
      <c r="G2848" s="10">
        <f>IF(Table_production_dim1[[#This Row],[system_created_date]]=Table_production_dim1[[#Headers],[system_created_date]],"",SUMIF(B:B,Table_production_dim1[[#This Row],[system_created_date]],D:D))</f>
        <v>5.0200000000000005</v>
      </c>
      <c r="H2848" s="10" t="str">
        <f>VLOOKUP(Table_production_dim1[[#This Row],[material_dim_material_id]],Table_material_dim1[[#All],[material_id]:[material_type_description]],3,FALSE)</f>
        <v>UBC</v>
      </c>
    </row>
    <row r="2849" spans="1:8" x14ac:dyDescent="0.25">
      <c r="A2849">
        <v>1013</v>
      </c>
      <c r="B2849" s="2">
        <v>44074</v>
      </c>
      <c r="C2849">
        <v>1540</v>
      </c>
      <c r="D2849">
        <v>0.77</v>
      </c>
      <c r="E2849" s="2">
        <v>44074</v>
      </c>
      <c r="F2849">
        <v>2</v>
      </c>
      <c r="G2849" s="10">
        <f>IF(Table_production_dim1[[#This Row],[system_created_date]]=Table_production_dim1[[#Headers],[system_created_date]],"",SUMIF(B:B,Table_production_dim1[[#This Row],[system_created_date]],D:D))</f>
        <v>5.0200000000000005</v>
      </c>
      <c r="H2849" s="10" t="str">
        <f>VLOOKUP(Table_production_dim1[[#This Row],[material_dim_material_id]],Table_material_dim1[[#All],[material_id]:[material_type_description]],3,FALSE)</f>
        <v>OCC</v>
      </c>
    </row>
    <row r="2850" spans="1:8" x14ac:dyDescent="0.25">
      <c r="A2850">
        <v>1011</v>
      </c>
      <c r="B2850" s="2">
        <v>44074</v>
      </c>
      <c r="C2850">
        <v>1150</v>
      </c>
      <c r="D2850">
        <v>0.57999999999999996</v>
      </c>
      <c r="E2850" s="2">
        <v>44074</v>
      </c>
      <c r="F2850">
        <v>2</v>
      </c>
      <c r="G2850" s="10">
        <f>IF(Table_production_dim1[[#This Row],[system_created_date]]=Table_production_dim1[[#Headers],[system_created_date]],"",SUMIF(B:B,Table_production_dim1[[#This Row],[system_created_date]],D:D))</f>
        <v>5.0200000000000005</v>
      </c>
      <c r="H2850" s="10" t="str">
        <f>VLOOKUP(Table_production_dim1[[#This Row],[material_dim_material_id]],Table_material_dim1[[#All],[material_id]:[material_type_description]],3,FALSE)</f>
        <v>OCC</v>
      </c>
    </row>
    <row r="2851" spans="1:8" x14ac:dyDescent="0.25">
      <c r="A2851">
        <v>1014</v>
      </c>
      <c r="B2851" s="2">
        <v>44071</v>
      </c>
      <c r="C2851">
        <v>1323</v>
      </c>
      <c r="D2851">
        <v>0.66</v>
      </c>
      <c r="E2851" s="2">
        <v>44071</v>
      </c>
      <c r="F2851">
        <v>2</v>
      </c>
      <c r="G2851" s="10">
        <f>IF(Table_production_dim1[[#This Row],[system_created_date]]=Table_production_dim1[[#Headers],[system_created_date]],"",SUMIF(B:B,Table_production_dim1[[#This Row],[system_created_date]],D:D))</f>
        <v>0.66</v>
      </c>
      <c r="H2851" s="10" t="str">
        <f>VLOOKUP(Table_production_dim1[[#This Row],[material_dim_material_id]],Table_material_dim1[[#All],[material_id]:[material_type_description]],3,FALSE)</f>
        <v>OCC</v>
      </c>
    </row>
    <row r="2852" spans="1:8" x14ac:dyDescent="0.25">
      <c r="A2852">
        <v>1018</v>
      </c>
      <c r="B2852" s="2">
        <v>44070</v>
      </c>
      <c r="C2852">
        <v>1190</v>
      </c>
      <c r="D2852">
        <v>0.6</v>
      </c>
      <c r="E2852" s="2">
        <v>44070</v>
      </c>
      <c r="F2852">
        <v>2</v>
      </c>
      <c r="G2852" s="10">
        <f>IF(Table_production_dim1[[#This Row],[system_created_date]]=Table_production_dim1[[#Headers],[system_created_date]],"",SUMIF(B:B,Table_production_dim1[[#This Row],[system_created_date]],D:D))</f>
        <v>4.3900000000000006</v>
      </c>
      <c r="H2852" s="10" t="str">
        <f>VLOOKUP(Table_production_dim1[[#This Row],[material_dim_material_id]],Table_material_dim1[[#All],[material_id]:[material_type_description]],3,FALSE)</f>
        <v>OCC</v>
      </c>
    </row>
    <row r="2853" spans="1:8" x14ac:dyDescent="0.25">
      <c r="A2853">
        <v>1016</v>
      </c>
      <c r="B2853" s="2">
        <v>44070</v>
      </c>
      <c r="C2853">
        <v>1230</v>
      </c>
      <c r="D2853">
        <v>0.62</v>
      </c>
      <c r="E2853" s="2">
        <v>44070</v>
      </c>
      <c r="F2853">
        <v>2</v>
      </c>
      <c r="G2853" s="10">
        <f>IF(Table_production_dim1[[#This Row],[system_created_date]]=Table_production_dim1[[#Headers],[system_created_date]],"",SUMIF(B:B,Table_production_dim1[[#This Row],[system_created_date]],D:D))</f>
        <v>4.3900000000000006</v>
      </c>
      <c r="H2853" s="10" t="str">
        <f>VLOOKUP(Table_production_dim1[[#This Row],[material_dim_material_id]],Table_material_dim1[[#All],[material_id]:[material_type_description]],3,FALSE)</f>
        <v>OCC</v>
      </c>
    </row>
    <row r="2854" spans="1:8" x14ac:dyDescent="0.25">
      <c r="A2854">
        <v>1878</v>
      </c>
      <c r="B2854" s="2">
        <v>44070</v>
      </c>
      <c r="C2854">
        <v>650</v>
      </c>
      <c r="D2854">
        <v>0.33</v>
      </c>
      <c r="E2854" s="2">
        <v>44070</v>
      </c>
      <c r="F2854">
        <v>5</v>
      </c>
      <c r="G2854" s="10">
        <f>IF(Table_production_dim1[[#This Row],[system_created_date]]=Table_production_dim1[[#Headers],[system_created_date]],"",SUMIF(B:B,Table_production_dim1[[#This Row],[system_created_date]],D:D))</f>
        <v>4.3900000000000006</v>
      </c>
      <c r="H2854" s="10" t="str">
        <f>VLOOKUP(Table_production_dim1[[#This Row],[material_dim_material_id]],Table_material_dim1[[#All],[material_id]:[material_type_description]],3,FALSE)</f>
        <v>PET</v>
      </c>
    </row>
    <row r="2855" spans="1:8" x14ac:dyDescent="0.25">
      <c r="A2855">
        <v>1019</v>
      </c>
      <c r="B2855" s="2">
        <v>44070</v>
      </c>
      <c r="C2855">
        <v>1215</v>
      </c>
      <c r="D2855">
        <v>0.61</v>
      </c>
      <c r="E2855" s="2">
        <v>44070</v>
      </c>
      <c r="F2855">
        <v>2</v>
      </c>
      <c r="G2855" s="10">
        <f>IF(Table_production_dim1[[#This Row],[system_created_date]]=Table_production_dim1[[#Headers],[system_created_date]],"",SUMIF(B:B,Table_production_dim1[[#This Row],[system_created_date]],D:D))</f>
        <v>4.3900000000000006</v>
      </c>
      <c r="H2855" s="10" t="str">
        <f>VLOOKUP(Table_production_dim1[[#This Row],[material_dim_material_id]],Table_material_dim1[[#All],[material_id]:[material_type_description]],3,FALSE)</f>
        <v>OCC</v>
      </c>
    </row>
    <row r="2856" spans="1:8" x14ac:dyDescent="0.25">
      <c r="A2856">
        <v>1710</v>
      </c>
      <c r="B2856" s="2">
        <v>44070</v>
      </c>
      <c r="C2856">
        <v>1564</v>
      </c>
      <c r="D2856">
        <v>0.78</v>
      </c>
      <c r="E2856" s="2">
        <v>44070</v>
      </c>
      <c r="F2856">
        <v>4</v>
      </c>
      <c r="G2856" s="10">
        <f>IF(Table_production_dim1[[#This Row],[system_created_date]]=Table_production_dim1[[#Headers],[system_created_date]],"",SUMIF(B:B,Table_production_dim1[[#This Row],[system_created_date]],D:D))</f>
        <v>4.3900000000000006</v>
      </c>
      <c r="H2856" s="10" t="str">
        <f>VLOOKUP(Table_production_dim1[[#This Row],[material_dim_material_id]],Table_material_dim1[[#All],[material_id]:[material_type_description]],3,FALSE)</f>
        <v>ONP</v>
      </c>
    </row>
    <row r="2857" spans="1:8" x14ac:dyDescent="0.25">
      <c r="A2857">
        <v>1017</v>
      </c>
      <c r="B2857" s="2">
        <v>44070</v>
      </c>
      <c r="C2857">
        <v>1220</v>
      </c>
      <c r="D2857">
        <v>0.61</v>
      </c>
      <c r="E2857" s="2">
        <v>44070</v>
      </c>
      <c r="F2857">
        <v>2</v>
      </c>
      <c r="G2857" s="10">
        <f>IF(Table_production_dim1[[#This Row],[system_created_date]]=Table_production_dim1[[#Headers],[system_created_date]],"",SUMIF(B:B,Table_production_dim1[[#This Row],[system_created_date]],D:D))</f>
        <v>4.3900000000000006</v>
      </c>
      <c r="H2857" s="10" t="str">
        <f>VLOOKUP(Table_production_dim1[[#This Row],[material_dim_material_id]],Table_material_dim1[[#All],[material_id]:[material_type_description]],3,FALSE)</f>
        <v>OCC</v>
      </c>
    </row>
    <row r="2858" spans="1:8" x14ac:dyDescent="0.25">
      <c r="A2858">
        <v>1015</v>
      </c>
      <c r="B2858" s="2">
        <v>44070</v>
      </c>
      <c r="C2858">
        <v>1210</v>
      </c>
      <c r="D2858">
        <v>0.61</v>
      </c>
      <c r="E2858" s="2">
        <v>44070</v>
      </c>
      <c r="F2858">
        <v>2</v>
      </c>
      <c r="G2858" s="10">
        <f>IF(Table_production_dim1[[#This Row],[system_created_date]]=Table_production_dim1[[#Headers],[system_created_date]],"",SUMIF(B:B,Table_production_dim1[[#This Row],[system_created_date]],D:D))</f>
        <v>4.3900000000000006</v>
      </c>
      <c r="H2858" s="10" t="str">
        <f>VLOOKUP(Table_production_dim1[[#This Row],[material_dim_material_id]],Table_material_dim1[[#All],[material_id]:[material_type_description]],3,FALSE)</f>
        <v>OCC</v>
      </c>
    </row>
    <row r="2859" spans="1:8" x14ac:dyDescent="0.25">
      <c r="A2859">
        <v>2100</v>
      </c>
      <c r="B2859" s="2">
        <v>44070</v>
      </c>
      <c r="C2859">
        <v>450</v>
      </c>
      <c r="D2859">
        <v>0.23</v>
      </c>
      <c r="E2859" s="2">
        <v>44070</v>
      </c>
      <c r="F2859">
        <v>8</v>
      </c>
      <c r="G2859" s="10">
        <f>IF(Table_production_dim1[[#This Row],[system_created_date]]=Table_production_dim1[[#Headers],[system_created_date]],"",SUMIF(B:B,Table_production_dim1[[#This Row],[system_created_date]],D:D))</f>
        <v>4.3900000000000006</v>
      </c>
      <c r="H2859" s="10" t="str">
        <f>VLOOKUP(Table_production_dim1[[#This Row],[material_dim_material_id]],Table_material_dim1[[#All],[material_id]:[material_type_description]],3,FALSE)</f>
        <v>UBC</v>
      </c>
    </row>
    <row r="2860" spans="1:8" x14ac:dyDescent="0.25">
      <c r="A2860">
        <v>1711</v>
      </c>
      <c r="B2860" s="2">
        <v>44069</v>
      </c>
      <c r="C2860">
        <v>1576</v>
      </c>
      <c r="D2860">
        <v>0.79</v>
      </c>
      <c r="E2860" s="2">
        <v>44069</v>
      </c>
      <c r="F2860">
        <v>4</v>
      </c>
      <c r="G2860" s="10">
        <f>IF(Table_production_dim1[[#This Row],[system_created_date]]=Table_production_dim1[[#Headers],[system_created_date]],"",SUMIF(B:B,Table_production_dim1[[#This Row],[system_created_date]],D:D))</f>
        <v>4.6100000000000003</v>
      </c>
      <c r="H2860" s="10" t="str">
        <f>VLOOKUP(Table_production_dim1[[#This Row],[material_dim_material_id]],Table_material_dim1[[#All],[material_id]:[material_type_description]],3,FALSE)</f>
        <v>ONP</v>
      </c>
    </row>
    <row r="2861" spans="1:8" x14ac:dyDescent="0.25">
      <c r="A2861">
        <v>1520</v>
      </c>
      <c r="B2861" s="2">
        <v>44069</v>
      </c>
      <c r="C2861">
        <v>850</v>
      </c>
      <c r="D2861">
        <v>0.43</v>
      </c>
      <c r="E2861" s="2">
        <v>44069</v>
      </c>
      <c r="F2861">
        <v>3</v>
      </c>
      <c r="G2861" s="10">
        <f>IF(Table_production_dim1[[#This Row],[system_created_date]]=Table_production_dim1[[#Headers],[system_created_date]],"",SUMIF(B:B,Table_production_dim1[[#This Row],[system_created_date]],D:D))</f>
        <v>4.6100000000000003</v>
      </c>
      <c r="H2861" s="10" t="str">
        <f>VLOOKUP(Table_production_dim1[[#This Row],[material_dim_material_id]],Table_material_dim1[[#All],[material_id]:[material_type_description]],3,FALSE)</f>
        <v>TIN</v>
      </c>
    </row>
    <row r="2862" spans="1:8" x14ac:dyDescent="0.25">
      <c r="A2862">
        <v>1023</v>
      </c>
      <c r="B2862" s="2">
        <v>44069</v>
      </c>
      <c r="C2862">
        <v>1180</v>
      </c>
      <c r="D2862">
        <v>0.59</v>
      </c>
      <c r="E2862" s="2">
        <v>44069</v>
      </c>
      <c r="F2862">
        <v>2</v>
      </c>
      <c r="G2862" s="10">
        <f>IF(Table_production_dim1[[#This Row],[system_created_date]]=Table_production_dim1[[#Headers],[system_created_date]],"",SUMIF(B:B,Table_production_dim1[[#This Row],[system_created_date]],D:D))</f>
        <v>4.6100000000000003</v>
      </c>
      <c r="H2862" s="10" t="str">
        <f>VLOOKUP(Table_production_dim1[[#This Row],[material_dim_material_id]],Table_material_dim1[[#All],[material_id]:[material_type_description]],3,FALSE)</f>
        <v>OCC</v>
      </c>
    </row>
    <row r="2863" spans="1:8" x14ac:dyDescent="0.25">
      <c r="A2863">
        <v>1021</v>
      </c>
      <c r="B2863" s="2">
        <v>44069</v>
      </c>
      <c r="C2863">
        <v>1230</v>
      </c>
      <c r="D2863">
        <v>0.62</v>
      </c>
      <c r="E2863" s="2">
        <v>44069</v>
      </c>
      <c r="F2863">
        <v>2</v>
      </c>
      <c r="G2863" s="10">
        <f>IF(Table_production_dim1[[#This Row],[system_created_date]]=Table_production_dim1[[#Headers],[system_created_date]],"",SUMIF(B:B,Table_production_dim1[[#This Row],[system_created_date]],D:D))</f>
        <v>4.6100000000000003</v>
      </c>
      <c r="H2863" s="10" t="str">
        <f>VLOOKUP(Table_production_dim1[[#This Row],[material_dim_material_id]],Table_material_dim1[[#All],[material_id]:[material_type_description]],3,FALSE)</f>
        <v>OCC</v>
      </c>
    </row>
    <row r="2864" spans="1:8" x14ac:dyDescent="0.25">
      <c r="A2864">
        <v>2101</v>
      </c>
      <c r="B2864" s="2">
        <v>44069</v>
      </c>
      <c r="C2864">
        <v>450</v>
      </c>
      <c r="D2864">
        <v>0.23</v>
      </c>
      <c r="E2864" s="2">
        <v>44069</v>
      </c>
      <c r="F2864">
        <v>8</v>
      </c>
      <c r="G2864" s="10">
        <f>IF(Table_production_dim1[[#This Row],[system_created_date]]=Table_production_dim1[[#Headers],[system_created_date]],"",SUMIF(B:B,Table_production_dim1[[#This Row],[system_created_date]],D:D))</f>
        <v>4.6100000000000003</v>
      </c>
      <c r="H2864" s="10" t="str">
        <f>VLOOKUP(Table_production_dim1[[#This Row],[material_dim_material_id]],Table_material_dim1[[#All],[material_id]:[material_type_description]],3,FALSE)</f>
        <v>UBC</v>
      </c>
    </row>
    <row r="2865" spans="1:8" x14ac:dyDescent="0.25">
      <c r="A2865">
        <v>1022</v>
      </c>
      <c r="B2865" s="2">
        <v>44069</v>
      </c>
      <c r="C2865">
        <v>1160</v>
      </c>
      <c r="D2865">
        <v>0.57999999999999996</v>
      </c>
      <c r="E2865" s="2">
        <v>44069</v>
      </c>
      <c r="F2865">
        <v>2</v>
      </c>
      <c r="G2865" s="10">
        <f>IF(Table_production_dim1[[#This Row],[system_created_date]]=Table_production_dim1[[#Headers],[system_created_date]],"",SUMIF(B:B,Table_production_dim1[[#This Row],[system_created_date]],D:D))</f>
        <v>4.6100000000000003</v>
      </c>
      <c r="H2865" s="10" t="str">
        <f>VLOOKUP(Table_production_dim1[[#This Row],[material_dim_material_id]],Table_material_dim1[[#All],[material_id]:[material_type_description]],3,FALSE)</f>
        <v>OCC</v>
      </c>
    </row>
    <row r="2866" spans="1:8" x14ac:dyDescent="0.25">
      <c r="A2866">
        <v>1020</v>
      </c>
      <c r="B2866" s="2">
        <v>44069</v>
      </c>
      <c r="C2866">
        <v>1150</v>
      </c>
      <c r="D2866">
        <v>0.57999999999999996</v>
      </c>
      <c r="E2866" s="2">
        <v>44069</v>
      </c>
      <c r="F2866">
        <v>2</v>
      </c>
      <c r="G2866" s="10">
        <f>IF(Table_production_dim1[[#This Row],[system_created_date]]=Table_production_dim1[[#Headers],[system_created_date]],"",SUMIF(B:B,Table_production_dim1[[#This Row],[system_created_date]],D:D))</f>
        <v>4.6100000000000003</v>
      </c>
      <c r="H2866" s="10" t="str">
        <f>VLOOKUP(Table_production_dim1[[#This Row],[material_dim_material_id]],Table_material_dim1[[#All],[material_id]:[material_type_description]],3,FALSE)</f>
        <v>OCC</v>
      </c>
    </row>
    <row r="2867" spans="1:8" x14ac:dyDescent="0.25">
      <c r="A2867">
        <v>1024</v>
      </c>
      <c r="B2867" s="2">
        <v>44069</v>
      </c>
      <c r="C2867">
        <v>1580</v>
      </c>
      <c r="D2867">
        <v>0.79</v>
      </c>
      <c r="E2867" s="2">
        <v>44069</v>
      </c>
      <c r="F2867">
        <v>2</v>
      </c>
      <c r="G2867" s="10">
        <f>IF(Table_production_dim1[[#This Row],[system_created_date]]=Table_production_dim1[[#Headers],[system_created_date]],"",SUMIF(B:B,Table_production_dim1[[#This Row],[system_created_date]],D:D))</f>
        <v>4.6100000000000003</v>
      </c>
      <c r="H2867" s="10" t="str">
        <f>VLOOKUP(Table_production_dim1[[#This Row],[material_dim_material_id]],Table_material_dim1[[#All],[material_id]:[material_type_description]],3,FALSE)</f>
        <v>OCC</v>
      </c>
    </row>
    <row r="2868" spans="1:8" x14ac:dyDescent="0.25">
      <c r="A2868">
        <v>1879</v>
      </c>
      <c r="B2868" s="2">
        <v>44068</v>
      </c>
      <c r="C2868">
        <v>650</v>
      </c>
      <c r="D2868">
        <v>0.33</v>
      </c>
      <c r="E2868" s="2">
        <v>44068</v>
      </c>
      <c r="F2868">
        <v>5</v>
      </c>
      <c r="G2868" s="10">
        <f>IF(Table_production_dim1[[#This Row],[system_created_date]]=Table_production_dim1[[#Headers],[system_created_date]],"",SUMIF(B:B,Table_production_dim1[[#This Row],[system_created_date]],D:D))</f>
        <v>5.2200000000000006</v>
      </c>
      <c r="H2868" s="10" t="str">
        <f>VLOOKUP(Table_production_dim1[[#This Row],[material_dim_material_id]],Table_material_dim1[[#All],[material_id]:[material_type_description]],3,FALSE)</f>
        <v>PET</v>
      </c>
    </row>
    <row r="2869" spans="1:8" x14ac:dyDescent="0.25">
      <c r="A2869">
        <v>1025</v>
      </c>
      <c r="B2869" s="2">
        <v>44068</v>
      </c>
      <c r="C2869">
        <v>1280</v>
      </c>
      <c r="D2869">
        <v>0.64</v>
      </c>
      <c r="E2869" s="2">
        <v>44068</v>
      </c>
      <c r="F2869">
        <v>2</v>
      </c>
      <c r="G2869" s="10">
        <f>IF(Table_production_dim1[[#This Row],[system_created_date]]=Table_production_dim1[[#Headers],[system_created_date]],"",SUMIF(B:B,Table_production_dim1[[#This Row],[system_created_date]],D:D))</f>
        <v>5.2200000000000006</v>
      </c>
      <c r="H2869" s="10" t="str">
        <f>VLOOKUP(Table_production_dim1[[#This Row],[material_dim_material_id]],Table_material_dim1[[#All],[material_id]:[material_type_description]],3,FALSE)</f>
        <v>OCC</v>
      </c>
    </row>
    <row r="2870" spans="1:8" x14ac:dyDescent="0.25">
      <c r="A2870">
        <v>1029</v>
      </c>
      <c r="B2870" s="2">
        <v>44068</v>
      </c>
      <c r="C2870">
        <v>1154</v>
      </c>
      <c r="D2870">
        <v>0.57999999999999996</v>
      </c>
      <c r="E2870" s="2">
        <v>44068</v>
      </c>
      <c r="F2870">
        <v>2</v>
      </c>
      <c r="G2870" s="10">
        <f>IF(Table_production_dim1[[#This Row],[system_created_date]]=Table_production_dim1[[#Headers],[system_created_date]],"",SUMIF(B:B,Table_production_dim1[[#This Row],[system_created_date]],D:D))</f>
        <v>5.2200000000000006</v>
      </c>
      <c r="H2870" s="10" t="str">
        <f>VLOOKUP(Table_production_dim1[[#This Row],[material_dim_material_id]],Table_material_dim1[[#All],[material_id]:[material_type_description]],3,FALSE)</f>
        <v>OCC</v>
      </c>
    </row>
    <row r="2871" spans="1:8" x14ac:dyDescent="0.25">
      <c r="A2871">
        <v>1713</v>
      </c>
      <c r="B2871" s="2">
        <v>44068</v>
      </c>
      <c r="C2871">
        <v>1570</v>
      </c>
      <c r="D2871">
        <v>0.79</v>
      </c>
      <c r="E2871" s="2">
        <v>44068</v>
      </c>
      <c r="F2871">
        <v>4</v>
      </c>
      <c r="G2871" s="10">
        <f>IF(Table_production_dim1[[#This Row],[system_created_date]]=Table_production_dim1[[#Headers],[system_created_date]],"",SUMIF(B:B,Table_production_dim1[[#This Row],[system_created_date]],D:D))</f>
        <v>5.2200000000000006</v>
      </c>
      <c r="H2871" s="10" t="str">
        <f>VLOOKUP(Table_production_dim1[[#This Row],[material_dim_material_id]],Table_material_dim1[[#All],[material_id]:[material_type_description]],3,FALSE)</f>
        <v>ONP</v>
      </c>
    </row>
    <row r="2872" spans="1:8" x14ac:dyDescent="0.25">
      <c r="A2872">
        <v>1712</v>
      </c>
      <c r="B2872" s="2">
        <v>44068</v>
      </c>
      <c r="C2872">
        <v>1564</v>
      </c>
      <c r="D2872">
        <v>0.78</v>
      </c>
      <c r="E2872" s="2">
        <v>44068</v>
      </c>
      <c r="F2872">
        <v>4</v>
      </c>
      <c r="G2872" s="10">
        <f>IF(Table_production_dim1[[#This Row],[system_created_date]]=Table_production_dim1[[#Headers],[system_created_date]],"",SUMIF(B:B,Table_production_dim1[[#This Row],[system_created_date]],D:D))</f>
        <v>5.2200000000000006</v>
      </c>
      <c r="H2872" s="10" t="str">
        <f>VLOOKUP(Table_production_dim1[[#This Row],[material_dim_material_id]],Table_material_dim1[[#All],[material_id]:[material_type_description]],3,FALSE)</f>
        <v>ONP</v>
      </c>
    </row>
    <row r="2873" spans="1:8" x14ac:dyDescent="0.25">
      <c r="A2873">
        <v>1026</v>
      </c>
      <c r="B2873" s="2">
        <v>44068</v>
      </c>
      <c r="C2873">
        <v>1272</v>
      </c>
      <c r="D2873">
        <v>0.64</v>
      </c>
      <c r="E2873" s="2">
        <v>44068</v>
      </c>
      <c r="F2873">
        <v>2</v>
      </c>
      <c r="G2873" s="10">
        <f>IF(Table_production_dim1[[#This Row],[system_created_date]]=Table_production_dim1[[#Headers],[system_created_date]],"",SUMIF(B:B,Table_production_dim1[[#This Row],[system_created_date]],D:D))</f>
        <v>5.2200000000000006</v>
      </c>
      <c r="H2873" s="10" t="str">
        <f>VLOOKUP(Table_production_dim1[[#This Row],[material_dim_material_id]],Table_material_dim1[[#All],[material_id]:[material_type_description]],3,FALSE)</f>
        <v>OCC</v>
      </c>
    </row>
    <row r="2874" spans="1:8" x14ac:dyDescent="0.25">
      <c r="A2874">
        <v>2102</v>
      </c>
      <c r="B2874" s="2">
        <v>44068</v>
      </c>
      <c r="C2874">
        <v>450</v>
      </c>
      <c r="D2874">
        <v>0.23</v>
      </c>
      <c r="E2874" s="2">
        <v>44068</v>
      </c>
      <c r="F2874">
        <v>8</v>
      </c>
      <c r="G2874" s="10">
        <f>IF(Table_production_dim1[[#This Row],[system_created_date]]=Table_production_dim1[[#Headers],[system_created_date]],"",SUMIF(B:B,Table_production_dim1[[#This Row],[system_created_date]],D:D))</f>
        <v>5.2200000000000006</v>
      </c>
      <c r="H2874" s="10" t="str">
        <f>VLOOKUP(Table_production_dim1[[#This Row],[material_dim_material_id]],Table_material_dim1[[#All],[material_id]:[material_type_description]],3,FALSE)</f>
        <v>UBC</v>
      </c>
    </row>
    <row r="2875" spans="1:8" x14ac:dyDescent="0.25">
      <c r="A2875">
        <v>1028</v>
      </c>
      <c r="B2875" s="2">
        <v>44068</v>
      </c>
      <c r="C2875">
        <v>1214</v>
      </c>
      <c r="D2875">
        <v>0.61</v>
      </c>
      <c r="E2875" s="2">
        <v>44068</v>
      </c>
      <c r="F2875">
        <v>2</v>
      </c>
      <c r="G2875" s="10">
        <f>IF(Table_production_dim1[[#This Row],[system_created_date]]=Table_production_dim1[[#Headers],[system_created_date]],"",SUMIF(B:B,Table_production_dim1[[#This Row],[system_created_date]],D:D))</f>
        <v>5.2200000000000006</v>
      </c>
      <c r="H2875" s="10" t="str">
        <f>VLOOKUP(Table_production_dim1[[#This Row],[material_dim_material_id]],Table_material_dim1[[#All],[material_id]:[material_type_description]],3,FALSE)</f>
        <v>OCC</v>
      </c>
    </row>
    <row r="2876" spans="1:8" x14ac:dyDescent="0.25">
      <c r="A2876">
        <v>1027</v>
      </c>
      <c r="B2876" s="2">
        <v>44068</v>
      </c>
      <c r="C2876">
        <v>1240</v>
      </c>
      <c r="D2876">
        <v>0.62</v>
      </c>
      <c r="E2876" s="2">
        <v>44068</v>
      </c>
      <c r="F2876">
        <v>2</v>
      </c>
      <c r="G2876" s="10">
        <f>IF(Table_production_dim1[[#This Row],[system_created_date]]=Table_production_dim1[[#Headers],[system_created_date]],"",SUMIF(B:B,Table_production_dim1[[#This Row],[system_created_date]],D:D))</f>
        <v>5.2200000000000006</v>
      </c>
      <c r="H2876" s="10" t="str">
        <f>VLOOKUP(Table_production_dim1[[#This Row],[material_dim_material_id]],Table_material_dim1[[#All],[material_id]:[material_type_description]],3,FALSE)</f>
        <v>OCC</v>
      </c>
    </row>
    <row r="2877" spans="1:8" x14ac:dyDescent="0.25">
      <c r="A2877">
        <v>1035</v>
      </c>
      <c r="B2877" s="2">
        <v>44067</v>
      </c>
      <c r="C2877">
        <v>560</v>
      </c>
      <c r="D2877">
        <v>0.28000000000000003</v>
      </c>
      <c r="E2877" s="2">
        <v>44067</v>
      </c>
      <c r="F2877">
        <v>2</v>
      </c>
      <c r="G2877" s="10">
        <f>IF(Table_production_dim1[[#This Row],[system_created_date]]=Table_production_dim1[[#Headers],[system_created_date]],"",SUMIF(B:B,Table_production_dim1[[#This Row],[system_created_date]],D:D))</f>
        <v>5.7799999999999985</v>
      </c>
      <c r="H2877" s="10" t="str">
        <f>VLOOKUP(Table_production_dim1[[#This Row],[material_dim_material_id]],Table_material_dim1[[#All],[material_id]:[material_type_description]],3,FALSE)</f>
        <v>OCC</v>
      </c>
    </row>
    <row r="2878" spans="1:8" x14ac:dyDescent="0.25">
      <c r="A2878">
        <v>1031</v>
      </c>
      <c r="B2878" s="2">
        <v>44067</v>
      </c>
      <c r="C2878">
        <v>1260</v>
      </c>
      <c r="D2878">
        <v>0.63</v>
      </c>
      <c r="E2878" s="2">
        <v>44067</v>
      </c>
      <c r="F2878">
        <v>2</v>
      </c>
      <c r="G2878" s="10">
        <f>IF(Table_production_dim1[[#This Row],[system_created_date]]=Table_production_dim1[[#Headers],[system_created_date]],"",SUMIF(B:B,Table_production_dim1[[#This Row],[system_created_date]],D:D))</f>
        <v>5.7799999999999985</v>
      </c>
      <c r="H2878" s="10" t="str">
        <f>VLOOKUP(Table_production_dim1[[#This Row],[material_dim_material_id]],Table_material_dim1[[#All],[material_id]:[material_type_description]],3,FALSE)</f>
        <v>OCC</v>
      </c>
    </row>
    <row r="2879" spans="1:8" x14ac:dyDescent="0.25">
      <c r="A2879">
        <v>1030</v>
      </c>
      <c r="B2879" s="2">
        <v>44067</v>
      </c>
      <c r="C2879">
        <v>1214</v>
      </c>
      <c r="D2879">
        <v>0.61</v>
      </c>
      <c r="E2879" s="2">
        <v>44067</v>
      </c>
      <c r="F2879">
        <v>2</v>
      </c>
      <c r="G2879" s="10">
        <f>IF(Table_production_dim1[[#This Row],[system_created_date]]=Table_production_dim1[[#Headers],[system_created_date]],"",SUMIF(B:B,Table_production_dim1[[#This Row],[system_created_date]],D:D))</f>
        <v>5.7799999999999985</v>
      </c>
      <c r="H2879" s="10" t="str">
        <f>VLOOKUP(Table_production_dim1[[#This Row],[material_dim_material_id]],Table_material_dim1[[#All],[material_id]:[material_type_description]],3,FALSE)</f>
        <v>OCC</v>
      </c>
    </row>
    <row r="2880" spans="1:8" x14ac:dyDescent="0.25">
      <c r="A2880">
        <v>1038</v>
      </c>
      <c r="B2880" s="2">
        <v>44067</v>
      </c>
      <c r="C2880">
        <v>728</v>
      </c>
      <c r="D2880">
        <v>0.36</v>
      </c>
      <c r="E2880" s="2">
        <v>44067</v>
      </c>
      <c r="F2880">
        <v>2</v>
      </c>
      <c r="G2880" s="10">
        <f>IF(Table_production_dim1[[#This Row],[system_created_date]]=Table_production_dim1[[#Headers],[system_created_date]],"",SUMIF(B:B,Table_production_dim1[[#This Row],[system_created_date]],D:D))</f>
        <v>5.7799999999999985</v>
      </c>
      <c r="H2880" s="10" t="str">
        <f>VLOOKUP(Table_production_dim1[[#This Row],[material_dim_material_id]],Table_material_dim1[[#All],[material_id]:[material_type_description]],3,FALSE)</f>
        <v>OCC</v>
      </c>
    </row>
    <row r="2881" spans="1:8" x14ac:dyDescent="0.25">
      <c r="A2881">
        <v>2103</v>
      </c>
      <c r="B2881" s="2">
        <v>44067</v>
      </c>
      <c r="C2881">
        <v>460</v>
      </c>
      <c r="D2881">
        <v>0.23</v>
      </c>
      <c r="E2881" s="2">
        <v>44067</v>
      </c>
      <c r="F2881">
        <v>8</v>
      </c>
      <c r="G2881" s="10">
        <f>IF(Table_production_dim1[[#This Row],[system_created_date]]=Table_production_dim1[[#Headers],[system_created_date]],"",SUMIF(B:B,Table_production_dim1[[#This Row],[system_created_date]],D:D))</f>
        <v>5.7799999999999985</v>
      </c>
      <c r="H2881" s="10" t="str">
        <f>VLOOKUP(Table_production_dim1[[#This Row],[material_dim_material_id]],Table_material_dim1[[#All],[material_id]:[material_type_description]],3,FALSE)</f>
        <v>UBC</v>
      </c>
    </row>
    <row r="2882" spans="1:8" x14ac:dyDescent="0.25">
      <c r="A2882">
        <v>1033</v>
      </c>
      <c r="B2882" s="2">
        <v>44067</v>
      </c>
      <c r="C2882">
        <v>1300</v>
      </c>
      <c r="D2882">
        <v>0.65</v>
      </c>
      <c r="E2882" s="2">
        <v>44067</v>
      </c>
      <c r="F2882">
        <v>2</v>
      </c>
      <c r="G2882" s="10">
        <f>IF(Table_production_dim1[[#This Row],[system_created_date]]=Table_production_dim1[[#Headers],[system_created_date]],"",SUMIF(B:B,Table_production_dim1[[#This Row],[system_created_date]],D:D))</f>
        <v>5.7799999999999985</v>
      </c>
      <c r="H2882" s="10" t="str">
        <f>VLOOKUP(Table_production_dim1[[#This Row],[material_dim_material_id]],Table_material_dim1[[#All],[material_id]:[material_type_description]],3,FALSE)</f>
        <v>OCC</v>
      </c>
    </row>
    <row r="2883" spans="1:8" x14ac:dyDescent="0.25">
      <c r="A2883">
        <v>1032</v>
      </c>
      <c r="B2883" s="2">
        <v>44067</v>
      </c>
      <c r="C2883">
        <v>1270</v>
      </c>
      <c r="D2883">
        <v>0.64</v>
      </c>
      <c r="E2883" s="2">
        <v>44067</v>
      </c>
      <c r="F2883">
        <v>2</v>
      </c>
      <c r="G2883" s="10">
        <f>IF(Table_production_dim1[[#This Row],[system_created_date]]=Table_production_dim1[[#Headers],[system_created_date]],"",SUMIF(B:B,Table_production_dim1[[#This Row],[system_created_date]],D:D))</f>
        <v>5.7799999999999985</v>
      </c>
      <c r="H2883" s="10" t="str">
        <f>VLOOKUP(Table_production_dim1[[#This Row],[material_dim_material_id]],Table_material_dim1[[#All],[material_id]:[material_type_description]],3,FALSE)</f>
        <v>OCC</v>
      </c>
    </row>
    <row r="2884" spans="1:8" x14ac:dyDescent="0.25">
      <c r="A2884">
        <v>1034</v>
      </c>
      <c r="B2884" s="2">
        <v>44067</v>
      </c>
      <c r="C2884">
        <v>1062</v>
      </c>
      <c r="D2884">
        <v>0.53</v>
      </c>
      <c r="E2884" s="2">
        <v>44067</v>
      </c>
      <c r="F2884">
        <v>2</v>
      </c>
      <c r="G2884" s="10">
        <f>IF(Table_production_dim1[[#This Row],[system_created_date]]=Table_production_dim1[[#Headers],[system_created_date]],"",SUMIF(B:B,Table_production_dim1[[#This Row],[system_created_date]],D:D))</f>
        <v>5.7799999999999985</v>
      </c>
      <c r="H2884" s="10" t="str">
        <f>VLOOKUP(Table_production_dim1[[#This Row],[material_dim_material_id]],Table_material_dim1[[#All],[material_id]:[material_type_description]],3,FALSE)</f>
        <v>OCC</v>
      </c>
    </row>
    <row r="2885" spans="1:8" x14ac:dyDescent="0.25">
      <c r="A2885">
        <v>1714</v>
      </c>
      <c r="B2885" s="2">
        <v>44067</v>
      </c>
      <c r="C2885">
        <v>1700</v>
      </c>
      <c r="D2885">
        <v>0.85</v>
      </c>
      <c r="E2885" s="2">
        <v>44067</v>
      </c>
      <c r="F2885">
        <v>4</v>
      </c>
      <c r="G2885" s="10">
        <f>IF(Table_production_dim1[[#This Row],[system_created_date]]=Table_production_dim1[[#Headers],[system_created_date]],"",SUMIF(B:B,Table_production_dim1[[#This Row],[system_created_date]],D:D))</f>
        <v>5.7799999999999985</v>
      </c>
      <c r="H2885" s="10" t="str">
        <f>VLOOKUP(Table_production_dim1[[#This Row],[material_dim_material_id]],Table_material_dim1[[#All],[material_id]:[material_type_description]],3,FALSE)</f>
        <v>ONP</v>
      </c>
    </row>
    <row r="2886" spans="1:8" x14ac:dyDescent="0.25">
      <c r="A2886">
        <v>1036</v>
      </c>
      <c r="B2886" s="2">
        <v>44067</v>
      </c>
      <c r="C2886">
        <v>608</v>
      </c>
      <c r="D2886">
        <v>0.3</v>
      </c>
      <c r="E2886" s="2">
        <v>44067</v>
      </c>
      <c r="F2886">
        <v>2</v>
      </c>
      <c r="G2886" s="10">
        <f>IF(Table_production_dim1[[#This Row],[system_created_date]]=Table_production_dim1[[#Headers],[system_created_date]],"",SUMIF(B:B,Table_production_dim1[[#This Row],[system_created_date]],D:D))</f>
        <v>5.7799999999999985</v>
      </c>
      <c r="H2886" s="10" t="str">
        <f>VLOOKUP(Table_production_dim1[[#This Row],[material_dim_material_id]],Table_material_dim1[[#All],[material_id]:[material_type_description]],3,FALSE)</f>
        <v>OCC</v>
      </c>
    </row>
    <row r="2887" spans="1:8" x14ac:dyDescent="0.25">
      <c r="A2887">
        <v>1037</v>
      </c>
      <c r="B2887" s="2">
        <v>44067</v>
      </c>
      <c r="C2887">
        <v>694</v>
      </c>
      <c r="D2887">
        <v>0.35</v>
      </c>
      <c r="E2887" s="2">
        <v>44067</v>
      </c>
      <c r="F2887">
        <v>2</v>
      </c>
      <c r="G2887" s="10">
        <f>IF(Table_production_dim1[[#This Row],[system_created_date]]=Table_production_dim1[[#Headers],[system_created_date]],"",SUMIF(B:B,Table_production_dim1[[#This Row],[system_created_date]],D:D))</f>
        <v>5.7799999999999985</v>
      </c>
      <c r="H2887" s="10" t="str">
        <f>VLOOKUP(Table_production_dim1[[#This Row],[material_dim_material_id]],Table_material_dim1[[#All],[material_id]:[material_type_description]],3,FALSE)</f>
        <v>OCC</v>
      </c>
    </row>
    <row r="2888" spans="1:8" x14ac:dyDescent="0.25">
      <c r="A2888">
        <v>1973</v>
      </c>
      <c r="B2888" s="2">
        <v>44067</v>
      </c>
      <c r="C2888">
        <v>700</v>
      </c>
      <c r="D2888">
        <v>0.35</v>
      </c>
      <c r="E2888" s="2">
        <v>44067</v>
      </c>
      <c r="F2888">
        <v>7</v>
      </c>
      <c r="G2888" s="10">
        <f>IF(Table_production_dim1[[#This Row],[system_created_date]]=Table_production_dim1[[#Headers],[system_created_date]],"",SUMIF(B:B,Table_production_dim1[[#This Row],[system_created_date]],D:D))</f>
        <v>5.7799999999999985</v>
      </c>
      <c r="H2888" s="10" t="str">
        <f>VLOOKUP(Table_production_dim1[[#This Row],[material_dim_material_id]],Table_material_dim1[[#All],[material_id]:[material_type_description]],3,FALSE)</f>
        <v>HDPEC</v>
      </c>
    </row>
    <row r="2889" spans="1:8" x14ac:dyDescent="0.25">
      <c r="A2889">
        <v>1039</v>
      </c>
      <c r="B2889" s="2">
        <v>44063</v>
      </c>
      <c r="C2889">
        <v>1175</v>
      </c>
      <c r="D2889">
        <v>0.59</v>
      </c>
      <c r="E2889" s="2">
        <v>44063</v>
      </c>
      <c r="F2889">
        <v>2</v>
      </c>
      <c r="G2889" s="10">
        <f>IF(Table_production_dim1[[#This Row],[system_created_date]]=Table_production_dim1[[#Headers],[system_created_date]],"",SUMIF(B:B,Table_production_dim1[[#This Row],[system_created_date]],D:D))</f>
        <v>1.17</v>
      </c>
      <c r="H2889" s="10" t="str">
        <f>VLOOKUP(Table_production_dim1[[#This Row],[material_dim_material_id]],Table_material_dim1[[#All],[material_id]:[material_type_description]],3,FALSE)</f>
        <v>OCC</v>
      </c>
    </row>
    <row r="2890" spans="1:8" x14ac:dyDescent="0.25">
      <c r="A2890">
        <v>1040</v>
      </c>
      <c r="B2890" s="2">
        <v>44063</v>
      </c>
      <c r="C2890">
        <v>1160</v>
      </c>
      <c r="D2890">
        <v>0.57999999999999996</v>
      </c>
      <c r="E2890" s="2">
        <v>44063</v>
      </c>
      <c r="F2890">
        <v>2</v>
      </c>
      <c r="G2890" s="10">
        <f>IF(Table_production_dim1[[#This Row],[system_created_date]]=Table_production_dim1[[#Headers],[system_created_date]],"",SUMIF(B:B,Table_production_dim1[[#This Row],[system_created_date]],D:D))</f>
        <v>1.17</v>
      </c>
      <c r="H2890" s="10" t="str">
        <f>VLOOKUP(Table_production_dim1[[#This Row],[material_dim_material_id]],Table_material_dim1[[#All],[material_id]:[material_type_description]],3,FALSE)</f>
        <v>OCC</v>
      </c>
    </row>
    <row r="2891" spans="1:8" x14ac:dyDescent="0.25">
      <c r="A2891">
        <v>1715</v>
      </c>
      <c r="B2891" s="2">
        <v>44062</v>
      </c>
      <c r="C2891">
        <v>1660</v>
      </c>
      <c r="D2891">
        <v>0.83</v>
      </c>
      <c r="E2891" s="2">
        <v>44062</v>
      </c>
      <c r="F2891">
        <v>4</v>
      </c>
      <c r="G2891" s="10">
        <f>IF(Table_production_dim1[[#This Row],[system_created_date]]=Table_production_dim1[[#Headers],[system_created_date]],"",SUMIF(B:B,Table_production_dim1[[#This Row],[system_created_date]],D:D))</f>
        <v>3.8899999999999997</v>
      </c>
      <c r="H2891" s="10" t="str">
        <f>VLOOKUP(Table_production_dim1[[#This Row],[material_dim_material_id]],Table_material_dim1[[#All],[material_id]:[material_type_description]],3,FALSE)</f>
        <v>ONP</v>
      </c>
    </row>
    <row r="2892" spans="1:8" x14ac:dyDescent="0.25">
      <c r="A2892">
        <v>1044</v>
      </c>
      <c r="B2892" s="2">
        <v>44062</v>
      </c>
      <c r="C2892">
        <v>1260</v>
      </c>
      <c r="D2892">
        <v>0.63</v>
      </c>
      <c r="E2892" s="2">
        <v>44062</v>
      </c>
      <c r="F2892">
        <v>2</v>
      </c>
      <c r="G2892" s="10">
        <f>IF(Table_production_dim1[[#This Row],[system_created_date]]=Table_production_dim1[[#Headers],[system_created_date]],"",SUMIF(B:B,Table_production_dim1[[#This Row],[system_created_date]],D:D))</f>
        <v>3.8899999999999997</v>
      </c>
      <c r="H2892" s="10" t="str">
        <f>VLOOKUP(Table_production_dim1[[#This Row],[material_dim_material_id]],Table_material_dim1[[#All],[material_id]:[material_type_description]],3,FALSE)</f>
        <v>OCC</v>
      </c>
    </row>
    <row r="2893" spans="1:8" x14ac:dyDescent="0.25">
      <c r="A2893">
        <v>1043</v>
      </c>
      <c r="B2893" s="2">
        <v>44062</v>
      </c>
      <c r="C2893">
        <v>1217</v>
      </c>
      <c r="D2893">
        <v>0.61</v>
      </c>
      <c r="E2893" s="2">
        <v>44062</v>
      </c>
      <c r="F2893">
        <v>2</v>
      </c>
      <c r="G2893" s="10">
        <f>IF(Table_production_dim1[[#This Row],[system_created_date]]=Table_production_dim1[[#Headers],[system_created_date]],"",SUMIF(B:B,Table_production_dim1[[#This Row],[system_created_date]],D:D))</f>
        <v>3.8899999999999997</v>
      </c>
      <c r="H2893" s="10" t="str">
        <f>VLOOKUP(Table_production_dim1[[#This Row],[material_dim_material_id]],Table_material_dim1[[#All],[material_id]:[material_type_description]],3,FALSE)</f>
        <v>OCC</v>
      </c>
    </row>
    <row r="2894" spans="1:8" x14ac:dyDescent="0.25">
      <c r="A2894">
        <v>1042</v>
      </c>
      <c r="B2894" s="2">
        <v>44062</v>
      </c>
      <c r="C2894">
        <v>1200</v>
      </c>
      <c r="D2894">
        <v>0.6</v>
      </c>
      <c r="E2894" s="2">
        <v>44062</v>
      </c>
      <c r="F2894">
        <v>2</v>
      </c>
      <c r="G2894" s="10">
        <f>IF(Table_production_dim1[[#This Row],[system_created_date]]=Table_production_dim1[[#Headers],[system_created_date]],"",SUMIF(B:B,Table_production_dim1[[#This Row],[system_created_date]],D:D))</f>
        <v>3.8899999999999997</v>
      </c>
      <c r="H2894" s="10" t="str">
        <f>VLOOKUP(Table_production_dim1[[#This Row],[material_dim_material_id]],Table_material_dim1[[#All],[material_id]:[material_type_description]],3,FALSE)</f>
        <v>OCC</v>
      </c>
    </row>
    <row r="2895" spans="1:8" x14ac:dyDescent="0.25">
      <c r="A2895">
        <v>1921</v>
      </c>
      <c r="B2895" s="2">
        <v>44062</v>
      </c>
      <c r="C2895">
        <v>720</v>
      </c>
      <c r="D2895">
        <v>0.36</v>
      </c>
      <c r="E2895" s="2">
        <v>44062</v>
      </c>
      <c r="F2895">
        <v>6</v>
      </c>
      <c r="G2895" s="10">
        <f>IF(Table_production_dim1[[#This Row],[system_created_date]]=Table_production_dim1[[#Headers],[system_created_date]],"",SUMIF(B:B,Table_production_dim1[[#This Row],[system_created_date]],D:D))</f>
        <v>3.8899999999999997</v>
      </c>
      <c r="H2895" s="10" t="str">
        <f>VLOOKUP(Table_production_dim1[[#This Row],[material_dim_material_id]],Table_material_dim1[[#All],[material_id]:[material_type_description]],3,FALSE)</f>
        <v>HDPEN</v>
      </c>
    </row>
    <row r="2896" spans="1:8" x14ac:dyDescent="0.25">
      <c r="A2896">
        <v>1041</v>
      </c>
      <c r="B2896" s="2">
        <v>44062</v>
      </c>
      <c r="C2896">
        <v>1258</v>
      </c>
      <c r="D2896">
        <v>0.63</v>
      </c>
      <c r="E2896" s="2">
        <v>44062</v>
      </c>
      <c r="F2896">
        <v>2</v>
      </c>
      <c r="G2896" s="10">
        <f>IF(Table_production_dim1[[#This Row],[system_created_date]]=Table_production_dim1[[#Headers],[system_created_date]],"",SUMIF(B:B,Table_production_dim1[[#This Row],[system_created_date]],D:D))</f>
        <v>3.8899999999999997</v>
      </c>
      <c r="H2896" s="10" t="str">
        <f>VLOOKUP(Table_production_dim1[[#This Row],[material_dim_material_id]],Table_material_dim1[[#All],[material_id]:[material_type_description]],3,FALSE)</f>
        <v>OCC</v>
      </c>
    </row>
    <row r="2897" spans="1:8" x14ac:dyDescent="0.25">
      <c r="A2897">
        <v>2104</v>
      </c>
      <c r="B2897" s="2">
        <v>44062</v>
      </c>
      <c r="C2897">
        <v>450</v>
      </c>
      <c r="D2897">
        <v>0.23</v>
      </c>
      <c r="E2897" s="2">
        <v>44062</v>
      </c>
      <c r="F2897">
        <v>8</v>
      </c>
      <c r="G2897" s="10">
        <f>IF(Table_production_dim1[[#This Row],[system_created_date]]=Table_production_dim1[[#Headers],[system_created_date]],"",SUMIF(B:B,Table_production_dim1[[#This Row],[system_created_date]],D:D))</f>
        <v>3.8899999999999997</v>
      </c>
      <c r="H2897" s="10" t="str">
        <f>VLOOKUP(Table_production_dim1[[#This Row],[material_dim_material_id]],Table_material_dim1[[#All],[material_id]:[material_type_description]],3,FALSE)</f>
        <v>UBC</v>
      </c>
    </row>
    <row r="2898" spans="1:8" x14ac:dyDescent="0.25">
      <c r="A2898">
        <v>1049</v>
      </c>
      <c r="B2898" s="2">
        <v>44061</v>
      </c>
      <c r="C2898">
        <v>1276</v>
      </c>
      <c r="D2898">
        <v>0.64</v>
      </c>
      <c r="E2898" s="2">
        <v>44061</v>
      </c>
      <c r="F2898">
        <v>2</v>
      </c>
      <c r="G2898" s="10">
        <f>IF(Table_production_dim1[[#This Row],[system_created_date]]=Table_production_dim1[[#Headers],[system_created_date]],"",SUMIF(B:B,Table_production_dim1[[#This Row],[system_created_date]],D:D))</f>
        <v>3.7399999999999998</v>
      </c>
      <c r="H2898" s="10" t="str">
        <f>VLOOKUP(Table_production_dim1[[#This Row],[material_dim_material_id]],Table_material_dim1[[#All],[material_id]:[material_type_description]],3,FALSE)</f>
        <v>OCC</v>
      </c>
    </row>
    <row r="2899" spans="1:8" x14ac:dyDescent="0.25">
      <c r="A2899">
        <v>1045</v>
      </c>
      <c r="B2899" s="2">
        <v>44061</v>
      </c>
      <c r="C2899">
        <v>1288</v>
      </c>
      <c r="D2899">
        <v>0.64</v>
      </c>
      <c r="E2899" s="2">
        <v>44061</v>
      </c>
      <c r="F2899">
        <v>2</v>
      </c>
      <c r="G2899" s="10">
        <f>IF(Table_production_dim1[[#This Row],[system_created_date]]=Table_production_dim1[[#Headers],[system_created_date]],"",SUMIF(B:B,Table_production_dim1[[#This Row],[system_created_date]],D:D))</f>
        <v>3.7399999999999998</v>
      </c>
      <c r="H2899" s="10" t="str">
        <f>VLOOKUP(Table_production_dim1[[#This Row],[material_dim_material_id]],Table_material_dim1[[#All],[material_id]:[material_type_description]],3,FALSE)</f>
        <v>OCC</v>
      </c>
    </row>
    <row r="2900" spans="1:8" x14ac:dyDescent="0.25">
      <c r="A2900">
        <v>1047</v>
      </c>
      <c r="B2900" s="2">
        <v>44061</v>
      </c>
      <c r="C2900">
        <v>1234</v>
      </c>
      <c r="D2900">
        <v>0.62</v>
      </c>
      <c r="E2900" s="2">
        <v>44061</v>
      </c>
      <c r="F2900">
        <v>2</v>
      </c>
      <c r="G2900" s="10">
        <f>IF(Table_production_dim1[[#This Row],[system_created_date]]=Table_production_dim1[[#Headers],[system_created_date]],"",SUMIF(B:B,Table_production_dim1[[#This Row],[system_created_date]],D:D))</f>
        <v>3.7399999999999998</v>
      </c>
      <c r="H2900" s="10" t="str">
        <f>VLOOKUP(Table_production_dim1[[#This Row],[material_dim_material_id]],Table_material_dim1[[#All],[material_id]:[material_type_description]],3,FALSE)</f>
        <v>OCC</v>
      </c>
    </row>
    <row r="2901" spans="1:8" x14ac:dyDescent="0.25">
      <c r="A2901">
        <v>1880</v>
      </c>
      <c r="B2901" s="2">
        <v>44061</v>
      </c>
      <c r="C2901">
        <v>700</v>
      </c>
      <c r="D2901">
        <v>0.35</v>
      </c>
      <c r="E2901" s="2">
        <v>44061</v>
      </c>
      <c r="F2901">
        <v>5</v>
      </c>
      <c r="G2901" s="10">
        <f>IF(Table_production_dim1[[#This Row],[system_created_date]]=Table_production_dim1[[#Headers],[system_created_date]],"",SUMIF(B:B,Table_production_dim1[[#This Row],[system_created_date]],D:D))</f>
        <v>3.7399999999999998</v>
      </c>
      <c r="H2901" s="10" t="str">
        <f>VLOOKUP(Table_production_dim1[[#This Row],[material_dim_material_id]],Table_material_dim1[[#All],[material_id]:[material_type_description]],3,FALSE)</f>
        <v>PET</v>
      </c>
    </row>
    <row r="2902" spans="1:8" x14ac:dyDescent="0.25">
      <c r="A2902">
        <v>2105</v>
      </c>
      <c r="B2902" s="2">
        <v>44061</v>
      </c>
      <c r="C2902">
        <v>450</v>
      </c>
      <c r="D2902">
        <v>0.23</v>
      </c>
      <c r="E2902" s="2">
        <v>44061</v>
      </c>
      <c r="F2902">
        <v>8</v>
      </c>
      <c r="G2902" s="10">
        <f>IF(Table_production_dim1[[#This Row],[system_created_date]]=Table_production_dim1[[#Headers],[system_created_date]],"",SUMIF(B:B,Table_production_dim1[[#This Row],[system_created_date]],D:D))</f>
        <v>3.7399999999999998</v>
      </c>
      <c r="H2902" s="10" t="str">
        <f>VLOOKUP(Table_production_dim1[[#This Row],[material_dim_material_id]],Table_material_dim1[[#All],[material_id]:[material_type_description]],3,FALSE)</f>
        <v>UBC</v>
      </c>
    </row>
    <row r="2903" spans="1:8" x14ac:dyDescent="0.25">
      <c r="A2903">
        <v>1048</v>
      </c>
      <c r="B2903" s="2">
        <v>44061</v>
      </c>
      <c r="C2903">
        <v>1254</v>
      </c>
      <c r="D2903">
        <v>0.63</v>
      </c>
      <c r="E2903" s="2">
        <v>44061</v>
      </c>
      <c r="F2903">
        <v>2</v>
      </c>
      <c r="G2903" s="10">
        <f>IF(Table_production_dim1[[#This Row],[system_created_date]]=Table_production_dim1[[#Headers],[system_created_date]],"",SUMIF(B:B,Table_production_dim1[[#This Row],[system_created_date]],D:D))</f>
        <v>3.7399999999999998</v>
      </c>
      <c r="H2903" s="10" t="str">
        <f>VLOOKUP(Table_production_dim1[[#This Row],[material_dim_material_id]],Table_material_dim1[[#All],[material_id]:[material_type_description]],3,FALSE)</f>
        <v>OCC</v>
      </c>
    </row>
    <row r="2904" spans="1:8" x14ac:dyDescent="0.25">
      <c r="A2904">
        <v>1046</v>
      </c>
      <c r="B2904" s="2">
        <v>44061</v>
      </c>
      <c r="C2904">
        <v>1250</v>
      </c>
      <c r="D2904">
        <v>0.63</v>
      </c>
      <c r="E2904" s="2">
        <v>44061</v>
      </c>
      <c r="F2904">
        <v>2</v>
      </c>
      <c r="G2904" s="10">
        <f>IF(Table_production_dim1[[#This Row],[system_created_date]]=Table_production_dim1[[#Headers],[system_created_date]],"",SUMIF(B:B,Table_production_dim1[[#This Row],[system_created_date]],D:D))</f>
        <v>3.7399999999999998</v>
      </c>
      <c r="H2904" s="10" t="str">
        <f>VLOOKUP(Table_production_dim1[[#This Row],[material_dim_material_id]],Table_material_dim1[[#All],[material_id]:[material_type_description]],3,FALSE)</f>
        <v>OCC</v>
      </c>
    </row>
    <row r="2905" spans="1:8" x14ac:dyDescent="0.25">
      <c r="A2905">
        <v>1051</v>
      </c>
      <c r="B2905" s="2">
        <v>44060</v>
      </c>
      <c r="C2905">
        <v>1199</v>
      </c>
      <c r="D2905">
        <v>0.6</v>
      </c>
      <c r="E2905" s="2">
        <v>44060</v>
      </c>
      <c r="F2905">
        <v>2</v>
      </c>
      <c r="G2905" s="10">
        <f>IF(Table_production_dim1[[#This Row],[system_created_date]]=Table_production_dim1[[#Headers],[system_created_date]],"",SUMIF(B:B,Table_production_dim1[[#This Row],[system_created_date]],D:D))</f>
        <v>4.3100000000000005</v>
      </c>
      <c r="H2905" s="10" t="str">
        <f>VLOOKUP(Table_production_dim1[[#This Row],[material_dim_material_id]],Table_material_dim1[[#All],[material_id]:[material_type_description]],3,FALSE)</f>
        <v>OCC</v>
      </c>
    </row>
    <row r="2906" spans="1:8" x14ac:dyDescent="0.25">
      <c r="A2906">
        <v>1050</v>
      </c>
      <c r="B2906" s="2">
        <v>44060</v>
      </c>
      <c r="C2906">
        <v>1219</v>
      </c>
      <c r="D2906">
        <v>0.61</v>
      </c>
      <c r="E2906" s="2">
        <v>44060</v>
      </c>
      <c r="F2906">
        <v>2</v>
      </c>
      <c r="G2906" s="10">
        <f>IF(Table_production_dim1[[#This Row],[system_created_date]]=Table_production_dim1[[#Headers],[system_created_date]],"",SUMIF(B:B,Table_production_dim1[[#This Row],[system_created_date]],D:D))</f>
        <v>4.3100000000000005</v>
      </c>
      <c r="H2906" s="10" t="str">
        <f>VLOOKUP(Table_production_dim1[[#This Row],[material_dim_material_id]],Table_material_dim1[[#All],[material_id]:[material_type_description]],3,FALSE)</f>
        <v>OCC</v>
      </c>
    </row>
    <row r="2907" spans="1:8" x14ac:dyDescent="0.25">
      <c r="A2907">
        <v>1053</v>
      </c>
      <c r="B2907" s="2">
        <v>44060</v>
      </c>
      <c r="C2907">
        <v>1220</v>
      </c>
      <c r="D2907">
        <v>0.61</v>
      </c>
      <c r="E2907" s="2">
        <v>44060</v>
      </c>
      <c r="F2907">
        <v>2</v>
      </c>
      <c r="G2907" s="10">
        <f>IF(Table_production_dim1[[#This Row],[system_created_date]]=Table_production_dim1[[#Headers],[system_created_date]],"",SUMIF(B:B,Table_production_dim1[[#This Row],[system_created_date]],D:D))</f>
        <v>4.3100000000000005</v>
      </c>
      <c r="H2907" s="10" t="str">
        <f>VLOOKUP(Table_production_dim1[[#This Row],[material_dim_material_id]],Table_material_dim1[[#All],[material_id]:[material_type_description]],3,FALSE)</f>
        <v>OCC</v>
      </c>
    </row>
    <row r="2908" spans="1:8" x14ac:dyDescent="0.25">
      <c r="A2908">
        <v>1716</v>
      </c>
      <c r="B2908" s="2">
        <v>44060</v>
      </c>
      <c r="C2908">
        <v>1650</v>
      </c>
      <c r="D2908">
        <v>0.83</v>
      </c>
      <c r="E2908" s="2">
        <v>44060</v>
      </c>
      <c r="F2908">
        <v>4</v>
      </c>
      <c r="G2908" s="10">
        <f>IF(Table_production_dim1[[#This Row],[system_created_date]]=Table_production_dim1[[#Headers],[system_created_date]],"",SUMIF(B:B,Table_production_dim1[[#This Row],[system_created_date]],D:D))</f>
        <v>4.3100000000000005</v>
      </c>
      <c r="H2908" s="10" t="str">
        <f>VLOOKUP(Table_production_dim1[[#This Row],[material_dim_material_id]],Table_material_dim1[[#All],[material_id]:[material_type_description]],3,FALSE)</f>
        <v>ONP</v>
      </c>
    </row>
    <row r="2909" spans="1:8" x14ac:dyDescent="0.25">
      <c r="A2909">
        <v>1717</v>
      </c>
      <c r="B2909" s="2">
        <v>44060</v>
      </c>
      <c r="C2909">
        <v>1650</v>
      </c>
      <c r="D2909">
        <v>0.83</v>
      </c>
      <c r="E2909" s="2">
        <v>44060</v>
      </c>
      <c r="F2909">
        <v>4</v>
      </c>
      <c r="G2909" s="10">
        <f>IF(Table_production_dim1[[#This Row],[system_created_date]]=Table_production_dim1[[#Headers],[system_created_date]],"",SUMIF(B:B,Table_production_dim1[[#This Row],[system_created_date]],D:D))</f>
        <v>4.3100000000000005</v>
      </c>
      <c r="H2909" s="10" t="str">
        <f>VLOOKUP(Table_production_dim1[[#This Row],[material_dim_material_id]],Table_material_dim1[[#All],[material_id]:[material_type_description]],3,FALSE)</f>
        <v>ONP</v>
      </c>
    </row>
    <row r="2910" spans="1:8" x14ac:dyDescent="0.25">
      <c r="A2910">
        <v>1052</v>
      </c>
      <c r="B2910" s="2">
        <v>44060</v>
      </c>
      <c r="C2910">
        <v>1200</v>
      </c>
      <c r="D2910">
        <v>0.6</v>
      </c>
      <c r="E2910" s="2">
        <v>44060</v>
      </c>
      <c r="F2910">
        <v>2</v>
      </c>
      <c r="G2910" s="10">
        <f>IF(Table_production_dim1[[#This Row],[system_created_date]]=Table_production_dim1[[#Headers],[system_created_date]],"",SUMIF(B:B,Table_production_dim1[[#This Row],[system_created_date]],D:D))</f>
        <v>4.3100000000000005</v>
      </c>
      <c r="H2910" s="10" t="str">
        <f>VLOOKUP(Table_production_dim1[[#This Row],[material_dim_material_id]],Table_material_dim1[[#All],[material_id]:[material_type_description]],3,FALSE)</f>
        <v>OCC</v>
      </c>
    </row>
    <row r="2911" spans="1:8" x14ac:dyDescent="0.25">
      <c r="A2911">
        <v>2106</v>
      </c>
      <c r="B2911" s="2">
        <v>44060</v>
      </c>
      <c r="C2911">
        <v>450</v>
      </c>
      <c r="D2911">
        <v>0.23</v>
      </c>
      <c r="E2911" s="2">
        <v>44060</v>
      </c>
      <c r="F2911">
        <v>8</v>
      </c>
      <c r="G2911" s="10">
        <f>IF(Table_production_dim1[[#This Row],[system_created_date]]=Table_production_dim1[[#Headers],[system_created_date]],"",SUMIF(B:B,Table_production_dim1[[#This Row],[system_created_date]],D:D))</f>
        <v>4.3100000000000005</v>
      </c>
      <c r="H2911" s="10" t="str">
        <f>VLOOKUP(Table_production_dim1[[#This Row],[material_dim_material_id]],Table_material_dim1[[#All],[material_id]:[material_type_description]],3,FALSE)</f>
        <v>UBC</v>
      </c>
    </row>
    <row r="2912" spans="1:8" x14ac:dyDescent="0.25">
      <c r="A2912">
        <v>1521</v>
      </c>
      <c r="B2912" s="2">
        <v>44057</v>
      </c>
      <c r="C2912">
        <v>900</v>
      </c>
      <c r="D2912">
        <v>0.45</v>
      </c>
      <c r="E2912" s="2">
        <v>44057</v>
      </c>
      <c r="F2912">
        <v>3</v>
      </c>
      <c r="G2912" s="10">
        <f>IF(Table_production_dim1[[#This Row],[system_created_date]]=Table_production_dim1[[#Headers],[system_created_date]],"",SUMIF(B:B,Table_production_dim1[[#This Row],[system_created_date]],D:D))</f>
        <v>4.5600000000000005</v>
      </c>
      <c r="H2912" s="10" t="str">
        <f>VLOOKUP(Table_production_dim1[[#This Row],[material_dim_material_id]],Table_material_dim1[[#All],[material_id]:[material_type_description]],3,FALSE)</f>
        <v>TIN</v>
      </c>
    </row>
    <row r="2913" spans="1:8" x14ac:dyDescent="0.25">
      <c r="A2913">
        <v>1057</v>
      </c>
      <c r="B2913" s="2">
        <v>44057</v>
      </c>
      <c r="C2913">
        <v>1286</v>
      </c>
      <c r="D2913">
        <v>0.64</v>
      </c>
      <c r="E2913" s="2">
        <v>44057</v>
      </c>
      <c r="F2913">
        <v>2</v>
      </c>
      <c r="G2913" s="10">
        <f>IF(Table_production_dim1[[#This Row],[system_created_date]]=Table_production_dim1[[#Headers],[system_created_date]],"",SUMIF(B:B,Table_production_dim1[[#This Row],[system_created_date]],D:D))</f>
        <v>4.5600000000000005</v>
      </c>
      <c r="H2913" s="10" t="str">
        <f>VLOOKUP(Table_production_dim1[[#This Row],[material_dim_material_id]],Table_material_dim1[[#All],[material_id]:[material_type_description]],3,FALSE)</f>
        <v>OCC</v>
      </c>
    </row>
    <row r="2914" spans="1:8" x14ac:dyDescent="0.25">
      <c r="A2914">
        <v>1881</v>
      </c>
      <c r="B2914" s="2">
        <v>44057</v>
      </c>
      <c r="C2914">
        <v>658</v>
      </c>
      <c r="D2914">
        <v>0.33</v>
      </c>
      <c r="E2914" s="2">
        <v>44057</v>
      </c>
      <c r="F2914">
        <v>5</v>
      </c>
      <c r="G2914" s="10">
        <f>IF(Table_production_dim1[[#This Row],[system_created_date]]=Table_production_dim1[[#Headers],[system_created_date]],"",SUMIF(B:B,Table_production_dim1[[#This Row],[system_created_date]],D:D))</f>
        <v>4.5600000000000005</v>
      </c>
      <c r="H2914" s="10" t="str">
        <f>VLOOKUP(Table_production_dim1[[#This Row],[material_dim_material_id]],Table_material_dim1[[#All],[material_id]:[material_type_description]],3,FALSE)</f>
        <v>PET</v>
      </c>
    </row>
    <row r="2915" spans="1:8" x14ac:dyDescent="0.25">
      <c r="A2915">
        <v>1718</v>
      </c>
      <c r="B2915" s="2">
        <v>44057</v>
      </c>
      <c r="C2915">
        <v>1370</v>
      </c>
      <c r="D2915">
        <v>0.69</v>
      </c>
      <c r="E2915" s="2">
        <v>44057</v>
      </c>
      <c r="F2915">
        <v>4</v>
      </c>
      <c r="G2915" s="10">
        <f>IF(Table_production_dim1[[#This Row],[system_created_date]]=Table_production_dim1[[#Headers],[system_created_date]],"",SUMIF(B:B,Table_production_dim1[[#This Row],[system_created_date]],D:D))</f>
        <v>4.5600000000000005</v>
      </c>
      <c r="H2915" s="10" t="str">
        <f>VLOOKUP(Table_production_dim1[[#This Row],[material_dim_material_id]],Table_material_dim1[[#All],[material_id]:[material_type_description]],3,FALSE)</f>
        <v>ONP</v>
      </c>
    </row>
    <row r="2916" spans="1:8" x14ac:dyDescent="0.25">
      <c r="A2916">
        <v>1054</v>
      </c>
      <c r="B2916" s="2">
        <v>44057</v>
      </c>
      <c r="C2916">
        <v>1236</v>
      </c>
      <c r="D2916">
        <v>0.62</v>
      </c>
      <c r="E2916" s="2">
        <v>44057</v>
      </c>
      <c r="F2916">
        <v>2</v>
      </c>
      <c r="G2916" s="10">
        <f>IF(Table_production_dim1[[#This Row],[system_created_date]]=Table_production_dim1[[#Headers],[system_created_date]],"",SUMIF(B:B,Table_production_dim1[[#This Row],[system_created_date]],D:D))</f>
        <v>4.5600000000000005</v>
      </c>
      <c r="H2916" s="10" t="str">
        <f>VLOOKUP(Table_production_dim1[[#This Row],[material_dim_material_id]],Table_material_dim1[[#All],[material_id]:[material_type_description]],3,FALSE)</f>
        <v>OCC</v>
      </c>
    </row>
    <row r="2917" spans="1:8" x14ac:dyDescent="0.25">
      <c r="A2917">
        <v>1058</v>
      </c>
      <c r="B2917" s="2">
        <v>44057</v>
      </c>
      <c r="C2917">
        <v>1100</v>
      </c>
      <c r="D2917">
        <v>0.55000000000000004</v>
      </c>
      <c r="E2917" s="2">
        <v>44057</v>
      </c>
      <c r="F2917">
        <v>2</v>
      </c>
      <c r="G2917" s="10">
        <f>IF(Table_production_dim1[[#This Row],[system_created_date]]=Table_production_dim1[[#Headers],[system_created_date]],"",SUMIF(B:B,Table_production_dim1[[#This Row],[system_created_date]],D:D))</f>
        <v>4.5600000000000005</v>
      </c>
      <c r="H2917" s="10" t="str">
        <f>VLOOKUP(Table_production_dim1[[#This Row],[material_dim_material_id]],Table_material_dim1[[#All],[material_id]:[material_type_description]],3,FALSE)</f>
        <v>OCC</v>
      </c>
    </row>
    <row r="2918" spans="1:8" x14ac:dyDescent="0.25">
      <c r="A2918">
        <v>1055</v>
      </c>
      <c r="B2918" s="2">
        <v>44057</v>
      </c>
      <c r="C2918">
        <v>1318</v>
      </c>
      <c r="D2918">
        <v>0.66</v>
      </c>
      <c r="E2918" s="2">
        <v>44057</v>
      </c>
      <c r="F2918">
        <v>2</v>
      </c>
      <c r="G2918" s="10">
        <f>IF(Table_production_dim1[[#This Row],[system_created_date]]=Table_production_dim1[[#Headers],[system_created_date]],"",SUMIF(B:B,Table_production_dim1[[#This Row],[system_created_date]],D:D))</f>
        <v>4.5600000000000005</v>
      </c>
      <c r="H2918" s="10" t="str">
        <f>VLOOKUP(Table_production_dim1[[#This Row],[material_dim_material_id]],Table_material_dim1[[#All],[material_id]:[material_type_description]],3,FALSE)</f>
        <v>OCC</v>
      </c>
    </row>
    <row r="2919" spans="1:8" x14ac:dyDescent="0.25">
      <c r="A2919">
        <v>1056</v>
      </c>
      <c r="B2919" s="2">
        <v>44057</v>
      </c>
      <c r="C2919">
        <v>1244</v>
      </c>
      <c r="D2919">
        <v>0.62</v>
      </c>
      <c r="E2919" s="2">
        <v>44057</v>
      </c>
      <c r="F2919">
        <v>2</v>
      </c>
      <c r="G2919" s="10">
        <f>IF(Table_production_dim1[[#This Row],[system_created_date]]=Table_production_dim1[[#Headers],[system_created_date]],"",SUMIF(B:B,Table_production_dim1[[#This Row],[system_created_date]],D:D))</f>
        <v>4.5600000000000005</v>
      </c>
      <c r="H2919" s="10" t="str">
        <f>VLOOKUP(Table_production_dim1[[#This Row],[material_dim_material_id]],Table_material_dim1[[#All],[material_id]:[material_type_description]],3,FALSE)</f>
        <v>OCC</v>
      </c>
    </row>
    <row r="2920" spans="1:8" x14ac:dyDescent="0.25">
      <c r="A2920">
        <v>1719</v>
      </c>
      <c r="B2920" s="2">
        <v>44056</v>
      </c>
      <c r="C2920">
        <v>1650</v>
      </c>
      <c r="D2920">
        <v>0.83</v>
      </c>
      <c r="E2920" s="2">
        <v>44056</v>
      </c>
      <c r="F2920">
        <v>4</v>
      </c>
      <c r="G2920" s="10">
        <f>IF(Table_production_dim1[[#This Row],[system_created_date]]=Table_production_dim1[[#Headers],[system_created_date]],"",SUMIF(B:B,Table_production_dim1[[#This Row],[system_created_date]],D:D))</f>
        <v>3.86</v>
      </c>
      <c r="H2920" s="10" t="str">
        <f>VLOOKUP(Table_production_dim1[[#This Row],[material_dim_material_id]],Table_material_dim1[[#All],[material_id]:[material_type_description]],3,FALSE)</f>
        <v>ONP</v>
      </c>
    </row>
    <row r="2921" spans="1:8" x14ac:dyDescent="0.25">
      <c r="A2921">
        <v>1062</v>
      </c>
      <c r="B2921" s="2">
        <v>44056</v>
      </c>
      <c r="C2921">
        <v>1200</v>
      </c>
      <c r="D2921">
        <v>0.6</v>
      </c>
      <c r="E2921" s="2">
        <v>44056</v>
      </c>
      <c r="F2921">
        <v>2</v>
      </c>
      <c r="G2921" s="10">
        <f>IF(Table_production_dim1[[#This Row],[system_created_date]]=Table_production_dim1[[#Headers],[system_created_date]],"",SUMIF(B:B,Table_production_dim1[[#This Row],[system_created_date]],D:D))</f>
        <v>3.86</v>
      </c>
      <c r="H2921" s="10" t="str">
        <f>VLOOKUP(Table_production_dim1[[#This Row],[material_dim_material_id]],Table_material_dim1[[#All],[material_id]:[material_type_description]],3,FALSE)</f>
        <v>OCC</v>
      </c>
    </row>
    <row r="2922" spans="1:8" x14ac:dyDescent="0.25">
      <c r="A2922">
        <v>1061</v>
      </c>
      <c r="B2922" s="2">
        <v>44056</v>
      </c>
      <c r="C2922">
        <v>1170</v>
      </c>
      <c r="D2922">
        <v>0.59</v>
      </c>
      <c r="E2922" s="2">
        <v>44056</v>
      </c>
      <c r="F2922">
        <v>2</v>
      </c>
      <c r="G2922" s="10">
        <f>IF(Table_production_dim1[[#This Row],[system_created_date]]=Table_production_dim1[[#Headers],[system_created_date]],"",SUMIF(B:B,Table_production_dim1[[#This Row],[system_created_date]],D:D))</f>
        <v>3.86</v>
      </c>
      <c r="H2922" s="10" t="str">
        <f>VLOOKUP(Table_production_dim1[[#This Row],[material_dim_material_id]],Table_material_dim1[[#All],[material_id]:[material_type_description]],3,FALSE)</f>
        <v>OCC</v>
      </c>
    </row>
    <row r="2923" spans="1:8" x14ac:dyDescent="0.25">
      <c r="A2923">
        <v>1059</v>
      </c>
      <c r="B2923" s="2">
        <v>44056</v>
      </c>
      <c r="C2923">
        <v>1210</v>
      </c>
      <c r="D2923">
        <v>0.61</v>
      </c>
      <c r="E2923" s="2">
        <v>44056</v>
      </c>
      <c r="F2923">
        <v>2</v>
      </c>
      <c r="G2923" s="10">
        <f>IF(Table_production_dim1[[#This Row],[system_created_date]]=Table_production_dim1[[#Headers],[system_created_date]],"",SUMIF(B:B,Table_production_dim1[[#This Row],[system_created_date]],D:D))</f>
        <v>3.86</v>
      </c>
      <c r="H2923" s="10" t="str">
        <f>VLOOKUP(Table_production_dim1[[#This Row],[material_dim_material_id]],Table_material_dim1[[#All],[material_id]:[material_type_description]],3,FALSE)</f>
        <v>OCC</v>
      </c>
    </row>
    <row r="2924" spans="1:8" x14ac:dyDescent="0.25">
      <c r="A2924">
        <v>1974</v>
      </c>
      <c r="B2924" s="2">
        <v>44056</v>
      </c>
      <c r="C2924">
        <v>850</v>
      </c>
      <c r="D2924">
        <v>0.43</v>
      </c>
      <c r="E2924" s="2">
        <v>44056</v>
      </c>
      <c r="F2924">
        <v>7</v>
      </c>
      <c r="G2924" s="10">
        <f>IF(Table_production_dim1[[#This Row],[system_created_date]]=Table_production_dim1[[#Headers],[system_created_date]],"",SUMIF(B:B,Table_production_dim1[[#This Row],[system_created_date]],D:D))</f>
        <v>3.86</v>
      </c>
      <c r="H2924" s="10" t="str">
        <f>VLOOKUP(Table_production_dim1[[#This Row],[material_dim_material_id]],Table_material_dim1[[#All],[material_id]:[material_type_description]],3,FALSE)</f>
        <v>HDPEC</v>
      </c>
    </row>
    <row r="2925" spans="1:8" x14ac:dyDescent="0.25">
      <c r="A2925">
        <v>1060</v>
      </c>
      <c r="B2925" s="2">
        <v>44056</v>
      </c>
      <c r="C2925">
        <v>1145</v>
      </c>
      <c r="D2925">
        <v>0.56999999999999995</v>
      </c>
      <c r="E2925" s="2">
        <v>44056</v>
      </c>
      <c r="F2925">
        <v>2</v>
      </c>
      <c r="G2925" s="10">
        <f>IF(Table_production_dim1[[#This Row],[system_created_date]]=Table_production_dim1[[#Headers],[system_created_date]],"",SUMIF(B:B,Table_production_dim1[[#This Row],[system_created_date]],D:D))</f>
        <v>3.86</v>
      </c>
      <c r="H2925" s="10" t="str">
        <f>VLOOKUP(Table_production_dim1[[#This Row],[material_dim_material_id]],Table_material_dim1[[#All],[material_id]:[material_type_description]],3,FALSE)</f>
        <v>OCC</v>
      </c>
    </row>
    <row r="2926" spans="1:8" x14ac:dyDescent="0.25">
      <c r="A2926">
        <v>2107</v>
      </c>
      <c r="B2926" s="2">
        <v>44056</v>
      </c>
      <c r="C2926">
        <v>450</v>
      </c>
      <c r="D2926">
        <v>0.23</v>
      </c>
      <c r="E2926" s="2">
        <v>44056</v>
      </c>
      <c r="F2926">
        <v>8</v>
      </c>
      <c r="G2926" s="10">
        <f>IF(Table_production_dim1[[#This Row],[system_created_date]]=Table_production_dim1[[#Headers],[system_created_date]],"",SUMIF(B:B,Table_production_dim1[[#This Row],[system_created_date]],D:D))</f>
        <v>3.86</v>
      </c>
      <c r="H2926" s="10" t="str">
        <f>VLOOKUP(Table_production_dim1[[#This Row],[material_dim_material_id]],Table_material_dim1[[#All],[material_id]:[material_type_description]],3,FALSE)</f>
        <v>UBC</v>
      </c>
    </row>
    <row r="2927" spans="1:8" x14ac:dyDescent="0.25">
      <c r="A2927">
        <v>1721</v>
      </c>
      <c r="B2927" s="2">
        <v>44055</v>
      </c>
      <c r="C2927">
        <v>1360</v>
      </c>
      <c r="D2927">
        <v>0.68</v>
      </c>
      <c r="E2927" s="2">
        <v>44055</v>
      </c>
      <c r="F2927">
        <v>4</v>
      </c>
      <c r="G2927" s="10">
        <f>IF(Table_production_dim1[[#This Row],[system_created_date]]=Table_production_dim1[[#Headers],[system_created_date]],"",SUMIF(B:B,Table_production_dim1[[#This Row],[system_created_date]],D:D))</f>
        <v>5.48</v>
      </c>
      <c r="H2927" s="10" t="str">
        <f>VLOOKUP(Table_production_dim1[[#This Row],[material_dim_material_id]],Table_material_dim1[[#All],[material_id]:[material_type_description]],3,FALSE)</f>
        <v>ONP</v>
      </c>
    </row>
    <row r="2928" spans="1:8" x14ac:dyDescent="0.25">
      <c r="A2928">
        <v>1063</v>
      </c>
      <c r="B2928" s="2">
        <v>44055</v>
      </c>
      <c r="C2928">
        <v>1210</v>
      </c>
      <c r="D2928">
        <v>0.61</v>
      </c>
      <c r="E2928" s="2">
        <v>44055</v>
      </c>
      <c r="F2928">
        <v>2</v>
      </c>
      <c r="G2928" s="10">
        <f>IF(Table_production_dim1[[#This Row],[system_created_date]]=Table_production_dim1[[#Headers],[system_created_date]],"",SUMIF(B:B,Table_production_dim1[[#This Row],[system_created_date]],D:D))</f>
        <v>5.48</v>
      </c>
      <c r="H2928" s="10" t="str">
        <f>VLOOKUP(Table_production_dim1[[#This Row],[material_dim_material_id]],Table_material_dim1[[#All],[material_id]:[material_type_description]],3,FALSE)</f>
        <v>OCC</v>
      </c>
    </row>
    <row r="2929" spans="1:8" x14ac:dyDescent="0.25">
      <c r="A2929">
        <v>1066</v>
      </c>
      <c r="B2929" s="2">
        <v>44055</v>
      </c>
      <c r="C2929">
        <v>1170</v>
      </c>
      <c r="D2929">
        <v>0.59</v>
      </c>
      <c r="E2929" s="2">
        <v>44055</v>
      </c>
      <c r="F2929">
        <v>2</v>
      </c>
      <c r="G2929" s="10">
        <f>IF(Table_production_dim1[[#This Row],[system_created_date]]=Table_production_dim1[[#Headers],[system_created_date]],"",SUMIF(B:B,Table_production_dim1[[#This Row],[system_created_date]],D:D))</f>
        <v>5.48</v>
      </c>
      <c r="H2929" s="10" t="str">
        <f>VLOOKUP(Table_production_dim1[[#This Row],[material_dim_material_id]],Table_material_dim1[[#All],[material_id]:[material_type_description]],3,FALSE)</f>
        <v>OCC</v>
      </c>
    </row>
    <row r="2930" spans="1:8" x14ac:dyDescent="0.25">
      <c r="A2930">
        <v>1064</v>
      </c>
      <c r="B2930" s="2">
        <v>44055</v>
      </c>
      <c r="C2930">
        <v>1145</v>
      </c>
      <c r="D2930">
        <v>0.56999999999999995</v>
      </c>
      <c r="E2930" s="2">
        <v>44055</v>
      </c>
      <c r="F2930">
        <v>2</v>
      </c>
      <c r="G2930" s="10">
        <f>IF(Table_production_dim1[[#This Row],[system_created_date]]=Table_production_dim1[[#Headers],[system_created_date]],"",SUMIF(B:B,Table_production_dim1[[#This Row],[system_created_date]],D:D))</f>
        <v>5.48</v>
      </c>
      <c r="H2930" s="10" t="str">
        <f>VLOOKUP(Table_production_dim1[[#This Row],[material_dim_material_id]],Table_material_dim1[[#All],[material_id]:[material_type_description]],3,FALSE)</f>
        <v>OCC</v>
      </c>
    </row>
    <row r="2931" spans="1:8" x14ac:dyDescent="0.25">
      <c r="A2931">
        <v>1065</v>
      </c>
      <c r="B2931" s="2">
        <v>44055</v>
      </c>
      <c r="C2931">
        <v>1215</v>
      </c>
      <c r="D2931">
        <v>0.61</v>
      </c>
      <c r="E2931" s="2">
        <v>44055</v>
      </c>
      <c r="F2931">
        <v>2</v>
      </c>
      <c r="G2931" s="10">
        <f>IF(Table_production_dim1[[#This Row],[system_created_date]]=Table_production_dim1[[#Headers],[system_created_date]],"",SUMIF(B:B,Table_production_dim1[[#This Row],[system_created_date]],D:D))</f>
        <v>5.48</v>
      </c>
      <c r="H2931" s="10" t="str">
        <f>VLOOKUP(Table_production_dim1[[#This Row],[material_dim_material_id]],Table_material_dim1[[#All],[material_id]:[material_type_description]],3,FALSE)</f>
        <v>OCC</v>
      </c>
    </row>
    <row r="2932" spans="1:8" x14ac:dyDescent="0.25">
      <c r="A2932">
        <v>1068</v>
      </c>
      <c r="B2932" s="2">
        <v>44055</v>
      </c>
      <c r="C2932">
        <v>1200</v>
      </c>
      <c r="D2932">
        <v>0.6</v>
      </c>
      <c r="E2932" s="2">
        <v>44055</v>
      </c>
      <c r="F2932">
        <v>2</v>
      </c>
      <c r="G2932" s="10">
        <f>IF(Table_production_dim1[[#This Row],[system_created_date]]=Table_production_dim1[[#Headers],[system_created_date]],"",SUMIF(B:B,Table_production_dim1[[#This Row],[system_created_date]],D:D))</f>
        <v>5.48</v>
      </c>
      <c r="H2932" s="10" t="str">
        <f>VLOOKUP(Table_production_dim1[[#This Row],[material_dim_material_id]],Table_material_dim1[[#All],[material_id]:[material_type_description]],3,FALSE)</f>
        <v>OCC</v>
      </c>
    </row>
    <row r="2933" spans="1:8" x14ac:dyDescent="0.25">
      <c r="A2933">
        <v>1720</v>
      </c>
      <c r="B2933" s="2">
        <v>44055</v>
      </c>
      <c r="C2933">
        <v>1360</v>
      </c>
      <c r="D2933">
        <v>0.68</v>
      </c>
      <c r="E2933" s="2">
        <v>44055</v>
      </c>
      <c r="F2933">
        <v>4</v>
      </c>
      <c r="G2933" s="10">
        <f>IF(Table_production_dim1[[#This Row],[system_created_date]]=Table_production_dim1[[#Headers],[system_created_date]],"",SUMIF(B:B,Table_production_dim1[[#This Row],[system_created_date]],D:D))</f>
        <v>5.48</v>
      </c>
      <c r="H2933" s="10" t="str">
        <f>VLOOKUP(Table_production_dim1[[#This Row],[material_dim_material_id]],Table_material_dim1[[#All],[material_id]:[material_type_description]],3,FALSE)</f>
        <v>ONP</v>
      </c>
    </row>
    <row r="2934" spans="1:8" x14ac:dyDescent="0.25">
      <c r="A2934">
        <v>1882</v>
      </c>
      <c r="B2934" s="2">
        <v>44055</v>
      </c>
      <c r="C2934">
        <v>670</v>
      </c>
      <c r="D2934">
        <v>0.34</v>
      </c>
      <c r="E2934" s="2">
        <v>44055</v>
      </c>
      <c r="F2934">
        <v>5</v>
      </c>
      <c r="G2934" s="10">
        <f>IF(Table_production_dim1[[#This Row],[system_created_date]]=Table_production_dim1[[#Headers],[system_created_date]],"",SUMIF(B:B,Table_production_dim1[[#This Row],[system_created_date]],D:D))</f>
        <v>5.48</v>
      </c>
      <c r="H2934" s="10" t="str">
        <f>VLOOKUP(Table_production_dim1[[#This Row],[material_dim_material_id]],Table_material_dim1[[#All],[material_id]:[material_type_description]],3,FALSE)</f>
        <v>PET</v>
      </c>
    </row>
    <row r="2935" spans="1:8" x14ac:dyDescent="0.25">
      <c r="A2935">
        <v>1067</v>
      </c>
      <c r="B2935" s="2">
        <v>44055</v>
      </c>
      <c r="C2935">
        <v>1117</v>
      </c>
      <c r="D2935">
        <v>0.56000000000000005</v>
      </c>
      <c r="E2935" s="2">
        <v>44055</v>
      </c>
      <c r="F2935">
        <v>2</v>
      </c>
      <c r="G2935" s="10">
        <f>IF(Table_production_dim1[[#This Row],[system_created_date]]=Table_production_dim1[[#Headers],[system_created_date]],"",SUMIF(B:B,Table_production_dim1[[#This Row],[system_created_date]],D:D))</f>
        <v>5.48</v>
      </c>
      <c r="H2935" s="10" t="str">
        <f>VLOOKUP(Table_production_dim1[[#This Row],[material_dim_material_id]],Table_material_dim1[[#All],[material_id]:[material_type_description]],3,FALSE)</f>
        <v>OCC</v>
      </c>
    </row>
    <row r="2936" spans="1:8" x14ac:dyDescent="0.25">
      <c r="A2936">
        <v>2108</v>
      </c>
      <c r="B2936" s="2">
        <v>44055</v>
      </c>
      <c r="C2936">
        <v>475</v>
      </c>
      <c r="D2936">
        <v>0.24</v>
      </c>
      <c r="E2936" s="2">
        <v>44055</v>
      </c>
      <c r="F2936">
        <v>8</v>
      </c>
      <c r="G2936" s="10">
        <f>IF(Table_production_dim1[[#This Row],[system_created_date]]=Table_production_dim1[[#Headers],[system_created_date]],"",SUMIF(B:B,Table_production_dim1[[#This Row],[system_created_date]],D:D))</f>
        <v>5.48</v>
      </c>
      <c r="H2936" s="10" t="str">
        <f>VLOOKUP(Table_production_dim1[[#This Row],[material_dim_material_id]],Table_material_dim1[[#All],[material_id]:[material_type_description]],3,FALSE)</f>
        <v>UBC</v>
      </c>
    </row>
    <row r="2937" spans="1:8" x14ac:dyDescent="0.25">
      <c r="A2937">
        <v>1072</v>
      </c>
      <c r="B2937" s="2">
        <v>44054</v>
      </c>
      <c r="C2937">
        <v>1054</v>
      </c>
      <c r="D2937">
        <v>0.53</v>
      </c>
      <c r="E2937" s="2">
        <v>44054</v>
      </c>
      <c r="F2937">
        <v>2</v>
      </c>
      <c r="G2937" s="10">
        <f>IF(Table_production_dim1[[#This Row],[system_created_date]]=Table_production_dim1[[#Headers],[system_created_date]],"",SUMIF(B:B,Table_production_dim1[[#This Row],[system_created_date]],D:D))</f>
        <v>3.26</v>
      </c>
      <c r="H2937" s="10" t="str">
        <f>VLOOKUP(Table_production_dim1[[#This Row],[material_dim_material_id]],Table_material_dim1[[#All],[material_id]:[material_type_description]],3,FALSE)</f>
        <v>OCC</v>
      </c>
    </row>
    <row r="2938" spans="1:8" x14ac:dyDescent="0.25">
      <c r="A2938">
        <v>1070</v>
      </c>
      <c r="B2938" s="2">
        <v>44054</v>
      </c>
      <c r="C2938">
        <v>1196</v>
      </c>
      <c r="D2938">
        <v>0.6</v>
      </c>
      <c r="E2938" s="2">
        <v>44054</v>
      </c>
      <c r="F2938">
        <v>2</v>
      </c>
      <c r="G2938" s="10">
        <f>IF(Table_production_dim1[[#This Row],[system_created_date]]=Table_production_dim1[[#Headers],[system_created_date]],"",SUMIF(B:B,Table_production_dim1[[#This Row],[system_created_date]],D:D))</f>
        <v>3.26</v>
      </c>
      <c r="H2938" s="10" t="str">
        <f>VLOOKUP(Table_production_dim1[[#This Row],[material_dim_material_id]],Table_material_dim1[[#All],[material_id]:[material_type_description]],3,FALSE)</f>
        <v>OCC</v>
      </c>
    </row>
    <row r="2939" spans="1:8" x14ac:dyDescent="0.25">
      <c r="A2939">
        <v>1071</v>
      </c>
      <c r="B2939" s="2">
        <v>44054</v>
      </c>
      <c r="C2939">
        <v>1116</v>
      </c>
      <c r="D2939">
        <v>0.56000000000000005</v>
      </c>
      <c r="E2939" s="2">
        <v>44054</v>
      </c>
      <c r="F2939">
        <v>2</v>
      </c>
      <c r="G2939" s="10">
        <f>IF(Table_production_dim1[[#This Row],[system_created_date]]=Table_production_dim1[[#Headers],[system_created_date]],"",SUMIF(B:B,Table_production_dim1[[#This Row],[system_created_date]],D:D))</f>
        <v>3.26</v>
      </c>
      <c r="H2939" s="10" t="str">
        <f>VLOOKUP(Table_production_dim1[[#This Row],[material_dim_material_id]],Table_material_dim1[[#All],[material_id]:[material_type_description]],3,FALSE)</f>
        <v>OCC</v>
      </c>
    </row>
    <row r="2940" spans="1:8" x14ac:dyDescent="0.25">
      <c r="A2940">
        <v>1883</v>
      </c>
      <c r="B2940" s="2">
        <v>44054</v>
      </c>
      <c r="C2940">
        <v>700</v>
      </c>
      <c r="D2940">
        <v>0.35</v>
      </c>
      <c r="E2940" s="2">
        <v>44054</v>
      </c>
      <c r="F2940">
        <v>5</v>
      </c>
      <c r="G2940" s="10">
        <f>IF(Table_production_dim1[[#This Row],[system_created_date]]=Table_production_dim1[[#Headers],[system_created_date]],"",SUMIF(B:B,Table_production_dim1[[#This Row],[system_created_date]],D:D))</f>
        <v>3.26</v>
      </c>
      <c r="H2940" s="10" t="str">
        <f>VLOOKUP(Table_production_dim1[[#This Row],[material_dim_material_id]],Table_material_dim1[[#All],[material_id]:[material_type_description]],3,FALSE)</f>
        <v>PET</v>
      </c>
    </row>
    <row r="2941" spans="1:8" x14ac:dyDescent="0.25">
      <c r="A2941">
        <v>1073</v>
      </c>
      <c r="B2941" s="2">
        <v>44054</v>
      </c>
      <c r="C2941">
        <v>1192</v>
      </c>
      <c r="D2941">
        <v>0.6</v>
      </c>
      <c r="E2941" s="2">
        <v>44054</v>
      </c>
      <c r="F2941">
        <v>2</v>
      </c>
      <c r="G2941" s="10">
        <f>IF(Table_production_dim1[[#This Row],[system_created_date]]=Table_production_dim1[[#Headers],[system_created_date]],"",SUMIF(B:B,Table_production_dim1[[#This Row],[system_created_date]],D:D))</f>
        <v>3.26</v>
      </c>
      <c r="H2941" s="10" t="str">
        <f>VLOOKUP(Table_production_dim1[[#This Row],[material_dim_material_id]],Table_material_dim1[[#All],[material_id]:[material_type_description]],3,FALSE)</f>
        <v>OCC</v>
      </c>
    </row>
    <row r="2942" spans="1:8" x14ac:dyDescent="0.25">
      <c r="A2942">
        <v>1069</v>
      </c>
      <c r="B2942" s="2">
        <v>44054</v>
      </c>
      <c r="C2942">
        <v>758</v>
      </c>
      <c r="D2942">
        <v>0.38</v>
      </c>
      <c r="E2942" s="2">
        <v>44054</v>
      </c>
      <c r="F2942">
        <v>2</v>
      </c>
      <c r="G2942" s="10">
        <f>IF(Table_production_dim1[[#This Row],[system_created_date]]=Table_production_dim1[[#Headers],[system_created_date]],"",SUMIF(B:B,Table_production_dim1[[#This Row],[system_created_date]],D:D))</f>
        <v>3.26</v>
      </c>
      <c r="H2942" s="10" t="str">
        <f>VLOOKUP(Table_production_dim1[[#This Row],[material_dim_material_id]],Table_material_dim1[[#All],[material_id]:[material_type_description]],3,FALSE)</f>
        <v>OCC</v>
      </c>
    </row>
    <row r="2943" spans="1:8" x14ac:dyDescent="0.25">
      <c r="A2943">
        <v>2109</v>
      </c>
      <c r="B2943" s="2">
        <v>44054</v>
      </c>
      <c r="C2943">
        <v>475</v>
      </c>
      <c r="D2943">
        <v>0.24</v>
      </c>
      <c r="E2943" s="2">
        <v>44054</v>
      </c>
      <c r="F2943">
        <v>8</v>
      </c>
      <c r="G2943" s="10">
        <f>IF(Table_production_dim1[[#This Row],[system_created_date]]=Table_production_dim1[[#Headers],[system_created_date]],"",SUMIF(B:B,Table_production_dim1[[#This Row],[system_created_date]],D:D))</f>
        <v>3.26</v>
      </c>
      <c r="H2943" s="10" t="str">
        <f>VLOOKUP(Table_production_dim1[[#This Row],[material_dim_material_id]],Table_material_dim1[[#All],[material_id]:[material_type_description]],3,FALSE)</f>
        <v>UBC</v>
      </c>
    </row>
    <row r="2944" spans="1:8" x14ac:dyDescent="0.25">
      <c r="A2944">
        <v>1076</v>
      </c>
      <c r="B2944" s="2">
        <v>44053</v>
      </c>
      <c r="C2944">
        <v>1260</v>
      </c>
      <c r="D2944">
        <v>0.63</v>
      </c>
      <c r="E2944" s="2">
        <v>44053</v>
      </c>
      <c r="F2944">
        <v>2</v>
      </c>
      <c r="G2944" s="10">
        <f>IF(Table_production_dim1[[#This Row],[system_created_date]]=Table_production_dim1[[#Headers],[system_created_date]],"",SUMIF(B:B,Table_production_dim1[[#This Row],[system_created_date]],D:D))</f>
        <v>3.54</v>
      </c>
      <c r="H2944" s="10" t="str">
        <f>VLOOKUP(Table_production_dim1[[#This Row],[material_dim_material_id]],Table_material_dim1[[#All],[material_id]:[material_type_description]],3,FALSE)</f>
        <v>OCC</v>
      </c>
    </row>
    <row r="2945" spans="1:8" x14ac:dyDescent="0.25">
      <c r="A2945">
        <v>1075</v>
      </c>
      <c r="B2945" s="2">
        <v>44053</v>
      </c>
      <c r="C2945">
        <v>1240</v>
      </c>
      <c r="D2945">
        <v>0.62</v>
      </c>
      <c r="E2945" s="2">
        <v>44053</v>
      </c>
      <c r="F2945">
        <v>2</v>
      </c>
      <c r="G2945" s="10">
        <f>IF(Table_production_dim1[[#This Row],[system_created_date]]=Table_production_dim1[[#Headers],[system_created_date]],"",SUMIF(B:B,Table_production_dim1[[#This Row],[system_created_date]],D:D))</f>
        <v>3.54</v>
      </c>
      <c r="H2945" s="10" t="str">
        <f>VLOOKUP(Table_production_dim1[[#This Row],[material_dim_material_id]],Table_material_dim1[[#All],[material_id]:[material_type_description]],3,FALSE)</f>
        <v>OCC</v>
      </c>
    </row>
    <row r="2946" spans="1:8" x14ac:dyDescent="0.25">
      <c r="A2946">
        <v>1077</v>
      </c>
      <c r="B2946" s="2">
        <v>44053</v>
      </c>
      <c r="C2946">
        <v>1230</v>
      </c>
      <c r="D2946">
        <v>0.62</v>
      </c>
      <c r="E2946" s="2">
        <v>44053</v>
      </c>
      <c r="F2946">
        <v>2</v>
      </c>
      <c r="G2946" s="10">
        <f>IF(Table_production_dim1[[#This Row],[system_created_date]]=Table_production_dim1[[#Headers],[system_created_date]],"",SUMIF(B:B,Table_production_dim1[[#This Row],[system_created_date]],D:D))</f>
        <v>3.54</v>
      </c>
      <c r="H2946" s="10" t="str">
        <f>VLOOKUP(Table_production_dim1[[#This Row],[material_dim_material_id]],Table_material_dim1[[#All],[material_id]:[material_type_description]],3,FALSE)</f>
        <v>OCC</v>
      </c>
    </row>
    <row r="2947" spans="1:8" x14ac:dyDescent="0.25">
      <c r="A2947">
        <v>1722</v>
      </c>
      <c r="B2947" s="2">
        <v>44053</v>
      </c>
      <c r="C2947">
        <v>1660</v>
      </c>
      <c r="D2947">
        <v>0.83</v>
      </c>
      <c r="E2947" s="2">
        <v>44053</v>
      </c>
      <c r="F2947">
        <v>4</v>
      </c>
      <c r="G2947" s="10">
        <f>IF(Table_production_dim1[[#This Row],[system_created_date]]=Table_production_dim1[[#Headers],[system_created_date]],"",SUMIF(B:B,Table_production_dim1[[#This Row],[system_created_date]],D:D))</f>
        <v>3.54</v>
      </c>
      <c r="H2947" s="10" t="str">
        <f>VLOOKUP(Table_production_dim1[[#This Row],[material_dim_material_id]],Table_material_dim1[[#All],[material_id]:[material_type_description]],3,FALSE)</f>
        <v>ONP</v>
      </c>
    </row>
    <row r="2948" spans="1:8" x14ac:dyDescent="0.25">
      <c r="A2948">
        <v>1074</v>
      </c>
      <c r="B2948" s="2">
        <v>44053</v>
      </c>
      <c r="C2948">
        <v>1220</v>
      </c>
      <c r="D2948">
        <v>0.61</v>
      </c>
      <c r="E2948" s="2">
        <v>44053</v>
      </c>
      <c r="F2948">
        <v>2</v>
      </c>
      <c r="G2948" s="10">
        <f>IF(Table_production_dim1[[#This Row],[system_created_date]]=Table_production_dim1[[#Headers],[system_created_date]],"",SUMIF(B:B,Table_production_dim1[[#This Row],[system_created_date]],D:D))</f>
        <v>3.54</v>
      </c>
      <c r="H2948" s="10" t="str">
        <f>VLOOKUP(Table_production_dim1[[#This Row],[material_dim_material_id]],Table_material_dim1[[#All],[material_id]:[material_type_description]],3,FALSE)</f>
        <v>OCC</v>
      </c>
    </row>
    <row r="2949" spans="1:8" x14ac:dyDescent="0.25">
      <c r="A2949">
        <v>2110</v>
      </c>
      <c r="B2949" s="2">
        <v>44053</v>
      </c>
      <c r="C2949">
        <v>450</v>
      </c>
      <c r="D2949">
        <v>0.23</v>
      </c>
      <c r="E2949" s="2">
        <v>44053</v>
      </c>
      <c r="F2949">
        <v>8</v>
      </c>
      <c r="G2949" s="10">
        <f>IF(Table_production_dim1[[#This Row],[system_created_date]]=Table_production_dim1[[#Headers],[system_created_date]],"",SUMIF(B:B,Table_production_dim1[[#This Row],[system_created_date]],D:D))</f>
        <v>3.54</v>
      </c>
      <c r="H2949" s="10" t="str">
        <f>VLOOKUP(Table_production_dim1[[#This Row],[material_dim_material_id]],Table_material_dim1[[#All],[material_id]:[material_type_description]],3,FALSE)</f>
        <v>UBC</v>
      </c>
    </row>
    <row r="2950" spans="1:8" x14ac:dyDescent="0.25">
      <c r="A2950">
        <v>1079</v>
      </c>
      <c r="B2950" s="2">
        <v>44050</v>
      </c>
      <c r="C2950">
        <v>1200</v>
      </c>
      <c r="D2950">
        <v>0.6</v>
      </c>
      <c r="E2950" s="2">
        <v>44050</v>
      </c>
      <c r="F2950">
        <v>2</v>
      </c>
      <c r="G2950" s="10">
        <f>IF(Table_production_dim1[[#This Row],[system_created_date]]=Table_production_dim1[[#Headers],[system_created_date]],"",SUMIF(B:B,Table_production_dim1[[#This Row],[system_created_date]],D:D))</f>
        <v>3.63</v>
      </c>
      <c r="H2950" s="10" t="str">
        <f>VLOOKUP(Table_production_dim1[[#This Row],[material_dim_material_id]],Table_material_dim1[[#All],[material_id]:[material_type_description]],3,FALSE)</f>
        <v>OCC</v>
      </c>
    </row>
    <row r="2951" spans="1:8" x14ac:dyDescent="0.25">
      <c r="A2951">
        <v>1884</v>
      </c>
      <c r="B2951" s="2">
        <v>44050</v>
      </c>
      <c r="C2951">
        <v>600</v>
      </c>
      <c r="D2951">
        <v>0.3</v>
      </c>
      <c r="E2951" s="2">
        <v>44050</v>
      </c>
      <c r="F2951">
        <v>5</v>
      </c>
      <c r="G2951" s="10">
        <f>IF(Table_production_dim1[[#This Row],[system_created_date]]=Table_production_dim1[[#Headers],[system_created_date]],"",SUMIF(B:B,Table_production_dim1[[#This Row],[system_created_date]],D:D))</f>
        <v>3.63</v>
      </c>
      <c r="H2951" s="10" t="str">
        <f>VLOOKUP(Table_production_dim1[[#This Row],[material_dim_material_id]],Table_material_dim1[[#All],[material_id]:[material_type_description]],3,FALSE)</f>
        <v>PET</v>
      </c>
    </row>
    <row r="2952" spans="1:8" x14ac:dyDescent="0.25">
      <c r="A2952">
        <v>2111</v>
      </c>
      <c r="B2952" s="2">
        <v>44050</v>
      </c>
      <c r="C2952">
        <v>450</v>
      </c>
      <c r="D2952">
        <v>0.23</v>
      </c>
      <c r="E2952" s="2">
        <v>44050</v>
      </c>
      <c r="F2952">
        <v>8</v>
      </c>
      <c r="G2952" s="10">
        <f>IF(Table_production_dim1[[#This Row],[system_created_date]]=Table_production_dim1[[#Headers],[system_created_date]],"",SUMIF(B:B,Table_production_dim1[[#This Row],[system_created_date]],D:D))</f>
        <v>3.63</v>
      </c>
      <c r="H2952" s="10" t="str">
        <f>VLOOKUP(Table_production_dim1[[#This Row],[material_dim_material_id]],Table_material_dim1[[#All],[material_id]:[material_type_description]],3,FALSE)</f>
        <v>UBC</v>
      </c>
    </row>
    <row r="2953" spans="1:8" x14ac:dyDescent="0.25">
      <c r="A2953">
        <v>1080</v>
      </c>
      <c r="B2953" s="2">
        <v>44050</v>
      </c>
      <c r="C2953">
        <v>1230</v>
      </c>
      <c r="D2953">
        <v>0.62</v>
      </c>
      <c r="E2953" s="2">
        <v>44050</v>
      </c>
      <c r="F2953">
        <v>2</v>
      </c>
      <c r="G2953" s="10">
        <f>IF(Table_production_dim1[[#This Row],[system_created_date]]=Table_production_dim1[[#Headers],[system_created_date]],"",SUMIF(B:B,Table_production_dim1[[#This Row],[system_created_date]],D:D))</f>
        <v>3.63</v>
      </c>
      <c r="H2953" s="10" t="str">
        <f>VLOOKUP(Table_production_dim1[[#This Row],[material_dim_material_id]],Table_material_dim1[[#All],[material_id]:[material_type_description]],3,FALSE)</f>
        <v>OCC</v>
      </c>
    </row>
    <row r="2954" spans="1:8" x14ac:dyDescent="0.25">
      <c r="A2954">
        <v>1078</v>
      </c>
      <c r="B2954" s="2">
        <v>44050</v>
      </c>
      <c r="C2954">
        <v>1210</v>
      </c>
      <c r="D2954">
        <v>0.61</v>
      </c>
      <c r="E2954" s="2">
        <v>44050</v>
      </c>
      <c r="F2954">
        <v>2</v>
      </c>
      <c r="G2954" s="10">
        <f>IF(Table_production_dim1[[#This Row],[system_created_date]]=Table_production_dim1[[#Headers],[system_created_date]],"",SUMIF(B:B,Table_production_dim1[[#This Row],[system_created_date]],D:D))</f>
        <v>3.63</v>
      </c>
      <c r="H2954" s="10" t="str">
        <f>VLOOKUP(Table_production_dim1[[#This Row],[material_dim_material_id]],Table_material_dim1[[#All],[material_id]:[material_type_description]],3,FALSE)</f>
        <v>OCC</v>
      </c>
    </row>
    <row r="2955" spans="1:8" x14ac:dyDescent="0.25">
      <c r="A2955">
        <v>1522</v>
      </c>
      <c r="B2955" s="2">
        <v>44050</v>
      </c>
      <c r="C2955">
        <v>850</v>
      </c>
      <c r="D2955">
        <v>0.43</v>
      </c>
      <c r="E2955" s="2">
        <v>44050</v>
      </c>
      <c r="F2955">
        <v>3</v>
      </c>
      <c r="G2955" s="10">
        <f>IF(Table_production_dim1[[#This Row],[system_created_date]]=Table_production_dim1[[#Headers],[system_created_date]],"",SUMIF(B:B,Table_production_dim1[[#This Row],[system_created_date]],D:D))</f>
        <v>3.63</v>
      </c>
      <c r="H2955" s="10" t="str">
        <f>VLOOKUP(Table_production_dim1[[#This Row],[material_dim_material_id]],Table_material_dim1[[#All],[material_id]:[material_type_description]],3,FALSE)</f>
        <v>TIN</v>
      </c>
    </row>
    <row r="2956" spans="1:8" x14ac:dyDescent="0.25">
      <c r="A2956">
        <v>1723</v>
      </c>
      <c r="B2956" s="2">
        <v>44050</v>
      </c>
      <c r="C2956">
        <v>1670</v>
      </c>
      <c r="D2956">
        <v>0.84</v>
      </c>
      <c r="E2956" s="2">
        <v>44050</v>
      </c>
      <c r="F2956">
        <v>4</v>
      </c>
      <c r="G2956" s="10">
        <f>IF(Table_production_dim1[[#This Row],[system_created_date]]=Table_production_dim1[[#Headers],[system_created_date]],"",SUMIF(B:B,Table_production_dim1[[#This Row],[system_created_date]],D:D))</f>
        <v>3.63</v>
      </c>
      <c r="H2956" s="10" t="str">
        <f>VLOOKUP(Table_production_dim1[[#This Row],[material_dim_material_id]],Table_material_dim1[[#All],[material_id]:[material_type_description]],3,FALSE)</f>
        <v>ONP</v>
      </c>
    </row>
    <row r="2957" spans="1:8" x14ac:dyDescent="0.25">
      <c r="A2957">
        <v>1083</v>
      </c>
      <c r="B2957" s="2">
        <v>44049</v>
      </c>
      <c r="C2957">
        <v>1217</v>
      </c>
      <c r="D2957">
        <v>0.61</v>
      </c>
      <c r="E2957" s="2">
        <v>44049</v>
      </c>
      <c r="F2957">
        <v>2</v>
      </c>
      <c r="G2957" s="10">
        <f>IF(Table_production_dim1[[#This Row],[system_created_date]]=Table_production_dim1[[#Headers],[system_created_date]],"",SUMIF(B:B,Table_production_dim1[[#This Row],[system_created_date]],D:D))</f>
        <v>5.4499999999999993</v>
      </c>
      <c r="H2957" s="10" t="str">
        <f>VLOOKUP(Table_production_dim1[[#This Row],[material_dim_material_id]],Table_material_dim1[[#All],[material_id]:[material_type_description]],3,FALSE)</f>
        <v>OCC</v>
      </c>
    </row>
    <row r="2958" spans="1:8" x14ac:dyDescent="0.25">
      <c r="A2958">
        <v>1085</v>
      </c>
      <c r="B2958" s="2">
        <v>44049</v>
      </c>
      <c r="C2958">
        <v>1210</v>
      </c>
      <c r="D2958">
        <v>0.61</v>
      </c>
      <c r="E2958" s="2">
        <v>44049</v>
      </c>
      <c r="F2958">
        <v>2</v>
      </c>
      <c r="G2958" s="10">
        <f>IF(Table_production_dim1[[#This Row],[system_created_date]]=Table_production_dim1[[#Headers],[system_created_date]],"",SUMIF(B:B,Table_production_dim1[[#This Row],[system_created_date]],D:D))</f>
        <v>5.4499999999999993</v>
      </c>
      <c r="H2958" s="10" t="str">
        <f>VLOOKUP(Table_production_dim1[[#This Row],[material_dim_material_id]],Table_material_dim1[[#All],[material_id]:[material_type_description]],3,FALSE)</f>
        <v>OCC</v>
      </c>
    </row>
    <row r="2959" spans="1:8" x14ac:dyDescent="0.25">
      <c r="A2959">
        <v>2112</v>
      </c>
      <c r="B2959" s="2">
        <v>44049</v>
      </c>
      <c r="C2959">
        <v>420</v>
      </c>
      <c r="D2959">
        <v>0.21</v>
      </c>
      <c r="E2959" s="2">
        <v>44049</v>
      </c>
      <c r="F2959">
        <v>8</v>
      </c>
      <c r="G2959" s="10">
        <f>IF(Table_production_dim1[[#This Row],[system_created_date]]=Table_production_dim1[[#Headers],[system_created_date]],"",SUMIF(B:B,Table_production_dim1[[#This Row],[system_created_date]],D:D))</f>
        <v>5.4499999999999993</v>
      </c>
      <c r="H2959" s="10" t="str">
        <f>VLOOKUP(Table_production_dim1[[#This Row],[material_dim_material_id]],Table_material_dim1[[#All],[material_id]:[material_type_description]],3,FALSE)</f>
        <v>UBC</v>
      </c>
    </row>
    <row r="2960" spans="1:8" x14ac:dyDescent="0.25">
      <c r="A2960">
        <v>1885</v>
      </c>
      <c r="B2960" s="2">
        <v>44049</v>
      </c>
      <c r="C2960">
        <v>600</v>
      </c>
      <c r="D2960">
        <v>0.3</v>
      </c>
      <c r="E2960" s="2">
        <v>44049</v>
      </c>
      <c r="F2960">
        <v>5</v>
      </c>
      <c r="G2960" s="10">
        <f>IF(Table_production_dim1[[#This Row],[system_created_date]]=Table_production_dim1[[#Headers],[system_created_date]],"",SUMIF(B:B,Table_production_dim1[[#This Row],[system_created_date]],D:D))</f>
        <v>5.4499999999999993</v>
      </c>
      <c r="H2960" s="10" t="str">
        <f>VLOOKUP(Table_production_dim1[[#This Row],[material_dim_material_id]],Table_material_dim1[[#All],[material_id]:[material_type_description]],3,FALSE)</f>
        <v>PET</v>
      </c>
    </row>
    <row r="2961" spans="1:8" x14ac:dyDescent="0.25">
      <c r="A2961">
        <v>1975</v>
      </c>
      <c r="B2961" s="2">
        <v>44049</v>
      </c>
      <c r="C2961">
        <v>800</v>
      </c>
      <c r="D2961">
        <v>0.4</v>
      </c>
      <c r="E2961" s="2">
        <v>44049</v>
      </c>
      <c r="F2961">
        <v>7</v>
      </c>
      <c r="G2961" s="10">
        <f>IF(Table_production_dim1[[#This Row],[system_created_date]]=Table_production_dim1[[#Headers],[system_created_date]],"",SUMIF(B:B,Table_production_dim1[[#This Row],[system_created_date]],D:D))</f>
        <v>5.4499999999999993</v>
      </c>
      <c r="H2961" s="10" t="str">
        <f>VLOOKUP(Table_production_dim1[[#This Row],[material_dim_material_id]],Table_material_dim1[[#All],[material_id]:[material_type_description]],3,FALSE)</f>
        <v>HDPEC</v>
      </c>
    </row>
    <row r="2962" spans="1:8" x14ac:dyDescent="0.25">
      <c r="A2962">
        <v>1082</v>
      </c>
      <c r="B2962" s="2">
        <v>44049</v>
      </c>
      <c r="C2962">
        <v>1260</v>
      </c>
      <c r="D2962">
        <v>0.63</v>
      </c>
      <c r="E2962" s="2">
        <v>44049</v>
      </c>
      <c r="F2962">
        <v>2</v>
      </c>
      <c r="G2962" s="10">
        <f>IF(Table_production_dim1[[#This Row],[system_created_date]]=Table_production_dim1[[#Headers],[system_created_date]],"",SUMIF(B:B,Table_production_dim1[[#This Row],[system_created_date]],D:D))</f>
        <v>5.4499999999999993</v>
      </c>
      <c r="H2962" s="10" t="str">
        <f>VLOOKUP(Table_production_dim1[[#This Row],[material_dim_material_id]],Table_material_dim1[[#All],[material_id]:[material_type_description]],3,FALSE)</f>
        <v>OCC</v>
      </c>
    </row>
    <row r="2963" spans="1:8" x14ac:dyDescent="0.25">
      <c r="A2963">
        <v>1086</v>
      </c>
      <c r="B2963" s="2">
        <v>44049</v>
      </c>
      <c r="C2963">
        <v>1200</v>
      </c>
      <c r="D2963">
        <v>0.6</v>
      </c>
      <c r="E2963" s="2">
        <v>44049</v>
      </c>
      <c r="F2963">
        <v>2</v>
      </c>
      <c r="G2963" s="10">
        <f>IF(Table_production_dim1[[#This Row],[system_created_date]]=Table_production_dim1[[#Headers],[system_created_date]],"",SUMIF(B:B,Table_production_dim1[[#This Row],[system_created_date]],D:D))</f>
        <v>5.4499999999999993</v>
      </c>
      <c r="H2963" s="10" t="str">
        <f>VLOOKUP(Table_production_dim1[[#This Row],[material_dim_material_id]],Table_material_dim1[[#All],[material_id]:[material_type_description]],3,FALSE)</f>
        <v>OCC</v>
      </c>
    </row>
    <row r="2964" spans="1:8" x14ac:dyDescent="0.25">
      <c r="A2964">
        <v>1081</v>
      </c>
      <c r="B2964" s="2">
        <v>44049</v>
      </c>
      <c r="C2964">
        <v>1220</v>
      </c>
      <c r="D2964">
        <v>0.61</v>
      </c>
      <c r="E2964" s="2">
        <v>44049</v>
      </c>
      <c r="F2964">
        <v>2</v>
      </c>
      <c r="G2964" s="10">
        <f>IF(Table_production_dim1[[#This Row],[system_created_date]]=Table_production_dim1[[#Headers],[system_created_date]],"",SUMIF(B:B,Table_production_dim1[[#This Row],[system_created_date]],D:D))</f>
        <v>5.4499999999999993</v>
      </c>
      <c r="H2964" s="10" t="str">
        <f>VLOOKUP(Table_production_dim1[[#This Row],[material_dim_material_id]],Table_material_dim1[[#All],[material_id]:[material_type_description]],3,FALSE)</f>
        <v>OCC</v>
      </c>
    </row>
    <row r="2965" spans="1:8" x14ac:dyDescent="0.25">
      <c r="A2965">
        <v>1084</v>
      </c>
      <c r="B2965" s="2">
        <v>44049</v>
      </c>
      <c r="C2965">
        <v>1270</v>
      </c>
      <c r="D2965">
        <v>0.64</v>
      </c>
      <c r="E2965" s="2">
        <v>44049</v>
      </c>
      <c r="F2965">
        <v>2</v>
      </c>
      <c r="G2965" s="10">
        <f>IF(Table_production_dim1[[#This Row],[system_created_date]]=Table_production_dim1[[#Headers],[system_created_date]],"",SUMIF(B:B,Table_production_dim1[[#This Row],[system_created_date]],D:D))</f>
        <v>5.4499999999999993</v>
      </c>
      <c r="H2965" s="10" t="str">
        <f>VLOOKUP(Table_production_dim1[[#This Row],[material_dim_material_id]],Table_material_dim1[[#All],[material_id]:[material_type_description]],3,FALSE)</f>
        <v>OCC</v>
      </c>
    </row>
    <row r="2966" spans="1:8" x14ac:dyDescent="0.25">
      <c r="A2966">
        <v>1724</v>
      </c>
      <c r="B2966" s="2">
        <v>44049</v>
      </c>
      <c r="C2966">
        <v>1670</v>
      </c>
      <c r="D2966">
        <v>0.84</v>
      </c>
      <c r="E2966" s="2">
        <v>44049</v>
      </c>
      <c r="F2966">
        <v>4</v>
      </c>
      <c r="G2966" s="10">
        <f>IF(Table_production_dim1[[#This Row],[system_created_date]]=Table_production_dim1[[#Headers],[system_created_date]],"",SUMIF(B:B,Table_production_dim1[[#This Row],[system_created_date]],D:D))</f>
        <v>5.4499999999999993</v>
      </c>
      <c r="H2966" s="10" t="str">
        <f>VLOOKUP(Table_production_dim1[[#This Row],[material_dim_material_id]],Table_material_dim1[[#All],[material_id]:[material_type_description]],3,FALSE)</f>
        <v>ONP</v>
      </c>
    </row>
    <row r="2967" spans="1:8" x14ac:dyDescent="0.25">
      <c r="A2967">
        <v>2113</v>
      </c>
      <c r="B2967" s="2">
        <v>44048</v>
      </c>
      <c r="C2967">
        <v>480</v>
      </c>
      <c r="D2967">
        <v>0.24</v>
      </c>
      <c r="E2967" s="2">
        <v>44048</v>
      </c>
      <c r="F2967">
        <v>8</v>
      </c>
      <c r="G2967" s="10">
        <f>IF(Table_production_dim1[[#This Row],[system_created_date]]=Table_production_dim1[[#Headers],[system_created_date]],"",SUMIF(B:B,Table_production_dim1[[#This Row],[system_created_date]],D:D))</f>
        <v>4.2699999999999996</v>
      </c>
      <c r="H2967" s="10" t="str">
        <f>VLOOKUP(Table_production_dim1[[#This Row],[material_dim_material_id]],Table_material_dim1[[#All],[material_id]:[material_type_description]],3,FALSE)</f>
        <v>UBC</v>
      </c>
    </row>
    <row r="2968" spans="1:8" x14ac:dyDescent="0.25">
      <c r="A2968">
        <v>1088</v>
      </c>
      <c r="B2968" s="2">
        <v>44048</v>
      </c>
      <c r="C2968">
        <v>1325</v>
      </c>
      <c r="D2968">
        <v>0.66</v>
      </c>
      <c r="E2968" s="2">
        <v>44048</v>
      </c>
      <c r="F2968">
        <v>2</v>
      </c>
      <c r="G2968" s="10">
        <f>IF(Table_production_dim1[[#This Row],[system_created_date]]=Table_production_dim1[[#Headers],[system_created_date]],"",SUMIF(B:B,Table_production_dim1[[#This Row],[system_created_date]],D:D))</f>
        <v>4.2699999999999996</v>
      </c>
      <c r="H2968" s="10" t="str">
        <f>VLOOKUP(Table_production_dim1[[#This Row],[material_dim_material_id]],Table_material_dim1[[#All],[material_id]:[material_type_description]],3,FALSE)</f>
        <v>OCC</v>
      </c>
    </row>
    <row r="2969" spans="1:8" x14ac:dyDescent="0.25">
      <c r="A2969">
        <v>1091</v>
      </c>
      <c r="B2969" s="2">
        <v>44048</v>
      </c>
      <c r="C2969">
        <v>1260</v>
      </c>
      <c r="D2969">
        <v>0.63</v>
      </c>
      <c r="E2969" s="2">
        <v>44048</v>
      </c>
      <c r="F2969">
        <v>2</v>
      </c>
      <c r="G2969" s="10">
        <f>IF(Table_production_dim1[[#This Row],[system_created_date]]=Table_production_dim1[[#Headers],[system_created_date]],"",SUMIF(B:B,Table_production_dim1[[#This Row],[system_created_date]],D:D))</f>
        <v>4.2699999999999996</v>
      </c>
      <c r="H2969" s="10" t="str">
        <f>VLOOKUP(Table_production_dim1[[#This Row],[material_dim_material_id]],Table_material_dim1[[#All],[material_id]:[material_type_description]],3,FALSE)</f>
        <v>OCC</v>
      </c>
    </row>
    <row r="2970" spans="1:8" x14ac:dyDescent="0.25">
      <c r="A2970">
        <v>1725</v>
      </c>
      <c r="B2970" s="2">
        <v>44048</v>
      </c>
      <c r="C2970">
        <v>1650</v>
      </c>
      <c r="D2970">
        <v>0.83</v>
      </c>
      <c r="E2970" s="2">
        <v>44048</v>
      </c>
      <c r="F2970">
        <v>4</v>
      </c>
      <c r="G2970" s="10">
        <f>IF(Table_production_dim1[[#This Row],[system_created_date]]=Table_production_dim1[[#Headers],[system_created_date]],"",SUMIF(B:B,Table_production_dim1[[#This Row],[system_created_date]],D:D))</f>
        <v>4.2699999999999996</v>
      </c>
      <c r="H2970" s="10" t="str">
        <f>VLOOKUP(Table_production_dim1[[#This Row],[material_dim_material_id]],Table_material_dim1[[#All],[material_id]:[material_type_description]],3,FALSE)</f>
        <v>ONP</v>
      </c>
    </row>
    <row r="2971" spans="1:8" x14ac:dyDescent="0.25">
      <c r="A2971">
        <v>1090</v>
      </c>
      <c r="B2971" s="2">
        <v>44048</v>
      </c>
      <c r="C2971">
        <v>1280</v>
      </c>
      <c r="D2971">
        <v>0.64</v>
      </c>
      <c r="E2971" s="2">
        <v>44048</v>
      </c>
      <c r="F2971">
        <v>2</v>
      </c>
      <c r="G2971" s="10">
        <f>IF(Table_production_dim1[[#This Row],[system_created_date]]=Table_production_dim1[[#Headers],[system_created_date]],"",SUMIF(B:B,Table_production_dim1[[#This Row],[system_created_date]],D:D))</f>
        <v>4.2699999999999996</v>
      </c>
      <c r="H2971" s="10" t="str">
        <f>VLOOKUP(Table_production_dim1[[#This Row],[material_dim_material_id]],Table_material_dim1[[#All],[material_id]:[material_type_description]],3,FALSE)</f>
        <v>OCC</v>
      </c>
    </row>
    <row r="2972" spans="1:8" x14ac:dyDescent="0.25">
      <c r="A2972">
        <v>1089</v>
      </c>
      <c r="B2972" s="2">
        <v>44048</v>
      </c>
      <c r="C2972">
        <v>1300</v>
      </c>
      <c r="D2972">
        <v>0.65</v>
      </c>
      <c r="E2972" s="2">
        <v>44048</v>
      </c>
      <c r="F2972">
        <v>2</v>
      </c>
      <c r="G2972" s="10">
        <f>IF(Table_production_dim1[[#This Row],[system_created_date]]=Table_production_dim1[[#Headers],[system_created_date]],"",SUMIF(B:B,Table_production_dim1[[#This Row],[system_created_date]],D:D))</f>
        <v>4.2699999999999996</v>
      </c>
      <c r="H2972" s="10" t="str">
        <f>VLOOKUP(Table_production_dim1[[#This Row],[material_dim_material_id]],Table_material_dim1[[#All],[material_id]:[material_type_description]],3,FALSE)</f>
        <v>OCC</v>
      </c>
    </row>
    <row r="2973" spans="1:8" x14ac:dyDescent="0.25">
      <c r="A2973">
        <v>1087</v>
      </c>
      <c r="B2973" s="2">
        <v>44048</v>
      </c>
      <c r="C2973">
        <v>1245</v>
      </c>
      <c r="D2973">
        <v>0.62</v>
      </c>
      <c r="E2973" s="2">
        <v>44048</v>
      </c>
      <c r="F2973">
        <v>2</v>
      </c>
      <c r="G2973" s="10">
        <f>IF(Table_production_dim1[[#This Row],[system_created_date]]=Table_production_dim1[[#Headers],[system_created_date]],"",SUMIF(B:B,Table_production_dim1[[#This Row],[system_created_date]],D:D))</f>
        <v>4.2699999999999996</v>
      </c>
      <c r="H2973" s="10" t="str">
        <f>VLOOKUP(Table_production_dim1[[#This Row],[material_dim_material_id]],Table_material_dim1[[#All],[material_id]:[material_type_description]],3,FALSE)</f>
        <v>OCC</v>
      </c>
    </row>
    <row r="2974" spans="1:8" x14ac:dyDescent="0.25">
      <c r="A2974">
        <v>1095</v>
      </c>
      <c r="B2974" s="2">
        <v>44047</v>
      </c>
      <c r="C2974">
        <v>1186</v>
      </c>
      <c r="D2974">
        <v>0.59</v>
      </c>
      <c r="E2974" s="2">
        <v>44047</v>
      </c>
      <c r="F2974">
        <v>2</v>
      </c>
      <c r="G2974" s="10">
        <f>IF(Table_production_dim1[[#This Row],[system_created_date]]=Table_production_dim1[[#Headers],[system_created_date]],"",SUMIF(B:B,Table_production_dim1[[#This Row],[system_created_date]],D:D))</f>
        <v>5.63</v>
      </c>
      <c r="H2974" s="10" t="str">
        <f>VLOOKUP(Table_production_dim1[[#This Row],[material_dim_material_id]],Table_material_dim1[[#All],[material_id]:[material_type_description]],3,FALSE)</f>
        <v>OCC</v>
      </c>
    </row>
    <row r="2975" spans="1:8" x14ac:dyDescent="0.25">
      <c r="A2975">
        <v>1093</v>
      </c>
      <c r="B2975" s="2">
        <v>44047</v>
      </c>
      <c r="C2975">
        <v>1245</v>
      </c>
      <c r="D2975">
        <v>0.62</v>
      </c>
      <c r="E2975" s="2">
        <v>44047</v>
      </c>
      <c r="F2975">
        <v>2</v>
      </c>
      <c r="G2975" s="10">
        <f>IF(Table_production_dim1[[#This Row],[system_created_date]]=Table_production_dim1[[#Headers],[system_created_date]],"",SUMIF(B:B,Table_production_dim1[[#This Row],[system_created_date]],D:D))</f>
        <v>5.63</v>
      </c>
      <c r="H2975" s="10" t="str">
        <f>VLOOKUP(Table_production_dim1[[#This Row],[material_dim_material_id]],Table_material_dim1[[#All],[material_id]:[material_type_description]],3,FALSE)</f>
        <v>OCC</v>
      </c>
    </row>
    <row r="2976" spans="1:8" x14ac:dyDescent="0.25">
      <c r="A2976">
        <v>1096</v>
      </c>
      <c r="B2976" s="2">
        <v>44047</v>
      </c>
      <c r="C2976">
        <v>1240</v>
      </c>
      <c r="D2976">
        <v>0.62</v>
      </c>
      <c r="E2976" s="2">
        <v>44047</v>
      </c>
      <c r="F2976">
        <v>2</v>
      </c>
      <c r="G2976" s="10">
        <f>IF(Table_production_dim1[[#This Row],[system_created_date]]=Table_production_dim1[[#Headers],[system_created_date]],"",SUMIF(B:B,Table_production_dim1[[#This Row],[system_created_date]],D:D))</f>
        <v>5.63</v>
      </c>
      <c r="H2976" s="10" t="str">
        <f>VLOOKUP(Table_production_dim1[[#This Row],[material_dim_material_id]],Table_material_dim1[[#All],[material_id]:[material_type_description]],3,FALSE)</f>
        <v>OCC</v>
      </c>
    </row>
    <row r="2977" spans="1:8" x14ac:dyDescent="0.25">
      <c r="A2977">
        <v>1097</v>
      </c>
      <c r="B2977" s="2">
        <v>44047</v>
      </c>
      <c r="C2977">
        <v>1630</v>
      </c>
      <c r="D2977">
        <v>0.82</v>
      </c>
      <c r="E2977" s="2">
        <v>44047</v>
      </c>
      <c r="F2977">
        <v>2</v>
      </c>
      <c r="G2977" s="10">
        <f>IF(Table_production_dim1[[#This Row],[system_created_date]]=Table_production_dim1[[#Headers],[system_created_date]],"",SUMIF(B:B,Table_production_dim1[[#This Row],[system_created_date]],D:D))</f>
        <v>5.63</v>
      </c>
      <c r="H2977" s="10" t="str">
        <f>VLOOKUP(Table_production_dim1[[#This Row],[material_dim_material_id]],Table_material_dim1[[#All],[material_id]:[material_type_description]],3,FALSE)</f>
        <v>OCC</v>
      </c>
    </row>
    <row r="2978" spans="1:8" x14ac:dyDescent="0.25">
      <c r="A2978">
        <v>2114</v>
      </c>
      <c r="B2978" s="2">
        <v>44047</v>
      </c>
      <c r="C2978">
        <v>450</v>
      </c>
      <c r="D2978">
        <v>0.23</v>
      </c>
      <c r="E2978" s="2">
        <v>44047</v>
      </c>
      <c r="F2978">
        <v>8</v>
      </c>
      <c r="G2978" s="10">
        <f>IF(Table_production_dim1[[#This Row],[system_created_date]]=Table_production_dim1[[#Headers],[system_created_date]],"",SUMIF(B:B,Table_production_dim1[[#This Row],[system_created_date]],D:D))</f>
        <v>5.63</v>
      </c>
      <c r="H2978" s="10" t="str">
        <f>VLOOKUP(Table_production_dim1[[#This Row],[material_dim_material_id]],Table_material_dim1[[#All],[material_id]:[material_type_description]],3,FALSE)</f>
        <v>UBC</v>
      </c>
    </row>
    <row r="2979" spans="1:8" x14ac:dyDescent="0.25">
      <c r="A2979">
        <v>1092</v>
      </c>
      <c r="B2979" s="2">
        <v>44047</v>
      </c>
      <c r="C2979">
        <v>1200</v>
      </c>
      <c r="D2979">
        <v>0.6</v>
      </c>
      <c r="E2979" s="2">
        <v>44047</v>
      </c>
      <c r="F2979">
        <v>2</v>
      </c>
      <c r="G2979" s="10">
        <f>IF(Table_production_dim1[[#This Row],[system_created_date]]=Table_production_dim1[[#Headers],[system_created_date]],"",SUMIF(B:B,Table_production_dim1[[#This Row],[system_created_date]],D:D))</f>
        <v>5.63</v>
      </c>
      <c r="H2979" s="10" t="str">
        <f>VLOOKUP(Table_production_dim1[[#This Row],[material_dim_material_id]],Table_material_dim1[[#All],[material_id]:[material_type_description]],3,FALSE)</f>
        <v>OCC</v>
      </c>
    </row>
    <row r="2980" spans="1:8" x14ac:dyDescent="0.25">
      <c r="A2980">
        <v>1886</v>
      </c>
      <c r="B2980" s="2">
        <v>44047</v>
      </c>
      <c r="C2980">
        <v>650</v>
      </c>
      <c r="D2980">
        <v>0.33</v>
      </c>
      <c r="E2980" s="2">
        <v>44047</v>
      </c>
      <c r="F2980">
        <v>5</v>
      </c>
      <c r="G2980" s="10">
        <f>IF(Table_production_dim1[[#This Row],[system_created_date]]=Table_production_dim1[[#Headers],[system_created_date]],"",SUMIF(B:B,Table_production_dim1[[#This Row],[system_created_date]],D:D))</f>
        <v>5.63</v>
      </c>
      <c r="H2980" s="10" t="str">
        <f>VLOOKUP(Table_production_dim1[[#This Row],[material_dim_material_id]],Table_material_dim1[[#All],[material_id]:[material_type_description]],3,FALSE)</f>
        <v>PET</v>
      </c>
    </row>
    <row r="2981" spans="1:8" x14ac:dyDescent="0.25">
      <c r="A2981">
        <v>1098</v>
      </c>
      <c r="B2981" s="2">
        <v>44047</v>
      </c>
      <c r="C2981">
        <v>1620</v>
      </c>
      <c r="D2981">
        <v>0.81</v>
      </c>
      <c r="E2981" s="2">
        <v>44047</v>
      </c>
      <c r="F2981">
        <v>2</v>
      </c>
      <c r="G2981" s="10">
        <f>IF(Table_production_dim1[[#This Row],[system_created_date]]=Table_production_dim1[[#Headers],[system_created_date]],"",SUMIF(B:B,Table_production_dim1[[#This Row],[system_created_date]],D:D))</f>
        <v>5.63</v>
      </c>
      <c r="H2981" s="10" t="str">
        <f>VLOOKUP(Table_production_dim1[[#This Row],[material_dim_material_id]],Table_material_dim1[[#All],[material_id]:[material_type_description]],3,FALSE)</f>
        <v>OCC</v>
      </c>
    </row>
    <row r="2982" spans="1:8" x14ac:dyDescent="0.25">
      <c r="A2982">
        <v>1094</v>
      </c>
      <c r="B2982" s="2">
        <v>44047</v>
      </c>
      <c r="C2982">
        <v>1328</v>
      </c>
      <c r="D2982">
        <v>0.66</v>
      </c>
      <c r="E2982" s="2">
        <v>44047</v>
      </c>
      <c r="F2982">
        <v>2</v>
      </c>
      <c r="G2982" s="10">
        <f>IF(Table_production_dim1[[#This Row],[system_created_date]]=Table_production_dim1[[#Headers],[system_created_date]],"",SUMIF(B:B,Table_production_dim1[[#This Row],[system_created_date]],D:D))</f>
        <v>5.63</v>
      </c>
      <c r="H2982" s="10" t="str">
        <f>VLOOKUP(Table_production_dim1[[#This Row],[material_dim_material_id]],Table_material_dim1[[#All],[material_id]:[material_type_description]],3,FALSE)</f>
        <v>OCC</v>
      </c>
    </row>
    <row r="2983" spans="1:8" x14ac:dyDescent="0.25">
      <c r="A2983">
        <v>1922</v>
      </c>
      <c r="B2983" s="2">
        <v>44047</v>
      </c>
      <c r="C2983">
        <v>700</v>
      </c>
      <c r="D2983">
        <v>0.35</v>
      </c>
      <c r="E2983" s="2">
        <v>44047</v>
      </c>
      <c r="F2983">
        <v>6</v>
      </c>
      <c r="G2983" s="10">
        <f>IF(Table_production_dim1[[#This Row],[system_created_date]]=Table_production_dim1[[#Headers],[system_created_date]],"",SUMIF(B:B,Table_production_dim1[[#This Row],[system_created_date]],D:D))</f>
        <v>5.63</v>
      </c>
      <c r="H2983" s="10" t="str">
        <f>VLOOKUP(Table_production_dim1[[#This Row],[material_dim_material_id]],Table_material_dim1[[#All],[material_id]:[material_type_description]],3,FALSE)</f>
        <v>HDPEN</v>
      </c>
    </row>
    <row r="2984" spans="1:8" x14ac:dyDescent="0.25">
      <c r="A2984">
        <v>1726</v>
      </c>
      <c r="B2984" s="2">
        <v>44043</v>
      </c>
      <c r="C2984">
        <v>1632</v>
      </c>
      <c r="D2984">
        <v>0.82</v>
      </c>
      <c r="E2984" s="2">
        <v>44043</v>
      </c>
      <c r="F2984">
        <v>4</v>
      </c>
      <c r="G2984" s="10">
        <f>IF(Table_production_dim1[[#This Row],[system_created_date]]=Table_production_dim1[[#Headers],[system_created_date]],"",SUMIF(B:B,Table_production_dim1[[#This Row],[system_created_date]],D:D))</f>
        <v>3.91</v>
      </c>
      <c r="H2984" s="10" t="str">
        <f>VLOOKUP(Table_production_dim1[[#This Row],[material_dim_material_id]],Table_material_dim1[[#All],[material_id]:[material_type_description]],3,FALSE)</f>
        <v>ONP</v>
      </c>
    </row>
    <row r="2985" spans="1:8" x14ac:dyDescent="0.25">
      <c r="A2985">
        <v>1099</v>
      </c>
      <c r="B2985" s="2">
        <v>44043</v>
      </c>
      <c r="C2985">
        <v>1186</v>
      </c>
      <c r="D2985">
        <v>0.59</v>
      </c>
      <c r="E2985" s="2">
        <v>44043</v>
      </c>
      <c r="F2985">
        <v>2</v>
      </c>
      <c r="G2985" s="10">
        <f>IF(Table_production_dim1[[#This Row],[system_created_date]]=Table_production_dim1[[#Headers],[system_created_date]],"",SUMIF(B:B,Table_production_dim1[[#This Row],[system_created_date]],D:D))</f>
        <v>3.91</v>
      </c>
      <c r="H2985" s="10" t="str">
        <f>VLOOKUP(Table_production_dim1[[#This Row],[material_dim_material_id]],Table_material_dim1[[#All],[material_id]:[material_type_description]],3,FALSE)</f>
        <v>OCC</v>
      </c>
    </row>
    <row r="2986" spans="1:8" x14ac:dyDescent="0.25">
      <c r="A2986">
        <v>1100</v>
      </c>
      <c r="B2986" s="2">
        <v>44043</v>
      </c>
      <c r="C2986">
        <v>1284</v>
      </c>
      <c r="D2986">
        <v>0.64</v>
      </c>
      <c r="E2986" s="2">
        <v>44043</v>
      </c>
      <c r="F2986">
        <v>2</v>
      </c>
      <c r="G2986" s="10">
        <f>IF(Table_production_dim1[[#This Row],[system_created_date]]=Table_production_dim1[[#Headers],[system_created_date]],"",SUMIF(B:B,Table_production_dim1[[#This Row],[system_created_date]],D:D))</f>
        <v>3.91</v>
      </c>
      <c r="H2986" s="10" t="str">
        <f>VLOOKUP(Table_production_dim1[[#This Row],[material_dim_material_id]],Table_material_dim1[[#All],[material_id]:[material_type_description]],3,FALSE)</f>
        <v>OCC</v>
      </c>
    </row>
    <row r="2987" spans="1:8" x14ac:dyDescent="0.25">
      <c r="A2987">
        <v>1103</v>
      </c>
      <c r="B2987" s="2">
        <v>44043</v>
      </c>
      <c r="C2987">
        <v>1200</v>
      </c>
      <c r="D2987">
        <v>0.6</v>
      </c>
      <c r="E2987" s="2">
        <v>44043</v>
      </c>
      <c r="F2987">
        <v>2</v>
      </c>
      <c r="G2987" s="10">
        <f>IF(Table_production_dim1[[#This Row],[system_created_date]]=Table_production_dim1[[#Headers],[system_created_date]],"",SUMIF(B:B,Table_production_dim1[[#This Row],[system_created_date]],D:D))</f>
        <v>3.91</v>
      </c>
      <c r="H2987" s="10" t="str">
        <f>VLOOKUP(Table_production_dim1[[#This Row],[material_dim_material_id]],Table_material_dim1[[#All],[material_id]:[material_type_description]],3,FALSE)</f>
        <v>OCC</v>
      </c>
    </row>
    <row r="2988" spans="1:8" x14ac:dyDescent="0.25">
      <c r="A2988">
        <v>1101</v>
      </c>
      <c r="B2988" s="2">
        <v>44043</v>
      </c>
      <c r="C2988">
        <v>1194</v>
      </c>
      <c r="D2988">
        <v>0.6</v>
      </c>
      <c r="E2988" s="2">
        <v>44043</v>
      </c>
      <c r="F2988">
        <v>2</v>
      </c>
      <c r="G2988" s="10">
        <f>IF(Table_production_dim1[[#This Row],[system_created_date]]=Table_production_dim1[[#Headers],[system_created_date]],"",SUMIF(B:B,Table_production_dim1[[#This Row],[system_created_date]],D:D))</f>
        <v>3.91</v>
      </c>
      <c r="H2988" s="10" t="str">
        <f>VLOOKUP(Table_production_dim1[[#This Row],[material_dim_material_id]],Table_material_dim1[[#All],[material_id]:[material_type_description]],3,FALSE)</f>
        <v>OCC</v>
      </c>
    </row>
    <row r="2989" spans="1:8" x14ac:dyDescent="0.25">
      <c r="A2989">
        <v>1102</v>
      </c>
      <c r="B2989" s="2">
        <v>44043</v>
      </c>
      <c r="C2989">
        <v>1328</v>
      </c>
      <c r="D2989">
        <v>0.66</v>
      </c>
      <c r="E2989" s="2">
        <v>44043</v>
      </c>
      <c r="F2989">
        <v>2</v>
      </c>
      <c r="G2989" s="10">
        <f>IF(Table_production_dim1[[#This Row],[system_created_date]]=Table_production_dim1[[#Headers],[system_created_date]],"",SUMIF(B:B,Table_production_dim1[[#This Row],[system_created_date]],D:D))</f>
        <v>3.91</v>
      </c>
      <c r="H2989" s="10" t="str">
        <f>VLOOKUP(Table_production_dim1[[#This Row],[material_dim_material_id]],Table_material_dim1[[#All],[material_id]:[material_type_description]],3,FALSE)</f>
        <v>OCC</v>
      </c>
    </row>
    <row r="2990" spans="1:8" x14ac:dyDescent="0.25">
      <c r="A2990">
        <v>1107</v>
      </c>
      <c r="B2990" s="2">
        <v>44042</v>
      </c>
      <c r="C2990">
        <v>1260</v>
      </c>
      <c r="D2990">
        <v>0.63</v>
      </c>
      <c r="E2990" s="2">
        <v>44042</v>
      </c>
      <c r="F2990">
        <v>2</v>
      </c>
      <c r="G2990" s="10">
        <f>IF(Table_production_dim1[[#This Row],[system_created_date]]=Table_production_dim1[[#Headers],[system_created_date]],"",SUMIF(B:B,Table_production_dim1[[#This Row],[system_created_date]],D:D))</f>
        <v>2.9899999999999998</v>
      </c>
      <c r="H2990" s="10" t="str">
        <f>VLOOKUP(Table_production_dim1[[#This Row],[material_dim_material_id]],Table_material_dim1[[#All],[material_id]:[material_type_description]],3,FALSE)</f>
        <v>OCC</v>
      </c>
    </row>
    <row r="2991" spans="1:8" x14ac:dyDescent="0.25">
      <c r="A2991">
        <v>1106</v>
      </c>
      <c r="B2991" s="2">
        <v>44042</v>
      </c>
      <c r="C2991">
        <v>1230</v>
      </c>
      <c r="D2991">
        <v>0.62</v>
      </c>
      <c r="E2991" s="2">
        <v>44042</v>
      </c>
      <c r="F2991">
        <v>2</v>
      </c>
      <c r="G2991" s="10">
        <f>IF(Table_production_dim1[[#This Row],[system_created_date]]=Table_production_dim1[[#Headers],[system_created_date]],"",SUMIF(B:B,Table_production_dim1[[#This Row],[system_created_date]],D:D))</f>
        <v>2.9899999999999998</v>
      </c>
      <c r="H2991" s="10" t="str">
        <f>VLOOKUP(Table_production_dim1[[#This Row],[material_dim_material_id]],Table_material_dim1[[#All],[material_id]:[material_type_description]],3,FALSE)</f>
        <v>OCC</v>
      </c>
    </row>
    <row r="2992" spans="1:8" x14ac:dyDescent="0.25">
      <c r="A2992">
        <v>2115</v>
      </c>
      <c r="B2992" s="2">
        <v>44042</v>
      </c>
      <c r="C2992">
        <v>532</v>
      </c>
      <c r="D2992">
        <v>0.27</v>
      </c>
      <c r="E2992" s="2">
        <v>44042</v>
      </c>
      <c r="F2992">
        <v>8</v>
      </c>
      <c r="G2992" s="10">
        <f>IF(Table_production_dim1[[#This Row],[system_created_date]]=Table_production_dim1[[#Headers],[system_created_date]],"",SUMIF(B:B,Table_production_dim1[[#This Row],[system_created_date]],D:D))</f>
        <v>2.9899999999999998</v>
      </c>
      <c r="H2992" s="10" t="str">
        <f>VLOOKUP(Table_production_dim1[[#This Row],[material_dim_material_id]],Table_material_dim1[[#All],[material_id]:[material_type_description]],3,FALSE)</f>
        <v>UBC</v>
      </c>
    </row>
    <row r="2993" spans="1:8" x14ac:dyDescent="0.25">
      <c r="A2993">
        <v>1104</v>
      </c>
      <c r="B2993" s="2">
        <v>44042</v>
      </c>
      <c r="C2993">
        <v>1030</v>
      </c>
      <c r="D2993">
        <v>0.52</v>
      </c>
      <c r="E2993" s="2">
        <v>44042</v>
      </c>
      <c r="F2993">
        <v>2</v>
      </c>
      <c r="G2993" s="10">
        <f>IF(Table_production_dim1[[#This Row],[system_created_date]]=Table_production_dim1[[#Headers],[system_created_date]],"",SUMIF(B:B,Table_production_dim1[[#This Row],[system_created_date]],D:D))</f>
        <v>2.9899999999999998</v>
      </c>
      <c r="H2993" s="10" t="str">
        <f>VLOOKUP(Table_production_dim1[[#This Row],[material_dim_material_id]],Table_material_dim1[[#All],[material_id]:[material_type_description]],3,FALSE)</f>
        <v>OCC</v>
      </c>
    </row>
    <row r="2994" spans="1:8" x14ac:dyDescent="0.25">
      <c r="A2994">
        <v>1105</v>
      </c>
      <c r="B2994" s="2">
        <v>44042</v>
      </c>
      <c r="C2994">
        <v>1260</v>
      </c>
      <c r="D2994">
        <v>0.63</v>
      </c>
      <c r="E2994" s="2">
        <v>44042</v>
      </c>
      <c r="F2994">
        <v>2</v>
      </c>
      <c r="G2994" s="10">
        <f>IF(Table_production_dim1[[#This Row],[system_created_date]]=Table_production_dim1[[#Headers],[system_created_date]],"",SUMIF(B:B,Table_production_dim1[[#This Row],[system_created_date]],D:D))</f>
        <v>2.9899999999999998</v>
      </c>
      <c r="H2994" s="10" t="str">
        <f>VLOOKUP(Table_production_dim1[[#This Row],[material_dim_material_id]],Table_material_dim1[[#All],[material_id]:[material_type_description]],3,FALSE)</f>
        <v>OCC</v>
      </c>
    </row>
    <row r="2995" spans="1:8" x14ac:dyDescent="0.25">
      <c r="A2995">
        <v>1887</v>
      </c>
      <c r="B2995" s="2">
        <v>44042</v>
      </c>
      <c r="C2995">
        <v>640</v>
      </c>
      <c r="D2995">
        <v>0.32</v>
      </c>
      <c r="E2995" s="2">
        <v>44042</v>
      </c>
      <c r="F2995">
        <v>5</v>
      </c>
      <c r="G2995" s="10">
        <f>IF(Table_production_dim1[[#This Row],[system_created_date]]=Table_production_dim1[[#Headers],[system_created_date]],"",SUMIF(B:B,Table_production_dim1[[#This Row],[system_created_date]],D:D))</f>
        <v>2.9899999999999998</v>
      </c>
      <c r="H2995" s="10" t="str">
        <f>VLOOKUP(Table_production_dim1[[#This Row],[material_dim_material_id]],Table_material_dim1[[#All],[material_id]:[material_type_description]],3,FALSE)</f>
        <v>PET</v>
      </c>
    </row>
    <row r="2996" spans="1:8" x14ac:dyDescent="0.25">
      <c r="A2996">
        <v>1976</v>
      </c>
      <c r="B2996" s="2">
        <v>44041</v>
      </c>
      <c r="C2996">
        <v>850</v>
      </c>
      <c r="D2996">
        <v>0.43</v>
      </c>
      <c r="E2996" s="2">
        <v>44041</v>
      </c>
      <c r="F2996">
        <v>7</v>
      </c>
      <c r="G2996" s="10">
        <f>IF(Table_production_dim1[[#This Row],[system_created_date]]=Table_production_dim1[[#Headers],[system_created_date]],"",SUMIF(B:B,Table_production_dim1[[#This Row],[system_created_date]],D:D))</f>
        <v>4.66</v>
      </c>
      <c r="H2996" s="10" t="str">
        <f>VLOOKUP(Table_production_dim1[[#This Row],[material_dim_material_id]],Table_material_dim1[[#All],[material_id]:[material_type_description]],3,FALSE)</f>
        <v>HDPEC</v>
      </c>
    </row>
    <row r="2997" spans="1:8" x14ac:dyDescent="0.25">
      <c r="A2997">
        <v>1112</v>
      </c>
      <c r="B2997" s="2">
        <v>44041</v>
      </c>
      <c r="C2997">
        <v>1280</v>
      </c>
      <c r="D2997">
        <v>0.64</v>
      </c>
      <c r="E2997" s="2">
        <v>44041</v>
      </c>
      <c r="F2997">
        <v>2</v>
      </c>
      <c r="G2997" s="10">
        <f>IF(Table_production_dim1[[#This Row],[system_created_date]]=Table_production_dim1[[#Headers],[system_created_date]],"",SUMIF(B:B,Table_production_dim1[[#This Row],[system_created_date]],D:D))</f>
        <v>4.66</v>
      </c>
      <c r="H2997" s="10" t="str">
        <f>VLOOKUP(Table_production_dim1[[#This Row],[material_dim_material_id]],Table_material_dim1[[#All],[material_id]:[material_type_description]],3,FALSE)</f>
        <v>OCC</v>
      </c>
    </row>
    <row r="2998" spans="1:8" x14ac:dyDescent="0.25">
      <c r="A2998">
        <v>2116</v>
      </c>
      <c r="B2998" s="2">
        <v>44041</v>
      </c>
      <c r="C2998">
        <v>450</v>
      </c>
      <c r="D2998">
        <v>0.23</v>
      </c>
      <c r="E2998" s="2">
        <v>44041</v>
      </c>
      <c r="F2998">
        <v>8</v>
      </c>
      <c r="G2998" s="10">
        <f>IF(Table_production_dim1[[#This Row],[system_created_date]]=Table_production_dim1[[#Headers],[system_created_date]],"",SUMIF(B:B,Table_production_dim1[[#This Row],[system_created_date]],D:D))</f>
        <v>4.66</v>
      </c>
      <c r="H2998" s="10" t="str">
        <f>VLOOKUP(Table_production_dim1[[#This Row],[material_dim_material_id]],Table_material_dim1[[#All],[material_id]:[material_type_description]],3,FALSE)</f>
        <v>UBC</v>
      </c>
    </row>
    <row r="2999" spans="1:8" x14ac:dyDescent="0.25">
      <c r="A2999">
        <v>1111</v>
      </c>
      <c r="B2999" s="2">
        <v>44041</v>
      </c>
      <c r="C2999">
        <v>1275</v>
      </c>
      <c r="D2999">
        <v>0.64</v>
      </c>
      <c r="E2999" s="2">
        <v>44041</v>
      </c>
      <c r="F2999">
        <v>2</v>
      </c>
      <c r="G2999" s="10">
        <f>IF(Table_production_dim1[[#This Row],[system_created_date]]=Table_production_dim1[[#Headers],[system_created_date]],"",SUMIF(B:B,Table_production_dim1[[#This Row],[system_created_date]],D:D))</f>
        <v>4.66</v>
      </c>
      <c r="H2999" s="10" t="str">
        <f>VLOOKUP(Table_production_dim1[[#This Row],[material_dim_material_id]],Table_material_dim1[[#All],[material_id]:[material_type_description]],3,FALSE)</f>
        <v>OCC</v>
      </c>
    </row>
    <row r="3000" spans="1:8" x14ac:dyDescent="0.25">
      <c r="A3000">
        <v>1109</v>
      </c>
      <c r="B3000" s="2">
        <v>44041</v>
      </c>
      <c r="C3000">
        <v>1280</v>
      </c>
      <c r="D3000">
        <v>0.64</v>
      </c>
      <c r="E3000" s="2">
        <v>44041</v>
      </c>
      <c r="F3000">
        <v>2</v>
      </c>
      <c r="G3000" s="10">
        <f>IF(Table_production_dim1[[#This Row],[system_created_date]]=Table_production_dim1[[#Headers],[system_created_date]],"",SUMIF(B:B,Table_production_dim1[[#This Row],[system_created_date]],D:D))</f>
        <v>4.66</v>
      </c>
      <c r="H3000" s="10" t="str">
        <f>VLOOKUP(Table_production_dim1[[#This Row],[material_dim_material_id]],Table_material_dim1[[#All],[material_id]:[material_type_description]],3,FALSE)</f>
        <v>OCC</v>
      </c>
    </row>
    <row r="3001" spans="1:8" x14ac:dyDescent="0.25">
      <c r="A3001">
        <v>1108</v>
      </c>
      <c r="B3001" s="2">
        <v>44041</v>
      </c>
      <c r="C3001">
        <v>1250</v>
      </c>
      <c r="D3001">
        <v>0.63</v>
      </c>
      <c r="E3001" s="2">
        <v>44041</v>
      </c>
      <c r="F3001">
        <v>2</v>
      </c>
      <c r="G3001" s="10">
        <f>IF(Table_production_dim1[[#This Row],[system_created_date]]=Table_production_dim1[[#Headers],[system_created_date]],"",SUMIF(B:B,Table_production_dim1[[#This Row],[system_created_date]],D:D))</f>
        <v>4.66</v>
      </c>
      <c r="H3001" s="10" t="str">
        <f>VLOOKUP(Table_production_dim1[[#This Row],[material_dim_material_id]],Table_material_dim1[[#All],[material_id]:[material_type_description]],3,FALSE)</f>
        <v>OCC</v>
      </c>
    </row>
    <row r="3002" spans="1:8" x14ac:dyDescent="0.25">
      <c r="A3002">
        <v>1110</v>
      </c>
      <c r="B3002" s="2">
        <v>44041</v>
      </c>
      <c r="C3002">
        <v>1290</v>
      </c>
      <c r="D3002">
        <v>0.65</v>
      </c>
      <c r="E3002" s="2">
        <v>44041</v>
      </c>
      <c r="F3002">
        <v>2</v>
      </c>
      <c r="G3002" s="10">
        <f>IF(Table_production_dim1[[#This Row],[system_created_date]]=Table_production_dim1[[#Headers],[system_created_date]],"",SUMIF(B:B,Table_production_dim1[[#This Row],[system_created_date]],D:D))</f>
        <v>4.66</v>
      </c>
      <c r="H3002" s="10" t="str">
        <f>VLOOKUP(Table_production_dim1[[#This Row],[material_dim_material_id]],Table_material_dim1[[#All],[material_id]:[material_type_description]],3,FALSE)</f>
        <v>OCC</v>
      </c>
    </row>
    <row r="3003" spans="1:8" x14ac:dyDescent="0.25">
      <c r="A3003">
        <v>1727</v>
      </c>
      <c r="B3003" s="2">
        <v>44041</v>
      </c>
      <c r="C3003">
        <v>1600</v>
      </c>
      <c r="D3003">
        <v>0.8</v>
      </c>
      <c r="E3003" s="2">
        <v>44041</v>
      </c>
      <c r="F3003">
        <v>4</v>
      </c>
      <c r="G3003" s="10">
        <f>IF(Table_production_dim1[[#This Row],[system_created_date]]=Table_production_dim1[[#Headers],[system_created_date]],"",SUMIF(B:B,Table_production_dim1[[#This Row],[system_created_date]],D:D))</f>
        <v>4.66</v>
      </c>
      <c r="H3003" s="10" t="str">
        <f>VLOOKUP(Table_production_dim1[[#This Row],[material_dim_material_id]],Table_material_dim1[[#All],[material_id]:[material_type_description]],3,FALSE)</f>
        <v>ONP</v>
      </c>
    </row>
    <row r="3004" spans="1:8" x14ac:dyDescent="0.25">
      <c r="A3004">
        <v>1116</v>
      </c>
      <c r="B3004" s="2">
        <v>44040</v>
      </c>
      <c r="C3004">
        <v>1280</v>
      </c>
      <c r="D3004">
        <v>0.64</v>
      </c>
      <c r="E3004" s="2">
        <v>44040</v>
      </c>
      <c r="F3004">
        <v>2</v>
      </c>
      <c r="G3004" s="10">
        <f>IF(Table_production_dim1[[#This Row],[system_created_date]]=Table_production_dim1[[#Headers],[system_created_date]],"",SUMIF(B:B,Table_production_dim1[[#This Row],[system_created_date]],D:D))</f>
        <v>3.5900000000000003</v>
      </c>
      <c r="H3004" s="10" t="str">
        <f>VLOOKUP(Table_production_dim1[[#This Row],[material_dim_material_id]],Table_material_dim1[[#All],[material_id]:[material_type_description]],3,FALSE)</f>
        <v>OCC</v>
      </c>
    </row>
    <row r="3005" spans="1:8" x14ac:dyDescent="0.25">
      <c r="A3005">
        <v>1888</v>
      </c>
      <c r="B3005" s="2">
        <v>44040</v>
      </c>
      <c r="C3005">
        <v>650</v>
      </c>
      <c r="D3005">
        <v>0.33</v>
      </c>
      <c r="E3005" s="2">
        <v>44040</v>
      </c>
      <c r="F3005">
        <v>5</v>
      </c>
      <c r="G3005" s="10">
        <f>IF(Table_production_dim1[[#This Row],[system_created_date]]=Table_production_dim1[[#Headers],[system_created_date]],"",SUMIF(B:B,Table_production_dim1[[#This Row],[system_created_date]],D:D))</f>
        <v>3.5900000000000003</v>
      </c>
      <c r="H3005" s="10" t="str">
        <f>VLOOKUP(Table_production_dim1[[#This Row],[material_dim_material_id]],Table_material_dim1[[#All],[material_id]:[material_type_description]],3,FALSE)</f>
        <v>PET</v>
      </c>
    </row>
    <row r="3006" spans="1:8" x14ac:dyDescent="0.25">
      <c r="A3006">
        <v>1117</v>
      </c>
      <c r="B3006" s="2">
        <v>44040</v>
      </c>
      <c r="C3006">
        <v>1290</v>
      </c>
      <c r="D3006">
        <v>0.65</v>
      </c>
      <c r="E3006" s="2">
        <v>44040</v>
      </c>
      <c r="F3006">
        <v>2</v>
      </c>
      <c r="G3006" s="10">
        <f>IF(Table_production_dim1[[#This Row],[system_created_date]]=Table_production_dim1[[#Headers],[system_created_date]],"",SUMIF(B:B,Table_production_dim1[[#This Row],[system_created_date]],D:D))</f>
        <v>3.5900000000000003</v>
      </c>
      <c r="H3006" s="10" t="str">
        <f>VLOOKUP(Table_production_dim1[[#This Row],[material_dim_material_id]],Table_material_dim1[[#All],[material_id]:[material_type_description]],3,FALSE)</f>
        <v>OCC</v>
      </c>
    </row>
    <row r="3007" spans="1:8" x14ac:dyDescent="0.25">
      <c r="A3007">
        <v>1113</v>
      </c>
      <c r="B3007" s="2">
        <v>44040</v>
      </c>
      <c r="C3007">
        <v>1299</v>
      </c>
      <c r="D3007">
        <v>0.65</v>
      </c>
      <c r="E3007" s="2">
        <v>44040</v>
      </c>
      <c r="F3007">
        <v>2</v>
      </c>
      <c r="G3007" s="10">
        <f>IF(Table_production_dim1[[#This Row],[system_created_date]]=Table_production_dim1[[#Headers],[system_created_date]],"",SUMIF(B:B,Table_production_dim1[[#This Row],[system_created_date]],D:D))</f>
        <v>3.5900000000000003</v>
      </c>
      <c r="H3007" s="10" t="str">
        <f>VLOOKUP(Table_production_dim1[[#This Row],[material_dim_material_id]],Table_material_dim1[[#All],[material_id]:[material_type_description]],3,FALSE)</f>
        <v>OCC</v>
      </c>
    </row>
    <row r="3008" spans="1:8" x14ac:dyDescent="0.25">
      <c r="A3008">
        <v>1115</v>
      </c>
      <c r="B3008" s="2">
        <v>44040</v>
      </c>
      <c r="C3008">
        <v>1320</v>
      </c>
      <c r="D3008">
        <v>0.66</v>
      </c>
      <c r="E3008" s="2">
        <v>44040</v>
      </c>
      <c r="F3008">
        <v>2</v>
      </c>
      <c r="G3008" s="10">
        <f>IF(Table_production_dim1[[#This Row],[system_created_date]]=Table_production_dim1[[#Headers],[system_created_date]],"",SUMIF(B:B,Table_production_dim1[[#This Row],[system_created_date]],D:D))</f>
        <v>3.5900000000000003</v>
      </c>
      <c r="H3008" s="10" t="str">
        <f>VLOOKUP(Table_production_dim1[[#This Row],[material_dim_material_id]],Table_material_dim1[[#All],[material_id]:[material_type_description]],3,FALSE)</f>
        <v>OCC</v>
      </c>
    </row>
    <row r="3009" spans="1:8" x14ac:dyDescent="0.25">
      <c r="A3009">
        <v>1114</v>
      </c>
      <c r="B3009" s="2">
        <v>44040</v>
      </c>
      <c r="C3009">
        <v>1310</v>
      </c>
      <c r="D3009">
        <v>0.66</v>
      </c>
      <c r="E3009" s="2">
        <v>44040</v>
      </c>
      <c r="F3009">
        <v>2</v>
      </c>
      <c r="G3009" s="10">
        <f>IF(Table_production_dim1[[#This Row],[system_created_date]]=Table_production_dim1[[#Headers],[system_created_date]],"",SUMIF(B:B,Table_production_dim1[[#This Row],[system_created_date]],D:D))</f>
        <v>3.5900000000000003</v>
      </c>
      <c r="H3009" s="10" t="str">
        <f>VLOOKUP(Table_production_dim1[[#This Row],[material_dim_material_id]],Table_material_dim1[[#All],[material_id]:[material_type_description]],3,FALSE)</f>
        <v>OCC</v>
      </c>
    </row>
    <row r="3010" spans="1:8" x14ac:dyDescent="0.25">
      <c r="A3010">
        <v>1728</v>
      </c>
      <c r="B3010" s="2">
        <v>44039</v>
      </c>
      <c r="C3010">
        <v>1700</v>
      </c>
      <c r="D3010">
        <v>0.85</v>
      </c>
      <c r="E3010" s="2">
        <v>44039</v>
      </c>
      <c r="F3010">
        <v>4</v>
      </c>
      <c r="G3010" s="10">
        <f>IF(Table_production_dim1[[#This Row],[system_created_date]]=Table_production_dim1[[#Headers],[system_created_date]],"",SUMIF(B:B,Table_production_dim1[[#This Row],[system_created_date]],D:D))</f>
        <v>3.02</v>
      </c>
      <c r="H3010" s="10" t="str">
        <f>VLOOKUP(Table_production_dim1[[#This Row],[material_dim_material_id]],Table_material_dim1[[#All],[material_id]:[material_type_description]],3,FALSE)</f>
        <v>ONP</v>
      </c>
    </row>
    <row r="3011" spans="1:8" x14ac:dyDescent="0.25">
      <c r="A3011">
        <v>2117</v>
      </c>
      <c r="B3011" s="2">
        <v>44039</v>
      </c>
      <c r="C3011">
        <v>450</v>
      </c>
      <c r="D3011">
        <v>0.23</v>
      </c>
      <c r="E3011" s="2">
        <v>44039</v>
      </c>
      <c r="F3011">
        <v>8</v>
      </c>
      <c r="G3011" s="10">
        <f>IF(Table_production_dim1[[#This Row],[system_created_date]]=Table_production_dim1[[#Headers],[system_created_date]],"",SUMIF(B:B,Table_production_dim1[[#This Row],[system_created_date]],D:D))</f>
        <v>3.02</v>
      </c>
      <c r="H3011" s="10" t="str">
        <f>VLOOKUP(Table_production_dim1[[#This Row],[material_dim_material_id]],Table_material_dim1[[#All],[material_id]:[material_type_description]],3,FALSE)</f>
        <v>UBC</v>
      </c>
    </row>
    <row r="3012" spans="1:8" x14ac:dyDescent="0.25">
      <c r="A3012">
        <v>1119</v>
      </c>
      <c r="B3012" s="2">
        <v>44039</v>
      </c>
      <c r="C3012">
        <v>1280</v>
      </c>
      <c r="D3012">
        <v>0.64</v>
      </c>
      <c r="E3012" s="2">
        <v>44039</v>
      </c>
      <c r="F3012">
        <v>2</v>
      </c>
      <c r="G3012" s="10">
        <f>IF(Table_production_dim1[[#This Row],[system_created_date]]=Table_production_dim1[[#Headers],[system_created_date]],"",SUMIF(B:B,Table_production_dim1[[#This Row],[system_created_date]],D:D))</f>
        <v>3.02</v>
      </c>
      <c r="H3012" s="10" t="str">
        <f>VLOOKUP(Table_production_dim1[[#This Row],[material_dim_material_id]],Table_material_dim1[[#All],[material_id]:[material_type_description]],3,FALSE)</f>
        <v>OCC</v>
      </c>
    </row>
    <row r="3013" spans="1:8" x14ac:dyDescent="0.25">
      <c r="A3013">
        <v>1118</v>
      </c>
      <c r="B3013" s="2">
        <v>44039</v>
      </c>
      <c r="C3013">
        <v>1300</v>
      </c>
      <c r="D3013">
        <v>0.65</v>
      </c>
      <c r="E3013" s="2">
        <v>44039</v>
      </c>
      <c r="F3013">
        <v>2</v>
      </c>
      <c r="G3013" s="10">
        <f>IF(Table_production_dim1[[#This Row],[system_created_date]]=Table_production_dim1[[#Headers],[system_created_date]],"",SUMIF(B:B,Table_production_dim1[[#This Row],[system_created_date]],D:D))</f>
        <v>3.02</v>
      </c>
      <c r="H3013" s="10" t="str">
        <f>VLOOKUP(Table_production_dim1[[#This Row],[material_dim_material_id]],Table_material_dim1[[#All],[material_id]:[material_type_description]],3,FALSE)</f>
        <v>OCC</v>
      </c>
    </row>
    <row r="3014" spans="1:8" x14ac:dyDescent="0.25">
      <c r="A3014">
        <v>1120</v>
      </c>
      <c r="B3014" s="2">
        <v>44039</v>
      </c>
      <c r="C3014">
        <v>1290</v>
      </c>
      <c r="D3014">
        <v>0.65</v>
      </c>
      <c r="E3014" s="2">
        <v>44039</v>
      </c>
      <c r="F3014">
        <v>2</v>
      </c>
      <c r="G3014" s="10">
        <f>IF(Table_production_dim1[[#This Row],[system_created_date]]=Table_production_dim1[[#Headers],[system_created_date]],"",SUMIF(B:B,Table_production_dim1[[#This Row],[system_created_date]],D:D))</f>
        <v>3.02</v>
      </c>
      <c r="H3014" s="10" t="str">
        <f>VLOOKUP(Table_production_dim1[[#This Row],[material_dim_material_id]],Table_material_dim1[[#All],[material_id]:[material_type_description]],3,FALSE)</f>
        <v>OCC</v>
      </c>
    </row>
    <row r="3015" spans="1:8" x14ac:dyDescent="0.25">
      <c r="A3015">
        <v>2119</v>
      </c>
      <c r="B3015" s="2">
        <v>44036</v>
      </c>
      <c r="C3015">
        <v>450</v>
      </c>
      <c r="D3015">
        <v>0.23</v>
      </c>
      <c r="E3015" s="2">
        <v>44036</v>
      </c>
      <c r="F3015">
        <v>8</v>
      </c>
      <c r="G3015" s="10">
        <f>IF(Table_production_dim1[[#This Row],[system_created_date]]=Table_production_dim1[[#Headers],[system_created_date]],"",SUMIF(B:B,Table_production_dim1[[#This Row],[system_created_date]],D:D))</f>
        <v>5.3100000000000005</v>
      </c>
      <c r="H3015" s="10" t="str">
        <f>VLOOKUP(Table_production_dim1[[#This Row],[material_dim_material_id]],Table_material_dim1[[#All],[material_id]:[material_type_description]],3,FALSE)</f>
        <v>UBC</v>
      </c>
    </row>
    <row r="3016" spans="1:8" x14ac:dyDescent="0.25">
      <c r="A3016">
        <v>1122</v>
      </c>
      <c r="B3016" s="2">
        <v>44036</v>
      </c>
      <c r="C3016">
        <v>1300</v>
      </c>
      <c r="D3016">
        <v>0.65</v>
      </c>
      <c r="E3016" s="2">
        <v>44036</v>
      </c>
      <c r="F3016">
        <v>2</v>
      </c>
      <c r="G3016" s="10">
        <f>IF(Table_production_dim1[[#This Row],[system_created_date]]=Table_production_dim1[[#Headers],[system_created_date]],"",SUMIF(B:B,Table_production_dim1[[#This Row],[system_created_date]],D:D))</f>
        <v>5.3100000000000005</v>
      </c>
      <c r="H3016" s="10" t="str">
        <f>VLOOKUP(Table_production_dim1[[#This Row],[material_dim_material_id]],Table_material_dim1[[#All],[material_id]:[material_type_description]],3,FALSE)</f>
        <v>OCC</v>
      </c>
    </row>
    <row r="3017" spans="1:8" x14ac:dyDescent="0.25">
      <c r="A3017">
        <v>1889</v>
      </c>
      <c r="B3017" s="2">
        <v>44036</v>
      </c>
      <c r="C3017">
        <v>600</v>
      </c>
      <c r="D3017">
        <v>0.3</v>
      </c>
      <c r="E3017" s="2">
        <v>44036</v>
      </c>
      <c r="F3017">
        <v>5</v>
      </c>
      <c r="G3017" s="10">
        <f>IF(Table_production_dim1[[#This Row],[system_created_date]]=Table_production_dim1[[#Headers],[system_created_date]],"",SUMIF(B:B,Table_production_dim1[[#This Row],[system_created_date]],D:D))</f>
        <v>5.3100000000000005</v>
      </c>
      <c r="H3017" s="10" t="str">
        <f>VLOOKUP(Table_production_dim1[[#This Row],[material_dim_material_id]],Table_material_dim1[[#All],[material_id]:[material_type_description]],3,FALSE)</f>
        <v>PET</v>
      </c>
    </row>
    <row r="3018" spans="1:8" x14ac:dyDescent="0.25">
      <c r="A3018">
        <v>1523</v>
      </c>
      <c r="B3018" s="2">
        <v>44036</v>
      </c>
      <c r="C3018">
        <v>890</v>
      </c>
      <c r="D3018">
        <v>0.45</v>
      </c>
      <c r="E3018" s="2">
        <v>44036</v>
      </c>
      <c r="F3018">
        <v>3</v>
      </c>
      <c r="G3018" s="10">
        <f>IF(Table_production_dim1[[#This Row],[system_created_date]]=Table_production_dim1[[#Headers],[system_created_date]],"",SUMIF(B:B,Table_production_dim1[[#This Row],[system_created_date]],D:D))</f>
        <v>5.3100000000000005</v>
      </c>
      <c r="H3018" s="10" t="str">
        <f>VLOOKUP(Table_production_dim1[[#This Row],[material_dim_material_id]],Table_material_dim1[[#All],[material_id]:[material_type_description]],3,FALSE)</f>
        <v>TIN</v>
      </c>
    </row>
    <row r="3019" spans="1:8" x14ac:dyDescent="0.25">
      <c r="A3019">
        <v>1125</v>
      </c>
      <c r="B3019" s="2">
        <v>44036</v>
      </c>
      <c r="C3019">
        <v>1290</v>
      </c>
      <c r="D3019">
        <v>0.65</v>
      </c>
      <c r="E3019" s="2">
        <v>44036</v>
      </c>
      <c r="F3019">
        <v>2</v>
      </c>
      <c r="G3019" s="10">
        <f>IF(Table_production_dim1[[#This Row],[system_created_date]]=Table_production_dim1[[#Headers],[system_created_date]],"",SUMIF(B:B,Table_production_dim1[[#This Row],[system_created_date]],D:D))</f>
        <v>5.3100000000000005</v>
      </c>
      <c r="H3019" s="10" t="str">
        <f>VLOOKUP(Table_production_dim1[[#This Row],[material_dim_material_id]],Table_material_dim1[[#All],[material_id]:[material_type_description]],3,FALSE)</f>
        <v>OCC</v>
      </c>
    </row>
    <row r="3020" spans="1:8" x14ac:dyDescent="0.25">
      <c r="A3020">
        <v>1124</v>
      </c>
      <c r="B3020" s="2">
        <v>44036</v>
      </c>
      <c r="C3020">
        <v>1310</v>
      </c>
      <c r="D3020">
        <v>0.66</v>
      </c>
      <c r="E3020" s="2">
        <v>44036</v>
      </c>
      <c r="F3020">
        <v>2</v>
      </c>
      <c r="G3020" s="10">
        <f>IF(Table_production_dim1[[#This Row],[system_created_date]]=Table_production_dim1[[#Headers],[system_created_date]],"",SUMIF(B:B,Table_production_dim1[[#This Row],[system_created_date]],D:D))</f>
        <v>5.3100000000000005</v>
      </c>
      <c r="H3020" s="10" t="str">
        <f>VLOOKUP(Table_production_dim1[[#This Row],[material_dim_material_id]],Table_material_dim1[[#All],[material_id]:[material_type_description]],3,FALSE)</f>
        <v>OCC</v>
      </c>
    </row>
    <row r="3021" spans="1:8" x14ac:dyDescent="0.25">
      <c r="A3021">
        <v>1121</v>
      </c>
      <c r="B3021" s="2">
        <v>44036</v>
      </c>
      <c r="C3021">
        <v>1280</v>
      </c>
      <c r="D3021">
        <v>0.64</v>
      </c>
      <c r="E3021" s="2">
        <v>44036</v>
      </c>
      <c r="F3021">
        <v>2</v>
      </c>
      <c r="G3021" s="10">
        <f>IF(Table_production_dim1[[#This Row],[system_created_date]]=Table_production_dim1[[#Headers],[system_created_date]],"",SUMIF(B:B,Table_production_dim1[[#This Row],[system_created_date]],D:D))</f>
        <v>5.3100000000000005</v>
      </c>
      <c r="H3021" s="10" t="str">
        <f>VLOOKUP(Table_production_dim1[[#This Row],[material_dim_material_id]],Table_material_dim1[[#All],[material_id]:[material_type_description]],3,FALSE)</f>
        <v>OCC</v>
      </c>
    </row>
    <row r="3022" spans="1:8" x14ac:dyDescent="0.25">
      <c r="A3022">
        <v>1729</v>
      </c>
      <c r="B3022" s="2">
        <v>44036</v>
      </c>
      <c r="C3022">
        <v>1650</v>
      </c>
      <c r="D3022">
        <v>0.83</v>
      </c>
      <c r="E3022" s="2">
        <v>44036</v>
      </c>
      <c r="F3022">
        <v>4</v>
      </c>
      <c r="G3022" s="10">
        <f>IF(Table_production_dim1[[#This Row],[system_created_date]]=Table_production_dim1[[#Headers],[system_created_date]],"",SUMIF(B:B,Table_production_dim1[[#This Row],[system_created_date]],D:D))</f>
        <v>5.3100000000000005</v>
      </c>
      <c r="H3022" s="10" t="str">
        <f>VLOOKUP(Table_production_dim1[[#This Row],[material_dim_material_id]],Table_material_dim1[[#All],[material_id]:[material_type_description]],3,FALSE)</f>
        <v>ONP</v>
      </c>
    </row>
    <row r="3023" spans="1:8" x14ac:dyDescent="0.25">
      <c r="A3023">
        <v>2118</v>
      </c>
      <c r="B3023" s="2">
        <v>44036</v>
      </c>
      <c r="C3023">
        <v>500</v>
      </c>
      <c r="D3023">
        <v>0.25</v>
      </c>
      <c r="E3023" s="2">
        <v>44036</v>
      </c>
      <c r="F3023">
        <v>8</v>
      </c>
      <c r="G3023" s="10">
        <f>IF(Table_production_dim1[[#This Row],[system_created_date]]=Table_production_dim1[[#Headers],[system_created_date]],"",SUMIF(B:B,Table_production_dim1[[#This Row],[system_created_date]],D:D))</f>
        <v>5.3100000000000005</v>
      </c>
      <c r="H3023" s="10" t="str">
        <f>VLOOKUP(Table_production_dim1[[#This Row],[material_dim_material_id]],Table_material_dim1[[#All],[material_id]:[material_type_description]],3,FALSE)</f>
        <v>UBC</v>
      </c>
    </row>
    <row r="3024" spans="1:8" x14ac:dyDescent="0.25">
      <c r="A3024">
        <v>1123</v>
      </c>
      <c r="B3024" s="2">
        <v>44036</v>
      </c>
      <c r="C3024">
        <v>1290</v>
      </c>
      <c r="D3024">
        <v>0.65</v>
      </c>
      <c r="E3024" s="2">
        <v>44036</v>
      </c>
      <c r="F3024">
        <v>2</v>
      </c>
      <c r="G3024" s="10">
        <f>IF(Table_production_dim1[[#This Row],[system_created_date]]=Table_production_dim1[[#Headers],[system_created_date]],"",SUMIF(B:B,Table_production_dim1[[#This Row],[system_created_date]],D:D))</f>
        <v>5.3100000000000005</v>
      </c>
      <c r="H3024" s="10" t="str">
        <f>VLOOKUP(Table_production_dim1[[#This Row],[material_dim_material_id]],Table_material_dim1[[#All],[material_id]:[material_type_description]],3,FALSE)</f>
        <v>OCC</v>
      </c>
    </row>
    <row r="3025" spans="1:8" x14ac:dyDescent="0.25">
      <c r="A3025">
        <v>1127</v>
      </c>
      <c r="B3025" s="2">
        <v>44035</v>
      </c>
      <c r="C3025">
        <v>1262</v>
      </c>
      <c r="D3025">
        <v>0.63</v>
      </c>
      <c r="E3025" s="2">
        <v>44035</v>
      </c>
      <c r="F3025">
        <v>2</v>
      </c>
      <c r="G3025" s="10">
        <f>IF(Table_production_dim1[[#This Row],[system_created_date]]=Table_production_dim1[[#Headers],[system_created_date]],"",SUMIF(B:B,Table_production_dim1[[#This Row],[system_created_date]],D:D))</f>
        <v>4.7699999999999996</v>
      </c>
      <c r="H3025" s="10" t="str">
        <f>VLOOKUP(Table_production_dim1[[#This Row],[material_dim_material_id]],Table_material_dim1[[#All],[material_id]:[material_type_description]],3,FALSE)</f>
        <v>OCC</v>
      </c>
    </row>
    <row r="3026" spans="1:8" x14ac:dyDescent="0.25">
      <c r="A3026">
        <v>1128</v>
      </c>
      <c r="B3026" s="2">
        <v>44035</v>
      </c>
      <c r="C3026">
        <v>1297</v>
      </c>
      <c r="D3026">
        <v>0.65</v>
      </c>
      <c r="E3026" s="2">
        <v>44035</v>
      </c>
      <c r="F3026">
        <v>2</v>
      </c>
      <c r="G3026" s="10">
        <f>IF(Table_production_dim1[[#This Row],[system_created_date]]=Table_production_dim1[[#Headers],[system_created_date]],"",SUMIF(B:B,Table_production_dim1[[#This Row],[system_created_date]],D:D))</f>
        <v>4.7699999999999996</v>
      </c>
      <c r="H3026" s="10" t="str">
        <f>VLOOKUP(Table_production_dim1[[#This Row],[material_dim_material_id]],Table_material_dim1[[#All],[material_id]:[material_type_description]],3,FALSE)</f>
        <v>OCC</v>
      </c>
    </row>
    <row r="3027" spans="1:8" x14ac:dyDescent="0.25">
      <c r="A3027">
        <v>1131</v>
      </c>
      <c r="B3027" s="2">
        <v>44035</v>
      </c>
      <c r="C3027">
        <v>1260</v>
      </c>
      <c r="D3027">
        <v>0.63</v>
      </c>
      <c r="E3027" s="2">
        <v>44035</v>
      </c>
      <c r="F3027">
        <v>2</v>
      </c>
      <c r="G3027" s="10">
        <f>IF(Table_production_dim1[[#This Row],[system_created_date]]=Table_production_dim1[[#Headers],[system_created_date]],"",SUMIF(B:B,Table_production_dim1[[#This Row],[system_created_date]],D:D))</f>
        <v>4.7699999999999996</v>
      </c>
      <c r="H3027" s="10" t="str">
        <f>VLOOKUP(Table_production_dim1[[#This Row],[material_dim_material_id]],Table_material_dim1[[#All],[material_id]:[material_type_description]],3,FALSE)</f>
        <v>OCC</v>
      </c>
    </row>
    <row r="3028" spans="1:8" x14ac:dyDescent="0.25">
      <c r="A3028">
        <v>1730</v>
      </c>
      <c r="B3028" s="2">
        <v>44035</v>
      </c>
      <c r="C3028">
        <v>1700</v>
      </c>
      <c r="D3028">
        <v>0.85</v>
      </c>
      <c r="E3028" s="2">
        <v>44035</v>
      </c>
      <c r="F3028">
        <v>4</v>
      </c>
      <c r="G3028" s="10">
        <f>IF(Table_production_dim1[[#This Row],[system_created_date]]=Table_production_dim1[[#Headers],[system_created_date]],"",SUMIF(B:B,Table_production_dim1[[#This Row],[system_created_date]],D:D))</f>
        <v>4.7699999999999996</v>
      </c>
      <c r="H3028" s="10" t="str">
        <f>VLOOKUP(Table_production_dim1[[#This Row],[material_dim_material_id]],Table_material_dim1[[#All],[material_id]:[material_type_description]],3,FALSE)</f>
        <v>ONP</v>
      </c>
    </row>
    <row r="3029" spans="1:8" x14ac:dyDescent="0.25">
      <c r="A3029">
        <v>1130</v>
      </c>
      <c r="B3029" s="2">
        <v>44035</v>
      </c>
      <c r="C3029">
        <v>1300</v>
      </c>
      <c r="D3029">
        <v>0.65</v>
      </c>
      <c r="E3029" s="2">
        <v>44035</v>
      </c>
      <c r="F3029">
        <v>2</v>
      </c>
      <c r="G3029" s="10">
        <f>IF(Table_production_dim1[[#This Row],[system_created_date]]=Table_production_dim1[[#Headers],[system_created_date]],"",SUMIF(B:B,Table_production_dim1[[#This Row],[system_created_date]],D:D))</f>
        <v>4.7699999999999996</v>
      </c>
      <c r="H3029" s="10" t="str">
        <f>VLOOKUP(Table_production_dim1[[#This Row],[material_dim_material_id]],Table_material_dim1[[#All],[material_id]:[material_type_description]],3,FALSE)</f>
        <v>OCC</v>
      </c>
    </row>
    <row r="3030" spans="1:8" x14ac:dyDescent="0.25">
      <c r="A3030">
        <v>1126</v>
      </c>
      <c r="B3030" s="2">
        <v>44035</v>
      </c>
      <c r="C3030">
        <v>1366</v>
      </c>
      <c r="D3030">
        <v>0.68</v>
      </c>
      <c r="E3030" s="2">
        <v>44035</v>
      </c>
      <c r="F3030">
        <v>2</v>
      </c>
      <c r="G3030" s="10">
        <f>IF(Table_production_dim1[[#This Row],[system_created_date]]=Table_production_dim1[[#Headers],[system_created_date]],"",SUMIF(B:B,Table_production_dim1[[#This Row],[system_created_date]],D:D))</f>
        <v>4.7699999999999996</v>
      </c>
      <c r="H3030" s="10" t="str">
        <f>VLOOKUP(Table_production_dim1[[#This Row],[material_dim_material_id]],Table_material_dim1[[#All],[material_id]:[material_type_description]],3,FALSE)</f>
        <v>OCC</v>
      </c>
    </row>
    <row r="3031" spans="1:8" x14ac:dyDescent="0.25">
      <c r="A3031">
        <v>1129</v>
      </c>
      <c r="B3031" s="2">
        <v>44035</v>
      </c>
      <c r="C3031">
        <v>1364</v>
      </c>
      <c r="D3031">
        <v>0.68</v>
      </c>
      <c r="E3031" s="2">
        <v>44035</v>
      </c>
      <c r="F3031">
        <v>2</v>
      </c>
      <c r="G3031" s="10">
        <f>IF(Table_production_dim1[[#This Row],[system_created_date]]=Table_production_dim1[[#Headers],[system_created_date]],"",SUMIF(B:B,Table_production_dim1[[#This Row],[system_created_date]],D:D))</f>
        <v>4.7699999999999996</v>
      </c>
      <c r="H3031" s="10" t="str">
        <f>VLOOKUP(Table_production_dim1[[#This Row],[material_dim_material_id]],Table_material_dim1[[#All],[material_id]:[material_type_description]],3,FALSE)</f>
        <v>OCC</v>
      </c>
    </row>
    <row r="3032" spans="1:8" x14ac:dyDescent="0.25">
      <c r="A3032">
        <v>1732</v>
      </c>
      <c r="B3032" s="2">
        <v>44034</v>
      </c>
      <c r="C3032">
        <v>1700</v>
      </c>
      <c r="D3032">
        <v>0.85</v>
      </c>
      <c r="E3032" s="2">
        <v>44034</v>
      </c>
      <c r="F3032">
        <v>4</v>
      </c>
      <c r="G3032" s="10">
        <f>IF(Table_production_dim1[[#This Row],[system_created_date]]=Table_production_dim1[[#Headers],[system_created_date]],"",SUMIF(B:B,Table_production_dim1[[#This Row],[system_created_date]],D:D))</f>
        <v>5.9600000000000009</v>
      </c>
      <c r="H3032" s="10" t="str">
        <f>VLOOKUP(Table_production_dim1[[#This Row],[material_dim_material_id]],Table_material_dim1[[#All],[material_id]:[material_type_description]],3,FALSE)</f>
        <v>ONP</v>
      </c>
    </row>
    <row r="3033" spans="1:8" x14ac:dyDescent="0.25">
      <c r="A3033">
        <v>1135</v>
      </c>
      <c r="B3033" s="2">
        <v>44034</v>
      </c>
      <c r="C3033">
        <v>1260</v>
      </c>
      <c r="D3033">
        <v>0.63</v>
      </c>
      <c r="E3033" s="2">
        <v>44034</v>
      </c>
      <c r="F3033">
        <v>2</v>
      </c>
      <c r="G3033" s="10">
        <f>IF(Table_production_dim1[[#This Row],[system_created_date]]=Table_production_dim1[[#Headers],[system_created_date]],"",SUMIF(B:B,Table_production_dim1[[#This Row],[system_created_date]],D:D))</f>
        <v>5.9600000000000009</v>
      </c>
      <c r="H3033" s="10" t="str">
        <f>VLOOKUP(Table_production_dim1[[#This Row],[material_dim_material_id]],Table_material_dim1[[#All],[material_id]:[material_type_description]],3,FALSE)</f>
        <v>OCC</v>
      </c>
    </row>
    <row r="3034" spans="1:8" x14ac:dyDescent="0.25">
      <c r="A3034">
        <v>2120</v>
      </c>
      <c r="B3034" s="2">
        <v>44034</v>
      </c>
      <c r="C3034">
        <v>600</v>
      </c>
      <c r="D3034">
        <v>0.3</v>
      </c>
      <c r="E3034" s="2">
        <v>44034</v>
      </c>
      <c r="F3034">
        <v>8</v>
      </c>
      <c r="G3034" s="10">
        <f>IF(Table_production_dim1[[#This Row],[system_created_date]]=Table_production_dim1[[#Headers],[system_created_date]],"",SUMIF(B:B,Table_production_dim1[[#This Row],[system_created_date]],D:D))</f>
        <v>5.9600000000000009</v>
      </c>
      <c r="H3034" s="10" t="str">
        <f>VLOOKUP(Table_production_dim1[[#This Row],[material_dim_material_id]],Table_material_dim1[[#All],[material_id]:[material_type_description]],3,FALSE)</f>
        <v>UBC</v>
      </c>
    </row>
    <row r="3035" spans="1:8" x14ac:dyDescent="0.25">
      <c r="A3035">
        <v>2121</v>
      </c>
      <c r="B3035" s="2">
        <v>44034</v>
      </c>
      <c r="C3035">
        <v>460</v>
      </c>
      <c r="D3035">
        <v>0.23</v>
      </c>
      <c r="E3035" s="2">
        <v>44034</v>
      </c>
      <c r="F3035">
        <v>8</v>
      </c>
      <c r="G3035" s="10">
        <f>IF(Table_production_dim1[[#This Row],[system_created_date]]=Table_production_dim1[[#Headers],[system_created_date]],"",SUMIF(B:B,Table_production_dim1[[#This Row],[system_created_date]],D:D))</f>
        <v>5.9600000000000009</v>
      </c>
      <c r="H3035" s="10" t="str">
        <f>VLOOKUP(Table_production_dim1[[#This Row],[material_dim_material_id]],Table_material_dim1[[#All],[material_id]:[material_type_description]],3,FALSE)</f>
        <v>UBC</v>
      </c>
    </row>
    <row r="3036" spans="1:8" x14ac:dyDescent="0.25">
      <c r="A3036">
        <v>1132</v>
      </c>
      <c r="B3036" s="2">
        <v>44034</v>
      </c>
      <c r="C3036">
        <v>1320</v>
      </c>
      <c r="D3036">
        <v>0.66</v>
      </c>
      <c r="E3036" s="2">
        <v>44034</v>
      </c>
      <c r="F3036">
        <v>2</v>
      </c>
      <c r="G3036" s="10">
        <f>IF(Table_production_dim1[[#This Row],[system_created_date]]=Table_production_dim1[[#Headers],[system_created_date]],"",SUMIF(B:B,Table_production_dim1[[#This Row],[system_created_date]],D:D))</f>
        <v>5.9600000000000009</v>
      </c>
      <c r="H3036" s="10" t="str">
        <f>VLOOKUP(Table_production_dim1[[#This Row],[material_dim_material_id]],Table_material_dim1[[#All],[material_id]:[material_type_description]],3,FALSE)</f>
        <v>OCC</v>
      </c>
    </row>
    <row r="3037" spans="1:8" x14ac:dyDescent="0.25">
      <c r="A3037">
        <v>1524</v>
      </c>
      <c r="B3037" s="2">
        <v>44034</v>
      </c>
      <c r="C3037">
        <v>900</v>
      </c>
      <c r="D3037">
        <v>0.45</v>
      </c>
      <c r="E3037" s="2">
        <v>44034</v>
      </c>
      <c r="F3037">
        <v>3</v>
      </c>
      <c r="G3037" s="10">
        <f>IF(Table_production_dim1[[#This Row],[system_created_date]]=Table_production_dim1[[#Headers],[system_created_date]],"",SUMIF(B:B,Table_production_dim1[[#This Row],[system_created_date]],D:D))</f>
        <v>5.9600000000000009</v>
      </c>
      <c r="H3037" s="10" t="str">
        <f>VLOOKUP(Table_production_dim1[[#This Row],[material_dim_material_id]],Table_material_dim1[[#All],[material_id]:[material_type_description]],3,FALSE)</f>
        <v>TIN</v>
      </c>
    </row>
    <row r="3038" spans="1:8" x14ac:dyDescent="0.25">
      <c r="A3038">
        <v>1977</v>
      </c>
      <c r="B3038" s="2">
        <v>44034</v>
      </c>
      <c r="C3038">
        <v>700</v>
      </c>
      <c r="D3038">
        <v>0.35</v>
      </c>
      <c r="E3038" s="2">
        <v>44034</v>
      </c>
      <c r="F3038">
        <v>7</v>
      </c>
      <c r="G3038" s="10">
        <f>IF(Table_production_dim1[[#This Row],[system_created_date]]=Table_production_dim1[[#Headers],[system_created_date]],"",SUMIF(B:B,Table_production_dim1[[#This Row],[system_created_date]],D:D))</f>
        <v>5.9600000000000009</v>
      </c>
      <c r="H3038" s="10" t="str">
        <f>VLOOKUP(Table_production_dim1[[#This Row],[material_dim_material_id]],Table_material_dim1[[#All],[material_id]:[material_type_description]],3,FALSE)</f>
        <v>HDPEC</v>
      </c>
    </row>
    <row r="3039" spans="1:8" x14ac:dyDescent="0.25">
      <c r="A3039">
        <v>1134</v>
      </c>
      <c r="B3039" s="2">
        <v>44034</v>
      </c>
      <c r="C3039">
        <v>1300</v>
      </c>
      <c r="D3039">
        <v>0.65</v>
      </c>
      <c r="E3039" s="2">
        <v>44034</v>
      </c>
      <c r="F3039">
        <v>2</v>
      </c>
      <c r="G3039" s="10">
        <f>IF(Table_production_dim1[[#This Row],[system_created_date]]=Table_production_dim1[[#Headers],[system_created_date]],"",SUMIF(B:B,Table_production_dim1[[#This Row],[system_created_date]],D:D))</f>
        <v>5.9600000000000009</v>
      </c>
      <c r="H3039" s="10" t="str">
        <f>VLOOKUP(Table_production_dim1[[#This Row],[material_dim_material_id]],Table_material_dim1[[#All],[material_id]:[material_type_description]],3,FALSE)</f>
        <v>OCC</v>
      </c>
    </row>
    <row r="3040" spans="1:8" x14ac:dyDescent="0.25">
      <c r="A3040">
        <v>1890</v>
      </c>
      <c r="B3040" s="2">
        <v>44034</v>
      </c>
      <c r="C3040">
        <v>670</v>
      </c>
      <c r="D3040">
        <v>0.34</v>
      </c>
      <c r="E3040" s="2">
        <v>44034</v>
      </c>
      <c r="F3040">
        <v>5</v>
      </c>
      <c r="G3040" s="10">
        <f>IF(Table_production_dim1[[#This Row],[system_created_date]]=Table_production_dim1[[#Headers],[system_created_date]],"",SUMIF(B:B,Table_production_dim1[[#This Row],[system_created_date]],D:D))</f>
        <v>5.9600000000000009</v>
      </c>
      <c r="H3040" s="10" t="str">
        <f>VLOOKUP(Table_production_dim1[[#This Row],[material_dim_material_id]],Table_material_dim1[[#All],[material_id]:[material_type_description]],3,FALSE)</f>
        <v>PET</v>
      </c>
    </row>
    <row r="3041" spans="1:8" x14ac:dyDescent="0.25">
      <c r="A3041">
        <v>1731</v>
      </c>
      <c r="B3041" s="2">
        <v>44034</v>
      </c>
      <c r="C3041">
        <v>1700</v>
      </c>
      <c r="D3041">
        <v>0.85</v>
      </c>
      <c r="E3041" s="2">
        <v>44034</v>
      </c>
      <c r="F3041">
        <v>4</v>
      </c>
      <c r="G3041" s="10">
        <f>IF(Table_production_dim1[[#This Row],[system_created_date]]=Table_production_dim1[[#Headers],[system_created_date]],"",SUMIF(B:B,Table_production_dim1[[#This Row],[system_created_date]],D:D))</f>
        <v>5.9600000000000009</v>
      </c>
      <c r="H3041" s="10" t="str">
        <f>VLOOKUP(Table_production_dim1[[#This Row],[material_dim_material_id]],Table_material_dim1[[#All],[material_id]:[material_type_description]],3,FALSE)</f>
        <v>ONP</v>
      </c>
    </row>
    <row r="3042" spans="1:8" x14ac:dyDescent="0.25">
      <c r="A3042">
        <v>1133</v>
      </c>
      <c r="B3042" s="2">
        <v>44034</v>
      </c>
      <c r="C3042">
        <v>1290</v>
      </c>
      <c r="D3042">
        <v>0.65</v>
      </c>
      <c r="E3042" s="2">
        <v>44034</v>
      </c>
      <c r="F3042">
        <v>2</v>
      </c>
      <c r="G3042" s="10">
        <f>IF(Table_production_dim1[[#This Row],[system_created_date]]=Table_production_dim1[[#Headers],[system_created_date]],"",SUMIF(B:B,Table_production_dim1[[#This Row],[system_created_date]],D:D))</f>
        <v>5.9600000000000009</v>
      </c>
      <c r="H3042" s="10" t="str">
        <f>VLOOKUP(Table_production_dim1[[#This Row],[material_dim_material_id]],Table_material_dim1[[#All],[material_id]:[material_type_description]],3,FALSE)</f>
        <v>OCC</v>
      </c>
    </row>
    <row r="3043" spans="1:8" x14ac:dyDescent="0.25">
      <c r="A3043">
        <v>1138</v>
      </c>
      <c r="B3043" s="2">
        <v>44033</v>
      </c>
      <c r="C3043">
        <v>1297</v>
      </c>
      <c r="D3043">
        <v>0.65</v>
      </c>
      <c r="E3043" s="2">
        <v>44033</v>
      </c>
      <c r="F3043">
        <v>2</v>
      </c>
      <c r="G3043" s="10">
        <f>IF(Table_production_dim1[[#This Row],[system_created_date]]=Table_production_dim1[[#Headers],[system_created_date]],"",SUMIF(B:B,Table_production_dim1[[#This Row],[system_created_date]],D:D))</f>
        <v>2.6</v>
      </c>
      <c r="H3043" s="10" t="str">
        <f>VLOOKUP(Table_production_dim1[[#This Row],[material_dim_material_id]],Table_material_dim1[[#All],[material_id]:[material_type_description]],3,FALSE)</f>
        <v>OCC</v>
      </c>
    </row>
    <row r="3044" spans="1:8" x14ac:dyDescent="0.25">
      <c r="A3044">
        <v>1139</v>
      </c>
      <c r="B3044" s="2">
        <v>44033</v>
      </c>
      <c r="C3044">
        <v>1310</v>
      </c>
      <c r="D3044">
        <v>0.66</v>
      </c>
      <c r="E3044" s="2">
        <v>44033</v>
      </c>
      <c r="F3044">
        <v>2</v>
      </c>
      <c r="G3044" s="10">
        <f>IF(Table_production_dim1[[#This Row],[system_created_date]]=Table_production_dim1[[#Headers],[system_created_date]],"",SUMIF(B:B,Table_production_dim1[[#This Row],[system_created_date]],D:D))</f>
        <v>2.6</v>
      </c>
      <c r="H3044" s="10" t="str">
        <f>VLOOKUP(Table_production_dim1[[#This Row],[material_dim_material_id]],Table_material_dim1[[#All],[material_id]:[material_type_description]],3,FALSE)</f>
        <v>OCC</v>
      </c>
    </row>
    <row r="3045" spans="1:8" x14ac:dyDescent="0.25">
      <c r="A3045">
        <v>1137</v>
      </c>
      <c r="B3045" s="2">
        <v>44033</v>
      </c>
      <c r="C3045">
        <v>1280</v>
      </c>
      <c r="D3045">
        <v>0.64</v>
      </c>
      <c r="E3045" s="2">
        <v>44033</v>
      </c>
      <c r="F3045">
        <v>2</v>
      </c>
      <c r="G3045" s="10">
        <f>IF(Table_production_dim1[[#This Row],[system_created_date]]=Table_production_dim1[[#Headers],[system_created_date]],"",SUMIF(B:B,Table_production_dim1[[#This Row],[system_created_date]],D:D))</f>
        <v>2.6</v>
      </c>
      <c r="H3045" s="10" t="str">
        <f>VLOOKUP(Table_production_dim1[[#This Row],[material_dim_material_id]],Table_material_dim1[[#All],[material_id]:[material_type_description]],3,FALSE)</f>
        <v>OCC</v>
      </c>
    </row>
    <row r="3046" spans="1:8" x14ac:dyDescent="0.25">
      <c r="A3046">
        <v>1136</v>
      </c>
      <c r="B3046" s="2">
        <v>44033</v>
      </c>
      <c r="C3046">
        <v>1300</v>
      </c>
      <c r="D3046">
        <v>0.65</v>
      </c>
      <c r="E3046" s="2">
        <v>44033</v>
      </c>
      <c r="F3046">
        <v>2</v>
      </c>
      <c r="G3046" s="10">
        <f>IF(Table_production_dim1[[#This Row],[system_created_date]]=Table_production_dim1[[#Headers],[system_created_date]],"",SUMIF(B:B,Table_production_dim1[[#This Row],[system_created_date]],D:D))</f>
        <v>2.6</v>
      </c>
      <c r="H3046" s="10" t="str">
        <f>VLOOKUP(Table_production_dim1[[#This Row],[material_dim_material_id]],Table_material_dim1[[#All],[material_id]:[material_type_description]],3,FALSE)</f>
        <v>OCC</v>
      </c>
    </row>
    <row r="3047" spans="1:8" x14ac:dyDescent="0.25">
      <c r="A3047">
        <v>1140</v>
      </c>
      <c r="B3047" s="2">
        <v>44032</v>
      </c>
      <c r="C3047">
        <v>1290</v>
      </c>
      <c r="D3047">
        <v>0.65</v>
      </c>
      <c r="E3047" s="2">
        <v>44032</v>
      </c>
      <c r="F3047">
        <v>2</v>
      </c>
      <c r="G3047" s="10">
        <f>IF(Table_production_dim1[[#This Row],[system_created_date]]=Table_production_dim1[[#Headers],[system_created_date]],"",SUMIF(B:B,Table_production_dim1[[#This Row],[system_created_date]],D:D))</f>
        <v>3.8599999999999994</v>
      </c>
      <c r="H3047" s="10" t="str">
        <f>VLOOKUP(Table_production_dim1[[#This Row],[material_dim_material_id]],Table_material_dim1[[#All],[material_id]:[material_type_description]],3,FALSE)</f>
        <v>OCC</v>
      </c>
    </row>
    <row r="3048" spans="1:8" x14ac:dyDescent="0.25">
      <c r="A3048">
        <v>1733</v>
      </c>
      <c r="B3048" s="2">
        <v>44032</v>
      </c>
      <c r="C3048">
        <v>1690</v>
      </c>
      <c r="D3048">
        <v>0.85</v>
      </c>
      <c r="E3048" s="2">
        <v>44032</v>
      </c>
      <c r="F3048">
        <v>4</v>
      </c>
      <c r="G3048" s="10">
        <f>IF(Table_production_dim1[[#This Row],[system_created_date]]=Table_production_dim1[[#Headers],[system_created_date]],"",SUMIF(B:B,Table_production_dim1[[#This Row],[system_created_date]],D:D))</f>
        <v>3.8599999999999994</v>
      </c>
      <c r="H3048" s="10" t="str">
        <f>VLOOKUP(Table_production_dim1[[#This Row],[material_dim_material_id]],Table_material_dim1[[#All],[material_id]:[material_type_description]],3,FALSE)</f>
        <v>ONP</v>
      </c>
    </row>
    <row r="3049" spans="1:8" x14ac:dyDescent="0.25">
      <c r="A3049">
        <v>2123</v>
      </c>
      <c r="B3049" s="2">
        <v>44032</v>
      </c>
      <c r="C3049">
        <v>460</v>
      </c>
      <c r="D3049">
        <v>0.23</v>
      </c>
      <c r="E3049" s="2">
        <v>44032</v>
      </c>
      <c r="F3049">
        <v>8</v>
      </c>
      <c r="G3049" s="10">
        <f>IF(Table_production_dim1[[#This Row],[system_created_date]]=Table_production_dim1[[#Headers],[system_created_date]],"",SUMIF(B:B,Table_production_dim1[[#This Row],[system_created_date]],D:D))</f>
        <v>3.8599999999999994</v>
      </c>
      <c r="H3049" s="10" t="str">
        <f>VLOOKUP(Table_production_dim1[[#This Row],[material_dim_material_id]],Table_material_dim1[[#All],[material_id]:[material_type_description]],3,FALSE)</f>
        <v>UBC</v>
      </c>
    </row>
    <row r="3050" spans="1:8" x14ac:dyDescent="0.25">
      <c r="A3050">
        <v>1891</v>
      </c>
      <c r="B3050" s="2">
        <v>44032</v>
      </c>
      <c r="C3050">
        <v>600</v>
      </c>
      <c r="D3050">
        <v>0.3</v>
      </c>
      <c r="E3050" s="2">
        <v>44032</v>
      </c>
      <c r="F3050">
        <v>5</v>
      </c>
      <c r="G3050" s="10">
        <f>IF(Table_production_dim1[[#This Row],[system_created_date]]=Table_production_dim1[[#Headers],[system_created_date]],"",SUMIF(B:B,Table_production_dim1[[#This Row],[system_created_date]],D:D))</f>
        <v>3.8599999999999994</v>
      </c>
      <c r="H3050" s="10" t="str">
        <f>VLOOKUP(Table_production_dim1[[#This Row],[material_dim_material_id]],Table_material_dim1[[#All],[material_id]:[material_type_description]],3,FALSE)</f>
        <v>PET</v>
      </c>
    </row>
    <row r="3051" spans="1:8" x14ac:dyDescent="0.25">
      <c r="A3051">
        <v>1142</v>
      </c>
      <c r="B3051" s="2">
        <v>44032</v>
      </c>
      <c r="C3051">
        <v>1290</v>
      </c>
      <c r="D3051">
        <v>0.65</v>
      </c>
      <c r="E3051" s="2">
        <v>44032</v>
      </c>
      <c r="F3051">
        <v>2</v>
      </c>
      <c r="G3051" s="10">
        <f>IF(Table_production_dim1[[#This Row],[system_created_date]]=Table_production_dim1[[#Headers],[system_created_date]],"",SUMIF(B:B,Table_production_dim1[[#This Row],[system_created_date]],D:D))</f>
        <v>3.8599999999999994</v>
      </c>
      <c r="H3051" s="10" t="str">
        <f>VLOOKUP(Table_production_dim1[[#This Row],[material_dim_material_id]],Table_material_dim1[[#All],[material_id]:[material_type_description]],3,FALSE)</f>
        <v>OCC</v>
      </c>
    </row>
    <row r="3052" spans="1:8" x14ac:dyDescent="0.25">
      <c r="A3052">
        <v>2122</v>
      </c>
      <c r="B3052" s="2">
        <v>44032</v>
      </c>
      <c r="C3052">
        <v>450</v>
      </c>
      <c r="D3052">
        <v>0.23</v>
      </c>
      <c r="E3052" s="2">
        <v>44032</v>
      </c>
      <c r="F3052">
        <v>8</v>
      </c>
      <c r="G3052" s="10">
        <f>IF(Table_production_dim1[[#This Row],[system_created_date]]=Table_production_dim1[[#Headers],[system_created_date]],"",SUMIF(B:B,Table_production_dim1[[#This Row],[system_created_date]],D:D))</f>
        <v>3.8599999999999994</v>
      </c>
      <c r="H3052" s="10" t="str">
        <f>VLOOKUP(Table_production_dim1[[#This Row],[material_dim_material_id]],Table_material_dim1[[#All],[material_id]:[material_type_description]],3,FALSE)</f>
        <v>UBC</v>
      </c>
    </row>
    <row r="3053" spans="1:8" x14ac:dyDescent="0.25">
      <c r="A3053">
        <v>1892</v>
      </c>
      <c r="B3053" s="2">
        <v>44032</v>
      </c>
      <c r="C3053">
        <v>600</v>
      </c>
      <c r="D3053">
        <v>0.3</v>
      </c>
      <c r="E3053" s="2">
        <v>44032</v>
      </c>
      <c r="F3053">
        <v>5</v>
      </c>
      <c r="G3053" s="10">
        <f>IF(Table_production_dim1[[#This Row],[system_created_date]]=Table_production_dim1[[#Headers],[system_created_date]],"",SUMIF(B:B,Table_production_dim1[[#This Row],[system_created_date]],D:D))</f>
        <v>3.8599999999999994</v>
      </c>
      <c r="H3053" s="10" t="str">
        <f>VLOOKUP(Table_production_dim1[[#This Row],[material_dim_material_id]],Table_material_dim1[[#All],[material_id]:[material_type_description]],3,FALSE)</f>
        <v>PET</v>
      </c>
    </row>
    <row r="3054" spans="1:8" x14ac:dyDescent="0.25">
      <c r="A3054">
        <v>1141</v>
      </c>
      <c r="B3054" s="2">
        <v>44032</v>
      </c>
      <c r="C3054">
        <v>1300</v>
      </c>
      <c r="D3054">
        <v>0.65</v>
      </c>
      <c r="E3054" s="2">
        <v>44032</v>
      </c>
      <c r="F3054">
        <v>2</v>
      </c>
      <c r="G3054" s="10">
        <f>IF(Table_production_dim1[[#This Row],[system_created_date]]=Table_production_dim1[[#Headers],[system_created_date]],"",SUMIF(B:B,Table_production_dim1[[#This Row],[system_created_date]],D:D))</f>
        <v>3.8599999999999994</v>
      </c>
      <c r="H3054" s="10" t="str">
        <f>VLOOKUP(Table_production_dim1[[#This Row],[material_dim_material_id]],Table_material_dim1[[#All],[material_id]:[material_type_description]],3,FALSE)</f>
        <v>OCC</v>
      </c>
    </row>
    <row r="3055" spans="1:8" x14ac:dyDescent="0.25">
      <c r="A3055">
        <v>1145</v>
      </c>
      <c r="B3055" s="2">
        <v>44029</v>
      </c>
      <c r="C3055">
        <v>1267</v>
      </c>
      <c r="D3055">
        <v>0.63</v>
      </c>
      <c r="E3055" s="2">
        <v>44029</v>
      </c>
      <c r="F3055">
        <v>2</v>
      </c>
      <c r="G3055" s="10">
        <f>IF(Table_production_dim1[[#This Row],[system_created_date]]=Table_production_dim1[[#Headers],[system_created_date]],"",SUMIF(B:B,Table_production_dim1[[#This Row],[system_created_date]],D:D))</f>
        <v>1.9300000000000002</v>
      </c>
      <c r="H3055" s="10" t="str">
        <f>VLOOKUP(Table_production_dim1[[#This Row],[material_dim_material_id]],Table_material_dim1[[#All],[material_id]:[material_type_description]],3,FALSE)</f>
        <v>OCC</v>
      </c>
    </row>
    <row r="3056" spans="1:8" x14ac:dyDescent="0.25">
      <c r="A3056">
        <v>1143</v>
      </c>
      <c r="B3056" s="2">
        <v>44029</v>
      </c>
      <c r="C3056">
        <v>1290</v>
      </c>
      <c r="D3056">
        <v>0.65</v>
      </c>
      <c r="E3056" s="2">
        <v>44029</v>
      </c>
      <c r="F3056">
        <v>2</v>
      </c>
      <c r="G3056" s="10">
        <f>IF(Table_production_dim1[[#This Row],[system_created_date]]=Table_production_dim1[[#Headers],[system_created_date]],"",SUMIF(B:B,Table_production_dim1[[#This Row],[system_created_date]],D:D))</f>
        <v>1.9300000000000002</v>
      </c>
      <c r="H3056" s="10" t="str">
        <f>VLOOKUP(Table_production_dim1[[#This Row],[material_dim_material_id]],Table_material_dim1[[#All],[material_id]:[material_type_description]],3,FALSE)</f>
        <v>OCC</v>
      </c>
    </row>
    <row r="3057" spans="1:8" x14ac:dyDescent="0.25">
      <c r="A3057">
        <v>1144</v>
      </c>
      <c r="B3057" s="2">
        <v>44029</v>
      </c>
      <c r="C3057">
        <v>1300</v>
      </c>
      <c r="D3057">
        <v>0.65</v>
      </c>
      <c r="E3057" s="2">
        <v>44029</v>
      </c>
      <c r="F3057">
        <v>2</v>
      </c>
      <c r="G3057" s="10">
        <f>IF(Table_production_dim1[[#This Row],[system_created_date]]=Table_production_dim1[[#Headers],[system_created_date]],"",SUMIF(B:B,Table_production_dim1[[#This Row],[system_created_date]],D:D))</f>
        <v>1.9300000000000002</v>
      </c>
      <c r="H3057" s="10" t="str">
        <f>VLOOKUP(Table_production_dim1[[#This Row],[material_dim_material_id]],Table_material_dim1[[#All],[material_id]:[material_type_description]],3,FALSE)</f>
        <v>OCC</v>
      </c>
    </row>
    <row r="3058" spans="1:8" x14ac:dyDescent="0.25">
      <c r="A3058">
        <v>1153</v>
      </c>
      <c r="B3058" s="2">
        <v>44028</v>
      </c>
      <c r="C3058">
        <v>600</v>
      </c>
      <c r="D3058">
        <v>0.3</v>
      </c>
      <c r="E3058" s="2">
        <v>44028</v>
      </c>
      <c r="F3058">
        <v>2</v>
      </c>
      <c r="G3058" s="10">
        <f>IF(Table_production_dim1[[#This Row],[system_created_date]]=Table_production_dim1[[#Headers],[system_created_date]],"",SUMIF(B:B,Table_production_dim1[[#This Row],[system_created_date]],D:D))</f>
        <v>6.7</v>
      </c>
      <c r="H3058" s="10" t="str">
        <f>VLOOKUP(Table_production_dim1[[#This Row],[material_dim_material_id]],Table_material_dim1[[#All],[material_id]:[material_type_description]],3,FALSE)</f>
        <v>OCC</v>
      </c>
    </row>
    <row r="3059" spans="1:8" x14ac:dyDescent="0.25">
      <c r="A3059">
        <v>1734</v>
      </c>
      <c r="B3059" s="2">
        <v>44028</v>
      </c>
      <c r="C3059">
        <v>1700</v>
      </c>
      <c r="D3059">
        <v>0.85</v>
      </c>
      <c r="E3059" s="2">
        <v>44028</v>
      </c>
      <c r="F3059">
        <v>4</v>
      </c>
      <c r="G3059" s="10">
        <f>IF(Table_production_dim1[[#This Row],[system_created_date]]=Table_production_dim1[[#Headers],[system_created_date]],"",SUMIF(B:B,Table_production_dim1[[#This Row],[system_created_date]],D:D))</f>
        <v>6.7</v>
      </c>
      <c r="H3059" s="10" t="str">
        <f>VLOOKUP(Table_production_dim1[[#This Row],[material_dim_material_id]],Table_material_dim1[[#All],[material_id]:[material_type_description]],3,FALSE)</f>
        <v>ONP</v>
      </c>
    </row>
    <row r="3060" spans="1:8" x14ac:dyDescent="0.25">
      <c r="A3060">
        <v>1147</v>
      </c>
      <c r="B3060" s="2">
        <v>44028</v>
      </c>
      <c r="C3060">
        <v>1290</v>
      </c>
      <c r="D3060">
        <v>0.65</v>
      </c>
      <c r="E3060" s="2">
        <v>44028</v>
      </c>
      <c r="F3060">
        <v>2</v>
      </c>
      <c r="G3060" s="10">
        <f>IF(Table_production_dim1[[#This Row],[system_created_date]]=Table_production_dim1[[#Headers],[system_created_date]],"",SUMIF(B:B,Table_production_dim1[[#This Row],[system_created_date]],D:D))</f>
        <v>6.7</v>
      </c>
      <c r="H3060" s="10" t="str">
        <f>VLOOKUP(Table_production_dim1[[#This Row],[material_dim_material_id]],Table_material_dim1[[#All],[material_id]:[material_type_description]],3,FALSE)</f>
        <v>OCC</v>
      </c>
    </row>
    <row r="3061" spans="1:8" x14ac:dyDescent="0.25">
      <c r="A3061">
        <v>1151</v>
      </c>
      <c r="B3061" s="2">
        <v>44028</v>
      </c>
      <c r="C3061">
        <v>700</v>
      </c>
      <c r="D3061">
        <v>0.35</v>
      </c>
      <c r="E3061" s="2">
        <v>44028</v>
      </c>
      <c r="F3061">
        <v>2</v>
      </c>
      <c r="G3061" s="10">
        <f>IF(Table_production_dim1[[#This Row],[system_created_date]]=Table_production_dim1[[#Headers],[system_created_date]],"",SUMIF(B:B,Table_production_dim1[[#This Row],[system_created_date]],D:D))</f>
        <v>6.7</v>
      </c>
      <c r="H3061" s="10" t="str">
        <f>VLOOKUP(Table_production_dim1[[#This Row],[material_dim_material_id]],Table_material_dim1[[#All],[material_id]:[material_type_description]],3,FALSE)</f>
        <v>OCC</v>
      </c>
    </row>
    <row r="3062" spans="1:8" x14ac:dyDescent="0.25">
      <c r="A3062">
        <v>1155</v>
      </c>
      <c r="B3062" s="2">
        <v>44028</v>
      </c>
      <c r="C3062">
        <v>700</v>
      </c>
      <c r="D3062">
        <v>0.35</v>
      </c>
      <c r="E3062" s="2">
        <v>44028</v>
      </c>
      <c r="F3062">
        <v>2</v>
      </c>
      <c r="G3062" s="10">
        <f>IF(Table_production_dim1[[#This Row],[system_created_date]]=Table_production_dim1[[#Headers],[system_created_date]],"",SUMIF(B:B,Table_production_dim1[[#This Row],[system_created_date]],D:D))</f>
        <v>6.7</v>
      </c>
      <c r="H3062" s="10" t="str">
        <f>VLOOKUP(Table_production_dim1[[#This Row],[material_dim_material_id]],Table_material_dim1[[#All],[material_id]:[material_type_description]],3,FALSE)</f>
        <v>OCC</v>
      </c>
    </row>
    <row r="3063" spans="1:8" x14ac:dyDescent="0.25">
      <c r="A3063">
        <v>1525</v>
      </c>
      <c r="B3063" s="2">
        <v>44028</v>
      </c>
      <c r="C3063">
        <v>850</v>
      </c>
      <c r="D3063">
        <v>0.43</v>
      </c>
      <c r="E3063" s="2">
        <v>44028</v>
      </c>
      <c r="F3063">
        <v>3</v>
      </c>
      <c r="G3063" s="10">
        <f>IF(Table_production_dim1[[#This Row],[system_created_date]]=Table_production_dim1[[#Headers],[system_created_date]],"",SUMIF(B:B,Table_production_dim1[[#This Row],[system_created_date]],D:D))</f>
        <v>6.7</v>
      </c>
      <c r="H3063" s="10" t="str">
        <f>VLOOKUP(Table_production_dim1[[#This Row],[material_dim_material_id]],Table_material_dim1[[#All],[material_id]:[material_type_description]],3,FALSE)</f>
        <v>TIN</v>
      </c>
    </row>
    <row r="3064" spans="1:8" x14ac:dyDescent="0.25">
      <c r="A3064">
        <v>1146</v>
      </c>
      <c r="B3064" s="2">
        <v>44028</v>
      </c>
      <c r="C3064">
        <v>1300</v>
      </c>
      <c r="D3064">
        <v>0.65</v>
      </c>
      <c r="E3064" s="2">
        <v>44028</v>
      </c>
      <c r="F3064">
        <v>2</v>
      </c>
      <c r="G3064" s="10">
        <f>IF(Table_production_dim1[[#This Row],[system_created_date]]=Table_production_dim1[[#Headers],[system_created_date]],"",SUMIF(B:B,Table_production_dim1[[#This Row],[system_created_date]],D:D))</f>
        <v>6.7</v>
      </c>
      <c r="H3064" s="10" t="str">
        <f>VLOOKUP(Table_production_dim1[[#This Row],[material_dim_material_id]],Table_material_dim1[[#All],[material_id]:[material_type_description]],3,FALSE)</f>
        <v>OCC</v>
      </c>
    </row>
    <row r="3065" spans="1:8" x14ac:dyDescent="0.25">
      <c r="A3065">
        <v>2124</v>
      </c>
      <c r="B3065" s="2">
        <v>44028</v>
      </c>
      <c r="C3065">
        <v>450</v>
      </c>
      <c r="D3065">
        <v>0.23</v>
      </c>
      <c r="E3065" s="2">
        <v>44028</v>
      </c>
      <c r="F3065">
        <v>8</v>
      </c>
      <c r="G3065" s="10">
        <f>IF(Table_production_dim1[[#This Row],[system_created_date]]=Table_production_dim1[[#Headers],[system_created_date]],"",SUMIF(B:B,Table_production_dim1[[#This Row],[system_created_date]],D:D))</f>
        <v>6.7</v>
      </c>
      <c r="H3065" s="10" t="str">
        <f>VLOOKUP(Table_production_dim1[[#This Row],[material_dim_material_id]],Table_material_dim1[[#All],[material_id]:[material_type_description]],3,FALSE)</f>
        <v>UBC</v>
      </c>
    </row>
    <row r="3066" spans="1:8" x14ac:dyDescent="0.25">
      <c r="A3066">
        <v>1156</v>
      </c>
      <c r="B3066" s="2">
        <v>44028</v>
      </c>
      <c r="C3066">
        <v>640</v>
      </c>
      <c r="D3066">
        <v>0.32</v>
      </c>
      <c r="E3066" s="2">
        <v>44028</v>
      </c>
      <c r="F3066">
        <v>2</v>
      </c>
      <c r="G3066" s="10">
        <f>IF(Table_production_dim1[[#This Row],[system_created_date]]=Table_production_dim1[[#Headers],[system_created_date]],"",SUMIF(B:B,Table_production_dim1[[#This Row],[system_created_date]],D:D))</f>
        <v>6.7</v>
      </c>
      <c r="H3066" s="10" t="str">
        <f>VLOOKUP(Table_production_dim1[[#This Row],[material_dim_material_id]],Table_material_dim1[[#All],[material_id]:[material_type_description]],3,FALSE)</f>
        <v>OCC</v>
      </c>
    </row>
    <row r="3067" spans="1:8" x14ac:dyDescent="0.25">
      <c r="A3067">
        <v>1148</v>
      </c>
      <c r="B3067" s="2">
        <v>44028</v>
      </c>
      <c r="C3067">
        <v>1280</v>
      </c>
      <c r="D3067">
        <v>0.64</v>
      </c>
      <c r="E3067" s="2">
        <v>44028</v>
      </c>
      <c r="F3067">
        <v>2</v>
      </c>
      <c r="G3067" s="10">
        <f>IF(Table_production_dim1[[#This Row],[system_created_date]]=Table_production_dim1[[#Headers],[system_created_date]],"",SUMIF(B:B,Table_production_dim1[[#This Row],[system_created_date]],D:D))</f>
        <v>6.7</v>
      </c>
      <c r="H3067" s="10" t="str">
        <f>VLOOKUP(Table_production_dim1[[#This Row],[material_dim_material_id]],Table_material_dim1[[#All],[material_id]:[material_type_description]],3,FALSE)</f>
        <v>OCC</v>
      </c>
    </row>
    <row r="3068" spans="1:8" x14ac:dyDescent="0.25">
      <c r="A3068">
        <v>1152</v>
      </c>
      <c r="B3068" s="2">
        <v>44028</v>
      </c>
      <c r="C3068">
        <v>550</v>
      </c>
      <c r="D3068">
        <v>0.28000000000000003</v>
      </c>
      <c r="E3068" s="2">
        <v>44028</v>
      </c>
      <c r="F3068">
        <v>2</v>
      </c>
      <c r="G3068" s="10">
        <f>IF(Table_production_dim1[[#This Row],[system_created_date]]=Table_production_dim1[[#Headers],[system_created_date]],"",SUMIF(B:B,Table_production_dim1[[#This Row],[system_created_date]],D:D))</f>
        <v>6.7</v>
      </c>
      <c r="H3068" s="10" t="str">
        <f>VLOOKUP(Table_production_dim1[[#This Row],[material_dim_material_id]],Table_material_dim1[[#All],[material_id]:[material_type_description]],3,FALSE)</f>
        <v>OCC</v>
      </c>
    </row>
    <row r="3069" spans="1:8" x14ac:dyDescent="0.25">
      <c r="A3069">
        <v>1150</v>
      </c>
      <c r="B3069" s="2">
        <v>44028</v>
      </c>
      <c r="C3069">
        <v>650</v>
      </c>
      <c r="D3069">
        <v>0.33</v>
      </c>
      <c r="E3069" s="2">
        <v>44028</v>
      </c>
      <c r="F3069">
        <v>2</v>
      </c>
      <c r="G3069" s="10">
        <f>IF(Table_production_dim1[[#This Row],[system_created_date]]=Table_production_dim1[[#Headers],[system_created_date]],"",SUMIF(B:B,Table_production_dim1[[#This Row],[system_created_date]],D:D))</f>
        <v>6.7</v>
      </c>
      <c r="H3069" s="10" t="str">
        <f>VLOOKUP(Table_production_dim1[[#This Row],[material_dim_material_id]],Table_material_dim1[[#All],[material_id]:[material_type_description]],3,FALSE)</f>
        <v>OCC</v>
      </c>
    </row>
    <row r="3070" spans="1:8" x14ac:dyDescent="0.25">
      <c r="A3070">
        <v>1978</v>
      </c>
      <c r="B3070" s="2">
        <v>44028</v>
      </c>
      <c r="C3070">
        <v>750</v>
      </c>
      <c r="D3070">
        <v>0.38</v>
      </c>
      <c r="E3070" s="2">
        <v>44028</v>
      </c>
      <c r="F3070">
        <v>7</v>
      </c>
      <c r="G3070" s="10">
        <f>IF(Table_production_dim1[[#This Row],[system_created_date]]=Table_production_dim1[[#Headers],[system_created_date]],"",SUMIF(B:B,Table_production_dim1[[#This Row],[system_created_date]],D:D))</f>
        <v>6.7</v>
      </c>
      <c r="H3070" s="10" t="str">
        <f>VLOOKUP(Table_production_dim1[[#This Row],[material_dim_material_id]],Table_material_dim1[[#All],[material_id]:[material_type_description]],3,FALSE)</f>
        <v>HDPEC</v>
      </c>
    </row>
    <row r="3071" spans="1:8" x14ac:dyDescent="0.25">
      <c r="A3071">
        <v>1154</v>
      </c>
      <c r="B3071" s="2">
        <v>44028</v>
      </c>
      <c r="C3071">
        <v>580</v>
      </c>
      <c r="D3071">
        <v>0.28999999999999998</v>
      </c>
      <c r="E3071" s="2">
        <v>44028</v>
      </c>
      <c r="F3071">
        <v>2</v>
      </c>
      <c r="G3071" s="10">
        <f>IF(Table_production_dim1[[#This Row],[system_created_date]]=Table_production_dim1[[#Headers],[system_created_date]],"",SUMIF(B:B,Table_production_dim1[[#This Row],[system_created_date]],D:D))</f>
        <v>6.7</v>
      </c>
      <c r="H3071" s="10" t="str">
        <f>VLOOKUP(Table_production_dim1[[#This Row],[material_dim_material_id]],Table_material_dim1[[#All],[material_id]:[material_type_description]],3,FALSE)</f>
        <v>OCC</v>
      </c>
    </row>
    <row r="3072" spans="1:8" x14ac:dyDescent="0.25">
      <c r="A3072">
        <v>1149</v>
      </c>
      <c r="B3072" s="2">
        <v>44028</v>
      </c>
      <c r="C3072">
        <v>1300</v>
      </c>
      <c r="D3072">
        <v>0.65</v>
      </c>
      <c r="E3072" s="2">
        <v>44028</v>
      </c>
      <c r="F3072">
        <v>2</v>
      </c>
      <c r="G3072" s="10">
        <f>IF(Table_production_dim1[[#This Row],[system_created_date]]=Table_production_dim1[[#Headers],[system_created_date]],"",SUMIF(B:B,Table_production_dim1[[#This Row],[system_created_date]],D:D))</f>
        <v>6.7</v>
      </c>
      <c r="H3072" s="10" t="str">
        <f>VLOOKUP(Table_production_dim1[[#This Row],[material_dim_material_id]],Table_material_dim1[[#All],[material_id]:[material_type_description]],3,FALSE)</f>
        <v>OCC</v>
      </c>
    </row>
    <row r="3073" spans="1:8" x14ac:dyDescent="0.25">
      <c r="A3073">
        <v>1160</v>
      </c>
      <c r="B3073" s="2">
        <v>44027</v>
      </c>
      <c r="C3073">
        <v>1290</v>
      </c>
      <c r="D3073">
        <v>0.65</v>
      </c>
      <c r="E3073" s="2">
        <v>44027</v>
      </c>
      <c r="F3073">
        <v>2</v>
      </c>
      <c r="G3073" s="10">
        <f>IF(Table_production_dim1[[#This Row],[system_created_date]]=Table_production_dim1[[#Headers],[system_created_date]],"",SUMIF(B:B,Table_production_dim1[[#This Row],[system_created_date]],D:D))</f>
        <v>4.59</v>
      </c>
      <c r="H3073" s="10" t="str">
        <f>VLOOKUP(Table_production_dim1[[#This Row],[material_dim_material_id]],Table_material_dim1[[#All],[material_id]:[material_type_description]],3,FALSE)</f>
        <v>OCC</v>
      </c>
    </row>
    <row r="3074" spans="1:8" x14ac:dyDescent="0.25">
      <c r="A3074">
        <v>1157</v>
      </c>
      <c r="B3074" s="2">
        <v>44027</v>
      </c>
      <c r="C3074">
        <v>1320</v>
      </c>
      <c r="D3074">
        <v>0.66</v>
      </c>
      <c r="E3074" s="2">
        <v>44027</v>
      </c>
      <c r="F3074">
        <v>2</v>
      </c>
      <c r="G3074" s="10">
        <f>IF(Table_production_dim1[[#This Row],[system_created_date]]=Table_production_dim1[[#Headers],[system_created_date]],"",SUMIF(B:B,Table_production_dim1[[#This Row],[system_created_date]],D:D))</f>
        <v>4.59</v>
      </c>
      <c r="H3074" s="10" t="str">
        <f>VLOOKUP(Table_production_dim1[[#This Row],[material_dim_material_id]],Table_material_dim1[[#All],[material_id]:[material_type_description]],3,FALSE)</f>
        <v>OCC</v>
      </c>
    </row>
    <row r="3075" spans="1:8" x14ac:dyDescent="0.25">
      <c r="A3075">
        <v>1736</v>
      </c>
      <c r="B3075" s="2">
        <v>44027</v>
      </c>
      <c r="C3075">
        <v>1760</v>
      </c>
      <c r="D3075">
        <v>0.88</v>
      </c>
      <c r="E3075" s="2">
        <v>44027</v>
      </c>
      <c r="F3075">
        <v>4</v>
      </c>
      <c r="G3075" s="10">
        <f>IF(Table_production_dim1[[#This Row],[system_created_date]]=Table_production_dim1[[#Headers],[system_created_date]],"",SUMIF(B:B,Table_production_dim1[[#This Row],[system_created_date]],D:D))</f>
        <v>4.59</v>
      </c>
      <c r="H3075" s="10" t="str">
        <f>VLOOKUP(Table_production_dim1[[#This Row],[material_dim_material_id]],Table_material_dim1[[#All],[material_id]:[material_type_description]],3,FALSE)</f>
        <v>ONP</v>
      </c>
    </row>
    <row r="3076" spans="1:8" x14ac:dyDescent="0.25">
      <c r="A3076">
        <v>1159</v>
      </c>
      <c r="B3076" s="2">
        <v>44027</v>
      </c>
      <c r="C3076">
        <v>1300</v>
      </c>
      <c r="D3076">
        <v>0.65</v>
      </c>
      <c r="E3076" s="2">
        <v>44027</v>
      </c>
      <c r="F3076">
        <v>2</v>
      </c>
      <c r="G3076" s="10">
        <f>IF(Table_production_dim1[[#This Row],[system_created_date]]=Table_production_dim1[[#Headers],[system_created_date]],"",SUMIF(B:B,Table_production_dim1[[#This Row],[system_created_date]],D:D))</f>
        <v>4.59</v>
      </c>
      <c r="H3076" s="10" t="str">
        <f>VLOOKUP(Table_production_dim1[[#This Row],[material_dim_material_id]],Table_material_dim1[[#All],[material_id]:[material_type_description]],3,FALSE)</f>
        <v>OCC</v>
      </c>
    </row>
    <row r="3077" spans="1:8" x14ac:dyDescent="0.25">
      <c r="A3077">
        <v>1158</v>
      </c>
      <c r="B3077" s="2">
        <v>44027</v>
      </c>
      <c r="C3077">
        <v>1290</v>
      </c>
      <c r="D3077">
        <v>0.65</v>
      </c>
      <c r="E3077" s="2">
        <v>44027</v>
      </c>
      <c r="F3077">
        <v>2</v>
      </c>
      <c r="G3077" s="10">
        <f>IF(Table_production_dim1[[#This Row],[system_created_date]]=Table_production_dim1[[#Headers],[system_created_date]],"",SUMIF(B:B,Table_production_dim1[[#This Row],[system_created_date]],D:D))</f>
        <v>4.59</v>
      </c>
      <c r="H3077" s="10" t="str">
        <f>VLOOKUP(Table_production_dim1[[#This Row],[material_dim_material_id]],Table_material_dim1[[#All],[material_id]:[material_type_description]],3,FALSE)</f>
        <v>OCC</v>
      </c>
    </row>
    <row r="3078" spans="1:8" x14ac:dyDescent="0.25">
      <c r="A3078">
        <v>1735</v>
      </c>
      <c r="B3078" s="2">
        <v>44027</v>
      </c>
      <c r="C3078">
        <v>1800</v>
      </c>
      <c r="D3078">
        <v>0.9</v>
      </c>
      <c r="E3078" s="2">
        <v>44027</v>
      </c>
      <c r="F3078">
        <v>4</v>
      </c>
      <c r="G3078" s="10">
        <f>IF(Table_production_dim1[[#This Row],[system_created_date]]=Table_production_dim1[[#Headers],[system_created_date]],"",SUMIF(B:B,Table_production_dim1[[#This Row],[system_created_date]],D:D))</f>
        <v>4.59</v>
      </c>
      <c r="H3078" s="10" t="str">
        <f>VLOOKUP(Table_production_dim1[[#This Row],[material_dim_material_id]],Table_material_dim1[[#All],[material_id]:[material_type_description]],3,FALSE)</f>
        <v>ONP</v>
      </c>
    </row>
    <row r="3079" spans="1:8" x14ac:dyDescent="0.25">
      <c r="A3079">
        <v>2125</v>
      </c>
      <c r="B3079" s="2">
        <v>44027</v>
      </c>
      <c r="C3079">
        <v>400</v>
      </c>
      <c r="D3079">
        <v>0.2</v>
      </c>
      <c r="E3079" s="2">
        <v>44027</v>
      </c>
      <c r="F3079">
        <v>8</v>
      </c>
      <c r="G3079" s="10">
        <f>IF(Table_production_dim1[[#This Row],[system_created_date]]=Table_production_dim1[[#Headers],[system_created_date]],"",SUMIF(B:B,Table_production_dim1[[#This Row],[system_created_date]],D:D))</f>
        <v>4.59</v>
      </c>
      <c r="H3079" s="10" t="str">
        <f>VLOOKUP(Table_production_dim1[[#This Row],[material_dim_material_id]],Table_material_dim1[[#All],[material_id]:[material_type_description]],3,FALSE)</f>
        <v>UBC</v>
      </c>
    </row>
    <row r="3080" spans="1:8" x14ac:dyDescent="0.25">
      <c r="A3080">
        <v>1164</v>
      </c>
      <c r="B3080" s="2">
        <v>44026</v>
      </c>
      <c r="C3080">
        <v>1360</v>
      </c>
      <c r="D3080">
        <v>0.68</v>
      </c>
      <c r="E3080" s="2">
        <v>44026</v>
      </c>
      <c r="F3080">
        <v>2</v>
      </c>
      <c r="G3080" s="10">
        <f>IF(Table_production_dim1[[#This Row],[system_created_date]]=Table_production_dim1[[#Headers],[system_created_date]],"",SUMIF(B:B,Table_production_dim1[[#This Row],[system_created_date]],D:D))</f>
        <v>3.2700000000000005</v>
      </c>
      <c r="H3080" s="10" t="str">
        <f>VLOOKUP(Table_production_dim1[[#This Row],[material_dim_material_id]],Table_material_dim1[[#All],[material_id]:[material_type_description]],3,FALSE)</f>
        <v>OCC</v>
      </c>
    </row>
    <row r="3081" spans="1:8" x14ac:dyDescent="0.25">
      <c r="A3081">
        <v>1163</v>
      </c>
      <c r="B3081" s="2">
        <v>44026</v>
      </c>
      <c r="C3081">
        <v>1260</v>
      </c>
      <c r="D3081">
        <v>0.63</v>
      </c>
      <c r="E3081" s="2">
        <v>44026</v>
      </c>
      <c r="F3081">
        <v>2</v>
      </c>
      <c r="G3081" s="10">
        <f>IF(Table_production_dim1[[#This Row],[system_created_date]]=Table_production_dim1[[#Headers],[system_created_date]],"",SUMIF(B:B,Table_production_dim1[[#This Row],[system_created_date]],D:D))</f>
        <v>3.2700000000000005</v>
      </c>
      <c r="H3081" s="10" t="str">
        <f>VLOOKUP(Table_production_dim1[[#This Row],[material_dim_material_id]],Table_material_dim1[[#All],[material_id]:[material_type_description]],3,FALSE)</f>
        <v>OCC</v>
      </c>
    </row>
    <row r="3082" spans="1:8" x14ac:dyDescent="0.25">
      <c r="A3082">
        <v>1893</v>
      </c>
      <c r="B3082" s="2">
        <v>44026</v>
      </c>
      <c r="C3082">
        <v>600</v>
      </c>
      <c r="D3082">
        <v>0.3</v>
      </c>
      <c r="E3082" s="2">
        <v>44026</v>
      </c>
      <c r="F3082">
        <v>5</v>
      </c>
      <c r="G3082" s="10">
        <f>IF(Table_production_dim1[[#This Row],[system_created_date]]=Table_production_dim1[[#Headers],[system_created_date]],"",SUMIF(B:B,Table_production_dim1[[#This Row],[system_created_date]],D:D))</f>
        <v>3.2700000000000005</v>
      </c>
      <c r="H3082" s="10" t="str">
        <f>VLOOKUP(Table_production_dim1[[#This Row],[material_dim_material_id]],Table_material_dim1[[#All],[material_id]:[material_type_description]],3,FALSE)</f>
        <v>PET</v>
      </c>
    </row>
    <row r="3083" spans="1:8" x14ac:dyDescent="0.25">
      <c r="A3083">
        <v>1162</v>
      </c>
      <c r="B3083" s="2">
        <v>44026</v>
      </c>
      <c r="C3083">
        <v>1300</v>
      </c>
      <c r="D3083">
        <v>0.65</v>
      </c>
      <c r="E3083" s="2">
        <v>44026</v>
      </c>
      <c r="F3083">
        <v>2</v>
      </c>
      <c r="G3083" s="10">
        <f>IF(Table_production_dim1[[#This Row],[system_created_date]]=Table_production_dim1[[#Headers],[system_created_date]],"",SUMIF(B:B,Table_production_dim1[[#This Row],[system_created_date]],D:D))</f>
        <v>3.2700000000000005</v>
      </c>
      <c r="H3083" s="10" t="str">
        <f>VLOOKUP(Table_production_dim1[[#This Row],[material_dim_material_id]],Table_material_dim1[[#All],[material_id]:[material_type_description]],3,FALSE)</f>
        <v>OCC</v>
      </c>
    </row>
    <row r="3084" spans="1:8" x14ac:dyDescent="0.25">
      <c r="A3084">
        <v>1161</v>
      </c>
      <c r="B3084" s="2">
        <v>44026</v>
      </c>
      <c r="C3084">
        <v>1320</v>
      </c>
      <c r="D3084">
        <v>0.66</v>
      </c>
      <c r="E3084" s="2">
        <v>44026</v>
      </c>
      <c r="F3084">
        <v>2</v>
      </c>
      <c r="G3084" s="10">
        <f>IF(Table_production_dim1[[#This Row],[system_created_date]]=Table_production_dim1[[#Headers],[system_created_date]],"",SUMIF(B:B,Table_production_dim1[[#This Row],[system_created_date]],D:D))</f>
        <v>3.2700000000000005</v>
      </c>
      <c r="H3084" s="10" t="str">
        <f>VLOOKUP(Table_production_dim1[[#This Row],[material_dim_material_id]],Table_material_dim1[[#All],[material_id]:[material_type_description]],3,FALSE)</f>
        <v>OCC</v>
      </c>
    </row>
    <row r="3085" spans="1:8" x14ac:dyDescent="0.25">
      <c r="A3085">
        <v>1923</v>
      </c>
      <c r="B3085" s="2">
        <v>44026</v>
      </c>
      <c r="C3085">
        <v>700</v>
      </c>
      <c r="D3085">
        <v>0.35</v>
      </c>
      <c r="E3085" s="2">
        <v>44026</v>
      </c>
      <c r="F3085">
        <v>6</v>
      </c>
      <c r="G3085" s="10">
        <f>IF(Table_production_dim1[[#This Row],[system_created_date]]=Table_production_dim1[[#Headers],[system_created_date]],"",SUMIF(B:B,Table_production_dim1[[#This Row],[system_created_date]],D:D))</f>
        <v>3.2700000000000005</v>
      </c>
      <c r="H3085" s="10" t="str">
        <f>VLOOKUP(Table_production_dim1[[#This Row],[material_dim_material_id]],Table_material_dim1[[#All],[material_id]:[material_type_description]],3,FALSE)</f>
        <v>HDPEN</v>
      </c>
    </row>
    <row r="3086" spans="1:8" x14ac:dyDescent="0.25">
      <c r="A3086">
        <v>1737</v>
      </c>
      <c r="B3086" s="2">
        <v>44025</v>
      </c>
      <c r="C3086">
        <v>1700</v>
      </c>
      <c r="D3086">
        <v>0.85</v>
      </c>
      <c r="E3086" s="2">
        <v>44025</v>
      </c>
      <c r="F3086">
        <v>4</v>
      </c>
      <c r="G3086" s="10">
        <f>IF(Table_production_dim1[[#This Row],[system_created_date]]=Table_production_dim1[[#Headers],[system_created_date]],"",SUMIF(B:B,Table_production_dim1[[#This Row],[system_created_date]],D:D))</f>
        <v>6.1499999999999995</v>
      </c>
      <c r="H3086" s="10" t="str">
        <f>VLOOKUP(Table_production_dim1[[#This Row],[material_dim_material_id]],Table_material_dim1[[#All],[material_id]:[material_type_description]],3,FALSE)</f>
        <v>ONP</v>
      </c>
    </row>
    <row r="3087" spans="1:8" x14ac:dyDescent="0.25">
      <c r="A3087">
        <v>1167</v>
      </c>
      <c r="B3087" s="2">
        <v>44025</v>
      </c>
      <c r="C3087">
        <v>1320</v>
      </c>
      <c r="D3087">
        <v>0.66</v>
      </c>
      <c r="E3087" s="2">
        <v>44025</v>
      </c>
      <c r="F3087">
        <v>2</v>
      </c>
      <c r="G3087" s="10">
        <f>IF(Table_production_dim1[[#This Row],[system_created_date]]=Table_production_dim1[[#Headers],[system_created_date]],"",SUMIF(B:B,Table_production_dim1[[#This Row],[system_created_date]],D:D))</f>
        <v>6.1499999999999995</v>
      </c>
      <c r="H3087" s="10" t="str">
        <f>VLOOKUP(Table_production_dim1[[#This Row],[material_dim_material_id]],Table_material_dim1[[#All],[material_id]:[material_type_description]],3,FALSE)</f>
        <v>OCC</v>
      </c>
    </row>
    <row r="3088" spans="1:8" x14ac:dyDescent="0.25">
      <c r="A3088">
        <v>1165</v>
      </c>
      <c r="B3088" s="2">
        <v>44025</v>
      </c>
      <c r="C3088">
        <v>1310</v>
      </c>
      <c r="D3088">
        <v>0.66</v>
      </c>
      <c r="E3088" s="2">
        <v>44025</v>
      </c>
      <c r="F3088">
        <v>2</v>
      </c>
      <c r="G3088" s="10">
        <f>IF(Table_production_dim1[[#This Row],[system_created_date]]=Table_production_dim1[[#Headers],[system_created_date]],"",SUMIF(B:B,Table_production_dim1[[#This Row],[system_created_date]],D:D))</f>
        <v>6.1499999999999995</v>
      </c>
      <c r="H3088" s="10" t="str">
        <f>VLOOKUP(Table_production_dim1[[#This Row],[material_dim_material_id]],Table_material_dim1[[#All],[material_id]:[material_type_description]],3,FALSE)</f>
        <v>OCC</v>
      </c>
    </row>
    <row r="3089" spans="1:8" x14ac:dyDescent="0.25">
      <c r="A3089">
        <v>1170</v>
      </c>
      <c r="B3089" s="2">
        <v>44025</v>
      </c>
      <c r="C3089">
        <v>1340</v>
      </c>
      <c r="D3089">
        <v>0.67</v>
      </c>
      <c r="E3089" s="2">
        <v>44025</v>
      </c>
      <c r="F3089">
        <v>2</v>
      </c>
      <c r="G3089" s="10">
        <f>IF(Table_production_dim1[[#This Row],[system_created_date]]=Table_production_dim1[[#Headers],[system_created_date]],"",SUMIF(B:B,Table_production_dim1[[#This Row],[system_created_date]],D:D))</f>
        <v>6.1499999999999995</v>
      </c>
      <c r="H3089" s="10" t="str">
        <f>VLOOKUP(Table_production_dim1[[#This Row],[material_dim_material_id]],Table_material_dim1[[#All],[material_id]:[material_type_description]],3,FALSE)</f>
        <v>OCC</v>
      </c>
    </row>
    <row r="3090" spans="1:8" x14ac:dyDescent="0.25">
      <c r="A3090">
        <v>1894</v>
      </c>
      <c r="B3090" s="2">
        <v>44025</v>
      </c>
      <c r="C3090">
        <v>700</v>
      </c>
      <c r="D3090">
        <v>0.35</v>
      </c>
      <c r="E3090" s="2">
        <v>44025</v>
      </c>
      <c r="F3090">
        <v>5</v>
      </c>
      <c r="G3090" s="10">
        <f>IF(Table_production_dim1[[#This Row],[system_created_date]]=Table_production_dim1[[#Headers],[system_created_date]],"",SUMIF(B:B,Table_production_dim1[[#This Row],[system_created_date]],D:D))</f>
        <v>6.1499999999999995</v>
      </c>
      <c r="H3090" s="10" t="str">
        <f>VLOOKUP(Table_production_dim1[[#This Row],[material_dim_material_id]],Table_material_dim1[[#All],[material_id]:[material_type_description]],3,FALSE)</f>
        <v>PET</v>
      </c>
    </row>
    <row r="3091" spans="1:8" x14ac:dyDescent="0.25">
      <c r="A3091">
        <v>1169</v>
      </c>
      <c r="B3091" s="2">
        <v>44025</v>
      </c>
      <c r="C3091">
        <v>1300</v>
      </c>
      <c r="D3091">
        <v>0.65</v>
      </c>
      <c r="E3091" s="2">
        <v>44025</v>
      </c>
      <c r="F3091">
        <v>2</v>
      </c>
      <c r="G3091" s="10">
        <f>IF(Table_production_dim1[[#This Row],[system_created_date]]=Table_production_dim1[[#Headers],[system_created_date]],"",SUMIF(B:B,Table_production_dim1[[#This Row],[system_created_date]],D:D))</f>
        <v>6.1499999999999995</v>
      </c>
      <c r="H3091" s="10" t="str">
        <f>VLOOKUP(Table_production_dim1[[#This Row],[material_dim_material_id]],Table_material_dim1[[#All],[material_id]:[material_type_description]],3,FALSE)</f>
        <v>OCC</v>
      </c>
    </row>
    <row r="3092" spans="1:8" x14ac:dyDescent="0.25">
      <c r="A3092">
        <v>2126</v>
      </c>
      <c r="B3092" s="2">
        <v>44025</v>
      </c>
      <c r="C3092">
        <v>550</v>
      </c>
      <c r="D3092">
        <v>0.28000000000000003</v>
      </c>
      <c r="E3092" s="2">
        <v>44025</v>
      </c>
      <c r="F3092">
        <v>8</v>
      </c>
      <c r="G3092" s="10">
        <f>IF(Table_production_dim1[[#This Row],[system_created_date]]=Table_production_dim1[[#Headers],[system_created_date]],"",SUMIF(B:B,Table_production_dim1[[#This Row],[system_created_date]],D:D))</f>
        <v>6.1499999999999995</v>
      </c>
      <c r="H3092" s="10" t="str">
        <f>VLOOKUP(Table_production_dim1[[#This Row],[material_dim_material_id]],Table_material_dim1[[#All],[material_id]:[material_type_description]],3,FALSE)</f>
        <v>UBC</v>
      </c>
    </row>
    <row r="3093" spans="1:8" x14ac:dyDescent="0.25">
      <c r="A3093">
        <v>1168</v>
      </c>
      <c r="B3093" s="2">
        <v>44025</v>
      </c>
      <c r="C3093">
        <v>1280</v>
      </c>
      <c r="D3093">
        <v>0.64</v>
      </c>
      <c r="E3093" s="2">
        <v>44025</v>
      </c>
      <c r="F3093">
        <v>2</v>
      </c>
      <c r="G3093" s="10">
        <f>IF(Table_production_dim1[[#This Row],[system_created_date]]=Table_production_dim1[[#Headers],[system_created_date]],"",SUMIF(B:B,Table_production_dim1[[#This Row],[system_created_date]],D:D))</f>
        <v>6.1499999999999995</v>
      </c>
      <c r="H3093" s="10" t="str">
        <f>VLOOKUP(Table_production_dim1[[#This Row],[material_dim_material_id]],Table_material_dim1[[#All],[material_id]:[material_type_description]],3,FALSE)</f>
        <v>OCC</v>
      </c>
    </row>
    <row r="3094" spans="1:8" x14ac:dyDescent="0.25">
      <c r="A3094">
        <v>1166</v>
      </c>
      <c r="B3094" s="2">
        <v>44025</v>
      </c>
      <c r="C3094">
        <v>1320</v>
      </c>
      <c r="D3094">
        <v>0.66</v>
      </c>
      <c r="E3094" s="2">
        <v>44025</v>
      </c>
      <c r="F3094">
        <v>2</v>
      </c>
      <c r="G3094" s="10">
        <f>IF(Table_production_dim1[[#This Row],[system_created_date]]=Table_production_dim1[[#Headers],[system_created_date]],"",SUMIF(B:B,Table_production_dim1[[#This Row],[system_created_date]],D:D))</f>
        <v>6.1499999999999995</v>
      </c>
      <c r="H3094" s="10" t="str">
        <f>VLOOKUP(Table_production_dim1[[#This Row],[material_dim_material_id]],Table_material_dim1[[#All],[material_id]:[material_type_description]],3,FALSE)</f>
        <v>OCC</v>
      </c>
    </row>
    <row r="3095" spans="1:8" x14ac:dyDescent="0.25">
      <c r="A3095">
        <v>2127</v>
      </c>
      <c r="B3095" s="2">
        <v>44025</v>
      </c>
      <c r="C3095">
        <v>600</v>
      </c>
      <c r="D3095">
        <v>0.3</v>
      </c>
      <c r="E3095" s="2">
        <v>44025</v>
      </c>
      <c r="F3095">
        <v>8</v>
      </c>
      <c r="G3095" s="10">
        <f>IF(Table_production_dim1[[#This Row],[system_created_date]]=Table_production_dim1[[#Headers],[system_created_date]],"",SUMIF(B:B,Table_production_dim1[[#This Row],[system_created_date]],D:D))</f>
        <v>6.1499999999999995</v>
      </c>
      <c r="H3095" s="10" t="str">
        <f>VLOOKUP(Table_production_dim1[[#This Row],[material_dim_material_id]],Table_material_dim1[[#All],[material_id]:[material_type_description]],3,FALSE)</f>
        <v>UBC</v>
      </c>
    </row>
    <row r="3096" spans="1:8" x14ac:dyDescent="0.25">
      <c r="A3096">
        <v>1979</v>
      </c>
      <c r="B3096" s="2">
        <v>44025</v>
      </c>
      <c r="C3096">
        <v>850</v>
      </c>
      <c r="D3096">
        <v>0.43</v>
      </c>
      <c r="E3096" s="2">
        <v>44025</v>
      </c>
      <c r="F3096">
        <v>7</v>
      </c>
      <c r="G3096" s="10">
        <f>IF(Table_production_dim1[[#This Row],[system_created_date]]=Table_production_dim1[[#Headers],[system_created_date]],"",SUMIF(B:B,Table_production_dim1[[#This Row],[system_created_date]],D:D))</f>
        <v>6.1499999999999995</v>
      </c>
      <c r="H3096" s="10" t="str">
        <f>VLOOKUP(Table_production_dim1[[#This Row],[material_dim_material_id]],Table_material_dim1[[#All],[material_id]:[material_type_description]],3,FALSE)</f>
        <v>HDPEC</v>
      </c>
    </row>
    <row r="3097" spans="1:8" x14ac:dyDescent="0.25">
      <c r="A3097">
        <v>1172</v>
      </c>
      <c r="B3097" s="2">
        <v>44021</v>
      </c>
      <c r="C3097">
        <v>1310</v>
      </c>
      <c r="D3097">
        <v>0.66</v>
      </c>
      <c r="E3097" s="2">
        <v>44021</v>
      </c>
      <c r="F3097">
        <v>2</v>
      </c>
      <c r="G3097" s="10">
        <f>IF(Table_production_dim1[[#This Row],[system_created_date]]=Table_production_dim1[[#Headers],[system_created_date]],"",SUMIF(B:B,Table_production_dim1[[#This Row],[system_created_date]],D:D))</f>
        <v>5.3800000000000008</v>
      </c>
      <c r="H3097" s="10" t="str">
        <f>VLOOKUP(Table_production_dim1[[#This Row],[material_dim_material_id]],Table_material_dim1[[#All],[material_id]:[material_type_description]],3,FALSE)</f>
        <v>OCC</v>
      </c>
    </row>
    <row r="3098" spans="1:8" x14ac:dyDescent="0.25">
      <c r="A3098">
        <v>1177</v>
      </c>
      <c r="B3098" s="2">
        <v>44021</v>
      </c>
      <c r="C3098">
        <v>1280</v>
      </c>
      <c r="D3098">
        <v>0.64</v>
      </c>
      <c r="E3098" s="2">
        <v>44021</v>
      </c>
      <c r="F3098">
        <v>2</v>
      </c>
      <c r="G3098" s="10">
        <f>IF(Table_production_dim1[[#This Row],[system_created_date]]=Table_production_dim1[[#Headers],[system_created_date]],"",SUMIF(B:B,Table_production_dim1[[#This Row],[system_created_date]],D:D))</f>
        <v>5.3800000000000008</v>
      </c>
      <c r="H3098" s="10" t="str">
        <f>VLOOKUP(Table_production_dim1[[#This Row],[material_dim_material_id]],Table_material_dim1[[#All],[material_id]:[material_type_description]],3,FALSE)</f>
        <v>OCC</v>
      </c>
    </row>
    <row r="3099" spans="1:8" x14ac:dyDescent="0.25">
      <c r="A3099">
        <v>1176</v>
      </c>
      <c r="B3099" s="2">
        <v>44021</v>
      </c>
      <c r="C3099">
        <v>1300</v>
      </c>
      <c r="D3099">
        <v>0.65</v>
      </c>
      <c r="E3099" s="2">
        <v>44021</v>
      </c>
      <c r="F3099">
        <v>2</v>
      </c>
      <c r="G3099" s="10">
        <f>IF(Table_production_dim1[[#This Row],[system_created_date]]=Table_production_dim1[[#Headers],[system_created_date]],"",SUMIF(B:B,Table_production_dim1[[#This Row],[system_created_date]],D:D))</f>
        <v>5.3800000000000008</v>
      </c>
      <c r="H3099" s="10" t="str">
        <f>VLOOKUP(Table_production_dim1[[#This Row],[material_dim_material_id]],Table_material_dim1[[#All],[material_id]:[material_type_description]],3,FALSE)</f>
        <v>OCC</v>
      </c>
    </row>
    <row r="3100" spans="1:8" x14ac:dyDescent="0.25">
      <c r="A3100">
        <v>1738</v>
      </c>
      <c r="B3100" s="2">
        <v>44021</v>
      </c>
      <c r="C3100">
        <v>1700</v>
      </c>
      <c r="D3100">
        <v>0.85</v>
      </c>
      <c r="E3100" s="2">
        <v>44021</v>
      </c>
      <c r="F3100">
        <v>4</v>
      </c>
      <c r="G3100" s="10">
        <f>IF(Table_production_dim1[[#This Row],[system_created_date]]=Table_production_dim1[[#Headers],[system_created_date]],"",SUMIF(B:B,Table_production_dim1[[#This Row],[system_created_date]],D:D))</f>
        <v>5.3800000000000008</v>
      </c>
      <c r="H3100" s="10" t="str">
        <f>VLOOKUP(Table_production_dim1[[#This Row],[material_dim_material_id]],Table_material_dim1[[#All],[material_id]:[material_type_description]],3,FALSE)</f>
        <v>ONP</v>
      </c>
    </row>
    <row r="3101" spans="1:8" x14ac:dyDescent="0.25">
      <c r="A3101">
        <v>1171</v>
      </c>
      <c r="B3101" s="2">
        <v>44021</v>
      </c>
      <c r="C3101">
        <v>1290</v>
      </c>
      <c r="D3101">
        <v>0.65</v>
      </c>
      <c r="E3101" s="2">
        <v>44021</v>
      </c>
      <c r="F3101">
        <v>2</v>
      </c>
      <c r="G3101" s="10">
        <f>IF(Table_production_dim1[[#This Row],[system_created_date]]=Table_production_dim1[[#Headers],[system_created_date]],"",SUMIF(B:B,Table_production_dim1[[#This Row],[system_created_date]],D:D))</f>
        <v>5.3800000000000008</v>
      </c>
      <c r="H3101" s="10" t="str">
        <f>VLOOKUP(Table_production_dim1[[#This Row],[material_dim_material_id]],Table_material_dim1[[#All],[material_id]:[material_type_description]],3,FALSE)</f>
        <v>OCC</v>
      </c>
    </row>
    <row r="3102" spans="1:8" x14ac:dyDescent="0.25">
      <c r="A3102">
        <v>1175</v>
      </c>
      <c r="B3102" s="2">
        <v>44021</v>
      </c>
      <c r="C3102">
        <v>1290</v>
      </c>
      <c r="D3102">
        <v>0.65</v>
      </c>
      <c r="E3102" s="2">
        <v>44021</v>
      </c>
      <c r="F3102">
        <v>2</v>
      </c>
      <c r="G3102" s="10">
        <f>IF(Table_production_dim1[[#This Row],[system_created_date]]=Table_production_dim1[[#Headers],[system_created_date]],"",SUMIF(B:B,Table_production_dim1[[#This Row],[system_created_date]],D:D))</f>
        <v>5.3800000000000008</v>
      </c>
      <c r="H3102" s="10" t="str">
        <f>VLOOKUP(Table_production_dim1[[#This Row],[material_dim_material_id]],Table_material_dim1[[#All],[material_id]:[material_type_description]],3,FALSE)</f>
        <v>OCC</v>
      </c>
    </row>
    <row r="3103" spans="1:8" x14ac:dyDescent="0.25">
      <c r="A3103">
        <v>1174</v>
      </c>
      <c r="B3103" s="2">
        <v>44021</v>
      </c>
      <c r="C3103">
        <v>1300</v>
      </c>
      <c r="D3103">
        <v>0.65</v>
      </c>
      <c r="E3103" s="2">
        <v>44021</v>
      </c>
      <c r="F3103">
        <v>2</v>
      </c>
      <c r="G3103" s="10">
        <f>IF(Table_production_dim1[[#This Row],[system_created_date]]=Table_production_dim1[[#Headers],[system_created_date]],"",SUMIF(B:B,Table_production_dim1[[#This Row],[system_created_date]],D:D))</f>
        <v>5.3800000000000008</v>
      </c>
      <c r="H3103" s="10" t="str">
        <f>VLOOKUP(Table_production_dim1[[#This Row],[material_dim_material_id]],Table_material_dim1[[#All],[material_id]:[material_type_description]],3,FALSE)</f>
        <v>OCC</v>
      </c>
    </row>
    <row r="3104" spans="1:8" x14ac:dyDescent="0.25">
      <c r="A3104">
        <v>1173</v>
      </c>
      <c r="B3104" s="2">
        <v>44021</v>
      </c>
      <c r="C3104">
        <v>1260</v>
      </c>
      <c r="D3104">
        <v>0.63</v>
      </c>
      <c r="E3104" s="2">
        <v>44021</v>
      </c>
      <c r="F3104">
        <v>2</v>
      </c>
      <c r="G3104" s="10">
        <f>IF(Table_production_dim1[[#This Row],[system_created_date]]=Table_production_dim1[[#Headers],[system_created_date]],"",SUMIF(B:B,Table_production_dim1[[#This Row],[system_created_date]],D:D))</f>
        <v>5.3800000000000008</v>
      </c>
      <c r="H3104" s="10" t="str">
        <f>VLOOKUP(Table_production_dim1[[#This Row],[material_dim_material_id]],Table_material_dim1[[#All],[material_id]:[material_type_description]],3,FALSE)</f>
        <v>OCC</v>
      </c>
    </row>
    <row r="3105" spans="1:8" x14ac:dyDescent="0.25">
      <c r="A3105">
        <v>1739</v>
      </c>
      <c r="B3105" s="2">
        <v>44020</v>
      </c>
      <c r="C3105">
        <v>1700</v>
      </c>
      <c r="D3105">
        <v>0.85</v>
      </c>
      <c r="E3105" s="2">
        <v>44020</v>
      </c>
      <c r="F3105">
        <v>4</v>
      </c>
      <c r="G3105" s="10">
        <f>IF(Table_production_dim1[[#This Row],[system_created_date]]=Table_production_dim1[[#Headers],[system_created_date]],"",SUMIF(B:B,Table_production_dim1[[#This Row],[system_created_date]],D:D))</f>
        <v>3.84</v>
      </c>
      <c r="H3105" s="10" t="str">
        <f>VLOOKUP(Table_production_dim1[[#This Row],[material_dim_material_id]],Table_material_dim1[[#All],[material_id]:[material_type_description]],3,FALSE)</f>
        <v>ONP</v>
      </c>
    </row>
    <row r="3106" spans="1:8" x14ac:dyDescent="0.25">
      <c r="A3106">
        <v>1178</v>
      </c>
      <c r="B3106" s="2">
        <v>44020</v>
      </c>
      <c r="C3106">
        <v>1284</v>
      </c>
      <c r="D3106">
        <v>0.64</v>
      </c>
      <c r="E3106" s="2">
        <v>44020</v>
      </c>
      <c r="F3106">
        <v>2</v>
      </c>
      <c r="G3106" s="10">
        <f>IF(Table_production_dim1[[#This Row],[system_created_date]]=Table_production_dim1[[#Headers],[system_created_date]],"",SUMIF(B:B,Table_production_dim1[[#This Row],[system_created_date]],D:D))</f>
        <v>3.84</v>
      </c>
      <c r="H3106" s="10" t="str">
        <f>VLOOKUP(Table_production_dim1[[#This Row],[material_dim_material_id]],Table_material_dim1[[#All],[material_id]:[material_type_description]],3,FALSE)</f>
        <v>OCC</v>
      </c>
    </row>
    <row r="3107" spans="1:8" x14ac:dyDescent="0.25">
      <c r="A3107">
        <v>1526</v>
      </c>
      <c r="B3107" s="2">
        <v>44020</v>
      </c>
      <c r="C3107">
        <v>900</v>
      </c>
      <c r="D3107">
        <v>0.45</v>
      </c>
      <c r="E3107" s="2">
        <v>44020</v>
      </c>
      <c r="F3107">
        <v>3</v>
      </c>
      <c r="G3107" s="10">
        <f>IF(Table_production_dim1[[#This Row],[system_created_date]]=Table_production_dim1[[#Headers],[system_created_date]],"",SUMIF(B:B,Table_production_dim1[[#This Row],[system_created_date]],D:D))</f>
        <v>3.84</v>
      </c>
      <c r="H3107" s="10" t="str">
        <f>VLOOKUP(Table_production_dim1[[#This Row],[material_dim_material_id]],Table_material_dim1[[#All],[material_id]:[material_type_description]],3,FALSE)</f>
        <v>TIN</v>
      </c>
    </row>
    <row r="3108" spans="1:8" x14ac:dyDescent="0.25">
      <c r="A3108">
        <v>1179</v>
      </c>
      <c r="B3108" s="2">
        <v>44020</v>
      </c>
      <c r="C3108">
        <v>1310</v>
      </c>
      <c r="D3108">
        <v>0.66</v>
      </c>
      <c r="E3108" s="2">
        <v>44020</v>
      </c>
      <c r="F3108">
        <v>2</v>
      </c>
      <c r="G3108" s="10">
        <f>IF(Table_production_dim1[[#This Row],[system_created_date]]=Table_production_dim1[[#Headers],[system_created_date]],"",SUMIF(B:B,Table_production_dim1[[#This Row],[system_created_date]],D:D))</f>
        <v>3.84</v>
      </c>
      <c r="H3108" s="10" t="str">
        <f>VLOOKUP(Table_production_dim1[[#This Row],[material_dim_material_id]],Table_material_dim1[[#All],[material_id]:[material_type_description]],3,FALSE)</f>
        <v>OCC</v>
      </c>
    </row>
    <row r="3109" spans="1:8" x14ac:dyDescent="0.25">
      <c r="A3109">
        <v>1180</v>
      </c>
      <c r="B3109" s="2">
        <v>44020</v>
      </c>
      <c r="C3109">
        <v>1280</v>
      </c>
      <c r="D3109">
        <v>0.64</v>
      </c>
      <c r="E3109" s="2">
        <v>44020</v>
      </c>
      <c r="F3109">
        <v>2</v>
      </c>
      <c r="G3109" s="10">
        <f>IF(Table_production_dim1[[#This Row],[system_created_date]]=Table_production_dim1[[#Headers],[system_created_date]],"",SUMIF(B:B,Table_production_dim1[[#This Row],[system_created_date]],D:D))</f>
        <v>3.84</v>
      </c>
      <c r="H3109" s="10" t="str">
        <f>VLOOKUP(Table_production_dim1[[#This Row],[material_dim_material_id]],Table_material_dim1[[#All],[material_id]:[material_type_description]],3,FALSE)</f>
        <v>OCC</v>
      </c>
    </row>
    <row r="3110" spans="1:8" x14ac:dyDescent="0.25">
      <c r="A3110">
        <v>1895</v>
      </c>
      <c r="B3110" s="2">
        <v>44020</v>
      </c>
      <c r="C3110">
        <v>600</v>
      </c>
      <c r="D3110">
        <v>0.3</v>
      </c>
      <c r="E3110" s="2">
        <v>44020</v>
      </c>
      <c r="F3110">
        <v>5</v>
      </c>
      <c r="G3110" s="10">
        <f>IF(Table_production_dim1[[#This Row],[system_created_date]]=Table_production_dim1[[#Headers],[system_created_date]],"",SUMIF(B:B,Table_production_dim1[[#This Row],[system_created_date]],D:D))</f>
        <v>3.84</v>
      </c>
      <c r="H3110" s="10" t="str">
        <f>VLOOKUP(Table_production_dim1[[#This Row],[material_dim_material_id]],Table_material_dim1[[#All],[material_id]:[material_type_description]],3,FALSE)</f>
        <v>PET</v>
      </c>
    </row>
    <row r="3111" spans="1:8" x14ac:dyDescent="0.25">
      <c r="A3111">
        <v>2128</v>
      </c>
      <c r="B3111" s="2">
        <v>44020</v>
      </c>
      <c r="C3111">
        <v>600</v>
      </c>
      <c r="D3111">
        <v>0.3</v>
      </c>
      <c r="E3111" s="2">
        <v>44020</v>
      </c>
      <c r="F3111">
        <v>8</v>
      </c>
      <c r="G3111" s="10">
        <f>IF(Table_production_dim1[[#This Row],[system_created_date]]=Table_production_dim1[[#Headers],[system_created_date]],"",SUMIF(B:B,Table_production_dim1[[#This Row],[system_created_date]],D:D))</f>
        <v>3.84</v>
      </c>
      <c r="H3111" s="10" t="str">
        <f>VLOOKUP(Table_production_dim1[[#This Row],[material_dim_material_id]],Table_material_dim1[[#All],[material_id]:[material_type_description]],3,FALSE)</f>
        <v>UBC</v>
      </c>
    </row>
    <row r="3112" spans="1:8" x14ac:dyDescent="0.25">
      <c r="A3112">
        <v>1182</v>
      </c>
      <c r="B3112" s="2">
        <v>44019</v>
      </c>
      <c r="C3112">
        <v>1360</v>
      </c>
      <c r="D3112">
        <v>0.68</v>
      </c>
      <c r="E3112" s="2">
        <v>44019</v>
      </c>
      <c r="F3112">
        <v>2</v>
      </c>
      <c r="G3112" s="10">
        <f>IF(Table_production_dim1[[#This Row],[system_created_date]]=Table_production_dim1[[#Headers],[system_created_date]],"",SUMIF(B:B,Table_production_dim1[[#This Row],[system_created_date]],D:D))</f>
        <v>7.5800000000000018</v>
      </c>
      <c r="H3112" s="10" t="str">
        <f>VLOOKUP(Table_production_dim1[[#This Row],[material_dim_material_id]],Table_material_dim1[[#All],[material_id]:[material_type_description]],3,FALSE)</f>
        <v>OCC</v>
      </c>
    </row>
    <row r="3113" spans="1:8" x14ac:dyDescent="0.25">
      <c r="A3113">
        <v>1188</v>
      </c>
      <c r="B3113" s="2">
        <v>44019</v>
      </c>
      <c r="C3113">
        <v>1290</v>
      </c>
      <c r="D3113">
        <v>0.65</v>
      </c>
      <c r="E3113" s="2">
        <v>44019</v>
      </c>
      <c r="F3113">
        <v>2</v>
      </c>
      <c r="G3113" s="10">
        <f>IF(Table_production_dim1[[#This Row],[system_created_date]]=Table_production_dim1[[#Headers],[system_created_date]],"",SUMIF(B:B,Table_production_dim1[[#This Row],[system_created_date]],D:D))</f>
        <v>7.5800000000000018</v>
      </c>
      <c r="H3113" s="10" t="str">
        <f>VLOOKUP(Table_production_dim1[[#This Row],[material_dim_material_id]],Table_material_dim1[[#All],[material_id]:[material_type_description]],3,FALSE)</f>
        <v>OCC</v>
      </c>
    </row>
    <row r="3114" spans="1:8" x14ac:dyDescent="0.25">
      <c r="A3114">
        <v>1186</v>
      </c>
      <c r="B3114" s="2">
        <v>44019</v>
      </c>
      <c r="C3114">
        <v>1390</v>
      </c>
      <c r="D3114">
        <v>0.7</v>
      </c>
      <c r="E3114" s="2">
        <v>44019</v>
      </c>
      <c r="F3114">
        <v>2</v>
      </c>
      <c r="G3114" s="10">
        <f>IF(Table_production_dim1[[#This Row],[system_created_date]]=Table_production_dim1[[#Headers],[system_created_date]],"",SUMIF(B:B,Table_production_dim1[[#This Row],[system_created_date]],D:D))</f>
        <v>7.5800000000000018</v>
      </c>
      <c r="H3114" s="10" t="str">
        <f>VLOOKUP(Table_production_dim1[[#This Row],[material_dim_material_id]],Table_material_dim1[[#All],[material_id]:[material_type_description]],3,FALSE)</f>
        <v>OCC</v>
      </c>
    </row>
    <row r="3115" spans="1:8" x14ac:dyDescent="0.25">
      <c r="A3115">
        <v>1740</v>
      </c>
      <c r="B3115" s="2">
        <v>44019</v>
      </c>
      <c r="C3115">
        <v>1700</v>
      </c>
      <c r="D3115">
        <v>0.85</v>
      </c>
      <c r="E3115" s="2">
        <v>44019</v>
      </c>
      <c r="F3115">
        <v>4</v>
      </c>
      <c r="G3115" s="10">
        <f>IF(Table_production_dim1[[#This Row],[system_created_date]]=Table_production_dim1[[#Headers],[system_created_date]],"",SUMIF(B:B,Table_production_dim1[[#This Row],[system_created_date]],D:D))</f>
        <v>7.5800000000000018</v>
      </c>
      <c r="H3115" s="10" t="str">
        <f>VLOOKUP(Table_production_dim1[[#This Row],[material_dim_material_id]],Table_material_dim1[[#All],[material_id]:[material_type_description]],3,FALSE)</f>
        <v>ONP</v>
      </c>
    </row>
    <row r="3116" spans="1:8" x14ac:dyDescent="0.25">
      <c r="A3116">
        <v>1187</v>
      </c>
      <c r="B3116" s="2">
        <v>44019</v>
      </c>
      <c r="C3116">
        <v>1360</v>
      </c>
      <c r="D3116">
        <v>0.68</v>
      </c>
      <c r="E3116" s="2">
        <v>44019</v>
      </c>
      <c r="F3116">
        <v>2</v>
      </c>
      <c r="G3116" s="10">
        <f>IF(Table_production_dim1[[#This Row],[system_created_date]]=Table_production_dim1[[#Headers],[system_created_date]],"",SUMIF(B:B,Table_production_dim1[[#This Row],[system_created_date]],D:D))</f>
        <v>7.5800000000000018</v>
      </c>
      <c r="H3116" s="10" t="str">
        <f>VLOOKUP(Table_production_dim1[[#This Row],[material_dim_material_id]],Table_material_dim1[[#All],[material_id]:[material_type_description]],3,FALSE)</f>
        <v>OCC</v>
      </c>
    </row>
    <row r="3117" spans="1:8" x14ac:dyDescent="0.25">
      <c r="A3117">
        <v>1741</v>
      </c>
      <c r="B3117" s="2">
        <v>44019</v>
      </c>
      <c r="C3117">
        <v>1500</v>
      </c>
      <c r="D3117">
        <v>0.75</v>
      </c>
      <c r="E3117" s="2">
        <v>44019</v>
      </c>
      <c r="F3117">
        <v>4</v>
      </c>
      <c r="G3117" s="10">
        <f>IF(Table_production_dim1[[#This Row],[system_created_date]]=Table_production_dim1[[#Headers],[system_created_date]],"",SUMIF(B:B,Table_production_dim1[[#This Row],[system_created_date]],D:D))</f>
        <v>7.5800000000000018</v>
      </c>
      <c r="H3117" s="10" t="str">
        <f>VLOOKUP(Table_production_dim1[[#This Row],[material_dim_material_id]],Table_material_dim1[[#All],[material_id]:[material_type_description]],3,FALSE)</f>
        <v>ONP</v>
      </c>
    </row>
    <row r="3118" spans="1:8" x14ac:dyDescent="0.25">
      <c r="A3118">
        <v>1181</v>
      </c>
      <c r="B3118" s="2">
        <v>44019</v>
      </c>
      <c r="C3118">
        <v>1400</v>
      </c>
      <c r="D3118">
        <v>0.7</v>
      </c>
      <c r="E3118" s="2">
        <v>44019</v>
      </c>
      <c r="F3118">
        <v>2</v>
      </c>
      <c r="G3118" s="10">
        <f>IF(Table_production_dim1[[#This Row],[system_created_date]]=Table_production_dim1[[#Headers],[system_created_date]],"",SUMIF(B:B,Table_production_dim1[[#This Row],[system_created_date]],D:D))</f>
        <v>7.5800000000000018</v>
      </c>
      <c r="H3118" s="10" t="str">
        <f>VLOOKUP(Table_production_dim1[[#This Row],[material_dim_material_id]],Table_material_dim1[[#All],[material_id]:[material_type_description]],3,FALSE)</f>
        <v>OCC</v>
      </c>
    </row>
    <row r="3119" spans="1:8" x14ac:dyDescent="0.25">
      <c r="A3119">
        <v>1185</v>
      </c>
      <c r="B3119" s="2">
        <v>44019</v>
      </c>
      <c r="C3119">
        <v>1400</v>
      </c>
      <c r="D3119">
        <v>0.7</v>
      </c>
      <c r="E3119" s="2">
        <v>44019</v>
      </c>
      <c r="F3119">
        <v>2</v>
      </c>
      <c r="G3119" s="10">
        <f>IF(Table_production_dim1[[#This Row],[system_created_date]]=Table_production_dim1[[#Headers],[system_created_date]],"",SUMIF(B:B,Table_production_dim1[[#This Row],[system_created_date]],D:D))</f>
        <v>7.5800000000000018</v>
      </c>
      <c r="H3119" s="10" t="str">
        <f>VLOOKUP(Table_production_dim1[[#This Row],[material_dim_material_id]],Table_material_dim1[[#All],[material_id]:[material_type_description]],3,FALSE)</f>
        <v>OCC</v>
      </c>
    </row>
    <row r="3120" spans="1:8" x14ac:dyDescent="0.25">
      <c r="A3120">
        <v>1183</v>
      </c>
      <c r="B3120" s="2">
        <v>44019</v>
      </c>
      <c r="C3120">
        <v>1295</v>
      </c>
      <c r="D3120">
        <v>0.65</v>
      </c>
      <c r="E3120" s="2">
        <v>44019</v>
      </c>
      <c r="F3120">
        <v>2</v>
      </c>
      <c r="G3120" s="10">
        <f>IF(Table_production_dim1[[#This Row],[system_created_date]]=Table_production_dim1[[#Headers],[system_created_date]],"",SUMIF(B:B,Table_production_dim1[[#This Row],[system_created_date]],D:D))</f>
        <v>7.5800000000000018</v>
      </c>
      <c r="H3120" s="10" t="str">
        <f>VLOOKUP(Table_production_dim1[[#This Row],[material_dim_material_id]],Table_material_dim1[[#All],[material_id]:[material_type_description]],3,FALSE)</f>
        <v>OCC</v>
      </c>
    </row>
    <row r="3121" spans="1:8" x14ac:dyDescent="0.25">
      <c r="A3121">
        <v>1896</v>
      </c>
      <c r="B3121" s="2">
        <v>44019</v>
      </c>
      <c r="C3121">
        <v>600</v>
      </c>
      <c r="D3121">
        <v>0.3</v>
      </c>
      <c r="E3121" s="2">
        <v>44019</v>
      </c>
      <c r="F3121">
        <v>5</v>
      </c>
      <c r="G3121" s="10">
        <f>IF(Table_production_dim1[[#This Row],[system_created_date]]=Table_production_dim1[[#Headers],[system_created_date]],"",SUMIF(B:B,Table_production_dim1[[#This Row],[system_created_date]],D:D))</f>
        <v>7.5800000000000018</v>
      </c>
      <c r="H3121" s="10" t="str">
        <f>VLOOKUP(Table_production_dim1[[#This Row],[material_dim_material_id]],Table_material_dim1[[#All],[material_id]:[material_type_description]],3,FALSE)</f>
        <v>PET</v>
      </c>
    </row>
    <row r="3122" spans="1:8" x14ac:dyDescent="0.25">
      <c r="A3122">
        <v>2129</v>
      </c>
      <c r="B3122" s="2">
        <v>44019</v>
      </c>
      <c r="C3122">
        <v>460</v>
      </c>
      <c r="D3122">
        <v>0.23</v>
      </c>
      <c r="E3122" s="2">
        <v>44019</v>
      </c>
      <c r="F3122">
        <v>8</v>
      </c>
      <c r="G3122" s="10">
        <f>IF(Table_production_dim1[[#This Row],[system_created_date]]=Table_production_dim1[[#Headers],[system_created_date]],"",SUMIF(B:B,Table_production_dim1[[#This Row],[system_created_date]],D:D))</f>
        <v>7.5800000000000018</v>
      </c>
      <c r="H3122" s="10" t="str">
        <f>VLOOKUP(Table_production_dim1[[#This Row],[material_dim_material_id]],Table_material_dim1[[#All],[material_id]:[material_type_description]],3,FALSE)</f>
        <v>UBC</v>
      </c>
    </row>
    <row r="3123" spans="1:8" x14ac:dyDescent="0.25">
      <c r="A3123">
        <v>1184</v>
      </c>
      <c r="B3123" s="2">
        <v>44019</v>
      </c>
      <c r="C3123">
        <v>1380</v>
      </c>
      <c r="D3123">
        <v>0.69</v>
      </c>
      <c r="E3123" s="2">
        <v>44019</v>
      </c>
      <c r="F3123">
        <v>2</v>
      </c>
      <c r="G3123" s="10">
        <f>IF(Table_production_dim1[[#This Row],[system_created_date]]=Table_production_dim1[[#Headers],[system_created_date]],"",SUMIF(B:B,Table_production_dim1[[#This Row],[system_created_date]],D:D))</f>
        <v>7.5800000000000018</v>
      </c>
      <c r="H3123" s="10" t="str">
        <f>VLOOKUP(Table_production_dim1[[#This Row],[material_dim_material_id]],Table_material_dim1[[#All],[material_id]:[material_type_description]],3,FALSE)</f>
        <v>OCC</v>
      </c>
    </row>
    <row r="3124" spans="1:8" x14ac:dyDescent="0.25">
      <c r="A3124">
        <v>2130</v>
      </c>
      <c r="B3124" s="2">
        <v>44018</v>
      </c>
      <c r="C3124">
        <v>480</v>
      </c>
      <c r="D3124">
        <v>0.24</v>
      </c>
      <c r="E3124" s="2">
        <v>44018</v>
      </c>
      <c r="F3124">
        <v>8</v>
      </c>
      <c r="G3124" s="10">
        <f>IF(Table_production_dim1[[#This Row],[system_created_date]]=Table_production_dim1[[#Headers],[system_created_date]],"",SUMIF(B:B,Table_production_dim1[[#This Row],[system_created_date]],D:D))</f>
        <v>4.96</v>
      </c>
      <c r="H3124" s="10" t="str">
        <f>VLOOKUP(Table_production_dim1[[#This Row],[material_dim_material_id]],Table_material_dim1[[#All],[material_id]:[material_type_description]],3,FALSE)</f>
        <v>UBC</v>
      </c>
    </row>
    <row r="3125" spans="1:8" x14ac:dyDescent="0.25">
      <c r="A3125">
        <v>1981</v>
      </c>
      <c r="B3125" s="2">
        <v>44018</v>
      </c>
      <c r="C3125">
        <v>800</v>
      </c>
      <c r="D3125">
        <v>0.4</v>
      </c>
      <c r="E3125" s="2">
        <v>44018</v>
      </c>
      <c r="F3125">
        <v>7</v>
      </c>
      <c r="G3125" s="10">
        <f>IF(Table_production_dim1[[#This Row],[system_created_date]]=Table_production_dim1[[#Headers],[system_created_date]],"",SUMIF(B:B,Table_production_dim1[[#This Row],[system_created_date]],D:D))</f>
        <v>4.96</v>
      </c>
      <c r="H3125" s="10" t="str">
        <f>VLOOKUP(Table_production_dim1[[#This Row],[material_dim_material_id]],Table_material_dim1[[#All],[material_id]:[material_type_description]],3,FALSE)</f>
        <v>HDPEC</v>
      </c>
    </row>
    <row r="3126" spans="1:8" x14ac:dyDescent="0.25">
      <c r="A3126">
        <v>1189</v>
      </c>
      <c r="B3126" s="2">
        <v>44018</v>
      </c>
      <c r="C3126">
        <v>1400</v>
      </c>
      <c r="D3126">
        <v>0.7</v>
      </c>
      <c r="E3126" s="2">
        <v>44018</v>
      </c>
      <c r="F3126">
        <v>2</v>
      </c>
      <c r="G3126" s="10">
        <f>IF(Table_production_dim1[[#This Row],[system_created_date]]=Table_production_dim1[[#Headers],[system_created_date]],"",SUMIF(B:B,Table_production_dim1[[#This Row],[system_created_date]],D:D))</f>
        <v>4.96</v>
      </c>
      <c r="H3126" s="10" t="str">
        <f>VLOOKUP(Table_production_dim1[[#This Row],[material_dim_material_id]],Table_material_dim1[[#All],[material_id]:[material_type_description]],3,FALSE)</f>
        <v>OCC</v>
      </c>
    </row>
    <row r="3127" spans="1:8" x14ac:dyDescent="0.25">
      <c r="A3127">
        <v>1191</v>
      </c>
      <c r="B3127" s="2">
        <v>44018</v>
      </c>
      <c r="C3127">
        <v>1345</v>
      </c>
      <c r="D3127">
        <v>0.67</v>
      </c>
      <c r="E3127" s="2">
        <v>44018</v>
      </c>
      <c r="F3127">
        <v>2</v>
      </c>
      <c r="G3127" s="10">
        <f>IF(Table_production_dim1[[#This Row],[system_created_date]]=Table_production_dim1[[#Headers],[system_created_date]],"",SUMIF(B:B,Table_production_dim1[[#This Row],[system_created_date]],D:D))</f>
        <v>4.96</v>
      </c>
      <c r="H3127" s="10" t="str">
        <f>VLOOKUP(Table_production_dim1[[#This Row],[material_dim_material_id]],Table_material_dim1[[#All],[material_id]:[material_type_description]],3,FALSE)</f>
        <v>OCC</v>
      </c>
    </row>
    <row r="3128" spans="1:8" x14ac:dyDescent="0.25">
      <c r="A3128">
        <v>1742</v>
      </c>
      <c r="B3128" s="2">
        <v>44018</v>
      </c>
      <c r="C3128">
        <v>1780</v>
      </c>
      <c r="D3128">
        <v>0.89</v>
      </c>
      <c r="E3128" s="2">
        <v>44018</v>
      </c>
      <c r="F3128">
        <v>4</v>
      </c>
      <c r="G3128" s="10">
        <f>IF(Table_production_dim1[[#This Row],[system_created_date]]=Table_production_dim1[[#Headers],[system_created_date]],"",SUMIF(B:B,Table_production_dim1[[#This Row],[system_created_date]],D:D))</f>
        <v>4.96</v>
      </c>
      <c r="H3128" s="10" t="str">
        <f>VLOOKUP(Table_production_dim1[[#This Row],[material_dim_material_id]],Table_material_dim1[[#All],[material_id]:[material_type_description]],3,FALSE)</f>
        <v>ONP</v>
      </c>
    </row>
    <row r="3129" spans="1:8" x14ac:dyDescent="0.25">
      <c r="A3129">
        <v>1192</v>
      </c>
      <c r="B3129" s="2">
        <v>44018</v>
      </c>
      <c r="C3129">
        <v>1285</v>
      </c>
      <c r="D3129">
        <v>0.64</v>
      </c>
      <c r="E3129" s="2">
        <v>44018</v>
      </c>
      <c r="F3129">
        <v>2</v>
      </c>
      <c r="G3129" s="10">
        <f>IF(Table_production_dim1[[#This Row],[system_created_date]]=Table_production_dim1[[#Headers],[system_created_date]],"",SUMIF(B:B,Table_production_dim1[[#This Row],[system_created_date]],D:D))</f>
        <v>4.96</v>
      </c>
      <c r="H3129" s="10" t="str">
        <f>VLOOKUP(Table_production_dim1[[#This Row],[material_dim_material_id]],Table_material_dim1[[#All],[material_id]:[material_type_description]],3,FALSE)</f>
        <v>OCC</v>
      </c>
    </row>
    <row r="3130" spans="1:8" x14ac:dyDescent="0.25">
      <c r="A3130">
        <v>1190</v>
      </c>
      <c r="B3130" s="2">
        <v>44018</v>
      </c>
      <c r="C3130">
        <v>1360</v>
      </c>
      <c r="D3130">
        <v>0.68</v>
      </c>
      <c r="E3130" s="2">
        <v>44018</v>
      </c>
      <c r="F3130">
        <v>2</v>
      </c>
      <c r="G3130" s="10">
        <f>IF(Table_production_dim1[[#This Row],[system_created_date]]=Table_production_dim1[[#Headers],[system_created_date]],"",SUMIF(B:B,Table_production_dim1[[#This Row],[system_created_date]],D:D))</f>
        <v>4.96</v>
      </c>
      <c r="H3130" s="10" t="str">
        <f>VLOOKUP(Table_production_dim1[[#This Row],[material_dim_material_id]],Table_material_dim1[[#All],[material_id]:[material_type_description]],3,FALSE)</f>
        <v>OCC</v>
      </c>
    </row>
    <row r="3131" spans="1:8" x14ac:dyDescent="0.25">
      <c r="A3131">
        <v>1897</v>
      </c>
      <c r="B3131" s="2">
        <v>44018</v>
      </c>
      <c r="C3131">
        <v>680</v>
      </c>
      <c r="D3131">
        <v>0.34</v>
      </c>
      <c r="E3131" s="2">
        <v>44018</v>
      </c>
      <c r="F3131">
        <v>5</v>
      </c>
      <c r="G3131" s="10">
        <f>IF(Table_production_dim1[[#This Row],[system_created_date]]=Table_production_dim1[[#Headers],[system_created_date]],"",SUMIF(B:B,Table_production_dim1[[#This Row],[system_created_date]],D:D))</f>
        <v>4.96</v>
      </c>
      <c r="H3131" s="10" t="str">
        <f>VLOOKUP(Table_production_dim1[[#This Row],[material_dim_material_id]],Table_material_dim1[[#All],[material_id]:[material_type_description]],3,FALSE)</f>
        <v>PET</v>
      </c>
    </row>
    <row r="3132" spans="1:8" x14ac:dyDescent="0.25">
      <c r="A3132">
        <v>1980</v>
      </c>
      <c r="B3132" s="2">
        <v>44018</v>
      </c>
      <c r="C3132">
        <v>800</v>
      </c>
      <c r="D3132">
        <v>0.4</v>
      </c>
      <c r="E3132" s="2">
        <v>44018</v>
      </c>
      <c r="F3132">
        <v>7</v>
      </c>
      <c r="G3132" s="10">
        <f>IF(Table_production_dim1[[#This Row],[system_created_date]]=Table_production_dim1[[#Headers],[system_created_date]],"",SUMIF(B:B,Table_production_dim1[[#This Row],[system_created_date]],D:D))</f>
        <v>4.96</v>
      </c>
      <c r="H3132" s="10" t="str">
        <f>VLOOKUP(Table_production_dim1[[#This Row],[material_dim_material_id]],Table_material_dim1[[#All],[material_id]:[material_type_description]],3,FALSE)</f>
        <v>HDPEC</v>
      </c>
    </row>
    <row r="3133" spans="1:8" x14ac:dyDescent="0.25">
      <c r="A3133">
        <v>1743</v>
      </c>
      <c r="B3133" s="2">
        <v>44015</v>
      </c>
      <c r="C3133">
        <v>1700</v>
      </c>
      <c r="D3133">
        <v>0.85</v>
      </c>
      <c r="E3133" s="2">
        <v>44015</v>
      </c>
      <c r="F3133">
        <v>4</v>
      </c>
      <c r="G3133" s="10">
        <f>IF(Table_production_dim1[[#This Row],[system_created_date]]=Table_production_dim1[[#Headers],[system_created_date]],"",SUMIF(B:B,Table_production_dim1[[#This Row],[system_created_date]],D:D))</f>
        <v>4.67</v>
      </c>
      <c r="H3133" s="10" t="str">
        <f>VLOOKUP(Table_production_dim1[[#This Row],[material_dim_material_id]],Table_material_dim1[[#All],[material_id]:[material_type_description]],3,FALSE)</f>
        <v>ONP</v>
      </c>
    </row>
    <row r="3134" spans="1:8" x14ac:dyDescent="0.25">
      <c r="A3134">
        <v>1744</v>
      </c>
      <c r="B3134" s="2">
        <v>44015</v>
      </c>
      <c r="C3134">
        <v>1500</v>
      </c>
      <c r="D3134">
        <v>0.75</v>
      </c>
      <c r="E3134" s="2">
        <v>44015</v>
      </c>
      <c r="F3134">
        <v>4</v>
      </c>
      <c r="G3134" s="10">
        <f>IF(Table_production_dim1[[#This Row],[system_created_date]]=Table_production_dim1[[#Headers],[system_created_date]],"",SUMIF(B:B,Table_production_dim1[[#This Row],[system_created_date]],D:D))</f>
        <v>4.67</v>
      </c>
      <c r="H3134" s="10" t="str">
        <f>VLOOKUP(Table_production_dim1[[#This Row],[material_dim_material_id]],Table_material_dim1[[#All],[material_id]:[material_type_description]],3,FALSE)</f>
        <v>ONP</v>
      </c>
    </row>
    <row r="3135" spans="1:8" x14ac:dyDescent="0.25">
      <c r="A3135">
        <v>1898</v>
      </c>
      <c r="B3135" s="2">
        <v>44015</v>
      </c>
      <c r="C3135">
        <v>600</v>
      </c>
      <c r="D3135">
        <v>0.3</v>
      </c>
      <c r="E3135" s="2">
        <v>44015</v>
      </c>
      <c r="F3135">
        <v>5</v>
      </c>
      <c r="G3135" s="10">
        <f>IF(Table_production_dim1[[#This Row],[system_created_date]]=Table_production_dim1[[#Headers],[system_created_date]],"",SUMIF(B:B,Table_production_dim1[[#This Row],[system_created_date]],D:D))</f>
        <v>4.67</v>
      </c>
      <c r="H3135" s="10" t="str">
        <f>VLOOKUP(Table_production_dim1[[#This Row],[material_dim_material_id]],Table_material_dim1[[#All],[material_id]:[material_type_description]],3,FALSE)</f>
        <v>PET</v>
      </c>
    </row>
    <row r="3136" spans="1:8" x14ac:dyDescent="0.25">
      <c r="A3136">
        <v>1195</v>
      </c>
      <c r="B3136" s="2">
        <v>44015</v>
      </c>
      <c r="C3136">
        <v>1264</v>
      </c>
      <c r="D3136">
        <v>0.63</v>
      </c>
      <c r="E3136" s="2">
        <v>44015</v>
      </c>
      <c r="F3136">
        <v>2</v>
      </c>
      <c r="G3136" s="10">
        <f>IF(Table_production_dim1[[#This Row],[system_created_date]]=Table_production_dim1[[#Headers],[system_created_date]],"",SUMIF(B:B,Table_production_dim1[[#This Row],[system_created_date]],D:D))</f>
        <v>4.67</v>
      </c>
      <c r="H3136" s="10" t="str">
        <f>VLOOKUP(Table_production_dim1[[#This Row],[material_dim_material_id]],Table_material_dim1[[#All],[material_id]:[material_type_description]],3,FALSE)</f>
        <v>OCC</v>
      </c>
    </row>
    <row r="3137" spans="1:8" x14ac:dyDescent="0.25">
      <c r="A3137">
        <v>1194</v>
      </c>
      <c r="B3137" s="2">
        <v>44015</v>
      </c>
      <c r="C3137">
        <v>1216</v>
      </c>
      <c r="D3137">
        <v>0.61</v>
      </c>
      <c r="E3137" s="2">
        <v>44015</v>
      </c>
      <c r="F3137">
        <v>2</v>
      </c>
      <c r="G3137" s="10">
        <f>IF(Table_production_dim1[[#This Row],[system_created_date]]=Table_production_dim1[[#Headers],[system_created_date]],"",SUMIF(B:B,Table_production_dim1[[#This Row],[system_created_date]],D:D))</f>
        <v>4.67</v>
      </c>
      <c r="H3137" s="10" t="str">
        <f>VLOOKUP(Table_production_dim1[[#This Row],[material_dim_material_id]],Table_material_dim1[[#All],[material_id]:[material_type_description]],3,FALSE)</f>
        <v>OCC</v>
      </c>
    </row>
    <row r="3138" spans="1:8" x14ac:dyDescent="0.25">
      <c r="A3138">
        <v>2131</v>
      </c>
      <c r="B3138" s="2">
        <v>44015</v>
      </c>
      <c r="C3138">
        <v>480</v>
      </c>
      <c r="D3138">
        <v>0.24</v>
      </c>
      <c r="E3138" s="2">
        <v>44015</v>
      </c>
      <c r="F3138">
        <v>8</v>
      </c>
      <c r="G3138" s="10">
        <f>IF(Table_production_dim1[[#This Row],[system_created_date]]=Table_production_dim1[[#Headers],[system_created_date]],"",SUMIF(B:B,Table_production_dim1[[#This Row],[system_created_date]],D:D))</f>
        <v>4.67</v>
      </c>
      <c r="H3138" s="10" t="str">
        <f>VLOOKUP(Table_production_dim1[[#This Row],[material_dim_material_id]],Table_material_dim1[[#All],[material_id]:[material_type_description]],3,FALSE)</f>
        <v>UBC</v>
      </c>
    </row>
    <row r="3139" spans="1:8" x14ac:dyDescent="0.25">
      <c r="A3139">
        <v>1196</v>
      </c>
      <c r="B3139" s="2">
        <v>44015</v>
      </c>
      <c r="C3139">
        <v>1310</v>
      </c>
      <c r="D3139">
        <v>0.66</v>
      </c>
      <c r="E3139" s="2">
        <v>44015</v>
      </c>
      <c r="F3139">
        <v>2</v>
      </c>
      <c r="G3139" s="10">
        <f>IF(Table_production_dim1[[#This Row],[system_created_date]]=Table_production_dim1[[#Headers],[system_created_date]],"",SUMIF(B:B,Table_production_dim1[[#This Row],[system_created_date]],D:D))</f>
        <v>4.67</v>
      </c>
      <c r="H3139" s="10" t="str">
        <f>VLOOKUP(Table_production_dim1[[#This Row],[material_dim_material_id]],Table_material_dim1[[#All],[material_id]:[material_type_description]],3,FALSE)</f>
        <v>OCC</v>
      </c>
    </row>
    <row r="3140" spans="1:8" x14ac:dyDescent="0.25">
      <c r="A3140">
        <v>1193</v>
      </c>
      <c r="B3140" s="2">
        <v>44015</v>
      </c>
      <c r="C3140">
        <v>1264</v>
      </c>
      <c r="D3140">
        <v>0.63</v>
      </c>
      <c r="E3140" s="2">
        <v>44015</v>
      </c>
      <c r="F3140">
        <v>2</v>
      </c>
      <c r="G3140" s="10">
        <f>IF(Table_production_dim1[[#This Row],[system_created_date]]=Table_production_dim1[[#Headers],[system_created_date]],"",SUMIF(B:B,Table_production_dim1[[#This Row],[system_created_date]],D:D))</f>
        <v>4.67</v>
      </c>
      <c r="H3140" s="10" t="str">
        <f>VLOOKUP(Table_production_dim1[[#This Row],[material_dim_material_id]],Table_material_dim1[[#All],[material_id]:[material_type_description]],3,FALSE)</f>
        <v>OCC</v>
      </c>
    </row>
    <row r="3141" spans="1:8" x14ac:dyDescent="0.25">
      <c r="A3141">
        <v>2132</v>
      </c>
      <c r="B3141" s="2">
        <v>44013</v>
      </c>
      <c r="C3141">
        <v>488</v>
      </c>
      <c r="D3141">
        <v>0.24</v>
      </c>
      <c r="E3141" s="2">
        <v>44013</v>
      </c>
      <c r="F3141">
        <v>8</v>
      </c>
      <c r="G3141" s="10">
        <f>IF(Table_production_dim1[[#This Row],[system_created_date]]=Table_production_dim1[[#Headers],[system_created_date]],"",SUMIF(B:B,Table_production_dim1[[#This Row],[system_created_date]],D:D))</f>
        <v>4.6800000000000006</v>
      </c>
      <c r="H3141" s="10" t="str">
        <f>VLOOKUP(Table_production_dim1[[#This Row],[material_dim_material_id]],Table_material_dim1[[#All],[material_id]:[material_type_description]],3,FALSE)</f>
        <v>UBC</v>
      </c>
    </row>
    <row r="3142" spans="1:8" x14ac:dyDescent="0.25">
      <c r="A3142">
        <v>1197</v>
      </c>
      <c r="B3142" s="2">
        <v>44013</v>
      </c>
      <c r="C3142">
        <v>1230</v>
      </c>
      <c r="D3142">
        <v>0.62</v>
      </c>
      <c r="E3142" s="2">
        <v>44013</v>
      </c>
      <c r="F3142">
        <v>2</v>
      </c>
      <c r="G3142" s="10">
        <f>IF(Table_production_dim1[[#This Row],[system_created_date]]=Table_production_dim1[[#Headers],[system_created_date]],"",SUMIF(B:B,Table_production_dim1[[#This Row],[system_created_date]],D:D))</f>
        <v>4.6800000000000006</v>
      </c>
      <c r="H3142" s="10" t="str">
        <f>VLOOKUP(Table_production_dim1[[#This Row],[material_dim_material_id]],Table_material_dim1[[#All],[material_id]:[material_type_description]],3,FALSE)</f>
        <v>OCC</v>
      </c>
    </row>
    <row r="3143" spans="1:8" x14ac:dyDescent="0.25">
      <c r="A3143">
        <v>1201</v>
      </c>
      <c r="B3143" s="2">
        <v>44013</v>
      </c>
      <c r="C3143">
        <v>1278</v>
      </c>
      <c r="D3143">
        <v>0.64</v>
      </c>
      <c r="E3143" s="2">
        <v>44013</v>
      </c>
      <c r="F3143">
        <v>2</v>
      </c>
      <c r="G3143" s="10">
        <f>IF(Table_production_dim1[[#This Row],[system_created_date]]=Table_production_dim1[[#Headers],[system_created_date]],"",SUMIF(B:B,Table_production_dim1[[#This Row],[system_created_date]],D:D))</f>
        <v>4.6800000000000006</v>
      </c>
      <c r="H3143" s="10" t="str">
        <f>VLOOKUP(Table_production_dim1[[#This Row],[material_dim_material_id]],Table_material_dim1[[#All],[material_id]:[material_type_description]],3,FALSE)</f>
        <v>OCC</v>
      </c>
    </row>
    <row r="3144" spans="1:8" x14ac:dyDescent="0.25">
      <c r="A3144">
        <v>1745</v>
      </c>
      <c r="B3144" s="2">
        <v>44013</v>
      </c>
      <c r="C3144">
        <v>1860</v>
      </c>
      <c r="D3144">
        <v>0.93</v>
      </c>
      <c r="E3144" s="2">
        <v>44013</v>
      </c>
      <c r="F3144">
        <v>4</v>
      </c>
      <c r="G3144" s="10">
        <f>IF(Table_production_dim1[[#This Row],[system_created_date]]=Table_production_dim1[[#Headers],[system_created_date]],"",SUMIF(B:B,Table_production_dim1[[#This Row],[system_created_date]],D:D))</f>
        <v>4.6800000000000006</v>
      </c>
      <c r="H3144" s="10" t="str">
        <f>VLOOKUP(Table_production_dim1[[#This Row],[material_dim_material_id]],Table_material_dim1[[#All],[material_id]:[material_type_description]],3,FALSE)</f>
        <v>ONP</v>
      </c>
    </row>
    <row r="3145" spans="1:8" x14ac:dyDescent="0.25">
      <c r="A3145">
        <v>1198</v>
      </c>
      <c r="B3145" s="2">
        <v>44013</v>
      </c>
      <c r="C3145">
        <v>1300</v>
      </c>
      <c r="D3145">
        <v>0.65</v>
      </c>
      <c r="E3145" s="2">
        <v>44013</v>
      </c>
      <c r="F3145">
        <v>2</v>
      </c>
      <c r="G3145" s="10">
        <f>IF(Table_production_dim1[[#This Row],[system_created_date]]=Table_production_dim1[[#Headers],[system_created_date]],"",SUMIF(B:B,Table_production_dim1[[#This Row],[system_created_date]],D:D))</f>
        <v>4.6800000000000006</v>
      </c>
      <c r="H3145" s="10" t="str">
        <f>VLOOKUP(Table_production_dim1[[#This Row],[material_dim_material_id]],Table_material_dim1[[#All],[material_id]:[material_type_description]],3,FALSE)</f>
        <v>OCC</v>
      </c>
    </row>
    <row r="3146" spans="1:8" x14ac:dyDescent="0.25">
      <c r="A3146">
        <v>1200</v>
      </c>
      <c r="B3146" s="2">
        <v>44013</v>
      </c>
      <c r="C3146">
        <v>1290</v>
      </c>
      <c r="D3146">
        <v>0.65</v>
      </c>
      <c r="E3146" s="2">
        <v>44013</v>
      </c>
      <c r="F3146">
        <v>2</v>
      </c>
      <c r="G3146" s="10">
        <f>IF(Table_production_dim1[[#This Row],[system_created_date]]=Table_production_dim1[[#Headers],[system_created_date]],"",SUMIF(B:B,Table_production_dim1[[#This Row],[system_created_date]],D:D))</f>
        <v>4.6800000000000006</v>
      </c>
      <c r="H3146" s="10" t="str">
        <f>VLOOKUP(Table_production_dim1[[#This Row],[material_dim_material_id]],Table_material_dim1[[#All],[material_id]:[material_type_description]],3,FALSE)</f>
        <v>OCC</v>
      </c>
    </row>
    <row r="3147" spans="1:8" x14ac:dyDescent="0.25">
      <c r="A3147">
        <v>1899</v>
      </c>
      <c r="B3147" s="2">
        <v>44013</v>
      </c>
      <c r="C3147">
        <v>600</v>
      </c>
      <c r="D3147">
        <v>0.3</v>
      </c>
      <c r="E3147" s="2">
        <v>44013</v>
      </c>
      <c r="F3147">
        <v>5</v>
      </c>
      <c r="G3147" s="10">
        <f>IF(Table_production_dim1[[#This Row],[system_created_date]]=Table_production_dim1[[#Headers],[system_created_date]],"",SUMIF(B:B,Table_production_dim1[[#This Row],[system_created_date]],D:D))</f>
        <v>4.6800000000000006</v>
      </c>
      <c r="H3147" s="10" t="str">
        <f>VLOOKUP(Table_production_dim1[[#This Row],[material_dim_material_id]],Table_material_dim1[[#All],[material_id]:[material_type_description]],3,FALSE)</f>
        <v>PET</v>
      </c>
    </row>
    <row r="3148" spans="1:8" x14ac:dyDescent="0.25">
      <c r="A3148">
        <v>1199</v>
      </c>
      <c r="B3148" s="2">
        <v>44013</v>
      </c>
      <c r="C3148">
        <v>1300</v>
      </c>
      <c r="D3148">
        <v>0.65</v>
      </c>
      <c r="E3148" s="2">
        <v>44013</v>
      </c>
      <c r="F3148">
        <v>2</v>
      </c>
      <c r="G3148" s="10">
        <f>IF(Table_production_dim1[[#This Row],[system_created_date]]=Table_production_dim1[[#Headers],[system_created_date]],"",SUMIF(B:B,Table_production_dim1[[#This Row],[system_created_date]],D:D))</f>
        <v>4.6800000000000006</v>
      </c>
      <c r="H3148" s="10" t="str">
        <f>VLOOKUP(Table_production_dim1[[#This Row],[material_dim_material_id]],Table_material_dim1[[#All],[material_id]:[material_type_description]],3,FALSE)</f>
        <v>OCC</v>
      </c>
    </row>
    <row r="3149" spans="1:8" x14ac:dyDescent="0.25">
      <c r="A3149">
        <v>1202</v>
      </c>
      <c r="B3149" s="2">
        <v>44012</v>
      </c>
      <c r="C3149">
        <v>1400</v>
      </c>
      <c r="D3149">
        <v>0.7</v>
      </c>
      <c r="E3149" s="2">
        <v>44012</v>
      </c>
      <c r="F3149">
        <v>2</v>
      </c>
      <c r="G3149" s="10">
        <f>IF(Table_production_dim1[[#This Row],[system_created_date]]=Table_production_dim1[[#Headers],[system_created_date]],"",SUMIF(B:B,Table_production_dim1[[#This Row],[system_created_date]],D:D))</f>
        <v>2.02</v>
      </c>
      <c r="H3149" s="10" t="str">
        <f>VLOOKUP(Table_production_dim1[[#This Row],[material_dim_material_id]],Table_material_dim1[[#All],[material_id]:[material_type_description]],3,FALSE)</f>
        <v>OCC</v>
      </c>
    </row>
    <row r="3150" spans="1:8" x14ac:dyDescent="0.25">
      <c r="A3150">
        <v>1203</v>
      </c>
      <c r="B3150" s="2">
        <v>44012</v>
      </c>
      <c r="C3150">
        <v>1280</v>
      </c>
      <c r="D3150">
        <v>0.64</v>
      </c>
      <c r="E3150" s="2">
        <v>44012</v>
      </c>
      <c r="F3150">
        <v>2</v>
      </c>
      <c r="G3150" s="10">
        <f>IF(Table_production_dim1[[#This Row],[system_created_date]]=Table_production_dim1[[#Headers],[system_created_date]],"",SUMIF(B:B,Table_production_dim1[[#This Row],[system_created_date]],D:D))</f>
        <v>2.02</v>
      </c>
      <c r="H3150" s="10" t="str">
        <f>VLOOKUP(Table_production_dim1[[#This Row],[material_dim_material_id]],Table_material_dim1[[#All],[material_id]:[material_type_description]],3,FALSE)</f>
        <v>OCC</v>
      </c>
    </row>
    <row r="3151" spans="1:8" x14ac:dyDescent="0.25">
      <c r="A3151">
        <v>1204</v>
      </c>
      <c r="B3151" s="2">
        <v>44012</v>
      </c>
      <c r="C3151">
        <v>1360</v>
      </c>
      <c r="D3151">
        <v>0.68</v>
      </c>
      <c r="E3151" s="2">
        <v>44012</v>
      </c>
      <c r="F3151">
        <v>2</v>
      </c>
      <c r="G3151" s="10">
        <f>IF(Table_production_dim1[[#This Row],[system_created_date]]=Table_production_dim1[[#Headers],[system_created_date]],"",SUMIF(B:B,Table_production_dim1[[#This Row],[system_created_date]],D:D))</f>
        <v>2.02</v>
      </c>
      <c r="H3151" s="10" t="str">
        <f>VLOOKUP(Table_production_dim1[[#This Row],[material_dim_material_id]],Table_material_dim1[[#All],[material_id]:[material_type_description]],3,FALSE)</f>
        <v>OCC</v>
      </c>
    </row>
    <row r="3152" spans="1:8" x14ac:dyDescent="0.25">
      <c r="A3152">
        <v>1746</v>
      </c>
      <c r="B3152" s="2">
        <v>44011</v>
      </c>
      <c r="C3152">
        <v>1600</v>
      </c>
      <c r="D3152">
        <v>0.8</v>
      </c>
      <c r="E3152" s="2">
        <v>44011</v>
      </c>
      <c r="F3152">
        <v>4</v>
      </c>
      <c r="G3152" s="10">
        <f>IF(Table_production_dim1[[#This Row],[system_created_date]]=Table_production_dim1[[#Headers],[system_created_date]],"",SUMIF(B:B,Table_production_dim1[[#This Row],[system_created_date]],D:D))</f>
        <v>4.01</v>
      </c>
      <c r="H3152" s="10" t="str">
        <f>VLOOKUP(Table_production_dim1[[#This Row],[material_dim_material_id]],Table_material_dim1[[#All],[material_id]:[material_type_description]],3,FALSE)</f>
        <v>ONP</v>
      </c>
    </row>
    <row r="3153" spans="1:8" x14ac:dyDescent="0.25">
      <c r="A3153">
        <v>1205</v>
      </c>
      <c r="B3153" s="2">
        <v>44011</v>
      </c>
      <c r="C3153">
        <v>1260</v>
      </c>
      <c r="D3153">
        <v>0.63</v>
      </c>
      <c r="E3153" s="2">
        <v>44011</v>
      </c>
      <c r="F3153">
        <v>2</v>
      </c>
      <c r="G3153" s="10">
        <f>IF(Table_production_dim1[[#This Row],[system_created_date]]=Table_production_dim1[[#Headers],[system_created_date]],"",SUMIF(B:B,Table_production_dim1[[#This Row],[system_created_date]],D:D))</f>
        <v>4.01</v>
      </c>
      <c r="H3153" s="10" t="str">
        <f>VLOOKUP(Table_production_dim1[[#This Row],[material_dim_material_id]],Table_material_dim1[[#All],[material_id]:[material_type_description]],3,FALSE)</f>
        <v>OCC</v>
      </c>
    </row>
    <row r="3154" spans="1:8" x14ac:dyDescent="0.25">
      <c r="A3154">
        <v>1924</v>
      </c>
      <c r="B3154" s="2">
        <v>44011</v>
      </c>
      <c r="C3154">
        <v>700</v>
      </c>
      <c r="D3154">
        <v>0.35</v>
      </c>
      <c r="E3154" s="2">
        <v>44011</v>
      </c>
      <c r="F3154">
        <v>6</v>
      </c>
      <c r="G3154" s="10">
        <f>IF(Table_production_dim1[[#This Row],[system_created_date]]=Table_production_dim1[[#Headers],[system_created_date]],"",SUMIF(B:B,Table_production_dim1[[#This Row],[system_created_date]],D:D))</f>
        <v>4.01</v>
      </c>
      <c r="H3154" s="10" t="str">
        <f>VLOOKUP(Table_production_dim1[[#This Row],[material_dim_material_id]],Table_material_dim1[[#All],[material_id]:[material_type_description]],3,FALSE)</f>
        <v>HDPEN</v>
      </c>
    </row>
    <row r="3155" spans="1:8" x14ac:dyDescent="0.25">
      <c r="A3155">
        <v>1207</v>
      </c>
      <c r="B3155" s="2">
        <v>44011</v>
      </c>
      <c r="C3155">
        <v>1300</v>
      </c>
      <c r="D3155">
        <v>0.65</v>
      </c>
      <c r="E3155" s="2">
        <v>44011</v>
      </c>
      <c r="F3155">
        <v>2</v>
      </c>
      <c r="G3155" s="10">
        <f>IF(Table_production_dim1[[#This Row],[system_created_date]]=Table_production_dim1[[#Headers],[system_created_date]],"",SUMIF(B:B,Table_production_dim1[[#This Row],[system_created_date]],D:D))</f>
        <v>4.01</v>
      </c>
      <c r="H3155" s="10" t="str">
        <f>VLOOKUP(Table_production_dim1[[#This Row],[material_dim_material_id]],Table_material_dim1[[#All],[material_id]:[material_type_description]],3,FALSE)</f>
        <v>OCC</v>
      </c>
    </row>
    <row r="3156" spans="1:8" x14ac:dyDescent="0.25">
      <c r="A3156">
        <v>1900</v>
      </c>
      <c r="B3156" s="2">
        <v>44011</v>
      </c>
      <c r="C3156">
        <v>600</v>
      </c>
      <c r="D3156">
        <v>0.3</v>
      </c>
      <c r="E3156" s="2">
        <v>44011</v>
      </c>
      <c r="F3156">
        <v>5</v>
      </c>
      <c r="G3156" s="10">
        <f>IF(Table_production_dim1[[#This Row],[system_created_date]]=Table_production_dim1[[#Headers],[system_created_date]],"",SUMIF(B:B,Table_production_dim1[[#This Row],[system_created_date]],D:D))</f>
        <v>4.01</v>
      </c>
      <c r="H3156" s="10" t="str">
        <f>VLOOKUP(Table_production_dim1[[#This Row],[material_dim_material_id]],Table_material_dim1[[#All],[material_id]:[material_type_description]],3,FALSE)</f>
        <v>PET</v>
      </c>
    </row>
    <row r="3157" spans="1:8" x14ac:dyDescent="0.25">
      <c r="A3157">
        <v>1982</v>
      </c>
      <c r="B3157" s="2">
        <v>44011</v>
      </c>
      <c r="C3157">
        <v>800</v>
      </c>
      <c r="D3157">
        <v>0.4</v>
      </c>
      <c r="E3157" s="2">
        <v>44011</v>
      </c>
      <c r="F3157">
        <v>7</v>
      </c>
      <c r="G3157" s="10">
        <f>IF(Table_production_dim1[[#This Row],[system_created_date]]=Table_production_dim1[[#Headers],[system_created_date]],"",SUMIF(B:B,Table_production_dim1[[#This Row],[system_created_date]],D:D))</f>
        <v>4.01</v>
      </c>
      <c r="H3157" s="10" t="str">
        <f>VLOOKUP(Table_production_dim1[[#This Row],[material_dim_material_id]],Table_material_dim1[[#All],[material_id]:[material_type_description]],3,FALSE)</f>
        <v>HDPEC</v>
      </c>
    </row>
    <row r="3158" spans="1:8" x14ac:dyDescent="0.25">
      <c r="A3158">
        <v>2133</v>
      </c>
      <c r="B3158" s="2">
        <v>44011</v>
      </c>
      <c r="C3158">
        <v>460</v>
      </c>
      <c r="D3158">
        <v>0.23</v>
      </c>
      <c r="E3158" s="2">
        <v>44011</v>
      </c>
      <c r="F3158">
        <v>8</v>
      </c>
      <c r="G3158" s="10">
        <f>IF(Table_production_dim1[[#This Row],[system_created_date]]=Table_production_dim1[[#Headers],[system_created_date]],"",SUMIF(B:B,Table_production_dim1[[#This Row],[system_created_date]],D:D))</f>
        <v>4.01</v>
      </c>
      <c r="H3158" s="10" t="str">
        <f>VLOOKUP(Table_production_dim1[[#This Row],[material_dim_material_id]],Table_material_dim1[[#All],[material_id]:[material_type_description]],3,FALSE)</f>
        <v>UBC</v>
      </c>
    </row>
    <row r="3159" spans="1:8" x14ac:dyDescent="0.25">
      <c r="A3159">
        <v>1206</v>
      </c>
      <c r="B3159" s="2">
        <v>44011</v>
      </c>
      <c r="C3159">
        <v>1290</v>
      </c>
      <c r="D3159">
        <v>0.65</v>
      </c>
      <c r="E3159" s="2">
        <v>44011</v>
      </c>
      <c r="F3159">
        <v>2</v>
      </c>
      <c r="G3159" s="10">
        <f>IF(Table_production_dim1[[#This Row],[system_created_date]]=Table_production_dim1[[#Headers],[system_created_date]],"",SUMIF(B:B,Table_production_dim1[[#This Row],[system_created_date]],D:D))</f>
        <v>4.01</v>
      </c>
      <c r="H3159" s="10" t="str">
        <f>VLOOKUP(Table_production_dim1[[#This Row],[material_dim_material_id]],Table_material_dim1[[#All],[material_id]:[material_type_description]],3,FALSE)</f>
        <v>OCC</v>
      </c>
    </row>
    <row r="3160" spans="1:8" x14ac:dyDescent="0.25">
      <c r="A3160">
        <v>1212</v>
      </c>
      <c r="B3160" s="2">
        <v>44008</v>
      </c>
      <c r="C3160">
        <v>1360</v>
      </c>
      <c r="D3160">
        <v>0.68</v>
      </c>
      <c r="E3160" s="2">
        <v>44008</v>
      </c>
      <c r="F3160">
        <v>2</v>
      </c>
      <c r="G3160" s="10">
        <f>IF(Table_production_dim1[[#This Row],[system_created_date]]=Table_production_dim1[[#Headers],[system_created_date]],"",SUMIF(B:B,Table_production_dim1[[#This Row],[system_created_date]],D:D))</f>
        <v>5.78</v>
      </c>
      <c r="H3160" s="10" t="str">
        <f>VLOOKUP(Table_production_dim1[[#This Row],[material_dim_material_id]],Table_material_dim1[[#All],[material_id]:[material_type_description]],3,FALSE)</f>
        <v>OCC</v>
      </c>
    </row>
    <row r="3161" spans="1:8" x14ac:dyDescent="0.25">
      <c r="A3161">
        <v>1213</v>
      </c>
      <c r="B3161" s="2">
        <v>44008</v>
      </c>
      <c r="C3161">
        <v>1360</v>
      </c>
      <c r="D3161">
        <v>0.68</v>
      </c>
      <c r="E3161" s="2">
        <v>44008</v>
      </c>
      <c r="F3161">
        <v>2</v>
      </c>
      <c r="G3161" s="10">
        <f>IF(Table_production_dim1[[#This Row],[system_created_date]]=Table_production_dim1[[#Headers],[system_created_date]],"",SUMIF(B:B,Table_production_dim1[[#This Row],[system_created_date]],D:D))</f>
        <v>5.78</v>
      </c>
      <c r="H3161" s="10" t="str">
        <f>VLOOKUP(Table_production_dim1[[#This Row],[material_dim_material_id]],Table_material_dim1[[#All],[material_id]:[material_type_description]],3,FALSE)</f>
        <v>OCC</v>
      </c>
    </row>
    <row r="3162" spans="1:8" x14ac:dyDescent="0.25">
      <c r="A3162">
        <v>1210</v>
      </c>
      <c r="B3162" s="2">
        <v>44008</v>
      </c>
      <c r="C3162">
        <v>1264</v>
      </c>
      <c r="D3162">
        <v>0.63</v>
      </c>
      <c r="E3162" s="2">
        <v>44008</v>
      </c>
      <c r="F3162">
        <v>2</v>
      </c>
      <c r="G3162" s="10">
        <f>IF(Table_production_dim1[[#This Row],[system_created_date]]=Table_production_dim1[[#Headers],[system_created_date]],"",SUMIF(B:B,Table_production_dim1[[#This Row],[system_created_date]],D:D))</f>
        <v>5.78</v>
      </c>
      <c r="H3162" s="10" t="str">
        <f>VLOOKUP(Table_production_dim1[[#This Row],[material_dim_material_id]],Table_material_dim1[[#All],[material_id]:[material_type_description]],3,FALSE)</f>
        <v>OCC</v>
      </c>
    </row>
    <row r="3163" spans="1:8" x14ac:dyDescent="0.25">
      <c r="A3163">
        <v>1925</v>
      </c>
      <c r="B3163" s="2">
        <v>44008</v>
      </c>
      <c r="C3163">
        <v>800</v>
      </c>
      <c r="D3163">
        <v>0.4</v>
      </c>
      <c r="E3163" s="2">
        <v>44008</v>
      </c>
      <c r="F3163">
        <v>6</v>
      </c>
      <c r="G3163" s="10">
        <f>IF(Table_production_dim1[[#This Row],[system_created_date]]=Table_production_dim1[[#Headers],[system_created_date]],"",SUMIF(B:B,Table_production_dim1[[#This Row],[system_created_date]],D:D))</f>
        <v>5.78</v>
      </c>
      <c r="H3163" s="10" t="str">
        <f>VLOOKUP(Table_production_dim1[[#This Row],[material_dim_material_id]],Table_material_dim1[[#All],[material_id]:[material_type_description]],3,FALSE)</f>
        <v>HDPEN</v>
      </c>
    </row>
    <row r="3164" spans="1:8" x14ac:dyDescent="0.25">
      <c r="A3164">
        <v>2134</v>
      </c>
      <c r="B3164" s="2">
        <v>44008</v>
      </c>
      <c r="C3164">
        <v>600</v>
      </c>
      <c r="D3164">
        <v>0.3</v>
      </c>
      <c r="E3164" s="2">
        <v>44008</v>
      </c>
      <c r="F3164">
        <v>8</v>
      </c>
      <c r="G3164" s="10">
        <f>IF(Table_production_dim1[[#This Row],[system_created_date]]=Table_production_dim1[[#Headers],[system_created_date]],"",SUMIF(B:B,Table_production_dim1[[#This Row],[system_created_date]],D:D))</f>
        <v>5.78</v>
      </c>
      <c r="H3164" s="10" t="str">
        <f>VLOOKUP(Table_production_dim1[[#This Row],[material_dim_material_id]],Table_material_dim1[[#All],[material_id]:[material_type_description]],3,FALSE)</f>
        <v>UBC</v>
      </c>
    </row>
    <row r="3165" spans="1:8" x14ac:dyDescent="0.25">
      <c r="A3165">
        <v>1211</v>
      </c>
      <c r="B3165" s="2">
        <v>44008</v>
      </c>
      <c r="C3165">
        <v>1264</v>
      </c>
      <c r="D3165">
        <v>0.63</v>
      </c>
      <c r="E3165" s="2">
        <v>44008</v>
      </c>
      <c r="F3165">
        <v>2</v>
      </c>
      <c r="G3165" s="10">
        <f>IF(Table_production_dim1[[#This Row],[system_created_date]]=Table_production_dim1[[#Headers],[system_created_date]],"",SUMIF(B:B,Table_production_dim1[[#This Row],[system_created_date]],D:D))</f>
        <v>5.78</v>
      </c>
      <c r="H3165" s="10" t="str">
        <f>VLOOKUP(Table_production_dim1[[#This Row],[material_dim_material_id]],Table_material_dim1[[#All],[material_id]:[material_type_description]],3,FALSE)</f>
        <v>OCC</v>
      </c>
    </row>
    <row r="3166" spans="1:8" x14ac:dyDescent="0.25">
      <c r="A3166">
        <v>1983</v>
      </c>
      <c r="B3166" s="2">
        <v>44008</v>
      </c>
      <c r="C3166">
        <v>700</v>
      </c>
      <c r="D3166">
        <v>0.35</v>
      </c>
      <c r="E3166" s="2">
        <v>44008</v>
      </c>
      <c r="F3166">
        <v>7</v>
      </c>
      <c r="G3166" s="10">
        <f>IF(Table_production_dim1[[#This Row],[system_created_date]]=Table_production_dim1[[#Headers],[system_created_date]],"",SUMIF(B:B,Table_production_dim1[[#This Row],[system_created_date]],D:D))</f>
        <v>5.78</v>
      </c>
      <c r="H3166" s="10" t="str">
        <f>VLOOKUP(Table_production_dim1[[#This Row],[material_dim_material_id]],Table_material_dim1[[#All],[material_id]:[material_type_description]],3,FALSE)</f>
        <v>HDPEC</v>
      </c>
    </row>
    <row r="3167" spans="1:8" x14ac:dyDescent="0.25">
      <c r="A3167">
        <v>1747</v>
      </c>
      <c r="B3167" s="2">
        <v>44008</v>
      </c>
      <c r="C3167">
        <v>1600</v>
      </c>
      <c r="D3167">
        <v>0.8</v>
      </c>
      <c r="E3167" s="2">
        <v>44008</v>
      </c>
      <c r="F3167">
        <v>4</v>
      </c>
      <c r="G3167" s="10">
        <f>IF(Table_production_dim1[[#This Row],[system_created_date]]=Table_production_dim1[[#Headers],[system_created_date]],"",SUMIF(B:B,Table_production_dim1[[#This Row],[system_created_date]],D:D))</f>
        <v>5.78</v>
      </c>
      <c r="H3167" s="10" t="str">
        <f>VLOOKUP(Table_production_dim1[[#This Row],[material_dim_material_id]],Table_material_dim1[[#All],[material_id]:[material_type_description]],3,FALSE)</f>
        <v>ONP</v>
      </c>
    </row>
    <row r="3168" spans="1:8" x14ac:dyDescent="0.25">
      <c r="A3168">
        <v>1209</v>
      </c>
      <c r="B3168" s="2">
        <v>44008</v>
      </c>
      <c r="C3168">
        <v>1290</v>
      </c>
      <c r="D3168">
        <v>0.65</v>
      </c>
      <c r="E3168" s="2">
        <v>44008</v>
      </c>
      <c r="F3168">
        <v>2</v>
      </c>
      <c r="G3168" s="10">
        <f>IF(Table_production_dim1[[#This Row],[system_created_date]]=Table_production_dim1[[#Headers],[system_created_date]],"",SUMIF(B:B,Table_production_dim1[[#This Row],[system_created_date]],D:D))</f>
        <v>5.78</v>
      </c>
      <c r="H3168" s="10" t="str">
        <f>VLOOKUP(Table_production_dim1[[#This Row],[material_dim_material_id]],Table_material_dim1[[#All],[material_id]:[material_type_description]],3,FALSE)</f>
        <v>OCC</v>
      </c>
    </row>
    <row r="3169" spans="1:8" x14ac:dyDescent="0.25">
      <c r="A3169">
        <v>1208</v>
      </c>
      <c r="B3169" s="2">
        <v>44008</v>
      </c>
      <c r="C3169">
        <v>1310</v>
      </c>
      <c r="D3169">
        <v>0.66</v>
      </c>
      <c r="E3169" s="2">
        <v>44008</v>
      </c>
      <c r="F3169">
        <v>2</v>
      </c>
      <c r="G3169" s="10">
        <f>IF(Table_production_dim1[[#This Row],[system_created_date]]=Table_production_dim1[[#Headers],[system_created_date]],"",SUMIF(B:B,Table_production_dim1[[#This Row],[system_created_date]],D:D))</f>
        <v>5.78</v>
      </c>
      <c r="H3169" s="10" t="str">
        <f>VLOOKUP(Table_production_dim1[[#This Row],[material_dim_material_id]],Table_material_dim1[[#All],[material_id]:[material_type_description]],3,FALSE)</f>
        <v>OCC</v>
      </c>
    </row>
    <row r="3170" spans="1:8" x14ac:dyDescent="0.25">
      <c r="A3170">
        <v>1216</v>
      </c>
      <c r="B3170" s="2">
        <v>44007</v>
      </c>
      <c r="C3170">
        <v>1330</v>
      </c>
      <c r="D3170">
        <v>0.67</v>
      </c>
      <c r="E3170" s="2">
        <v>44007</v>
      </c>
      <c r="F3170">
        <v>2</v>
      </c>
      <c r="G3170" s="10">
        <f>IF(Table_production_dim1[[#This Row],[system_created_date]]=Table_production_dim1[[#Headers],[system_created_date]],"",SUMIF(B:B,Table_production_dim1[[#This Row],[system_created_date]],D:D))</f>
        <v>4.0999999999999996</v>
      </c>
      <c r="H3170" s="10" t="str">
        <f>VLOOKUP(Table_production_dim1[[#This Row],[material_dim_material_id]],Table_material_dim1[[#All],[material_id]:[material_type_description]],3,FALSE)</f>
        <v>OCC</v>
      </c>
    </row>
    <row r="3171" spans="1:8" x14ac:dyDescent="0.25">
      <c r="A3171">
        <v>1215</v>
      </c>
      <c r="B3171" s="2">
        <v>44007</v>
      </c>
      <c r="C3171">
        <v>1290</v>
      </c>
      <c r="D3171">
        <v>0.65</v>
      </c>
      <c r="E3171" s="2">
        <v>44007</v>
      </c>
      <c r="F3171">
        <v>2</v>
      </c>
      <c r="G3171" s="10">
        <f>IF(Table_production_dim1[[#This Row],[system_created_date]]=Table_production_dim1[[#Headers],[system_created_date]],"",SUMIF(B:B,Table_production_dim1[[#This Row],[system_created_date]],D:D))</f>
        <v>4.0999999999999996</v>
      </c>
      <c r="H3171" s="10" t="str">
        <f>VLOOKUP(Table_production_dim1[[#This Row],[material_dim_material_id]],Table_material_dim1[[#All],[material_id]:[material_type_description]],3,FALSE)</f>
        <v>OCC</v>
      </c>
    </row>
    <row r="3172" spans="1:8" x14ac:dyDescent="0.25">
      <c r="A3172">
        <v>2135</v>
      </c>
      <c r="B3172" s="2">
        <v>44007</v>
      </c>
      <c r="C3172">
        <v>460</v>
      </c>
      <c r="D3172">
        <v>0.23</v>
      </c>
      <c r="E3172" s="2">
        <v>44007</v>
      </c>
      <c r="F3172">
        <v>8</v>
      </c>
      <c r="G3172" s="10">
        <f>IF(Table_production_dim1[[#This Row],[system_created_date]]=Table_production_dim1[[#Headers],[system_created_date]],"",SUMIF(B:B,Table_production_dim1[[#This Row],[system_created_date]],D:D))</f>
        <v>4.0999999999999996</v>
      </c>
      <c r="H3172" s="10" t="str">
        <f>VLOOKUP(Table_production_dim1[[#This Row],[material_dim_material_id]],Table_material_dim1[[#All],[material_id]:[material_type_description]],3,FALSE)</f>
        <v>UBC</v>
      </c>
    </row>
    <row r="3173" spans="1:8" x14ac:dyDescent="0.25">
      <c r="A3173">
        <v>1749</v>
      </c>
      <c r="B3173" s="2">
        <v>44007</v>
      </c>
      <c r="C3173">
        <v>1500</v>
      </c>
      <c r="D3173">
        <v>0.75</v>
      </c>
      <c r="E3173" s="2">
        <v>44007</v>
      </c>
      <c r="F3173">
        <v>4</v>
      </c>
      <c r="G3173" s="10">
        <f>IF(Table_production_dim1[[#This Row],[system_created_date]]=Table_production_dim1[[#Headers],[system_created_date]],"",SUMIF(B:B,Table_production_dim1[[#This Row],[system_created_date]],D:D))</f>
        <v>4.0999999999999996</v>
      </c>
      <c r="H3173" s="10" t="str">
        <f>VLOOKUP(Table_production_dim1[[#This Row],[material_dim_material_id]],Table_material_dim1[[#All],[material_id]:[material_type_description]],3,FALSE)</f>
        <v>ONP</v>
      </c>
    </row>
    <row r="3174" spans="1:8" x14ac:dyDescent="0.25">
      <c r="A3174">
        <v>1214</v>
      </c>
      <c r="B3174" s="2">
        <v>44007</v>
      </c>
      <c r="C3174">
        <v>1320</v>
      </c>
      <c r="D3174">
        <v>0.66</v>
      </c>
      <c r="E3174" s="2">
        <v>44007</v>
      </c>
      <c r="F3174">
        <v>2</v>
      </c>
      <c r="G3174" s="10">
        <f>IF(Table_production_dim1[[#This Row],[system_created_date]]=Table_production_dim1[[#Headers],[system_created_date]],"",SUMIF(B:B,Table_production_dim1[[#This Row],[system_created_date]],D:D))</f>
        <v>4.0999999999999996</v>
      </c>
      <c r="H3174" s="10" t="str">
        <f>VLOOKUP(Table_production_dim1[[#This Row],[material_dim_material_id]],Table_material_dim1[[#All],[material_id]:[material_type_description]],3,FALSE)</f>
        <v>OCC</v>
      </c>
    </row>
    <row r="3175" spans="1:8" x14ac:dyDescent="0.25">
      <c r="A3175">
        <v>1748</v>
      </c>
      <c r="B3175" s="2">
        <v>44007</v>
      </c>
      <c r="C3175">
        <v>1600</v>
      </c>
      <c r="D3175">
        <v>0.8</v>
      </c>
      <c r="E3175" s="2">
        <v>44007</v>
      </c>
      <c r="F3175">
        <v>4</v>
      </c>
      <c r="G3175" s="10">
        <f>IF(Table_production_dim1[[#This Row],[system_created_date]]=Table_production_dim1[[#Headers],[system_created_date]],"",SUMIF(B:B,Table_production_dim1[[#This Row],[system_created_date]],D:D))</f>
        <v>4.0999999999999996</v>
      </c>
      <c r="H3175" s="10" t="str">
        <f>VLOOKUP(Table_production_dim1[[#This Row],[material_dim_material_id]],Table_material_dim1[[#All],[material_id]:[material_type_description]],3,FALSE)</f>
        <v>ONP</v>
      </c>
    </row>
    <row r="3176" spans="1:8" x14ac:dyDescent="0.25">
      <c r="A3176">
        <v>1901</v>
      </c>
      <c r="B3176" s="2">
        <v>44007</v>
      </c>
      <c r="C3176">
        <v>670</v>
      </c>
      <c r="D3176">
        <v>0.34</v>
      </c>
      <c r="E3176" s="2">
        <v>44007</v>
      </c>
      <c r="F3176">
        <v>5</v>
      </c>
      <c r="G3176" s="10">
        <f>IF(Table_production_dim1[[#This Row],[system_created_date]]=Table_production_dim1[[#Headers],[system_created_date]],"",SUMIF(B:B,Table_production_dim1[[#This Row],[system_created_date]],D:D))</f>
        <v>4.0999999999999996</v>
      </c>
      <c r="H3176" s="10" t="str">
        <f>VLOOKUP(Table_production_dim1[[#This Row],[material_dim_material_id]],Table_material_dim1[[#All],[material_id]:[material_type_description]],3,FALSE)</f>
        <v>PET</v>
      </c>
    </row>
    <row r="3177" spans="1:8" x14ac:dyDescent="0.25">
      <c r="A3177">
        <v>1217</v>
      </c>
      <c r="B3177" s="2">
        <v>44006</v>
      </c>
      <c r="C3177">
        <v>1260</v>
      </c>
      <c r="D3177">
        <v>0.63</v>
      </c>
      <c r="E3177" s="2">
        <v>44006</v>
      </c>
      <c r="F3177">
        <v>2</v>
      </c>
      <c r="G3177" s="10">
        <f>IF(Table_production_dim1[[#This Row],[system_created_date]]=Table_production_dim1[[#Headers],[system_created_date]],"",SUMIF(B:B,Table_production_dim1[[#This Row],[system_created_date]],D:D))</f>
        <v>1.29</v>
      </c>
      <c r="H3177" s="10" t="str">
        <f>VLOOKUP(Table_production_dim1[[#This Row],[material_dim_material_id]],Table_material_dim1[[#All],[material_id]:[material_type_description]],3,FALSE)</f>
        <v>OCC</v>
      </c>
    </row>
    <row r="3178" spans="1:8" x14ac:dyDescent="0.25">
      <c r="A3178">
        <v>1218</v>
      </c>
      <c r="B3178" s="2">
        <v>44006</v>
      </c>
      <c r="C3178">
        <v>1320</v>
      </c>
      <c r="D3178">
        <v>0.66</v>
      </c>
      <c r="E3178" s="2">
        <v>44006</v>
      </c>
      <c r="F3178">
        <v>2</v>
      </c>
      <c r="G3178" s="10">
        <f>IF(Table_production_dim1[[#This Row],[system_created_date]]=Table_production_dim1[[#Headers],[system_created_date]],"",SUMIF(B:B,Table_production_dim1[[#This Row],[system_created_date]],D:D))</f>
        <v>1.29</v>
      </c>
      <c r="H3178" s="10" t="str">
        <f>VLOOKUP(Table_production_dim1[[#This Row],[material_dim_material_id]],Table_material_dim1[[#All],[material_id]:[material_type_description]],3,FALSE)</f>
        <v>OCC</v>
      </c>
    </row>
    <row r="3179" spans="1:8" x14ac:dyDescent="0.25">
      <c r="A3179">
        <v>1750</v>
      </c>
      <c r="B3179" s="2">
        <v>44005</v>
      </c>
      <c r="C3179">
        <v>1620</v>
      </c>
      <c r="D3179">
        <v>0.81</v>
      </c>
      <c r="E3179" s="2">
        <v>44005</v>
      </c>
      <c r="F3179">
        <v>4</v>
      </c>
      <c r="G3179" s="10">
        <f>IF(Table_production_dim1[[#This Row],[system_created_date]]=Table_production_dim1[[#Headers],[system_created_date]],"",SUMIF(B:B,Table_production_dim1[[#This Row],[system_created_date]],D:D))</f>
        <v>5.5</v>
      </c>
      <c r="H3179" s="10" t="str">
        <f>VLOOKUP(Table_production_dim1[[#This Row],[material_dim_material_id]],Table_material_dim1[[#All],[material_id]:[material_type_description]],3,FALSE)</f>
        <v>ONP</v>
      </c>
    </row>
    <row r="3180" spans="1:8" x14ac:dyDescent="0.25">
      <c r="A3180">
        <v>1222</v>
      </c>
      <c r="B3180" s="2">
        <v>44005</v>
      </c>
      <c r="C3180">
        <v>1320</v>
      </c>
      <c r="D3180">
        <v>0.66</v>
      </c>
      <c r="E3180" s="2">
        <v>44005</v>
      </c>
      <c r="F3180">
        <v>2</v>
      </c>
      <c r="G3180" s="10">
        <f>IF(Table_production_dim1[[#This Row],[system_created_date]]=Table_production_dim1[[#Headers],[system_created_date]],"",SUMIF(B:B,Table_production_dim1[[#This Row],[system_created_date]],D:D))</f>
        <v>5.5</v>
      </c>
      <c r="H3180" s="10" t="str">
        <f>VLOOKUP(Table_production_dim1[[#This Row],[material_dim_material_id]],Table_material_dim1[[#All],[material_id]:[material_type_description]],3,FALSE)</f>
        <v>OCC</v>
      </c>
    </row>
    <row r="3181" spans="1:8" x14ac:dyDescent="0.25">
      <c r="A3181">
        <v>2136</v>
      </c>
      <c r="B3181" s="2">
        <v>44005</v>
      </c>
      <c r="C3181">
        <v>490</v>
      </c>
      <c r="D3181">
        <v>0.25</v>
      </c>
      <c r="E3181" s="2">
        <v>44005</v>
      </c>
      <c r="F3181">
        <v>8</v>
      </c>
      <c r="G3181" s="10">
        <f>IF(Table_production_dim1[[#This Row],[system_created_date]]=Table_production_dim1[[#Headers],[system_created_date]],"",SUMIF(B:B,Table_production_dim1[[#This Row],[system_created_date]],D:D))</f>
        <v>5.5</v>
      </c>
      <c r="H3181" s="10" t="str">
        <f>VLOOKUP(Table_production_dim1[[#This Row],[material_dim_material_id]],Table_material_dim1[[#All],[material_id]:[material_type_description]],3,FALSE)</f>
        <v>UBC</v>
      </c>
    </row>
    <row r="3182" spans="1:8" x14ac:dyDescent="0.25">
      <c r="A3182">
        <v>1902</v>
      </c>
      <c r="B3182" s="2">
        <v>44005</v>
      </c>
      <c r="C3182">
        <v>700</v>
      </c>
      <c r="D3182">
        <v>0.35</v>
      </c>
      <c r="E3182" s="2">
        <v>44005</v>
      </c>
      <c r="F3182">
        <v>5</v>
      </c>
      <c r="G3182" s="10">
        <f>IF(Table_production_dim1[[#This Row],[system_created_date]]=Table_production_dim1[[#Headers],[system_created_date]],"",SUMIF(B:B,Table_production_dim1[[#This Row],[system_created_date]],D:D))</f>
        <v>5.5</v>
      </c>
      <c r="H3182" s="10" t="str">
        <f>VLOOKUP(Table_production_dim1[[#This Row],[material_dim_material_id]],Table_material_dim1[[#All],[material_id]:[material_type_description]],3,FALSE)</f>
        <v>PET</v>
      </c>
    </row>
    <row r="3183" spans="1:8" x14ac:dyDescent="0.25">
      <c r="A3183">
        <v>1527</v>
      </c>
      <c r="B3183" s="2">
        <v>44005</v>
      </c>
      <c r="C3183">
        <v>800</v>
      </c>
      <c r="D3183">
        <v>0.4</v>
      </c>
      <c r="E3183" s="2">
        <v>44005</v>
      </c>
      <c r="F3183">
        <v>3</v>
      </c>
      <c r="G3183" s="10">
        <f>IF(Table_production_dim1[[#This Row],[system_created_date]]=Table_production_dim1[[#Headers],[system_created_date]],"",SUMIF(B:B,Table_production_dim1[[#This Row],[system_created_date]],D:D))</f>
        <v>5.5</v>
      </c>
      <c r="H3183" s="10" t="str">
        <f>VLOOKUP(Table_production_dim1[[#This Row],[material_dim_material_id]],Table_material_dim1[[#All],[material_id]:[material_type_description]],3,FALSE)</f>
        <v>TIN</v>
      </c>
    </row>
    <row r="3184" spans="1:8" x14ac:dyDescent="0.25">
      <c r="A3184">
        <v>2137</v>
      </c>
      <c r="B3184" s="2">
        <v>44005</v>
      </c>
      <c r="C3184">
        <v>490</v>
      </c>
      <c r="D3184">
        <v>0.25</v>
      </c>
      <c r="E3184" s="2">
        <v>44005</v>
      </c>
      <c r="F3184">
        <v>8</v>
      </c>
      <c r="G3184" s="10">
        <f>IF(Table_production_dim1[[#This Row],[system_created_date]]=Table_production_dim1[[#Headers],[system_created_date]],"",SUMIF(B:B,Table_production_dim1[[#This Row],[system_created_date]],D:D))</f>
        <v>5.5</v>
      </c>
      <c r="H3184" s="10" t="str">
        <f>VLOOKUP(Table_production_dim1[[#This Row],[material_dim_material_id]],Table_material_dim1[[#All],[material_id]:[material_type_description]],3,FALSE)</f>
        <v>UBC</v>
      </c>
    </row>
    <row r="3185" spans="1:8" x14ac:dyDescent="0.25">
      <c r="A3185">
        <v>1219</v>
      </c>
      <c r="B3185" s="2">
        <v>44005</v>
      </c>
      <c r="C3185">
        <v>1269</v>
      </c>
      <c r="D3185">
        <v>0.63</v>
      </c>
      <c r="E3185" s="2">
        <v>44005</v>
      </c>
      <c r="F3185">
        <v>2</v>
      </c>
      <c r="G3185" s="10">
        <f>IF(Table_production_dim1[[#This Row],[system_created_date]]=Table_production_dim1[[#Headers],[system_created_date]],"",SUMIF(B:B,Table_production_dim1[[#This Row],[system_created_date]],D:D))</f>
        <v>5.5</v>
      </c>
      <c r="H3185" s="10" t="str">
        <f>VLOOKUP(Table_production_dim1[[#This Row],[material_dim_material_id]],Table_material_dim1[[#All],[material_id]:[material_type_description]],3,FALSE)</f>
        <v>OCC</v>
      </c>
    </row>
    <row r="3186" spans="1:8" x14ac:dyDescent="0.25">
      <c r="A3186">
        <v>1221</v>
      </c>
      <c r="B3186" s="2">
        <v>44005</v>
      </c>
      <c r="C3186">
        <v>1300</v>
      </c>
      <c r="D3186">
        <v>0.65</v>
      </c>
      <c r="E3186" s="2">
        <v>44005</v>
      </c>
      <c r="F3186">
        <v>2</v>
      </c>
      <c r="G3186" s="10">
        <f>IF(Table_production_dim1[[#This Row],[system_created_date]]=Table_production_dim1[[#Headers],[system_created_date]],"",SUMIF(B:B,Table_production_dim1[[#This Row],[system_created_date]],D:D))</f>
        <v>5.5</v>
      </c>
      <c r="H3186" s="10" t="str">
        <f>VLOOKUP(Table_production_dim1[[#This Row],[material_dim_material_id]],Table_material_dim1[[#All],[material_id]:[material_type_description]],3,FALSE)</f>
        <v>OCC</v>
      </c>
    </row>
    <row r="3187" spans="1:8" x14ac:dyDescent="0.25">
      <c r="A3187">
        <v>1751</v>
      </c>
      <c r="B3187" s="2">
        <v>44005</v>
      </c>
      <c r="C3187">
        <v>1700</v>
      </c>
      <c r="D3187">
        <v>0.85</v>
      </c>
      <c r="E3187" s="2">
        <v>44005</v>
      </c>
      <c r="F3187">
        <v>4</v>
      </c>
      <c r="G3187" s="10">
        <f>IF(Table_production_dim1[[#This Row],[system_created_date]]=Table_production_dim1[[#Headers],[system_created_date]],"",SUMIF(B:B,Table_production_dim1[[#This Row],[system_created_date]],D:D))</f>
        <v>5.5</v>
      </c>
      <c r="H3187" s="10" t="str">
        <f>VLOOKUP(Table_production_dim1[[#This Row],[material_dim_material_id]],Table_material_dim1[[#All],[material_id]:[material_type_description]],3,FALSE)</f>
        <v>ONP</v>
      </c>
    </row>
    <row r="3188" spans="1:8" x14ac:dyDescent="0.25">
      <c r="A3188">
        <v>1220</v>
      </c>
      <c r="B3188" s="2">
        <v>44005</v>
      </c>
      <c r="C3188">
        <v>1290</v>
      </c>
      <c r="D3188">
        <v>0.65</v>
      </c>
      <c r="E3188" s="2">
        <v>44005</v>
      </c>
      <c r="F3188">
        <v>2</v>
      </c>
      <c r="G3188" s="10">
        <f>IF(Table_production_dim1[[#This Row],[system_created_date]]=Table_production_dim1[[#Headers],[system_created_date]],"",SUMIF(B:B,Table_production_dim1[[#This Row],[system_created_date]],D:D))</f>
        <v>5.5</v>
      </c>
      <c r="H3188" s="10" t="str">
        <f>VLOOKUP(Table_production_dim1[[#This Row],[material_dim_material_id]],Table_material_dim1[[#All],[material_id]:[material_type_description]],3,FALSE)</f>
        <v>OCC</v>
      </c>
    </row>
    <row r="3189" spans="1:8" x14ac:dyDescent="0.25">
      <c r="A3189">
        <v>1752</v>
      </c>
      <c r="B3189" s="2">
        <v>44004</v>
      </c>
      <c r="C3189">
        <v>1600</v>
      </c>
      <c r="D3189">
        <v>0.8</v>
      </c>
      <c r="E3189" s="2">
        <v>44004</v>
      </c>
      <c r="F3189">
        <v>4</v>
      </c>
      <c r="G3189" s="10">
        <f>IF(Table_production_dim1[[#This Row],[system_created_date]]=Table_production_dim1[[#Headers],[system_created_date]],"",SUMIF(B:B,Table_production_dim1[[#This Row],[system_created_date]],D:D))</f>
        <v>3.36</v>
      </c>
      <c r="H3189" s="10" t="str">
        <f>VLOOKUP(Table_production_dim1[[#This Row],[material_dim_material_id]],Table_material_dim1[[#All],[material_id]:[material_type_description]],3,FALSE)</f>
        <v>ONP</v>
      </c>
    </row>
    <row r="3190" spans="1:8" x14ac:dyDescent="0.25">
      <c r="A3190">
        <v>1223</v>
      </c>
      <c r="B3190" s="2">
        <v>44004</v>
      </c>
      <c r="C3190">
        <v>1320</v>
      </c>
      <c r="D3190">
        <v>0.66</v>
      </c>
      <c r="E3190" s="2">
        <v>44004</v>
      </c>
      <c r="F3190">
        <v>2</v>
      </c>
      <c r="G3190" s="10">
        <f>IF(Table_production_dim1[[#This Row],[system_created_date]]=Table_production_dim1[[#Headers],[system_created_date]],"",SUMIF(B:B,Table_production_dim1[[#This Row],[system_created_date]],D:D))</f>
        <v>3.36</v>
      </c>
      <c r="H3190" s="10" t="str">
        <f>VLOOKUP(Table_production_dim1[[#This Row],[material_dim_material_id]],Table_material_dim1[[#All],[material_id]:[material_type_description]],3,FALSE)</f>
        <v>OCC</v>
      </c>
    </row>
    <row r="3191" spans="1:8" x14ac:dyDescent="0.25">
      <c r="A3191">
        <v>2138</v>
      </c>
      <c r="B3191" s="2">
        <v>44004</v>
      </c>
      <c r="C3191">
        <v>600</v>
      </c>
      <c r="D3191">
        <v>0.3</v>
      </c>
      <c r="E3191" s="2">
        <v>44004</v>
      </c>
      <c r="F3191">
        <v>8</v>
      </c>
      <c r="G3191" s="10">
        <f>IF(Table_production_dim1[[#This Row],[system_created_date]]=Table_production_dim1[[#Headers],[system_created_date]],"",SUMIF(B:B,Table_production_dim1[[#This Row],[system_created_date]],D:D))</f>
        <v>3.36</v>
      </c>
      <c r="H3191" s="10" t="str">
        <f>VLOOKUP(Table_production_dim1[[#This Row],[material_dim_material_id]],Table_material_dim1[[#All],[material_id]:[material_type_description]],3,FALSE)</f>
        <v>UBC</v>
      </c>
    </row>
    <row r="3192" spans="1:8" x14ac:dyDescent="0.25">
      <c r="A3192">
        <v>1224</v>
      </c>
      <c r="B3192" s="2">
        <v>44004</v>
      </c>
      <c r="C3192">
        <v>1296</v>
      </c>
      <c r="D3192">
        <v>0.65</v>
      </c>
      <c r="E3192" s="2">
        <v>44004</v>
      </c>
      <c r="F3192">
        <v>2</v>
      </c>
      <c r="G3192" s="10">
        <f>IF(Table_production_dim1[[#This Row],[system_created_date]]=Table_production_dim1[[#Headers],[system_created_date]],"",SUMIF(B:B,Table_production_dim1[[#This Row],[system_created_date]],D:D))</f>
        <v>3.36</v>
      </c>
      <c r="H3192" s="10" t="str">
        <f>VLOOKUP(Table_production_dim1[[#This Row],[material_dim_material_id]],Table_material_dim1[[#All],[material_id]:[material_type_description]],3,FALSE)</f>
        <v>OCC</v>
      </c>
    </row>
    <row r="3193" spans="1:8" x14ac:dyDescent="0.25">
      <c r="A3193">
        <v>1903</v>
      </c>
      <c r="B3193" s="2">
        <v>44004</v>
      </c>
      <c r="C3193">
        <v>600</v>
      </c>
      <c r="D3193">
        <v>0.3</v>
      </c>
      <c r="E3193" s="2">
        <v>44004</v>
      </c>
      <c r="F3193">
        <v>5</v>
      </c>
      <c r="G3193" s="10">
        <f>IF(Table_production_dim1[[#This Row],[system_created_date]]=Table_production_dim1[[#Headers],[system_created_date]],"",SUMIF(B:B,Table_production_dim1[[#This Row],[system_created_date]],D:D))</f>
        <v>3.36</v>
      </c>
      <c r="H3193" s="10" t="str">
        <f>VLOOKUP(Table_production_dim1[[#This Row],[material_dim_material_id]],Table_material_dim1[[#All],[material_id]:[material_type_description]],3,FALSE)</f>
        <v>PET</v>
      </c>
    </row>
    <row r="3194" spans="1:8" x14ac:dyDescent="0.25">
      <c r="A3194">
        <v>1225</v>
      </c>
      <c r="B3194" s="2">
        <v>44004</v>
      </c>
      <c r="C3194">
        <v>1290</v>
      </c>
      <c r="D3194">
        <v>0.65</v>
      </c>
      <c r="E3194" s="2">
        <v>44004</v>
      </c>
      <c r="F3194">
        <v>2</v>
      </c>
      <c r="G3194" s="10">
        <f>IF(Table_production_dim1[[#This Row],[system_created_date]]=Table_production_dim1[[#Headers],[system_created_date]],"",SUMIF(B:B,Table_production_dim1[[#This Row],[system_created_date]],D:D))</f>
        <v>3.36</v>
      </c>
      <c r="H3194" s="10" t="str">
        <f>VLOOKUP(Table_production_dim1[[#This Row],[material_dim_material_id]],Table_material_dim1[[#All],[material_id]:[material_type_description]],3,FALSE)</f>
        <v>OCC</v>
      </c>
    </row>
    <row r="3195" spans="1:8" x14ac:dyDescent="0.25">
      <c r="A3195">
        <v>1226</v>
      </c>
      <c r="B3195" s="2">
        <v>44002</v>
      </c>
      <c r="C3195">
        <v>1300</v>
      </c>
      <c r="D3195">
        <v>0.65</v>
      </c>
      <c r="E3195" s="2">
        <v>44002</v>
      </c>
      <c r="F3195">
        <v>2</v>
      </c>
      <c r="G3195" s="10">
        <f>IF(Table_production_dim1[[#This Row],[system_created_date]]=Table_production_dim1[[#Headers],[system_created_date]],"",SUMIF(B:B,Table_production_dim1[[#This Row],[system_created_date]],D:D))</f>
        <v>1.3</v>
      </c>
      <c r="H3195" s="10" t="str">
        <f>VLOOKUP(Table_production_dim1[[#This Row],[material_dim_material_id]],Table_material_dim1[[#All],[material_id]:[material_type_description]],3,FALSE)</f>
        <v>OCC</v>
      </c>
    </row>
    <row r="3196" spans="1:8" x14ac:dyDescent="0.25">
      <c r="A3196">
        <v>1227</v>
      </c>
      <c r="B3196" s="2">
        <v>44002</v>
      </c>
      <c r="C3196">
        <v>1295</v>
      </c>
      <c r="D3196">
        <v>0.65</v>
      </c>
      <c r="E3196" s="2">
        <v>44002</v>
      </c>
      <c r="F3196">
        <v>2</v>
      </c>
      <c r="G3196" s="10">
        <f>IF(Table_production_dim1[[#This Row],[system_created_date]]=Table_production_dim1[[#Headers],[system_created_date]],"",SUMIF(B:B,Table_production_dim1[[#This Row],[system_created_date]],D:D))</f>
        <v>1.3</v>
      </c>
      <c r="H3196" s="10" t="str">
        <f>VLOOKUP(Table_production_dim1[[#This Row],[material_dim_material_id]],Table_material_dim1[[#All],[material_id]:[material_type_description]],3,FALSE)</f>
        <v>OCC</v>
      </c>
    </row>
    <row r="3197" spans="1:8" x14ac:dyDescent="0.25">
      <c r="A3197">
        <v>1904</v>
      </c>
      <c r="B3197" s="2">
        <v>44001</v>
      </c>
      <c r="C3197">
        <v>600</v>
      </c>
      <c r="D3197">
        <v>0.3</v>
      </c>
      <c r="E3197" s="2">
        <v>44001</v>
      </c>
      <c r="F3197">
        <v>5</v>
      </c>
      <c r="G3197" s="10">
        <f>IF(Table_production_dim1[[#This Row],[system_created_date]]=Table_production_dim1[[#Headers],[system_created_date]],"",SUMIF(B:B,Table_production_dim1[[#This Row],[system_created_date]],D:D))</f>
        <v>0.58000000000000007</v>
      </c>
      <c r="H3197" s="10" t="str">
        <f>VLOOKUP(Table_production_dim1[[#This Row],[material_dim_material_id]],Table_material_dim1[[#All],[material_id]:[material_type_description]],3,FALSE)</f>
        <v>PET</v>
      </c>
    </row>
    <row r="3198" spans="1:8" x14ac:dyDescent="0.25">
      <c r="A3198">
        <v>2139</v>
      </c>
      <c r="B3198" s="2">
        <v>44001</v>
      </c>
      <c r="C3198">
        <v>550</v>
      </c>
      <c r="D3198">
        <v>0.28000000000000003</v>
      </c>
      <c r="E3198" s="2">
        <v>44001</v>
      </c>
      <c r="F3198">
        <v>8</v>
      </c>
      <c r="G3198" s="10">
        <f>IF(Table_production_dim1[[#This Row],[system_created_date]]=Table_production_dim1[[#Headers],[system_created_date]],"",SUMIF(B:B,Table_production_dim1[[#This Row],[system_created_date]],D:D))</f>
        <v>0.58000000000000007</v>
      </c>
      <c r="H3198" s="10" t="str">
        <f>VLOOKUP(Table_production_dim1[[#This Row],[material_dim_material_id]],Table_material_dim1[[#All],[material_id]:[material_type_description]],3,FALSE)</f>
        <v>UBC</v>
      </c>
    </row>
    <row r="3199" spans="1:8" x14ac:dyDescent="0.25">
      <c r="A3199">
        <v>2140</v>
      </c>
      <c r="B3199" s="2">
        <v>44000</v>
      </c>
      <c r="C3199">
        <v>600</v>
      </c>
      <c r="D3199">
        <v>0.3</v>
      </c>
      <c r="E3199" s="2">
        <v>44000</v>
      </c>
      <c r="F3199">
        <v>8</v>
      </c>
      <c r="G3199" s="10">
        <f>IF(Table_production_dim1[[#This Row],[system_created_date]]=Table_production_dim1[[#Headers],[system_created_date]],"",SUMIF(B:B,Table_production_dim1[[#This Row],[system_created_date]],D:D))</f>
        <v>8.3000000000000007</v>
      </c>
      <c r="H3199" s="10" t="str">
        <f>VLOOKUP(Table_production_dim1[[#This Row],[material_dim_material_id]],Table_material_dim1[[#All],[material_id]:[material_type_description]],3,FALSE)</f>
        <v>UBC</v>
      </c>
    </row>
    <row r="3200" spans="1:8" x14ac:dyDescent="0.25">
      <c r="A3200">
        <v>1236</v>
      </c>
      <c r="B3200" s="2">
        <v>44000</v>
      </c>
      <c r="C3200">
        <v>1310</v>
      </c>
      <c r="D3200">
        <v>0.66</v>
      </c>
      <c r="E3200" s="2">
        <v>44000</v>
      </c>
      <c r="F3200">
        <v>2</v>
      </c>
      <c r="G3200" s="10">
        <f>IF(Table_production_dim1[[#This Row],[system_created_date]]=Table_production_dim1[[#Headers],[system_created_date]],"",SUMIF(B:B,Table_production_dim1[[#This Row],[system_created_date]],D:D))</f>
        <v>8.3000000000000007</v>
      </c>
      <c r="H3200" s="10" t="str">
        <f>VLOOKUP(Table_production_dim1[[#This Row],[material_dim_material_id]],Table_material_dim1[[#All],[material_id]:[material_type_description]],3,FALSE)</f>
        <v>OCC</v>
      </c>
    </row>
    <row r="3201" spans="1:8" x14ac:dyDescent="0.25">
      <c r="A3201">
        <v>1229</v>
      </c>
      <c r="B3201" s="2">
        <v>44000</v>
      </c>
      <c r="C3201">
        <v>1324</v>
      </c>
      <c r="D3201">
        <v>0.66</v>
      </c>
      <c r="E3201" s="2">
        <v>44000</v>
      </c>
      <c r="F3201">
        <v>2</v>
      </c>
      <c r="G3201" s="10">
        <f>IF(Table_production_dim1[[#This Row],[system_created_date]]=Table_production_dim1[[#Headers],[system_created_date]],"",SUMIF(B:B,Table_production_dim1[[#This Row],[system_created_date]],D:D))</f>
        <v>8.3000000000000007</v>
      </c>
      <c r="H3201" s="10" t="str">
        <f>VLOOKUP(Table_production_dim1[[#This Row],[material_dim_material_id]],Table_material_dim1[[#All],[material_id]:[material_type_description]],3,FALSE)</f>
        <v>OCC</v>
      </c>
    </row>
    <row r="3202" spans="1:8" x14ac:dyDescent="0.25">
      <c r="A3202">
        <v>1228</v>
      </c>
      <c r="B3202" s="2">
        <v>44000</v>
      </c>
      <c r="C3202">
        <v>1300</v>
      </c>
      <c r="D3202">
        <v>0.65</v>
      </c>
      <c r="E3202" s="2">
        <v>44000</v>
      </c>
      <c r="F3202">
        <v>2</v>
      </c>
      <c r="G3202" s="10">
        <f>IF(Table_production_dim1[[#This Row],[system_created_date]]=Table_production_dim1[[#Headers],[system_created_date]],"",SUMIF(B:B,Table_production_dim1[[#This Row],[system_created_date]],D:D))</f>
        <v>8.3000000000000007</v>
      </c>
      <c r="H3202" s="10" t="str">
        <f>VLOOKUP(Table_production_dim1[[#This Row],[material_dim_material_id]],Table_material_dim1[[#All],[material_id]:[material_type_description]],3,FALSE)</f>
        <v>OCC</v>
      </c>
    </row>
    <row r="3203" spans="1:8" x14ac:dyDescent="0.25">
      <c r="A3203">
        <v>2141</v>
      </c>
      <c r="B3203" s="2">
        <v>44000</v>
      </c>
      <c r="C3203">
        <v>600</v>
      </c>
      <c r="D3203">
        <v>0.3</v>
      </c>
      <c r="E3203" s="2">
        <v>44000</v>
      </c>
      <c r="F3203">
        <v>8</v>
      </c>
      <c r="G3203" s="10">
        <f>IF(Table_production_dim1[[#This Row],[system_created_date]]=Table_production_dim1[[#Headers],[system_created_date]],"",SUMIF(B:B,Table_production_dim1[[#This Row],[system_created_date]],D:D))</f>
        <v>8.3000000000000007</v>
      </c>
      <c r="H3203" s="10" t="str">
        <f>VLOOKUP(Table_production_dim1[[#This Row],[material_dim_material_id]],Table_material_dim1[[#All],[material_id]:[material_type_description]],3,FALSE)</f>
        <v>UBC</v>
      </c>
    </row>
    <row r="3204" spans="1:8" x14ac:dyDescent="0.25">
      <c r="A3204">
        <v>1232</v>
      </c>
      <c r="B3204" s="2">
        <v>44000</v>
      </c>
      <c r="C3204">
        <v>1320</v>
      </c>
      <c r="D3204">
        <v>0.66</v>
      </c>
      <c r="E3204" s="2">
        <v>44000</v>
      </c>
      <c r="F3204">
        <v>2</v>
      </c>
      <c r="G3204" s="10">
        <f>IF(Table_production_dim1[[#This Row],[system_created_date]]=Table_production_dim1[[#Headers],[system_created_date]],"",SUMIF(B:B,Table_production_dim1[[#This Row],[system_created_date]],D:D))</f>
        <v>8.3000000000000007</v>
      </c>
      <c r="H3204" s="10" t="str">
        <f>VLOOKUP(Table_production_dim1[[#This Row],[material_dim_material_id]],Table_material_dim1[[#All],[material_id]:[material_type_description]],3,FALSE)</f>
        <v>OCC</v>
      </c>
    </row>
    <row r="3205" spans="1:8" x14ac:dyDescent="0.25">
      <c r="A3205">
        <v>1234</v>
      </c>
      <c r="B3205" s="2">
        <v>44000</v>
      </c>
      <c r="C3205">
        <v>1300</v>
      </c>
      <c r="D3205">
        <v>0.65</v>
      </c>
      <c r="E3205" s="2">
        <v>44000</v>
      </c>
      <c r="F3205">
        <v>2</v>
      </c>
      <c r="G3205" s="10">
        <f>IF(Table_production_dim1[[#This Row],[system_created_date]]=Table_production_dim1[[#Headers],[system_created_date]],"",SUMIF(B:B,Table_production_dim1[[#This Row],[system_created_date]],D:D))</f>
        <v>8.3000000000000007</v>
      </c>
      <c r="H3205" s="10" t="str">
        <f>VLOOKUP(Table_production_dim1[[#This Row],[material_dim_material_id]],Table_material_dim1[[#All],[material_id]:[material_type_description]],3,FALSE)</f>
        <v>OCC</v>
      </c>
    </row>
    <row r="3206" spans="1:8" x14ac:dyDescent="0.25">
      <c r="A3206">
        <v>1233</v>
      </c>
      <c r="B3206" s="2">
        <v>44000</v>
      </c>
      <c r="C3206">
        <v>1295</v>
      </c>
      <c r="D3206">
        <v>0.65</v>
      </c>
      <c r="E3206" s="2">
        <v>44000</v>
      </c>
      <c r="F3206">
        <v>2</v>
      </c>
      <c r="G3206" s="10">
        <f>IF(Table_production_dim1[[#This Row],[system_created_date]]=Table_production_dim1[[#Headers],[system_created_date]],"",SUMIF(B:B,Table_production_dim1[[#This Row],[system_created_date]],D:D))</f>
        <v>8.3000000000000007</v>
      </c>
      <c r="H3206" s="10" t="str">
        <f>VLOOKUP(Table_production_dim1[[#This Row],[material_dim_material_id]],Table_material_dim1[[#All],[material_id]:[material_type_description]],3,FALSE)</f>
        <v>OCC</v>
      </c>
    </row>
    <row r="3207" spans="1:8" x14ac:dyDescent="0.25">
      <c r="A3207">
        <v>1905</v>
      </c>
      <c r="B3207" s="2">
        <v>44000</v>
      </c>
      <c r="C3207">
        <v>650</v>
      </c>
      <c r="D3207">
        <v>0.33</v>
      </c>
      <c r="E3207" s="2">
        <v>44000</v>
      </c>
      <c r="F3207">
        <v>5</v>
      </c>
      <c r="G3207" s="10">
        <f>IF(Table_production_dim1[[#This Row],[system_created_date]]=Table_production_dim1[[#Headers],[system_created_date]],"",SUMIF(B:B,Table_production_dim1[[#This Row],[system_created_date]],D:D))</f>
        <v>8.3000000000000007</v>
      </c>
      <c r="H3207" s="10" t="str">
        <f>VLOOKUP(Table_production_dim1[[#This Row],[material_dim_material_id]],Table_material_dim1[[#All],[material_id]:[material_type_description]],3,FALSE)</f>
        <v>PET</v>
      </c>
    </row>
    <row r="3208" spans="1:8" x14ac:dyDescent="0.25">
      <c r="A3208">
        <v>1753</v>
      </c>
      <c r="B3208" s="2">
        <v>44000</v>
      </c>
      <c r="C3208">
        <v>1700</v>
      </c>
      <c r="D3208">
        <v>0.85</v>
      </c>
      <c r="E3208" s="2">
        <v>44000</v>
      </c>
      <c r="F3208">
        <v>4</v>
      </c>
      <c r="G3208" s="10">
        <f>IF(Table_production_dim1[[#This Row],[system_created_date]]=Table_production_dim1[[#Headers],[system_created_date]],"",SUMIF(B:B,Table_production_dim1[[#This Row],[system_created_date]],D:D))</f>
        <v>8.3000000000000007</v>
      </c>
      <c r="H3208" s="10" t="str">
        <f>VLOOKUP(Table_production_dim1[[#This Row],[material_dim_material_id]],Table_material_dim1[[#All],[material_id]:[material_type_description]],3,FALSE)</f>
        <v>ONP</v>
      </c>
    </row>
    <row r="3209" spans="1:8" x14ac:dyDescent="0.25">
      <c r="A3209">
        <v>1235</v>
      </c>
      <c r="B3209" s="2">
        <v>44000</v>
      </c>
      <c r="C3209">
        <v>1300</v>
      </c>
      <c r="D3209">
        <v>0.65</v>
      </c>
      <c r="E3209" s="2">
        <v>44000</v>
      </c>
      <c r="F3209">
        <v>2</v>
      </c>
      <c r="G3209" s="10">
        <f>IF(Table_production_dim1[[#This Row],[system_created_date]]=Table_production_dim1[[#Headers],[system_created_date]],"",SUMIF(B:B,Table_production_dim1[[#This Row],[system_created_date]],D:D))</f>
        <v>8.3000000000000007</v>
      </c>
      <c r="H3209" s="10" t="str">
        <f>VLOOKUP(Table_production_dim1[[#This Row],[material_dim_material_id]],Table_material_dim1[[#All],[material_id]:[material_type_description]],3,FALSE)</f>
        <v>OCC</v>
      </c>
    </row>
    <row r="3210" spans="1:8" x14ac:dyDescent="0.25">
      <c r="A3210">
        <v>1230</v>
      </c>
      <c r="B3210" s="2">
        <v>44000</v>
      </c>
      <c r="C3210">
        <v>1320</v>
      </c>
      <c r="D3210">
        <v>0.66</v>
      </c>
      <c r="E3210" s="2">
        <v>44000</v>
      </c>
      <c r="F3210">
        <v>2</v>
      </c>
      <c r="G3210" s="10">
        <f>IF(Table_production_dim1[[#This Row],[system_created_date]]=Table_production_dim1[[#Headers],[system_created_date]],"",SUMIF(B:B,Table_production_dim1[[#This Row],[system_created_date]],D:D))</f>
        <v>8.3000000000000007</v>
      </c>
      <c r="H3210" s="10" t="str">
        <f>VLOOKUP(Table_production_dim1[[#This Row],[material_dim_material_id]],Table_material_dim1[[#All],[material_id]:[material_type_description]],3,FALSE)</f>
        <v>OCC</v>
      </c>
    </row>
    <row r="3211" spans="1:8" x14ac:dyDescent="0.25">
      <c r="A3211">
        <v>1237</v>
      </c>
      <c r="B3211" s="2">
        <v>44000</v>
      </c>
      <c r="C3211">
        <v>1290</v>
      </c>
      <c r="D3211">
        <v>0.65</v>
      </c>
      <c r="E3211" s="2">
        <v>44000</v>
      </c>
      <c r="F3211">
        <v>2</v>
      </c>
      <c r="G3211" s="10">
        <f>IF(Table_production_dim1[[#This Row],[system_created_date]]=Table_production_dim1[[#Headers],[system_created_date]],"",SUMIF(B:B,Table_production_dim1[[#This Row],[system_created_date]],D:D))</f>
        <v>8.3000000000000007</v>
      </c>
      <c r="H3211" s="10" t="str">
        <f>VLOOKUP(Table_production_dim1[[#This Row],[material_dim_material_id]],Table_material_dim1[[#All],[material_id]:[material_type_description]],3,FALSE)</f>
        <v>OCC</v>
      </c>
    </row>
    <row r="3212" spans="1:8" x14ac:dyDescent="0.25">
      <c r="A3212">
        <v>1231</v>
      </c>
      <c r="B3212" s="2">
        <v>44000</v>
      </c>
      <c r="C3212">
        <v>1265</v>
      </c>
      <c r="D3212">
        <v>0.63</v>
      </c>
      <c r="E3212" s="2">
        <v>44000</v>
      </c>
      <c r="F3212">
        <v>2</v>
      </c>
      <c r="G3212" s="10">
        <f>IF(Table_production_dim1[[#This Row],[system_created_date]]=Table_production_dim1[[#Headers],[system_created_date]],"",SUMIF(B:B,Table_production_dim1[[#This Row],[system_created_date]],D:D))</f>
        <v>8.3000000000000007</v>
      </c>
      <c r="H3212" s="10" t="str">
        <f>VLOOKUP(Table_production_dim1[[#This Row],[material_dim_material_id]],Table_material_dim1[[#All],[material_id]:[material_type_description]],3,FALSE)</f>
        <v>OCC</v>
      </c>
    </row>
    <row r="3213" spans="1:8" x14ac:dyDescent="0.25">
      <c r="A3213">
        <v>1241</v>
      </c>
      <c r="B3213" s="2">
        <v>43999</v>
      </c>
      <c r="C3213">
        <v>1310</v>
      </c>
      <c r="D3213">
        <v>0.66</v>
      </c>
      <c r="E3213" s="2">
        <v>43999</v>
      </c>
      <c r="F3213">
        <v>2</v>
      </c>
      <c r="G3213" s="10">
        <f>IF(Table_production_dim1[[#This Row],[system_created_date]]=Table_production_dim1[[#Headers],[system_created_date]],"",SUMIF(B:B,Table_production_dim1[[#This Row],[system_created_date]],D:D))</f>
        <v>3.97</v>
      </c>
      <c r="H3213" s="10" t="str">
        <f>VLOOKUP(Table_production_dim1[[#This Row],[material_dim_material_id]],Table_material_dim1[[#All],[material_id]:[material_type_description]],3,FALSE)</f>
        <v>OCC</v>
      </c>
    </row>
    <row r="3214" spans="1:8" x14ac:dyDescent="0.25">
      <c r="A3214">
        <v>1243</v>
      </c>
      <c r="B3214" s="2">
        <v>43999</v>
      </c>
      <c r="C3214">
        <v>1220</v>
      </c>
      <c r="D3214">
        <v>0.61</v>
      </c>
      <c r="E3214" s="2">
        <v>43999</v>
      </c>
      <c r="F3214">
        <v>2</v>
      </c>
      <c r="G3214" s="10">
        <f>IF(Table_production_dim1[[#This Row],[system_created_date]]=Table_production_dim1[[#Headers],[system_created_date]],"",SUMIF(B:B,Table_production_dim1[[#This Row],[system_created_date]],D:D))</f>
        <v>3.97</v>
      </c>
      <c r="H3214" s="10" t="str">
        <f>VLOOKUP(Table_production_dim1[[#This Row],[material_dim_material_id]],Table_material_dim1[[#All],[material_id]:[material_type_description]],3,FALSE)</f>
        <v>OCC</v>
      </c>
    </row>
    <row r="3215" spans="1:8" x14ac:dyDescent="0.25">
      <c r="A3215">
        <v>1240</v>
      </c>
      <c r="B3215" s="2">
        <v>43999</v>
      </c>
      <c r="C3215">
        <v>1296</v>
      </c>
      <c r="D3215">
        <v>0.65</v>
      </c>
      <c r="E3215" s="2">
        <v>43999</v>
      </c>
      <c r="F3215">
        <v>2</v>
      </c>
      <c r="G3215" s="10">
        <f>IF(Table_production_dim1[[#This Row],[system_created_date]]=Table_production_dim1[[#Headers],[system_created_date]],"",SUMIF(B:B,Table_production_dim1[[#This Row],[system_created_date]],D:D))</f>
        <v>3.97</v>
      </c>
      <c r="H3215" s="10" t="str">
        <f>VLOOKUP(Table_production_dim1[[#This Row],[material_dim_material_id]],Table_material_dim1[[#All],[material_id]:[material_type_description]],3,FALSE)</f>
        <v>OCC</v>
      </c>
    </row>
    <row r="3216" spans="1:8" x14ac:dyDescent="0.25">
      <c r="A3216">
        <v>1239</v>
      </c>
      <c r="B3216" s="2">
        <v>43999</v>
      </c>
      <c r="C3216">
        <v>1390</v>
      </c>
      <c r="D3216">
        <v>0.7</v>
      </c>
      <c r="E3216" s="2">
        <v>43999</v>
      </c>
      <c r="F3216">
        <v>2</v>
      </c>
      <c r="G3216" s="10">
        <f>IF(Table_production_dim1[[#This Row],[system_created_date]]=Table_production_dim1[[#Headers],[system_created_date]],"",SUMIF(B:B,Table_production_dim1[[#This Row],[system_created_date]],D:D))</f>
        <v>3.97</v>
      </c>
      <c r="H3216" s="10" t="str">
        <f>VLOOKUP(Table_production_dim1[[#This Row],[material_dim_material_id]],Table_material_dim1[[#All],[material_id]:[material_type_description]],3,FALSE)</f>
        <v>OCC</v>
      </c>
    </row>
    <row r="3217" spans="1:8" x14ac:dyDescent="0.25">
      <c r="A3217">
        <v>1238</v>
      </c>
      <c r="B3217" s="2">
        <v>43999</v>
      </c>
      <c r="C3217">
        <v>1400</v>
      </c>
      <c r="D3217">
        <v>0.7</v>
      </c>
      <c r="E3217" s="2">
        <v>43999</v>
      </c>
      <c r="F3217">
        <v>2</v>
      </c>
      <c r="G3217" s="10">
        <f>IF(Table_production_dim1[[#This Row],[system_created_date]]=Table_production_dim1[[#Headers],[system_created_date]],"",SUMIF(B:B,Table_production_dim1[[#This Row],[system_created_date]],D:D))</f>
        <v>3.97</v>
      </c>
      <c r="H3217" s="10" t="str">
        <f>VLOOKUP(Table_production_dim1[[#This Row],[material_dim_material_id]],Table_material_dim1[[#All],[material_id]:[material_type_description]],3,FALSE)</f>
        <v>OCC</v>
      </c>
    </row>
    <row r="3218" spans="1:8" x14ac:dyDescent="0.25">
      <c r="A3218">
        <v>1242</v>
      </c>
      <c r="B3218" s="2">
        <v>43999</v>
      </c>
      <c r="C3218">
        <v>1290</v>
      </c>
      <c r="D3218">
        <v>0.65</v>
      </c>
      <c r="E3218" s="2">
        <v>43999</v>
      </c>
      <c r="F3218">
        <v>2</v>
      </c>
      <c r="G3218" s="10">
        <f>IF(Table_production_dim1[[#This Row],[system_created_date]]=Table_production_dim1[[#Headers],[system_created_date]],"",SUMIF(B:B,Table_production_dim1[[#This Row],[system_created_date]],D:D))</f>
        <v>3.97</v>
      </c>
      <c r="H3218" s="10" t="str">
        <f>VLOOKUP(Table_production_dim1[[#This Row],[material_dim_material_id]],Table_material_dim1[[#All],[material_id]:[material_type_description]],3,FALSE)</f>
        <v>OCC</v>
      </c>
    </row>
    <row r="3219" spans="1:8" x14ac:dyDescent="0.25">
      <c r="A3219">
        <v>1244</v>
      </c>
      <c r="B3219" s="2">
        <v>43998</v>
      </c>
      <c r="C3219">
        <v>1320</v>
      </c>
      <c r="D3219">
        <v>0.66</v>
      </c>
      <c r="E3219" s="2">
        <v>43998</v>
      </c>
      <c r="F3219">
        <v>2</v>
      </c>
      <c r="G3219" s="10">
        <f>IF(Table_production_dim1[[#This Row],[system_created_date]]=Table_production_dim1[[#Headers],[system_created_date]],"",SUMIF(B:B,Table_production_dim1[[#This Row],[system_created_date]],D:D))</f>
        <v>5.3500000000000005</v>
      </c>
      <c r="H3219" s="10" t="str">
        <f>VLOOKUP(Table_production_dim1[[#This Row],[material_dim_material_id]],Table_material_dim1[[#All],[material_id]:[material_type_description]],3,FALSE)</f>
        <v>OCC</v>
      </c>
    </row>
    <row r="3220" spans="1:8" x14ac:dyDescent="0.25">
      <c r="A3220">
        <v>1754</v>
      </c>
      <c r="B3220" s="2">
        <v>43998</v>
      </c>
      <c r="C3220">
        <v>1600</v>
      </c>
      <c r="D3220">
        <v>0.8</v>
      </c>
      <c r="E3220" s="2">
        <v>43998</v>
      </c>
      <c r="F3220">
        <v>4</v>
      </c>
      <c r="G3220" s="10">
        <f>IF(Table_production_dim1[[#This Row],[system_created_date]]=Table_production_dim1[[#Headers],[system_created_date]],"",SUMIF(B:B,Table_production_dim1[[#This Row],[system_created_date]],D:D))</f>
        <v>5.3500000000000005</v>
      </c>
      <c r="H3220" s="10" t="str">
        <f>VLOOKUP(Table_production_dim1[[#This Row],[material_dim_material_id]],Table_material_dim1[[#All],[material_id]:[material_type_description]],3,FALSE)</f>
        <v>ONP</v>
      </c>
    </row>
    <row r="3221" spans="1:8" x14ac:dyDescent="0.25">
      <c r="A3221">
        <v>1247</v>
      </c>
      <c r="B3221" s="2">
        <v>43998</v>
      </c>
      <c r="C3221">
        <v>1296</v>
      </c>
      <c r="D3221">
        <v>0.65</v>
      </c>
      <c r="E3221" s="2">
        <v>43998</v>
      </c>
      <c r="F3221">
        <v>2</v>
      </c>
      <c r="G3221" s="10">
        <f>IF(Table_production_dim1[[#This Row],[system_created_date]]=Table_production_dim1[[#Headers],[system_created_date]],"",SUMIF(B:B,Table_production_dim1[[#This Row],[system_created_date]],D:D))</f>
        <v>5.3500000000000005</v>
      </c>
      <c r="H3221" s="10" t="str">
        <f>VLOOKUP(Table_production_dim1[[#This Row],[material_dim_material_id]],Table_material_dim1[[#All],[material_id]:[material_type_description]],3,FALSE)</f>
        <v>OCC</v>
      </c>
    </row>
    <row r="3222" spans="1:8" x14ac:dyDescent="0.25">
      <c r="A3222">
        <v>2144</v>
      </c>
      <c r="B3222" s="2">
        <v>43998</v>
      </c>
      <c r="C3222">
        <v>900</v>
      </c>
      <c r="D3222">
        <v>0.45</v>
      </c>
      <c r="E3222" s="2">
        <v>43998</v>
      </c>
      <c r="F3222">
        <v>8</v>
      </c>
      <c r="G3222" s="10">
        <f>IF(Table_production_dim1[[#This Row],[system_created_date]]=Table_production_dim1[[#Headers],[system_created_date]],"",SUMIF(B:B,Table_production_dim1[[#This Row],[system_created_date]],D:D))</f>
        <v>5.3500000000000005</v>
      </c>
      <c r="H3222" s="10" t="str">
        <f>VLOOKUP(Table_production_dim1[[#This Row],[material_dim_material_id]],Table_material_dim1[[#All],[material_id]:[material_type_description]],3,FALSE)</f>
        <v>UBC</v>
      </c>
    </row>
    <row r="3223" spans="1:8" x14ac:dyDescent="0.25">
      <c r="A3223">
        <v>2143</v>
      </c>
      <c r="B3223" s="2">
        <v>43998</v>
      </c>
      <c r="C3223">
        <v>600</v>
      </c>
      <c r="D3223">
        <v>0.3</v>
      </c>
      <c r="E3223" s="2">
        <v>43998</v>
      </c>
      <c r="F3223">
        <v>8</v>
      </c>
      <c r="G3223" s="10">
        <f>IF(Table_production_dim1[[#This Row],[system_created_date]]=Table_production_dim1[[#Headers],[system_created_date]],"",SUMIF(B:B,Table_production_dim1[[#This Row],[system_created_date]],D:D))</f>
        <v>5.3500000000000005</v>
      </c>
      <c r="H3223" s="10" t="str">
        <f>VLOOKUP(Table_production_dim1[[#This Row],[material_dim_material_id]],Table_material_dim1[[#All],[material_id]:[material_type_description]],3,FALSE)</f>
        <v>UBC</v>
      </c>
    </row>
    <row r="3224" spans="1:8" x14ac:dyDescent="0.25">
      <c r="A3224">
        <v>1245</v>
      </c>
      <c r="B3224" s="2">
        <v>43998</v>
      </c>
      <c r="C3224">
        <v>1260</v>
      </c>
      <c r="D3224">
        <v>0.63</v>
      </c>
      <c r="E3224" s="2">
        <v>43998</v>
      </c>
      <c r="F3224">
        <v>2</v>
      </c>
      <c r="G3224" s="10">
        <f>IF(Table_production_dim1[[#This Row],[system_created_date]]=Table_production_dim1[[#Headers],[system_created_date]],"",SUMIF(B:B,Table_production_dim1[[#This Row],[system_created_date]],D:D))</f>
        <v>5.3500000000000005</v>
      </c>
      <c r="H3224" s="10" t="str">
        <f>VLOOKUP(Table_production_dim1[[#This Row],[material_dim_material_id]],Table_material_dim1[[#All],[material_id]:[material_type_description]],3,FALSE)</f>
        <v>OCC</v>
      </c>
    </row>
    <row r="3225" spans="1:8" x14ac:dyDescent="0.25">
      <c r="A3225">
        <v>1906</v>
      </c>
      <c r="B3225" s="2">
        <v>43998</v>
      </c>
      <c r="C3225">
        <v>700</v>
      </c>
      <c r="D3225">
        <v>0.35</v>
      </c>
      <c r="E3225" s="2">
        <v>43998</v>
      </c>
      <c r="F3225">
        <v>5</v>
      </c>
      <c r="G3225" s="10">
        <f>IF(Table_production_dim1[[#This Row],[system_created_date]]=Table_production_dim1[[#Headers],[system_created_date]],"",SUMIF(B:B,Table_production_dim1[[#This Row],[system_created_date]],D:D))</f>
        <v>5.3500000000000005</v>
      </c>
      <c r="H3225" s="10" t="str">
        <f>VLOOKUP(Table_production_dim1[[#This Row],[material_dim_material_id]],Table_material_dim1[[#All],[material_id]:[material_type_description]],3,FALSE)</f>
        <v>PET</v>
      </c>
    </row>
    <row r="3226" spans="1:8" x14ac:dyDescent="0.25">
      <c r="A3226">
        <v>1246</v>
      </c>
      <c r="B3226" s="2">
        <v>43998</v>
      </c>
      <c r="C3226">
        <v>1260</v>
      </c>
      <c r="D3226">
        <v>0.63</v>
      </c>
      <c r="E3226" s="2">
        <v>43998</v>
      </c>
      <c r="F3226">
        <v>2</v>
      </c>
      <c r="G3226" s="10">
        <f>IF(Table_production_dim1[[#This Row],[system_created_date]]=Table_production_dim1[[#Headers],[system_created_date]],"",SUMIF(B:B,Table_production_dim1[[#This Row],[system_created_date]],D:D))</f>
        <v>5.3500000000000005</v>
      </c>
      <c r="H3226" s="10" t="str">
        <f>VLOOKUP(Table_production_dim1[[#This Row],[material_dim_material_id]],Table_material_dim1[[#All],[material_id]:[material_type_description]],3,FALSE)</f>
        <v>OCC</v>
      </c>
    </row>
    <row r="3227" spans="1:8" x14ac:dyDescent="0.25">
      <c r="A3227">
        <v>1248</v>
      </c>
      <c r="B3227" s="2">
        <v>43998</v>
      </c>
      <c r="C3227">
        <v>1300</v>
      </c>
      <c r="D3227">
        <v>0.65</v>
      </c>
      <c r="E3227" s="2">
        <v>43998</v>
      </c>
      <c r="F3227">
        <v>2</v>
      </c>
      <c r="G3227" s="10">
        <f>IF(Table_production_dim1[[#This Row],[system_created_date]]=Table_production_dim1[[#Headers],[system_created_date]],"",SUMIF(B:B,Table_production_dim1[[#This Row],[system_created_date]],D:D))</f>
        <v>5.3500000000000005</v>
      </c>
      <c r="H3227" s="10" t="str">
        <f>VLOOKUP(Table_production_dim1[[#This Row],[material_dim_material_id]],Table_material_dim1[[#All],[material_id]:[material_type_description]],3,FALSE)</f>
        <v>OCC</v>
      </c>
    </row>
    <row r="3228" spans="1:8" x14ac:dyDescent="0.25">
      <c r="A3228">
        <v>2142</v>
      </c>
      <c r="B3228" s="2">
        <v>43998</v>
      </c>
      <c r="C3228">
        <v>460</v>
      </c>
      <c r="D3228">
        <v>0.23</v>
      </c>
      <c r="E3228" s="2">
        <v>43998</v>
      </c>
      <c r="F3228">
        <v>8</v>
      </c>
      <c r="G3228" s="10">
        <f>IF(Table_production_dim1[[#This Row],[system_created_date]]=Table_production_dim1[[#Headers],[system_created_date]],"",SUMIF(B:B,Table_production_dim1[[#This Row],[system_created_date]],D:D))</f>
        <v>5.3500000000000005</v>
      </c>
      <c r="H3228" s="10" t="str">
        <f>VLOOKUP(Table_production_dim1[[#This Row],[material_dim_material_id]],Table_material_dim1[[#All],[material_id]:[material_type_description]],3,FALSE)</f>
        <v>UBC</v>
      </c>
    </row>
    <row r="3229" spans="1:8" x14ac:dyDescent="0.25">
      <c r="A3229">
        <v>1755</v>
      </c>
      <c r="B3229" s="2">
        <v>43997</v>
      </c>
      <c r="C3229">
        <v>1600</v>
      </c>
      <c r="D3229">
        <v>0.8</v>
      </c>
      <c r="E3229" s="2">
        <v>43997</v>
      </c>
      <c r="F3229">
        <v>4</v>
      </c>
      <c r="G3229" s="10">
        <f>IF(Table_production_dim1[[#This Row],[system_created_date]]=Table_production_dim1[[#Headers],[system_created_date]],"",SUMIF(B:B,Table_production_dim1[[#This Row],[system_created_date]],D:D))</f>
        <v>6.4000000000000012</v>
      </c>
      <c r="H3229" s="10" t="str">
        <f>VLOOKUP(Table_production_dim1[[#This Row],[material_dim_material_id]],Table_material_dim1[[#All],[material_id]:[material_type_description]],3,FALSE)</f>
        <v>ONP</v>
      </c>
    </row>
    <row r="3230" spans="1:8" x14ac:dyDescent="0.25">
      <c r="A3230">
        <v>1255</v>
      </c>
      <c r="B3230" s="2">
        <v>43997</v>
      </c>
      <c r="C3230">
        <v>720</v>
      </c>
      <c r="D3230">
        <v>0.36</v>
      </c>
      <c r="E3230" s="2">
        <v>43997</v>
      </c>
      <c r="F3230">
        <v>2</v>
      </c>
      <c r="G3230" s="10">
        <f>IF(Table_production_dim1[[#This Row],[system_created_date]]=Table_production_dim1[[#Headers],[system_created_date]],"",SUMIF(B:B,Table_production_dim1[[#This Row],[system_created_date]],D:D))</f>
        <v>6.4000000000000012</v>
      </c>
      <c r="H3230" s="10" t="str">
        <f>VLOOKUP(Table_production_dim1[[#This Row],[material_dim_material_id]],Table_material_dim1[[#All],[material_id]:[material_type_description]],3,FALSE)</f>
        <v>OCC</v>
      </c>
    </row>
    <row r="3231" spans="1:8" x14ac:dyDescent="0.25">
      <c r="A3231">
        <v>1254</v>
      </c>
      <c r="B3231" s="2">
        <v>43997</v>
      </c>
      <c r="C3231">
        <v>800</v>
      </c>
      <c r="D3231">
        <v>0.4</v>
      </c>
      <c r="E3231" s="2">
        <v>43997</v>
      </c>
      <c r="F3231">
        <v>2</v>
      </c>
      <c r="G3231" s="10">
        <f>IF(Table_production_dim1[[#This Row],[system_created_date]]=Table_production_dim1[[#Headers],[system_created_date]],"",SUMIF(B:B,Table_production_dim1[[#This Row],[system_created_date]],D:D))</f>
        <v>6.4000000000000012</v>
      </c>
      <c r="H3231" s="10" t="str">
        <f>VLOOKUP(Table_production_dim1[[#This Row],[material_dim_material_id]],Table_material_dim1[[#All],[material_id]:[material_type_description]],3,FALSE)</f>
        <v>OCC</v>
      </c>
    </row>
    <row r="3232" spans="1:8" x14ac:dyDescent="0.25">
      <c r="A3232">
        <v>1756</v>
      </c>
      <c r="B3232" s="2">
        <v>43997</v>
      </c>
      <c r="C3232">
        <v>1660</v>
      </c>
      <c r="D3232">
        <v>0.83</v>
      </c>
      <c r="E3232" s="2">
        <v>43997</v>
      </c>
      <c r="F3232">
        <v>4</v>
      </c>
      <c r="G3232" s="10">
        <f>IF(Table_production_dim1[[#This Row],[system_created_date]]=Table_production_dim1[[#Headers],[system_created_date]],"",SUMIF(B:B,Table_production_dim1[[#This Row],[system_created_date]],D:D))</f>
        <v>6.4000000000000012</v>
      </c>
      <c r="H3232" s="10" t="str">
        <f>VLOOKUP(Table_production_dim1[[#This Row],[material_dim_material_id]],Table_material_dim1[[#All],[material_id]:[material_type_description]],3,FALSE)</f>
        <v>ONP</v>
      </c>
    </row>
    <row r="3233" spans="1:8" x14ac:dyDescent="0.25">
      <c r="A3233">
        <v>1257</v>
      </c>
      <c r="B3233" s="2">
        <v>43997</v>
      </c>
      <c r="C3233">
        <v>760</v>
      </c>
      <c r="D3233">
        <v>0.38</v>
      </c>
      <c r="E3233" s="2">
        <v>43997</v>
      </c>
      <c r="F3233">
        <v>2</v>
      </c>
      <c r="G3233" s="10">
        <f>IF(Table_production_dim1[[#This Row],[system_created_date]]=Table_production_dim1[[#Headers],[system_created_date]],"",SUMIF(B:B,Table_production_dim1[[#This Row],[system_created_date]],D:D))</f>
        <v>6.4000000000000012</v>
      </c>
      <c r="H3233" s="10" t="str">
        <f>VLOOKUP(Table_production_dim1[[#This Row],[material_dim_material_id]],Table_material_dim1[[#All],[material_id]:[material_type_description]],3,FALSE)</f>
        <v>OCC</v>
      </c>
    </row>
    <row r="3234" spans="1:8" x14ac:dyDescent="0.25">
      <c r="A3234">
        <v>1253</v>
      </c>
      <c r="B3234" s="2">
        <v>43997</v>
      </c>
      <c r="C3234">
        <v>700</v>
      </c>
      <c r="D3234">
        <v>0.35</v>
      </c>
      <c r="E3234" s="2">
        <v>43997</v>
      </c>
      <c r="F3234">
        <v>2</v>
      </c>
      <c r="G3234" s="10">
        <f>IF(Table_production_dim1[[#This Row],[system_created_date]]=Table_production_dim1[[#Headers],[system_created_date]],"",SUMIF(B:B,Table_production_dim1[[#This Row],[system_created_date]],D:D))</f>
        <v>6.4000000000000012</v>
      </c>
      <c r="H3234" s="10" t="str">
        <f>VLOOKUP(Table_production_dim1[[#This Row],[material_dim_material_id]],Table_material_dim1[[#All],[material_id]:[material_type_description]],3,FALSE)</f>
        <v>OCC</v>
      </c>
    </row>
    <row r="3235" spans="1:8" x14ac:dyDescent="0.25">
      <c r="A3235">
        <v>1926</v>
      </c>
      <c r="B3235" s="2">
        <v>43997</v>
      </c>
      <c r="C3235">
        <v>700</v>
      </c>
      <c r="D3235">
        <v>0.35</v>
      </c>
      <c r="E3235" s="2">
        <v>43997</v>
      </c>
      <c r="F3235">
        <v>6</v>
      </c>
      <c r="G3235" s="10">
        <f>IF(Table_production_dim1[[#This Row],[system_created_date]]=Table_production_dim1[[#Headers],[system_created_date]],"",SUMIF(B:B,Table_production_dim1[[#This Row],[system_created_date]],D:D))</f>
        <v>6.4000000000000012</v>
      </c>
      <c r="H3235" s="10" t="str">
        <f>VLOOKUP(Table_production_dim1[[#This Row],[material_dim_material_id]],Table_material_dim1[[#All],[material_id]:[material_type_description]],3,FALSE)</f>
        <v>HDPEN</v>
      </c>
    </row>
    <row r="3236" spans="1:8" x14ac:dyDescent="0.25">
      <c r="A3236">
        <v>1252</v>
      </c>
      <c r="B3236" s="2">
        <v>43997</v>
      </c>
      <c r="C3236">
        <v>600</v>
      </c>
      <c r="D3236">
        <v>0.3</v>
      </c>
      <c r="E3236" s="2">
        <v>43997</v>
      </c>
      <c r="F3236">
        <v>2</v>
      </c>
      <c r="G3236" s="10">
        <f>IF(Table_production_dim1[[#This Row],[system_created_date]]=Table_production_dim1[[#Headers],[system_created_date]],"",SUMIF(B:B,Table_production_dim1[[#This Row],[system_created_date]],D:D))</f>
        <v>6.4000000000000012</v>
      </c>
      <c r="H3236" s="10" t="str">
        <f>VLOOKUP(Table_production_dim1[[#This Row],[material_dim_material_id]],Table_material_dim1[[#All],[material_id]:[material_type_description]],3,FALSE)</f>
        <v>OCC</v>
      </c>
    </row>
    <row r="3237" spans="1:8" x14ac:dyDescent="0.25">
      <c r="A3237">
        <v>2145</v>
      </c>
      <c r="B3237" s="2">
        <v>43997</v>
      </c>
      <c r="C3237">
        <v>600</v>
      </c>
      <c r="D3237">
        <v>0.3</v>
      </c>
      <c r="E3237" s="2">
        <v>43997</v>
      </c>
      <c r="F3237">
        <v>8</v>
      </c>
      <c r="G3237" s="10">
        <f>IF(Table_production_dim1[[#This Row],[system_created_date]]=Table_production_dim1[[#Headers],[system_created_date]],"",SUMIF(B:B,Table_production_dim1[[#This Row],[system_created_date]],D:D))</f>
        <v>6.4000000000000012</v>
      </c>
      <c r="H3237" s="10" t="str">
        <f>VLOOKUP(Table_production_dim1[[#This Row],[material_dim_material_id]],Table_material_dim1[[#All],[material_id]:[material_type_description]],3,FALSE)</f>
        <v>UBC</v>
      </c>
    </row>
    <row r="3238" spans="1:8" x14ac:dyDescent="0.25">
      <c r="A3238">
        <v>1251</v>
      </c>
      <c r="B3238" s="2">
        <v>43997</v>
      </c>
      <c r="C3238">
        <v>1260</v>
      </c>
      <c r="D3238">
        <v>0.63</v>
      </c>
      <c r="E3238" s="2">
        <v>43997</v>
      </c>
      <c r="F3238">
        <v>2</v>
      </c>
      <c r="G3238" s="10">
        <f>IF(Table_production_dim1[[#This Row],[system_created_date]]=Table_production_dim1[[#Headers],[system_created_date]],"",SUMIF(B:B,Table_production_dim1[[#This Row],[system_created_date]],D:D))</f>
        <v>6.4000000000000012</v>
      </c>
      <c r="H3238" s="10" t="str">
        <f>VLOOKUP(Table_production_dim1[[#This Row],[material_dim_material_id]],Table_material_dim1[[#All],[material_id]:[material_type_description]],3,FALSE)</f>
        <v>OCC</v>
      </c>
    </row>
    <row r="3239" spans="1:8" x14ac:dyDescent="0.25">
      <c r="A3239">
        <v>1256</v>
      </c>
      <c r="B3239" s="2">
        <v>43997</v>
      </c>
      <c r="C3239">
        <v>800</v>
      </c>
      <c r="D3239">
        <v>0.4</v>
      </c>
      <c r="E3239" s="2">
        <v>43997</v>
      </c>
      <c r="F3239">
        <v>2</v>
      </c>
      <c r="G3239" s="10">
        <f>IF(Table_production_dim1[[#This Row],[system_created_date]]=Table_production_dim1[[#Headers],[system_created_date]],"",SUMIF(B:B,Table_production_dim1[[#This Row],[system_created_date]],D:D))</f>
        <v>6.4000000000000012</v>
      </c>
      <c r="H3239" s="10" t="str">
        <f>VLOOKUP(Table_production_dim1[[#This Row],[material_dim_material_id]],Table_material_dim1[[#All],[material_id]:[material_type_description]],3,FALSE)</f>
        <v>OCC</v>
      </c>
    </row>
    <row r="3240" spans="1:8" x14ac:dyDescent="0.25">
      <c r="A3240">
        <v>1249</v>
      </c>
      <c r="B3240" s="2">
        <v>43997</v>
      </c>
      <c r="C3240">
        <v>1300</v>
      </c>
      <c r="D3240">
        <v>0.65</v>
      </c>
      <c r="E3240" s="2">
        <v>43997</v>
      </c>
      <c r="F3240">
        <v>2</v>
      </c>
      <c r="G3240" s="10">
        <f>IF(Table_production_dim1[[#This Row],[system_created_date]]=Table_production_dim1[[#Headers],[system_created_date]],"",SUMIF(B:B,Table_production_dim1[[#This Row],[system_created_date]],D:D))</f>
        <v>6.4000000000000012</v>
      </c>
      <c r="H3240" s="10" t="str">
        <f>VLOOKUP(Table_production_dim1[[#This Row],[material_dim_material_id]],Table_material_dim1[[#All],[material_id]:[material_type_description]],3,FALSE)</f>
        <v>OCC</v>
      </c>
    </row>
    <row r="3241" spans="1:8" x14ac:dyDescent="0.25">
      <c r="A3241">
        <v>1250</v>
      </c>
      <c r="B3241" s="2">
        <v>43997</v>
      </c>
      <c r="C3241">
        <v>1300</v>
      </c>
      <c r="D3241">
        <v>0.65</v>
      </c>
      <c r="E3241" s="2">
        <v>43997</v>
      </c>
      <c r="F3241">
        <v>2</v>
      </c>
      <c r="G3241" s="10">
        <f>IF(Table_production_dim1[[#This Row],[system_created_date]]=Table_production_dim1[[#Headers],[system_created_date]],"",SUMIF(B:B,Table_production_dim1[[#This Row],[system_created_date]],D:D))</f>
        <v>6.4000000000000012</v>
      </c>
      <c r="H3241" s="10" t="str">
        <f>VLOOKUP(Table_production_dim1[[#This Row],[material_dim_material_id]],Table_material_dim1[[#All],[material_id]:[material_type_description]],3,FALSE)</f>
        <v>OCC</v>
      </c>
    </row>
    <row r="3242" spans="1:8" x14ac:dyDescent="0.25">
      <c r="A3242">
        <v>1261</v>
      </c>
      <c r="B3242" s="2">
        <v>43994</v>
      </c>
      <c r="C3242">
        <v>1300</v>
      </c>
      <c r="D3242">
        <v>0.65</v>
      </c>
      <c r="E3242" s="2">
        <v>43994</v>
      </c>
      <c r="F3242">
        <v>2</v>
      </c>
      <c r="G3242" s="10">
        <f>IF(Table_production_dim1[[#This Row],[system_created_date]]=Table_production_dim1[[#Headers],[system_created_date]],"",SUMIF(B:B,Table_production_dim1[[#This Row],[system_created_date]],D:D))</f>
        <v>6.0200000000000005</v>
      </c>
      <c r="H3242" s="10" t="str">
        <f>VLOOKUP(Table_production_dim1[[#This Row],[material_dim_material_id]],Table_material_dim1[[#All],[material_id]:[material_type_description]],3,FALSE)</f>
        <v>OCC</v>
      </c>
    </row>
    <row r="3243" spans="1:8" x14ac:dyDescent="0.25">
      <c r="A3243">
        <v>1757</v>
      </c>
      <c r="B3243" s="2">
        <v>43994</v>
      </c>
      <c r="C3243">
        <v>1700</v>
      </c>
      <c r="D3243">
        <v>0.85</v>
      </c>
      <c r="E3243" s="2">
        <v>43994</v>
      </c>
      <c r="F3243">
        <v>4</v>
      </c>
      <c r="G3243" s="10">
        <f>IF(Table_production_dim1[[#This Row],[system_created_date]]=Table_production_dim1[[#Headers],[system_created_date]],"",SUMIF(B:B,Table_production_dim1[[#This Row],[system_created_date]],D:D))</f>
        <v>6.0200000000000005</v>
      </c>
      <c r="H3243" s="10" t="str">
        <f>VLOOKUP(Table_production_dim1[[#This Row],[material_dim_material_id]],Table_material_dim1[[#All],[material_id]:[material_type_description]],3,FALSE)</f>
        <v>ONP</v>
      </c>
    </row>
    <row r="3244" spans="1:8" x14ac:dyDescent="0.25">
      <c r="A3244">
        <v>1260</v>
      </c>
      <c r="B3244" s="2">
        <v>43994</v>
      </c>
      <c r="C3244">
        <v>1340</v>
      </c>
      <c r="D3244">
        <v>0.67</v>
      </c>
      <c r="E3244" s="2">
        <v>43994</v>
      </c>
      <c r="F3244">
        <v>2</v>
      </c>
      <c r="G3244" s="10">
        <f>IF(Table_production_dim1[[#This Row],[system_created_date]]=Table_production_dim1[[#Headers],[system_created_date]],"",SUMIF(B:B,Table_production_dim1[[#This Row],[system_created_date]],D:D))</f>
        <v>6.0200000000000005</v>
      </c>
      <c r="H3244" s="10" t="str">
        <f>VLOOKUP(Table_production_dim1[[#This Row],[material_dim_material_id]],Table_material_dim1[[#All],[material_id]:[material_type_description]],3,FALSE)</f>
        <v>OCC</v>
      </c>
    </row>
    <row r="3245" spans="1:8" x14ac:dyDescent="0.25">
      <c r="A3245">
        <v>1264</v>
      </c>
      <c r="B3245" s="2">
        <v>43994</v>
      </c>
      <c r="C3245">
        <v>1280</v>
      </c>
      <c r="D3245">
        <v>0.64</v>
      </c>
      <c r="E3245" s="2">
        <v>43994</v>
      </c>
      <c r="F3245">
        <v>2</v>
      </c>
      <c r="G3245" s="10">
        <f>IF(Table_production_dim1[[#This Row],[system_created_date]]=Table_production_dim1[[#Headers],[system_created_date]],"",SUMIF(B:B,Table_production_dim1[[#This Row],[system_created_date]],D:D))</f>
        <v>6.0200000000000005</v>
      </c>
      <c r="H3245" s="10" t="str">
        <f>VLOOKUP(Table_production_dim1[[#This Row],[material_dim_material_id]],Table_material_dim1[[#All],[material_id]:[material_type_description]],3,FALSE)</f>
        <v>OCC</v>
      </c>
    </row>
    <row r="3246" spans="1:8" x14ac:dyDescent="0.25">
      <c r="A3246">
        <v>1259</v>
      </c>
      <c r="B3246" s="2">
        <v>43994</v>
      </c>
      <c r="C3246">
        <v>1300</v>
      </c>
      <c r="D3246">
        <v>0.65</v>
      </c>
      <c r="E3246" s="2">
        <v>43994</v>
      </c>
      <c r="F3246">
        <v>2</v>
      </c>
      <c r="G3246" s="10">
        <f>IF(Table_production_dim1[[#This Row],[system_created_date]]=Table_production_dim1[[#Headers],[system_created_date]],"",SUMIF(B:B,Table_production_dim1[[#This Row],[system_created_date]],D:D))</f>
        <v>6.0200000000000005</v>
      </c>
      <c r="H3246" s="10" t="str">
        <f>VLOOKUP(Table_production_dim1[[#This Row],[material_dim_material_id]],Table_material_dim1[[#All],[material_id]:[material_type_description]],3,FALSE)</f>
        <v>OCC</v>
      </c>
    </row>
    <row r="3247" spans="1:8" x14ac:dyDescent="0.25">
      <c r="A3247">
        <v>1263</v>
      </c>
      <c r="B3247" s="2">
        <v>43994</v>
      </c>
      <c r="C3247">
        <v>1300</v>
      </c>
      <c r="D3247">
        <v>0.65</v>
      </c>
      <c r="E3247" s="2">
        <v>43994</v>
      </c>
      <c r="F3247">
        <v>2</v>
      </c>
      <c r="G3247" s="10">
        <f>IF(Table_production_dim1[[#This Row],[system_created_date]]=Table_production_dim1[[#Headers],[system_created_date]],"",SUMIF(B:B,Table_production_dim1[[#This Row],[system_created_date]],D:D))</f>
        <v>6.0200000000000005</v>
      </c>
      <c r="H3247" s="10" t="str">
        <f>VLOOKUP(Table_production_dim1[[#This Row],[material_dim_material_id]],Table_material_dim1[[#All],[material_id]:[material_type_description]],3,FALSE)</f>
        <v>OCC</v>
      </c>
    </row>
    <row r="3248" spans="1:8" x14ac:dyDescent="0.25">
      <c r="A3248">
        <v>1258</v>
      </c>
      <c r="B3248" s="2">
        <v>43994</v>
      </c>
      <c r="C3248">
        <v>1320</v>
      </c>
      <c r="D3248">
        <v>0.66</v>
      </c>
      <c r="E3248" s="2">
        <v>43994</v>
      </c>
      <c r="F3248">
        <v>2</v>
      </c>
      <c r="G3248" s="10">
        <f>IF(Table_production_dim1[[#This Row],[system_created_date]]=Table_production_dim1[[#Headers],[system_created_date]],"",SUMIF(B:B,Table_production_dim1[[#This Row],[system_created_date]],D:D))</f>
        <v>6.0200000000000005</v>
      </c>
      <c r="H3248" s="10" t="str">
        <f>VLOOKUP(Table_production_dim1[[#This Row],[material_dim_material_id]],Table_material_dim1[[#All],[material_id]:[material_type_description]],3,FALSE)</f>
        <v>OCC</v>
      </c>
    </row>
    <row r="3249" spans="1:8" x14ac:dyDescent="0.25">
      <c r="A3249">
        <v>1907</v>
      </c>
      <c r="B3249" s="2">
        <v>43994</v>
      </c>
      <c r="C3249">
        <v>700</v>
      </c>
      <c r="D3249">
        <v>0.35</v>
      </c>
      <c r="E3249" s="2">
        <v>43994</v>
      </c>
      <c r="F3249">
        <v>5</v>
      </c>
      <c r="G3249" s="10">
        <f>IF(Table_production_dim1[[#This Row],[system_created_date]]=Table_production_dim1[[#Headers],[system_created_date]],"",SUMIF(B:B,Table_production_dim1[[#This Row],[system_created_date]],D:D))</f>
        <v>6.0200000000000005</v>
      </c>
      <c r="H3249" s="10" t="str">
        <f>VLOOKUP(Table_production_dim1[[#This Row],[material_dim_material_id]],Table_material_dim1[[#All],[material_id]:[material_type_description]],3,FALSE)</f>
        <v>PET</v>
      </c>
    </row>
    <row r="3250" spans="1:8" x14ac:dyDescent="0.25">
      <c r="A3250">
        <v>2146</v>
      </c>
      <c r="B3250" s="2">
        <v>43994</v>
      </c>
      <c r="C3250">
        <v>460</v>
      </c>
      <c r="D3250">
        <v>0.23</v>
      </c>
      <c r="E3250" s="2">
        <v>43994</v>
      </c>
      <c r="F3250">
        <v>8</v>
      </c>
      <c r="G3250" s="10">
        <f>IF(Table_production_dim1[[#This Row],[system_created_date]]=Table_production_dim1[[#Headers],[system_created_date]],"",SUMIF(B:B,Table_production_dim1[[#This Row],[system_created_date]],D:D))</f>
        <v>6.0200000000000005</v>
      </c>
      <c r="H3250" s="10" t="str">
        <f>VLOOKUP(Table_production_dim1[[#This Row],[material_dim_material_id]],Table_material_dim1[[#All],[material_id]:[material_type_description]],3,FALSE)</f>
        <v>UBC</v>
      </c>
    </row>
    <row r="3251" spans="1:8" x14ac:dyDescent="0.25">
      <c r="A3251">
        <v>1262</v>
      </c>
      <c r="B3251" s="2">
        <v>43994</v>
      </c>
      <c r="C3251">
        <v>1340</v>
      </c>
      <c r="D3251">
        <v>0.67</v>
      </c>
      <c r="E3251" s="2">
        <v>43994</v>
      </c>
      <c r="F3251">
        <v>2</v>
      </c>
      <c r="G3251" s="10">
        <f>IF(Table_production_dim1[[#This Row],[system_created_date]]=Table_production_dim1[[#Headers],[system_created_date]],"",SUMIF(B:B,Table_production_dim1[[#This Row],[system_created_date]],D:D))</f>
        <v>6.0200000000000005</v>
      </c>
      <c r="H3251" s="10" t="str">
        <f>VLOOKUP(Table_production_dim1[[#This Row],[material_dim_material_id]],Table_material_dim1[[#All],[material_id]:[material_type_description]],3,FALSE)</f>
        <v>OCC</v>
      </c>
    </row>
    <row r="3252" spans="1:8" x14ac:dyDescent="0.25">
      <c r="A3252">
        <v>1268</v>
      </c>
      <c r="B3252" s="2">
        <v>43993</v>
      </c>
      <c r="C3252">
        <v>1340</v>
      </c>
      <c r="D3252">
        <v>0.67</v>
      </c>
      <c r="E3252" s="2">
        <v>43993</v>
      </c>
      <c r="F3252">
        <v>2</v>
      </c>
      <c r="G3252" s="10">
        <f>IF(Table_production_dim1[[#This Row],[system_created_date]]=Table_production_dim1[[#Headers],[system_created_date]],"",SUMIF(B:B,Table_production_dim1[[#This Row],[system_created_date]],D:D))</f>
        <v>5.29</v>
      </c>
      <c r="H3252" s="10" t="str">
        <f>VLOOKUP(Table_production_dim1[[#This Row],[material_dim_material_id]],Table_material_dim1[[#All],[material_id]:[material_type_description]],3,FALSE)</f>
        <v>OCC</v>
      </c>
    </row>
    <row r="3253" spans="1:8" x14ac:dyDescent="0.25">
      <c r="A3253">
        <v>1758</v>
      </c>
      <c r="B3253" s="2">
        <v>43993</v>
      </c>
      <c r="C3253">
        <v>1500</v>
      </c>
      <c r="D3253">
        <v>0.75</v>
      </c>
      <c r="E3253" s="2">
        <v>43993</v>
      </c>
      <c r="F3253">
        <v>4</v>
      </c>
      <c r="G3253" s="10">
        <f>IF(Table_production_dim1[[#This Row],[system_created_date]]=Table_production_dim1[[#Headers],[system_created_date]],"",SUMIF(B:B,Table_production_dim1[[#This Row],[system_created_date]],D:D))</f>
        <v>5.29</v>
      </c>
      <c r="H3253" s="10" t="str">
        <f>VLOOKUP(Table_production_dim1[[#This Row],[material_dim_material_id]],Table_material_dim1[[#All],[material_id]:[material_type_description]],3,FALSE)</f>
        <v>ONP</v>
      </c>
    </row>
    <row r="3254" spans="1:8" x14ac:dyDescent="0.25">
      <c r="A3254">
        <v>1267</v>
      </c>
      <c r="B3254" s="2">
        <v>43993</v>
      </c>
      <c r="C3254">
        <v>1300</v>
      </c>
      <c r="D3254">
        <v>0.65</v>
      </c>
      <c r="E3254" s="2">
        <v>43993</v>
      </c>
      <c r="F3254">
        <v>2</v>
      </c>
      <c r="G3254" s="10">
        <f>IF(Table_production_dim1[[#This Row],[system_created_date]]=Table_production_dim1[[#Headers],[system_created_date]],"",SUMIF(B:B,Table_production_dim1[[#This Row],[system_created_date]],D:D))</f>
        <v>5.29</v>
      </c>
      <c r="H3254" s="10" t="str">
        <f>VLOOKUP(Table_production_dim1[[#This Row],[material_dim_material_id]],Table_material_dim1[[#All],[material_id]:[material_type_description]],3,FALSE)</f>
        <v>OCC</v>
      </c>
    </row>
    <row r="3255" spans="1:8" x14ac:dyDescent="0.25">
      <c r="A3255">
        <v>1270</v>
      </c>
      <c r="B3255" s="2">
        <v>43993</v>
      </c>
      <c r="C3255">
        <v>1320</v>
      </c>
      <c r="D3255">
        <v>0.66</v>
      </c>
      <c r="E3255" s="2">
        <v>43993</v>
      </c>
      <c r="F3255">
        <v>2</v>
      </c>
      <c r="G3255" s="10">
        <f>IF(Table_production_dim1[[#This Row],[system_created_date]]=Table_production_dim1[[#Headers],[system_created_date]],"",SUMIF(B:B,Table_production_dim1[[#This Row],[system_created_date]],D:D))</f>
        <v>5.29</v>
      </c>
      <c r="H3255" s="10" t="str">
        <f>VLOOKUP(Table_production_dim1[[#This Row],[material_dim_material_id]],Table_material_dim1[[#All],[material_id]:[material_type_description]],3,FALSE)</f>
        <v>OCC</v>
      </c>
    </row>
    <row r="3256" spans="1:8" x14ac:dyDescent="0.25">
      <c r="A3256">
        <v>1266</v>
      </c>
      <c r="B3256" s="2">
        <v>43993</v>
      </c>
      <c r="C3256">
        <v>1260</v>
      </c>
      <c r="D3256">
        <v>0.63</v>
      </c>
      <c r="E3256" s="2">
        <v>43993</v>
      </c>
      <c r="F3256">
        <v>2</v>
      </c>
      <c r="G3256" s="10">
        <f>IF(Table_production_dim1[[#This Row],[system_created_date]]=Table_production_dim1[[#Headers],[system_created_date]],"",SUMIF(B:B,Table_production_dim1[[#This Row],[system_created_date]],D:D))</f>
        <v>5.29</v>
      </c>
      <c r="H3256" s="10" t="str">
        <f>VLOOKUP(Table_production_dim1[[#This Row],[material_dim_material_id]],Table_material_dim1[[#All],[material_id]:[material_type_description]],3,FALSE)</f>
        <v>OCC</v>
      </c>
    </row>
    <row r="3257" spans="1:8" x14ac:dyDescent="0.25">
      <c r="A3257">
        <v>2147</v>
      </c>
      <c r="B3257" s="2">
        <v>43993</v>
      </c>
      <c r="C3257">
        <v>500</v>
      </c>
      <c r="D3257">
        <v>0.25</v>
      </c>
      <c r="E3257" s="2">
        <v>43993</v>
      </c>
      <c r="F3257">
        <v>8</v>
      </c>
      <c r="G3257" s="10">
        <f>IF(Table_production_dim1[[#This Row],[system_created_date]]=Table_production_dim1[[#Headers],[system_created_date]],"",SUMIF(B:B,Table_production_dim1[[#This Row],[system_created_date]],D:D))</f>
        <v>5.29</v>
      </c>
      <c r="H3257" s="10" t="str">
        <f>VLOOKUP(Table_production_dim1[[#This Row],[material_dim_material_id]],Table_material_dim1[[#All],[material_id]:[material_type_description]],3,FALSE)</f>
        <v>UBC</v>
      </c>
    </row>
    <row r="3258" spans="1:8" x14ac:dyDescent="0.25">
      <c r="A3258">
        <v>1269</v>
      </c>
      <c r="B3258" s="2">
        <v>43993</v>
      </c>
      <c r="C3258">
        <v>1360</v>
      </c>
      <c r="D3258">
        <v>0.68</v>
      </c>
      <c r="E3258" s="2">
        <v>43993</v>
      </c>
      <c r="F3258">
        <v>2</v>
      </c>
      <c r="G3258" s="10">
        <f>IF(Table_production_dim1[[#This Row],[system_created_date]]=Table_production_dim1[[#Headers],[system_created_date]],"",SUMIF(B:B,Table_production_dim1[[#This Row],[system_created_date]],D:D))</f>
        <v>5.29</v>
      </c>
      <c r="H3258" s="10" t="str">
        <f>VLOOKUP(Table_production_dim1[[#This Row],[material_dim_material_id]],Table_material_dim1[[#All],[material_id]:[material_type_description]],3,FALSE)</f>
        <v>OCC</v>
      </c>
    </row>
    <row r="3259" spans="1:8" x14ac:dyDescent="0.25">
      <c r="A3259">
        <v>1265</v>
      </c>
      <c r="B3259" s="2">
        <v>43993</v>
      </c>
      <c r="C3259">
        <v>1300</v>
      </c>
      <c r="D3259">
        <v>0.65</v>
      </c>
      <c r="E3259" s="2">
        <v>43993</v>
      </c>
      <c r="F3259">
        <v>2</v>
      </c>
      <c r="G3259" s="10">
        <f>IF(Table_production_dim1[[#This Row],[system_created_date]]=Table_production_dim1[[#Headers],[system_created_date]],"",SUMIF(B:B,Table_production_dim1[[#This Row],[system_created_date]],D:D))</f>
        <v>5.29</v>
      </c>
      <c r="H3259" s="10" t="str">
        <f>VLOOKUP(Table_production_dim1[[#This Row],[material_dim_material_id]],Table_material_dim1[[#All],[material_id]:[material_type_description]],3,FALSE)</f>
        <v>OCC</v>
      </c>
    </row>
    <row r="3260" spans="1:8" x14ac:dyDescent="0.25">
      <c r="A3260">
        <v>1908</v>
      </c>
      <c r="B3260" s="2">
        <v>43993</v>
      </c>
      <c r="C3260">
        <v>700</v>
      </c>
      <c r="D3260">
        <v>0.35</v>
      </c>
      <c r="E3260" s="2">
        <v>43993</v>
      </c>
      <c r="F3260">
        <v>5</v>
      </c>
      <c r="G3260" s="10">
        <f>IF(Table_production_dim1[[#This Row],[system_created_date]]=Table_production_dim1[[#Headers],[system_created_date]],"",SUMIF(B:B,Table_production_dim1[[#This Row],[system_created_date]],D:D))</f>
        <v>5.29</v>
      </c>
      <c r="H3260" s="10" t="str">
        <f>VLOOKUP(Table_production_dim1[[#This Row],[material_dim_material_id]],Table_material_dim1[[#All],[material_id]:[material_type_description]],3,FALSE)</f>
        <v>PET</v>
      </c>
    </row>
    <row r="3261" spans="1:8" x14ac:dyDescent="0.25">
      <c r="A3261">
        <v>1271</v>
      </c>
      <c r="B3261" s="2">
        <v>43992</v>
      </c>
      <c r="C3261">
        <v>1300</v>
      </c>
      <c r="D3261">
        <v>0.65</v>
      </c>
      <c r="E3261" s="2">
        <v>43992</v>
      </c>
      <c r="F3261">
        <v>2</v>
      </c>
      <c r="G3261" s="10">
        <f>IF(Table_production_dim1[[#This Row],[system_created_date]]=Table_production_dim1[[#Headers],[system_created_date]],"",SUMIF(B:B,Table_production_dim1[[#This Row],[system_created_date]],D:D))</f>
        <v>1.27</v>
      </c>
      <c r="H3261" s="10" t="str">
        <f>VLOOKUP(Table_production_dim1[[#This Row],[material_dim_material_id]],Table_material_dim1[[#All],[material_id]:[material_type_description]],3,FALSE)</f>
        <v>OCC</v>
      </c>
    </row>
    <row r="3262" spans="1:8" x14ac:dyDescent="0.25">
      <c r="A3262">
        <v>1272</v>
      </c>
      <c r="B3262" s="2">
        <v>43992</v>
      </c>
      <c r="C3262">
        <v>1240</v>
      </c>
      <c r="D3262">
        <v>0.62</v>
      </c>
      <c r="E3262" s="2">
        <v>43992</v>
      </c>
      <c r="F3262">
        <v>2</v>
      </c>
      <c r="G3262" s="10">
        <f>IF(Table_production_dim1[[#This Row],[system_created_date]]=Table_production_dim1[[#Headers],[system_created_date]],"",SUMIF(B:B,Table_production_dim1[[#This Row],[system_created_date]],D:D))</f>
        <v>1.27</v>
      </c>
      <c r="H3262" s="10" t="str">
        <f>VLOOKUP(Table_production_dim1[[#This Row],[material_dim_material_id]],Table_material_dim1[[#All],[material_id]:[material_type_description]],3,FALSE)</f>
        <v>OCC</v>
      </c>
    </row>
    <row r="3263" spans="1:8" x14ac:dyDescent="0.25">
      <c r="A3263">
        <v>1760</v>
      </c>
      <c r="B3263" s="2">
        <v>43991</v>
      </c>
      <c r="C3263">
        <v>1560</v>
      </c>
      <c r="D3263">
        <v>0.78</v>
      </c>
      <c r="E3263" s="2">
        <v>43991</v>
      </c>
      <c r="F3263">
        <v>4</v>
      </c>
      <c r="G3263" s="10">
        <f>IF(Table_production_dim1[[#This Row],[system_created_date]]=Table_production_dim1[[#Headers],[system_created_date]],"",SUMIF(B:B,Table_production_dim1[[#This Row],[system_created_date]],D:D))</f>
        <v>4.79</v>
      </c>
      <c r="H3263" s="10" t="str">
        <f>VLOOKUP(Table_production_dim1[[#This Row],[material_dim_material_id]],Table_material_dim1[[#All],[material_id]:[material_type_description]],3,FALSE)</f>
        <v>ONP</v>
      </c>
    </row>
    <row r="3264" spans="1:8" x14ac:dyDescent="0.25">
      <c r="A3264">
        <v>1275</v>
      </c>
      <c r="B3264" s="2">
        <v>43991</v>
      </c>
      <c r="C3264">
        <v>1260</v>
      </c>
      <c r="D3264">
        <v>0.63</v>
      </c>
      <c r="E3264" s="2">
        <v>43991</v>
      </c>
      <c r="F3264">
        <v>2</v>
      </c>
      <c r="G3264" s="10">
        <f>IF(Table_production_dim1[[#This Row],[system_created_date]]=Table_production_dim1[[#Headers],[system_created_date]],"",SUMIF(B:B,Table_production_dim1[[#This Row],[system_created_date]],D:D))</f>
        <v>4.79</v>
      </c>
      <c r="H3264" s="10" t="str">
        <f>VLOOKUP(Table_production_dim1[[#This Row],[material_dim_material_id]],Table_material_dim1[[#All],[material_id]:[material_type_description]],3,FALSE)</f>
        <v>OCC</v>
      </c>
    </row>
    <row r="3265" spans="1:8" x14ac:dyDescent="0.25">
      <c r="A3265">
        <v>1528</v>
      </c>
      <c r="B3265" s="2">
        <v>43991</v>
      </c>
      <c r="C3265">
        <v>800</v>
      </c>
      <c r="D3265">
        <v>0.4</v>
      </c>
      <c r="E3265" s="2">
        <v>43991</v>
      </c>
      <c r="F3265">
        <v>3</v>
      </c>
      <c r="G3265" s="10">
        <f>IF(Table_production_dim1[[#This Row],[system_created_date]]=Table_production_dim1[[#Headers],[system_created_date]],"",SUMIF(B:B,Table_production_dim1[[#This Row],[system_created_date]],D:D))</f>
        <v>4.79</v>
      </c>
      <c r="H3265" s="10" t="str">
        <f>VLOOKUP(Table_production_dim1[[#This Row],[material_dim_material_id]],Table_material_dim1[[#All],[material_id]:[material_type_description]],3,FALSE)</f>
        <v>TIN</v>
      </c>
    </row>
    <row r="3266" spans="1:8" x14ac:dyDescent="0.25">
      <c r="A3266">
        <v>1273</v>
      </c>
      <c r="B3266" s="2">
        <v>43991</v>
      </c>
      <c r="C3266">
        <v>1300</v>
      </c>
      <c r="D3266">
        <v>0.65</v>
      </c>
      <c r="E3266" s="2">
        <v>43991</v>
      </c>
      <c r="F3266">
        <v>2</v>
      </c>
      <c r="G3266" s="10">
        <f>IF(Table_production_dim1[[#This Row],[system_created_date]]=Table_production_dim1[[#Headers],[system_created_date]],"",SUMIF(B:B,Table_production_dim1[[#This Row],[system_created_date]],D:D))</f>
        <v>4.79</v>
      </c>
      <c r="H3266" s="10" t="str">
        <f>VLOOKUP(Table_production_dim1[[#This Row],[material_dim_material_id]],Table_material_dim1[[#All],[material_id]:[material_type_description]],3,FALSE)</f>
        <v>OCC</v>
      </c>
    </row>
    <row r="3267" spans="1:8" x14ac:dyDescent="0.25">
      <c r="A3267">
        <v>1274</v>
      </c>
      <c r="B3267" s="2">
        <v>43991</v>
      </c>
      <c r="C3267">
        <v>1300</v>
      </c>
      <c r="D3267">
        <v>0.65</v>
      </c>
      <c r="E3267" s="2">
        <v>43991</v>
      </c>
      <c r="F3267">
        <v>2</v>
      </c>
      <c r="G3267" s="10">
        <f>IF(Table_production_dim1[[#This Row],[system_created_date]]=Table_production_dim1[[#Headers],[system_created_date]],"",SUMIF(B:B,Table_production_dim1[[#This Row],[system_created_date]],D:D))</f>
        <v>4.79</v>
      </c>
      <c r="H3267" s="10" t="str">
        <f>VLOOKUP(Table_production_dim1[[#This Row],[material_dim_material_id]],Table_material_dim1[[#All],[material_id]:[material_type_description]],3,FALSE)</f>
        <v>OCC</v>
      </c>
    </row>
    <row r="3268" spans="1:8" x14ac:dyDescent="0.25">
      <c r="A3268">
        <v>2148</v>
      </c>
      <c r="B3268" s="2">
        <v>43991</v>
      </c>
      <c r="C3268">
        <v>460</v>
      </c>
      <c r="D3268">
        <v>0.23</v>
      </c>
      <c r="E3268" s="2">
        <v>43991</v>
      </c>
      <c r="F3268">
        <v>8</v>
      </c>
      <c r="G3268" s="10">
        <f>IF(Table_production_dim1[[#This Row],[system_created_date]]=Table_production_dim1[[#Headers],[system_created_date]],"",SUMIF(B:B,Table_production_dim1[[#This Row],[system_created_date]],D:D))</f>
        <v>4.79</v>
      </c>
      <c r="H3268" s="10" t="str">
        <f>VLOOKUP(Table_production_dim1[[#This Row],[material_dim_material_id]],Table_material_dim1[[#All],[material_id]:[material_type_description]],3,FALSE)</f>
        <v>UBC</v>
      </c>
    </row>
    <row r="3269" spans="1:8" x14ac:dyDescent="0.25">
      <c r="A3269">
        <v>1276</v>
      </c>
      <c r="B3269" s="2">
        <v>43991</v>
      </c>
      <c r="C3269">
        <v>1340</v>
      </c>
      <c r="D3269">
        <v>0.67</v>
      </c>
      <c r="E3269" s="2">
        <v>43991</v>
      </c>
      <c r="F3269">
        <v>2</v>
      </c>
      <c r="G3269" s="10">
        <f>IF(Table_production_dim1[[#This Row],[system_created_date]]=Table_production_dim1[[#Headers],[system_created_date]],"",SUMIF(B:B,Table_production_dim1[[#This Row],[system_created_date]],D:D))</f>
        <v>4.79</v>
      </c>
      <c r="H3269" s="10" t="str">
        <f>VLOOKUP(Table_production_dim1[[#This Row],[material_dim_material_id]],Table_material_dim1[[#All],[material_id]:[material_type_description]],3,FALSE)</f>
        <v>OCC</v>
      </c>
    </row>
    <row r="3270" spans="1:8" x14ac:dyDescent="0.25">
      <c r="A3270">
        <v>1759</v>
      </c>
      <c r="B3270" s="2">
        <v>43991</v>
      </c>
      <c r="C3270">
        <v>1560</v>
      </c>
      <c r="D3270">
        <v>0.78</v>
      </c>
      <c r="E3270" s="2">
        <v>43991</v>
      </c>
      <c r="F3270">
        <v>4</v>
      </c>
      <c r="G3270" s="10">
        <f>IF(Table_production_dim1[[#This Row],[system_created_date]]=Table_production_dim1[[#Headers],[system_created_date]],"",SUMIF(B:B,Table_production_dim1[[#This Row],[system_created_date]],D:D))</f>
        <v>4.79</v>
      </c>
      <c r="H3270" s="10" t="str">
        <f>VLOOKUP(Table_production_dim1[[#This Row],[material_dim_material_id]],Table_material_dim1[[#All],[material_id]:[material_type_description]],3,FALSE)</f>
        <v>ONP</v>
      </c>
    </row>
    <row r="3271" spans="1:8" x14ac:dyDescent="0.25">
      <c r="A3271">
        <v>1277</v>
      </c>
      <c r="B3271" s="2">
        <v>43990</v>
      </c>
      <c r="C3271">
        <v>1240</v>
      </c>
      <c r="D3271">
        <v>0.62</v>
      </c>
      <c r="E3271" s="2">
        <v>43990</v>
      </c>
      <c r="F3271">
        <v>2</v>
      </c>
      <c r="G3271" s="10">
        <f>IF(Table_production_dim1[[#This Row],[system_created_date]]=Table_production_dim1[[#Headers],[system_created_date]],"",SUMIF(B:B,Table_production_dim1[[#This Row],[system_created_date]],D:D))</f>
        <v>3.25</v>
      </c>
      <c r="H3271" s="10" t="str">
        <f>VLOOKUP(Table_production_dim1[[#This Row],[material_dim_material_id]],Table_material_dim1[[#All],[material_id]:[material_type_description]],3,FALSE)</f>
        <v>OCC</v>
      </c>
    </row>
    <row r="3272" spans="1:8" x14ac:dyDescent="0.25">
      <c r="A3272">
        <v>1761</v>
      </c>
      <c r="B3272" s="2">
        <v>43990</v>
      </c>
      <c r="C3272">
        <v>1700</v>
      </c>
      <c r="D3272">
        <v>0.85</v>
      </c>
      <c r="E3272" s="2">
        <v>43990</v>
      </c>
      <c r="F3272">
        <v>4</v>
      </c>
      <c r="G3272" s="10">
        <f>IF(Table_production_dim1[[#This Row],[system_created_date]]=Table_production_dim1[[#Headers],[system_created_date]],"",SUMIF(B:B,Table_production_dim1[[#This Row],[system_created_date]],D:D))</f>
        <v>3.25</v>
      </c>
      <c r="H3272" s="10" t="str">
        <f>VLOOKUP(Table_production_dim1[[#This Row],[material_dim_material_id]],Table_material_dim1[[#All],[material_id]:[material_type_description]],3,FALSE)</f>
        <v>ONP</v>
      </c>
    </row>
    <row r="3273" spans="1:8" x14ac:dyDescent="0.25">
      <c r="A3273">
        <v>1279</v>
      </c>
      <c r="B3273" s="2">
        <v>43990</v>
      </c>
      <c r="C3273">
        <v>1300</v>
      </c>
      <c r="D3273">
        <v>0.65</v>
      </c>
      <c r="E3273" s="2">
        <v>43990</v>
      </c>
      <c r="F3273">
        <v>2</v>
      </c>
      <c r="G3273" s="10">
        <f>IF(Table_production_dim1[[#This Row],[system_created_date]]=Table_production_dim1[[#Headers],[system_created_date]],"",SUMIF(B:B,Table_production_dim1[[#This Row],[system_created_date]],D:D))</f>
        <v>3.25</v>
      </c>
      <c r="H3273" s="10" t="str">
        <f>VLOOKUP(Table_production_dim1[[#This Row],[material_dim_material_id]],Table_material_dim1[[#All],[material_id]:[material_type_description]],3,FALSE)</f>
        <v>OCC</v>
      </c>
    </row>
    <row r="3274" spans="1:8" x14ac:dyDescent="0.25">
      <c r="A3274">
        <v>2149</v>
      </c>
      <c r="B3274" s="2">
        <v>43990</v>
      </c>
      <c r="C3274">
        <v>400</v>
      </c>
      <c r="D3274">
        <v>0.2</v>
      </c>
      <c r="E3274" s="2">
        <v>43990</v>
      </c>
      <c r="F3274">
        <v>8</v>
      </c>
      <c r="G3274" s="10">
        <f>IF(Table_production_dim1[[#This Row],[system_created_date]]=Table_production_dim1[[#Headers],[system_created_date]],"",SUMIF(B:B,Table_production_dim1[[#This Row],[system_created_date]],D:D))</f>
        <v>3.25</v>
      </c>
      <c r="H3274" s="10" t="str">
        <f>VLOOKUP(Table_production_dim1[[#This Row],[material_dim_material_id]],Table_material_dim1[[#All],[material_id]:[material_type_description]],3,FALSE)</f>
        <v>UBC</v>
      </c>
    </row>
    <row r="3275" spans="1:8" x14ac:dyDescent="0.25">
      <c r="A3275">
        <v>1278</v>
      </c>
      <c r="B3275" s="2">
        <v>43990</v>
      </c>
      <c r="C3275">
        <v>1260</v>
      </c>
      <c r="D3275">
        <v>0.63</v>
      </c>
      <c r="E3275" s="2">
        <v>43990</v>
      </c>
      <c r="F3275">
        <v>2</v>
      </c>
      <c r="G3275" s="10">
        <f>IF(Table_production_dim1[[#This Row],[system_created_date]]=Table_production_dim1[[#Headers],[system_created_date]],"",SUMIF(B:B,Table_production_dim1[[#This Row],[system_created_date]],D:D))</f>
        <v>3.25</v>
      </c>
      <c r="H3275" s="10" t="str">
        <f>VLOOKUP(Table_production_dim1[[#This Row],[material_dim_material_id]],Table_material_dim1[[#All],[material_id]:[material_type_description]],3,FALSE)</f>
        <v>OCC</v>
      </c>
    </row>
    <row r="3276" spans="1:8" x14ac:dyDescent="0.25">
      <c r="A3276">
        <v>1909</v>
      </c>
      <c r="B3276" s="2">
        <v>43990</v>
      </c>
      <c r="C3276">
        <v>600</v>
      </c>
      <c r="D3276">
        <v>0.3</v>
      </c>
      <c r="E3276" s="2">
        <v>43990</v>
      </c>
      <c r="F3276">
        <v>5</v>
      </c>
      <c r="G3276" s="10">
        <f>IF(Table_production_dim1[[#This Row],[system_created_date]]=Table_production_dim1[[#Headers],[system_created_date]],"",SUMIF(B:B,Table_production_dim1[[#This Row],[system_created_date]],D:D))</f>
        <v>3.25</v>
      </c>
      <c r="H3276" s="10" t="str">
        <f>VLOOKUP(Table_production_dim1[[#This Row],[material_dim_material_id]],Table_material_dim1[[#All],[material_id]:[material_type_description]],3,FALSE)</f>
        <v>PET</v>
      </c>
    </row>
    <row r="3277" spans="1:8" x14ac:dyDescent="0.25">
      <c r="A3277">
        <v>1281</v>
      </c>
      <c r="B3277" s="2">
        <v>43984</v>
      </c>
      <c r="C3277">
        <v>1260</v>
      </c>
      <c r="D3277">
        <v>0.63</v>
      </c>
      <c r="E3277" s="2">
        <v>43984</v>
      </c>
      <c r="F3277">
        <v>2</v>
      </c>
      <c r="G3277" s="10">
        <f>IF(Table_production_dim1[[#This Row],[system_created_date]]=Table_production_dim1[[#Headers],[system_created_date]],"",SUMIF(B:B,Table_production_dim1[[#This Row],[system_created_date]],D:D))</f>
        <v>1.28</v>
      </c>
      <c r="H3277" s="10" t="str">
        <f>VLOOKUP(Table_production_dim1[[#This Row],[material_dim_material_id]],Table_material_dim1[[#All],[material_id]:[material_type_description]],3,FALSE)</f>
        <v>OCC</v>
      </c>
    </row>
    <row r="3278" spans="1:8" x14ac:dyDescent="0.25">
      <c r="A3278">
        <v>1280</v>
      </c>
      <c r="B3278" s="2">
        <v>43984</v>
      </c>
      <c r="C3278">
        <v>1300</v>
      </c>
      <c r="D3278">
        <v>0.65</v>
      </c>
      <c r="E3278" s="2">
        <v>43984</v>
      </c>
      <c r="F3278">
        <v>2</v>
      </c>
      <c r="G3278" s="10">
        <f>IF(Table_production_dim1[[#This Row],[system_created_date]]=Table_production_dim1[[#Headers],[system_created_date]],"",SUMIF(B:B,Table_production_dim1[[#This Row],[system_created_date]],D:D))</f>
        <v>1.28</v>
      </c>
      <c r="H3278" s="10" t="str">
        <f>VLOOKUP(Table_production_dim1[[#This Row],[material_dim_material_id]],Table_material_dim1[[#All],[material_id]:[material_type_description]],3,FALSE)</f>
        <v>OCC</v>
      </c>
    </row>
    <row r="3279" spans="1:8" x14ac:dyDescent="0.25">
      <c r="A3279">
        <v>1282</v>
      </c>
      <c r="B3279" s="2">
        <v>43983</v>
      </c>
      <c r="C3279">
        <v>1260</v>
      </c>
      <c r="D3279">
        <v>0.63</v>
      </c>
      <c r="E3279" s="2">
        <v>43983</v>
      </c>
      <c r="F3279">
        <v>2</v>
      </c>
      <c r="G3279" s="10">
        <f>IF(Table_production_dim1[[#This Row],[system_created_date]]=Table_production_dim1[[#Headers],[system_created_date]],"",SUMIF(B:B,Table_production_dim1[[#This Row],[system_created_date]],D:D))</f>
        <v>2.5099999999999998</v>
      </c>
      <c r="H3279" s="10" t="str">
        <f>VLOOKUP(Table_production_dim1[[#This Row],[material_dim_material_id]],Table_material_dim1[[#All],[material_id]:[material_type_description]],3,FALSE)</f>
        <v>OCC</v>
      </c>
    </row>
    <row r="3280" spans="1:8" x14ac:dyDescent="0.25">
      <c r="A3280">
        <v>1284</v>
      </c>
      <c r="B3280" s="2">
        <v>43983</v>
      </c>
      <c r="C3280">
        <v>1260</v>
      </c>
      <c r="D3280">
        <v>0.63</v>
      </c>
      <c r="E3280" s="2">
        <v>43983</v>
      </c>
      <c r="F3280">
        <v>2</v>
      </c>
      <c r="G3280" s="10">
        <f>IF(Table_production_dim1[[#This Row],[system_created_date]]=Table_production_dim1[[#Headers],[system_created_date]],"",SUMIF(B:B,Table_production_dim1[[#This Row],[system_created_date]],D:D))</f>
        <v>2.5099999999999998</v>
      </c>
      <c r="H3280" s="10" t="str">
        <f>VLOOKUP(Table_production_dim1[[#This Row],[material_dim_material_id]],Table_material_dim1[[#All],[material_id]:[material_type_description]],3,FALSE)</f>
        <v>OCC</v>
      </c>
    </row>
    <row r="3281" spans="1:8" x14ac:dyDescent="0.25">
      <c r="A3281">
        <v>1285</v>
      </c>
      <c r="B3281" s="2">
        <v>43983</v>
      </c>
      <c r="C3281">
        <v>1200</v>
      </c>
      <c r="D3281">
        <v>0.6</v>
      </c>
      <c r="E3281" s="2">
        <v>43983</v>
      </c>
      <c r="F3281">
        <v>2</v>
      </c>
      <c r="G3281" s="10">
        <f>IF(Table_production_dim1[[#This Row],[system_created_date]]=Table_production_dim1[[#Headers],[system_created_date]],"",SUMIF(B:B,Table_production_dim1[[#This Row],[system_created_date]],D:D))</f>
        <v>2.5099999999999998</v>
      </c>
      <c r="H3281" s="10" t="str">
        <f>VLOOKUP(Table_production_dim1[[#This Row],[material_dim_material_id]],Table_material_dim1[[#All],[material_id]:[material_type_description]],3,FALSE)</f>
        <v>OCC</v>
      </c>
    </row>
    <row r="3282" spans="1:8" x14ac:dyDescent="0.25">
      <c r="A3282">
        <v>1283</v>
      </c>
      <c r="B3282" s="2">
        <v>43983</v>
      </c>
      <c r="C3282">
        <v>1300</v>
      </c>
      <c r="D3282">
        <v>0.65</v>
      </c>
      <c r="E3282" s="2">
        <v>43983</v>
      </c>
      <c r="F3282">
        <v>2</v>
      </c>
      <c r="G3282" s="10">
        <f>IF(Table_production_dim1[[#This Row],[system_created_date]]=Table_production_dim1[[#Headers],[system_created_date]],"",SUMIF(B:B,Table_production_dim1[[#This Row],[system_created_date]],D:D))</f>
        <v>2.5099999999999998</v>
      </c>
      <c r="H3282" s="10" t="str">
        <f>VLOOKUP(Table_production_dim1[[#This Row],[material_dim_material_id]],Table_material_dim1[[#All],[material_id]:[material_type_description]],3,FALSE)</f>
        <v>OCC</v>
      </c>
    </row>
    <row r="3283" spans="1:8" x14ac:dyDescent="0.25">
      <c r="A3283">
        <v>1288</v>
      </c>
      <c r="B3283" s="2">
        <v>43980</v>
      </c>
      <c r="C3283">
        <v>1300</v>
      </c>
      <c r="D3283">
        <v>0.65</v>
      </c>
      <c r="E3283" s="2">
        <v>43980</v>
      </c>
      <c r="F3283">
        <v>2</v>
      </c>
      <c r="G3283" s="10">
        <f>IF(Table_production_dim1[[#This Row],[system_created_date]]=Table_production_dim1[[#Headers],[system_created_date]],"",SUMIF(B:B,Table_production_dim1[[#This Row],[system_created_date]],D:D))</f>
        <v>3.66</v>
      </c>
      <c r="H3283" s="10" t="str">
        <f>VLOOKUP(Table_production_dim1[[#This Row],[material_dim_material_id]],Table_material_dim1[[#All],[material_id]:[material_type_description]],3,FALSE)</f>
        <v>OCC</v>
      </c>
    </row>
    <row r="3284" spans="1:8" x14ac:dyDescent="0.25">
      <c r="A3284">
        <v>1287</v>
      </c>
      <c r="B3284" s="2">
        <v>43980</v>
      </c>
      <c r="C3284">
        <v>1320</v>
      </c>
      <c r="D3284">
        <v>0.66</v>
      </c>
      <c r="E3284" s="2">
        <v>43980</v>
      </c>
      <c r="F3284">
        <v>2</v>
      </c>
      <c r="G3284" s="10">
        <f>IF(Table_production_dim1[[#This Row],[system_created_date]]=Table_production_dim1[[#Headers],[system_created_date]],"",SUMIF(B:B,Table_production_dim1[[#This Row],[system_created_date]],D:D))</f>
        <v>3.66</v>
      </c>
      <c r="H3284" s="10" t="str">
        <f>VLOOKUP(Table_production_dim1[[#This Row],[material_dim_material_id]],Table_material_dim1[[#All],[material_id]:[material_type_description]],3,FALSE)</f>
        <v>OCC</v>
      </c>
    </row>
    <row r="3285" spans="1:8" x14ac:dyDescent="0.25">
      <c r="A3285">
        <v>1762</v>
      </c>
      <c r="B3285" s="2">
        <v>43980</v>
      </c>
      <c r="C3285">
        <v>1600</v>
      </c>
      <c r="D3285">
        <v>0.8</v>
      </c>
      <c r="E3285" s="2">
        <v>43980</v>
      </c>
      <c r="F3285">
        <v>4</v>
      </c>
      <c r="G3285" s="10">
        <f>IF(Table_production_dim1[[#This Row],[system_created_date]]=Table_production_dim1[[#Headers],[system_created_date]],"",SUMIF(B:B,Table_production_dim1[[#This Row],[system_created_date]],D:D))</f>
        <v>3.66</v>
      </c>
      <c r="H3285" s="10" t="str">
        <f>VLOOKUP(Table_production_dim1[[#This Row],[material_dim_material_id]],Table_material_dim1[[#All],[material_id]:[material_type_description]],3,FALSE)</f>
        <v>ONP</v>
      </c>
    </row>
    <row r="3286" spans="1:8" x14ac:dyDescent="0.25">
      <c r="A3286">
        <v>1927</v>
      </c>
      <c r="B3286" s="2">
        <v>43980</v>
      </c>
      <c r="C3286">
        <v>600</v>
      </c>
      <c r="D3286">
        <v>0.3</v>
      </c>
      <c r="E3286" s="2">
        <v>43980</v>
      </c>
      <c r="F3286">
        <v>6</v>
      </c>
      <c r="G3286" s="10">
        <f>IF(Table_production_dim1[[#This Row],[system_created_date]]=Table_production_dim1[[#Headers],[system_created_date]],"",SUMIF(B:B,Table_production_dim1[[#This Row],[system_created_date]],D:D))</f>
        <v>3.66</v>
      </c>
      <c r="H3286" s="10" t="str">
        <f>VLOOKUP(Table_production_dim1[[#This Row],[material_dim_material_id]],Table_material_dim1[[#All],[material_id]:[material_type_description]],3,FALSE)</f>
        <v>HDPEN</v>
      </c>
    </row>
    <row r="3287" spans="1:8" x14ac:dyDescent="0.25">
      <c r="A3287">
        <v>1984</v>
      </c>
      <c r="B3287" s="2">
        <v>43980</v>
      </c>
      <c r="C3287">
        <v>700</v>
      </c>
      <c r="D3287">
        <v>0.35</v>
      </c>
      <c r="E3287" s="2">
        <v>43980</v>
      </c>
      <c r="F3287">
        <v>7</v>
      </c>
      <c r="G3287" s="10">
        <f>IF(Table_production_dim1[[#This Row],[system_created_date]]=Table_production_dim1[[#Headers],[system_created_date]],"",SUMIF(B:B,Table_production_dim1[[#This Row],[system_created_date]],D:D))</f>
        <v>3.66</v>
      </c>
      <c r="H3287" s="10" t="str">
        <f>VLOOKUP(Table_production_dim1[[#This Row],[material_dim_material_id]],Table_material_dim1[[#All],[material_id]:[material_type_description]],3,FALSE)</f>
        <v>HDPEC</v>
      </c>
    </row>
    <row r="3288" spans="1:8" x14ac:dyDescent="0.25">
      <c r="A3288">
        <v>2150</v>
      </c>
      <c r="B3288" s="2">
        <v>43980</v>
      </c>
      <c r="C3288">
        <v>560</v>
      </c>
      <c r="D3288">
        <v>0.28000000000000003</v>
      </c>
      <c r="E3288" s="2">
        <v>43980</v>
      </c>
      <c r="F3288">
        <v>8</v>
      </c>
      <c r="G3288" s="10">
        <f>IF(Table_production_dim1[[#This Row],[system_created_date]]=Table_production_dim1[[#Headers],[system_created_date]],"",SUMIF(B:B,Table_production_dim1[[#This Row],[system_created_date]],D:D))</f>
        <v>3.66</v>
      </c>
      <c r="H3288" s="10" t="str">
        <f>VLOOKUP(Table_production_dim1[[#This Row],[material_dim_material_id]],Table_material_dim1[[#All],[material_id]:[material_type_description]],3,FALSE)</f>
        <v>UBC</v>
      </c>
    </row>
    <row r="3289" spans="1:8" x14ac:dyDescent="0.25">
      <c r="A3289">
        <v>1286</v>
      </c>
      <c r="B3289" s="2">
        <v>43980</v>
      </c>
      <c r="C3289">
        <v>1240</v>
      </c>
      <c r="D3289">
        <v>0.62</v>
      </c>
      <c r="E3289" s="2">
        <v>43980</v>
      </c>
      <c r="F3289">
        <v>2</v>
      </c>
      <c r="G3289" s="10">
        <f>IF(Table_production_dim1[[#This Row],[system_created_date]]=Table_production_dim1[[#Headers],[system_created_date]],"",SUMIF(B:B,Table_production_dim1[[#This Row],[system_created_date]],D:D))</f>
        <v>3.66</v>
      </c>
      <c r="H3289" s="10" t="str">
        <f>VLOOKUP(Table_production_dim1[[#This Row],[material_dim_material_id]],Table_material_dim1[[#All],[material_id]:[material_type_description]],3,FALSE)</f>
        <v>OCC</v>
      </c>
    </row>
    <row r="3290" spans="1:8" x14ac:dyDescent="0.25">
      <c r="A3290">
        <v>1764</v>
      </c>
      <c r="B3290" s="2">
        <v>43979</v>
      </c>
      <c r="C3290">
        <v>1500</v>
      </c>
      <c r="D3290">
        <v>0.75</v>
      </c>
      <c r="E3290" s="2">
        <v>43979</v>
      </c>
      <c r="F3290">
        <v>4</v>
      </c>
      <c r="G3290" s="10">
        <f>IF(Table_production_dim1[[#This Row],[system_created_date]]=Table_production_dim1[[#Headers],[system_created_date]],"",SUMIF(B:B,Table_production_dim1[[#This Row],[system_created_date]],D:D))</f>
        <v>3.4799999999999995</v>
      </c>
      <c r="H3290" s="10" t="str">
        <f>VLOOKUP(Table_production_dim1[[#This Row],[material_dim_material_id]],Table_material_dim1[[#All],[material_id]:[material_type_description]],3,FALSE)</f>
        <v>ONP</v>
      </c>
    </row>
    <row r="3291" spans="1:8" x14ac:dyDescent="0.25">
      <c r="A3291">
        <v>1290</v>
      </c>
      <c r="B3291" s="2">
        <v>43979</v>
      </c>
      <c r="C3291">
        <v>1340</v>
      </c>
      <c r="D3291">
        <v>0.67</v>
      </c>
      <c r="E3291" s="2">
        <v>43979</v>
      </c>
      <c r="F3291">
        <v>2</v>
      </c>
      <c r="G3291" s="10">
        <f>IF(Table_production_dim1[[#This Row],[system_created_date]]=Table_production_dim1[[#Headers],[system_created_date]],"",SUMIF(B:B,Table_production_dim1[[#This Row],[system_created_date]],D:D))</f>
        <v>3.4799999999999995</v>
      </c>
      <c r="H3291" s="10" t="str">
        <f>VLOOKUP(Table_production_dim1[[#This Row],[material_dim_material_id]],Table_material_dim1[[#All],[material_id]:[material_type_description]],3,FALSE)</f>
        <v>OCC</v>
      </c>
    </row>
    <row r="3292" spans="1:8" x14ac:dyDescent="0.25">
      <c r="A3292">
        <v>1289</v>
      </c>
      <c r="B3292" s="2">
        <v>43979</v>
      </c>
      <c r="C3292">
        <v>1260</v>
      </c>
      <c r="D3292">
        <v>0.63</v>
      </c>
      <c r="E3292" s="2">
        <v>43979</v>
      </c>
      <c r="F3292">
        <v>2</v>
      </c>
      <c r="G3292" s="10">
        <f>IF(Table_production_dim1[[#This Row],[system_created_date]]=Table_production_dim1[[#Headers],[system_created_date]],"",SUMIF(B:B,Table_production_dim1[[#This Row],[system_created_date]],D:D))</f>
        <v>3.4799999999999995</v>
      </c>
      <c r="H3292" s="10" t="str">
        <f>VLOOKUP(Table_production_dim1[[#This Row],[material_dim_material_id]],Table_material_dim1[[#All],[material_id]:[material_type_description]],3,FALSE)</f>
        <v>OCC</v>
      </c>
    </row>
    <row r="3293" spans="1:8" x14ac:dyDescent="0.25">
      <c r="A3293">
        <v>1291</v>
      </c>
      <c r="B3293" s="2">
        <v>43979</v>
      </c>
      <c r="C3293">
        <v>1300</v>
      </c>
      <c r="D3293">
        <v>0.65</v>
      </c>
      <c r="E3293" s="2">
        <v>43979</v>
      </c>
      <c r="F3293">
        <v>2</v>
      </c>
      <c r="G3293" s="10">
        <f>IF(Table_production_dim1[[#This Row],[system_created_date]]=Table_production_dim1[[#Headers],[system_created_date]],"",SUMIF(B:B,Table_production_dim1[[#This Row],[system_created_date]],D:D))</f>
        <v>3.4799999999999995</v>
      </c>
      <c r="H3293" s="10" t="str">
        <f>VLOOKUP(Table_production_dim1[[#This Row],[material_dim_material_id]],Table_material_dim1[[#All],[material_id]:[material_type_description]],3,FALSE)</f>
        <v>OCC</v>
      </c>
    </row>
    <row r="3294" spans="1:8" x14ac:dyDescent="0.25">
      <c r="A3294">
        <v>1763</v>
      </c>
      <c r="B3294" s="2">
        <v>43979</v>
      </c>
      <c r="C3294">
        <v>1560</v>
      </c>
      <c r="D3294">
        <v>0.78</v>
      </c>
      <c r="E3294" s="2">
        <v>43979</v>
      </c>
      <c r="F3294">
        <v>4</v>
      </c>
      <c r="G3294" s="10">
        <f>IF(Table_production_dim1[[#This Row],[system_created_date]]=Table_production_dim1[[#Headers],[system_created_date]],"",SUMIF(B:B,Table_production_dim1[[#This Row],[system_created_date]],D:D))</f>
        <v>3.4799999999999995</v>
      </c>
      <c r="H3294" s="10" t="str">
        <f>VLOOKUP(Table_production_dim1[[#This Row],[material_dim_material_id]],Table_material_dim1[[#All],[material_id]:[material_type_description]],3,FALSE)</f>
        <v>ONP</v>
      </c>
    </row>
    <row r="3295" spans="1:8" x14ac:dyDescent="0.25">
      <c r="A3295">
        <v>1765</v>
      </c>
      <c r="B3295" s="2">
        <v>43978</v>
      </c>
      <c r="C3295">
        <v>1800</v>
      </c>
      <c r="D3295">
        <v>0.9</v>
      </c>
      <c r="E3295" s="2">
        <v>43978</v>
      </c>
      <c r="F3295">
        <v>4</v>
      </c>
      <c r="G3295" s="10">
        <f>IF(Table_production_dim1[[#This Row],[system_created_date]]=Table_production_dim1[[#Headers],[system_created_date]],"",SUMIF(B:B,Table_production_dim1[[#This Row],[system_created_date]],D:D))</f>
        <v>3.5</v>
      </c>
      <c r="H3295" s="10" t="str">
        <f>VLOOKUP(Table_production_dim1[[#This Row],[material_dim_material_id]],Table_material_dim1[[#All],[material_id]:[material_type_description]],3,FALSE)</f>
        <v>ONP</v>
      </c>
    </row>
    <row r="3296" spans="1:8" x14ac:dyDescent="0.25">
      <c r="A3296">
        <v>1928</v>
      </c>
      <c r="B3296" s="2">
        <v>43978</v>
      </c>
      <c r="C3296">
        <v>700</v>
      </c>
      <c r="D3296">
        <v>0.35</v>
      </c>
      <c r="E3296" s="2">
        <v>43978</v>
      </c>
      <c r="F3296">
        <v>6</v>
      </c>
      <c r="G3296" s="10">
        <f>IF(Table_production_dim1[[#This Row],[system_created_date]]=Table_production_dim1[[#Headers],[system_created_date]],"",SUMIF(B:B,Table_production_dim1[[#This Row],[system_created_date]],D:D))</f>
        <v>3.5</v>
      </c>
      <c r="H3296" s="10" t="str">
        <f>VLOOKUP(Table_production_dim1[[#This Row],[material_dim_material_id]],Table_material_dim1[[#All],[material_id]:[material_type_description]],3,FALSE)</f>
        <v>HDPEN</v>
      </c>
    </row>
    <row r="3297" spans="1:8" x14ac:dyDescent="0.25">
      <c r="A3297">
        <v>1292</v>
      </c>
      <c r="B3297" s="2">
        <v>43978</v>
      </c>
      <c r="C3297">
        <v>1320</v>
      </c>
      <c r="D3297">
        <v>0.66</v>
      </c>
      <c r="E3297" s="2">
        <v>43978</v>
      </c>
      <c r="F3297">
        <v>2</v>
      </c>
      <c r="G3297" s="10">
        <f>IF(Table_production_dim1[[#This Row],[system_created_date]]=Table_production_dim1[[#Headers],[system_created_date]],"",SUMIF(B:B,Table_production_dim1[[#This Row],[system_created_date]],D:D))</f>
        <v>3.5</v>
      </c>
      <c r="H3297" s="10" t="str">
        <f>VLOOKUP(Table_production_dim1[[#This Row],[material_dim_material_id]],Table_material_dim1[[#All],[material_id]:[material_type_description]],3,FALSE)</f>
        <v>OCC</v>
      </c>
    </row>
    <row r="3298" spans="1:8" x14ac:dyDescent="0.25">
      <c r="A3298">
        <v>1294</v>
      </c>
      <c r="B3298" s="2">
        <v>43978</v>
      </c>
      <c r="C3298">
        <v>1300</v>
      </c>
      <c r="D3298">
        <v>0.65</v>
      </c>
      <c r="E3298" s="2">
        <v>43978</v>
      </c>
      <c r="F3298">
        <v>2</v>
      </c>
      <c r="G3298" s="10">
        <f>IF(Table_production_dim1[[#This Row],[system_created_date]]=Table_production_dim1[[#Headers],[system_created_date]],"",SUMIF(B:B,Table_production_dim1[[#This Row],[system_created_date]],D:D))</f>
        <v>3.5</v>
      </c>
      <c r="H3298" s="10" t="str">
        <f>VLOOKUP(Table_production_dim1[[#This Row],[material_dim_material_id]],Table_material_dim1[[#All],[material_id]:[material_type_description]],3,FALSE)</f>
        <v>OCC</v>
      </c>
    </row>
    <row r="3299" spans="1:8" x14ac:dyDescent="0.25">
      <c r="A3299">
        <v>1293</v>
      </c>
      <c r="B3299" s="2">
        <v>43978</v>
      </c>
      <c r="C3299">
        <v>1320</v>
      </c>
      <c r="D3299">
        <v>0.66</v>
      </c>
      <c r="E3299" s="2">
        <v>43978</v>
      </c>
      <c r="F3299">
        <v>2</v>
      </c>
      <c r="G3299" s="10">
        <f>IF(Table_production_dim1[[#This Row],[system_created_date]]=Table_production_dim1[[#Headers],[system_created_date]],"",SUMIF(B:B,Table_production_dim1[[#This Row],[system_created_date]],D:D))</f>
        <v>3.5</v>
      </c>
      <c r="H3299" s="10" t="str">
        <f>VLOOKUP(Table_production_dim1[[#This Row],[material_dim_material_id]],Table_material_dim1[[#All],[material_id]:[material_type_description]],3,FALSE)</f>
        <v>OCC</v>
      </c>
    </row>
    <row r="3300" spans="1:8" x14ac:dyDescent="0.25">
      <c r="A3300">
        <v>2151</v>
      </c>
      <c r="B3300" s="2">
        <v>43978</v>
      </c>
      <c r="C3300">
        <v>560</v>
      </c>
      <c r="D3300">
        <v>0.28000000000000003</v>
      </c>
      <c r="E3300" s="2">
        <v>43978</v>
      </c>
      <c r="F3300">
        <v>8</v>
      </c>
      <c r="G3300" s="10">
        <f>IF(Table_production_dim1[[#This Row],[system_created_date]]=Table_production_dim1[[#Headers],[system_created_date]],"",SUMIF(B:B,Table_production_dim1[[#This Row],[system_created_date]],D:D))</f>
        <v>3.5</v>
      </c>
      <c r="H3300" s="10" t="str">
        <f>VLOOKUP(Table_production_dim1[[#This Row],[material_dim_material_id]],Table_material_dim1[[#All],[material_id]:[material_type_description]],3,FALSE)</f>
        <v>UBC</v>
      </c>
    </row>
    <row r="3301" spans="1:8" x14ac:dyDescent="0.25">
      <c r="A3301">
        <v>1300</v>
      </c>
      <c r="B3301" s="2">
        <v>43977</v>
      </c>
      <c r="C3301">
        <v>880</v>
      </c>
      <c r="D3301">
        <v>0.44</v>
      </c>
      <c r="E3301" s="2">
        <v>43977</v>
      </c>
      <c r="F3301">
        <v>2</v>
      </c>
      <c r="G3301" s="10">
        <f>IF(Table_production_dim1[[#This Row],[system_created_date]]=Table_production_dim1[[#Headers],[system_created_date]],"",SUMIF(B:B,Table_production_dim1[[#This Row],[system_created_date]],D:D))</f>
        <v>7.0600000000000014</v>
      </c>
      <c r="H3301" s="10" t="str">
        <f>VLOOKUP(Table_production_dim1[[#This Row],[material_dim_material_id]],Table_material_dim1[[#All],[material_id]:[material_type_description]],3,FALSE)</f>
        <v>OCC</v>
      </c>
    </row>
    <row r="3302" spans="1:8" x14ac:dyDescent="0.25">
      <c r="A3302">
        <v>1302</v>
      </c>
      <c r="B3302" s="2">
        <v>43977</v>
      </c>
      <c r="C3302">
        <v>1360</v>
      </c>
      <c r="D3302">
        <v>0.68</v>
      </c>
      <c r="E3302" s="2">
        <v>43977</v>
      </c>
      <c r="F3302">
        <v>2</v>
      </c>
      <c r="G3302" s="10">
        <f>IF(Table_production_dim1[[#This Row],[system_created_date]]=Table_production_dim1[[#Headers],[system_created_date]],"",SUMIF(B:B,Table_production_dim1[[#This Row],[system_created_date]],D:D))</f>
        <v>7.0600000000000014</v>
      </c>
      <c r="H3302" s="10" t="str">
        <f>VLOOKUP(Table_production_dim1[[#This Row],[material_dim_material_id]],Table_material_dim1[[#All],[material_id]:[material_type_description]],3,FALSE)</f>
        <v>OCC</v>
      </c>
    </row>
    <row r="3303" spans="1:8" x14ac:dyDescent="0.25">
      <c r="A3303">
        <v>1295</v>
      </c>
      <c r="B3303" s="2">
        <v>43977</v>
      </c>
      <c r="C3303">
        <v>1300</v>
      </c>
      <c r="D3303">
        <v>0.65</v>
      </c>
      <c r="E3303" s="2">
        <v>43977</v>
      </c>
      <c r="F3303">
        <v>2</v>
      </c>
      <c r="G3303" s="10">
        <f>IF(Table_production_dim1[[#This Row],[system_created_date]]=Table_production_dim1[[#Headers],[system_created_date]],"",SUMIF(B:B,Table_production_dim1[[#This Row],[system_created_date]],D:D))</f>
        <v>7.0600000000000014</v>
      </c>
      <c r="H3303" s="10" t="str">
        <f>VLOOKUP(Table_production_dim1[[#This Row],[material_dim_material_id]],Table_material_dim1[[#All],[material_id]:[material_type_description]],3,FALSE)</f>
        <v>OCC</v>
      </c>
    </row>
    <row r="3304" spans="1:8" x14ac:dyDescent="0.25">
      <c r="A3304">
        <v>1766</v>
      </c>
      <c r="B3304" s="2">
        <v>43977</v>
      </c>
      <c r="C3304">
        <v>1700</v>
      </c>
      <c r="D3304">
        <v>0.85</v>
      </c>
      <c r="E3304" s="2">
        <v>43977</v>
      </c>
      <c r="F3304">
        <v>4</v>
      </c>
      <c r="G3304" s="10">
        <f>IF(Table_production_dim1[[#This Row],[system_created_date]]=Table_production_dim1[[#Headers],[system_created_date]],"",SUMIF(B:B,Table_production_dim1[[#This Row],[system_created_date]],D:D))</f>
        <v>7.0600000000000014</v>
      </c>
      <c r="H3304" s="10" t="str">
        <f>VLOOKUP(Table_production_dim1[[#This Row],[material_dim_material_id]],Table_material_dim1[[#All],[material_id]:[material_type_description]],3,FALSE)</f>
        <v>ONP</v>
      </c>
    </row>
    <row r="3305" spans="1:8" x14ac:dyDescent="0.25">
      <c r="A3305">
        <v>1301</v>
      </c>
      <c r="B3305" s="2">
        <v>43977</v>
      </c>
      <c r="C3305">
        <v>1400</v>
      </c>
      <c r="D3305">
        <v>0.7</v>
      </c>
      <c r="E3305" s="2">
        <v>43977</v>
      </c>
      <c r="F3305">
        <v>2</v>
      </c>
      <c r="G3305" s="10">
        <f>IF(Table_production_dim1[[#This Row],[system_created_date]]=Table_production_dim1[[#Headers],[system_created_date]],"",SUMIF(B:B,Table_production_dim1[[#This Row],[system_created_date]],D:D))</f>
        <v>7.0600000000000014</v>
      </c>
      <c r="H3305" s="10" t="str">
        <f>VLOOKUP(Table_production_dim1[[#This Row],[material_dim_material_id]],Table_material_dim1[[#All],[material_id]:[material_type_description]],3,FALSE)</f>
        <v>OCC</v>
      </c>
    </row>
    <row r="3306" spans="1:8" x14ac:dyDescent="0.25">
      <c r="A3306">
        <v>1298</v>
      </c>
      <c r="B3306" s="2">
        <v>43977</v>
      </c>
      <c r="C3306">
        <v>1320</v>
      </c>
      <c r="D3306">
        <v>0.66</v>
      </c>
      <c r="E3306" s="2">
        <v>43977</v>
      </c>
      <c r="F3306">
        <v>2</v>
      </c>
      <c r="G3306" s="10">
        <f>IF(Table_production_dim1[[#This Row],[system_created_date]]=Table_production_dim1[[#Headers],[system_created_date]],"",SUMIF(B:B,Table_production_dim1[[#This Row],[system_created_date]],D:D))</f>
        <v>7.0600000000000014</v>
      </c>
      <c r="H3306" s="10" t="str">
        <f>VLOOKUP(Table_production_dim1[[#This Row],[material_dim_material_id]],Table_material_dim1[[#All],[material_id]:[material_type_description]],3,FALSE)</f>
        <v>OCC</v>
      </c>
    </row>
    <row r="3307" spans="1:8" x14ac:dyDescent="0.25">
      <c r="A3307">
        <v>1767</v>
      </c>
      <c r="B3307" s="2">
        <v>43977</v>
      </c>
      <c r="C3307">
        <v>1500</v>
      </c>
      <c r="D3307">
        <v>0.75</v>
      </c>
      <c r="E3307" s="2">
        <v>43977</v>
      </c>
      <c r="F3307">
        <v>4</v>
      </c>
      <c r="G3307" s="10">
        <f>IF(Table_production_dim1[[#This Row],[system_created_date]]=Table_production_dim1[[#Headers],[system_created_date]],"",SUMIF(B:B,Table_production_dim1[[#This Row],[system_created_date]],D:D))</f>
        <v>7.0600000000000014</v>
      </c>
      <c r="H3307" s="10" t="str">
        <f>VLOOKUP(Table_production_dim1[[#This Row],[material_dim_material_id]],Table_material_dim1[[#All],[material_id]:[material_type_description]],3,FALSE)</f>
        <v>ONP</v>
      </c>
    </row>
    <row r="3308" spans="1:8" x14ac:dyDescent="0.25">
      <c r="A3308">
        <v>1929</v>
      </c>
      <c r="B3308" s="2">
        <v>43977</v>
      </c>
      <c r="C3308">
        <v>660</v>
      </c>
      <c r="D3308">
        <v>0.33</v>
      </c>
      <c r="E3308" s="2">
        <v>43977</v>
      </c>
      <c r="F3308">
        <v>6</v>
      </c>
      <c r="G3308" s="10">
        <f>IF(Table_production_dim1[[#This Row],[system_created_date]]=Table_production_dim1[[#Headers],[system_created_date]],"",SUMIF(B:B,Table_production_dim1[[#This Row],[system_created_date]],D:D))</f>
        <v>7.0600000000000014</v>
      </c>
      <c r="H3308" s="10" t="str">
        <f>VLOOKUP(Table_production_dim1[[#This Row],[material_dim_material_id]],Table_material_dim1[[#All],[material_id]:[material_type_description]],3,FALSE)</f>
        <v>HDPEN</v>
      </c>
    </row>
    <row r="3309" spans="1:8" x14ac:dyDescent="0.25">
      <c r="A3309">
        <v>1299</v>
      </c>
      <c r="B3309" s="2">
        <v>43977</v>
      </c>
      <c r="C3309">
        <v>800</v>
      </c>
      <c r="D3309">
        <v>0.4</v>
      </c>
      <c r="E3309" s="2">
        <v>43977</v>
      </c>
      <c r="F3309">
        <v>2</v>
      </c>
      <c r="G3309" s="10">
        <f>IF(Table_production_dim1[[#This Row],[system_created_date]]=Table_production_dim1[[#Headers],[system_created_date]],"",SUMIF(B:B,Table_production_dim1[[#This Row],[system_created_date]],D:D))</f>
        <v>7.0600000000000014</v>
      </c>
      <c r="H3309" s="10" t="str">
        <f>VLOOKUP(Table_production_dim1[[#This Row],[material_dim_material_id]],Table_material_dim1[[#All],[material_id]:[material_type_description]],3,FALSE)</f>
        <v>OCC</v>
      </c>
    </row>
    <row r="3310" spans="1:8" x14ac:dyDescent="0.25">
      <c r="A3310">
        <v>1296</v>
      </c>
      <c r="B3310" s="2">
        <v>43977</v>
      </c>
      <c r="C3310">
        <v>1300</v>
      </c>
      <c r="D3310">
        <v>0.65</v>
      </c>
      <c r="E3310" s="2">
        <v>43977</v>
      </c>
      <c r="F3310">
        <v>2</v>
      </c>
      <c r="G3310" s="10">
        <f>IF(Table_production_dim1[[#This Row],[system_created_date]]=Table_production_dim1[[#Headers],[system_created_date]],"",SUMIF(B:B,Table_production_dim1[[#This Row],[system_created_date]],D:D))</f>
        <v>7.0600000000000014</v>
      </c>
      <c r="H3310" s="10" t="str">
        <f>VLOOKUP(Table_production_dim1[[#This Row],[material_dim_material_id]],Table_material_dim1[[#All],[material_id]:[material_type_description]],3,FALSE)</f>
        <v>OCC</v>
      </c>
    </row>
    <row r="3311" spans="1:8" x14ac:dyDescent="0.25">
      <c r="A3311">
        <v>1985</v>
      </c>
      <c r="B3311" s="2">
        <v>43977</v>
      </c>
      <c r="C3311">
        <v>600</v>
      </c>
      <c r="D3311">
        <v>0.3</v>
      </c>
      <c r="E3311" s="2">
        <v>43977</v>
      </c>
      <c r="F3311">
        <v>7</v>
      </c>
      <c r="G3311" s="10">
        <f>IF(Table_production_dim1[[#This Row],[system_created_date]]=Table_production_dim1[[#Headers],[system_created_date]],"",SUMIF(B:B,Table_production_dim1[[#This Row],[system_created_date]],D:D))</f>
        <v>7.0600000000000014</v>
      </c>
      <c r="H3311" s="10" t="str">
        <f>VLOOKUP(Table_production_dim1[[#This Row],[material_dim_material_id]],Table_material_dim1[[#All],[material_id]:[material_type_description]],3,FALSE)</f>
        <v>HDPEC</v>
      </c>
    </row>
    <row r="3312" spans="1:8" x14ac:dyDescent="0.25">
      <c r="A3312">
        <v>1297</v>
      </c>
      <c r="B3312" s="2">
        <v>43977</v>
      </c>
      <c r="C3312">
        <v>1300</v>
      </c>
      <c r="D3312">
        <v>0.65</v>
      </c>
      <c r="E3312" s="2">
        <v>43977</v>
      </c>
      <c r="F3312">
        <v>2</v>
      </c>
      <c r="G3312" s="10">
        <f>IF(Table_production_dim1[[#This Row],[system_created_date]]=Table_production_dim1[[#Headers],[system_created_date]],"",SUMIF(B:B,Table_production_dim1[[#This Row],[system_created_date]],D:D))</f>
        <v>7.0600000000000014</v>
      </c>
      <c r="H3312" s="10" t="str">
        <f>VLOOKUP(Table_production_dim1[[#This Row],[material_dim_material_id]],Table_material_dim1[[#All],[material_id]:[material_type_description]],3,FALSE)</f>
        <v>OCC</v>
      </c>
    </row>
    <row r="3313" spans="1:8" x14ac:dyDescent="0.25">
      <c r="A3313">
        <v>1304</v>
      </c>
      <c r="B3313" s="2">
        <v>43973</v>
      </c>
      <c r="C3313">
        <v>1400</v>
      </c>
      <c r="D3313">
        <v>0.7</v>
      </c>
      <c r="E3313" s="2">
        <v>43973</v>
      </c>
      <c r="F3313">
        <v>2</v>
      </c>
      <c r="G3313" s="10">
        <f>IF(Table_production_dim1[[#This Row],[system_created_date]]=Table_production_dim1[[#Headers],[system_created_date]],"",SUMIF(B:B,Table_production_dim1[[#This Row],[system_created_date]],D:D))</f>
        <v>1.71</v>
      </c>
      <c r="H3313" s="10" t="str">
        <f>VLOOKUP(Table_production_dim1[[#This Row],[material_dim_material_id]],Table_material_dim1[[#All],[material_id]:[material_type_description]],3,FALSE)</f>
        <v>OCC</v>
      </c>
    </row>
    <row r="3314" spans="1:8" x14ac:dyDescent="0.25">
      <c r="A3314">
        <v>1930</v>
      </c>
      <c r="B3314" s="2">
        <v>43973</v>
      </c>
      <c r="C3314">
        <v>700</v>
      </c>
      <c r="D3314">
        <v>0.35</v>
      </c>
      <c r="E3314" s="2">
        <v>43973</v>
      </c>
      <c r="F3314">
        <v>6</v>
      </c>
      <c r="G3314" s="10">
        <f>IF(Table_production_dim1[[#This Row],[system_created_date]]=Table_production_dim1[[#Headers],[system_created_date]],"",SUMIF(B:B,Table_production_dim1[[#This Row],[system_created_date]],D:D))</f>
        <v>1.71</v>
      </c>
      <c r="H3314" s="10" t="str">
        <f>VLOOKUP(Table_production_dim1[[#This Row],[material_dim_material_id]],Table_material_dim1[[#All],[material_id]:[material_type_description]],3,FALSE)</f>
        <v>HDPEN</v>
      </c>
    </row>
    <row r="3315" spans="1:8" x14ac:dyDescent="0.25">
      <c r="A3315">
        <v>1303</v>
      </c>
      <c r="B3315" s="2">
        <v>43973</v>
      </c>
      <c r="C3315">
        <v>1320</v>
      </c>
      <c r="D3315">
        <v>0.66</v>
      </c>
      <c r="E3315" s="2">
        <v>43973</v>
      </c>
      <c r="F3315">
        <v>2</v>
      </c>
      <c r="G3315" s="10">
        <f>IF(Table_production_dim1[[#This Row],[system_created_date]]=Table_production_dim1[[#Headers],[system_created_date]],"",SUMIF(B:B,Table_production_dim1[[#This Row],[system_created_date]],D:D))</f>
        <v>1.71</v>
      </c>
      <c r="H3315" s="10" t="str">
        <f>VLOOKUP(Table_production_dim1[[#This Row],[material_dim_material_id]],Table_material_dim1[[#All],[material_id]:[material_type_description]],3,FALSE)</f>
        <v>OCC</v>
      </c>
    </row>
    <row r="3316" spans="1:8" x14ac:dyDescent="0.25">
      <c r="A3316">
        <v>1529</v>
      </c>
      <c r="B3316" s="2">
        <v>43972</v>
      </c>
      <c r="C3316">
        <v>820</v>
      </c>
      <c r="D3316">
        <v>0.41</v>
      </c>
      <c r="E3316" s="2">
        <v>43972</v>
      </c>
      <c r="F3316">
        <v>3</v>
      </c>
      <c r="G3316" s="10">
        <f>IF(Table_production_dim1[[#This Row],[system_created_date]]=Table_production_dim1[[#Headers],[system_created_date]],"",SUMIF(B:B,Table_production_dim1[[#This Row],[system_created_date]],D:D))</f>
        <v>3.6599999999999997</v>
      </c>
      <c r="H3316" s="10" t="str">
        <f>VLOOKUP(Table_production_dim1[[#This Row],[material_dim_material_id]],Table_material_dim1[[#All],[material_id]:[material_type_description]],3,FALSE)</f>
        <v>TIN</v>
      </c>
    </row>
    <row r="3317" spans="1:8" x14ac:dyDescent="0.25">
      <c r="A3317">
        <v>1768</v>
      </c>
      <c r="B3317" s="2">
        <v>43972</v>
      </c>
      <c r="C3317">
        <v>1600</v>
      </c>
      <c r="D3317">
        <v>0.8</v>
      </c>
      <c r="E3317" s="2">
        <v>43972</v>
      </c>
      <c r="F3317">
        <v>4</v>
      </c>
      <c r="G3317" s="10">
        <f>IF(Table_production_dim1[[#This Row],[system_created_date]]=Table_production_dim1[[#Headers],[system_created_date]],"",SUMIF(B:B,Table_production_dim1[[#This Row],[system_created_date]],D:D))</f>
        <v>3.6599999999999997</v>
      </c>
      <c r="H3317" s="10" t="str">
        <f>VLOOKUP(Table_production_dim1[[#This Row],[material_dim_material_id]],Table_material_dim1[[#All],[material_id]:[material_type_description]],3,FALSE)</f>
        <v>ONP</v>
      </c>
    </row>
    <row r="3318" spans="1:8" x14ac:dyDescent="0.25">
      <c r="A3318">
        <v>1307</v>
      </c>
      <c r="B3318" s="2">
        <v>43972</v>
      </c>
      <c r="C3318">
        <v>1300</v>
      </c>
      <c r="D3318">
        <v>0.65</v>
      </c>
      <c r="E3318" s="2">
        <v>43972</v>
      </c>
      <c r="F3318">
        <v>2</v>
      </c>
      <c r="G3318" s="10">
        <f>IF(Table_production_dim1[[#This Row],[system_created_date]]=Table_production_dim1[[#Headers],[system_created_date]],"",SUMIF(B:B,Table_production_dim1[[#This Row],[system_created_date]],D:D))</f>
        <v>3.6599999999999997</v>
      </c>
      <c r="H3318" s="10" t="str">
        <f>VLOOKUP(Table_production_dim1[[#This Row],[material_dim_material_id]],Table_material_dim1[[#All],[material_id]:[material_type_description]],3,FALSE)</f>
        <v>OCC</v>
      </c>
    </row>
    <row r="3319" spans="1:8" x14ac:dyDescent="0.25">
      <c r="A3319">
        <v>2153</v>
      </c>
      <c r="B3319" s="2">
        <v>43972</v>
      </c>
      <c r="C3319">
        <v>480</v>
      </c>
      <c r="D3319">
        <v>0.24</v>
      </c>
      <c r="E3319" s="2">
        <v>43972</v>
      </c>
      <c r="F3319">
        <v>8</v>
      </c>
      <c r="G3319" s="10">
        <f>IF(Table_production_dim1[[#This Row],[system_created_date]]=Table_production_dim1[[#Headers],[system_created_date]],"",SUMIF(B:B,Table_production_dim1[[#This Row],[system_created_date]],D:D))</f>
        <v>3.6599999999999997</v>
      </c>
      <c r="H3319" s="10" t="str">
        <f>VLOOKUP(Table_production_dim1[[#This Row],[material_dim_material_id]],Table_material_dim1[[#All],[material_id]:[material_type_description]],3,FALSE)</f>
        <v>UBC</v>
      </c>
    </row>
    <row r="3320" spans="1:8" x14ac:dyDescent="0.25">
      <c r="A3320">
        <v>1305</v>
      </c>
      <c r="B3320" s="2">
        <v>43972</v>
      </c>
      <c r="C3320">
        <v>1360</v>
      </c>
      <c r="D3320">
        <v>0.68</v>
      </c>
      <c r="E3320" s="2">
        <v>43972</v>
      </c>
      <c r="F3320">
        <v>2</v>
      </c>
      <c r="G3320" s="10">
        <f>IF(Table_production_dim1[[#This Row],[system_created_date]]=Table_production_dim1[[#Headers],[system_created_date]],"",SUMIF(B:B,Table_production_dim1[[#This Row],[system_created_date]],D:D))</f>
        <v>3.6599999999999997</v>
      </c>
      <c r="H3320" s="10" t="str">
        <f>VLOOKUP(Table_production_dim1[[#This Row],[material_dim_material_id]],Table_material_dim1[[#All],[material_id]:[material_type_description]],3,FALSE)</f>
        <v>OCC</v>
      </c>
    </row>
    <row r="3321" spans="1:8" x14ac:dyDescent="0.25">
      <c r="A3321">
        <v>2152</v>
      </c>
      <c r="B3321" s="2">
        <v>43972</v>
      </c>
      <c r="C3321">
        <v>460</v>
      </c>
      <c r="D3321">
        <v>0.23</v>
      </c>
      <c r="E3321" s="2">
        <v>43972</v>
      </c>
      <c r="F3321">
        <v>8</v>
      </c>
      <c r="G3321" s="10">
        <f>IF(Table_production_dim1[[#This Row],[system_created_date]]=Table_production_dim1[[#Headers],[system_created_date]],"",SUMIF(B:B,Table_production_dim1[[#This Row],[system_created_date]],D:D))</f>
        <v>3.6599999999999997</v>
      </c>
      <c r="H3321" s="10" t="str">
        <f>VLOOKUP(Table_production_dim1[[#This Row],[material_dim_material_id]],Table_material_dim1[[#All],[material_id]:[material_type_description]],3,FALSE)</f>
        <v>UBC</v>
      </c>
    </row>
    <row r="3322" spans="1:8" x14ac:dyDescent="0.25">
      <c r="A3322">
        <v>1306</v>
      </c>
      <c r="B3322" s="2">
        <v>43972</v>
      </c>
      <c r="C3322">
        <v>1300</v>
      </c>
      <c r="D3322">
        <v>0.65</v>
      </c>
      <c r="E3322" s="2">
        <v>43972</v>
      </c>
      <c r="F3322">
        <v>2</v>
      </c>
      <c r="G3322" s="10">
        <f>IF(Table_production_dim1[[#This Row],[system_created_date]]=Table_production_dim1[[#Headers],[system_created_date]],"",SUMIF(B:B,Table_production_dim1[[#This Row],[system_created_date]],D:D))</f>
        <v>3.6599999999999997</v>
      </c>
      <c r="H3322" s="10" t="str">
        <f>VLOOKUP(Table_production_dim1[[#This Row],[material_dim_material_id]],Table_material_dim1[[#All],[material_id]:[material_type_description]],3,FALSE)</f>
        <v>OCC</v>
      </c>
    </row>
    <row r="3323" spans="1:8" x14ac:dyDescent="0.25">
      <c r="A3323">
        <v>1311</v>
      </c>
      <c r="B3323" s="2">
        <v>43971</v>
      </c>
      <c r="C3323">
        <v>1300</v>
      </c>
      <c r="D3323">
        <v>0.65</v>
      </c>
      <c r="E3323" s="2">
        <v>43971</v>
      </c>
      <c r="F3323">
        <v>2</v>
      </c>
      <c r="G3323" s="10">
        <f>IF(Table_production_dim1[[#This Row],[system_created_date]]=Table_production_dim1[[#Headers],[system_created_date]],"",SUMIF(B:B,Table_production_dim1[[#This Row],[system_created_date]],D:D))</f>
        <v>4.5200000000000005</v>
      </c>
      <c r="H3323" s="10" t="str">
        <f>VLOOKUP(Table_production_dim1[[#This Row],[material_dim_material_id]],Table_material_dim1[[#All],[material_id]:[material_type_description]],3,FALSE)</f>
        <v>OCC</v>
      </c>
    </row>
    <row r="3324" spans="1:8" x14ac:dyDescent="0.25">
      <c r="A3324">
        <v>1770</v>
      </c>
      <c r="B3324" s="2">
        <v>43971</v>
      </c>
      <c r="C3324">
        <v>1900</v>
      </c>
      <c r="D3324">
        <v>0.95</v>
      </c>
      <c r="E3324" s="2">
        <v>43971</v>
      </c>
      <c r="F3324">
        <v>4</v>
      </c>
      <c r="G3324" s="10">
        <f>IF(Table_production_dim1[[#This Row],[system_created_date]]=Table_production_dim1[[#Headers],[system_created_date]],"",SUMIF(B:B,Table_production_dim1[[#This Row],[system_created_date]],D:D))</f>
        <v>4.5200000000000005</v>
      </c>
      <c r="H3324" s="10" t="str">
        <f>VLOOKUP(Table_production_dim1[[#This Row],[material_dim_material_id]],Table_material_dim1[[#All],[material_id]:[material_type_description]],3,FALSE)</f>
        <v>ONP</v>
      </c>
    </row>
    <row r="3325" spans="1:8" x14ac:dyDescent="0.25">
      <c r="A3325">
        <v>1769</v>
      </c>
      <c r="B3325" s="2">
        <v>43971</v>
      </c>
      <c r="C3325">
        <v>1860</v>
      </c>
      <c r="D3325">
        <v>0.93</v>
      </c>
      <c r="E3325" s="2">
        <v>43971</v>
      </c>
      <c r="F3325">
        <v>4</v>
      </c>
      <c r="G3325" s="10">
        <f>IF(Table_production_dim1[[#This Row],[system_created_date]]=Table_production_dim1[[#Headers],[system_created_date]],"",SUMIF(B:B,Table_production_dim1[[#This Row],[system_created_date]],D:D))</f>
        <v>4.5200000000000005</v>
      </c>
      <c r="H3325" s="10" t="str">
        <f>VLOOKUP(Table_production_dim1[[#This Row],[material_dim_material_id]],Table_material_dim1[[#All],[material_id]:[material_type_description]],3,FALSE)</f>
        <v>ONP</v>
      </c>
    </row>
    <row r="3326" spans="1:8" x14ac:dyDescent="0.25">
      <c r="A3326">
        <v>1309</v>
      </c>
      <c r="B3326" s="2">
        <v>43971</v>
      </c>
      <c r="C3326">
        <v>1300</v>
      </c>
      <c r="D3326">
        <v>0.65</v>
      </c>
      <c r="E3326" s="2">
        <v>43971</v>
      </c>
      <c r="F3326">
        <v>2</v>
      </c>
      <c r="G3326" s="10">
        <f>IF(Table_production_dim1[[#This Row],[system_created_date]]=Table_production_dim1[[#Headers],[system_created_date]],"",SUMIF(B:B,Table_production_dim1[[#This Row],[system_created_date]],D:D))</f>
        <v>4.5200000000000005</v>
      </c>
      <c r="H3326" s="10" t="str">
        <f>VLOOKUP(Table_production_dim1[[#This Row],[material_dim_material_id]],Table_material_dim1[[#All],[material_id]:[material_type_description]],3,FALSE)</f>
        <v>OCC</v>
      </c>
    </row>
    <row r="3327" spans="1:8" x14ac:dyDescent="0.25">
      <c r="A3327">
        <v>1308</v>
      </c>
      <c r="B3327" s="2">
        <v>43971</v>
      </c>
      <c r="C3327">
        <v>1320</v>
      </c>
      <c r="D3327">
        <v>0.66</v>
      </c>
      <c r="E3327" s="2">
        <v>43971</v>
      </c>
      <c r="F3327">
        <v>2</v>
      </c>
      <c r="G3327" s="10">
        <f>IF(Table_production_dim1[[#This Row],[system_created_date]]=Table_production_dim1[[#Headers],[system_created_date]],"",SUMIF(B:B,Table_production_dim1[[#This Row],[system_created_date]],D:D))</f>
        <v>4.5200000000000005</v>
      </c>
      <c r="H3327" s="10" t="str">
        <f>VLOOKUP(Table_production_dim1[[#This Row],[material_dim_material_id]],Table_material_dim1[[#All],[material_id]:[material_type_description]],3,FALSE)</f>
        <v>OCC</v>
      </c>
    </row>
    <row r="3328" spans="1:8" x14ac:dyDescent="0.25">
      <c r="A3328">
        <v>1310</v>
      </c>
      <c r="B3328" s="2">
        <v>43971</v>
      </c>
      <c r="C3328">
        <v>1360</v>
      </c>
      <c r="D3328">
        <v>0.68</v>
      </c>
      <c r="E3328" s="2">
        <v>43971</v>
      </c>
      <c r="F3328">
        <v>2</v>
      </c>
      <c r="G3328" s="10">
        <f>IF(Table_production_dim1[[#This Row],[system_created_date]]=Table_production_dim1[[#Headers],[system_created_date]],"",SUMIF(B:B,Table_production_dim1[[#This Row],[system_created_date]],D:D))</f>
        <v>4.5200000000000005</v>
      </c>
      <c r="H3328" s="10" t="str">
        <f>VLOOKUP(Table_production_dim1[[#This Row],[material_dim_material_id]],Table_material_dim1[[#All],[material_id]:[material_type_description]],3,FALSE)</f>
        <v>OCC</v>
      </c>
    </row>
    <row r="3329" spans="1:8" x14ac:dyDescent="0.25">
      <c r="A3329">
        <v>1312</v>
      </c>
      <c r="B3329" s="2">
        <v>43970</v>
      </c>
      <c r="C3329">
        <v>1300</v>
      </c>
      <c r="D3329">
        <v>0.65</v>
      </c>
      <c r="E3329" s="2">
        <v>43970</v>
      </c>
      <c r="F3329">
        <v>2</v>
      </c>
      <c r="G3329" s="10">
        <f>IF(Table_production_dim1[[#This Row],[system_created_date]]=Table_production_dim1[[#Headers],[system_created_date]],"",SUMIF(B:B,Table_production_dim1[[#This Row],[system_created_date]],D:D))</f>
        <v>1.9500000000000002</v>
      </c>
      <c r="H3329" s="10" t="str">
        <f>VLOOKUP(Table_production_dim1[[#This Row],[material_dim_material_id]],Table_material_dim1[[#All],[material_id]:[material_type_description]],3,FALSE)</f>
        <v>OCC</v>
      </c>
    </row>
    <row r="3330" spans="1:8" x14ac:dyDescent="0.25">
      <c r="A3330">
        <v>1313</v>
      </c>
      <c r="B3330" s="2">
        <v>43970</v>
      </c>
      <c r="C3330">
        <v>1300</v>
      </c>
      <c r="D3330">
        <v>0.65</v>
      </c>
      <c r="E3330" s="2">
        <v>43970</v>
      </c>
      <c r="F3330">
        <v>2</v>
      </c>
      <c r="G3330" s="10">
        <f>IF(Table_production_dim1[[#This Row],[system_created_date]]=Table_production_dim1[[#Headers],[system_created_date]],"",SUMIF(B:B,Table_production_dim1[[#This Row],[system_created_date]],D:D))</f>
        <v>1.9500000000000002</v>
      </c>
      <c r="H3330" s="10" t="str">
        <f>VLOOKUP(Table_production_dim1[[#This Row],[material_dim_material_id]],Table_material_dim1[[#All],[material_id]:[material_type_description]],3,FALSE)</f>
        <v>OCC</v>
      </c>
    </row>
    <row r="3331" spans="1:8" x14ac:dyDescent="0.25">
      <c r="A3331">
        <v>1314</v>
      </c>
      <c r="B3331" s="2">
        <v>43970</v>
      </c>
      <c r="C3331">
        <v>1300</v>
      </c>
      <c r="D3331">
        <v>0.65</v>
      </c>
      <c r="E3331" s="2">
        <v>43970</v>
      </c>
      <c r="F3331">
        <v>2</v>
      </c>
      <c r="G3331" s="10">
        <f>IF(Table_production_dim1[[#This Row],[system_created_date]]=Table_production_dim1[[#Headers],[system_created_date]],"",SUMIF(B:B,Table_production_dim1[[#This Row],[system_created_date]],D:D))</f>
        <v>1.9500000000000002</v>
      </c>
      <c r="H3331" s="10" t="str">
        <f>VLOOKUP(Table_production_dim1[[#This Row],[material_dim_material_id]],Table_material_dim1[[#All],[material_id]:[material_type_description]],3,FALSE)</f>
        <v>OCC</v>
      </c>
    </row>
    <row r="3332" spans="1:8" x14ac:dyDescent="0.25">
      <c r="A3332">
        <v>1315</v>
      </c>
      <c r="B3332" s="2">
        <v>43969</v>
      </c>
      <c r="C3332">
        <v>1400</v>
      </c>
      <c r="D3332">
        <v>0.7</v>
      </c>
      <c r="E3332" s="2">
        <v>43969</v>
      </c>
      <c r="F3332">
        <v>2</v>
      </c>
      <c r="G3332" s="10">
        <f>IF(Table_production_dim1[[#This Row],[system_created_date]]=Table_production_dim1[[#Headers],[system_created_date]],"",SUMIF(B:B,Table_production_dim1[[#This Row],[system_created_date]],D:D))</f>
        <v>5.38</v>
      </c>
      <c r="H3332" s="10" t="str">
        <f>VLOOKUP(Table_production_dim1[[#This Row],[material_dim_material_id]],Table_material_dim1[[#All],[material_id]:[material_type_description]],3,FALSE)</f>
        <v>OCC</v>
      </c>
    </row>
    <row r="3333" spans="1:8" x14ac:dyDescent="0.25">
      <c r="A3333">
        <v>1319</v>
      </c>
      <c r="B3333" s="2">
        <v>43969</v>
      </c>
      <c r="C3333">
        <v>1400</v>
      </c>
      <c r="D3333">
        <v>0.7</v>
      </c>
      <c r="E3333" s="2">
        <v>43969</v>
      </c>
      <c r="F3333">
        <v>2</v>
      </c>
      <c r="G3333" s="10">
        <f>IF(Table_production_dim1[[#This Row],[system_created_date]]=Table_production_dim1[[#Headers],[system_created_date]],"",SUMIF(B:B,Table_production_dim1[[#This Row],[system_created_date]],D:D))</f>
        <v>5.38</v>
      </c>
      <c r="H3333" s="10" t="str">
        <f>VLOOKUP(Table_production_dim1[[#This Row],[material_dim_material_id]],Table_material_dim1[[#All],[material_id]:[material_type_description]],3,FALSE)</f>
        <v>OCC</v>
      </c>
    </row>
    <row r="3334" spans="1:8" x14ac:dyDescent="0.25">
      <c r="A3334">
        <v>1320</v>
      </c>
      <c r="B3334" s="2">
        <v>43969</v>
      </c>
      <c r="C3334">
        <v>1260</v>
      </c>
      <c r="D3334">
        <v>0.63</v>
      </c>
      <c r="E3334" s="2">
        <v>43969</v>
      </c>
      <c r="F3334">
        <v>2</v>
      </c>
      <c r="G3334" s="10">
        <f>IF(Table_production_dim1[[#This Row],[system_created_date]]=Table_production_dim1[[#Headers],[system_created_date]],"",SUMIF(B:B,Table_production_dim1[[#This Row],[system_created_date]],D:D))</f>
        <v>5.38</v>
      </c>
      <c r="H3334" s="10" t="str">
        <f>VLOOKUP(Table_production_dim1[[#This Row],[material_dim_material_id]],Table_material_dim1[[#All],[material_id]:[material_type_description]],3,FALSE)</f>
        <v>OCC</v>
      </c>
    </row>
    <row r="3335" spans="1:8" x14ac:dyDescent="0.25">
      <c r="A3335">
        <v>2155</v>
      </c>
      <c r="B3335" s="2">
        <v>43969</v>
      </c>
      <c r="C3335">
        <v>420</v>
      </c>
      <c r="D3335">
        <v>0.21</v>
      </c>
      <c r="E3335" s="2">
        <v>43969</v>
      </c>
      <c r="F3335">
        <v>8</v>
      </c>
      <c r="G3335" s="10">
        <f>IF(Table_production_dim1[[#This Row],[system_created_date]]=Table_production_dim1[[#Headers],[system_created_date]],"",SUMIF(B:B,Table_production_dim1[[#This Row],[system_created_date]],D:D))</f>
        <v>5.38</v>
      </c>
      <c r="H3335" s="10" t="str">
        <f>VLOOKUP(Table_production_dim1[[#This Row],[material_dim_material_id]],Table_material_dim1[[#All],[material_id]:[material_type_description]],3,FALSE)</f>
        <v>UBC</v>
      </c>
    </row>
    <row r="3336" spans="1:8" x14ac:dyDescent="0.25">
      <c r="A3336">
        <v>1317</v>
      </c>
      <c r="B3336" s="2">
        <v>43969</v>
      </c>
      <c r="C3336">
        <v>1380</v>
      </c>
      <c r="D3336">
        <v>0.69</v>
      </c>
      <c r="E3336" s="2">
        <v>43969</v>
      </c>
      <c r="F3336">
        <v>2</v>
      </c>
      <c r="G3336" s="10">
        <f>IF(Table_production_dim1[[#This Row],[system_created_date]]=Table_production_dim1[[#Headers],[system_created_date]],"",SUMIF(B:B,Table_production_dim1[[#This Row],[system_created_date]],D:D))</f>
        <v>5.38</v>
      </c>
      <c r="H3336" s="10" t="str">
        <f>VLOOKUP(Table_production_dim1[[#This Row],[material_dim_material_id]],Table_material_dim1[[#All],[material_id]:[material_type_description]],3,FALSE)</f>
        <v>OCC</v>
      </c>
    </row>
    <row r="3337" spans="1:8" x14ac:dyDescent="0.25">
      <c r="A3337">
        <v>1318</v>
      </c>
      <c r="B3337" s="2">
        <v>43969</v>
      </c>
      <c r="C3337">
        <v>1320</v>
      </c>
      <c r="D3337">
        <v>0.66</v>
      </c>
      <c r="E3337" s="2">
        <v>43969</v>
      </c>
      <c r="F3337">
        <v>2</v>
      </c>
      <c r="G3337" s="10">
        <f>IF(Table_production_dim1[[#This Row],[system_created_date]]=Table_production_dim1[[#Headers],[system_created_date]],"",SUMIF(B:B,Table_production_dim1[[#This Row],[system_created_date]],D:D))</f>
        <v>5.38</v>
      </c>
      <c r="H3337" s="10" t="str">
        <f>VLOOKUP(Table_production_dim1[[#This Row],[material_dim_material_id]],Table_material_dim1[[#All],[material_id]:[material_type_description]],3,FALSE)</f>
        <v>OCC</v>
      </c>
    </row>
    <row r="3338" spans="1:8" x14ac:dyDescent="0.25">
      <c r="A3338">
        <v>2154</v>
      </c>
      <c r="B3338" s="2">
        <v>43969</v>
      </c>
      <c r="C3338">
        <v>460</v>
      </c>
      <c r="D3338">
        <v>0.23</v>
      </c>
      <c r="E3338" s="2">
        <v>43969</v>
      </c>
      <c r="F3338">
        <v>8</v>
      </c>
      <c r="G3338" s="10">
        <f>IF(Table_production_dim1[[#This Row],[system_created_date]]=Table_production_dim1[[#Headers],[system_created_date]],"",SUMIF(B:B,Table_production_dim1[[#This Row],[system_created_date]],D:D))</f>
        <v>5.38</v>
      </c>
      <c r="H3338" s="10" t="str">
        <f>VLOOKUP(Table_production_dim1[[#This Row],[material_dim_material_id]],Table_material_dim1[[#All],[material_id]:[material_type_description]],3,FALSE)</f>
        <v>UBC</v>
      </c>
    </row>
    <row r="3339" spans="1:8" x14ac:dyDescent="0.25">
      <c r="A3339">
        <v>1771</v>
      </c>
      <c r="B3339" s="2">
        <v>43969</v>
      </c>
      <c r="C3339">
        <v>1760</v>
      </c>
      <c r="D3339">
        <v>0.88</v>
      </c>
      <c r="E3339" s="2">
        <v>43969</v>
      </c>
      <c r="F3339">
        <v>4</v>
      </c>
      <c r="G3339" s="10">
        <f>IF(Table_production_dim1[[#This Row],[system_created_date]]=Table_production_dim1[[#Headers],[system_created_date]],"",SUMIF(B:B,Table_production_dim1[[#This Row],[system_created_date]],D:D))</f>
        <v>5.38</v>
      </c>
      <c r="H3339" s="10" t="str">
        <f>VLOOKUP(Table_production_dim1[[#This Row],[material_dim_material_id]],Table_material_dim1[[#All],[material_id]:[material_type_description]],3,FALSE)</f>
        <v>ONP</v>
      </c>
    </row>
    <row r="3340" spans="1:8" x14ac:dyDescent="0.25">
      <c r="A3340">
        <v>1316</v>
      </c>
      <c r="B3340" s="2">
        <v>43969</v>
      </c>
      <c r="C3340">
        <v>1360</v>
      </c>
      <c r="D3340">
        <v>0.68</v>
      </c>
      <c r="E3340" s="2">
        <v>43969</v>
      </c>
      <c r="F3340">
        <v>2</v>
      </c>
      <c r="G3340" s="10">
        <f>IF(Table_production_dim1[[#This Row],[system_created_date]]=Table_production_dim1[[#Headers],[system_created_date]],"",SUMIF(B:B,Table_production_dim1[[#This Row],[system_created_date]],D:D))</f>
        <v>5.38</v>
      </c>
      <c r="H3340" s="10" t="str">
        <f>VLOOKUP(Table_production_dim1[[#This Row],[material_dim_material_id]],Table_material_dim1[[#All],[material_id]:[material_type_description]],3,FALSE)</f>
        <v>OCC</v>
      </c>
    </row>
    <row r="3341" spans="1:8" x14ac:dyDescent="0.25">
      <c r="A3341">
        <v>1324</v>
      </c>
      <c r="B3341" s="2">
        <v>43967</v>
      </c>
      <c r="C3341">
        <v>1280</v>
      </c>
      <c r="D3341">
        <v>0.64</v>
      </c>
      <c r="E3341" s="2">
        <v>43967</v>
      </c>
      <c r="F3341">
        <v>2</v>
      </c>
      <c r="G3341" s="10">
        <f>IF(Table_production_dim1[[#This Row],[system_created_date]]=Table_production_dim1[[#Headers],[system_created_date]],"",SUMIF(B:B,Table_production_dim1[[#This Row],[system_created_date]],D:D))</f>
        <v>2.65</v>
      </c>
      <c r="H3341" s="10" t="str">
        <f>VLOOKUP(Table_production_dim1[[#This Row],[material_dim_material_id]],Table_material_dim1[[#All],[material_id]:[material_type_description]],3,FALSE)</f>
        <v>OCC</v>
      </c>
    </row>
    <row r="3342" spans="1:8" x14ac:dyDescent="0.25">
      <c r="A3342">
        <v>1323</v>
      </c>
      <c r="B3342" s="2">
        <v>43967</v>
      </c>
      <c r="C3342">
        <v>1400</v>
      </c>
      <c r="D3342">
        <v>0.7</v>
      </c>
      <c r="E3342" s="2">
        <v>43967</v>
      </c>
      <c r="F3342">
        <v>2</v>
      </c>
      <c r="G3342" s="10">
        <f>IF(Table_production_dim1[[#This Row],[system_created_date]]=Table_production_dim1[[#Headers],[system_created_date]],"",SUMIF(B:B,Table_production_dim1[[#This Row],[system_created_date]],D:D))</f>
        <v>2.65</v>
      </c>
      <c r="H3342" s="10" t="str">
        <f>VLOOKUP(Table_production_dim1[[#This Row],[material_dim_material_id]],Table_material_dim1[[#All],[material_id]:[material_type_description]],3,FALSE)</f>
        <v>OCC</v>
      </c>
    </row>
    <row r="3343" spans="1:8" x14ac:dyDescent="0.25">
      <c r="A3343">
        <v>1322</v>
      </c>
      <c r="B3343" s="2">
        <v>43967</v>
      </c>
      <c r="C3343">
        <v>1300</v>
      </c>
      <c r="D3343">
        <v>0.65</v>
      </c>
      <c r="E3343" s="2">
        <v>43967</v>
      </c>
      <c r="F3343">
        <v>2</v>
      </c>
      <c r="G3343" s="10">
        <f>IF(Table_production_dim1[[#This Row],[system_created_date]]=Table_production_dim1[[#Headers],[system_created_date]],"",SUMIF(B:B,Table_production_dim1[[#This Row],[system_created_date]],D:D))</f>
        <v>2.65</v>
      </c>
      <c r="H3343" s="10" t="str">
        <f>VLOOKUP(Table_production_dim1[[#This Row],[material_dim_material_id]],Table_material_dim1[[#All],[material_id]:[material_type_description]],3,FALSE)</f>
        <v>OCC</v>
      </c>
    </row>
    <row r="3344" spans="1:8" x14ac:dyDescent="0.25">
      <c r="A3344">
        <v>1321</v>
      </c>
      <c r="B3344" s="2">
        <v>43967</v>
      </c>
      <c r="C3344">
        <v>1320</v>
      </c>
      <c r="D3344">
        <v>0.66</v>
      </c>
      <c r="E3344" s="2">
        <v>43967</v>
      </c>
      <c r="F3344">
        <v>2</v>
      </c>
      <c r="G3344" s="10">
        <f>IF(Table_production_dim1[[#This Row],[system_created_date]]=Table_production_dim1[[#Headers],[system_created_date]],"",SUMIF(B:B,Table_production_dim1[[#This Row],[system_created_date]],D:D))</f>
        <v>2.65</v>
      </c>
      <c r="H3344" s="10" t="str">
        <f>VLOOKUP(Table_production_dim1[[#This Row],[material_dim_material_id]],Table_material_dim1[[#All],[material_id]:[material_type_description]],3,FALSE)</f>
        <v>OCC</v>
      </c>
    </row>
    <row r="3345" spans="1:8" x14ac:dyDescent="0.25">
      <c r="A3345">
        <v>1327</v>
      </c>
      <c r="B3345" s="2">
        <v>43966</v>
      </c>
      <c r="C3345">
        <v>1320</v>
      </c>
      <c r="D3345">
        <v>0.66</v>
      </c>
      <c r="E3345" s="2">
        <v>43966</v>
      </c>
      <c r="F3345">
        <v>2</v>
      </c>
      <c r="G3345" s="10">
        <f>IF(Table_production_dim1[[#This Row],[system_created_date]]=Table_production_dim1[[#Headers],[system_created_date]],"",SUMIF(B:B,Table_production_dim1[[#This Row],[system_created_date]],D:D))</f>
        <v>4.4300000000000006</v>
      </c>
      <c r="H3345" s="10" t="str">
        <f>VLOOKUP(Table_production_dim1[[#This Row],[material_dim_material_id]],Table_material_dim1[[#All],[material_id]:[material_type_description]],3,FALSE)</f>
        <v>OCC</v>
      </c>
    </row>
    <row r="3346" spans="1:8" x14ac:dyDescent="0.25">
      <c r="A3346">
        <v>1325</v>
      </c>
      <c r="B3346" s="2">
        <v>43966</v>
      </c>
      <c r="C3346">
        <v>1300</v>
      </c>
      <c r="D3346">
        <v>0.65</v>
      </c>
      <c r="E3346" s="2">
        <v>43966</v>
      </c>
      <c r="F3346">
        <v>2</v>
      </c>
      <c r="G3346" s="10">
        <f>IF(Table_production_dim1[[#This Row],[system_created_date]]=Table_production_dim1[[#Headers],[system_created_date]],"",SUMIF(B:B,Table_production_dim1[[#This Row],[system_created_date]],D:D))</f>
        <v>4.4300000000000006</v>
      </c>
      <c r="H3346" s="10" t="str">
        <f>VLOOKUP(Table_production_dim1[[#This Row],[material_dim_material_id]],Table_material_dim1[[#All],[material_id]:[material_type_description]],3,FALSE)</f>
        <v>OCC</v>
      </c>
    </row>
    <row r="3347" spans="1:8" x14ac:dyDescent="0.25">
      <c r="A3347">
        <v>1986</v>
      </c>
      <c r="B3347" s="2">
        <v>43966</v>
      </c>
      <c r="C3347">
        <v>660</v>
      </c>
      <c r="D3347">
        <v>0.33</v>
      </c>
      <c r="E3347" s="2">
        <v>43966</v>
      </c>
      <c r="F3347">
        <v>7</v>
      </c>
      <c r="G3347" s="10">
        <f>IF(Table_production_dim1[[#This Row],[system_created_date]]=Table_production_dim1[[#Headers],[system_created_date]],"",SUMIF(B:B,Table_production_dim1[[#This Row],[system_created_date]],D:D))</f>
        <v>4.4300000000000006</v>
      </c>
      <c r="H3347" s="10" t="str">
        <f>VLOOKUP(Table_production_dim1[[#This Row],[material_dim_material_id]],Table_material_dim1[[#All],[material_id]:[material_type_description]],3,FALSE)</f>
        <v>HDPEC</v>
      </c>
    </row>
    <row r="3348" spans="1:8" x14ac:dyDescent="0.25">
      <c r="A3348">
        <v>1773</v>
      </c>
      <c r="B3348" s="2">
        <v>43966</v>
      </c>
      <c r="C3348">
        <v>1500</v>
      </c>
      <c r="D3348">
        <v>0.75</v>
      </c>
      <c r="E3348" s="2">
        <v>43966</v>
      </c>
      <c r="F3348">
        <v>4</v>
      </c>
      <c r="G3348" s="10">
        <f>IF(Table_production_dim1[[#This Row],[system_created_date]]=Table_production_dim1[[#Headers],[system_created_date]],"",SUMIF(B:B,Table_production_dim1[[#This Row],[system_created_date]],D:D))</f>
        <v>4.4300000000000006</v>
      </c>
      <c r="H3348" s="10" t="str">
        <f>VLOOKUP(Table_production_dim1[[#This Row],[material_dim_material_id]],Table_material_dim1[[#All],[material_id]:[material_type_description]],3,FALSE)</f>
        <v>ONP</v>
      </c>
    </row>
    <row r="3349" spans="1:8" x14ac:dyDescent="0.25">
      <c r="A3349">
        <v>1772</v>
      </c>
      <c r="B3349" s="2">
        <v>43966</v>
      </c>
      <c r="C3349">
        <v>1720</v>
      </c>
      <c r="D3349">
        <v>0.86</v>
      </c>
      <c r="E3349" s="2">
        <v>43966</v>
      </c>
      <c r="F3349">
        <v>4</v>
      </c>
      <c r="G3349" s="10">
        <f>IF(Table_production_dim1[[#This Row],[system_created_date]]=Table_production_dim1[[#Headers],[system_created_date]],"",SUMIF(B:B,Table_production_dim1[[#This Row],[system_created_date]],D:D))</f>
        <v>4.4300000000000006</v>
      </c>
      <c r="H3349" s="10" t="str">
        <f>VLOOKUP(Table_production_dim1[[#This Row],[material_dim_material_id]],Table_material_dim1[[#All],[material_id]:[material_type_description]],3,FALSE)</f>
        <v>ONP</v>
      </c>
    </row>
    <row r="3350" spans="1:8" x14ac:dyDescent="0.25">
      <c r="A3350">
        <v>2156</v>
      </c>
      <c r="B3350" s="2">
        <v>43966</v>
      </c>
      <c r="C3350">
        <v>480</v>
      </c>
      <c r="D3350">
        <v>0.24</v>
      </c>
      <c r="E3350" s="2">
        <v>43966</v>
      </c>
      <c r="F3350">
        <v>8</v>
      </c>
      <c r="G3350" s="10">
        <f>IF(Table_production_dim1[[#This Row],[system_created_date]]=Table_production_dim1[[#Headers],[system_created_date]],"",SUMIF(B:B,Table_production_dim1[[#This Row],[system_created_date]],D:D))</f>
        <v>4.4300000000000006</v>
      </c>
      <c r="H3350" s="10" t="str">
        <f>VLOOKUP(Table_production_dim1[[#This Row],[material_dim_material_id]],Table_material_dim1[[#All],[material_id]:[material_type_description]],3,FALSE)</f>
        <v>UBC</v>
      </c>
    </row>
    <row r="3351" spans="1:8" x14ac:dyDescent="0.25">
      <c r="A3351">
        <v>1931</v>
      </c>
      <c r="B3351" s="2">
        <v>43966</v>
      </c>
      <c r="C3351">
        <v>560</v>
      </c>
      <c r="D3351">
        <v>0.28000000000000003</v>
      </c>
      <c r="E3351" s="2">
        <v>43966</v>
      </c>
      <c r="F3351">
        <v>6</v>
      </c>
      <c r="G3351" s="10">
        <f>IF(Table_production_dim1[[#This Row],[system_created_date]]=Table_production_dim1[[#Headers],[system_created_date]],"",SUMIF(B:B,Table_production_dim1[[#This Row],[system_created_date]],D:D))</f>
        <v>4.4300000000000006</v>
      </c>
      <c r="H3351" s="10" t="str">
        <f>VLOOKUP(Table_production_dim1[[#This Row],[material_dim_material_id]],Table_material_dim1[[#All],[material_id]:[material_type_description]],3,FALSE)</f>
        <v>HDPEN</v>
      </c>
    </row>
    <row r="3352" spans="1:8" x14ac:dyDescent="0.25">
      <c r="A3352">
        <v>1326</v>
      </c>
      <c r="B3352" s="2">
        <v>43966</v>
      </c>
      <c r="C3352">
        <v>1320</v>
      </c>
      <c r="D3352">
        <v>0.66</v>
      </c>
      <c r="E3352" s="2">
        <v>43966</v>
      </c>
      <c r="F3352">
        <v>2</v>
      </c>
      <c r="G3352" s="10">
        <f>IF(Table_production_dim1[[#This Row],[system_created_date]]=Table_production_dim1[[#Headers],[system_created_date]],"",SUMIF(B:B,Table_production_dim1[[#This Row],[system_created_date]],D:D))</f>
        <v>4.4300000000000006</v>
      </c>
      <c r="H3352" s="10" t="str">
        <f>VLOOKUP(Table_production_dim1[[#This Row],[material_dim_material_id]],Table_material_dim1[[#All],[material_id]:[material_type_description]],3,FALSE)</f>
        <v>OCC</v>
      </c>
    </row>
    <row r="3353" spans="1:8" x14ac:dyDescent="0.25">
      <c r="A3353">
        <v>1330</v>
      </c>
      <c r="B3353" s="2">
        <v>43965</v>
      </c>
      <c r="C3353">
        <v>1340</v>
      </c>
      <c r="D3353">
        <v>0.67</v>
      </c>
      <c r="E3353" s="2">
        <v>43965</v>
      </c>
      <c r="F3353">
        <v>2</v>
      </c>
      <c r="G3353" s="10">
        <f>IF(Table_production_dim1[[#This Row],[system_created_date]]=Table_production_dim1[[#Headers],[system_created_date]],"",SUMIF(B:B,Table_production_dim1[[#This Row],[system_created_date]],D:D))</f>
        <v>10.74</v>
      </c>
      <c r="H3353" s="10" t="str">
        <f>VLOOKUP(Table_production_dim1[[#This Row],[material_dim_material_id]],Table_material_dim1[[#All],[material_id]:[material_type_description]],3,FALSE)</f>
        <v>OCC</v>
      </c>
    </row>
    <row r="3354" spans="1:8" x14ac:dyDescent="0.25">
      <c r="A3354">
        <v>1337</v>
      </c>
      <c r="B3354" s="2">
        <v>43965</v>
      </c>
      <c r="C3354">
        <v>1300</v>
      </c>
      <c r="D3354">
        <v>0.65</v>
      </c>
      <c r="E3354" s="2">
        <v>43965</v>
      </c>
      <c r="F3354">
        <v>2</v>
      </c>
      <c r="G3354" s="10">
        <f>IF(Table_production_dim1[[#This Row],[system_created_date]]=Table_production_dim1[[#Headers],[system_created_date]],"",SUMIF(B:B,Table_production_dim1[[#This Row],[system_created_date]],D:D))</f>
        <v>10.74</v>
      </c>
      <c r="H3354" s="10" t="str">
        <f>VLOOKUP(Table_production_dim1[[#This Row],[material_dim_material_id]],Table_material_dim1[[#All],[material_id]:[material_type_description]],3,FALSE)</f>
        <v>OCC</v>
      </c>
    </row>
    <row r="3355" spans="1:8" x14ac:dyDescent="0.25">
      <c r="A3355">
        <v>1331</v>
      </c>
      <c r="B3355" s="2">
        <v>43965</v>
      </c>
      <c r="C3355">
        <v>1400</v>
      </c>
      <c r="D3355">
        <v>0.7</v>
      </c>
      <c r="E3355" s="2">
        <v>43965</v>
      </c>
      <c r="F3355">
        <v>2</v>
      </c>
      <c r="G3355" s="10">
        <f>IF(Table_production_dim1[[#This Row],[system_created_date]]=Table_production_dim1[[#Headers],[system_created_date]],"",SUMIF(B:B,Table_production_dim1[[#This Row],[system_created_date]],D:D))</f>
        <v>10.74</v>
      </c>
      <c r="H3355" s="10" t="str">
        <f>VLOOKUP(Table_production_dim1[[#This Row],[material_dim_material_id]],Table_material_dim1[[#All],[material_id]:[material_type_description]],3,FALSE)</f>
        <v>OCC</v>
      </c>
    </row>
    <row r="3356" spans="1:8" x14ac:dyDescent="0.25">
      <c r="A3356">
        <v>1335</v>
      </c>
      <c r="B3356" s="2">
        <v>43965</v>
      </c>
      <c r="C3356">
        <v>1400</v>
      </c>
      <c r="D3356">
        <v>0.7</v>
      </c>
      <c r="E3356" s="2">
        <v>43965</v>
      </c>
      <c r="F3356">
        <v>2</v>
      </c>
      <c r="G3356" s="10">
        <f>IF(Table_production_dim1[[#This Row],[system_created_date]]=Table_production_dim1[[#Headers],[system_created_date]],"",SUMIF(B:B,Table_production_dim1[[#This Row],[system_created_date]],D:D))</f>
        <v>10.74</v>
      </c>
      <c r="H3356" s="10" t="str">
        <f>VLOOKUP(Table_production_dim1[[#This Row],[material_dim_material_id]],Table_material_dim1[[#All],[material_id]:[material_type_description]],3,FALSE)</f>
        <v>OCC</v>
      </c>
    </row>
    <row r="3357" spans="1:8" x14ac:dyDescent="0.25">
      <c r="A3357">
        <v>1334</v>
      </c>
      <c r="B3357" s="2">
        <v>43965</v>
      </c>
      <c r="C3357">
        <v>1300</v>
      </c>
      <c r="D3357">
        <v>0.65</v>
      </c>
      <c r="E3357" s="2">
        <v>43965</v>
      </c>
      <c r="F3357">
        <v>2</v>
      </c>
      <c r="G3357" s="10">
        <f>IF(Table_production_dim1[[#This Row],[system_created_date]]=Table_production_dim1[[#Headers],[system_created_date]],"",SUMIF(B:B,Table_production_dim1[[#This Row],[system_created_date]],D:D))</f>
        <v>10.74</v>
      </c>
      <c r="H3357" s="10" t="str">
        <f>VLOOKUP(Table_production_dim1[[#This Row],[material_dim_material_id]],Table_material_dim1[[#All],[material_id]:[material_type_description]],3,FALSE)</f>
        <v>OCC</v>
      </c>
    </row>
    <row r="3358" spans="1:8" x14ac:dyDescent="0.25">
      <c r="A3358">
        <v>1329</v>
      </c>
      <c r="B3358" s="2">
        <v>43965</v>
      </c>
      <c r="C3358">
        <v>1320</v>
      </c>
      <c r="D3358">
        <v>0.66</v>
      </c>
      <c r="E3358" s="2">
        <v>43965</v>
      </c>
      <c r="F3358">
        <v>2</v>
      </c>
      <c r="G3358" s="10">
        <f>IF(Table_production_dim1[[#This Row],[system_created_date]]=Table_production_dim1[[#Headers],[system_created_date]],"",SUMIF(B:B,Table_production_dim1[[#This Row],[system_created_date]],D:D))</f>
        <v>10.74</v>
      </c>
      <c r="H3358" s="10" t="str">
        <f>VLOOKUP(Table_production_dim1[[#This Row],[material_dim_material_id]],Table_material_dim1[[#All],[material_id]:[material_type_description]],3,FALSE)</f>
        <v>OCC</v>
      </c>
    </row>
    <row r="3359" spans="1:8" x14ac:dyDescent="0.25">
      <c r="A3359">
        <v>1336</v>
      </c>
      <c r="B3359" s="2">
        <v>43965</v>
      </c>
      <c r="C3359">
        <v>1400</v>
      </c>
      <c r="D3359">
        <v>0.7</v>
      </c>
      <c r="E3359" s="2">
        <v>43965</v>
      </c>
      <c r="F3359">
        <v>2</v>
      </c>
      <c r="G3359" s="10">
        <f>IF(Table_production_dim1[[#This Row],[system_created_date]]=Table_production_dim1[[#Headers],[system_created_date]],"",SUMIF(B:B,Table_production_dim1[[#This Row],[system_created_date]],D:D))</f>
        <v>10.74</v>
      </c>
      <c r="H3359" s="10" t="str">
        <f>VLOOKUP(Table_production_dim1[[#This Row],[material_dim_material_id]],Table_material_dim1[[#All],[material_id]:[material_type_description]],3,FALSE)</f>
        <v>OCC</v>
      </c>
    </row>
    <row r="3360" spans="1:8" x14ac:dyDescent="0.25">
      <c r="A3360">
        <v>1333</v>
      </c>
      <c r="B3360" s="2">
        <v>43965</v>
      </c>
      <c r="C3360">
        <v>1320</v>
      </c>
      <c r="D3360">
        <v>0.66</v>
      </c>
      <c r="E3360" s="2">
        <v>43965</v>
      </c>
      <c r="F3360">
        <v>2</v>
      </c>
      <c r="G3360" s="10">
        <f>IF(Table_production_dim1[[#This Row],[system_created_date]]=Table_production_dim1[[#Headers],[system_created_date]],"",SUMIF(B:B,Table_production_dim1[[#This Row],[system_created_date]],D:D))</f>
        <v>10.74</v>
      </c>
      <c r="H3360" s="10" t="str">
        <f>VLOOKUP(Table_production_dim1[[#This Row],[material_dim_material_id]],Table_material_dim1[[#All],[material_id]:[material_type_description]],3,FALSE)</f>
        <v>OCC</v>
      </c>
    </row>
    <row r="3361" spans="1:8" x14ac:dyDescent="0.25">
      <c r="A3361">
        <v>1340</v>
      </c>
      <c r="B3361" s="2">
        <v>43965</v>
      </c>
      <c r="C3361">
        <v>1400</v>
      </c>
      <c r="D3361">
        <v>0.7</v>
      </c>
      <c r="E3361" s="2">
        <v>43965</v>
      </c>
      <c r="F3361">
        <v>2</v>
      </c>
      <c r="G3361" s="10">
        <f>IF(Table_production_dim1[[#This Row],[system_created_date]]=Table_production_dim1[[#Headers],[system_created_date]],"",SUMIF(B:B,Table_production_dim1[[#This Row],[system_created_date]],D:D))</f>
        <v>10.74</v>
      </c>
      <c r="H3361" s="10" t="str">
        <f>VLOOKUP(Table_production_dim1[[#This Row],[material_dim_material_id]],Table_material_dim1[[#All],[material_id]:[material_type_description]],3,FALSE)</f>
        <v>OCC</v>
      </c>
    </row>
    <row r="3362" spans="1:8" x14ac:dyDescent="0.25">
      <c r="A3362">
        <v>1339</v>
      </c>
      <c r="B3362" s="2">
        <v>43965</v>
      </c>
      <c r="C3362">
        <v>1360</v>
      </c>
      <c r="D3362">
        <v>0.68</v>
      </c>
      <c r="E3362" s="2">
        <v>43965</v>
      </c>
      <c r="F3362">
        <v>2</v>
      </c>
      <c r="G3362" s="10">
        <f>IF(Table_production_dim1[[#This Row],[system_created_date]]=Table_production_dim1[[#Headers],[system_created_date]],"",SUMIF(B:B,Table_production_dim1[[#This Row],[system_created_date]],D:D))</f>
        <v>10.74</v>
      </c>
      <c r="H3362" s="10" t="str">
        <f>VLOOKUP(Table_production_dim1[[#This Row],[material_dim_material_id]],Table_material_dim1[[#All],[material_id]:[material_type_description]],3,FALSE)</f>
        <v>OCC</v>
      </c>
    </row>
    <row r="3363" spans="1:8" x14ac:dyDescent="0.25">
      <c r="A3363">
        <v>1343</v>
      </c>
      <c r="B3363" s="2">
        <v>43965</v>
      </c>
      <c r="C3363">
        <v>1300</v>
      </c>
      <c r="D3363">
        <v>0.65</v>
      </c>
      <c r="E3363" s="2">
        <v>43965</v>
      </c>
      <c r="F3363">
        <v>2</v>
      </c>
      <c r="G3363" s="10">
        <f>IF(Table_production_dim1[[#This Row],[system_created_date]]=Table_production_dim1[[#Headers],[system_created_date]],"",SUMIF(B:B,Table_production_dim1[[#This Row],[system_created_date]],D:D))</f>
        <v>10.74</v>
      </c>
      <c r="H3363" s="10" t="str">
        <f>VLOOKUP(Table_production_dim1[[#This Row],[material_dim_material_id]],Table_material_dim1[[#All],[material_id]:[material_type_description]],3,FALSE)</f>
        <v>OCC</v>
      </c>
    </row>
    <row r="3364" spans="1:8" x14ac:dyDescent="0.25">
      <c r="A3364">
        <v>1338</v>
      </c>
      <c r="B3364" s="2">
        <v>43965</v>
      </c>
      <c r="C3364">
        <v>1320</v>
      </c>
      <c r="D3364">
        <v>0.66</v>
      </c>
      <c r="E3364" s="2">
        <v>43965</v>
      </c>
      <c r="F3364">
        <v>2</v>
      </c>
      <c r="G3364" s="10">
        <f>IF(Table_production_dim1[[#This Row],[system_created_date]]=Table_production_dim1[[#Headers],[system_created_date]],"",SUMIF(B:B,Table_production_dim1[[#This Row],[system_created_date]],D:D))</f>
        <v>10.74</v>
      </c>
      <c r="H3364" s="10" t="str">
        <f>VLOOKUP(Table_production_dim1[[#This Row],[material_dim_material_id]],Table_material_dim1[[#All],[material_id]:[material_type_description]],3,FALSE)</f>
        <v>OCC</v>
      </c>
    </row>
    <row r="3365" spans="1:8" x14ac:dyDescent="0.25">
      <c r="A3365">
        <v>1342</v>
      </c>
      <c r="B3365" s="2">
        <v>43965</v>
      </c>
      <c r="C3365">
        <v>1320</v>
      </c>
      <c r="D3365">
        <v>0.66</v>
      </c>
      <c r="E3365" s="2">
        <v>43965</v>
      </c>
      <c r="F3365">
        <v>2</v>
      </c>
      <c r="G3365" s="10">
        <f>IF(Table_production_dim1[[#This Row],[system_created_date]]=Table_production_dim1[[#Headers],[system_created_date]],"",SUMIF(B:B,Table_production_dim1[[#This Row],[system_created_date]],D:D))</f>
        <v>10.74</v>
      </c>
      <c r="H3365" s="10" t="str">
        <f>VLOOKUP(Table_production_dim1[[#This Row],[material_dim_material_id]],Table_material_dim1[[#All],[material_id]:[material_type_description]],3,FALSE)</f>
        <v>OCC</v>
      </c>
    </row>
    <row r="3366" spans="1:8" x14ac:dyDescent="0.25">
      <c r="A3366">
        <v>1341</v>
      </c>
      <c r="B3366" s="2">
        <v>43965</v>
      </c>
      <c r="C3366">
        <v>1340</v>
      </c>
      <c r="D3366">
        <v>0.67</v>
      </c>
      <c r="E3366" s="2">
        <v>43965</v>
      </c>
      <c r="F3366">
        <v>2</v>
      </c>
      <c r="G3366" s="10">
        <f>IF(Table_production_dim1[[#This Row],[system_created_date]]=Table_production_dim1[[#Headers],[system_created_date]],"",SUMIF(B:B,Table_production_dim1[[#This Row],[system_created_date]],D:D))</f>
        <v>10.74</v>
      </c>
      <c r="H3366" s="10" t="str">
        <f>VLOOKUP(Table_production_dim1[[#This Row],[material_dim_material_id]],Table_material_dim1[[#All],[material_id]:[material_type_description]],3,FALSE)</f>
        <v>OCC</v>
      </c>
    </row>
    <row r="3367" spans="1:8" x14ac:dyDescent="0.25">
      <c r="A3367">
        <v>1332</v>
      </c>
      <c r="B3367" s="2">
        <v>43965</v>
      </c>
      <c r="C3367">
        <v>1360</v>
      </c>
      <c r="D3367">
        <v>0.68</v>
      </c>
      <c r="E3367" s="2">
        <v>43965</v>
      </c>
      <c r="F3367">
        <v>2</v>
      </c>
      <c r="G3367" s="10">
        <f>IF(Table_production_dim1[[#This Row],[system_created_date]]=Table_production_dim1[[#Headers],[system_created_date]],"",SUMIF(B:B,Table_production_dim1[[#This Row],[system_created_date]],D:D))</f>
        <v>10.74</v>
      </c>
      <c r="H3367" s="10" t="str">
        <f>VLOOKUP(Table_production_dim1[[#This Row],[material_dim_material_id]],Table_material_dim1[[#All],[material_id]:[material_type_description]],3,FALSE)</f>
        <v>OCC</v>
      </c>
    </row>
    <row r="3368" spans="1:8" x14ac:dyDescent="0.25">
      <c r="A3368">
        <v>1328</v>
      </c>
      <c r="B3368" s="2">
        <v>43965</v>
      </c>
      <c r="C3368">
        <v>1300</v>
      </c>
      <c r="D3368">
        <v>0.65</v>
      </c>
      <c r="E3368" s="2">
        <v>43965</v>
      </c>
      <c r="F3368">
        <v>2</v>
      </c>
      <c r="G3368" s="10">
        <f>IF(Table_production_dim1[[#This Row],[system_created_date]]=Table_production_dim1[[#Headers],[system_created_date]],"",SUMIF(B:B,Table_production_dim1[[#This Row],[system_created_date]],D:D))</f>
        <v>10.74</v>
      </c>
      <c r="H3368" s="10" t="str">
        <f>VLOOKUP(Table_production_dim1[[#This Row],[material_dim_material_id]],Table_material_dim1[[#All],[material_id]:[material_type_description]],3,FALSE)</f>
        <v>OCC</v>
      </c>
    </row>
    <row r="3369" spans="1:8" x14ac:dyDescent="0.25">
      <c r="A3369">
        <v>1344</v>
      </c>
      <c r="B3369" s="2">
        <v>43964</v>
      </c>
      <c r="C3369">
        <v>1320</v>
      </c>
      <c r="D3369">
        <v>0.66</v>
      </c>
      <c r="E3369" s="2">
        <v>43964</v>
      </c>
      <c r="F3369">
        <v>2</v>
      </c>
      <c r="G3369" s="10">
        <f>IF(Table_production_dim1[[#This Row],[system_created_date]]=Table_production_dim1[[#Headers],[system_created_date]],"",SUMIF(B:B,Table_production_dim1[[#This Row],[system_created_date]],D:D))</f>
        <v>4.9000000000000004</v>
      </c>
      <c r="H3369" s="10" t="str">
        <f>VLOOKUP(Table_production_dim1[[#This Row],[material_dim_material_id]],Table_material_dim1[[#All],[material_id]:[material_type_description]],3,FALSE)</f>
        <v>OCC</v>
      </c>
    </row>
    <row r="3370" spans="1:8" x14ac:dyDescent="0.25">
      <c r="A3370">
        <v>2157</v>
      </c>
      <c r="B3370" s="2">
        <v>43964</v>
      </c>
      <c r="C3370">
        <v>460</v>
      </c>
      <c r="D3370">
        <v>0.23</v>
      </c>
      <c r="E3370" s="2">
        <v>43964</v>
      </c>
      <c r="F3370">
        <v>8</v>
      </c>
      <c r="G3370" s="10">
        <f>IF(Table_production_dim1[[#This Row],[system_created_date]]=Table_production_dim1[[#Headers],[system_created_date]],"",SUMIF(B:B,Table_production_dim1[[#This Row],[system_created_date]],D:D))</f>
        <v>4.9000000000000004</v>
      </c>
      <c r="H3370" s="10" t="str">
        <f>VLOOKUP(Table_production_dim1[[#This Row],[material_dim_material_id]],Table_material_dim1[[#All],[material_id]:[material_type_description]],3,FALSE)</f>
        <v>UBC</v>
      </c>
    </row>
    <row r="3371" spans="1:8" x14ac:dyDescent="0.25">
      <c r="A3371">
        <v>1345</v>
      </c>
      <c r="B3371" s="2">
        <v>43964</v>
      </c>
      <c r="C3371">
        <v>1380</v>
      </c>
      <c r="D3371">
        <v>0.69</v>
      </c>
      <c r="E3371" s="2">
        <v>43964</v>
      </c>
      <c r="F3371">
        <v>2</v>
      </c>
      <c r="G3371" s="10">
        <f>IF(Table_production_dim1[[#This Row],[system_created_date]]=Table_production_dim1[[#Headers],[system_created_date]],"",SUMIF(B:B,Table_production_dim1[[#This Row],[system_created_date]],D:D))</f>
        <v>4.9000000000000004</v>
      </c>
      <c r="H3371" s="10" t="str">
        <f>VLOOKUP(Table_production_dim1[[#This Row],[material_dim_material_id]],Table_material_dim1[[#All],[material_id]:[material_type_description]],3,FALSE)</f>
        <v>OCC</v>
      </c>
    </row>
    <row r="3372" spans="1:8" x14ac:dyDescent="0.25">
      <c r="A3372">
        <v>1774</v>
      </c>
      <c r="B3372" s="2">
        <v>43964</v>
      </c>
      <c r="C3372">
        <v>1720</v>
      </c>
      <c r="D3372">
        <v>0.86</v>
      </c>
      <c r="E3372" s="2">
        <v>43964</v>
      </c>
      <c r="F3372">
        <v>4</v>
      </c>
      <c r="G3372" s="10">
        <f>IF(Table_production_dim1[[#This Row],[system_created_date]]=Table_production_dim1[[#Headers],[system_created_date]],"",SUMIF(B:B,Table_production_dim1[[#This Row],[system_created_date]],D:D))</f>
        <v>4.9000000000000004</v>
      </c>
      <c r="H3372" s="10" t="str">
        <f>VLOOKUP(Table_production_dim1[[#This Row],[material_dim_material_id]],Table_material_dim1[[#All],[material_id]:[material_type_description]],3,FALSE)</f>
        <v>ONP</v>
      </c>
    </row>
    <row r="3373" spans="1:8" x14ac:dyDescent="0.25">
      <c r="A3373">
        <v>1530</v>
      </c>
      <c r="B3373" s="2">
        <v>43964</v>
      </c>
      <c r="C3373">
        <v>900</v>
      </c>
      <c r="D3373">
        <v>0.45</v>
      </c>
      <c r="E3373" s="2">
        <v>43964</v>
      </c>
      <c r="F3373">
        <v>3</v>
      </c>
      <c r="G3373" s="10">
        <f>IF(Table_production_dim1[[#This Row],[system_created_date]]=Table_production_dim1[[#Headers],[system_created_date]],"",SUMIF(B:B,Table_production_dim1[[#This Row],[system_created_date]],D:D))</f>
        <v>4.9000000000000004</v>
      </c>
      <c r="H3373" s="10" t="str">
        <f>VLOOKUP(Table_production_dim1[[#This Row],[material_dim_material_id]],Table_material_dim1[[#All],[material_id]:[material_type_description]],3,FALSE)</f>
        <v>TIN</v>
      </c>
    </row>
    <row r="3374" spans="1:8" x14ac:dyDescent="0.25">
      <c r="A3374">
        <v>1347</v>
      </c>
      <c r="B3374" s="2">
        <v>43964</v>
      </c>
      <c r="C3374">
        <v>1380</v>
      </c>
      <c r="D3374">
        <v>0.69</v>
      </c>
      <c r="E3374" s="2">
        <v>43964</v>
      </c>
      <c r="F3374">
        <v>2</v>
      </c>
      <c r="G3374" s="10">
        <f>IF(Table_production_dim1[[#This Row],[system_created_date]]=Table_production_dim1[[#Headers],[system_created_date]],"",SUMIF(B:B,Table_production_dim1[[#This Row],[system_created_date]],D:D))</f>
        <v>4.9000000000000004</v>
      </c>
      <c r="H3374" s="10" t="str">
        <f>VLOOKUP(Table_production_dim1[[#This Row],[material_dim_material_id]],Table_material_dim1[[#All],[material_id]:[material_type_description]],3,FALSE)</f>
        <v>OCC</v>
      </c>
    </row>
    <row r="3375" spans="1:8" x14ac:dyDescent="0.25">
      <c r="A3375">
        <v>1346</v>
      </c>
      <c r="B3375" s="2">
        <v>43964</v>
      </c>
      <c r="C3375">
        <v>1400</v>
      </c>
      <c r="D3375">
        <v>0.7</v>
      </c>
      <c r="E3375" s="2">
        <v>43964</v>
      </c>
      <c r="F3375">
        <v>2</v>
      </c>
      <c r="G3375" s="10">
        <f>IF(Table_production_dim1[[#This Row],[system_created_date]]=Table_production_dim1[[#Headers],[system_created_date]],"",SUMIF(B:B,Table_production_dim1[[#This Row],[system_created_date]],D:D))</f>
        <v>4.9000000000000004</v>
      </c>
      <c r="H3375" s="10" t="str">
        <f>VLOOKUP(Table_production_dim1[[#This Row],[material_dim_material_id]],Table_material_dim1[[#All],[material_id]:[material_type_description]],3,FALSE)</f>
        <v>OCC</v>
      </c>
    </row>
    <row r="3376" spans="1:8" x14ac:dyDescent="0.25">
      <c r="A3376">
        <v>1348</v>
      </c>
      <c r="B3376" s="2">
        <v>43964</v>
      </c>
      <c r="C3376">
        <v>1240</v>
      </c>
      <c r="D3376">
        <v>0.62</v>
      </c>
      <c r="E3376" s="2">
        <v>43964</v>
      </c>
      <c r="F3376">
        <v>2</v>
      </c>
      <c r="G3376" s="10">
        <f>IF(Table_production_dim1[[#This Row],[system_created_date]]=Table_production_dim1[[#Headers],[system_created_date]],"",SUMIF(B:B,Table_production_dim1[[#This Row],[system_created_date]],D:D))</f>
        <v>4.9000000000000004</v>
      </c>
      <c r="H3376" s="10" t="str">
        <f>VLOOKUP(Table_production_dim1[[#This Row],[material_dim_material_id]],Table_material_dim1[[#All],[material_id]:[material_type_description]],3,FALSE)</f>
        <v>OCC</v>
      </c>
    </row>
    <row r="3377" spans="1:8" x14ac:dyDescent="0.25">
      <c r="A3377">
        <v>1988</v>
      </c>
      <c r="B3377" s="2">
        <v>43963</v>
      </c>
      <c r="C3377">
        <v>660</v>
      </c>
      <c r="D3377">
        <v>0.33</v>
      </c>
      <c r="E3377" s="2">
        <v>43963</v>
      </c>
      <c r="F3377">
        <v>7</v>
      </c>
      <c r="G3377" s="10">
        <f>IF(Table_production_dim1[[#This Row],[system_created_date]]=Table_production_dim1[[#Headers],[system_created_date]],"",SUMIF(B:B,Table_production_dim1[[#This Row],[system_created_date]],D:D))</f>
        <v>5.830000000000001</v>
      </c>
      <c r="H3377" s="10" t="str">
        <f>VLOOKUP(Table_production_dim1[[#This Row],[material_dim_material_id]],Table_material_dim1[[#All],[material_id]:[material_type_description]],3,FALSE)</f>
        <v>HDPEC</v>
      </c>
    </row>
    <row r="3378" spans="1:8" x14ac:dyDescent="0.25">
      <c r="A3378">
        <v>1351</v>
      </c>
      <c r="B3378" s="2">
        <v>43963</v>
      </c>
      <c r="C3378">
        <v>1300</v>
      </c>
      <c r="D3378">
        <v>0.65</v>
      </c>
      <c r="E3378" s="2">
        <v>43963</v>
      </c>
      <c r="F3378">
        <v>2</v>
      </c>
      <c r="G3378" s="10">
        <f>IF(Table_production_dim1[[#This Row],[system_created_date]]=Table_production_dim1[[#Headers],[system_created_date]],"",SUMIF(B:B,Table_production_dim1[[#This Row],[system_created_date]],D:D))</f>
        <v>5.830000000000001</v>
      </c>
      <c r="H3378" s="10" t="str">
        <f>VLOOKUP(Table_production_dim1[[#This Row],[material_dim_material_id]],Table_material_dim1[[#All],[material_id]:[material_type_description]],3,FALSE)</f>
        <v>OCC</v>
      </c>
    </row>
    <row r="3379" spans="1:8" x14ac:dyDescent="0.25">
      <c r="A3379">
        <v>2158</v>
      </c>
      <c r="B3379" s="2">
        <v>43963</v>
      </c>
      <c r="C3379">
        <v>460</v>
      </c>
      <c r="D3379">
        <v>0.23</v>
      </c>
      <c r="E3379" s="2">
        <v>43963</v>
      </c>
      <c r="F3379">
        <v>8</v>
      </c>
      <c r="G3379" s="10">
        <f>IF(Table_production_dim1[[#This Row],[system_created_date]]=Table_production_dim1[[#Headers],[system_created_date]],"",SUMIF(B:B,Table_production_dim1[[#This Row],[system_created_date]],D:D))</f>
        <v>5.830000000000001</v>
      </c>
      <c r="H3379" s="10" t="str">
        <f>VLOOKUP(Table_production_dim1[[#This Row],[material_dim_material_id]],Table_material_dim1[[#All],[material_id]:[material_type_description]],3,FALSE)</f>
        <v>UBC</v>
      </c>
    </row>
    <row r="3380" spans="1:8" x14ac:dyDescent="0.25">
      <c r="A3380">
        <v>1775</v>
      </c>
      <c r="B3380" s="2">
        <v>43963</v>
      </c>
      <c r="C3380">
        <v>1700</v>
      </c>
      <c r="D3380">
        <v>0.85</v>
      </c>
      <c r="E3380" s="2">
        <v>43963</v>
      </c>
      <c r="F3380">
        <v>4</v>
      </c>
      <c r="G3380" s="10">
        <f>IF(Table_production_dim1[[#This Row],[system_created_date]]=Table_production_dim1[[#Headers],[system_created_date]],"",SUMIF(B:B,Table_production_dim1[[#This Row],[system_created_date]],D:D))</f>
        <v>5.830000000000001</v>
      </c>
      <c r="H3380" s="10" t="str">
        <f>VLOOKUP(Table_production_dim1[[#This Row],[material_dim_material_id]],Table_material_dim1[[#All],[material_id]:[material_type_description]],3,FALSE)</f>
        <v>ONP</v>
      </c>
    </row>
    <row r="3381" spans="1:8" x14ac:dyDescent="0.25">
      <c r="A3381">
        <v>1350</v>
      </c>
      <c r="B3381" s="2">
        <v>43963</v>
      </c>
      <c r="C3381">
        <v>1260</v>
      </c>
      <c r="D3381">
        <v>0.63</v>
      </c>
      <c r="E3381" s="2">
        <v>43963</v>
      </c>
      <c r="F3381">
        <v>2</v>
      </c>
      <c r="G3381" s="10">
        <f>IF(Table_production_dim1[[#This Row],[system_created_date]]=Table_production_dim1[[#Headers],[system_created_date]],"",SUMIF(B:B,Table_production_dim1[[#This Row],[system_created_date]],D:D))</f>
        <v>5.830000000000001</v>
      </c>
      <c r="H3381" s="10" t="str">
        <f>VLOOKUP(Table_production_dim1[[#This Row],[material_dim_material_id]],Table_material_dim1[[#All],[material_id]:[material_type_description]],3,FALSE)</f>
        <v>OCC</v>
      </c>
    </row>
    <row r="3382" spans="1:8" x14ac:dyDescent="0.25">
      <c r="A3382">
        <v>1352</v>
      </c>
      <c r="B3382" s="2">
        <v>43963</v>
      </c>
      <c r="C3382">
        <v>1360</v>
      </c>
      <c r="D3382">
        <v>0.68</v>
      </c>
      <c r="E3382" s="2">
        <v>43963</v>
      </c>
      <c r="F3382">
        <v>2</v>
      </c>
      <c r="G3382" s="10">
        <f>IF(Table_production_dim1[[#This Row],[system_created_date]]=Table_production_dim1[[#Headers],[system_created_date]],"",SUMIF(B:B,Table_production_dim1[[#This Row],[system_created_date]],D:D))</f>
        <v>5.830000000000001</v>
      </c>
      <c r="H3382" s="10" t="str">
        <f>VLOOKUP(Table_production_dim1[[#This Row],[material_dim_material_id]],Table_material_dim1[[#All],[material_id]:[material_type_description]],3,FALSE)</f>
        <v>OCC</v>
      </c>
    </row>
    <row r="3383" spans="1:8" x14ac:dyDescent="0.25">
      <c r="A3383">
        <v>1349</v>
      </c>
      <c r="B3383" s="2">
        <v>43963</v>
      </c>
      <c r="C3383">
        <v>1300</v>
      </c>
      <c r="D3383">
        <v>0.65</v>
      </c>
      <c r="E3383" s="2">
        <v>43963</v>
      </c>
      <c r="F3383">
        <v>2</v>
      </c>
      <c r="G3383" s="10">
        <f>IF(Table_production_dim1[[#This Row],[system_created_date]]=Table_production_dim1[[#Headers],[system_created_date]],"",SUMIF(B:B,Table_production_dim1[[#This Row],[system_created_date]],D:D))</f>
        <v>5.830000000000001</v>
      </c>
      <c r="H3383" s="10" t="str">
        <f>VLOOKUP(Table_production_dim1[[#This Row],[material_dim_material_id]],Table_material_dim1[[#All],[material_id]:[material_type_description]],3,FALSE)</f>
        <v>OCC</v>
      </c>
    </row>
    <row r="3384" spans="1:8" x14ac:dyDescent="0.25">
      <c r="A3384">
        <v>1353</v>
      </c>
      <c r="B3384" s="2">
        <v>43963</v>
      </c>
      <c r="C3384">
        <v>1300</v>
      </c>
      <c r="D3384">
        <v>0.65</v>
      </c>
      <c r="E3384" s="2">
        <v>43963</v>
      </c>
      <c r="F3384">
        <v>2</v>
      </c>
      <c r="G3384" s="10">
        <f>IF(Table_production_dim1[[#This Row],[system_created_date]]=Table_production_dim1[[#Headers],[system_created_date]],"",SUMIF(B:B,Table_production_dim1[[#This Row],[system_created_date]],D:D))</f>
        <v>5.830000000000001</v>
      </c>
      <c r="H3384" s="10" t="str">
        <f>VLOOKUP(Table_production_dim1[[#This Row],[material_dim_material_id]],Table_material_dim1[[#All],[material_id]:[material_type_description]],3,FALSE)</f>
        <v>OCC</v>
      </c>
    </row>
    <row r="3385" spans="1:8" x14ac:dyDescent="0.25">
      <c r="A3385">
        <v>1987</v>
      </c>
      <c r="B3385" s="2">
        <v>43963</v>
      </c>
      <c r="C3385">
        <v>720</v>
      </c>
      <c r="D3385">
        <v>0.36</v>
      </c>
      <c r="E3385" s="2">
        <v>43963</v>
      </c>
      <c r="F3385">
        <v>7</v>
      </c>
      <c r="G3385" s="10">
        <f>IF(Table_production_dim1[[#This Row],[system_created_date]]=Table_production_dim1[[#Headers],[system_created_date]],"",SUMIF(B:B,Table_production_dim1[[#This Row],[system_created_date]],D:D))</f>
        <v>5.830000000000001</v>
      </c>
      <c r="H3385" s="10" t="str">
        <f>VLOOKUP(Table_production_dim1[[#This Row],[material_dim_material_id]],Table_material_dim1[[#All],[material_id]:[material_type_description]],3,FALSE)</f>
        <v>HDPEC</v>
      </c>
    </row>
    <row r="3386" spans="1:8" x14ac:dyDescent="0.25">
      <c r="A3386">
        <v>1776</v>
      </c>
      <c r="B3386" s="2">
        <v>43963</v>
      </c>
      <c r="C3386">
        <v>1600</v>
      </c>
      <c r="D3386">
        <v>0.8</v>
      </c>
      <c r="E3386" s="2">
        <v>43963</v>
      </c>
      <c r="F3386">
        <v>4</v>
      </c>
      <c r="G3386" s="10">
        <f>IF(Table_production_dim1[[#This Row],[system_created_date]]=Table_production_dim1[[#Headers],[system_created_date]],"",SUMIF(B:B,Table_production_dim1[[#This Row],[system_created_date]],D:D))</f>
        <v>5.830000000000001</v>
      </c>
      <c r="H3386" s="10" t="str">
        <f>VLOOKUP(Table_production_dim1[[#This Row],[material_dim_material_id]],Table_material_dim1[[#All],[material_id]:[material_type_description]],3,FALSE)</f>
        <v>ONP</v>
      </c>
    </row>
    <row r="3387" spans="1:8" x14ac:dyDescent="0.25">
      <c r="A3387">
        <v>2159</v>
      </c>
      <c r="B3387" s="2">
        <v>43962</v>
      </c>
      <c r="C3387">
        <v>460</v>
      </c>
      <c r="D3387">
        <v>0.23</v>
      </c>
      <c r="E3387" s="2">
        <v>43962</v>
      </c>
      <c r="F3387">
        <v>8</v>
      </c>
      <c r="G3387" s="10">
        <f>IF(Table_production_dim1[[#This Row],[system_created_date]]=Table_production_dim1[[#Headers],[system_created_date]],"",SUMIF(B:B,Table_production_dim1[[#This Row],[system_created_date]],D:D))</f>
        <v>1.46</v>
      </c>
      <c r="H3387" s="10" t="str">
        <f>VLOOKUP(Table_production_dim1[[#This Row],[material_dim_material_id]],Table_material_dim1[[#All],[material_id]:[material_type_description]],3,FALSE)</f>
        <v>UBC</v>
      </c>
    </row>
    <row r="3388" spans="1:8" x14ac:dyDescent="0.25">
      <c r="A3388">
        <v>1531</v>
      </c>
      <c r="B3388" s="2">
        <v>43962</v>
      </c>
      <c r="C3388">
        <v>960</v>
      </c>
      <c r="D3388">
        <v>0.48</v>
      </c>
      <c r="E3388" s="2">
        <v>43962</v>
      </c>
      <c r="F3388">
        <v>3</v>
      </c>
      <c r="G3388" s="10">
        <f>IF(Table_production_dim1[[#This Row],[system_created_date]]=Table_production_dim1[[#Headers],[system_created_date]],"",SUMIF(B:B,Table_production_dim1[[#This Row],[system_created_date]],D:D))</f>
        <v>1.46</v>
      </c>
      <c r="H3388" s="10" t="str">
        <f>VLOOKUP(Table_production_dim1[[#This Row],[material_dim_material_id]],Table_material_dim1[[#All],[material_id]:[material_type_description]],3,FALSE)</f>
        <v>TIN</v>
      </c>
    </row>
    <row r="3389" spans="1:8" x14ac:dyDescent="0.25">
      <c r="A3389">
        <v>1777</v>
      </c>
      <c r="B3389" s="2">
        <v>43962</v>
      </c>
      <c r="C3389">
        <v>1500</v>
      </c>
      <c r="D3389">
        <v>0.75</v>
      </c>
      <c r="E3389" s="2">
        <v>43962</v>
      </c>
      <c r="F3389">
        <v>4</v>
      </c>
      <c r="G3389" s="10">
        <f>IF(Table_production_dim1[[#This Row],[system_created_date]]=Table_production_dim1[[#Headers],[system_created_date]],"",SUMIF(B:B,Table_production_dim1[[#This Row],[system_created_date]],D:D))</f>
        <v>1.46</v>
      </c>
      <c r="H3389" s="10" t="str">
        <f>VLOOKUP(Table_production_dim1[[#This Row],[material_dim_material_id]],Table_material_dim1[[#All],[material_id]:[material_type_description]],3,FALSE)</f>
        <v>ONP</v>
      </c>
    </row>
    <row r="3390" spans="1:8" x14ac:dyDescent="0.25">
      <c r="A3390">
        <v>1357</v>
      </c>
      <c r="B3390" s="2">
        <v>43959</v>
      </c>
      <c r="C3390">
        <v>1320</v>
      </c>
      <c r="D3390">
        <v>0.66</v>
      </c>
      <c r="E3390" s="2">
        <v>43959</v>
      </c>
      <c r="F3390">
        <v>2</v>
      </c>
      <c r="G3390" s="10">
        <f>IF(Table_production_dim1[[#This Row],[system_created_date]]=Table_production_dim1[[#Headers],[system_created_date]],"",SUMIF(B:B,Table_production_dim1[[#This Row],[system_created_date]],D:D))</f>
        <v>5.4900000000000011</v>
      </c>
      <c r="H3390" s="10" t="str">
        <f>VLOOKUP(Table_production_dim1[[#This Row],[material_dim_material_id]],Table_material_dim1[[#All],[material_id]:[material_type_description]],3,FALSE)</f>
        <v>OCC</v>
      </c>
    </row>
    <row r="3391" spans="1:8" x14ac:dyDescent="0.25">
      <c r="A3391">
        <v>1532</v>
      </c>
      <c r="B3391" s="2">
        <v>43959</v>
      </c>
      <c r="C3391">
        <v>920</v>
      </c>
      <c r="D3391">
        <v>0.46</v>
      </c>
      <c r="E3391" s="2">
        <v>43959</v>
      </c>
      <c r="F3391">
        <v>3</v>
      </c>
      <c r="G3391" s="10">
        <f>IF(Table_production_dim1[[#This Row],[system_created_date]]=Table_production_dim1[[#Headers],[system_created_date]],"",SUMIF(B:B,Table_production_dim1[[#This Row],[system_created_date]],D:D))</f>
        <v>5.4900000000000011</v>
      </c>
      <c r="H3391" s="10" t="str">
        <f>VLOOKUP(Table_production_dim1[[#This Row],[material_dim_material_id]],Table_material_dim1[[#All],[material_id]:[material_type_description]],3,FALSE)</f>
        <v>TIN</v>
      </c>
    </row>
    <row r="3392" spans="1:8" x14ac:dyDescent="0.25">
      <c r="A3392">
        <v>1778</v>
      </c>
      <c r="B3392" s="2">
        <v>43959</v>
      </c>
      <c r="C3392">
        <v>1780</v>
      </c>
      <c r="D3392">
        <v>0.89</v>
      </c>
      <c r="E3392" s="2">
        <v>43959</v>
      </c>
      <c r="F3392">
        <v>4</v>
      </c>
      <c r="G3392" s="10">
        <f>IF(Table_production_dim1[[#This Row],[system_created_date]]=Table_production_dim1[[#Headers],[system_created_date]],"",SUMIF(B:B,Table_production_dim1[[#This Row],[system_created_date]],D:D))</f>
        <v>5.4900000000000011</v>
      </c>
      <c r="H3392" s="10" t="str">
        <f>VLOOKUP(Table_production_dim1[[#This Row],[material_dim_material_id]],Table_material_dim1[[#All],[material_id]:[material_type_description]],3,FALSE)</f>
        <v>ONP</v>
      </c>
    </row>
    <row r="3393" spans="1:8" x14ac:dyDescent="0.25">
      <c r="A3393">
        <v>1355</v>
      </c>
      <c r="B3393" s="2">
        <v>43959</v>
      </c>
      <c r="C3393">
        <v>1320</v>
      </c>
      <c r="D3393">
        <v>0.66</v>
      </c>
      <c r="E3393" s="2">
        <v>43959</v>
      </c>
      <c r="F3393">
        <v>2</v>
      </c>
      <c r="G3393" s="10">
        <f>IF(Table_production_dim1[[#This Row],[system_created_date]]=Table_production_dim1[[#Headers],[system_created_date]],"",SUMIF(B:B,Table_production_dim1[[#This Row],[system_created_date]],D:D))</f>
        <v>5.4900000000000011</v>
      </c>
      <c r="H3393" s="10" t="str">
        <f>VLOOKUP(Table_production_dim1[[#This Row],[material_dim_material_id]],Table_material_dim1[[#All],[material_id]:[material_type_description]],3,FALSE)</f>
        <v>OCC</v>
      </c>
    </row>
    <row r="3394" spans="1:8" x14ac:dyDescent="0.25">
      <c r="A3394">
        <v>1359</v>
      </c>
      <c r="B3394" s="2">
        <v>43959</v>
      </c>
      <c r="C3394">
        <v>1260</v>
      </c>
      <c r="D3394">
        <v>0.63</v>
      </c>
      <c r="E3394" s="2">
        <v>43959</v>
      </c>
      <c r="F3394">
        <v>2</v>
      </c>
      <c r="G3394" s="10">
        <f>IF(Table_production_dim1[[#This Row],[system_created_date]]=Table_production_dim1[[#Headers],[system_created_date]],"",SUMIF(B:B,Table_production_dim1[[#This Row],[system_created_date]],D:D))</f>
        <v>5.4900000000000011</v>
      </c>
      <c r="H3394" s="10" t="str">
        <f>VLOOKUP(Table_production_dim1[[#This Row],[material_dim_material_id]],Table_material_dim1[[#All],[material_id]:[material_type_description]],3,FALSE)</f>
        <v>OCC</v>
      </c>
    </row>
    <row r="3395" spans="1:8" x14ac:dyDescent="0.25">
      <c r="A3395">
        <v>2160</v>
      </c>
      <c r="B3395" s="2">
        <v>43959</v>
      </c>
      <c r="C3395">
        <v>520</v>
      </c>
      <c r="D3395">
        <v>0.26</v>
      </c>
      <c r="E3395" s="2">
        <v>43959</v>
      </c>
      <c r="F3395">
        <v>8</v>
      </c>
      <c r="G3395" s="10">
        <f>IF(Table_production_dim1[[#This Row],[system_created_date]]=Table_production_dim1[[#Headers],[system_created_date]],"",SUMIF(B:B,Table_production_dim1[[#This Row],[system_created_date]],D:D))</f>
        <v>5.4900000000000011</v>
      </c>
      <c r="H3395" s="10" t="str">
        <f>VLOOKUP(Table_production_dim1[[#This Row],[material_dim_material_id]],Table_material_dim1[[#All],[material_id]:[material_type_description]],3,FALSE)</f>
        <v>UBC</v>
      </c>
    </row>
    <row r="3396" spans="1:8" x14ac:dyDescent="0.25">
      <c r="A3396">
        <v>1356</v>
      </c>
      <c r="B3396" s="2">
        <v>43959</v>
      </c>
      <c r="C3396">
        <v>1260</v>
      </c>
      <c r="D3396">
        <v>0.63</v>
      </c>
      <c r="E3396" s="2">
        <v>43959</v>
      </c>
      <c r="F3396">
        <v>2</v>
      </c>
      <c r="G3396" s="10">
        <f>IF(Table_production_dim1[[#This Row],[system_created_date]]=Table_production_dim1[[#Headers],[system_created_date]],"",SUMIF(B:B,Table_production_dim1[[#This Row],[system_created_date]],D:D))</f>
        <v>5.4900000000000011</v>
      </c>
      <c r="H3396" s="10" t="str">
        <f>VLOOKUP(Table_production_dim1[[#This Row],[material_dim_material_id]],Table_material_dim1[[#All],[material_id]:[material_type_description]],3,FALSE)</f>
        <v>OCC</v>
      </c>
    </row>
    <row r="3397" spans="1:8" x14ac:dyDescent="0.25">
      <c r="A3397">
        <v>1354</v>
      </c>
      <c r="B3397" s="2">
        <v>43959</v>
      </c>
      <c r="C3397">
        <v>1300</v>
      </c>
      <c r="D3397">
        <v>0.65</v>
      </c>
      <c r="E3397" s="2">
        <v>43959</v>
      </c>
      <c r="F3397">
        <v>2</v>
      </c>
      <c r="G3397" s="10">
        <f>IF(Table_production_dim1[[#This Row],[system_created_date]]=Table_production_dim1[[#Headers],[system_created_date]],"",SUMIF(B:B,Table_production_dim1[[#This Row],[system_created_date]],D:D))</f>
        <v>5.4900000000000011</v>
      </c>
      <c r="H3397" s="10" t="str">
        <f>VLOOKUP(Table_production_dim1[[#This Row],[material_dim_material_id]],Table_material_dim1[[#All],[material_id]:[material_type_description]],3,FALSE)</f>
        <v>OCC</v>
      </c>
    </row>
    <row r="3398" spans="1:8" x14ac:dyDescent="0.25">
      <c r="A3398">
        <v>1358</v>
      </c>
      <c r="B3398" s="2">
        <v>43959</v>
      </c>
      <c r="C3398">
        <v>1300</v>
      </c>
      <c r="D3398">
        <v>0.65</v>
      </c>
      <c r="E3398" s="2">
        <v>43959</v>
      </c>
      <c r="F3398">
        <v>2</v>
      </c>
      <c r="G3398" s="10">
        <f>IF(Table_production_dim1[[#This Row],[system_created_date]]=Table_production_dim1[[#Headers],[system_created_date]],"",SUMIF(B:B,Table_production_dim1[[#This Row],[system_created_date]],D:D))</f>
        <v>5.4900000000000011</v>
      </c>
      <c r="H3398" s="10" t="str">
        <f>VLOOKUP(Table_production_dim1[[#This Row],[material_dim_material_id]],Table_material_dim1[[#All],[material_id]:[material_type_description]],3,FALSE)</f>
        <v>OCC</v>
      </c>
    </row>
    <row r="3399" spans="1:8" x14ac:dyDescent="0.25">
      <c r="A3399">
        <v>2161</v>
      </c>
      <c r="B3399" s="2">
        <v>43958</v>
      </c>
      <c r="C3399">
        <v>480</v>
      </c>
      <c r="D3399">
        <v>0.24</v>
      </c>
      <c r="E3399" s="2">
        <v>43958</v>
      </c>
      <c r="F3399">
        <v>8</v>
      </c>
      <c r="G3399" s="10">
        <f>IF(Table_production_dim1[[#This Row],[system_created_date]]=Table_production_dim1[[#Headers],[system_created_date]],"",SUMIF(B:B,Table_production_dim1[[#This Row],[system_created_date]],D:D))</f>
        <v>3.47</v>
      </c>
      <c r="H3399" s="10" t="str">
        <f>VLOOKUP(Table_production_dim1[[#This Row],[material_dim_material_id]],Table_material_dim1[[#All],[material_id]:[material_type_description]],3,FALSE)</f>
        <v>UBC</v>
      </c>
    </row>
    <row r="3400" spans="1:8" x14ac:dyDescent="0.25">
      <c r="A3400">
        <v>1360</v>
      </c>
      <c r="B3400" s="2">
        <v>43958</v>
      </c>
      <c r="C3400">
        <v>1300</v>
      </c>
      <c r="D3400">
        <v>0.65</v>
      </c>
      <c r="E3400" s="2">
        <v>43958</v>
      </c>
      <c r="F3400">
        <v>2</v>
      </c>
      <c r="G3400" s="10">
        <f>IF(Table_production_dim1[[#This Row],[system_created_date]]=Table_production_dim1[[#Headers],[system_created_date]],"",SUMIF(B:B,Table_production_dim1[[#This Row],[system_created_date]],D:D))</f>
        <v>3.47</v>
      </c>
      <c r="H3400" s="10" t="str">
        <f>VLOOKUP(Table_production_dim1[[#This Row],[material_dim_material_id]],Table_material_dim1[[#All],[material_id]:[material_type_description]],3,FALSE)</f>
        <v>OCC</v>
      </c>
    </row>
    <row r="3401" spans="1:8" x14ac:dyDescent="0.25">
      <c r="A3401">
        <v>1779</v>
      </c>
      <c r="B3401" s="2">
        <v>43958</v>
      </c>
      <c r="C3401">
        <v>1780</v>
      </c>
      <c r="D3401">
        <v>0.89</v>
      </c>
      <c r="E3401" s="2">
        <v>43958</v>
      </c>
      <c r="F3401">
        <v>4</v>
      </c>
      <c r="G3401" s="10">
        <f>IF(Table_production_dim1[[#This Row],[system_created_date]]=Table_production_dim1[[#Headers],[system_created_date]],"",SUMIF(B:B,Table_production_dim1[[#This Row],[system_created_date]],D:D))</f>
        <v>3.47</v>
      </c>
      <c r="H3401" s="10" t="str">
        <f>VLOOKUP(Table_production_dim1[[#This Row],[material_dim_material_id]],Table_material_dim1[[#All],[material_id]:[material_type_description]],3,FALSE)</f>
        <v>ONP</v>
      </c>
    </row>
    <row r="3402" spans="1:8" x14ac:dyDescent="0.25">
      <c r="A3402">
        <v>1361</v>
      </c>
      <c r="B3402" s="2">
        <v>43958</v>
      </c>
      <c r="C3402">
        <v>1300</v>
      </c>
      <c r="D3402">
        <v>0.65</v>
      </c>
      <c r="E3402" s="2">
        <v>43958</v>
      </c>
      <c r="F3402">
        <v>2</v>
      </c>
      <c r="G3402" s="10">
        <f>IF(Table_production_dim1[[#This Row],[system_created_date]]=Table_production_dim1[[#Headers],[system_created_date]],"",SUMIF(B:B,Table_production_dim1[[#This Row],[system_created_date]],D:D))</f>
        <v>3.47</v>
      </c>
      <c r="H3402" s="10" t="str">
        <f>VLOOKUP(Table_production_dim1[[#This Row],[material_dim_material_id]],Table_material_dim1[[#All],[material_id]:[material_type_description]],3,FALSE)</f>
        <v>OCC</v>
      </c>
    </row>
    <row r="3403" spans="1:8" x14ac:dyDescent="0.25">
      <c r="A3403">
        <v>1932</v>
      </c>
      <c r="B3403" s="2">
        <v>43958</v>
      </c>
      <c r="C3403">
        <v>720</v>
      </c>
      <c r="D3403">
        <v>0.36</v>
      </c>
      <c r="E3403" s="2">
        <v>43958</v>
      </c>
      <c r="F3403">
        <v>6</v>
      </c>
      <c r="G3403" s="10">
        <f>IF(Table_production_dim1[[#This Row],[system_created_date]]=Table_production_dim1[[#Headers],[system_created_date]],"",SUMIF(B:B,Table_production_dim1[[#This Row],[system_created_date]],D:D))</f>
        <v>3.47</v>
      </c>
      <c r="H3403" s="10" t="str">
        <f>VLOOKUP(Table_production_dim1[[#This Row],[material_dim_material_id]],Table_material_dim1[[#All],[material_id]:[material_type_description]],3,FALSE)</f>
        <v>HDPEN</v>
      </c>
    </row>
    <row r="3404" spans="1:8" x14ac:dyDescent="0.25">
      <c r="A3404">
        <v>1362</v>
      </c>
      <c r="B3404" s="2">
        <v>43958</v>
      </c>
      <c r="C3404">
        <v>1360</v>
      </c>
      <c r="D3404">
        <v>0.68</v>
      </c>
      <c r="E3404" s="2">
        <v>43958</v>
      </c>
      <c r="F3404">
        <v>2</v>
      </c>
      <c r="G3404" s="10">
        <f>IF(Table_production_dim1[[#This Row],[system_created_date]]=Table_production_dim1[[#Headers],[system_created_date]],"",SUMIF(B:B,Table_production_dim1[[#This Row],[system_created_date]],D:D))</f>
        <v>3.47</v>
      </c>
      <c r="H3404" s="10" t="str">
        <f>VLOOKUP(Table_production_dim1[[#This Row],[material_dim_material_id]],Table_material_dim1[[#All],[material_id]:[material_type_description]],3,FALSE)</f>
        <v>OCC</v>
      </c>
    </row>
    <row r="3405" spans="1:8" x14ac:dyDescent="0.25">
      <c r="A3405">
        <v>1365</v>
      </c>
      <c r="B3405" s="2">
        <v>43957</v>
      </c>
      <c r="C3405">
        <v>1360</v>
      </c>
      <c r="D3405">
        <v>0.68</v>
      </c>
      <c r="E3405" s="2">
        <v>43957</v>
      </c>
      <c r="F3405">
        <v>2</v>
      </c>
      <c r="G3405" s="10">
        <f>IF(Table_production_dim1[[#This Row],[system_created_date]]=Table_production_dim1[[#Headers],[system_created_date]],"",SUMIF(B:B,Table_production_dim1[[#This Row],[system_created_date]],D:D))</f>
        <v>4.0200000000000005</v>
      </c>
      <c r="H3405" s="10" t="str">
        <f>VLOOKUP(Table_production_dim1[[#This Row],[material_dim_material_id]],Table_material_dim1[[#All],[material_id]:[material_type_description]],3,FALSE)</f>
        <v>OCC</v>
      </c>
    </row>
    <row r="3406" spans="1:8" x14ac:dyDescent="0.25">
      <c r="A3406">
        <v>2162</v>
      </c>
      <c r="B3406" s="2">
        <v>43957</v>
      </c>
      <c r="C3406">
        <v>500</v>
      </c>
      <c r="D3406">
        <v>0.25</v>
      </c>
      <c r="E3406" s="2">
        <v>43957</v>
      </c>
      <c r="F3406">
        <v>8</v>
      </c>
      <c r="G3406" s="10">
        <f>IF(Table_production_dim1[[#This Row],[system_created_date]]=Table_production_dim1[[#Headers],[system_created_date]],"",SUMIF(B:B,Table_production_dim1[[#This Row],[system_created_date]],D:D))</f>
        <v>4.0200000000000005</v>
      </c>
      <c r="H3406" s="10" t="str">
        <f>VLOOKUP(Table_production_dim1[[#This Row],[material_dim_material_id]],Table_material_dim1[[#All],[material_id]:[material_type_description]],3,FALSE)</f>
        <v>UBC</v>
      </c>
    </row>
    <row r="3407" spans="1:8" x14ac:dyDescent="0.25">
      <c r="A3407">
        <v>1364</v>
      </c>
      <c r="B3407" s="2">
        <v>43957</v>
      </c>
      <c r="C3407">
        <v>1260</v>
      </c>
      <c r="D3407">
        <v>0.63</v>
      </c>
      <c r="E3407" s="2">
        <v>43957</v>
      </c>
      <c r="F3407">
        <v>2</v>
      </c>
      <c r="G3407" s="10">
        <f>IF(Table_production_dim1[[#This Row],[system_created_date]]=Table_production_dim1[[#Headers],[system_created_date]],"",SUMIF(B:B,Table_production_dim1[[#This Row],[system_created_date]],D:D))</f>
        <v>4.0200000000000005</v>
      </c>
      <c r="H3407" s="10" t="str">
        <f>VLOOKUP(Table_production_dim1[[#This Row],[material_dim_material_id]],Table_material_dim1[[#All],[material_id]:[material_type_description]],3,FALSE)</f>
        <v>OCC</v>
      </c>
    </row>
    <row r="3408" spans="1:8" x14ac:dyDescent="0.25">
      <c r="A3408">
        <v>1933</v>
      </c>
      <c r="B3408" s="2">
        <v>43957</v>
      </c>
      <c r="C3408">
        <v>600</v>
      </c>
      <c r="D3408">
        <v>0.3</v>
      </c>
      <c r="E3408" s="2">
        <v>43957</v>
      </c>
      <c r="F3408">
        <v>6</v>
      </c>
      <c r="G3408" s="10">
        <f>IF(Table_production_dim1[[#This Row],[system_created_date]]=Table_production_dim1[[#Headers],[system_created_date]],"",SUMIF(B:B,Table_production_dim1[[#This Row],[system_created_date]],D:D))</f>
        <v>4.0200000000000005</v>
      </c>
      <c r="H3408" s="10" t="str">
        <f>VLOOKUP(Table_production_dim1[[#This Row],[material_dim_material_id]],Table_material_dim1[[#All],[material_id]:[material_type_description]],3,FALSE)</f>
        <v>HDPEN</v>
      </c>
    </row>
    <row r="3409" spans="1:8" x14ac:dyDescent="0.25">
      <c r="A3409">
        <v>1363</v>
      </c>
      <c r="B3409" s="2">
        <v>43957</v>
      </c>
      <c r="C3409">
        <v>1300</v>
      </c>
      <c r="D3409">
        <v>0.65</v>
      </c>
      <c r="E3409" s="2">
        <v>43957</v>
      </c>
      <c r="F3409">
        <v>2</v>
      </c>
      <c r="G3409" s="10">
        <f>IF(Table_production_dim1[[#This Row],[system_created_date]]=Table_production_dim1[[#Headers],[system_created_date]],"",SUMIF(B:B,Table_production_dim1[[#This Row],[system_created_date]],D:D))</f>
        <v>4.0200000000000005</v>
      </c>
      <c r="H3409" s="10" t="str">
        <f>VLOOKUP(Table_production_dim1[[#This Row],[material_dim_material_id]],Table_material_dim1[[#All],[material_id]:[material_type_description]],3,FALSE)</f>
        <v>OCC</v>
      </c>
    </row>
    <row r="3410" spans="1:8" x14ac:dyDescent="0.25">
      <c r="A3410">
        <v>1366</v>
      </c>
      <c r="B3410" s="2">
        <v>43957</v>
      </c>
      <c r="C3410">
        <v>1260</v>
      </c>
      <c r="D3410">
        <v>0.63</v>
      </c>
      <c r="E3410" s="2">
        <v>43957</v>
      </c>
      <c r="F3410">
        <v>2</v>
      </c>
      <c r="G3410" s="10">
        <f>IF(Table_production_dim1[[#This Row],[system_created_date]]=Table_production_dim1[[#Headers],[system_created_date]],"",SUMIF(B:B,Table_production_dim1[[#This Row],[system_created_date]],D:D))</f>
        <v>4.0200000000000005</v>
      </c>
      <c r="H3410" s="10" t="str">
        <f>VLOOKUP(Table_production_dim1[[#This Row],[material_dim_material_id]],Table_material_dim1[[#All],[material_id]:[material_type_description]],3,FALSE)</f>
        <v>OCC</v>
      </c>
    </row>
    <row r="3411" spans="1:8" x14ac:dyDescent="0.25">
      <c r="A3411">
        <v>1780</v>
      </c>
      <c r="B3411" s="2">
        <v>43957</v>
      </c>
      <c r="C3411">
        <v>1760</v>
      </c>
      <c r="D3411">
        <v>0.88</v>
      </c>
      <c r="E3411" s="2">
        <v>43957</v>
      </c>
      <c r="F3411">
        <v>4</v>
      </c>
      <c r="G3411" s="10">
        <f>IF(Table_production_dim1[[#This Row],[system_created_date]]=Table_production_dim1[[#Headers],[system_created_date]],"",SUMIF(B:B,Table_production_dim1[[#This Row],[system_created_date]],D:D))</f>
        <v>4.0200000000000005</v>
      </c>
      <c r="H3411" s="10" t="str">
        <f>VLOOKUP(Table_production_dim1[[#This Row],[material_dim_material_id]],Table_material_dim1[[#All],[material_id]:[material_type_description]],3,FALSE)</f>
        <v>ONP</v>
      </c>
    </row>
    <row r="3412" spans="1:8" x14ac:dyDescent="0.25">
      <c r="A3412">
        <v>1369</v>
      </c>
      <c r="B3412" s="2">
        <v>43956</v>
      </c>
      <c r="C3412">
        <v>1300</v>
      </c>
      <c r="D3412">
        <v>0.65</v>
      </c>
      <c r="E3412" s="2">
        <v>43956</v>
      </c>
      <c r="F3412">
        <v>2</v>
      </c>
      <c r="G3412" s="10">
        <f>IF(Table_production_dim1[[#This Row],[system_created_date]]=Table_production_dim1[[#Headers],[system_created_date]],"",SUMIF(B:B,Table_production_dim1[[#This Row],[system_created_date]],D:D))</f>
        <v>3.54</v>
      </c>
      <c r="H3412" s="10" t="str">
        <f>VLOOKUP(Table_production_dim1[[#This Row],[material_dim_material_id]],Table_material_dim1[[#All],[material_id]:[material_type_description]],3,FALSE)</f>
        <v>OCC</v>
      </c>
    </row>
    <row r="3413" spans="1:8" x14ac:dyDescent="0.25">
      <c r="A3413">
        <v>1368</v>
      </c>
      <c r="B3413" s="2">
        <v>43956</v>
      </c>
      <c r="C3413">
        <v>1320</v>
      </c>
      <c r="D3413">
        <v>0.66</v>
      </c>
      <c r="E3413" s="2">
        <v>43956</v>
      </c>
      <c r="F3413">
        <v>2</v>
      </c>
      <c r="G3413" s="10">
        <f>IF(Table_production_dim1[[#This Row],[system_created_date]]=Table_production_dim1[[#Headers],[system_created_date]],"",SUMIF(B:B,Table_production_dim1[[#This Row],[system_created_date]],D:D))</f>
        <v>3.54</v>
      </c>
      <c r="H3413" s="10" t="str">
        <f>VLOOKUP(Table_production_dim1[[#This Row],[material_dim_material_id]],Table_material_dim1[[#All],[material_id]:[material_type_description]],3,FALSE)</f>
        <v>OCC</v>
      </c>
    </row>
    <row r="3414" spans="1:8" x14ac:dyDescent="0.25">
      <c r="A3414">
        <v>1781</v>
      </c>
      <c r="B3414" s="2">
        <v>43956</v>
      </c>
      <c r="C3414">
        <v>1780</v>
      </c>
      <c r="D3414">
        <v>0.89</v>
      </c>
      <c r="E3414" s="2">
        <v>43956</v>
      </c>
      <c r="F3414">
        <v>4</v>
      </c>
      <c r="G3414" s="10">
        <f>IF(Table_production_dim1[[#This Row],[system_created_date]]=Table_production_dim1[[#Headers],[system_created_date]],"",SUMIF(B:B,Table_production_dim1[[#This Row],[system_created_date]],D:D))</f>
        <v>3.54</v>
      </c>
      <c r="H3414" s="10" t="str">
        <f>VLOOKUP(Table_production_dim1[[#This Row],[material_dim_material_id]],Table_material_dim1[[#All],[material_id]:[material_type_description]],3,FALSE)</f>
        <v>ONP</v>
      </c>
    </row>
    <row r="3415" spans="1:8" x14ac:dyDescent="0.25">
      <c r="A3415">
        <v>1533</v>
      </c>
      <c r="B3415" s="2">
        <v>43956</v>
      </c>
      <c r="C3415">
        <v>960</v>
      </c>
      <c r="D3415">
        <v>0.48</v>
      </c>
      <c r="E3415" s="2">
        <v>43956</v>
      </c>
      <c r="F3415">
        <v>3</v>
      </c>
      <c r="G3415" s="10">
        <f>IF(Table_production_dim1[[#This Row],[system_created_date]]=Table_production_dim1[[#Headers],[system_created_date]],"",SUMIF(B:B,Table_production_dim1[[#This Row],[system_created_date]],D:D))</f>
        <v>3.54</v>
      </c>
      <c r="H3415" s="10" t="str">
        <f>VLOOKUP(Table_production_dim1[[#This Row],[material_dim_material_id]],Table_material_dim1[[#All],[material_id]:[material_type_description]],3,FALSE)</f>
        <v>TIN</v>
      </c>
    </row>
    <row r="3416" spans="1:8" x14ac:dyDescent="0.25">
      <c r="A3416">
        <v>2163</v>
      </c>
      <c r="B3416" s="2">
        <v>43956</v>
      </c>
      <c r="C3416">
        <v>460</v>
      </c>
      <c r="D3416">
        <v>0.23</v>
      </c>
      <c r="E3416" s="2">
        <v>43956</v>
      </c>
      <c r="F3416">
        <v>8</v>
      </c>
      <c r="G3416" s="10">
        <f>IF(Table_production_dim1[[#This Row],[system_created_date]]=Table_production_dim1[[#Headers],[system_created_date]],"",SUMIF(B:B,Table_production_dim1[[#This Row],[system_created_date]],D:D))</f>
        <v>3.54</v>
      </c>
      <c r="H3416" s="10" t="str">
        <f>VLOOKUP(Table_production_dim1[[#This Row],[material_dim_material_id]],Table_material_dim1[[#All],[material_id]:[material_type_description]],3,FALSE)</f>
        <v>UBC</v>
      </c>
    </row>
    <row r="3417" spans="1:8" x14ac:dyDescent="0.25">
      <c r="A3417">
        <v>1367</v>
      </c>
      <c r="B3417" s="2">
        <v>43956</v>
      </c>
      <c r="C3417">
        <v>1260</v>
      </c>
      <c r="D3417">
        <v>0.63</v>
      </c>
      <c r="E3417" s="2">
        <v>43956</v>
      </c>
      <c r="F3417">
        <v>2</v>
      </c>
      <c r="G3417" s="10">
        <f>IF(Table_production_dim1[[#This Row],[system_created_date]]=Table_production_dim1[[#Headers],[system_created_date]],"",SUMIF(B:B,Table_production_dim1[[#This Row],[system_created_date]],D:D))</f>
        <v>3.54</v>
      </c>
      <c r="H3417" s="10" t="str">
        <f>VLOOKUP(Table_production_dim1[[#This Row],[material_dim_material_id]],Table_material_dim1[[#All],[material_id]:[material_type_description]],3,FALSE)</f>
        <v>OCC</v>
      </c>
    </row>
    <row r="3418" spans="1:8" x14ac:dyDescent="0.25">
      <c r="A3418">
        <v>1371</v>
      </c>
      <c r="B3418" s="2">
        <v>43955</v>
      </c>
      <c r="C3418">
        <v>1300</v>
      </c>
      <c r="D3418">
        <v>0.65</v>
      </c>
      <c r="E3418" s="2">
        <v>43955</v>
      </c>
      <c r="F3418">
        <v>2</v>
      </c>
      <c r="G3418" s="10">
        <f>IF(Table_production_dim1[[#This Row],[system_created_date]]=Table_production_dim1[[#Headers],[system_created_date]],"",SUMIF(B:B,Table_production_dim1[[#This Row],[system_created_date]],D:D))</f>
        <v>3.74</v>
      </c>
      <c r="H3418" s="10" t="str">
        <f>VLOOKUP(Table_production_dim1[[#This Row],[material_dim_material_id]],Table_material_dim1[[#All],[material_id]:[material_type_description]],3,FALSE)</f>
        <v>OCC</v>
      </c>
    </row>
    <row r="3419" spans="1:8" x14ac:dyDescent="0.25">
      <c r="A3419">
        <v>1782</v>
      </c>
      <c r="B3419" s="2">
        <v>43955</v>
      </c>
      <c r="C3419">
        <v>1720</v>
      </c>
      <c r="D3419">
        <v>0.86</v>
      </c>
      <c r="E3419" s="2">
        <v>43955</v>
      </c>
      <c r="F3419">
        <v>4</v>
      </c>
      <c r="G3419" s="10">
        <f>IF(Table_production_dim1[[#This Row],[system_created_date]]=Table_production_dim1[[#Headers],[system_created_date]],"",SUMIF(B:B,Table_production_dim1[[#This Row],[system_created_date]],D:D))</f>
        <v>3.74</v>
      </c>
      <c r="H3419" s="10" t="str">
        <f>VLOOKUP(Table_production_dim1[[#This Row],[material_dim_material_id]],Table_material_dim1[[#All],[material_id]:[material_type_description]],3,FALSE)</f>
        <v>ONP</v>
      </c>
    </row>
    <row r="3420" spans="1:8" x14ac:dyDescent="0.25">
      <c r="A3420">
        <v>1370</v>
      </c>
      <c r="B3420" s="2">
        <v>43955</v>
      </c>
      <c r="C3420">
        <v>1320</v>
      </c>
      <c r="D3420">
        <v>0.66</v>
      </c>
      <c r="E3420" s="2">
        <v>43955</v>
      </c>
      <c r="F3420">
        <v>2</v>
      </c>
      <c r="G3420" s="10">
        <f>IF(Table_production_dim1[[#This Row],[system_created_date]]=Table_production_dim1[[#Headers],[system_created_date]],"",SUMIF(B:B,Table_production_dim1[[#This Row],[system_created_date]],D:D))</f>
        <v>3.74</v>
      </c>
      <c r="H3420" s="10" t="str">
        <f>VLOOKUP(Table_production_dim1[[#This Row],[material_dim_material_id]],Table_material_dim1[[#All],[material_id]:[material_type_description]],3,FALSE)</f>
        <v>OCC</v>
      </c>
    </row>
    <row r="3421" spans="1:8" x14ac:dyDescent="0.25">
      <c r="A3421">
        <v>1372</v>
      </c>
      <c r="B3421" s="2">
        <v>43955</v>
      </c>
      <c r="C3421">
        <v>1360</v>
      </c>
      <c r="D3421">
        <v>0.68</v>
      </c>
      <c r="E3421" s="2">
        <v>43955</v>
      </c>
      <c r="F3421">
        <v>2</v>
      </c>
      <c r="G3421" s="10">
        <f>IF(Table_production_dim1[[#This Row],[system_created_date]]=Table_production_dim1[[#Headers],[system_created_date]],"",SUMIF(B:B,Table_production_dim1[[#This Row],[system_created_date]],D:D))</f>
        <v>3.74</v>
      </c>
      <c r="H3421" s="10" t="str">
        <f>VLOOKUP(Table_production_dim1[[#This Row],[material_dim_material_id]],Table_material_dim1[[#All],[material_id]:[material_type_description]],3,FALSE)</f>
        <v>OCC</v>
      </c>
    </row>
    <row r="3422" spans="1:8" x14ac:dyDescent="0.25">
      <c r="A3422">
        <v>1783</v>
      </c>
      <c r="B3422" s="2">
        <v>43955</v>
      </c>
      <c r="C3422">
        <v>1780</v>
      </c>
      <c r="D3422">
        <v>0.89</v>
      </c>
      <c r="E3422" s="2">
        <v>43955</v>
      </c>
      <c r="F3422">
        <v>4</v>
      </c>
      <c r="G3422" s="10">
        <f>IF(Table_production_dim1[[#This Row],[system_created_date]]=Table_production_dim1[[#Headers],[system_created_date]],"",SUMIF(B:B,Table_production_dim1[[#This Row],[system_created_date]],D:D))</f>
        <v>3.74</v>
      </c>
      <c r="H3422" s="10" t="str">
        <f>VLOOKUP(Table_production_dim1[[#This Row],[material_dim_material_id]],Table_material_dim1[[#All],[material_id]:[material_type_description]],3,FALSE)</f>
        <v>ONP</v>
      </c>
    </row>
    <row r="3423" spans="1:8" x14ac:dyDescent="0.25">
      <c r="A3423">
        <v>1785</v>
      </c>
      <c r="B3423" s="2">
        <v>43952</v>
      </c>
      <c r="C3423">
        <v>1700</v>
      </c>
      <c r="D3423">
        <v>0.85</v>
      </c>
      <c r="E3423" s="2">
        <v>43952</v>
      </c>
      <c r="F3423">
        <v>4</v>
      </c>
      <c r="G3423" s="10">
        <f>IF(Table_production_dim1[[#This Row],[system_created_date]]=Table_production_dim1[[#Headers],[system_created_date]],"",SUMIF(B:B,Table_production_dim1[[#This Row],[system_created_date]],D:D))</f>
        <v>4.17</v>
      </c>
      <c r="H3423" s="10" t="str">
        <f>VLOOKUP(Table_production_dim1[[#This Row],[material_dim_material_id]],Table_material_dim1[[#All],[material_id]:[material_type_description]],3,FALSE)</f>
        <v>ONP</v>
      </c>
    </row>
    <row r="3424" spans="1:8" x14ac:dyDescent="0.25">
      <c r="A3424">
        <v>1784</v>
      </c>
      <c r="B3424" s="2">
        <v>43952</v>
      </c>
      <c r="C3424">
        <v>1780</v>
      </c>
      <c r="D3424">
        <v>0.89</v>
      </c>
      <c r="E3424" s="2">
        <v>43952</v>
      </c>
      <c r="F3424">
        <v>4</v>
      </c>
      <c r="G3424" s="10">
        <f>IF(Table_production_dim1[[#This Row],[system_created_date]]=Table_production_dim1[[#Headers],[system_created_date]],"",SUMIF(B:B,Table_production_dim1[[#This Row],[system_created_date]],D:D))</f>
        <v>4.17</v>
      </c>
      <c r="H3424" s="10" t="str">
        <f>VLOOKUP(Table_production_dim1[[#This Row],[material_dim_material_id]],Table_material_dim1[[#All],[material_id]:[material_type_description]],3,FALSE)</f>
        <v>ONP</v>
      </c>
    </row>
    <row r="3425" spans="1:8" x14ac:dyDescent="0.25">
      <c r="A3425">
        <v>1375</v>
      </c>
      <c r="B3425" s="2">
        <v>43952</v>
      </c>
      <c r="C3425">
        <v>1400</v>
      </c>
      <c r="D3425">
        <v>0.7</v>
      </c>
      <c r="E3425" s="2">
        <v>43952</v>
      </c>
      <c r="F3425">
        <v>2</v>
      </c>
      <c r="G3425" s="10">
        <f>IF(Table_production_dim1[[#This Row],[system_created_date]]=Table_production_dim1[[#Headers],[system_created_date]],"",SUMIF(B:B,Table_production_dim1[[#This Row],[system_created_date]],D:D))</f>
        <v>4.17</v>
      </c>
      <c r="H3425" s="10" t="str">
        <f>VLOOKUP(Table_production_dim1[[#This Row],[material_dim_material_id]],Table_material_dim1[[#All],[material_id]:[material_type_description]],3,FALSE)</f>
        <v>OCC</v>
      </c>
    </row>
    <row r="3426" spans="1:8" x14ac:dyDescent="0.25">
      <c r="A3426">
        <v>1374</v>
      </c>
      <c r="B3426" s="2">
        <v>43952</v>
      </c>
      <c r="C3426">
        <v>1380</v>
      </c>
      <c r="D3426">
        <v>0.69</v>
      </c>
      <c r="E3426" s="2">
        <v>43952</v>
      </c>
      <c r="F3426">
        <v>2</v>
      </c>
      <c r="G3426" s="10">
        <f>IF(Table_production_dim1[[#This Row],[system_created_date]]=Table_production_dim1[[#Headers],[system_created_date]],"",SUMIF(B:B,Table_production_dim1[[#This Row],[system_created_date]],D:D))</f>
        <v>4.17</v>
      </c>
      <c r="H3426" s="10" t="str">
        <f>VLOOKUP(Table_production_dim1[[#This Row],[material_dim_material_id]],Table_material_dim1[[#All],[material_id]:[material_type_description]],3,FALSE)</f>
        <v>OCC</v>
      </c>
    </row>
    <row r="3427" spans="1:8" x14ac:dyDescent="0.25">
      <c r="A3427">
        <v>1373</v>
      </c>
      <c r="B3427" s="2">
        <v>43952</v>
      </c>
      <c r="C3427">
        <v>1400</v>
      </c>
      <c r="D3427">
        <v>0.7</v>
      </c>
      <c r="E3427" s="2">
        <v>43952</v>
      </c>
      <c r="F3427">
        <v>2</v>
      </c>
      <c r="G3427" s="10">
        <f>IF(Table_production_dim1[[#This Row],[system_created_date]]=Table_production_dim1[[#Headers],[system_created_date]],"",SUMIF(B:B,Table_production_dim1[[#This Row],[system_created_date]],D:D))</f>
        <v>4.17</v>
      </c>
      <c r="H3427" s="10" t="str">
        <f>VLOOKUP(Table_production_dim1[[#This Row],[material_dim_material_id]],Table_material_dim1[[#All],[material_id]:[material_type_description]],3,FALSE)</f>
        <v>OCC</v>
      </c>
    </row>
    <row r="3428" spans="1:8" x14ac:dyDescent="0.25">
      <c r="A3428">
        <v>1989</v>
      </c>
      <c r="B3428" s="2">
        <v>43952</v>
      </c>
      <c r="C3428">
        <v>680</v>
      </c>
      <c r="D3428">
        <v>0.34</v>
      </c>
      <c r="E3428" s="2">
        <v>43952</v>
      </c>
      <c r="F3428">
        <v>7</v>
      </c>
      <c r="G3428" s="10">
        <f>IF(Table_production_dim1[[#This Row],[system_created_date]]=Table_production_dim1[[#Headers],[system_created_date]],"",SUMIF(B:B,Table_production_dim1[[#This Row],[system_created_date]],D:D))</f>
        <v>4.17</v>
      </c>
      <c r="H3428" s="10" t="str">
        <f>VLOOKUP(Table_production_dim1[[#This Row],[material_dim_material_id]],Table_material_dim1[[#All],[material_id]:[material_type_description]],3,FALSE)</f>
        <v>HDPEC</v>
      </c>
    </row>
    <row r="3429" spans="1:8" x14ac:dyDescent="0.25">
      <c r="A3429">
        <v>1376</v>
      </c>
      <c r="B3429" s="2">
        <v>43899</v>
      </c>
      <c r="C3429">
        <v>1400</v>
      </c>
      <c r="D3429">
        <v>0.7</v>
      </c>
      <c r="E3429" s="2">
        <v>43899</v>
      </c>
      <c r="F3429">
        <v>2</v>
      </c>
      <c r="G3429" s="10">
        <f>IF(Table_production_dim1[[#This Row],[system_created_date]]=Table_production_dim1[[#Headers],[system_created_date]],"",SUMIF(B:B,Table_production_dim1[[#This Row],[system_created_date]],D:D))</f>
        <v>2.15</v>
      </c>
      <c r="H3429" s="10" t="str">
        <f>VLOOKUP(Table_production_dim1[[#This Row],[material_dim_material_id]],Table_material_dim1[[#All],[material_id]:[material_type_description]],3,FALSE)</f>
        <v>OCC</v>
      </c>
    </row>
    <row r="3430" spans="1:8" x14ac:dyDescent="0.25">
      <c r="A3430">
        <v>1378</v>
      </c>
      <c r="B3430" s="2">
        <v>43899</v>
      </c>
      <c r="C3430">
        <v>1500</v>
      </c>
      <c r="D3430">
        <v>0.75</v>
      </c>
      <c r="E3430" s="2">
        <v>43899</v>
      </c>
      <c r="F3430">
        <v>2</v>
      </c>
      <c r="G3430" s="10">
        <f>IF(Table_production_dim1[[#This Row],[system_created_date]]=Table_production_dim1[[#Headers],[system_created_date]],"",SUMIF(B:B,Table_production_dim1[[#This Row],[system_created_date]],D:D))</f>
        <v>2.15</v>
      </c>
      <c r="H3430" s="10" t="str">
        <f>VLOOKUP(Table_production_dim1[[#This Row],[material_dim_material_id]],Table_material_dim1[[#All],[material_id]:[material_type_description]],3,FALSE)</f>
        <v>OCC</v>
      </c>
    </row>
    <row r="3431" spans="1:8" x14ac:dyDescent="0.25">
      <c r="A3431">
        <v>1377</v>
      </c>
      <c r="B3431" s="2">
        <v>43899</v>
      </c>
      <c r="C3431">
        <v>1400</v>
      </c>
      <c r="D3431">
        <v>0.7</v>
      </c>
      <c r="E3431" s="2">
        <v>43899</v>
      </c>
      <c r="F3431">
        <v>2</v>
      </c>
      <c r="G3431" s="10">
        <f>IF(Table_production_dim1[[#This Row],[system_created_date]]=Table_production_dim1[[#Headers],[system_created_date]],"",SUMIF(B:B,Table_production_dim1[[#This Row],[system_created_date]],D:D))</f>
        <v>2.15</v>
      </c>
      <c r="H3431" s="10" t="str">
        <f>VLOOKUP(Table_production_dim1[[#This Row],[material_dim_material_id]],Table_material_dim1[[#All],[material_id]:[material_type_description]],3,FALSE)</f>
        <v>OCC</v>
      </c>
    </row>
    <row r="3432" spans="1:8" x14ac:dyDescent="0.25">
      <c r="A3432">
        <v>1381</v>
      </c>
      <c r="B3432" s="2">
        <v>43896</v>
      </c>
      <c r="C3432">
        <v>1420</v>
      </c>
      <c r="D3432">
        <v>0.71</v>
      </c>
      <c r="E3432" s="2">
        <v>43896</v>
      </c>
      <c r="F3432">
        <v>2</v>
      </c>
      <c r="G3432" s="10">
        <f>IF(Table_production_dim1[[#This Row],[system_created_date]]=Table_production_dim1[[#Headers],[system_created_date]],"",SUMIF(B:B,Table_production_dim1[[#This Row],[system_created_date]],D:D))</f>
        <v>4.3</v>
      </c>
      <c r="H3432" s="10" t="str">
        <f>VLOOKUP(Table_production_dim1[[#This Row],[material_dim_material_id]],Table_material_dim1[[#All],[material_id]:[material_type_description]],3,FALSE)</f>
        <v>OCC</v>
      </c>
    </row>
    <row r="3433" spans="1:8" x14ac:dyDescent="0.25">
      <c r="A3433">
        <v>1380</v>
      </c>
      <c r="B3433" s="2">
        <v>43896</v>
      </c>
      <c r="C3433">
        <v>1400</v>
      </c>
      <c r="D3433">
        <v>0.7</v>
      </c>
      <c r="E3433" s="2">
        <v>43896</v>
      </c>
      <c r="F3433">
        <v>2</v>
      </c>
      <c r="G3433" s="10">
        <f>IF(Table_production_dim1[[#This Row],[system_created_date]]=Table_production_dim1[[#Headers],[system_created_date]],"",SUMIF(B:B,Table_production_dim1[[#This Row],[system_created_date]],D:D))</f>
        <v>4.3</v>
      </c>
      <c r="H3433" s="10" t="str">
        <f>VLOOKUP(Table_production_dim1[[#This Row],[material_dim_material_id]],Table_material_dim1[[#All],[material_id]:[material_type_description]],3,FALSE)</f>
        <v>OCC</v>
      </c>
    </row>
    <row r="3434" spans="1:8" x14ac:dyDescent="0.25">
      <c r="A3434">
        <v>1990</v>
      </c>
      <c r="B3434" s="2">
        <v>43896</v>
      </c>
      <c r="C3434">
        <v>700</v>
      </c>
      <c r="D3434">
        <v>0.35</v>
      </c>
      <c r="E3434" s="2">
        <v>43896</v>
      </c>
      <c r="F3434">
        <v>7</v>
      </c>
      <c r="G3434" s="10">
        <f>IF(Table_production_dim1[[#This Row],[system_created_date]]=Table_production_dim1[[#Headers],[system_created_date]],"",SUMIF(B:B,Table_production_dim1[[#This Row],[system_created_date]],D:D))</f>
        <v>4.3</v>
      </c>
      <c r="H3434" s="10" t="str">
        <f>VLOOKUP(Table_production_dim1[[#This Row],[material_dim_material_id]],Table_material_dim1[[#All],[material_id]:[material_type_description]],3,FALSE)</f>
        <v>HDPEC</v>
      </c>
    </row>
    <row r="3435" spans="1:8" x14ac:dyDescent="0.25">
      <c r="A3435">
        <v>1379</v>
      </c>
      <c r="B3435" s="2">
        <v>43896</v>
      </c>
      <c r="C3435">
        <v>1420</v>
      </c>
      <c r="D3435">
        <v>0.71</v>
      </c>
      <c r="E3435" s="2">
        <v>43896</v>
      </c>
      <c r="F3435">
        <v>2</v>
      </c>
      <c r="G3435" s="10">
        <f>IF(Table_production_dim1[[#This Row],[system_created_date]]=Table_production_dim1[[#Headers],[system_created_date]],"",SUMIF(B:B,Table_production_dim1[[#This Row],[system_created_date]],D:D))</f>
        <v>4.3</v>
      </c>
      <c r="H3435" s="10" t="str">
        <f>VLOOKUP(Table_production_dim1[[#This Row],[material_dim_material_id]],Table_material_dim1[[#All],[material_id]:[material_type_description]],3,FALSE)</f>
        <v>OCC</v>
      </c>
    </row>
    <row r="3436" spans="1:8" x14ac:dyDescent="0.25">
      <c r="A3436">
        <v>1934</v>
      </c>
      <c r="B3436" s="2">
        <v>43896</v>
      </c>
      <c r="C3436">
        <v>600</v>
      </c>
      <c r="D3436">
        <v>0.3</v>
      </c>
      <c r="E3436" s="2">
        <v>43896</v>
      </c>
      <c r="F3436">
        <v>6</v>
      </c>
      <c r="G3436" s="10">
        <f>IF(Table_production_dim1[[#This Row],[system_created_date]]=Table_production_dim1[[#Headers],[system_created_date]],"",SUMIF(B:B,Table_production_dim1[[#This Row],[system_created_date]],D:D))</f>
        <v>4.3</v>
      </c>
      <c r="H3436" s="10" t="str">
        <f>VLOOKUP(Table_production_dim1[[#This Row],[material_dim_material_id]],Table_material_dim1[[#All],[material_id]:[material_type_description]],3,FALSE)</f>
        <v>HDPEN</v>
      </c>
    </row>
    <row r="3437" spans="1:8" x14ac:dyDescent="0.25">
      <c r="A3437">
        <v>1786</v>
      </c>
      <c r="B3437" s="2">
        <v>43896</v>
      </c>
      <c r="C3437">
        <v>1660</v>
      </c>
      <c r="D3437">
        <v>0.83</v>
      </c>
      <c r="E3437" s="2">
        <v>43896</v>
      </c>
      <c r="F3437">
        <v>4</v>
      </c>
      <c r="G3437" s="10">
        <f>IF(Table_production_dim1[[#This Row],[system_created_date]]=Table_production_dim1[[#Headers],[system_created_date]],"",SUMIF(B:B,Table_production_dim1[[#This Row],[system_created_date]],D:D))</f>
        <v>4.3</v>
      </c>
      <c r="H3437" s="10" t="str">
        <f>VLOOKUP(Table_production_dim1[[#This Row],[material_dim_material_id]],Table_material_dim1[[#All],[material_id]:[material_type_description]],3,FALSE)</f>
        <v>ONP</v>
      </c>
    </row>
    <row r="3438" spans="1:8" x14ac:dyDescent="0.25">
      <c r="A3438">
        <v>1382</v>
      </c>
      <c r="B3438" s="2">
        <v>43896</v>
      </c>
      <c r="C3438">
        <v>1400</v>
      </c>
      <c r="D3438">
        <v>0.7</v>
      </c>
      <c r="E3438" s="2">
        <v>43896</v>
      </c>
      <c r="F3438">
        <v>2</v>
      </c>
      <c r="G3438" s="10">
        <f>IF(Table_production_dim1[[#This Row],[system_created_date]]=Table_production_dim1[[#Headers],[system_created_date]],"",SUMIF(B:B,Table_production_dim1[[#This Row],[system_created_date]],D:D))</f>
        <v>4.3</v>
      </c>
      <c r="H3438" s="10" t="str">
        <f>VLOOKUP(Table_production_dim1[[#This Row],[material_dim_material_id]],Table_material_dim1[[#All],[material_id]:[material_type_description]],3,FALSE)</f>
        <v>OCC</v>
      </c>
    </row>
    <row r="3439" spans="1:8" x14ac:dyDescent="0.25">
      <c r="A3439">
        <v>1384</v>
      </c>
      <c r="B3439" s="2">
        <v>43895</v>
      </c>
      <c r="C3439">
        <v>1400</v>
      </c>
      <c r="D3439">
        <v>0.7</v>
      </c>
      <c r="E3439" s="2">
        <v>43895</v>
      </c>
      <c r="F3439">
        <v>2</v>
      </c>
      <c r="G3439" s="10">
        <f>IF(Table_production_dim1[[#This Row],[system_created_date]]=Table_production_dim1[[#Headers],[system_created_date]],"",SUMIF(B:B,Table_production_dim1[[#This Row],[system_created_date]],D:D))</f>
        <v>2.11</v>
      </c>
      <c r="H3439" s="10" t="str">
        <f>VLOOKUP(Table_production_dim1[[#This Row],[material_dim_material_id]],Table_material_dim1[[#All],[material_id]:[material_type_description]],3,FALSE)</f>
        <v>OCC</v>
      </c>
    </row>
    <row r="3440" spans="1:8" x14ac:dyDescent="0.25">
      <c r="A3440">
        <v>1383</v>
      </c>
      <c r="B3440" s="2">
        <v>43895</v>
      </c>
      <c r="C3440">
        <v>1420</v>
      </c>
      <c r="D3440">
        <v>0.71</v>
      </c>
      <c r="E3440" s="2">
        <v>43895</v>
      </c>
      <c r="F3440">
        <v>2</v>
      </c>
      <c r="G3440" s="10">
        <f>IF(Table_production_dim1[[#This Row],[system_created_date]]=Table_production_dim1[[#Headers],[system_created_date]],"",SUMIF(B:B,Table_production_dim1[[#This Row],[system_created_date]],D:D))</f>
        <v>2.11</v>
      </c>
      <c r="H3440" s="10" t="str">
        <f>VLOOKUP(Table_production_dim1[[#This Row],[material_dim_material_id]],Table_material_dim1[[#All],[material_id]:[material_type_description]],3,FALSE)</f>
        <v>OCC</v>
      </c>
    </row>
    <row r="3441" spans="1:8" x14ac:dyDescent="0.25">
      <c r="A3441">
        <v>1385</v>
      </c>
      <c r="B3441" s="2">
        <v>43895</v>
      </c>
      <c r="C3441">
        <v>1400</v>
      </c>
      <c r="D3441">
        <v>0.7</v>
      </c>
      <c r="E3441" s="2">
        <v>43895</v>
      </c>
      <c r="F3441">
        <v>2</v>
      </c>
      <c r="G3441" s="10">
        <f>IF(Table_production_dim1[[#This Row],[system_created_date]]=Table_production_dim1[[#Headers],[system_created_date]],"",SUMIF(B:B,Table_production_dim1[[#This Row],[system_created_date]],D:D))</f>
        <v>2.11</v>
      </c>
      <c r="H3441" s="10" t="str">
        <f>VLOOKUP(Table_production_dim1[[#This Row],[material_dim_material_id]],Table_material_dim1[[#All],[material_id]:[material_type_description]],3,FALSE)</f>
        <v>OCC</v>
      </c>
    </row>
    <row r="3442" spans="1:8" x14ac:dyDescent="0.25">
      <c r="A3442">
        <v>1991</v>
      </c>
      <c r="B3442" s="2">
        <v>43894</v>
      </c>
      <c r="C3442">
        <v>560</v>
      </c>
      <c r="D3442">
        <v>0.28000000000000003</v>
      </c>
      <c r="E3442" s="2">
        <v>43894</v>
      </c>
      <c r="F3442">
        <v>7</v>
      </c>
      <c r="G3442" s="10">
        <f>IF(Table_production_dim1[[#This Row],[system_created_date]]=Table_production_dim1[[#Headers],[system_created_date]],"",SUMIF(B:B,Table_production_dim1[[#This Row],[system_created_date]],D:D))</f>
        <v>5.08</v>
      </c>
      <c r="H3442" s="10" t="str">
        <f>VLOOKUP(Table_production_dim1[[#This Row],[material_dim_material_id]],Table_material_dim1[[#All],[material_id]:[material_type_description]],3,FALSE)</f>
        <v>HDPEC</v>
      </c>
    </row>
    <row r="3443" spans="1:8" x14ac:dyDescent="0.25">
      <c r="A3443">
        <v>1992</v>
      </c>
      <c r="B3443" s="2">
        <v>43894</v>
      </c>
      <c r="C3443">
        <v>800</v>
      </c>
      <c r="D3443">
        <v>0.4</v>
      </c>
      <c r="E3443" s="2">
        <v>43894</v>
      </c>
      <c r="F3443">
        <v>7</v>
      </c>
      <c r="G3443" s="10">
        <f>IF(Table_production_dim1[[#This Row],[system_created_date]]=Table_production_dim1[[#Headers],[system_created_date]],"",SUMIF(B:B,Table_production_dim1[[#This Row],[system_created_date]],D:D))</f>
        <v>5.08</v>
      </c>
      <c r="H3443" s="10" t="str">
        <f>VLOOKUP(Table_production_dim1[[#This Row],[material_dim_material_id]],Table_material_dim1[[#All],[material_id]:[material_type_description]],3,FALSE)</f>
        <v>HDPEC</v>
      </c>
    </row>
    <row r="3444" spans="1:8" x14ac:dyDescent="0.25">
      <c r="A3444">
        <v>1388</v>
      </c>
      <c r="B3444" s="2">
        <v>43894</v>
      </c>
      <c r="C3444">
        <v>1420</v>
      </c>
      <c r="D3444">
        <v>0.71</v>
      </c>
      <c r="E3444" s="2">
        <v>43894</v>
      </c>
      <c r="F3444">
        <v>2</v>
      </c>
      <c r="G3444" s="10">
        <f>IF(Table_production_dim1[[#This Row],[system_created_date]]=Table_production_dim1[[#Headers],[system_created_date]],"",SUMIF(B:B,Table_production_dim1[[#This Row],[system_created_date]],D:D))</f>
        <v>5.08</v>
      </c>
      <c r="H3444" s="10" t="str">
        <f>VLOOKUP(Table_production_dim1[[#This Row],[material_dim_material_id]],Table_material_dim1[[#All],[material_id]:[material_type_description]],3,FALSE)</f>
        <v>OCC</v>
      </c>
    </row>
    <row r="3445" spans="1:8" x14ac:dyDescent="0.25">
      <c r="A3445">
        <v>1386</v>
      </c>
      <c r="B3445" s="2">
        <v>43894</v>
      </c>
      <c r="C3445">
        <v>1400</v>
      </c>
      <c r="D3445">
        <v>0.7</v>
      </c>
      <c r="E3445" s="2">
        <v>43894</v>
      </c>
      <c r="F3445">
        <v>2</v>
      </c>
      <c r="G3445" s="10">
        <f>IF(Table_production_dim1[[#This Row],[system_created_date]]=Table_production_dim1[[#Headers],[system_created_date]],"",SUMIF(B:B,Table_production_dim1[[#This Row],[system_created_date]],D:D))</f>
        <v>5.08</v>
      </c>
      <c r="H3445" s="10" t="str">
        <f>VLOOKUP(Table_production_dim1[[#This Row],[material_dim_material_id]],Table_material_dim1[[#All],[material_id]:[material_type_description]],3,FALSE)</f>
        <v>OCC</v>
      </c>
    </row>
    <row r="3446" spans="1:8" x14ac:dyDescent="0.25">
      <c r="A3446">
        <v>1787</v>
      </c>
      <c r="B3446" s="2">
        <v>43894</v>
      </c>
      <c r="C3446">
        <v>1600</v>
      </c>
      <c r="D3446">
        <v>0.8</v>
      </c>
      <c r="E3446" s="2">
        <v>43894</v>
      </c>
      <c r="F3446">
        <v>4</v>
      </c>
      <c r="G3446" s="10">
        <f>IF(Table_production_dim1[[#This Row],[system_created_date]]=Table_production_dim1[[#Headers],[system_created_date]],"",SUMIF(B:B,Table_production_dim1[[#This Row],[system_created_date]],D:D))</f>
        <v>5.08</v>
      </c>
      <c r="H3446" s="10" t="str">
        <f>VLOOKUP(Table_production_dim1[[#This Row],[material_dim_material_id]],Table_material_dim1[[#All],[material_id]:[material_type_description]],3,FALSE)</f>
        <v>ONP</v>
      </c>
    </row>
    <row r="3447" spans="1:8" x14ac:dyDescent="0.25">
      <c r="A3447">
        <v>1387</v>
      </c>
      <c r="B3447" s="2">
        <v>43894</v>
      </c>
      <c r="C3447">
        <v>1400</v>
      </c>
      <c r="D3447">
        <v>0.7</v>
      </c>
      <c r="E3447" s="2">
        <v>43894</v>
      </c>
      <c r="F3447">
        <v>2</v>
      </c>
      <c r="G3447" s="10">
        <f>IF(Table_production_dim1[[#This Row],[system_created_date]]=Table_production_dim1[[#Headers],[system_created_date]],"",SUMIF(B:B,Table_production_dim1[[#This Row],[system_created_date]],D:D))</f>
        <v>5.08</v>
      </c>
      <c r="H3447" s="10" t="str">
        <f>VLOOKUP(Table_production_dim1[[#This Row],[material_dim_material_id]],Table_material_dim1[[#All],[material_id]:[material_type_description]],3,FALSE)</f>
        <v>OCC</v>
      </c>
    </row>
    <row r="3448" spans="1:8" x14ac:dyDescent="0.25">
      <c r="A3448">
        <v>1390</v>
      </c>
      <c r="B3448" s="2">
        <v>43894</v>
      </c>
      <c r="C3448">
        <v>1480</v>
      </c>
      <c r="D3448">
        <v>0.74</v>
      </c>
      <c r="E3448" s="2">
        <v>43894</v>
      </c>
      <c r="F3448">
        <v>2</v>
      </c>
      <c r="G3448" s="10">
        <f>IF(Table_production_dim1[[#This Row],[system_created_date]]=Table_production_dim1[[#Headers],[system_created_date]],"",SUMIF(B:B,Table_production_dim1[[#This Row],[system_created_date]],D:D))</f>
        <v>5.08</v>
      </c>
      <c r="H3448" s="10" t="str">
        <f>VLOOKUP(Table_production_dim1[[#This Row],[material_dim_material_id]],Table_material_dim1[[#All],[material_id]:[material_type_description]],3,FALSE)</f>
        <v>OCC</v>
      </c>
    </row>
    <row r="3449" spans="1:8" x14ac:dyDescent="0.25">
      <c r="A3449">
        <v>1389</v>
      </c>
      <c r="B3449" s="2">
        <v>43894</v>
      </c>
      <c r="C3449">
        <v>1500</v>
      </c>
      <c r="D3449">
        <v>0.75</v>
      </c>
      <c r="E3449" s="2">
        <v>43894</v>
      </c>
      <c r="F3449">
        <v>2</v>
      </c>
      <c r="G3449" s="10">
        <f>IF(Table_production_dim1[[#This Row],[system_created_date]]=Table_production_dim1[[#Headers],[system_created_date]],"",SUMIF(B:B,Table_production_dim1[[#This Row],[system_created_date]],D:D))</f>
        <v>5.08</v>
      </c>
      <c r="H3449" s="10" t="str">
        <f>VLOOKUP(Table_production_dim1[[#This Row],[material_dim_material_id]],Table_material_dim1[[#All],[material_id]:[material_type_description]],3,FALSE)</f>
        <v>OCC</v>
      </c>
    </row>
    <row r="3450" spans="1:8" x14ac:dyDescent="0.25">
      <c r="A3450">
        <v>1393</v>
      </c>
      <c r="B3450" s="2">
        <v>43893</v>
      </c>
      <c r="C3450">
        <v>1340</v>
      </c>
      <c r="D3450">
        <v>0.67</v>
      </c>
      <c r="E3450" s="2">
        <v>43893</v>
      </c>
      <c r="F3450">
        <v>2</v>
      </c>
      <c r="G3450" s="10">
        <f>IF(Table_production_dim1[[#This Row],[system_created_date]]=Table_production_dim1[[#Headers],[system_created_date]],"",SUMIF(B:B,Table_production_dim1[[#This Row],[system_created_date]],D:D))</f>
        <v>3.8200000000000003</v>
      </c>
      <c r="H3450" s="10" t="str">
        <f>VLOOKUP(Table_production_dim1[[#This Row],[material_dim_material_id]],Table_material_dim1[[#All],[material_id]:[material_type_description]],3,FALSE)</f>
        <v>OCC</v>
      </c>
    </row>
    <row r="3451" spans="1:8" x14ac:dyDescent="0.25">
      <c r="A3451">
        <v>2164</v>
      </c>
      <c r="B3451" s="2">
        <v>43893</v>
      </c>
      <c r="C3451">
        <v>460</v>
      </c>
      <c r="D3451">
        <v>0.23</v>
      </c>
      <c r="E3451" s="2">
        <v>43893</v>
      </c>
      <c r="F3451">
        <v>8</v>
      </c>
      <c r="G3451" s="10">
        <f>IF(Table_production_dim1[[#This Row],[system_created_date]]=Table_production_dim1[[#Headers],[system_created_date]],"",SUMIF(B:B,Table_production_dim1[[#This Row],[system_created_date]],D:D))</f>
        <v>3.8200000000000003</v>
      </c>
      <c r="H3451" s="10" t="str">
        <f>VLOOKUP(Table_production_dim1[[#This Row],[material_dim_material_id]],Table_material_dim1[[#All],[material_id]:[material_type_description]],3,FALSE)</f>
        <v>UBC</v>
      </c>
    </row>
    <row r="3452" spans="1:8" x14ac:dyDescent="0.25">
      <c r="A3452">
        <v>1391</v>
      </c>
      <c r="B3452" s="2">
        <v>43893</v>
      </c>
      <c r="C3452">
        <v>1400</v>
      </c>
      <c r="D3452">
        <v>0.7</v>
      </c>
      <c r="E3452" s="2">
        <v>43893</v>
      </c>
      <c r="F3452">
        <v>2</v>
      </c>
      <c r="G3452" s="10">
        <f>IF(Table_production_dim1[[#This Row],[system_created_date]]=Table_production_dim1[[#Headers],[system_created_date]],"",SUMIF(B:B,Table_production_dim1[[#This Row],[system_created_date]],D:D))</f>
        <v>3.8200000000000003</v>
      </c>
      <c r="H3452" s="10" t="str">
        <f>VLOOKUP(Table_production_dim1[[#This Row],[material_dim_material_id]],Table_material_dim1[[#All],[material_id]:[material_type_description]],3,FALSE)</f>
        <v>OCC</v>
      </c>
    </row>
    <row r="3453" spans="1:8" x14ac:dyDescent="0.25">
      <c r="A3453">
        <v>1394</v>
      </c>
      <c r="B3453" s="2">
        <v>43893</v>
      </c>
      <c r="C3453">
        <v>1480</v>
      </c>
      <c r="D3453">
        <v>0.74</v>
      </c>
      <c r="E3453" s="2">
        <v>43893</v>
      </c>
      <c r="F3453">
        <v>2</v>
      </c>
      <c r="G3453" s="10">
        <f>IF(Table_production_dim1[[#This Row],[system_created_date]]=Table_production_dim1[[#Headers],[system_created_date]],"",SUMIF(B:B,Table_production_dim1[[#This Row],[system_created_date]],D:D))</f>
        <v>3.8200000000000003</v>
      </c>
      <c r="H3453" s="10" t="str">
        <f>VLOOKUP(Table_production_dim1[[#This Row],[material_dim_material_id]],Table_material_dim1[[#All],[material_id]:[material_type_description]],3,FALSE)</f>
        <v>OCC</v>
      </c>
    </row>
    <row r="3454" spans="1:8" x14ac:dyDescent="0.25">
      <c r="A3454">
        <v>1392</v>
      </c>
      <c r="B3454" s="2">
        <v>43893</v>
      </c>
      <c r="C3454">
        <v>1400</v>
      </c>
      <c r="D3454">
        <v>0.7</v>
      </c>
      <c r="E3454" s="2">
        <v>43893</v>
      </c>
      <c r="F3454">
        <v>2</v>
      </c>
      <c r="G3454" s="10">
        <f>IF(Table_production_dim1[[#This Row],[system_created_date]]=Table_production_dim1[[#Headers],[system_created_date]],"",SUMIF(B:B,Table_production_dim1[[#This Row],[system_created_date]],D:D))</f>
        <v>3.8200000000000003</v>
      </c>
      <c r="H3454" s="10" t="str">
        <f>VLOOKUP(Table_production_dim1[[#This Row],[material_dim_material_id]],Table_material_dim1[[#All],[material_id]:[material_type_description]],3,FALSE)</f>
        <v>OCC</v>
      </c>
    </row>
    <row r="3455" spans="1:8" x14ac:dyDescent="0.25">
      <c r="A3455">
        <v>1788</v>
      </c>
      <c r="B3455" s="2">
        <v>43893</v>
      </c>
      <c r="C3455">
        <v>1560</v>
      </c>
      <c r="D3455">
        <v>0.78</v>
      </c>
      <c r="E3455" s="2">
        <v>43893</v>
      </c>
      <c r="F3455">
        <v>4</v>
      </c>
      <c r="G3455" s="10">
        <f>IF(Table_production_dim1[[#This Row],[system_created_date]]=Table_production_dim1[[#Headers],[system_created_date]],"",SUMIF(B:B,Table_production_dim1[[#This Row],[system_created_date]],D:D))</f>
        <v>3.8200000000000003</v>
      </c>
      <c r="H3455" s="10" t="str">
        <f>VLOOKUP(Table_production_dim1[[#This Row],[material_dim_material_id]],Table_material_dim1[[#All],[material_id]:[material_type_description]],3,FALSE)</f>
        <v>ONP</v>
      </c>
    </row>
    <row r="3456" spans="1:8" x14ac:dyDescent="0.25">
      <c r="A3456">
        <v>1396</v>
      </c>
      <c r="B3456" s="2">
        <v>43892</v>
      </c>
      <c r="C3456">
        <v>1400</v>
      </c>
      <c r="D3456">
        <v>0.7</v>
      </c>
      <c r="E3456" s="2">
        <v>43892</v>
      </c>
      <c r="F3456">
        <v>2</v>
      </c>
      <c r="G3456" s="10">
        <f>IF(Table_production_dim1[[#This Row],[system_created_date]]=Table_production_dim1[[#Headers],[system_created_date]],"",SUMIF(B:B,Table_production_dim1[[#This Row],[system_created_date]],D:D))</f>
        <v>3.3600000000000003</v>
      </c>
      <c r="H3456" s="10" t="str">
        <f>VLOOKUP(Table_production_dim1[[#This Row],[material_dim_material_id]],Table_material_dim1[[#All],[material_id]:[material_type_description]],3,FALSE)</f>
        <v>OCC</v>
      </c>
    </row>
    <row r="3457" spans="1:8" x14ac:dyDescent="0.25">
      <c r="A3457">
        <v>1789</v>
      </c>
      <c r="B3457" s="2">
        <v>43892</v>
      </c>
      <c r="C3457">
        <v>1600</v>
      </c>
      <c r="D3457">
        <v>0.8</v>
      </c>
      <c r="E3457" s="2">
        <v>43892</v>
      </c>
      <c r="F3457">
        <v>4</v>
      </c>
      <c r="G3457" s="10">
        <f>IF(Table_production_dim1[[#This Row],[system_created_date]]=Table_production_dim1[[#Headers],[system_created_date]],"",SUMIF(B:B,Table_production_dim1[[#This Row],[system_created_date]],D:D))</f>
        <v>3.3600000000000003</v>
      </c>
      <c r="H3457" s="10" t="str">
        <f>VLOOKUP(Table_production_dim1[[#This Row],[material_dim_material_id]],Table_material_dim1[[#All],[material_id]:[material_type_description]],3,FALSE)</f>
        <v>ONP</v>
      </c>
    </row>
    <row r="3458" spans="1:8" x14ac:dyDescent="0.25">
      <c r="A3458">
        <v>1395</v>
      </c>
      <c r="B3458" s="2">
        <v>43892</v>
      </c>
      <c r="C3458">
        <v>1420</v>
      </c>
      <c r="D3458">
        <v>0.71</v>
      </c>
      <c r="E3458" s="2">
        <v>43892</v>
      </c>
      <c r="F3458">
        <v>2</v>
      </c>
      <c r="G3458" s="10">
        <f>IF(Table_production_dim1[[#This Row],[system_created_date]]=Table_production_dim1[[#Headers],[system_created_date]],"",SUMIF(B:B,Table_production_dim1[[#This Row],[system_created_date]],D:D))</f>
        <v>3.3600000000000003</v>
      </c>
      <c r="H3458" s="10" t="str">
        <f>VLOOKUP(Table_production_dim1[[#This Row],[material_dim_material_id]],Table_material_dim1[[#All],[material_id]:[material_type_description]],3,FALSE)</f>
        <v>OCC</v>
      </c>
    </row>
    <row r="3459" spans="1:8" x14ac:dyDescent="0.25">
      <c r="A3459">
        <v>1534</v>
      </c>
      <c r="B3459" s="2">
        <v>43892</v>
      </c>
      <c r="C3459">
        <v>900</v>
      </c>
      <c r="D3459">
        <v>0.45</v>
      </c>
      <c r="E3459" s="2">
        <v>43892</v>
      </c>
      <c r="F3459">
        <v>3</v>
      </c>
      <c r="G3459" s="10">
        <f>IF(Table_production_dim1[[#This Row],[system_created_date]]=Table_production_dim1[[#Headers],[system_created_date]],"",SUMIF(B:B,Table_production_dim1[[#This Row],[system_created_date]],D:D))</f>
        <v>3.3600000000000003</v>
      </c>
      <c r="H3459" s="10" t="str">
        <f>VLOOKUP(Table_production_dim1[[#This Row],[material_dim_material_id]],Table_material_dim1[[#All],[material_id]:[material_type_description]],3,FALSE)</f>
        <v>TIN</v>
      </c>
    </row>
    <row r="3460" spans="1:8" x14ac:dyDescent="0.25">
      <c r="A3460">
        <v>1397</v>
      </c>
      <c r="B3460" s="2">
        <v>43892</v>
      </c>
      <c r="C3460">
        <v>1400</v>
      </c>
      <c r="D3460">
        <v>0.7</v>
      </c>
      <c r="E3460" s="2">
        <v>43892</v>
      </c>
      <c r="F3460">
        <v>2</v>
      </c>
      <c r="G3460" s="10">
        <f>IF(Table_production_dim1[[#This Row],[system_created_date]]=Table_production_dim1[[#Headers],[system_created_date]],"",SUMIF(B:B,Table_production_dim1[[#This Row],[system_created_date]],D:D))</f>
        <v>3.3600000000000003</v>
      </c>
      <c r="H3460" s="10" t="str">
        <f>VLOOKUP(Table_production_dim1[[#This Row],[material_dim_material_id]],Table_material_dim1[[#All],[material_id]:[material_type_description]],3,FALSE)</f>
        <v>OCC</v>
      </c>
    </row>
    <row r="3461" spans="1:8" x14ac:dyDescent="0.25">
      <c r="A3461">
        <v>1398</v>
      </c>
      <c r="B3461" s="2">
        <v>43889</v>
      </c>
      <c r="C3461">
        <v>1380</v>
      </c>
      <c r="D3461">
        <v>0.69</v>
      </c>
      <c r="E3461" s="2">
        <v>43889</v>
      </c>
      <c r="F3461">
        <v>2</v>
      </c>
      <c r="G3461" s="10">
        <f>IF(Table_production_dim1[[#This Row],[system_created_date]]=Table_production_dim1[[#Headers],[system_created_date]],"",SUMIF(B:B,Table_production_dim1[[#This Row],[system_created_date]],D:D))</f>
        <v>1.7899999999999998</v>
      </c>
      <c r="H3461" s="10" t="str">
        <f>VLOOKUP(Table_production_dim1[[#This Row],[material_dim_material_id]],Table_material_dim1[[#All],[material_id]:[material_type_description]],3,FALSE)</f>
        <v>OCC</v>
      </c>
    </row>
    <row r="3462" spans="1:8" x14ac:dyDescent="0.25">
      <c r="A3462">
        <v>1935</v>
      </c>
      <c r="B3462" s="2">
        <v>43889</v>
      </c>
      <c r="C3462">
        <v>800</v>
      </c>
      <c r="D3462">
        <v>0.4</v>
      </c>
      <c r="E3462" s="2">
        <v>43889</v>
      </c>
      <c r="F3462">
        <v>6</v>
      </c>
      <c r="G3462" s="10">
        <f>IF(Table_production_dim1[[#This Row],[system_created_date]]=Table_production_dim1[[#Headers],[system_created_date]],"",SUMIF(B:B,Table_production_dim1[[#This Row],[system_created_date]],D:D))</f>
        <v>1.7899999999999998</v>
      </c>
      <c r="H3462" s="10" t="str">
        <f>VLOOKUP(Table_production_dim1[[#This Row],[material_dim_material_id]],Table_material_dim1[[#All],[material_id]:[material_type_description]],3,FALSE)</f>
        <v>HDPEN</v>
      </c>
    </row>
    <row r="3463" spans="1:8" x14ac:dyDescent="0.25">
      <c r="A3463">
        <v>1790</v>
      </c>
      <c r="B3463" s="2">
        <v>43889</v>
      </c>
      <c r="C3463">
        <v>1400</v>
      </c>
      <c r="D3463">
        <v>0.7</v>
      </c>
      <c r="E3463" s="2">
        <v>43889</v>
      </c>
      <c r="F3463">
        <v>4</v>
      </c>
      <c r="G3463" s="10">
        <f>IF(Table_production_dim1[[#This Row],[system_created_date]]=Table_production_dim1[[#Headers],[system_created_date]],"",SUMIF(B:B,Table_production_dim1[[#This Row],[system_created_date]],D:D))</f>
        <v>1.7899999999999998</v>
      </c>
      <c r="H3463" s="10" t="str">
        <f>VLOOKUP(Table_production_dim1[[#This Row],[material_dim_material_id]],Table_material_dim1[[#All],[material_id]:[material_type_description]],3,FALSE)</f>
        <v>ONP</v>
      </c>
    </row>
    <row r="3464" spans="1:8" x14ac:dyDescent="0.25">
      <c r="A3464">
        <v>1399</v>
      </c>
      <c r="B3464" s="2">
        <v>43887</v>
      </c>
      <c r="C3464">
        <v>1400</v>
      </c>
      <c r="D3464">
        <v>0.7</v>
      </c>
      <c r="E3464" s="2">
        <v>43887</v>
      </c>
      <c r="F3464">
        <v>2</v>
      </c>
      <c r="G3464" s="10">
        <f>IF(Table_production_dim1[[#This Row],[system_created_date]]=Table_production_dim1[[#Headers],[system_created_date]],"",SUMIF(B:B,Table_production_dim1[[#This Row],[system_created_date]],D:D))</f>
        <v>3.57</v>
      </c>
      <c r="H3464" s="10" t="str">
        <f>VLOOKUP(Table_production_dim1[[#This Row],[material_dim_material_id]],Table_material_dim1[[#All],[material_id]:[material_type_description]],3,FALSE)</f>
        <v>OCC</v>
      </c>
    </row>
    <row r="3465" spans="1:8" x14ac:dyDescent="0.25">
      <c r="A3465">
        <v>1791</v>
      </c>
      <c r="B3465" s="2">
        <v>43887</v>
      </c>
      <c r="C3465">
        <v>1560</v>
      </c>
      <c r="D3465">
        <v>0.78</v>
      </c>
      <c r="E3465" s="2">
        <v>43887</v>
      </c>
      <c r="F3465">
        <v>4</v>
      </c>
      <c r="G3465" s="10">
        <f>IF(Table_production_dim1[[#This Row],[system_created_date]]=Table_production_dim1[[#Headers],[system_created_date]],"",SUMIF(B:B,Table_production_dim1[[#This Row],[system_created_date]],D:D))</f>
        <v>3.57</v>
      </c>
      <c r="H3465" s="10" t="str">
        <f>VLOOKUP(Table_production_dim1[[#This Row],[material_dim_material_id]],Table_material_dim1[[#All],[material_id]:[material_type_description]],3,FALSE)</f>
        <v>ONP</v>
      </c>
    </row>
    <row r="3466" spans="1:8" x14ac:dyDescent="0.25">
      <c r="A3466">
        <v>2165</v>
      </c>
      <c r="B3466" s="2">
        <v>43887</v>
      </c>
      <c r="C3466">
        <v>600</v>
      </c>
      <c r="D3466">
        <v>0.3</v>
      </c>
      <c r="E3466" s="2">
        <v>43887</v>
      </c>
      <c r="F3466">
        <v>8</v>
      </c>
      <c r="G3466" s="10">
        <f>IF(Table_production_dim1[[#This Row],[system_created_date]]=Table_production_dim1[[#Headers],[system_created_date]],"",SUMIF(B:B,Table_production_dim1[[#This Row],[system_created_date]],D:D))</f>
        <v>3.57</v>
      </c>
      <c r="H3466" s="10" t="str">
        <f>VLOOKUP(Table_production_dim1[[#This Row],[material_dim_material_id]],Table_material_dim1[[#All],[material_id]:[material_type_description]],3,FALSE)</f>
        <v>UBC</v>
      </c>
    </row>
    <row r="3467" spans="1:8" x14ac:dyDescent="0.25">
      <c r="A3467">
        <v>1400</v>
      </c>
      <c r="B3467" s="2">
        <v>43887</v>
      </c>
      <c r="C3467">
        <v>1400</v>
      </c>
      <c r="D3467">
        <v>0.7</v>
      </c>
      <c r="E3467" s="2">
        <v>43887</v>
      </c>
      <c r="F3467">
        <v>2</v>
      </c>
      <c r="G3467" s="10">
        <f>IF(Table_production_dim1[[#This Row],[system_created_date]]=Table_production_dim1[[#Headers],[system_created_date]],"",SUMIF(B:B,Table_production_dim1[[#This Row],[system_created_date]],D:D))</f>
        <v>3.57</v>
      </c>
      <c r="H3467" s="10" t="str">
        <f>VLOOKUP(Table_production_dim1[[#This Row],[material_dim_material_id]],Table_material_dim1[[#All],[material_id]:[material_type_description]],3,FALSE)</f>
        <v>OCC</v>
      </c>
    </row>
    <row r="3468" spans="1:8" x14ac:dyDescent="0.25">
      <c r="A3468">
        <v>1936</v>
      </c>
      <c r="B3468" s="2">
        <v>43887</v>
      </c>
      <c r="C3468">
        <v>760</v>
      </c>
      <c r="D3468">
        <v>0.38</v>
      </c>
      <c r="E3468" s="2">
        <v>43887</v>
      </c>
      <c r="F3468">
        <v>6</v>
      </c>
      <c r="G3468" s="10">
        <f>IF(Table_production_dim1[[#This Row],[system_created_date]]=Table_production_dim1[[#Headers],[system_created_date]],"",SUMIF(B:B,Table_production_dim1[[#This Row],[system_created_date]],D:D))</f>
        <v>3.57</v>
      </c>
      <c r="H3468" s="10" t="str">
        <f>VLOOKUP(Table_production_dim1[[#This Row],[material_dim_material_id]],Table_material_dim1[[#All],[material_id]:[material_type_description]],3,FALSE)</f>
        <v>HDPEN</v>
      </c>
    </row>
    <row r="3469" spans="1:8" x14ac:dyDescent="0.25">
      <c r="A3469">
        <v>1401</v>
      </c>
      <c r="B3469" s="2">
        <v>43887</v>
      </c>
      <c r="C3469">
        <v>1420</v>
      </c>
      <c r="D3469">
        <v>0.71</v>
      </c>
      <c r="E3469" s="2">
        <v>43887</v>
      </c>
      <c r="F3469">
        <v>2</v>
      </c>
      <c r="G3469" s="10">
        <f>IF(Table_production_dim1[[#This Row],[system_created_date]]=Table_production_dim1[[#Headers],[system_created_date]],"",SUMIF(B:B,Table_production_dim1[[#This Row],[system_created_date]],D:D))</f>
        <v>3.57</v>
      </c>
      <c r="H3469" s="10" t="str">
        <f>VLOOKUP(Table_production_dim1[[#This Row],[material_dim_material_id]],Table_material_dim1[[#All],[material_id]:[material_type_description]],3,FALSE)</f>
        <v>OCC</v>
      </c>
    </row>
    <row r="3470" spans="1:8" x14ac:dyDescent="0.25">
      <c r="A3470">
        <v>1404</v>
      </c>
      <c r="B3470" s="2">
        <v>43886</v>
      </c>
      <c r="C3470">
        <v>1460</v>
      </c>
      <c r="D3470">
        <v>0.73</v>
      </c>
      <c r="E3470" s="2">
        <v>43886</v>
      </c>
      <c r="F3470">
        <v>2</v>
      </c>
      <c r="G3470" s="10">
        <f>IF(Table_production_dim1[[#This Row],[system_created_date]]=Table_production_dim1[[#Headers],[system_created_date]],"",SUMIF(B:B,Table_production_dim1[[#This Row],[system_created_date]],D:D))</f>
        <v>2.13</v>
      </c>
      <c r="H3470" s="10" t="str">
        <f>VLOOKUP(Table_production_dim1[[#This Row],[material_dim_material_id]],Table_material_dim1[[#All],[material_id]:[material_type_description]],3,FALSE)</f>
        <v>OCC</v>
      </c>
    </row>
    <row r="3471" spans="1:8" x14ac:dyDescent="0.25">
      <c r="A3471">
        <v>1402</v>
      </c>
      <c r="B3471" s="2">
        <v>43886</v>
      </c>
      <c r="C3471">
        <v>1400</v>
      </c>
      <c r="D3471">
        <v>0.7</v>
      </c>
      <c r="E3471" s="2">
        <v>43886</v>
      </c>
      <c r="F3471">
        <v>2</v>
      </c>
      <c r="G3471" s="10">
        <f>IF(Table_production_dim1[[#This Row],[system_created_date]]=Table_production_dim1[[#Headers],[system_created_date]],"",SUMIF(B:B,Table_production_dim1[[#This Row],[system_created_date]],D:D))</f>
        <v>2.13</v>
      </c>
      <c r="H3471" s="10" t="str">
        <f>VLOOKUP(Table_production_dim1[[#This Row],[material_dim_material_id]],Table_material_dim1[[#All],[material_id]:[material_type_description]],3,FALSE)</f>
        <v>OCC</v>
      </c>
    </row>
    <row r="3472" spans="1:8" x14ac:dyDescent="0.25">
      <c r="A3472">
        <v>1403</v>
      </c>
      <c r="B3472" s="2">
        <v>43886</v>
      </c>
      <c r="C3472">
        <v>1400</v>
      </c>
      <c r="D3472">
        <v>0.7</v>
      </c>
      <c r="E3472" s="2">
        <v>43886</v>
      </c>
      <c r="F3472">
        <v>2</v>
      </c>
      <c r="G3472" s="10">
        <f>IF(Table_production_dim1[[#This Row],[system_created_date]]=Table_production_dim1[[#Headers],[system_created_date]],"",SUMIF(B:B,Table_production_dim1[[#This Row],[system_created_date]],D:D))</f>
        <v>2.13</v>
      </c>
      <c r="H3472" s="10" t="str">
        <f>VLOOKUP(Table_production_dim1[[#This Row],[material_dim_material_id]],Table_material_dim1[[#All],[material_id]:[material_type_description]],3,FALSE)</f>
        <v>OCC</v>
      </c>
    </row>
    <row r="3473" spans="1:8" x14ac:dyDescent="0.25">
      <c r="A3473">
        <v>1792</v>
      </c>
      <c r="B3473" s="2">
        <v>43878</v>
      </c>
      <c r="C3473">
        <v>1680</v>
      </c>
      <c r="D3473">
        <v>0.84</v>
      </c>
      <c r="E3473" s="2">
        <v>43878</v>
      </c>
      <c r="F3473">
        <v>4</v>
      </c>
      <c r="G3473" s="10">
        <f>IF(Table_production_dim1[[#This Row],[system_created_date]]=Table_production_dim1[[#Headers],[system_created_date]],"",SUMIF(B:B,Table_production_dim1[[#This Row],[system_created_date]],D:D))</f>
        <v>2.9299999999999997</v>
      </c>
      <c r="H3473" s="10" t="str">
        <f>VLOOKUP(Table_production_dim1[[#This Row],[material_dim_material_id]],Table_material_dim1[[#All],[material_id]:[material_type_description]],3,FALSE)</f>
        <v>ONP</v>
      </c>
    </row>
    <row r="3474" spans="1:8" x14ac:dyDescent="0.25">
      <c r="A3474">
        <v>1993</v>
      </c>
      <c r="B3474" s="2">
        <v>43878</v>
      </c>
      <c r="C3474">
        <v>860</v>
      </c>
      <c r="D3474">
        <v>0.43</v>
      </c>
      <c r="E3474" s="2">
        <v>43878</v>
      </c>
      <c r="F3474">
        <v>7</v>
      </c>
      <c r="G3474" s="10">
        <f>IF(Table_production_dim1[[#This Row],[system_created_date]]=Table_production_dim1[[#Headers],[system_created_date]],"",SUMIF(B:B,Table_production_dim1[[#This Row],[system_created_date]],D:D))</f>
        <v>2.9299999999999997</v>
      </c>
      <c r="H3474" s="10" t="str">
        <f>VLOOKUP(Table_production_dim1[[#This Row],[material_dim_material_id]],Table_material_dim1[[#All],[material_id]:[material_type_description]],3,FALSE)</f>
        <v>HDPEC</v>
      </c>
    </row>
    <row r="3475" spans="1:8" x14ac:dyDescent="0.25">
      <c r="A3475">
        <v>1406</v>
      </c>
      <c r="B3475" s="2">
        <v>43878</v>
      </c>
      <c r="C3475">
        <v>1400</v>
      </c>
      <c r="D3475">
        <v>0.7</v>
      </c>
      <c r="E3475" s="2">
        <v>43878</v>
      </c>
      <c r="F3475">
        <v>2</v>
      </c>
      <c r="G3475" s="10">
        <f>IF(Table_production_dim1[[#This Row],[system_created_date]]=Table_production_dim1[[#Headers],[system_created_date]],"",SUMIF(B:B,Table_production_dim1[[#This Row],[system_created_date]],D:D))</f>
        <v>2.9299999999999997</v>
      </c>
      <c r="H3475" s="10" t="str">
        <f>VLOOKUP(Table_production_dim1[[#This Row],[material_dim_material_id]],Table_material_dim1[[#All],[material_id]:[material_type_description]],3,FALSE)</f>
        <v>OCC</v>
      </c>
    </row>
    <row r="3476" spans="1:8" x14ac:dyDescent="0.25">
      <c r="A3476">
        <v>1405</v>
      </c>
      <c r="B3476" s="2">
        <v>43878</v>
      </c>
      <c r="C3476">
        <v>1420</v>
      </c>
      <c r="D3476">
        <v>0.71</v>
      </c>
      <c r="E3476" s="2">
        <v>43878</v>
      </c>
      <c r="F3476">
        <v>2</v>
      </c>
      <c r="G3476" s="10">
        <f>IF(Table_production_dim1[[#This Row],[system_created_date]]=Table_production_dim1[[#Headers],[system_created_date]],"",SUMIF(B:B,Table_production_dim1[[#This Row],[system_created_date]],D:D))</f>
        <v>2.9299999999999997</v>
      </c>
      <c r="H3476" s="10" t="str">
        <f>VLOOKUP(Table_production_dim1[[#This Row],[material_dim_material_id]],Table_material_dim1[[#All],[material_id]:[material_type_description]],3,FALSE)</f>
        <v>OCC</v>
      </c>
    </row>
    <row r="3477" spans="1:8" x14ac:dyDescent="0.25">
      <c r="A3477">
        <v>2166</v>
      </c>
      <c r="B3477" s="2">
        <v>43878</v>
      </c>
      <c r="C3477">
        <v>500</v>
      </c>
      <c r="D3477">
        <v>0.25</v>
      </c>
      <c r="E3477" s="2">
        <v>43878</v>
      </c>
      <c r="F3477">
        <v>8</v>
      </c>
      <c r="G3477" s="10">
        <f>IF(Table_production_dim1[[#This Row],[system_created_date]]=Table_production_dim1[[#Headers],[system_created_date]],"",SUMIF(B:B,Table_production_dim1[[#This Row],[system_created_date]],D:D))</f>
        <v>2.9299999999999997</v>
      </c>
      <c r="H3477" s="10" t="str">
        <f>VLOOKUP(Table_production_dim1[[#This Row],[material_dim_material_id]],Table_material_dim1[[#All],[material_id]:[material_type_description]],3,FALSE)</f>
        <v>UBC</v>
      </c>
    </row>
    <row r="3478" spans="1:8" x14ac:dyDescent="0.25">
      <c r="A3478">
        <v>1408</v>
      </c>
      <c r="B3478" s="2">
        <v>43876</v>
      </c>
      <c r="C3478">
        <v>1400</v>
      </c>
      <c r="D3478">
        <v>0.7</v>
      </c>
      <c r="E3478" s="2">
        <v>43876</v>
      </c>
      <c r="F3478">
        <v>2</v>
      </c>
      <c r="G3478" s="10">
        <f>IF(Table_production_dim1[[#This Row],[system_created_date]]=Table_production_dim1[[#Headers],[system_created_date]],"",SUMIF(B:B,Table_production_dim1[[#This Row],[system_created_date]],D:D))</f>
        <v>1.41</v>
      </c>
      <c r="H3478" s="10" t="str">
        <f>VLOOKUP(Table_production_dim1[[#This Row],[material_dim_material_id]],Table_material_dim1[[#All],[material_id]:[material_type_description]],3,FALSE)</f>
        <v>OCC</v>
      </c>
    </row>
    <row r="3479" spans="1:8" x14ac:dyDescent="0.25">
      <c r="A3479">
        <v>1407</v>
      </c>
      <c r="B3479" s="2">
        <v>43876</v>
      </c>
      <c r="C3479">
        <v>1420</v>
      </c>
      <c r="D3479">
        <v>0.71</v>
      </c>
      <c r="E3479" s="2">
        <v>43876</v>
      </c>
      <c r="F3479">
        <v>2</v>
      </c>
      <c r="G3479" s="10">
        <f>IF(Table_production_dim1[[#This Row],[system_created_date]]=Table_production_dim1[[#Headers],[system_created_date]],"",SUMIF(B:B,Table_production_dim1[[#This Row],[system_created_date]],D:D))</f>
        <v>1.41</v>
      </c>
      <c r="H3479" s="10" t="str">
        <f>VLOOKUP(Table_production_dim1[[#This Row],[material_dim_material_id]],Table_material_dim1[[#All],[material_id]:[material_type_description]],3,FALSE)</f>
        <v>OCC</v>
      </c>
    </row>
    <row r="3480" spans="1:8" x14ac:dyDescent="0.25">
      <c r="A3480">
        <v>1535</v>
      </c>
      <c r="B3480" s="2">
        <v>43875</v>
      </c>
      <c r="C3480">
        <v>800</v>
      </c>
      <c r="D3480">
        <v>0.4</v>
      </c>
      <c r="E3480" s="2">
        <v>43875</v>
      </c>
      <c r="F3480">
        <v>3</v>
      </c>
      <c r="G3480" s="10">
        <f>IF(Table_production_dim1[[#This Row],[system_created_date]]=Table_production_dim1[[#Headers],[system_created_date]],"",SUMIF(B:B,Table_production_dim1[[#This Row],[system_created_date]],D:D))</f>
        <v>2.83</v>
      </c>
      <c r="H3480" s="10" t="str">
        <f>VLOOKUP(Table_production_dim1[[#This Row],[material_dim_material_id]],Table_material_dim1[[#All],[material_id]:[material_type_description]],3,FALSE)</f>
        <v>TIN</v>
      </c>
    </row>
    <row r="3481" spans="1:8" x14ac:dyDescent="0.25">
      <c r="A3481">
        <v>1793</v>
      </c>
      <c r="B3481" s="2">
        <v>43875</v>
      </c>
      <c r="C3481">
        <v>1600</v>
      </c>
      <c r="D3481">
        <v>0.8</v>
      </c>
      <c r="E3481" s="2">
        <v>43875</v>
      </c>
      <c r="F3481">
        <v>4</v>
      </c>
      <c r="G3481" s="10">
        <f>IF(Table_production_dim1[[#This Row],[system_created_date]]=Table_production_dim1[[#Headers],[system_created_date]],"",SUMIF(B:B,Table_production_dim1[[#This Row],[system_created_date]],D:D))</f>
        <v>2.83</v>
      </c>
      <c r="H3481" s="10" t="str">
        <f>VLOOKUP(Table_production_dim1[[#This Row],[material_dim_material_id]],Table_material_dim1[[#All],[material_id]:[material_type_description]],3,FALSE)</f>
        <v>ONP</v>
      </c>
    </row>
    <row r="3482" spans="1:8" x14ac:dyDescent="0.25">
      <c r="A3482">
        <v>2167</v>
      </c>
      <c r="B3482" s="2">
        <v>43875</v>
      </c>
      <c r="C3482">
        <v>460</v>
      </c>
      <c r="D3482">
        <v>0.23</v>
      </c>
      <c r="E3482" s="2">
        <v>43875</v>
      </c>
      <c r="F3482">
        <v>8</v>
      </c>
      <c r="G3482" s="10">
        <f>IF(Table_production_dim1[[#This Row],[system_created_date]]=Table_production_dim1[[#Headers],[system_created_date]],"",SUMIF(B:B,Table_production_dim1[[#This Row],[system_created_date]],D:D))</f>
        <v>2.83</v>
      </c>
      <c r="H3482" s="10" t="str">
        <f>VLOOKUP(Table_production_dim1[[#This Row],[material_dim_material_id]],Table_material_dim1[[#All],[material_id]:[material_type_description]],3,FALSE)</f>
        <v>UBC</v>
      </c>
    </row>
    <row r="3483" spans="1:8" x14ac:dyDescent="0.25">
      <c r="A3483">
        <v>1409</v>
      </c>
      <c r="B3483" s="2">
        <v>43875</v>
      </c>
      <c r="C3483">
        <v>1400</v>
      </c>
      <c r="D3483">
        <v>0.7</v>
      </c>
      <c r="E3483" s="2">
        <v>43875</v>
      </c>
      <c r="F3483">
        <v>2</v>
      </c>
      <c r="G3483" s="10">
        <f>IF(Table_production_dim1[[#This Row],[system_created_date]]=Table_production_dim1[[#Headers],[system_created_date]],"",SUMIF(B:B,Table_production_dim1[[#This Row],[system_created_date]],D:D))</f>
        <v>2.83</v>
      </c>
      <c r="H3483" s="10" t="str">
        <f>VLOOKUP(Table_production_dim1[[#This Row],[material_dim_material_id]],Table_material_dim1[[#All],[material_id]:[material_type_description]],3,FALSE)</f>
        <v>OCC</v>
      </c>
    </row>
    <row r="3484" spans="1:8" x14ac:dyDescent="0.25">
      <c r="A3484">
        <v>1410</v>
      </c>
      <c r="B3484" s="2">
        <v>43875</v>
      </c>
      <c r="C3484">
        <v>1400</v>
      </c>
      <c r="D3484">
        <v>0.7</v>
      </c>
      <c r="E3484" s="2">
        <v>43875</v>
      </c>
      <c r="F3484">
        <v>2</v>
      </c>
      <c r="G3484" s="10">
        <f>IF(Table_production_dim1[[#This Row],[system_created_date]]=Table_production_dim1[[#Headers],[system_created_date]],"",SUMIF(B:B,Table_production_dim1[[#This Row],[system_created_date]],D:D))</f>
        <v>2.83</v>
      </c>
      <c r="H3484" s="10" t="str">
        <f>VLOOKUP(Table_production_dim1[[#This Row],[material_dim_material_id]],Table_material_dim1[[#All],[material_id]:[material_type_description]],3,FALSE)</f>
        <v>OCC</v>
      </c>
    </row>
    <row r="3485" spans="1:8" x14ac:dyDescent="0.25">
      <c r="A3485">
        <v>1796</v>
      </c>
      <c r="B3485" s="2">
        <v>43874</v>
      </c>
      <c r="C3485">
        <v>1420</v>
      </c>
      <c r="D3485">
        <v>0.71</v>
      </c>
      <c r="E3485" s="2">
        <v>43874</v>
      </c>
      <c r="F3485">
        <v>4</v>
      </c>
      <c r="G3485" s="10">
        <f>IF(Table_production_dim1[[#This Row],[system_created_date]]=Table_production_dim1[[#Headers],[system_created_date]],"",SUMIF(B:B,Table_production_dim1[[#This Row],[system_created_date]],D:D))</f>
        <v>3.1099999999999994</v>
      </c>
      <c r="H3485" s="10" t="str">
        <f>VLOOKUP(Table_production_dim1[[#This Row],[material_dim_material_id]],Table_material_dim1[[#All],[material_id]:[material_type_description]],3,FALSE)</f>
        <v>ONP</v>
      </c>
    </row>
    <row r="3486" spans="1:8" x14ac:dyDescent="0.25">
      <c r="A3486">
        <v>1795</v>
      </c>
      <c r="B3486" s="2">
        <v>43874</v>
      </c>
      <c r="C3486">
        <v>1380</v>
      </c>
      <c r="D3486">
        <v>0.69</v>
      </c>
      <c r="E3486" s="2">
        <v>43874</v>
      </c>
      <c r="F3486">
        <v>4</v>
      </c>
      <c r="G3486" s="10">
        <f>IF(Table_production_dim1[[#This Row],[system_created_date]]=Table_production_dim1[[#Headers],[system_created_date]],"",SUMIF(B:B,Table_production_dim1[[#This Row],[system_created_date]],D:D))</f>
        <v>3.1099999999999994</v>
      </c>
      <c r="H3486" s="10" t="str">
        <f>VLOOKUP(Table_production_dim1[[#This Row],[material_dim_material_id]],Table_material_dim1[[#All],[material_id]:[material_type_description]],3,FALSE)</f>
        <v>ONP</v>
      </c>
    </row>
    <row r="3487" spans="1:8" x14ac:dyDescent="0.25">
      <c r="A3487">
        <v>1794</v>
      </c>
      <c r="B3487" s="2">
        <v>43874</v>
      </c>
      <c r="C3487">
        <v>1400</v>
      </c>
      <c r="D3487">
        <v>0.7</v>
      </c>
      <c r="E3487" s="2">
        <v>43874</v>
      </c>
      <c r="F3487">
        <v>4</v>
      </c>
      <c r="G3487" s="10">
        <f>IF(Table_production_dim1[[#This Row],[system_created_date]]=Table_production_dim1[[#Headers],[system_created_date]],"",SUMIF(B:B,Table_production_dim1[[#This Row],[system_created_date]],D:D))</f>
        <v>3.1099999999999994</v>
      </c>
      <c r="H3487" s="10" t="str">
        <f>VLOOKUP(Table_production_dim1[[#This Row],[material_dim_material_id]],Table_material_dim1[[#All],[material_id]:[material_type_description]],3,FALSE)</f>
        <v>ONP</v>
      </c>
    </row>
    <row r="3488" spans="1:8" x14ac:dyDescent="0.25">
      <c r="A3488">
        <v>1411</v>
      </c>
      <c r="B3488" s="2">
        <v>43874</v>
      </c>
      <c r="C3488">
        <v>1420</v>
      </c>
      <c r="D3488">
        <v>0.71</v>
      </c>
      <c r="E3488" s="2">
        <v>43874</v>
      </c>
      <c r="F3488">
        <v>2</v>
      </c>
      <c r="G3488" s="10">
        <f>IF(Table_production_dim1[[#This Row],[system_created_date]]=Table_production_dim1[[#Headers],[system_created_date]],"",SUMIF(B:B,Table_production_dim1[[#This Row],[system_created_date]],D:D))</f>
        <v>3.1099999999999994</v>
      </c>
      <c r="H3488" s="10" t="str">
        <f>VLOOKUP(Table_production_dim1[[#This Row],[material_dim_material_id]],Table_material_dim1[[#All],[material_id]:[material_type_description]],3,FALSE)</f>
        <v>OCC</v>
      </c>
    </row>
    <row r="3489" spans="1:8" x14ac:dyDescent="0.25">
      <c r="A3489">
        <v>1994</v>
      </c>
      <c r="B3489" s="2">
        <v>43874</v>
      </c>
      <c r="C3489">
        <v>600</v>
      </c>
      <c r="D3489">
        <v>0.3</v>
      </c>
      <c r="E3489" s="2">
        <v>43874</v>
      </c>
      <c r="F3489">
        <v>7</v>
      </c>
      <c r="G3489" s="10">
        <f>IF(Table_production_dim1[[#This Row],[system_created_date]]=Table_production_dim1[[#Headers],[system_created_date]],"",SUMIF(B:B,Table_production_dim1[[#This Row],[system_created_date]],D:D))</f>
        <v>3.1099999999999994</v>
      </c>
      <c r="H3489" s="10" t="str">
        <f>VLOOKUP(Table_production_dim1[[#This Row],[material_dim_material_id]],Table_material_dim1[[#All],[material_id]:[material_type_description]],3,FALSE)</f>
        <v>HDPEC</v>
      </c>
    </row>
    <row r="3490" spans="1:8" x14ac:dyDescent="0.25">
      <c r="A3490">
        <v>2168</v>
      </c>
      <c r="B3490" s="2">
        <v>43873</v>
      </c>
      <c r="C3490">
        <v>460</v>
      </c>
      <c r="D3490">
        <v>0.23</v>
      </c>
      <c r="E3490" s="2">
        <v>43873</v>
      </c>
      <c r="F3490">
        <v>8</v>
      </c>
      <c r="G3490" s="10">
        <f>IF(Table_production_dim1[[#This Row],[system_created_date]]=Table_production_dim1[[#Headers],[system_created_date]],"",SUMIF(B:B,Table_production_dim1[[#This Row],[system_created_date]],D:D))</f>
        <v>2.7700000000000005</v>
      </c>
      <c r="H3490" s="10" t="str">
        <f>VLOOKUP(Table_production_dim1[[#This Row],[material_dim_material_id]],Table_material_dim1[[#All],[material_id]:[material_type_description]],3,FALSE)</f>
        <v>UBC</v>
      </c>
    </row>
    <row r="3491" spans="1:8" x14ac:dyDescent="0.25">
      <c r="A3491">
        <v>1797</v>
      </c>
      <c r="B3491" s="2">
        <v>43873</v>
      </c>
      <c r="C3491">
        <v>1700</v>
      </c>
      <c r="D3491">
        <v>0.85</v>
      </c>
      <c r="E3491" s="2">
        <v>43873</v>
      </c>
      <c r="F3491">
        <v>4</v>
      </c>
      <c r="G3491" s="10">
        <f>IF(Table_production_dim1[[#This Row],[system_created_date]]=Table_production_dim1[[#Headers],[system_created_date]],"",SUMIF(B:B,Table_production_dim1[[#This Row],[system_created_date]],D:D))</f>
        <v>2.7700000000000005</v>
      </c>
      <c r="H3491" s="10" t="str">
        <f>VLOOKUP(Table_production_dim1[[#This Row],[material_dim_material_id]],Table_material_dim1[[#All],[material_id]:[material_type_description]],3,FALSE)</f>
        <v>ONP</v>
      </c>
    </row>
    <row r="3492" spans="1:8" x14ac:dyDescent="0.25">
      <c r="A3492">
        <v>1937</v>
      </c>
      <c r="B3492" s="2">
        <v>43873</v>
      </c>
      <c r="C3492">
        <v>600</v>
      </c>
      <c r="D3492">
        <v>0.3</v>
      </c>
      <c r="E3492" s="2">
        <v>43873</v>
      </c>
      <c r="F3492">
        <v>6</v>
      </c>
      <c r="G3492" s="10">
        <f>IF(Table_production_dim1[[#This Row],[system_created_date]]=Table_production_dim1[[#Headers],[system_created_date]],"",SUMIF(B:B,Table_production_dim1[[#This Row],[system_created_date]],D:D))</f>
        <v>2.7700000000000005</v>
      </c>
      <c r="H3492" s="10" t="str">
        <f>VLOOKUP(Table_production_dim1[[#This Row],[material_dim_material_id]],Table_material_dim1[[#All],[material_id]:[material_type_description]],3,FALSE)</f>
        <v>HDPEN</v>
      </c>
    </row>
    <row r="3493" spans="1:8" x14ac:dyDescent="0.25">
      <c r="A3493">
        <v>1413</v>
      </c>
      <c r="B3493" s="2">
        <v>43873</v>
      </c>
      <c r="C3493">
        <v>1380</v>
      </c>
      <c r="D3493">
        <v>0.69</v>
      </c>
      <c r="E3493" s="2">
        <v>43873</v>
      </c>
      <c r="F3493">
        <v>2</v>
      </c>
      <c r="G3493" s="10">
        <f>IF(Table_production_dim1[[#This Row],[system_created_date]]=Table_production_dim1[[#Headers],[system_created_date]],"",SUMIF(B:B,Table_production_dim1[[#This Row],[system_created_date]],D:D))</f>
        <v>2.7700000000000005</v>
      </c>
      <c r="H3493" s="10" t="str">
        <f>VLOOKUP(Table_production_dim1[[#This Row],[material_dim_material_id]],Table_material_dim1[[#All],[material_id]:[material_type_description]],3,FALSE)</f>
        <v>OCC</v>
      </c>
    </row>
    <row r="3494" spans="1:8" x14ac:dyDescent="0.25">
      <c r="A3494">
        <v>1412</v>
      </c>
      <c r="B3494" s="2">
        <v>43873</v>
      </c>
      <c r="C3494">
        <v>1400</v>
      </c>
      <c r="D3494">
        <v>0.7</v>
      </c>
      <c r="E3494" s="2">
        <v>43873</v>
      </c>
      <c r="F3494">
        <v>2</v>
      </c>
      <c r="G3494" s="10">
        <f>IF(Table_production_dim1[[#This Row],[system_created_date]]=Table_production_dim1[[#Headers],[system_created_date]],"",SUMIF(B:B,Table_production_dim1[[#This Row],[system_created_date]],D:D))</f>
        <v>2.7700000000000005</v>
      </c>
      <c r="H3494" s="10" t="str">
        <f>VLOOKUP(Table_production_dim1[[#This Row],[material_dim_material_id]],Table_material_dim1[[#All],[material_id]:[material_type_description]],3,FALSE)</f>
        <v>OCC</v>
      </c>
    </row>
    <row r="3495" spans="1:8" x14ac:dyDescent="0.25">
      <c r="A3495">
        <v>1416</v>
      </c>
      <c r="B3495" s="2">
        <v>43872</v>
      </c>
      <c r="C3495">
        <v>1420</v>
      </c>
      <c r="D3495">
        <v>0.71</v>
      </c>
      <c r="E3495" s="2">
        <v>43872</v>
      </c>
      <c r="F3495">
        <v>2</v>
      </c>
      <c r="G3495" s="10">
        <f>IF(Table_production_dim1[[#This Row],[system_created_date]]=Table_production_dim1[[#Headers],[system_created_date]],"",SUMIF(B:B,Table_production_dim1[[#This Row],[system_created_date]],D:D))</f>
        <v>2.91</v>
      </c>
      <c r="H3495" s="10" t="str">
        <f>VLOOKUP(Table_production_dim1[[#This Row],[material_dim_material_id]],Table_material_dim1[[#All],[material_id]:[material_type_description]],3,FALSE)</f>
        <v>OCC</v>
      </c>
    </row>
    <row r="3496" spans="1:8" x14ac:dyDescent="0.25">
      <c r="A3496">
        <v>1414</v>
      </c>
      <c r="B3496" s="2">
        <v>43872</v>
      </c>
      <c r="C3496">
        <v>1400</v>
      </c>
      <c r="D3496">
        <v>0.7</v>
      </c>
      <c r="E3496" s="2">
        <v>43872</v>
      </c>
      <c r="F3496">
        <v>2</v>
      </c>
      <c r="G3496" s="10">
        <f>IF(Table_production_dim1[[#This Row],[system_created_date]]=Table_production_dim1[[#Headers],[system_created_date]],"",SUMIF(B:B,Table_production_dim1[[#This Row],[system_created_date]],D:D))</f>
        <v>2.91</v>
      </c>
      <c r="H3496" s="10" t="str">
        <f>VLOOKUP(Table_production_dim1[[#This Row],[material_dim_material_id]],Table_material_dim1[[#All],[material_id]:[material_type_description]],3,FALSE)</f>
        <v>OCC</v>
      </c>
    </row>
    <row r="3497" spans="1:8" x14ac:dyDescent="0.25">
      <c r="A3497">
        <v>1415</v>
      </c>
      <c r="B3497" s="2">
        <v>43872</v>
      </c>
      <c r="C3497">
        <v>1400</v>
      </c>
      <c r="D3497">
        <v>0.7</v>
      </c>
      <c r="E3497" s="2">
        <v>43872</v>
      </c>
      <c r="F3497">
        <v>2</v>
      </c>
      <c r="G3497" s="10">
        <f>IF(Table_production_dim1[[#This Row],[system_created_date]]=Table_production_dim1[[#Headers],[system_created_date]],"",SUMIF(B:B,Table_production_dim1[[#This Row],[system_created_date]],D:D))</f>
        <v>2.91</v>
      </c>
      <c r="H3497" s="10" t="str">
        <f>VLOOKUP(Table_production_dim1[[#This Row],[material_dim_material_id]],Table_material_dim1[[#All],[material_id]:[material_type_description]],3,FALSE)</f>
        <v>OCC</v>
      </c>
    </row>
    <row r="3498" spans="1:8" x14ac:dyDescent="0.25">
      <c r="A3498">
        <v>1798</v>
      </c>
      <c r="B3498" s="2">
        <v>43872</v>
      </c>
      <c r="C3498">
        <v>1600</v>
      </c>
      <c r="D3498">
        <v>0.8</v>
      </c>
      <c r="E3498" s="2">
        <v>43872</v>
      </c>
      <c r="F3498">
        <v>4</v>
      </c>
      <c r="G3498" s="10">
        <f>IF(Table_production_dim1[[#This Row],[system_created_date]]=Table_production_dim1[[#Headers],[system_created_date]],"",SUMIF(B:B,Table_production_dim1[[#This Row],[system_created_date]],D:D))</f>
        <v>2.91</v>
      </c>
      <c r="H3498" s="10" t="str">
        <f>VLOOKUP(Table_production_dim1[[#This Row],[material_dim_material_id]],Table_material_dim1[[#All],[material_id]:[material_type_description]],3,FALSE)</f>
        <v>ONP</v>
      </c>
    </row>
    <row r="3499" spans="1:8" x14ac:dyDescent="0.25">
      <c r="A3499">
        <v>1418</v>
      </c>
      <c r="B3499" s="2">
        <v>43869</v>
      </c>
      <c r="C3499">
        <v>1400</v>
      </c>
      <c r="D3499">
        <v>0.7</v>
      </c>
      <c r="E3499" s="2">
        <v>43869</v>
      </c>
      <c r="F3499">
        <v>2</v>
      </c>
      <c r="G3499" s="10">
        <f>IF(Table_production_dim1[[#This Row],[system_created_date]]=Table_production_dim1[[#Headers],[system_created_date]],"",SUMIF(B:B,Table_production_dim1[[#This Row],[system_created_date]],D:D))</f>
        <v>1.41</v>
      </c>
      <c r="H3499" s="10" t="str">
        <f>VLOOKUP(Table_production_dim1[[#This Row],[material_dim_material_id]],Table_material_dim1[[#All],[material_id]:[material_type_description]],3,FALSE)</f>
        <v>OCC</v>
      </c>
    </row>
    <row r="3500" spans="1:8" x14ac:dyDescent="0.25">
      <c r="A3500">
        <v>1417</v>
      </c>
      <c r="B3500" s="2">
        <v>43869</v>
      </c>
      <c r="C3500">
        <v>1420</v>
      </c>
      <c r="D3500">
        <v>0.71</v>
      </c>
      <c r="E3500" s="2">
        <v>43869</v>
      </c>
      <c r="F3500">
        <v>2</v>
      </c>
      <c r="G3500" s="10">
        <f>IF(Table_production_dim1[[#This Row],[system_created_date]]=Table_production_dim1[[#Headers],[system_created_date]],"",SUMIF(B:B,Table_production_dim1[[#This Row],[system_created_date]],D:D))</f>
        <v>1.41</v>
      </c>
      <c r="H3500" s="10" t="str">
        <f>VLOOKUP(Table_production_dim1[[#This Row],[material_dim_material_id]],Table_material_dim1[[#All],[material_id]:[material_type_description]],3,FALSE)</f>
        <v>OCC</v>
      </c>
    </row>
    <row r="3501" spans="1:8" x14ac:dyDescent="0.25">
      <c r="A3501">
        <v>1799</v>
      </c>
      <c r="B3501" s="2">
        <v>43865</v>
      </c>
      <c r="C3501">
        <v>1460</v>
      </c>
      <c r="D3501">
        <v>0.73</v>
      </c>
      <c r="E3501" s="2">
        <v>43865</v>
      </c>
      <c r="F3501">
        <v>4</v>
      </c>
      <c r="G3501" s="10">
        <f>IF(Table_production_dim1[[#This Row],[system_created_date]]=Table_production_dim1[[#Headers],[system_created_date]],"",SUMIF(B:B,Table_production_dim1[[#This Row],[system_created_date]],D:D))</f>
        <v>2.71</v>
      </c>
      <c r="H3501" s="10" t="str">
        <f>VLOOKUP(Table_production_dim1[[#This Row],[material_dim_material_id]],Table_material_dim1[[#All],[material_id]:[material_type_description]],3,FALSE)</f>
        <v>ONP</v>
      </c>
    </row>
    <row r="3502" spans="1:8" x14ac:dyDescent="0.25">
      <c r="A3502">
        <v>1420</v>
      </c>
      <c r="B3502" s="2">
        <v>43865</v>
      </c>
      <c r="C3502">
        <v>1560</v>
      </c>
      <c r="D3502">
        <v>0.78</v>
      </c>
      <c r="E3502" s="2">
        <v>43865</v>
      </c>
      <c r="F3502">
        <v>2</v>
      </c>
      <c r="G3502" s="10">
        <f>IF(Table_production_dim1[[#This Row],[system_created_date]]=Table_production_dim1[[#Headers],[system_created_date]],"",SUMIF(B:B,Table_production_dim1[[#This Row],[system_created_date]],D:D))</f>
        <v>2.71</v>
      </c>
      <c r="H3502" s="10" t="str">
        <f>VLOOKUP(Table_production_dim1[[#This Row],[material_dim_material_id]],Table_material_dim1[[#All],[material_id]:[material_type_description]],3,FALSE)</f>
        <v>OCC</v>
      </c>
    </row>
    <row r="3503" spans="1:8" x14ac:dyDescent="0.25">
      <c r="A3503">
        <v>1995</v>
      </c>
      <c r="B3503" s="2">
        <v>43865</v>
      </c>
      <c r="C3503">
        <v>800</v>
      </c>
      <c r="D3503">
        <v>0.4</v>
      </c>
      <c r="E3503" s="2">
        <v>43865</v>
      </c>
      <c r="F3503">
        <v>7</v>
      </c>
      <c r="G3503" s="10">
        <f>IF(Table_production_dim1[[#This Row],[system_created_date]]=Table_production_dim1[[#Headers],[system_created_date]],"",SUMIF(B:B,Table_production_dim1[[#This Row],[system_created_date]],D:D))</f>
        <v>2.71</v>
      </c>
      <c r="H3503" s="10" t="str">
        <f>VLOOKUP(Table_production_dim1[[#This Row],[material_dim_material_id]],Table_material_dim1[[#All],[material_id]:[material_type_description]],3,FALSE)</f>
        <v>HDPEC</v>
      </c>
    </row>
    <row r="3504" spans="1:8" x14ac:dyDescent="0.25">
      <c r="A3504">
        <v>1419</v>
      </c>
      <c r="B3504" s="2">
        <v>43865</v>
      </c>
      <c r="C3504">
        <v>1600</v>
      </c>
      <c r="D3504">
        <v>0.8</v>
      </c>
      <c r="E3504" s="2">
        <v>43865</v>
      </c>
      <c r="F3504">
        <v>2</v>
      </c>
      <c r="G3504" s="10">
        <f>IF(Table_production_dim1[[#This Row],[system_created_date]]=Table_production_dim1[[#Headers],[system_created_date]],"",SUMIF(B:B,Table_production_dim1[[#This Row],[system_created_date]],D:D))</f>
        <v>2.71</v>
      </c>
      <c r="H3504" s="10" t="str">
        <f>VLOOKUP(Table_production_dim1[[#This Row],[material_dim_material_id]],Table_material_dim1[[#All],[material_id]:[material_type_description]],3,FALSE)</f>
        <v>OCC</v>
      </c>
    </row>
    <row r="3505" spans="1:8" x14ac:dyDescent="0.25">
      <c r="A3505">
        <v>1421</v>
      </c>
      <c r="B3505" s="2">
        <v>43862</v>
      </c>
      <c r="C3505">
        <v>1560</v>
      </c>
      <c r="D3505">
        <v>0.78</v>
      </c>
      <c r="E3505" s="2">
        <v>43862</v>
      </c>
      <c r="F3505">
        <v>2</v>
      </c>
      <c r="G3505" s="10">
        <f>IF(Table_production_dim1[[#This Row],[system_created_date]]=Table_production_dim1[[#Headers],[system_created_date]],"",SUMIF(B:B,Table_production_dim1[[#This Row],[system_created_date]],D:D))</f>
        <v>2.37</v>
      </c>
      <c r="H3505" s="10" t="str">
        <f>VLOOKUP(Table_production_dim1[[#This Row],[material_dim_material_id]],Table_material_dim1[[#All],[material_id]:[material_type_description]],3,FALSE)</f>
        <v>OCC</v>
      </c>
    </row>
    <row r="3506" spans="1:8" x14ac:dyDescent="0.25">
      <c r="A3506">
        <v>1423</v>
      </c>
      <c r="B3506" s="2">
        <v>43862</v>
      </c>
      <c r="C3506">
        <v>1580</v>
      </c>
      <c r="D3506">
        <v>0.79</v>
      </c>
      <c r="E3506" s="2">
        <v>43862</v>
      </c>
      <c r="F3506">
        <v>2</v>
      </c>
      <c r="G3506" s="10">
        <f>IF(Table_production_dim1[[#This Row],[system_created_date]]=Table_production_dim1[[#Headers],[system_created_date]],"",SUMIF(B:B,Table_production_dim1[[#This Row],[system_created_date]],D:D))</f>
        <v>2.37</v>
      </c>
      <c r="H3506" s="10" t="str">
        <f>VLOOKUP(Table_production_dim1[[#This Row],[material_dim_material_id]],Table_material_dim1[[#All],[material_id]:[material_type_description]],3,FALSE)</f>
        <v>OCC</v>
      </c>
    </row>
    <row r="3507" spans="1:8" x14ac:dyDescent="0.25">
      <c r="A3507">
        <v>1422</v>
      </c>
      <c r="B3507" s="2">
        <v>43862</v>
      </c>
      <c r="C3507">
        <v>1600</v>
      </c>
      <c r="D3507">
        <v>0.8</v>
      </c>
      <c r="E3507" s="2">
        <v>43862</v>
      </c>
      <c r="F3507">
        <v>2</v>
      </c>
      <c r="G3507" s="10">
        <f>IF(Table_production_dim1[[#This Row],[system_created_date]]=Table_production_dim1[[#Headers],[system_created_date]],"",SUMIF(B:B,Table_production_dim1[[#This Row],[system_created_date]],D:D))</f>
        <v>2.37</v>
      </c>
      <c r="H3507" s="10" t="str">
        <f>VLOOKUP(Table_production_dim1[[#This Row],[material_dim_material_id]],Table_material_dim1[[#All],[material_id]:[material_type_description]],3,FALSE)</f>
        <v>OCC</v>
      </c>
    </row>
    <row r="3508" spans="1:8" x14ac:dyDescent="0.25">
      <c r="A3508">
        <v>1800</v>
      </c>
      <c r="B3508" s="2">
        <v>43861</v>
      </c>
      <c r="C3508">
        <v>1500</v>
      </c>
      <c r="D3508">
        <v>0.75</v>
      </c>
      <c r="E3508" s="2">
        <v>43861</v>
      </c>
      <c r="F3508">
        <v>4</v>
      </c>
      <c r="G3508" s="10">
        <f>IF(Table_production_dim1[[#This Row],[system_created_date]]=Table_production_dim1[[#Headers],[system_created_date]],"",SUMIF(B:B,Table_production_dim1[[#This Row],[system_created_date]],D:D))</f>
        <v>2.21</v>
      </c>
      <c r="H3508" s="10" t="str">
        <f>VLOOKUP(Table_production_dim1[[#This Row],[material_dim_material_id]],Table_material_dim1[[#All],[material_id]:[material_type_description]],3,FALSE)</f>
        <v>ONP</v>
      </c>
    </row>
    <row r="3509" spans="1:8" x14ac:dyDescent="0.25">
      <c r="A3509">
        <v>1801</v>
      </c>
      <c r="B3509" s="2">
        <v>43861</v>
      </c>
      <c r="C3509">
        <v>1560</v>
      </c>
      <c r="D3509">
        <v>0.78</v>
      </c>
      <c r="E3509" s="2">
        <v>43861</v>
      </c>
      <c r="F3509">
        <v>4</v>
      </c>
      <c r="G3509" s="10">
        <f>IF(Table_production_dim1[[#This Row],[system_created_date]]=Table_production_dim1[[#Headers],[system_created_date]],"",SUMIF(B:B,Table_production_dim1[[#This Row],[system_created_date]],D:D))</f>
        <v>2.21</v>
      </c>
      <c r="H3509" s="10" t="str">
        <f>VLOOKUP(Table_production_dim1[[#This Row],[material_dim_material_id]],Table_material_dim1[[#All],[material_id]:[material_type_description]],3,FALSE)</f>
        <v>ONP</v>
      </c>
    </row>
    <row r="3510" spans="1:8" x14ac:dyDescent="0.25">
      <c r="A3510">
        <v>1938</v>
      </c>
      <c r="B3510" s="2">
        <v>43861</v>
      </c>
      <c r="C3510">
        <v>760</v>
      </c>
      <c r="D3510">
        <v>0.38</v>
      </c>
      <c r="E3510" s="2">
        <v>43861</v>
      </c>
      <c r="F3510">
        <v>6</v>
      </c>
      <c r="G3510" s="10">
        <f>IF(Table_production_dim1[[#This Row],[system_created_date]]=Table_production_dim1[[#Headers],[system_created_date]],"",SUMIF(B:B,Table_production_dim1[[#This Row],[system_created_date]],D:D))</f>
        <v>2.21</v>
      </c>
      <c r="H3510" s="10" t="str">
        <f>VLOOKUP(Table_production_dim1[[#This Row],[material_dim_material_id]],Table_material_dim1[[#All],[material_id]:[material_type_description]],3,FALSE)</f>
        <v>HDPEN</v>
      </c>
    </row>
    <row r="3511" spans="1:8" x14ac:dyDescent="0.25">
      <c r="A3511">
        <v>2169</v>
      </c>
      <c r="B3511" s="2">
        <v>43861</v>
      </c>
      <c r="C3511">
        <v>600</v>
      </c>
      <c r="D3511">
        <v>0.3</v>
      </c>
      <c r="E3511" s="2">
        <v>43861</v>
      </c>
      <c r="F3511">
        <v>8</v>
      </c>
      <c r="G3511" s="10">
        <f>IF(Table_production_dim1[[#This Row],[system_created_date]]=Table_production_dim1[[#Headers],[system_created_date]],"",SUMIF(B:B,Table_production_dim1[[#This Row],[system_created_date]],D:D))</f>
        <v>2.21</v>
      </c>
      <c r="H3511" s="10" t="str">
        <f>VLOOKUP(Table_production_dim1[[#This Row],[material_dim_material_id]],Table_material_dim1[[#All],[material_id]:[material_type_description]],3,FALSE)</f>
        <v>UBC</v>
      </c>
    </row>
    <row r="3512" spans="1:8" x14ac:dyDescent="0.25">
      <c r="A3512">
        <v>1426</v>
      </c>
      <c r="B3512" s="2">
        <v>43860</v>
      </c>
      <c r="C3512">
        <v>1400</v>
      </c>
      <c r="D3512">
        <v>0.7</v>
      </c>
      <c r="E3512" s="2">
        <v>43860</v>
      </c>
      <c r="F3512">
        <v>2</v>
      </c>
      <c r="G3512" s="10">
        <f>IF(Table_production_dim1[[#This Row],[system_created_date]]=Table_production_dim1[[#Headers],[system_created_date]],"",SUMIF(B:B,Table_production_dim1[[#This Row],[system_created_date]],D:D))</f>
        <v>2.11</v>
      </c>
      <c r="H3512" s="10" t="str">
        <f>VLOOKUP(Table_production_dim1[[#This Row],[material_dim_material_id]],Table_material_dim1[[#All],[material_id]:[material_type_description]],3,FALSE)</f>
        <v>OCC</v>
      </c>
    </row>
    <row r="3513" spans="1:8" x14ac:dyDescent="0.25">
      <c r="A3513">
        <v>1425</v>
      </c>
      <c r="B3513" s="2">
        <v>43860</v>
      </c>
      <c r="C3513">
        <v>1420</v>
      </c>
      <c r="D3513">
        <v>0.71</v>
      </c>
      <c r="E3513" s="2">
        <v>43860</v>
      </c>
      <c r="F3513">
        <v>2</v>
      </c>
      <c r="G3513" s="10">
        <f>IF(Table_production_dim1[[#This Row],[system_created_date]]=Table_production_dim1[[#Headers],[system_created_date]],"",SUMIF(B:B,Table_production_dim1[[#This Row],[system_created_date]],D:D))</f>
        <v>2.11</v>
      </c>
      <c r="H3513" s="10" t="str">
        <f>VLOOKUP(Table_production_dim1[[#This Row],[material_dim_material_id]],Table_material_dim1[[#All],[material_id]:[material_type_description]],3,FALSE)</f>
        <v>OCC</v>
      </c>
    </row>
    <row r="3514" spans="1:8" x14ac:dyDescent="0.25">
      <c r="A3514">
        <v>1424</v>
      </c>
      <c r="B3514" s="2">
        <v>43860</v>
      </c>
      <c r="C3514">
        <v>1400</v>
      </c>
      <c r="D3514">
        <v>0.7</v>
      </c>
      <c r="E3514" s="2">
        <v>43860</v>
      </c>
      <c r="F3514">
        <v>2</v>
      </c>
      <c r="G3514" s="10">
        <f>IF(Table_production_dim1[[#This Row],[system_created_date]]=Table_production_dim1[[#Headers],[system_created_date]],"",SUMIF(B:B,Table_production_dim1[[#This Row],[system_created_date]],D:D))</f>
        <v>2.11</v>
      </c>
      <c r="H3514" s="10" t="str">
        <f>VLOOKUP(Table_production_dim1[[#This Row],[material_dim_material_id]],Table_material_dim1[[#All],[material_id]:[material_type_description]],3,FALSE)</f>
        <v>OCC</v>
      </c>
    </row>
    <row r="3515" spans="1:8" x14ac:dyDescent="0.25">
      <c r="A3515">
        <v>1429</v>
      </c>
      <c r="B3515" s="2">
        <v>43859</v>
      </c>
      <c r="C3515">
        <v>1420</v>
      </c>
      <c r="D3515">
        <v>0.71</v>
      </c>
      <c r="E3515" s="2">
        <v>43859</v>
      </c>
      <c r="F3515">
        <v>2</v>
      </c>
      <c r="G3515" s="10">
        <f>IF(Table_production_dim1[[#This Row],[system_created_date]]=Table_production_dim1[[#Headers],[system_created_date]],"",SUMIF(B:B,Table_production_dim1[[#This Row],[system_created_date]],D:D))</f>
        <v>4.99</v>
      </c>
      <c r="H3515" s="10" t="str">
        <f>VLOOKUP(Table_production_dim1[[#This Row],[material_dim_material_id]],Table_material_dim1[[#All],[material_id]:[material_type_description]],3,FALSE)</f>
        <v>OCC</v>
      </c>
    </row>
    <row r="3516" spans="1:8" x14ac:dyDescent="0.25">
      <c r="A3516">
        <v>2170</v>
      </c>
      <c r="B3516" s="2">
        <v>43859</v>
      </c>
      <c r="C3516">
        <v>700</v>
      </c>
      <c r="D3516">
        <v>0.35</v>
      </c>
      <c r="E3516" s="2">
        <v>43859</v>
      </c>
      <c r="F3516">
        <v>8</v>
      </c>
      <c r="G3516" s="10">
        <f>IF(Table_production_dim1[[#This Row],[system_created_date]]=Table_production_dim1[[#Headers],[system_created_date]],"",SUMIF(B:B,Table_production_dim1[[#This Row],[system_created_date]],D:D))</f>
        <v>4.99</v>
      </c>
      <c r="H3516" s="10" t="str">
        <f>VLOOKUP(Table_production_dim1[[#This Row],[material_dim_material_id]],Table_material_dim1[[#All],[material_id]:[material_type_description]],3,FALSE)</f>
        <v>UBC</v>
      </c>
    </row>
    <row r="3517" spans="1:8" x14ac:dyDescent="0.25">
      <c r="A3517">
        <v>1536</v>
      </c>
      <c r="B3517" s="2">
        <v>43859</v>
      </c>
      <c r="C3517">
        <v>660</v>
      </c>
      <c r="D3517">
        <v>0.33</v>
      </c>
      <c r="E3517" s="2">
        <v>43859</v>
      </c>
      <c r="F3517">
        <v>3</v>
      </c>
      <c r="G3517" s="10">
        <f>IF(Table_production_dim1[[#This Row],[system_created_date]]=Table_production_dim1[[#Headers],[system_created_date]],"",SUMIF(B:B,Table_production_dim1[[#This Row],[system_created_date]],D:D))</f>
        <v>4.99</v>
      </c>
      <c r="H3517" s="10" t="str">
        <f>VLOOKUP(Table_production_dim1[[#This Row],[material_dim_material_id]],Table_material_dim1[[#All],[material_id]:[material_type_description]],3,FALSE)</f>
        <v>TIN</v>
      </c>
    </row>
    <row r="3518" spans="1:8" x14ac:dyDescent="0.25">
      <c r="A3518">
        <v>1427</v>
      </c>
      <c r="B3518" s="2">
        <v>43859</v>
      </c>
      <c r="C3518">
        <v>1400</v>
      </c>
      <c r="D3518">
        <v>0.7</v>
      </c>
      <c r="E3518" s="2">
        <v>43859</v>
      </c>
      <c r="F3518">
        <v>2</v>
      </c>
      <c r="G3518" s="10">
        <f>IF(Table_production_dim1[[#This Row],[system_created_date]]=Table_production_dim1[[#Headers],[system_created_date]],"",SUMIF(B:B,Table_production_dim1[[#This Row],[system_created_date]],D:D))</f>
        <v>4.99</v>
      </c>
      <c r="H3518" s="10" t="str">
        <f>VLOOKUP(Table_production_dim1[[#This Row],[material_dim_material_id]],Table_material_dim1[[#All],[material_id]:[material_type_description]],3,FALSE)</f>
        <v>OCC</v>
      </c>
    </row>
    <row r="3519" spans="1:8" x14ac:dyDescent="0.25">
      <c r="A3519">
        <v>1428</v>
      </c>
      <c r="B3519" s="2">
        <v>43859</v>
      </c>
      <c r="C3519">
        <v>1400</v>
      </c>
      <c r="D3519">
        <v>0.7</v>
      </c>
      <c r="E3519" s="2">
        <v>43859</v>
      </c>
      <c r="F3519">
        <v>2</v>
      </c>
      <c r="G3519" s="10">
        <f>IF(Table_production_dim1[[#This Row],[system_created_date]]=Table_production_dim1[[#Headers],[system_created_date]],"",SUMIF(B:B,Table_production_dim1[[#This Row],[system_created_date]],D:D))</f>
        <v>4.99</v>
      </c>
      <c r="H3519" s="10" t="str">
        <f>VLOOKUP(Table_production_dim1[[#This Row],[material_dim_material_id]],Table_material_dim1[[#All],[material_id]:[material_type_description]],3,FALSE)</f>
        <v>OCC</v>
      </c>
    </row>
    <row r="3520" spans="1:8" x14ac:dyDescent="0.25">
      <c r="A3520">
        <v>1802</v>
      </c>
      <c r="B3520" s="2">
        <v>43859</v>
      </c>
      <c r="C3520">
        <v>1600</v>
      </c>
      <c r="D3520">
        <v>0.8</v>
      </c>
      <c r="E3520" s="2">
        <v>43859</v>
      </c>
      <c r="F3520">
        <v>4</v>
      </c>
      <c r="G3520" s="10">
        <f>IF(Table_production_dim1[[#This Row],[system_created_date]]=Table_production_dim1[[#Headers],[system_created_date]],"",SUMIF(B:B,Table_production_dim1[[#This Row],[system_created_date]],D:D))</f>
        <v>4.99</v>
      </c>
      <c r="H3520" s="10" t="str">
        <f>VLOOKUP(Table_production_dim1[[#This Row],[material_dim_material_id]],Table_material_dim1[[#All],[material_id]:[material_type_description]],3,FALSE)</f>
        <v>ONP</v>
      </c>
    </row>
    <row r="3521" spans="1:8" x14ac:dyDescent="0.25">
      <c r="A3521">
        <v>1803</v>
      </c>
      <c r="B3521" s="2">
        <v>43859</v>
      </c>
      <c r="C3521">
        <v>1400</v>
      </c>
      <c r="D3521">
        <v>0.7</v>
      </c>
      <c r="E3521" s="2">
        <v>43859</v>
      </c>
      <c r="F3521">
        <v>4</v>
      </c>
      <c r="G3521" s="10">
        <f>IF(Table_production_dim1[[#This Row],[system_created_date]]=Table_production_dim1[[#Headers],[system_created_date]],"",SUMIF(B:B,Table_production_dim1[[#This Row],[system_created_date]],D:D))</f>
        <v>4.99</v>
      </c>
      <c r="H3521" s="10" t="str">
        <f>VLOOKUP(Table_production_dim1[[#This Row],[material_dim_material_id]],Table_material_dim1[[#All],[material_id]:[material_type_description]],3,FALSE)</f>
        <v>ONP</v>
      </c>
    </row>
    <row r="3522" spans="1:8" x14ac:dyDescent="0.25">
      <c r="A3522">
        <v>1430</v>
      </c>
      <c r="B3522" s="2">
        <v>43859</v>
      </c>
      <c r="C3522">
        <v>1400</v>
      </c>
      <c r="D3522">
        <v>0.7</v>
      </c>
      <c r="E3522" s="2">
        <v>43859</v>
      </c>
      <c r="F3522">
        <v>2</v>
      </c>
      <c r="G3522" s="10">
        <f>IF(Table_production_dim1[[#This Row],[system_created_date]]=Table_production_dim1[[#Headers],[system_created_date]],"",SUMIF(B:B,Table_production_dim1[[#This Row],[system_created_date]],D:D))</f>
        <v>4.99</v>
      </c>
      <c r="H3522" s="10" t="str">
        <f>VLOOKUP(Table_production_dim1[[#This Row],[material_dim_material_id]],Table_material_dim1[[#All],[material_id]:[material_type_description]],3,FALSE)</f>
        <v>OCC</v>
      </c>
    </row>
    <row r="3523" spans="1:8" x14ac:dyDescent="0.25">
      <c r="A3523">
        <v>1996</v>
      </c>
      <c r="B3523" s="2">
        <v>43858</v>
      </c>
      <c r="C3523">
        <v>600</v>
      </c>
      <c r="D3523">
        <v>0.3</v>
      </c>
      <c r="E3523" s="2">
        <v>43858</v>
      </c>
      <c r="F3523">
        <v>7</v>
      </c>
      <c r="G3523" s="10">
        <f>IF(Table_production_dim1[[#This Row],[system_created_date]]=Table_production_dim1[[#Headers],[system_created_date]],"",SUMIF(B:B,Table_production_dim1[[#This Row],[system_created_date]],D:D))</f>
        <v>2.4</v>
      </c>
      <c r="H3523" s="10" t="str">
        <f>VLOOKUP(Table_production_dim1[[#This Row],[material_dim_material_id]],Table_material_dim1[[#All],[material_id]:[material_type_description]],3,FALSE)</f>
        <v>HDPEC</v>
      </c>
    </row>
    <row r="3524" spans="1:8" x14ac:dyDescent="0.25">
      <c r="A3524">
        <v>1432</v>
      </c>
      <c r="B3524" s="2">
        <v>43858</v>
      </c>
      <c r="C3524">
        <v>1400</v>
      </c>
      <c r="D3524">
        <v>0.7</v>
      </c>
      <c r="E3524" s="2">
        <v>43858</v>
      </c>
      <c r="F3524">
        <v>2</v>
      </c>
      <c r="G3524" s="10">
        <f>IF(Table_production_dim1[[#This Row],[system_created_date]]=Table_production_dim1[[#Headers],[system_created_date]],"",SUMIF(B:B,Table_production_dim1[[#This Row],[system_created_date]],D:D))</f>
        <v>2.4</v>
      </c>
      <c r="H3524" s="10" t="str">
        <f>VLOOKUP(Table_production_dim1[[#This Row],[material_dim_material_id]],Table_material_dim1[[#All],[material_id]:[material_type_description]],3,FALSE)</f>
        <v>OCC</v>
      </c>
    </row>
    <row r="3525" spans="1:8" x14ac:dyDescent="0.25">
      <c r="A3525">
        <v>1433</v>
      </c>
      <c r="B3525" s="2">
        <v>43858</v>
      </c>
      <c r="C3525">
        <v>1400</v>
      </c>
      <c r="D3525">
        <v>0.7</v>
      </c>
      <c r="E3525" s="2">
        <v>43858</v>
      </c>
      <c r="F3525">
        <v>2</v>
      </c>
      <c r="G3525" s="10">
        <f>IF(Table_production_dim1[[#This Row],[system_created_date]]=Table_production_dim1[[#Headers],[system_created_date]],"",SUMIF(B:B,Table_production_dim1[[#This Row],[system_created_date]],D:D))</f>
        <v>2.4</v>
      </c>
      <c r="H3525" s="10" t="str">
        <f>VLOOKUP(Table_production_dim1[[#This Row],[material_dim_material_id]],Table_material_dim1[[#All],[material_id]:[material_type_description]],3,FALSE)</f>
        <v>OCC</v>
      </c>
    </row>
    <row r="3526" spans="1:8" x14ac:dyDescent="0.25">
      <c r="A3526">
        <v>1431</v>
      </c>
      <c r="B3526" s="2">
        <v>43858</v>
      </c>
      <c r="C3526">
        <v>1400</v>
      </c>
      <c r="D3526">
        <v>0.7</v>
      </c>
      <c r="E3526" s="2">
        <v>43858</v>
      </c>
      <c r="F3526">
        <v>2</v>
      </c>
      <c r="G3526" s="10">
        <f>IF(Table_production_dim1[[#This Row],[system_created_date]]=Table_production_dim1[[#Headers],[system_created_date]],"",SUMIF(B:B,Table_production_dim1[[#This Row],[system_created_date]],D:D))</f>
        <v>2.4</v>
      </c>
      <c r="H3526" s="10" t="str">
        <f>VLOOKUP(Table_production_dim1[[#This Row],[material_dim_material_id]],Table_material_dim1[[#All],[material_id]:[material_type_description]],3,FALSE)</f>
        <v>OCC</v>
      </c>
    </row>
    <row r="3527" spans="1:8" x14ac:dyDescent="0.25">
      <c r="A3527">
        <v>2171</v>
      </c>
      <c r="B3527" s="2">
        <v>43857</v>
      </c>
      <c r="C3527">
        <v>580</v>
      </c>
      <c r="D3527">
        <v>0.28999999999999998</v>
      </c>
      <c r="E3527" s="2">
        <v>43857</v>
      </c>
      <c r="F3527">
        <v>8</v>
      </c>
      <c r="G3527" s="10">
        <f>IF(Table_production_dim1[[#This Row],[system_created_date]]=Table_production_dim1[[#Headers],[system_created_date]],"",SUMIF(B:B,Table_production_dim1[[#This Row],[system_created_date]],D:D))</f>
        <v>1.44</v>
      </c>
      <c r="H3527" s="10" t="str">
        <f>VLOOKUP(Table_production_dim1[[#This Row],[material_dim_material_id]],Table_material_dim1[[#All],[material_id]:[material_type_description]],3,FALSE)</f>
        <v>UBC</v>
      </c>
    </row>
    <row r="3528" spans="1:8" x14ac:dyDescent="0.25">
      <c r="A3528">
        <v>1434</v>
      </c>
      <c r="B3528" s="2">
        <v>43857</v>
      </c>
      <c r="C3528">
        <v>1400</v>
      </c>
      <c r="D3528">
        <v>0.7</v>
      </c>
      <c r="E3528" s="2">
        <v>43857</v>
      </c>
      <c r="F3528">
        <v>2</v>
      </c>
      <c r="G3528" s="10">
        <f>IF(Table_production_dim1[[#This Row],[system_created_date]]=Table_production_dim1[[#Headers],[system_created_date]],"",SUMIF(B:B,Table_production_dim1[[#This Row],[system_created_date]],D:D))</f>
        <v>1.44</v>
      </c>
      <c r="H3528" s="10" t="str">
        <f>VLOOKUP(Table_production_dim1[[#This Row],[material_dim_material_id]],Table_material_dim1[[#All],[material_id]:[material_type_description]],3,FALSE)</f>
        <v>OCC</v>
      </c>
    </row>
    <row r="3529" spans="1:8" x14ac:dyDescent="0.25">
      <c r="A3529">
        <v>1537</v>
      </c>
      <c r="B3529" s="2">
        <v>43857</v>
      </c>
      <c r="C3529">
        <v>900</v>
      </c>
      <c r="D3529">
        <v>0.45</v>
      </c>
      <c r="E3529" s="2">
        <v>43857</v>
      </c>
      <c r="F3529">
        <v>3</v>
      </c>
      <c r="G3529" s="10">
        <f>IF(Table_production_dim1[[#This Row],[system_created_date]]=Table_production_dim1[[#Headers],[system_created_date]],"",SUMIF(B:B,Table_production_dim1[[#This Row],[system_created_date]],D:D))</f>
        <v>1.44</v>
      </c>
      <c r="H3529" s="10" t="str">
        <f>VLOOKUP(Table_production_dim1[[#This Row],[material_dim_material_id]],Table_material_dim1[[#All],[material_id]:[material_type_description]],3,FALSE)</f>
        <v>TIN</v>
      </c>
    </row>
    <row r="3530" spans="1:8" x14ac:dyDescent="0.25">
      <c r="A3530">
        <v>1997</v>
      </c>
      <c r="B3530" s="2">
        <v>43854</v>
      </c>
      <c r="C3530">
        <v>600</v>
      </c>
      <c r="D3530">
        <v>0.3</v>
      </c>
      <c r="E3530" s="2">
        <v>43854</v>
      </c>
      <c r="F3530">
        <v>7</v>
      </c>
      <c r="G3530" s="10">
        <f>IF(Table_production_dim1[[#This Row],[system_created_date]]=Table_production_dim1[[#Headers],[system_created_date]],"",SUMIF(B:B,Table_production_dim1[[#This Row],[system_created_date]],D:D))</f>
        <v>3.2499999999999996</v>
      </c>
      <c r="H3530" s="10" t="str">
        <f>VLOOKUP(Table_production_dim1[[#This Row],[material_dim_material_id]],Table_material_dim1[[#All],[material_id]:[material_type_description]],3,FALSE)</f>
        <v>HDPEC</v>
      </c>
    </row>
    <row r="3531" spans="1:8" x14ac:dyDescent="0.25">
      <c r="A3531">
        <v>1804</v>
      </c>
      <c r="B3531" s="2">
        <v>43854</v>
      </c>
      <c r="C3531">
        <v>1700</v>
      </c>
      <c r="D3531">
        <v>0.85</v>
      </c>
      <c r="E3531" s="2">
        <v>43854</v>
      </c>
      <c r="F3531">
        <v>4</v>
      </c>
      <c r="G3531" s="10">
        <f>IF(Table_production_dim1[[#This Row],[system_created_date]]=Table_production_dim1[[#Headers],[system_created_date]],"",SUMIF(B:B,Table_production_dim1[[#This Row],[system_created_date]],D:D))</f>
        <v>3.2499999999999996</v>
      </c>
      <c r="H3531" s="10" t="str">
        <f>VLOOKUP(Table_production_dim1[[#This Row],[material_dim_material_id]],Table_material_dim1[[#All],[material_id]:[material_type_description]],3,FALSE)</f>
        <v>ONP</v>
      </c>
    </row>
    <row r="3532" spans="1:8" x14ac:dyDescent="0.25">
      <c r="A3532">
        <v>1437</v>
      </c>
      <c r="B3532" s="2">
        <v>43854</v>
      </c>
      <c r="C3532">
        <v>1400</v>
      </c>
      <c r="D3532">
        <v>0.7</v>
      </c>
      <c r="E3532" s="2">
        <v>43854</v>
      </c>
      <c r="F3532">
        <v>2</v>
      </c>
      <c r="G3532" s="10">
        <f>IF(Table_production_dim1[[#This Row],[system_created_date]]=Table_production_dim1[[#Headers],[system_created_date]],"",SUMIF(B:B,Table_production_dim1[[#This Row],[system_created_date]],D:D))</f>
        <v>3.2499999999999996</v>
      </c>
      <c r="H3532" s="10" t="str">
        <f>VLOOKUP(Table_production_dim1[[#This Row],[material_dim_material_id]],Table_material_dim1[[#All],[material_id]:[material_type_description]],3,FALSE)</f>
        <v>OCC</v>
      </c>
    </row>
    <row r="3533" spans="1:8" x14ac:dyDescent="0.25">
      <c r="A3533">
        <v>1436</v>
      </c>
      <c r="B3533" s="2">
        <v>43854</v>
      </c>
      <c r="C3533">
        <v>1420</v>
      </c>
      <c r="D3533">
        <v>0.71</v>
      </c>
      <c r="E3533" s="2">
        <v>43854</v>
      </c>
      <c r="F3533">
        <v>2</v>
      </c>
      <c r="G3533" s="10">
        <f>IF(Table_production_dim1[[#This Row],[system_created_date]]=Table_production_dim1[[#Headers],[system_created_date]],"",SUMIF(B:B,Table_production_dim1[[#This Row],[system_created_date]],D:D))</f>
        <v>3.2499999999999996</v>
      </c>
      <c r="H3533" s="10" t="str">
        <f>VLOOKUP(Table_production_dim1[[#This Row],[material_dim_material_id]],Table_material_dim1[[#All],[material_id]:[material_type_description]],3,FALSE)</f>
        <v>OCC</v>
      </c>
    </row>
    <row r="3534" spans="1:8" x14ac:dyDescent="0.25">
      <c r="A3534">
        <v>1435</v>
      </c>
      <c r="B3534" s="2">
        <v>43854</v>
      </c>
      <c r="C3534">
        <v>1380</v>
      </c>
      <c r="D3534">
        <v>0.69</v>
      </c>
      <c r="E3534" s="2">
        <v>43854</v>
      </c>
      <c r="F3534">
        <v>2</v>
      </c>
      <c r="G3534" s="10">
        <f>IF(Table_production_dim1[[#This Row],[system_created_date]]=Table_production_dim1[[#Headers],[system_created_date]],"",SUMIF(B:B,Table_production_dim1[[#This Row],[system_created_date]],D:D))</f>
        <v>3.2499999999999996</v>
      </c>
      <c r="H3534" s="10" t="str">
        <f>VLOOKUP(Table_production_dim1[[#This Row],[material_dim_material_id]],Table_material_dim1[[#All],[material_id]:[material_type_description]],3,FALSE)</f>
        <v>OCC</v>
      </c>
    </row>
    <row r="3535" spans="1:8" x14ac:dyDescent="0.25">
      <c r="A3535">
        <v>1439</v>
      </c>
      <c r="B3535" s="2">
        <v>43853</v>
      </c>
      <c r="C3535">
        <v>1380</v>
      </c>
      <c r="D3535">
        <v>0.69</v>
      </c>
      <c r="E3535" s="2">
        <v>43853</v>
      </c>
      <c r="F3535">
        <v>2</v>
      </c>
      <c r="G3535" s="10">
        <f>IF(Table_production_dim1[[#This Row],[system_created_date]]=Table_production_dim1[[#Headers],[system_created_date]],"",SUMIF(B:B,Table_production_dim1[[#This Row],[system_created_date]],D:D))</f>
        <v>2.9799999999999995</v>
      </c>
      <c r="H3535" s="10" t="str">
        <f>VLOOKUP(Table_production_dim1[[#This Row],[material_dim_material_id]],Table_material_dim1[[#All],[material_id]:[material_type_description]],3,FALSE)</f>
        <v>OCC</v>
      </c>
    </row>
    <row r="3536" spans="1:8" x14ac:dyDescent="0.25">
      <c r="A3536">
        <v>1438</v>
      </c>
      <c r="B3536" s="2">
        <v>43853</v>
      </c>
      <c r="C3536">
        <v>1400</v>
      </c>
      <c r="D3536">
        <v>0.7</v>
      </c>
      <c r="E3536" s="2">
        <v>43853</v>
      </c>
      <c r="F3536">
        <v>2</v>
      </c>
      <c r="G3536" s="10">
        <f>IF(Table_production_dim1[[#This Row],[system_created_date]]=Table_production_dim1[[#Headers],[system_created_date]],"",SUMIF(B:B,Table_production_dim1[[#This Row],[system_created_date]],D:D))</f>
        <v>2.9799999999999995</v>
      </c>
      <c r="H3536" s="10" t="str">
        <f>VLOOKUP(Table_production_dim1[[#This Row],[material_dim_material_id]],Table_material_dim1[[#All],[material_id]:[material_type_description]],3,FALSE)</f>
        <v>OCC</v>
      </c>
    </row>
    <row r="3537" spans="1:8" x14ac:dyDescent="0.25">
      <c r="A3537">
        <v>1806</v>
      </c>
      <c r="B3537" s="2">
        <v>43853</v>
      </c>
      <c r="C3537">
        <v>1580</v>
      </c>
      <c r="D3537">
        <v>0.79</v>
      </c>
      <c r="E3537" s="2">
        <v>43853</v>
      </c>
      <c r="F3537">
        <v>4</v>
      </c>
      <c r="G3537" s="10">
        <f>IF(Table_production_dim1[[#This Row],[system_created_date]]=Table_production_dim1[[#Headers],[system_created_date]],"",SUMIF(B:B,Table_production_dim1[[#This Row],[system_created_date]],D:D))</f>
        <v>2.9799999999999995</v>
      </c>
      <c r="H3537" s="10" t="str">
        <f>VLOOKUP(Table_production_dim1[[#This Row],[material_dim_material_id]],Table_material_dim1[[#All],[material_id]:[material_type_description]],3,FALSE)</f>
        <v>ONP</v>
      </c>
    </row>
    <row r="3538" spans="1:8" x14ac:dyDescent="0.25">
      <c r="A3538">
        <v>1805</v>
      </c>
      <c r="B3538" s="2">
        <v>43853</v>
      </c>
      <c r="C3538">
        <v>1600</v>
      </c>
      <c r="D3538">
        <v>0.8</v>
      </c>
      <c r="E3538" s="2">
        <v>43853</v>
      </c>
      <c r="F3538">
        <v>4</v>
      </c>
      <c r="G3538" s="10">
        <f>IF(Table_production_dim1[[#This Row],[system_created_date]]=Table_production_dim1[[#Headers],[system_created_date]],"",SUMIF(B:B,Table_production_dim1[[#This Row],[system_created_date]],D:D))</f>
        <v>2.9799999999999995</v>
      </c>
      <c r="H3538" s="10" t="str">
        <f>VLOOKUP(Table_production_dim1[[#This Row],[material_dim_material_id]],Table_material_dim1[[#All],[material_id]:[material_type_description]],3,FALSE)</f>
        <v>ONP</v>
      </c>
    </row>
    <row r="3539" spans="1:8" x14ac:dyDescent="0.25">
      <c r="A3539">
        <v>1998</v>
      </c>
      <c r="B3539" s="2">
        <v>43849</v>
      </c>
      <c r="C3539">
        <v>500</v>
      </c>
      <c r="D3539">
        <v>0.25</v>
      </c>
      <c r="E3539" s="2">
        <v>43849</v>
      </c>
      <c r="F3539">
        <v>7</v>
      </c>
      <c r="G3539" s="10">
        <f>IF(Table_production_dim1[[#This Row],[system_created_date]]=Table_production_dim1[[#Headers],[system_created_date]],"",SUMIF(B:B,Table_production_dim1[[#This Row],[system_created_date]],D:D))</f>
        <v>0.25</v>
      </c>
      <c r="H3539" s="10" t="str">
        <f>VLOOKUP(Table_production_dim1[[#This Row],[material_dim_material_id]],Table_material_dim1[[#All],[material_id]:[material_type_description]],3,FALSE)</f>
        <v>HDPEC</v>
      </c>
    </row>
    <row r="3540" spans="1:8" x14ac:dyDescent="0.25">
      <c r="A3540">
        <v>1440</v>
      </c>
      <c r="B3540" s="2">
        <v>43847</v>
      </c>
      <c r="C3540">
        <v>1400</v>
      </c>
      <c r="D3540">
        <v>0.7</v>
      </c>
      <c r="E3540" s="2">
        <v>43847</v>
      </c>
      <c r="F3540">
        <v>2</v>
      </c>
      <c r="G3540" s="10">
        <f>IF(Table_production_dim1[[#This Row],[system_created_date]]=Table_production_dim1[[#Headers],[system_created_date]],"",SUMIF(B:B,Table_production_dim1[[#This Row],[system_created_date]],D:D))</f>
        <v>2.12</v>
      </c>
      <c r="H3540" s="10" t="str">
        <f>VLOOKUP(Table_production_dim1[[#This Row],[material_dim_material_id]],Table_material_dim1[[#All],[material_id]:[material_type_description]],3,FALSE)</f>
        <v>OCC</v>
      </c>
    </row>
    <row r="3541" spans="1:8" x14ac:dyDescent="0.25">
      <c r="A3541">
        <v>1442</v>
      </c>
      <c r="B3541" s="2">
        <v>43847</v>
      </c>
      <c r="C3541">
        <v>1440</v>
      </c>
      <c r="D3541">
        <v>0.72</v>
      </c>
      <c r="E3541" s="2">
        <v>43847</v>
      </c>
      <c r="F3541">
        <v>2</v>
      </c>
      <c r="G3541" s="10">
        <f>IF(Table_production_dim1[[#This Row],[system_created_date]]=Table_production_dim1[[#Headers],[system_created_date]],"",SUMIF(B:B,Table_production_dim1[[#This Row],[system_created_date]],D:D))</f>
        <v>2.12</v>
      </c>
      <c r="H3541" s="10" t="str">
        <f>VLOOKUP(Table_production_dim1[[#This Row],[material_dim_material_id]],Table_material_dim1[[#All],[material_id]:[material_type_description]],3,FALSE)</f>
        <v>OCC</v>
      </c>
    </row>
    <row r="3542" spans="1:8" x14ac:dyDescent="0.25">
      <c r="A3542">
        <v>1441</v>
      </c>
      <c r="B3542" s="2">
        <v>43847</v>
      </c>
      <c r="C3542">
        <v>1400</v>
      </c>
      <c r="D3542">
        <v>0.7</v>
      </c>
      <c r="E3542" s="2">
        <v>43847</v>
      </c>
      <c r="F3542">
        <v>2</v>
      </c>
      <c r="G3542" s="10">
        <f>IF(Table_production_dim1[[#This Row],[system_created_date]]=Table_production_dim1[[#Headers],[system_created_date]],"",SUMIF(B:B,Table_production_dim1[[#This Row],[system_created_date]],D:D))</f>
        <v>2.12</v>
      </c>
      <c r="H3542" s="10" t="str">
        <f>VLOOKUP(Table_production_dim1[[#This Row],[material_dim_material_id]],Table_material_dim1[[#All],[material_id]:[material_type_description]],3,FALSE)</f>
        <v>OCC</v>
      </c>
    </row>
    <row r="3543" spans="1:8" x14ac:dyDescent="0.25">
      <c r="A3543">
        <v>1443</v>
      </c>
      <c r="B3543" s="2">
        <v>43846</v>
      </c>
      <c r="C3543">
        <v>1400</v>
      </c>
      <c r="D3543">
        <v>0.7</v>
      </c>
      <c r="E3543" s="2">
        <v>43846</v>
      </c>
      <c r="F3543">
        <v>2</v>
      </c>
      <c r="G3543" s="10">
        <f>IF(Table_production_dim1[[#This Row],[system_created_date]]=Table_production_dim1[[#Headers],[system_created_date]],"",SUMIF(B:B,Table_production_dim1[[#This Row],[system_created_date]],D:D))</f>
        <v>3.11</v>
      </c>
      <c r="H3543" s="10" t="str">
        <f>VLOOKUP(Table_production_dim1[[#This Row],[material_dim_material_id]],Table_material_dim1[[#All],[material_id]:[material_type_description]],3,FALSE)</f>
        <v>OCC</v>
      </c>
    </row>
    <row r="3544" spans="1:8" x14ac:dyDescent="0.25">
      <c r="A3544">
        <v>1444</v>
      </c>
      <c r="B3544" s="2">
        <v>43846</v>
      </c>
      <c r="C3544">
        <v>1400</v>
      </c>
      <c r="D3544">
        <v>0.7</v>
      </c>
      <c r="E3544" s="2">
        <v>43846</v>
      </c>
      <c r="F3544">
        <v>2</v>
      </c>
      <c r="G3544" s="10">
        <f>IF(Table_production_dim1[[#This Row],[system_created_date]]=Table_production_dim1[[#Headers],[system_created_date]],"",SUMIF(B:B,Table_production_dim1[[#This Row],[system_created_date]],D:D))</f>
        <v>3.11</v>
      </c>
      <c r="H3544" s="10" t="str">
        <f>VLOOKUP(Table_production_dim1[[#This Row],[material_dim_material_id]],Table_material_dim1[[#All],[material_id]:[material_type_description]],3,FALSE)</f>
        <v>OCC</v>
      </c>
    </row>
    <row r="3545" spans="1:8" x14ac:dyDescent="0.25">
      <c r="A3545">
        <v>1939</v>
      </c>
      <c r="B3545" s="2">
        <v>43846</v>
      </c>
      <c r="C3545">
        <v>600</v>
      </c>
      <c r="D3545">
        <v>0.3</v>
      </c>
      <c r="E3545" s="2">
        <v>43846</v>
      </c>
      <c r="F3545">
        <v>6</v>
      </c>
      <c r="G3545" s="10">
        <f>IF(Table_production_dim1[[#This Row],[system_created_date]]=Table_production_dim1[[#Headers],[system_created_date]],"",SUMIF(B:B,Table_production_dim1[[#This Row],[system_created_date]],D:D))</f>
        <v>3.11</v>
      </c>
      <c r="H3545" s="10" t="str">
        <f>VLOOKUP(Table_production_dim1[[#This Row],[material_dim_material_id]],Table_material_dim1[[#All],[material_id]:[material_type_description]],3,FALSE)</f>
        <v>HDPEN</v>
      </c>
    </row>
    <row r="3546" spans="1:8" x14ac:dyDescent="0.25">
      <c r="A3546">
        <v>1446</v>
      </c>
      <c r="B3546" s="2">
        <v>43846</v>
      </c>
      <c r="C3546">
        <v>1400</v>
      </c>
      <c r="D3546">
        <v>0.7</v>
      </c>
      <c r="E3546" s="2">
        <v>43846</v>
      </c>
      <c r="F3546">
        <v>2</v>
      </c>
      <c r="G3546" s="10">
        <f>IF(Table_production_dim1[[#This Row],[system_created_date]]=Table_production_dim1[[#Headers],[system_created_date]],"",SUMIF(B:B,Table_production_dim1[[#This Row],[system_created_date]],D:D))</f>
        <v>3.11</v>
      </c>
      <c r="H3546" s="10" t="str">
        <f>VLOOKUP(Table_production_dim1[[#This Row],[material_dim_material_id]],Table_material_dim1[[#All],[material_id]:[material_type_description]],3,FALSE)</f>
        <v>OCC</v>
      </c>
    </row>
    <row r="3547" spans="1:8" x14ac:dyDescent="0.25">
      <c r="A3547">
        <v>1445</v>
      </c>
      <c r="B3547" s="2">
        <v>43846</v>
      </c>
      <c r="C3547">
        <v>1420</v>
      </c>
      <c r="D3547">
        <v>0.71</v>
      </c>
      <c r="E3547" s="2">
        <v>43846</v>
      </c>
      <c r="F3547">
        <v>2</v>
      </c>
      <c r="G3547" s="10">
        <f>IF(Table_production_dim1[[#This Row],[system_created_date]]=Table_production_dim1[[#Headers],[system_created_date]],"",SUMIF(B:B,Table_production_dim1[[#This Row],[system_created_date]],D:D))</f>
        <v>3.11</v>
      </c>
      <c r="H3547" s="10" t="str">
        <f>VLOOKUP(Table_production_dim1[[#This Row],[material_dim_material_id]],Table_material_dim1[[#All],[material_id]:[material_type_description]],3,FALSE)</f>
        <v>OCC</v>
      </c>
    </row>
    <row r="3548" spans="1:8" x14ac:dyDescent="0.25">
      <c r="A3548">
        <v>1448</v>
      </c>
      <c r="B3548" s="2">
        <v>43845</v>
      </c>
      <c r="C3548">
        <v>1400</v>
      </c>
      <c r="D3548">
        <v>0.7</v>
      </c>
      <c r="E3548" s="2">
        <v>43845</v>
      </c>
      <c r="F3548">
        <v>2</v>
      </c>
      <c r="G3548" s="10">
        <f>IF(Table_production_dim1[[#This Row],[system_created_date]]=Table_production_dim1[[#Headers],[system_created_date]],"",SUMIF(B:B,Table_production_dim1[[#This Row],[system_created_date]],D:D))</f>
        <v>3.56</v>
      </c>
      <c r="H3548" s="10" t="str">
        <f>VLOOKUP(Table_production_dim1[[#This Row],[material_dim_material_id]],Table_material_dim1[[#All],[material_id]:[material_type_description]],3,FALSE)</f>
        <v>OCC</v>
      </c>
    </row>
    <row r="3549" spans="1:8" x14ac:dyDescent="0.25">
      <c r="A3549">
        <v>1940</v>
      </c>
      <c r="B3549" s="2">
        <v>43845</v>
      </c>
      <c r="C3549">
        <v>760</v>
      </c>
      <c r="D3549">
        <v>0.38</v>
      </c>
      <c r="E3549" s="2">
        <v>43845</v>
      </c>
      <c r="F3549">
        <v>6</v>
      </c>
      <c r="G3549" s="10">
        <f>IF(Table_production_dim1[[#This Row],[system_created_date]]=Table_production_dim1[[#Headers],[system_created_date]],"",SUMIF(B:B,Table_production_dim1[[#This Row],[system_created_date]],D:D))</f>
        <v>3.56</v>
      </c>
      <c r="H3549" s="10" t="str">
        <f>VLOOKUP(Table_production_dim1[[#This Row],[material_dim_material_id]],Table_material_dim1[[#All],[material_id]:[material_type_description]],3,FALSE)</f>
        <v>HDPEN</v>
      </c>
    </row>
    <row r="3550" spans="1:8" x14ac:dyDescent="0.25">
      <c r="A3550">
        <v>1449</v>
      </c>
      <c r="B3550" s="2">
        <v>43845</v>
      </c>
      <c r="C3550">
        <v>1400</v>
      </c>
      <c r="D3550">
        <v>0.7</v>
      </c>
      <c r="E3550" s="2">
        <v>43845</v>
      </c>
      <c r="F3550">
        <v>2</v>
      </c>
      <c r="G3550" s="10">
        <f>IF(Table_production_dim1[[#This Row],[system_created_date]]=Table_production_dim1[[#Headers],[system_created_date]],"",SUMIF(B:B,Table_production_dim1[[#This Row],[system_created_date]],D:D))</f>
        <v>3.56</v>
      </c>
      <c r="H3550" s="10" t="str">
        <f>VLOOKUP(Table_production_dim1[[#This Row],[material_dim_material_id]],Table_material_dim1[[#All],[material_id]:[material_type_description]],3,FALSE)</f>
        <v>OCC</v>
      </c>
    </row>
    <row r="3551" spans="1:8" x14ac:dyDescent="0.25">
      <c r="A3551">
        <v>2172</v>
      </c>
      <c r="B3551" s="2">
        <v>43845</v>
      </c>
      <c r="C3551">
        <v>600</v>
      </c>
      <c r="D3551">
        <v>0.3</v>
      </c>
      <c r="E3551" s="2">
        <v>43845</v>
      </c>
      <c r="F3551">
        <v>8</v>
      </c>
      <c r="G3551" s="10">
        <f>IF(Table_production_dim1[[#This Row],[system_created_date]]=Table_production_dim1[[#Headers],[system_created_date]],"",SUMIF(B:B,Table_production_dim1[[#This Row],[system_created_date]],D:D))</f>
        <v>3.56</v>
      </c>
      <c r="H3551" s="10" t="str">
        <f>VLOOKUP(Table_production_dim1[[#This Row],[material_dim_material_id]],Table_material_dim1[[#All],[material_id]:[material_type_description]],3,FALSE)</f>
        <v>UBC</v>
      </c>
    </row>
    <row r="3552" spans="1:8" x14ac:dyDescent="0.25">
      <c r="A3552">
        <v>1447</v>
      </c>
      <c r="B3552" s="2">
        <v>43845</v>
      </c>
      <c r="C3552">
        <v>1460</v>
      </c>
      <c r="D3552">
        <v>0.73</v>
      </c>
      <c r="E3552" s="2">
        <v>43845</v>
      </c>
      <c r="F3552">
        <v>2</v>
      </c>
      <c r="G3552" s="10">
        <f>IF(Table_production_dim1[[#This Row],[system_created_date]]=Table_production_dim1[[#Headers],[system_created_date]],"",SUMIF(B:B,Table_production_dim1[[#This Row],[system_created_date]],D:D))</f>
        <v>3.56</v>
      </c>
      <c r="H3552" s="10" t="str">
        <f>VLOOKUP(Table_production_dim1[[#This Row],[material_dim_material_id]],Table_material_dim1[[#All],[material_id]:[material_type_description]],3,FALSE)</f>
        <v>OCC</v>
      </c>
    </row>
    <row r="3553" spans="1:8" x14ac:dyDescent="0.25">
      <c r="A3553">
        <v>1807</v>
      </c>
      <c r="B3553" s="2">
        <v>43845</v>
      </c>
      <c r="C3553">
        <v>1500</v>
      </c>
      <c r="D3553">
        <v>0.75</v>
      </c>
      <c r="E3553" s="2">
        <v>43845</v>
      </c>
      <c r="F3553">
        <v>4</v>
      </c>
      <c r="G3553" s="10">
        <f>IF(Table_production_dim1[[#This Row],[system_created_date]]=Table_production_dim1[[#Headers],[system_created_date]],"",SUMIF(B:B,Table_production_dim1[[#This Row],[system_created_date]],D:D))</f>
        <v>3.56</v>
      </c>
      <c r="H3553" s="10" t="str">
        <f>VLOOKUP(Table_production_dim1[[#This Row],[material_dim_material_id]],Table_material_dim1[[#All],[material_id]:[material_type_description]],3,FALSE)</f>
        <v>ONP</v>
      </c>
    </row>
    <row r="3554" spans="1:8" x14ac:dyDescent="0.25">
      <c r="A3554">
        <v>1452</v>
      </c>
      <c r="B3554" s="2">
        <v>43844</v>
      </c>
      <c r="C3554">
        <v>1420</v>
      </c>
      <c r="D3554">
        <v>0.71</v>
      </c>
      <c r="E3554" s="2">
        <v>43844</v>
      </c>
      <c r="F3554">
        <v>2</v>
      </c>
      <c r="G3554" s="10">
        <f>IF(Table_production_dim1[[#This Row],[system_created_date]]=Table_production_dim1[[#Headers],[system_created_date]],"",SUMIF(B:B,Table_production_dim1[[#This Row],[system_created_date]],D:D))</f>
        <v>3.3899999999999997</v>
      </c>
      <c r="H3554" s="10" t="str">
        <f>VLOOKUP(Table_production_dim1[[#This Row],[material_dim_material_id]],Table_material_dim1[[#All],[material_id]:[material_type_description]],3,FALSE)</f>
        <v>OCC</v>
      </c>
    </row>
    <row r="3555" spans="1:8" x14ac:dyDescent="0.25">
      <c r="A3555">
        <v>1538</v>
      </c>
      <c r="B3555" s="2">
        <v>43844</v>
      </c>
      <c r="C3555">
        <v>1060</v>
      </c>
      <c r="D3555">
        <v>0.53</v>
      </c>
      <c r="E3555" s="2">
        <v>43844</v>
      </c>
      <c r="F3555">
        <v>3</v>
      </c>
      <c r="G3555" s="10">
        <f>IF(Table_production_dim1[[#This Row],[system_created_date]]=Table_production_dim1[[#Headers],[system_created_date]],"",SUMIF(B:B,Table_production_dim1[[#This Row],[system_created_date]],D:D))</f>
        <v>3.3899999999999997</v>
      </c>
      <c r="H3555" s="10" t="str">
        <f>VLOOKUP(Table_production_dim1[[#This Row],[material_dim_material_id]],Table_material_dim1[[#All],[material_id]:[material_type_description]],3,FALSE)</f>
        <v>TIN</v>
      </c>
    </row>
    <row r="3556" spans="1:8" x14ac:dyDescent="0.25">
      <c r="A3556">
        <v>1450</v>
      </c>
      <c r="B3556" s="2">
        <v>43844</v>
      </c>
      <c r="C3556">
        <v>1400</v>
      </c>
      <c r="D3556">
        <v>0.7</v>
      </c>
      <c r="E3556" s="2">
        <v>43844</v>
      </c>
      <c r="F3556">
        <v>2</v>
      </c>
      <c r="G3556" s="10">
        <f>IF(Table_production_dim1[[#This Row],[system_created_date]]=Table_production_dim1[[#Headers],[system_created_date]],"",SUMIF(B:B,Table_production_dim1[[#This Row],[system_created_date]],D:D))</f>
        <v>3.3899999999999997</v>
      </c>
      <c r="H3556" s="10" t="str">
        <f>VLOOKUP(Table_production_dim1[[#This Row],[material_dim_material_id]],Table_material_dim1[[#All],[material_id]:[material_type_description]],3,FALSE)</f>
        <v>OCC</v>
      </c>
    </row>
    <row r="3557" spans="1:8" x14ac:dyDescent="0.25">
      <c r="A3557">
        <v>1451</v>
      </c>
      <c r="B3557" s="2">
        <v>43844</v>
      </c>
      <c r="C3557">
        <v>1400</v>
      </c>
      <c r="D3557">
        <v>0.7</v>
      </c>
      <c r="E3557" s="2">
        <v>43844</v>
      </c>
      <c r="F3557">
        <v>2</v>
      </c>
      <c r="G3557" s="10">
        <f>IF(Table_production_dim1[[#This Row],[system_created_date]]=Table_production_dim1[[#Headers],[system_created_date]],"",SUMIF(B:B,Table_production_dim1[[#This Row],[system_created_date]],D:D))</f>
        <v>3.3899999999999997</v>
      </c>
      <c r="H3557" s="10" t="str">
        <f>VLOOKUP(Table_production_dim1[[#This Row],[material_dim_material_id]],Table_material_dim1[[#All],[material_id]:[material_type_description]],3,FALSE)</f>
        <v>OCC</v>
      </c>
    </row>
    <row r="3558" spans="1:8" x14ac:dyDescent="0.25">
      <c r="A3558">
        <v>1808</v>
      </c>
      <c r="B3558" s="2">
        <v>43844</v>
      </c>
      <c r="C3558">
        <v>1500</v>
      </c>
      <c r="D3558">
        <v>0.75</v>
      </c>
      <c r="E3558" s="2">
        <v>43844</v>
      </c>
      <c r="F3558">
        <v>4</v>
      </c>
      <c r="G3558" s="10">
        <f>IF(Table_production_dim1[[#This Row],[system_created_date]]=Table_production_dim1[[#Headers],[system_created_date]],"",SUMIF(B:B,Table_production_dim1[[#This Row],[system_created_date]],D:D))</f>
        <v>3.3899999999999997</v>
      </c>
      <c r="H3558" s="10" t="str">
        <f>VLOOKUP(Table_production_dim1[[#This Row],[material_dim_material_id]],Table_material_dim1[[#All],[material_id]:[material_type_description]],3,FALSE)</f>
        <v>ONP</v>
      </c>
    </row>
    <row r="3559" spans="1:8" x14ac:dyDescent="0.25">
      <c r="A3559">
        <v>1453</v>
      </c>
      <c r="B3559" s="2">
        <v>43843</v>
      </c>
      <c r="C3559">
        <v>1420</v>
      </c>
      <c r="D3559">
        <v>0.71</v>
      </c>
      <c r="E3559" s="2">
        <v>43843</v>
      </c>
      <c r="F3559">
        <v>2</v>
      </c>
      <c r="G3559" s="10">
        <f>IF(Table_production_dim1[[#This Row],[system_created_date]]=Table_production_dim1[[#Headers],[system_created_date]],"",SUMIF(B:B,Table_production_dim1[[#This Row],[system_created_date]],D:D))</f>
        <v>3.3400000000000003</v>
      </c>
      <c r="H3559" s="10" t="str">
        <f>VLOOKUP(Table_production_dim1[[#This Row],[material_dim_material_id]],Table_material_dim1[[#All],[material_id]:[material_type_description]],3,FALSE)</f>
        <v>OCC</v>
      </c>
    </row>
    <row r="3560" spans="1:8" x14ac:dyDescent="0.25">
      <c r="A3560">
        <v>2173</v>
      </c>
      <c r="B3560" s="2">
        <v>43843</v>
      </c>
      <c r="C3560">
        <v>600</v>
      </c>
      <c r="D3560">
        <v>0.3</v>
      </c>
      <c r="E3560" s="2">
        <v>43843</v>
      </c>
      <c r="F3560">
        <v>8</v>
      </c>
      <c r="G3560" s="10">
        <f>IF(Table_production_dim1[[#This Row],[system_created_date]]=Table_production_dim1[[#Headers],[system_created_date]],"",SUMIF(B:B,Table_production_dim1[[#This Row],[system_created_date]],D:D))</f>
        <v>3.3400000000000003</v>
      </c>
      <c r="H3560" s="10" t="str">
        <f>VLOOKUP(Table_production_dim1[[#This Row],[material_dim_material_id]],Table_material_dim1[[#All],[material_id]:[material_type_description]],3,FALSE)</f>
        <v>UBC</v>
      </c>
    </row>
    <row r="3561" spans="1:8" x14ac:dyDescent="0.25">
      <c r="A3561">
        <v>1910</v>
      </c>
      <c r="B3561" s="2">
        <v>43843</v>
      </c>
      <c r="C3561">
        <v>800</v>
      </c>
      <c r="D3561">
        <v>0.4</v>
      </c>
      <c r="E3561" s="2">
        <v>43843</v>
      </c>
      <c r="F3561">
        <v>5</v>
      </c>
      <c r="G3561" s="10">
        <f>IF(Table_production_dim1[[#This Row],[system_created_date]]=Table_production_dim1[[#Headers],[system_created_date]],"",SUMIF(B:B,Table_production_dim1[[#This Row],[system_created_date]],D:D))</f>
        <v>3.3400000000000003</v>
      </c>
      <c r="H3561" s="10" t="str">
        <f>VLOOKUP(Table_production_dim1[[#This Row],[material_dim_material_id]],Table_material_dim1[[#All],[material_id]:[material_type_description]],3,FALSE)</f>
        <v>PET</v>
      </c>
    </row>
    <row r="3562" spans="1:8" x14ac:dyDescent="0.25">
      <c r="A3562">
        <v>1810</v>
      </c>
      <c r="B3562" s="2">
        <v>43843</v>
      </c>
      <c r="C3562">
        <v>1600</v>
      </c>
      <c r="D3562">
        <v>0.8</v>
      </c>
      <c r="E3562" s="2">
        <v>43843</v>
      </c>
      <c r="F3562">
        <v>4</v>
      </c>
      <c r="G3562" s="10">
        <f>IF(Table_production_dim1[[#This Row],[system_created_date]]=Table_production_dim1[[#Headers],[system_created_date]],"",SUMIF(B:B,Table_production_dim1[[#This Row],[system_created_date]],D:D))</f>
        <v>3.3400000000000003</v>
      </c>
      <c r="H3562" s="10" t="str">
        <f>VLOOKUP(Table_production_dim1[[#This Row],[material_dim_material_id]],Table_material_dim1[[#All],[material_id]:[material_type_description]],3,FALSE)</f>
        <v>ONP</v>
      </c>
    </row>
    <row r="3563" spans="1:8" x14ac:dyDescent="0.25">
      <c r="A3563">
        <v>1809</v>
      </c>
      <c r="B3563" s="2">
        <v>43843</v>
      </c>
      <c r="C3563">
        <v>1560</v>
      </c>
      <c r="D3563">
        <v>0.78</v>
      </c>
      <c r="E3563" s="2">
        <v>43843</v>
      </c>
      <c r="F3563">
        <v>4</v>
      </c>
      <c r="G3563" s="10">
        <f>IF(Table_production_dim1[[#This Row],[system_created_date]]=Table_production_dim1[[#Headers],[system_created_date]],"",SUMIF(B:B,Table_production_dim1[[#This Row],[system_created_date]],D:D))</f>
        <v>3.3400000000000003</v>
      </c>
      <c r="H3563" s="10" t="str">
        <f>VLOOKUP(Table_production_dim1[[#This Row],[material_dim_material_id]],Table_material_dim1[[#All],[material_id]:[material_type_description]],3,FALSE)</f>
        <v>ONP</v>
      </c>
    </row>
    <row r="3564" spans="1:8" x14ac:dyDescent="0.25">
      <c r="A3564">
        <v>1941</v>
      </c>
      <c r="B3564" s="2">
        <v>43843</v>
      </c>
      <c r="C3564">
        <v>700</v>
      </c>
      <c r="D3564">
        <v>0.35</v>
      </c>
      <c r="E3564" s="2">
        <v>43843</v>
      </c>
      <c r="F3564">
        <v>6</v>
      </c>
      <c r="G3564" s="10">
        <f>IF(Table_production_dim1[[#This Row],[system_created_date]]=Table_production_dim1[[#Headers],[system_created_date]],"",SUMIF(B:B,Table_production_dim1[[#This Row],[system_created_date]],D:D))</f>
        <v>3.3400000000000003</v>
      </c>
      <c r="H3564" s="10" t="str">
        <f>VLOOKUP(Table_production_dim1[[#This Row],[material_dim_material_id]],Table_material_dim1[[#All],[material_id]:[material_type_description]],3,FALSE)</f>
        <v>HDPEN</v>
      </c>
    </row>
    <row r="3565" spans="1:8" x14ac:dyDescent="0.25">
      <c r="A3565">
        <v>1459</v>
      </c>
      <c r="B3565" s="2">
        <v>43840</v>
      </c>
      <c r="C3565">
        <v>1360</v>
      </c>
      <c r="D3565">
        <v>0.68</v>
      </c>
      <c r="E3565" s="2">
        <v>43840</v>
      </c>
      <c r="F3565">
        <v>2</v>
      </c>
      <c r="G3565" s="10">
        <f>IF(Table_production_dim1[[#This Row],[system_created_date]]=Table_production_dim1[[#Headers],[system_created_date]],"",SUMIF(B:B,Table_production_dim1[[#This Row],[system_created_date]],D:D))</f>
        <v>4.16</v>
      </c>
      <c r="H3565" s="10" t="str">
        <f>VLOOKUP(Table_production_dim1[[#This Row],[material_dim_material_id]],Table_material_dim1[[#All],[material_id]:[material_type_description]],3,FALSE)</f>
        <v>OCC</v>
      </c>
    </row>
    <row r="3566" spans="1:8" x14ac:dyDescent="0.25">
      <c r="A3566">
        <v>1457</v>
      </c>
      <c r="B3566" s="2">
        <v>43840</v>
      </c>
      <c r="C3566">
        <v>1340</v>
      </c>
      <c r="D3566">
        <v>0.67</v>
      </c>
      <c r="E3566" s="2">
        <v>43840</v>
      </c>
      <c r="F3566">
        <v>2</v>
      </c>
      <c r="G3566" s="10">
        <f>IF(Table_production_dim1[[#This Row],[system_created_date]]=Table_production_dim1[[#Headers],[system_created_date]],"",SUMIF(B:B,Table_production_dim1[[#This Row],[system_created_date]],D:D))</f>
        <v>4.16</v>
      </c>
      <c r="H3566" s="10" t="str">
        <f>VLOOKUP(Table_production_dim1[[#This Row],[material_dim_material_id]],Table_material_dim1[[#All],[material_id]:[material_type_description]],3,FALSE)</f>
        <v>OCC</v>
      </c>
    </row>
    <row r="3567" spans="1:8" x14ac:dyDescent="0.25">
      <c r="A3567">
        <v>1454</v>
      </c>
      <c r="B3567" s="2">
        <v>43840</v>
      </c>
      <c r="C3567">
        <v>1400</v>
      </c>
      <c r="D3567">
        <v>0.7</v>
      </c>
      <c r="E3567" s="2">
        <v>43840</v>
      </c>
      <c r="F3567">
        <v>2</v>
      </c>
      <c r="G3567" s="10">
        <f>IF(Table_production_dim1[[#This Row],[system_created_date]]=Table_production_dim1[[#Headers],[system_created_date]],"",SUMIF(B:B,Table_production_dim1[[#This Row],[system_created_date]],D:D))</f>
        <v>4.16</v>
      </c>
      <c r="H3567" s="10" t="str">
        <f>VLOOKUP(Table_production_dim1[[#This Row],[material_dim_material_id]],Table_material_dim1[[#All],[material_id]:[material_type_description]],3,FALSE)</f>
        <v>OCC</v>
      </c>
    </row>
    <row r="3568" spans="1:8" x14ac:dyDescent="0.25">
      <c r="A3568">
        <v>1458</v>
      </c>
      <c r="B3568" s="2">
        <v>43840</v>
      </c>
      <c r="C3568">
        <v>1400</v>
      </c>
      <c r="D3568">
        <v>0.7</v>
      </c>
      <c r="E3568" s="2">
        <v>43840</v>
      </c>
      <c r="F3568">
        <v>2</v>
      </c>
      <c r="G3568" s="10">
        <f>IF(Table_production_dim1[[#This Row],[system_created_date]]=Table_production_dim1[[#Headers],[system_created_date]],"",SUMIF(B:B,Table_production_dim1[[#This Row],[system_created_date]],D:D))</f>
        <v>4.16</v>
      </c>
      <c r="H3568" s="10" t="str">
        <f>VLOOKUP(Table_production_dim1[[#This Row],[material_dim_material_id]],Table_material_dim1[[#All],[material_id]:[material_type_description]],3,FALSE)</f>
        <v>OCC</v>
      </c>
    </row>
    <row r="3569" spans="1:8" x14ac:dyDescent="0.25">
      <c r="A3569">
        <v>1456</v>
      </c>
      <c r="B3569" s="2">
        <v>43840</v>
      </c>
      <c r="C3569">
        <v>1400</v>
      </c>
      <c r="D3569">
        <v>0.7</v>
      </c>
      <c r="E3569" s="2">
        <v>43840</v>
      </c>
      <c r="F3569">
        <v>2</v>
      </c>
      <c r="G3569" s="10">
        <f>IF(Table_production_dim1[[#This Row],[system_created_date]]=Table_production_dim1[[#Headers],[system_created_date]],"",SUMIF(B:B,Table_production_dim1[[#This Row],[system_created_date]],D:D))</f>
        <v>4.16</v>
      </c>
      <c r="H3569" s="10" t="str">
        <f>VLOOKUP(Table_production_dim1[[#This Row],[material_dim_material_id]],Table_material_dim1[[#All],[material_id]:[material_type_description]],3,FALSE)</f>
        <v>OCC</v>
      </c>
    </row>
    <row r="3570" spans="1:8" x14ac:dyDescent="0.25">
      <c r="A3570">
        <v>1455</v>
      </c>
      <c r="B3570" s="2">
        <v>43840</v>
      </c>
      <c r="C3570">
        <v>1420</v>
      </c>
      <c r="D3570">
        <v>0.71</v>
      </c>
      <c r="E3570" s="2">
        <v>43840</v>
      </c>
      <c r="F3570">
        <v>2</v>
      </c>
      <c r="G3570" s="10">
        <f>IF(Table_production_dim1[[#This Row],[system_created_date]]=Table_production_dim1[[#Headers],[system_created_date]],"",SUMIF(B:B,Table_production_dim1[[#This Row],[system_created_date]],D:D))</f>
        <v>4.16</v>
      </c>
      <c r="H3570" s="10" t="str">
        <f>VLOOKUP(Table_production_dim1[[#This Row],[material_dim_material_id]],Table_material_dim1[[#All],[material_id]:[material_type_description]],3,FALSE)</f>
        <v>OCC</v>
      </c>
    </row>
    <row r="3571" spans="1:8" x14ac:dyDescent="0.25">
      <c r="A3571">
        <v>1460</v>
      </c>
      <c r="B3571" s="2">
        <v>43839</v>
      </c>
      <c r="C3571">
        <v>1420</v>
      </c>
      <c r="D3571">
        <v>0.71</v>
      </c>
      <c r="E3571" s="2">
        <v>43839</v>
      </c>
      <c r="F3571">
        <v>2</v>
      </c>
      <c r="G3571" s="10">
        <f>IF(Table_production_dim1[[#This Row],[system_created_date]]=Table_production_dim1[[#Headers],[system_created_date]],"",SUMIF(B:B,Table_production_dim1[[#This Row],[system_created_date]],D:D))</f>
        <v>4.21</v>
      </c>
      <c r="H3571" s="10" t="str">
        <f>VLOOKUP(Table_production_dim1[[#This Row],[material_dim_material_id]],Table_material_dim1[[#All],[material_id]:[material_type_description]],3,FALSE)</f>
        <v>OCC</v>
      </c>
    </row>
    <row r="3572" spans="1:8" x14ac:dyDescent="0.25">
      <c r="A3572">
        <v>1813</v>
      </c>
      <c r="B3572" s="2">
        <v>43839</v>
      </c>
      <c r="C3572">
        <v>1760</v>
      </c>
      <c r="D3572">
        <v>0.88</v>
      </c>
      <c r="E3572" s="2">
        <v>43839</v>
      </c>
      <c r="F3572">
        <v>4</v>
      </c>
      <c r="G3572" s="10">
        <f>IF(Table_production_dim1[[#This Row],[system_created_date]]=Table_production_dim1[[#Headers],[system_created_date]],"",SUMIF(B:B,Table_production_dim1[[#This Row],[system_created_date]],D:D))</f>
        <v>4.21</v>
      </c>
      <c r="H3572" s="10" t="str">
        <f>VLOOKUP(Table_production_dim1[[#This Row],[material_dim_material_id]],Table_material_dim1[[#All],[material_id]:[material_type_description]],3,FALSE)</f>
        <v>ONP</v>
      </c>
    </row>
    <row r="3573" spans="1:8" x14ac:dyDescent="0.25">
      <c r="A3573">
        <v>1811</v>
      </c>
      <c r="B3573" s="2">
        <v>43839</v>
      </c>
      <c r="C3573">
        <v>1620</v>
      </c>
      <c r="D3573">
        <v>0.81</v>
      </c>
      <c r="E3573" s="2">
        <v>43839</v>
      </c>
      <c r="F3573">
        <v>4</v>
      </c>
      <c r="G3573" s="10">
        <f>IF(Table_production_dim1[[#This Row],[system_created_date]]=Table_production_dim1[[#Headers],[system_created_date]],"",SUMIF(B:B,Table_production_dim1[[#This Row],[system_created_date]],D:D))</f>
        <v>4.21</v>
      </c>
      <c r="H3573" s="10" t="str">
        <f>VLOOKUP(Table_production_dim1[[#This Row],[material_dim_material_id]],Table_material_dim1[[#All],[material_id]:[material_type_description]],3,FALSE)</f>
        <v>ONP</v>
      </c>
    </row>
    <row r="3574" spans="1:8" x14ac:dyDescent="0.25">
      <c r="A3574">
        <v>1812</v>
      </c>
      <c r="B3574" s="2">
        <v>43839</v>
      </c>
      <c r="C3574">
        <v>1620</v>
      </c>
      <c r="D3574">
        <v>0.81</v>
      </c>
      <c r="E3574" s="2">
        <v>43839</v>
      </c>
      <c r="F3574">
        <v>4</v>
      </c>
      <c r="G3574" s="10">
        <f>IF(Table_production_dim1[[#This Row],[system_created_date]]=Table_production_dim1[[#Headers],[system_created_date]],"",SUMIF(B:B,Table_production_dim1[[#This Row],[system_created_date]],D:D))</f>
        <v>4.21</v>
      </c>
      <c r="H3574" s="10" t="str">
        <f>VLOOKUP(Table_production_dim1[[#This Row],[material_dim_material_id]],Table_material_dim1[[#All],[material_id]:[material_type_description]],3,FALSE)</f>
        <v>ONP</v>
      </c>
    </row>
    <row r="3575" spans="1:8" x14ac:dyDescent="0.25">
      <c r="A3575">
        <v>2174</v>
      </c>
      <c r="B3575" s="2">
        <v>43839</v>
      </c>
      <c r="C3575">
        <v>600</v>
      </c>
      <c r="D3575">
        <v>0.3</v>
      </c>
      <c r="E3575" s="2">
        <v>43839</v>
      </c>
      <c r="F3575">
        <v>8</v>
      </c>
      <c r="G3575" s="10">
        <f>IF(Table_production_dim1[[#This Row],[system_created_date]]=Table_production_dim1[[#Headers],[system_created_date]],"",SUMIF(B:B,Table_production_dim1[[#This Row],[system_created_date]],D:D))</f>
        <v>4.21</v>
      </c>
      <c r="H3575" s="10" t="str">
        <f>VLOOKUP(Table_production_dim1[[#This Row],[material_dim_material_id]],Table_material_dim1[[#All],[material_id]:[material_type_description]],3,FALSE)</f>
        <v>UBC</v>
      </c>
    </row>
    <row r="3576" spans="1:8" x14ac:dyDescent="0.25">
      <c r="A3576">
        <v>1461</v>
      </c>
      <c r="B3576" s="2">
        <v>43839</v>
      </c>
      <c r="C3576">
        <v>1400</v>
      </c>
      <c r="D3576">
        <v>0.7</v>
      </c>
      <c r="E3576" s="2">
        <v>43839</v>
      </c>
      <c r="F3576">
        <v>2</v>
      </c>
      <c r="G3576" s="10">
        <f>IF(Table_production_dim1[[#This Row],[system_created_date]]=Table_production_dim1[[#Headers],[system_created_date]],"",SUMIF(B:B,Table_production_dim1[[#This Row],[system_created_date]],D:D))</f>
        <v>4.21</v>
      </c>
      <c r="H3576" s="10" t="str">
        <f>VLOOKUP(Table_production_dim1[[#This Row],[material_dim_material_id]],Table_material_dim1[[#All],[material_id]:[material_type_description]],3,FALSE)</f>
        <v>OCC</v>
      </c>
    </row>
    <row r="3577" spans="1:8" x14ac:dyDescent="0.25">
      <c r="A3577">
        <v>1463</v>
      </c>
      <c r="B3577" s="2">
        <v>43838</v>
      </c>
      <c r="C3577">
        <v>1400</v>
      </c>
      <c r="D3577">
        <v>0.7</v>
      </c>
      <c r="E3577" s="2">
        <v>43838</v>
      </c>
      <c r="F3577">
        <v>2</v>
      </c>
      <c r="G3577" s="10">
        <f>IF(Table_production_dim1[[#This Row],[system_created_date]]=Table_production_dim1[[#Headers],[system_created_date]],"",SUMIF(B:B,Table_production_dim1[[#This Row],[system_created_date]],D:D))</f>
        <v>2.13</v>
      </c>
      <c r="H3577" s="10" t="str">
        <f>VLOOKUP(Table_production_dim1[[#This Row],[material_dim_material_id]],Table_material_dim1[[#All],[material_id]:[material_type_description]],3,FALSE)</f>
        <v>OCC</v>
      </c>
    </row>
    <row r="3578" spans="1:8" x14ac:dyDescent="0.25">
      <c r="A3578">
        <v>1464</v>
      </c>
      <c r="B3578" s="2">
        <v>43838</v>
      </c>
      <c r="C3578">
        <v>1400</v>
      </c>
      <c r="D3578">
        <v>0.7</v>
      </c>
      <c r="E3578" s="2">
        <v>43838</v>
      </c>
      <c r="F3578">
        <v>2</v>
      </c>
      <c r="G3578" s="10">
        <f>IF(Table_production_dim1[[#This Row],[system_created_date]]=Table_production_dim1[[#Headers],[system_created_date]],"",SUMIF(B:B,Table_production_dim1[[#This Row],[system_created_date]],D:D))</f>
        <v>2.13</v>
      </c>
      <c r="H3578" s="10" t="str">
        <f>VLOOKUP(Table_production_dim1[[#This Row],[material_dim_material_id]],Table_material_dim1[[#All],[material_id]:[material_type_description]],3,FALSE)</f>
        <v>OCC</v>
      </c>
    </row>
    <row r="3579" spans="1:8" x14ac:dyDescent="0.25">
      <c r="A3579">
        <v>1462</v>
      </c>
      <c r="B3579" s="2">
        <v>43838</v>
      </c>
      <c r="C3579">
        <v>1460</v>
      </c>
      <c r="D3579">
        <v>0.73</v>
      </c>
      <c r="E3579" s="2">
        <v>43838</v>
      </c>
      <c r="F3579">
        <v>2</v>
      </c>
      <c r="G3579" s="10">
        <f>IF(Table_production_dim1[[#This Row],[system_created_date]]=Table_production_dim1[[#Headers],[system_created_date]],"",SUMIF(B:B,Table_production_dim1[[#This Row],[system_created_date]],D:D))</f>
        <v>2.13</v>
      </c>
      <c r="H3579" s="10" t="str">
        <f>VLOOKUP(Table_production_dim1[[#This Row],[material_dim_material_id]],Table_material_dim1[[#All],[material_id]:[material_type_description]],3,FALSE)</f>
        <v>OCC</v>
      </c>
    </row>
    <row r="3580" spans="1:8" x14ac:dyDescent="0.25">
      <c r="A3580">
        <v>1942</v>
      </c>
      <c r="B3580" s="2">
        <v>43837</v>
      </c>
      <c r="C3580">
        <v>800</v>
      </c>
      <c r="D3580">
        <v>0.4</v>
      </c>
      <c r="E3580" s="2">
        <v>43837</v>
      </c>
      <c r="F3580">
        <v>6</v>
      </c>
      <c r="G3580" s="10">
        <f>IF(Table_production_dim1[[#This Row],[system_created_date]]=Table_production_dim1[[#Headers],[system_created_date]],"",SUMIF(B:B,Table_production_dim1[[#This Row],[system_created_date]],D:D))</f>
        <v>4.05</v>
      </c>
      <c r="H3580" s="10" t="str">
        <f>VLOOKUP(Table_production_dim1[[#This Row],[material_dim_material_id]],Table_material_dim1[[#All],[material_id]:[material_type_description]],3,FALSE)</f>
        <v>HDPEN</v>
      </c>
    </row>
    <row r="3581" spans="1:8" x14ac:dyDescent="0.25">
      <c r="A3581">
        <v>1466</v>
      </c>
      <c r="B3581" s="2">
        <v>43837</v>
      </c>
      <c r="C3581">
        <v>1500</v>
      </c>
      <c r="D3581">
        <v>0.75</v>
      </c>
      <c r="E3581" s="2">
        <v>43837</v>
      </c>
      <c r="F3581">
        <v>2</v>
      </c>
      <c r="G3581" s="10">
        <f>IF(Table_production_dim1[[#This Row],[system_created_date]]=Table_production_dim1[[#Headers],[system_created_date]],"",SUMIF(B:B,Table_production_dim1[[#This Row],[system_created_date]],D:D))</f>
        <v>4.05</v>
      </c>
      <c r="H3581" s="10" t="str">
        <f>VLOOKUP(Table_production_dim1[[#This Row],[material_dim_material_id]],Table_material_dim1[[#All],[material_id]:[material_type_description]],3,FALSE)</f>
        <v>OCC</v>
      </c>
    </row>
    <row r="3582" spans="1:8" x14ac:dyDescent="0.25">
      <c r="A3582">
        <v>1465</v>
      </c>
      <c r="B3582" s="2">
        <v>43837</v>
      </c>
      <c r="C3582">
        <v>1470</v>
      </c>
      <c r="D3582">
        <v>0.74</v>
      </c>
      <c r="E3582" s="2">
        <v>43837</v>
      </c>
      <c r="F3582">
        <v>2</v>
      </c>
      <c r="G3582" s="10">
        <f>IF(Table_production_dim1[[#This Row],[system_created_date]]=Table_production_dim1[[#Headers],[system_created_date]],"",SUMIF(B:B,Table_production_dim1[[#This Row],[system_created_date]],D:D))</f>
        <v>4.05</v>
      </c>
      <c r="H3582" s="10" t="str">
        <f>VLOOKUP(Table_production_dim1[[#This Row],[material_dim_material_id]],Table_material_dim1[[#All],[material_id]:[material_type_description]],3,FALSE)</f>
        <v>OCC</v>
      </c>
    </row>
    <row r="3583" spans="1:8" x14ac:dyDescent="0.25">
      <c r="A3583">
        <v>2175</v>
      </c>
      <c r="B3583" s="2">
        <v>43837</v>
      </c>
      <c r="C3583">
        <v>600</v>
      </c>
      <c r="D3583">
        <v>0.3</v>
      </c>
      <c r="E3583" s="2">
        <v>43837</v>
      </c>
      <c r="F3583">
        <v>8</v>
      </c>
      <c r="G3583" s="10">
        <f>IF(Table_production_dim1[[#This Row],[system_created_date]]=Table_production_dim1[[#Headers],[system_created_date]],"",SUMIF(B:B,Table_production_dim1[[#This Row],[system_created_date]],D:D))</f>
        <v>4.05</v>
      </c>
      <c r="H3583" s="10" t="str">
        <f>VLOOKUP(Table_production_dim1[[#This Row],[material_dim_material_id]],Table_material_dim1[[#All],[material_id]:[material_type_description]],3,FALSE)</f>
        <v>UBC</v>
      </c>
    </row>
    <row r="3584" spans="1:8" x14ac:dyDescent="0.25">
      <c r="A3584">
        <v>1814</v>
      </c>
      <c r="B3584" s="2">
        <v>43837</v>
      </c>
      <c r="C3584">
        <v>1480</v>
      </c>
      <c r="D3584">
        <v>0.74</v>
      </c>
      <c r="E3584" s="2">
        <v>43837</v>
      </c>
      <c r="F3584">
        <v>4</v>
      </c>
      <c r="G3584" s="10">
        <f>IF(Table_production_dim1[[#This Row],[system_created_date]]=Table_production_dim1[[#Headers],[system_created_date]],"",SUMIF(B:B,Table_production_dim1[[#This Row],[system_created_date]],D:D))</f>
        <v>4.05</v>
      </c>
      <c r="H3584" s="10" t="str">
        <f>VLOOKUP(Table_production_dim1[[#This Row],[material_dim_material_id]],Table_material_dim1[[#All],[material_id]:[material_type_description]],3,FALSE)</f>
        <v>ONP</v>
      </c>
    </row>
    <row r="3585" spans="1:8" x14ac:dyDescent="0.25">
      <c r="A3585">
        <v>1999</v>
      </c>
      <c r="B3585" s="2">
        <v>43837</v>
      </c>
      <c r="C3585">
        <v>750</v>
      </c>
      <c r="D3585">
        <v>0.38</v>
      </c>
      <c r="E3585" s="2">
        <v>43837</v>
      </c>
      <c r="F3585">
        <v>7</v>
      </c>
      <c r="G3585" s="10">
        <f>IF(Table_production_dim1[[#This Row],[system_created_date]]=Table_production_dim1[[#Headers],[system_created_date]],"",SUMIF(B:B,Table_production_dim1[[#This Row],[system_created_date]],D:D))</f>
        <v>4.05</v>
      </c>
      <c r="H3585" s="10" t="str">
        <f>VLOOKUP(Table_production_dim1[[#This Row],[material_dim_material_id]],Table_material_dim1[[#All],[material_id]:[material_type_description]],3,FALSE)</f>
        <v>HDPEC</v>
      </c>
    </row>
    <row r="3586" spans="1:8" x14ac:dyDescent="0.25">
      <c r="A3586">
        <v>1467</v>
      </c>
      <c r="B3586" s="2">
        <v>43837</v>
      </c>
      <c r="C3586">
        <v>1470</v>
      </c>
      <c r="D3586">
        <v>0.74</v>
      </c>
      <c r="E3586" s="2">
        <v>43837</v>
      </c>
      <c r="F3586">
        <v>2</v>
      </c>
      <c r="G3586" s="10">
        <f>IF(Table_production_dim1[[#This Row],[system_created_date]]=Table_production_dim1[[#Headers],[system_created_date]],"",SUMIF(B:B,Table_production_dim1[[#This Row],[system_created_date]],D:D))</f>
        <v>4.05</v>
      </c>
      <c r="H3586" s="10" t="str">
        <f>VLOOKUP(Table_production_dim1[[#This Row],[material_dim_material_id]],Table_material_dim1[[#All],[material_id]:[material_type_description]],3,FALSE)</f>
        <v>OCC</v>
      </c>
    </row>
    <row r="3587" spans="1:8" x14ac:dyDescent="0.25">
      <c r="A3587">
        <v>1468</v>
      </c>
      <c r="B3587" s="2">
        <v>43836</v>
      </c>
      <c r="C3587">
        <v>1637</v>
      </c>
      <c r="D3587">
        <v>0.82</v>
      </c>
      <c r="E3587" s="2">
        <v>43836</v>
      </c>
      <c r="F3587">
        <v>2</v>
      </c>
      <c r="G3587" s="10">
        <f>IF(Table_production_dim1[[#This Row],[system_created_date]]=Table_production_dim1[[#Headers],[system_created_date]],"",SUMIF(B:B,Table_production_dim1[[#This Row],[system_created_date]],D:D))</f>
        <v>1.67</v>
      </c>
      <c r="H3587" s="10" t="str">
        <f>VLOOKUP(Table_production_dim1[[#This Row],[material_dim_material_id]],Table_material_dim1[[#All],[material_id]:[material_type_description]],3,FALSE)</f>
        <v>OCC</v>
      </c>
    </row>
    <row r="3588" spans="1:8" x14ac:dyDescent="0.25">
      <c r="A3588">
        <v>1469</v>
      </c>
      <c r="B3588" s="2">
        <v>43836</v>
      </c>
      <c r="C3588">
        <v>1700</v>
      </c>
      <c r="D3588">
        <v>0.85</v>
      </c>
      <c r="E3588" s="2">
        <v>43836</v>
      </c>
      <c r="F3588">
        <v>2</v>
      </c>
      <c r="G3588" s="10">
        <f>IF(Table_production_dim1[[#This Row],[system_created_date]]=Table_production_dim1[[#Headers],[system_created_date]],"",SUMIF(B:B,Table_production_dim1[[#This Row],[system_created_date]],D:D))</f>
        <v>1.67</v>
      </c>
      <c r="H3588" s="10" t="str">
        <f>VLOOKUP(Table_production_dim1[[#This Row],[material_dim_material_id]],Table_material_dim1[[#All],[material_id]:[material_type_description]],3,FALSE)</f>
        <v>OCC</v>
      </c>
    </row>
    <row r="3589" spans="1:8" x14ac:dyDescent="0.25">
      <c r="A3589">
        <v>1476</v>
      </c>
      <c r="B3589" s="2">
        <v>43833</v>
      </c>
      <c r="C3589">
        <v>1637</v>
      </c>
      <c r="D3589">
        <v>0.82</v>
      </c>
      <c r="E3589" s="2">
        <v>43833</v>
      </c>
      <c r="F3589">
        <v>2</v>
      </c>
      <c r="G3589" s="10">
        <f>IF(Table_production_dim1[[#This Row],[system_created_date]]=Table_production_dim1[[#Headers],[system_created_date]],"",SUMIF(B:B,Table_production_dim1[[#This Row],[system_created_date]],D:D))</f>
        <v>6.29</v>
      </c>
      <c r="H3589" s="10" t="str">
        <f>VLOOKUP(Table_production_dim1[[#This Row],[material_dim_material_id]],Table_material_dim1[[#All],[material_id]:[material_type_description]],3,FALSE)</f>
        <v>OCC</v>
      </c>
    </row>
    <row r="3590" spans="1:8" x14ac:dyDescent="0.25">
      <c r="A3590">
        <v>1475</v>
      </c>
      <c r="B3590" s="2">
        <v>43833</v>
      </c>
      <c r="C3590">
        <v>1565</v>
      </c>
      <c r="D3590">
        <v>0.78</v>
      </c>
      <c r="E3590" s="2">
        <v>43833</v>
      </c>
      <c r="F3590">
        <v>2</v>
      </c>
      <c r="G3590" s="10">
        <f>IF(Table_production_dim1[[#This Row],[system_created_date]]=Table_production_dim1[[#Headers],[system_created_date]],"",SUMIF(B:B,Table_production_dim1[[#This Row],[system_created_date]],D:D))</f>
        <v>6.29</v>
      </c>
      <c r="H3590" s="10" t="str">
        <f>VLOOKUP(Table_production_dim1[[#This Row],[material_dim_material_id]],Table_material_dim1[[#All],[material_id]:[material_type_description]],3,FALSE)</f>
        <v>OCC</v>
      </c>
    </row>
    <row r="3591" spans="1:8" x14ac:dyDescent="0.25">
      <c r="A3591">
        <v>1472</v>
      </c>
      <c r="B3591" s="2">
        <v>43833</v>
      </c>
      <c r="C3591">
        <v>1420</v>
      </c>
      <c r="D3591">
        <v>0.71</v>
      </c>
      <c r="E3591" s="2">
        <v>43833</v>
      </c>
      <c r="F3591">
        <v>2</v>
      </c>
      <c r="G3591" s="10">
        <f>IF(Table_production_dim1[[#This Row],[system_created_date]]=Table_production_dim1[[#Headers],[system_created_date]],"",SUMIF(B:B,Table_production_dim1[[#This Row],[system_created_date]],D:D))</f>
        <v>6.29</v>
      </c>
      <c r="H3591" s="10" t="str">
        <f>VLOOKUP(Table_production_dim1[[#This Row],[material_dim_material_id]],Table_material_dim1[[#All],[material_id]:[material_type_description]],3,FALSE)</f>
        <v>OCC</v>
      </c>
    </row>
    <row r="3592" spans="1:8" x14ac:dyDescent="0.25">
      <c r="A3592">
        <v>2176</v>
      </c>
      <c r="B3592" s="2">
        <v>43833</v>
      </c>
      <c r="C3592">
        <v>600</v>
      </c>
      <c r="D3592">
        <v>0.3</v>
      </c>
      <c r="E3592" s="2">
        <v>43833</v>
      </c>
      <c r="F3592">
        <v>8</v>
      </c>
      <c r="G3592" s="10">
        <f>IF(Table_production_dim1[[#This Row],[system_created_date]]=Table_production_dim1[[#Headers],[system_created_date]],"",SUMIF(B:B,Table_production_dim1[[#This Row],[system_created_date]],D:D))</f>
        <v>6.29</v>
      </c>
      <c r="H3592" s="10" t="str">
        <f>VLOOKUP(Table_production_dim1[[#This Row],[material_dim_material_id]],Table_material_dim1[[#All],[material_id]:[material_type_description]],3,FALSE)</f>
        <v>UBC</v>
      </c>
    </row>
    <row r="3593" spans="1:8" x14ac:dyDescent="0.25">
      <c r="A3593">
        <v>1471</v>
      </c>
      <c r="B3593" s="2">
        <v>43833</v>
      </c>
      <c r="C3593">
        <v>1380</v>
      </c>
      <c r="D3593">
        <v>0.69</v>
      </c>
      <c r="E3593" s="2">
        <v>43833</v>
      </c>
      <c r="F3593">
        <v>2</v>
      </c>
      <c r="G3593" s="10">
        <f>IF(Table_production_dim1[[#This Row],[system_created_date]]=Table_production_dim1[[#Headers],[system_created_date]],"",SUMIF(B:B,Table_production_dim1[[#This Row],[system_created_date]],D:D))</f>
        <v>6.29</v>
      </c>
      <c r="H3593" s="10" t="str">
        <f>VLOOKUP(Table_production_dim1[[#This Row],[material_dim_material_id]],Table_material_dim1[[#All],[material_id]:[material_type_description]],3,FALSE)</f>
        <v>OCC</v>
      </c>
    </row>
    <row r="3594" spans="1:8" x14ac:dyDescent="0.25">
      <c r="A3594">
        <v>1473</v>
      </c>
      <c r="B3594" s="2">
        <v>43833</v>
      </c>
      <c r="C3594">
        <v>1430</v>
      </c>
      <c r="D3594">
        <v>0.72</v>
      </c>
      <c r="E3594" s="2">
        <v>43833</v>
      </c>
      <c r="F3594">
        <v>2</v>
      </c>
      <c r="G3594" s="10">
        <f>IF(Table_production_dim1[[#This Row],[system_created_date]]=Table_production_dim1[[#Headers],[system_created_date]],"",SUMIF(B:B,Table_production_dim1[[#This Row],[system_created_date]],D:D))</f>
        <v>6.29</v>
      </c>
      <c r="H3594" s="10" t="str">
        <f>VLOOKUP(Table_production_dim1[[#This Row],[material_dim_material_id]],Table_material_dim1[[#All],[material_id]:[material_type_description]],3,FALSE)</f>
        <v>OCC</v>
      </c>
    </row>
    <row r="3595" spans="1:8" x14ac:dyDescent="0.25">
      <c r="A3595">
        <v>1470</v>
      </c>
      <c r="B3595" s="2">
        <v>43833</v>
      </c>
      <c r="C3595">
        <v>1400</v>
      </c>
      <c r="D3595">
        <v>0.7</v>
      </c>
      <c r="E3595" s="2">
        <v>43833</v>
      </c>
      <c r="F3595">
        <v>2</v>
      </c>
      <c r="G3595" s="10">
        <f>IF(Table_production_dim1[[#This Row],[system_created_date]]=Table_production_dim1[[#Headers],[system_created_date]],"",SUMIF(B:B,Table_production_dim1[[#This Row],[system_created_date]],D:D))</f>
        <v>6.29</v>
      </c>
      <c r="H3595" s="10" t="str">
        <f>VLOOKUP(Table_production_dim1[[#This Row],[material_dim_material_id]],Table_material_dim1[[#All],[material_id]:[material_type_description]],3,FALSE)</f>
        <v>OCC</v>
      </c>
    </row>
    <row r="3596" spans="1:8" x14ac:dyDescent="0.25">
      <c r="A3596">
        <v>1474</v>
      </c>
      <c r="B3596" s="2">
        <v>43833</v>
      </c>
      <c r="C3596">
        <v>1635</v>
      </c>
      <c r="D3596">
        <v>0.82</v>
      </c>
      <c r="E3596" s="2">
        <v>43833</v>
      </c>
      <c r="F3596">
        <v>2</v>
      </c>
      <c r="G3596" s="10">
        <f>IF(Table_production_dim1[[#This Row],[system_created_date]]=Table_production_dim1[[#Headers],[system_created_date]],"",SUMIF(B:B,Table_production_dim1[[#This Row],[system_created_date]],D:D))</f>
        <v>6.29</v>
      </c>
      <c r="H3596" s="10" t="str">
        <f>VLOOKUP(Table_production_dim1[[#This Row],[material_dim_material_id]],Table_material_dim1[[#All],[material_id]:[material_type_description]],3,FALSE)</f>
        <v>OCC</v>
      </c>
    </row>
    <row r="3597" spans="1:8" x14ac:dyDescent="0.25">
      <c r="A3597">
        <v>1815</v>
      </c>
      <c r="B3597" s="2">
        <v>43833</v>
      </c>
      <c r="C3597">
        <v>1500</v>
      </c>
      <c r="D3597">
        <v>0.75</v>
      </c>
      <c r="E3597" s="2">
        <v>43833</v>
      </c>
      <c r="F3597">
        <v>4</v>
      </c>
      <c r="G3597" s="10">
        <f>IF(Table_production_dim1[[#This Row],[system_created_date]]=Table_production_dim1[[#Headers],[system_created_date]],"",SUMIF(B:B,Table_production_dim1[[#This Row],[system_created_date]],D:D))</f>
        <v>6.29</v>
      </c>
      <c r="H3597" s="10" t="str">
        <f>VLOOKUP(Table_production_dim1[[#This Row],[material_dim_material_id]],Table_material_dim1[[#All],[material_id]:[material_type_description]],3,FALSE)</f>
        <v>ONP</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2"/>
  <sheetViews>
    <sheetView topLeftCell="B1" zoomScale="110" zoomScaleNormal="110" workbookViewId="0">
      <selection activeCell="F17" sqref="F17"/>
    </sheetView>
  </sheetViews>
  <sheetFormatPr defaultRowHeight="15" x14ac:dyDescent="0.25"/>
  <cols>
    <col min="1" max="1" width="18.28515625" bestFit="1" customWidth="1"/>
    <col min="2" max="2" width="24" bestFit="1" customWidth="1"/>
    <col min="3" max="3" width="19" bestFit="1" customWidth="1"/>
    <col min="4" max="4" width="20.7109375" bestFit="1" customWidth="1"/>
    <col min="5" max="5" width="17" bestFit="1" customWidth="1"/>
    <col min="6" max="6" width="28.7109375" bestFit="1" customWidth="1"/>
    <col min="7" max="7" width="19.140625" bestFit="1" customWidth="1"/>
    <col min="8" max="8" width="22.5703125" bestFit="1" customWidth="1"/>
    <col min="9" max="9" width="28.5703125" bestFit="1" customWidth="1"/>
    <col min="10" max="10" width="26.7109375" bestFit="1" customWidth="1"/>
    <col min="11" max="11" width="16.28515625" bestFit="1" customWidth="1"/>
  </cols>
  <sheetData>
    <row r="1" spans="1:11" x14ac:dyDescent="0.25">
      <c r="A1" t="s">
        <v>78</v>
      </c>
      <c r="B1" t="s">
        <v>79</v>
      </c>
      <c r="C1" t="s">
        <v>80</v>
      </c>
      <c r="D1" t="s">
        <v>81</v>
      </c>
      <c r="E1" t="s">
        <v>82</v>
      </c>
      <c r="F1" t="s">
        <v>83</v>
      </c>
      <c r="G1" t="s">
        <v>84</v>
      </c>
      <c r="H1" t="s">
        <v>39</v>
      </c>
      <c r="I1" t="s">
        <v>28</v>
      </c>
      <c r="J1" t="s">
        <v>71</v>
      </c>
      <c r="K1" t="s">
        <v>278</v>
      </c>
    </row>
    <row r="2" spans="1:11" x14ac:dyDescent="0.25">
      <c r="A2">
        <v>104</v>
      </c>
      <c r="B2">
        <v>36</v>
      </c>
      <c r="C2" t="s">
        <v>401</v>
      </c>
      <c r="D2" s="2">
        <v>44439</v>
      </c>
      <c r="E2">
        <v>39060</v>
      </c>
      <c r="F2">
        <v>114269</v>
      </c>
      <c r="G2">
        <v>19.53</v>
      </c>
      <c r="H2" s="1">
        <v>44439.894436304014</v>
      </c>
      <c r="I2">
        <v>4</v>
      </c>
      <c r="J2">
        <v>2</v>
      </c>
      <c r="K2" t="str">
        <f>VLOOKUP(Table_soldmaterial_fact1[[#This Row],[material_dim_material_id]],Table_material_dim1[[#All],[material_id]:[material_type]],3,FALSE)</f>
        <v>OCC</v>
      </c>
    </row>
    <row r="3" spans="1:11" x14ac:dyDescent="0.25">
      <c r="A3">
        <v>103</v>
      </c>
      <c r="B3">
        <v>36</v>
      </c>
      <c r="C3" t="s">
        <v>401</v>
      </c>
      <c r="D3" s="2">
        <v>44439</v>
      </c>
      <c r="E3">
        <v>39060</v>
      </c>
      <c r="F3">
        <v>114269</v>
      </c>
      <c r="G3">
        <v>19.53</v>
      </c>
      <c r="H3" s="1">
        <v>44439.892880748455</v>
      </c>
      <c r="I3">
        <v>4</v>
      </c>
      <c r="J3">
        <v>2</v>
      </c>
      <c r="K3" t="str">
        <f>VLOOKUP(Table_soldmaterial_fact1[[#This Row],[material_dim_material_id]],Table_material_dim1[[#All],[material_id]:[material_type]],3,FALSE)</f>
        <v>OCC</v>
      </c>
    </row>
    <row r="4" spans="1:11" x14ac:dyDescent="0.25">
      <c r="A4">
        <v>102</v>
      </c>
      <c r="B4">
        <v>36</v>
      </c>
      <c r="C4" t="s">
        <v>401</v>
      </c>
      <c r="D4" s="2">
        <v>44439</v>
      </c>
      <c r="E4">
        <v>39060</v>
      </c>
      <c r="F4">
        <v>114269</v>
      </c>
      <c r="G4">
        <v>19.53</v>
      </c>
      <c r="H4" s="1">
        <v>44439.892839776236</v>
      </c>
      <c r="I4">
        <v>4</v>
      </c>
      <c r="J4">
        <v>2</v>
      </c>
      <c r="K4" t="str">
        <f>VLOOKUP(Table_soldmaterial_fact1[[#This Row],[material_dim_material_id]],Table_material_dim1[[#All],[material_id]:[material_type]],3,FALSE)</f>
        <v>OCC</v>
      </c>
    </row>
    <row r="5" spans="1:11" x14ac:dyDescent="0.25">
      <c r="A5">
        <v>101</v>
      </c>
      <c r="B5">
        <v>34</v>
      </c>
      <c r="C5" t="s">
        <v>394</v>
      </c>
      <c r="D5" s="2">
        <v>44432</v>
      </c>
      <c r="E5">
        <v>29160</v>
      </c>
      <c r="F5">
        <v>113861</v>
      </c>
      <c r="G5">
        <v>14.58</v>
      </c>
      <c r="H5" s="1">
        <v>44433.898830787039</v>
      </c>
      <c r="I5">
        <v>4</v>
      </c>
      <c r="J5">
        <v>10</v>
      </c>
      <c r="K5" t="str">
        <f>VLOOKUP(Table_soldmaterial_fact1[[#This Row],[material_dim_material_id]],Table_material_dim1[[#All],[material_id]:[material_type]],3,FALSE)</f>
        <v>Single Stream</v>
      </c>
    </row>
    <row r="6" spans="1:11" x14ac:dyDescent="0.25">
      <c r="A6">
        <v>100</v>
      </c>
      <c r="B6">
        <v>33</v>
      </c>
      <c r="C6" t="s">
        <v>386</v>
      </c>
      <c r="D6" s="2">
        <v>44425</v>
      </c>
      <c r="E6">
        <v>41000</v>
      </c>
      <c r="F6">
        <v>113482</v>
      </c>
      <c r="G6">
        <v>20.5</v>
      </c>
      <c r="H6" s="1">
        <v>44425.87475968364</v>
      </c>
      <c r="I6">
        <v>4</v>
      </c>
      <c r="J6">
        <v>10</v>
      </c>
      <c r="K6" t="str">
        <f>VLOOKUP(Table_soldmaterial_fact1[[#This Row],[material_dim_material_id]],Table_material_dim1[[#All],[material_id]:[material_type]],3,FALSE)</f>
        <v>Single Stream</v>
      </c>
    </row>
    <row r="7" spans="1:11" x14ac:dyDescent="0.25">
      <c r="A7">
        <v>99</v>
      </c>
      <c r="B7">
        <v>35</v>
      </c>
      <c r="C7" t="s">
        <v>377</v>
      </c>
      <c r="D7" s="2">
        <v>44420</v>
      </c>
      <c r="E7">
        <v>43220</v>
      </c>
      <c r="F7">
        <v>113255</v>
      </c>
      <c r="G7">
        <v>21.61</v>
      </c>
      <c r="H7" s="1">
        <v>44420.897427353397</v>
      </c>
      <c r="I7">
        <v>4</v>
      </c>
      <c r="J7">
        <v>10</v>
      </c>
      <c r="K7" t="str">
        <f>VLOOKUP(Table_soldmaterial_fact1[[#This Row],[material_dim_material_id]],Table_material_dim1[[#All],[material_id]:[material_type]],3,FALSE)</f>
        <v>Single Stream</v>
      </c>
    </row>
    <row r="8" spans="1:11" x14ac:dyDescent="0.25">
      <c r="A8">
        <v>98</v>
      </c>
      <c r="B8">
        <v>36</v>
      </c>
      <c r="C8" t="s">
        <v>369</v>
      </c>
      <c r="D8" s="2">
        <v>44419</v>
      </c>
      <c r="E8">
        <v>40420</v>
      </c>
      <c r="F8">
        <v>113204</v>
      </c>
      <c r="G8">
        <v>20.21</v>
      </c>
      <c r="H8" s="1">
        <v>44419.900839081791</v>
      </c>
      <c r="I8">
        <v>4</v>
      </c>
      <c r="J8">
        <v>2</v>
      </c>
      <c r="K8" t="str">
        <f>VLOOKUP(Table_soldmaterial_fact1[[#This Row],[material_dim_material_id]],Table_material_dim1[[#All],[material_id]:[material_type]],3,FALSE)</f>
        <v>OCC</v>
      </c>
    </row>
    <row r="9" spans="1:11" x14ac:dyDescent="0.25">
      <c r="A9">
        <v>97</v>
      </c>
      <c r="B9">
        <v>35</v>
      </c>
      <c r="C9" t="s">
        <v>367</v>
      </c>
      <c r="D9" s="2">
        <v>44418</v>
      </c>
      <c r="E9">
        <v>43380</v>
      </c>
      <c r="F9">
        <v>113121</v>
      </c>
      <c r="G9">
        <v>21.69</v>
      </c>
      <c r="H9" s="1">
        <v>44418.890877777776</v>
      </c>
      <c r="I9">
        <v>4</v>
      </c>
      <c r="J9">
        <v>10</v>
      </c>
      <c r="K9" t="str">
        <f>VLOOKUP(Table_soldmaterial_fact1[[#This Row],[material_dim_material_id]],Table_material_dim1[[#All],[material_id]:[material_type]],3,FALSE)</f>
        <v>Single Stream</v>
      </c>
    </row>
    <row r="10" spans="1:11" x14ac:dyDescent="0.25">
      <c r="A10">
        <v>96</v>
      </c>
      <c r="B10">
        <v>36</v>
      </c>
      <c r="C10" t="s">
        <v>364</v>
      </c>
      <c r="D10" s="2">
        <v>44414</v>
      </c>
      <c r="E10">
        <v>43680</v>
      </c>
      <c r="F10">
        <v>112957</v>
      </c>
      <c r="G10">
        <v>21.84</v>
      </c>
      <c r="H10" s="1">
        <v>44414.890470100312</v>
      </c>
      <c r="I10">
        <v>4</v>
      </c>
      <c r="J10">
        <v>10</v>
      </c>
      <c r="K10" t="str">
        <f>VLOOKUP(Table_soldmaterial_fact1[[#This Row],[material_dim_material_id]],Table_material_dim1[[#All],[material_id]:[material_type]],3,FALSE)</f>
        <v>Single Stream</v>
      </c>
    </row>
    <row r="11" spans="1:11" x14ac:dyDescent="0.25">
      <c r="A11">
        <v>95</v>
      </c>
      <c r="B11">
        <v>35</v>
      </c>
      <c r="C11" t="s">
        <v>365</v>
      </c>
      <c r="D11" s="2">
        <v>44413</v>
      </c>
      <c r="E11">
        <v>14700</v>
      </c>
      <c r="F11">
        <v>112932</v>
      </c>
      <c r="G11">
        <v>7.35</v>
      </c>
      <c r="H11" s="1">
        <v>44414.551701890436</v>
      </c>
      <c r="I11">
        <v>4</v>
      </c>
      <c r="J11">
        <v>8</v>
      </c>
      <c r="K11" t="str">
        <f>VLOOKUP(Table_soldmaterial_fact1[[#This Row],[material_dim_material_id]],Table_material_dim1[[#All],[material_id]:[material_type]],3,FALSE)</f>
        <v>UBC</v>
      </c>
    </row>
    <row r="12" spans="1:11" x14ac:dyDescent="0.25">
      <c r="A12">
        <v>94</v>
      </c>
      <c r="B12">
        <v>33</v>
      </c>
      <c r="C12" t="s">
        <v>363</v>
      </c>
      <c r="D12" s="2">
        <v>44413</v>
      </c>
      <c r="E12">
        <v>39480</v>
      </c>
      <c r="F12">
        <v>112886</v>
      </c>
      <c r="G12">
        <v>19.739999999999998</v>
      </c>
      <c r="H12" s="1">
        <v>44414.54271400463</v>
      </c>
      <c r="I12">
        <v>4</v>
      </c>
      <c r="J12">
        <v>10</v>
      </c>
      <c r="K12" t="str">
        <f>VLOOKUP(Table_soldmaterial_fact1[[#This Row],[material_dim_material_id]],Table_material_dim1[[#All],[material_id]:[material_type]],3,FALSE)</f>
        <v>Single Stream</v>
      </c>
    </row>
    <row r="13" spans="1:11" x14ac:dyDescent="0.25">
      <c r="A13">
        <v>93</v>
      </c>
      <c r="B13">
        <v>18</v>
      </c>
      <c r="C13" t="s">
        <v>341</v>
      </c>
      <c r="D13" s="2">
        <v>44404</v>
      </c>
      <c r="E13">
        <v>29860</v>
      </c>
      <c r="F13">
        <v>112360</v>
      </c>
      <c r="G13">
        <v>14.93</v>
      </c>
      <c r="H13" s="1">
        <v>44404.904344945986</v>
      </c>
      <c r="I13">
        <v>4</v>
      </c>
      <c r="J13">
        <v>4</v>
      </c>
      <c r="K13" t="str">
        <f>VLOOKUP(Table_soldmaterial_fact1[[#This Row],[material_dim_material_id]],Table_material_dim1[[#All],[material_id]:[material_type]],3,FALSE)</f>
        <v>ONP</v>
      </c>
    </row>
    <row r="14" spans="1:11" x14ac:dyDescent="0.25">
      <c r="A14">
        <v>92</v>
      </c>
      <c r="B14">
        <v>37</v>
      </c>
      <c r="C14" t="s">
        <v>340</v>
      </c>
      <c r="D14" s="2">
        <v>44403</v>
      </c>
      <c r="E14">
        <v>38640</v>
      </c>
      <c r="F14">
        <v>112319</v>
      </c>
      <c r="G14">
        <v>19.32</v>
      </c>
      <c r="H14" s="1">
        <v>44403.899096720677</v>
      </c>
      <c r="I14">
        <v>4</v>
      </c>
      <c r="J14">
        <v>2</v>
      </c>
      <c r="K14" t="str">
        <f>VLOOKUP(Table_soldmaterial_fact1[[#This Row],[material_dim_material_id]],Table_material_dim1[[#All],[material_id]:[material_type]],3,FALSE)</f>
        <v>OCC</v>
      </c>
    </row>
    <row r="15" spans="1:11" x14ac:dyDescent="0.25">
      <c r="A15">
        <v>91</v>
      </c>
      <c r="B15">
        <v>30</v>
      </c>
      <c r="C15" t="s">
        <v>338</v>
      </c>
      <c r="D15" s="2">
        <v>44392</v>
      </c>
      <c r="E15">
        <v>36820</v>
      </c>
      <c r="F15">
        <v>111769</v>
      </c>
      <c r="G15">
        <v>18.41</v>
      </c>
      <c r="H15" s="1">
        <v>44392.814085108024</v>
      </c>
      <c r="I15">
        <v>4</v>
      </c>
      <c r="J15">
        <v>10</v>
      </c>
      <c r="K15" t="str">
        <f>VLOOKUP(Table_soldmaterial_fact1[[#This Row],[material_dim_material_id]],Table_material_dim1[[#All],[material_id]:[material_type]],3,FALSE)</f>
        <v>Single Stream</v>
      </c>
    </row>
    <row r="16" spans="1:11" x14ac:dyDescent="0.25">
      <c r="A16">
        <v>90</v>
      </c>
      <c r="B16">
        <v>33</v>
      </c>
      <c r="C16" t="s">
        <v>338</v>
      </c>
      <c r="D16" s="2">
        <v>44391</v>
      </c>
      <c r="E16">
        <v>36080</v>
      </c>
      <c r="F16">
        <v>111719</v>
      </c>
      <c r="G16">
        <v>18.04</v>
      </c>
      <c r="H16" s="1">
        <v>44391.860558217595</v>
      </c>
      <c r="I16">
        <v>4</v>
      </c>
      <c r="J16">
        <v>10</v>
      </c>
      <c r="K16" t="str">
        <f>VLOOKUP(Table_soldmaterial_fact1[[#This Row],[material_dim_material_id]],Table_material_dim1[[#All],[material_id]:[material_type]],3,FALSE)</f>
        <v>Single Stream</v>
      </c>
    </row>
    <row r="17" spans="1:11" x14ac:dyDescent="0.25">
      <c r="A17">
        <v>89</v>
      </c>
      <c r="B17">
        <v>33</v>
      </c>
      <c r="C17" t="s">
        <v>336</v>
      </c>
      <c r="D17" s="2">
        <v>44384</v>
      </c>
      <c r="E17">
        <v>36440</v>
      </c>
      <c r="F17">
        <v>111308</v>
      </c>
      <c r="G17">
        <v>18.22</v>
      </c>
      <c r="H17" s="1">
        <v>44384.834652237652</v>
      </c>
      <c r="I17">
        <v>4</v>
      </c>
      <c r="J17">
        <v>10</v>
      </c>
      <c r="K17" t="str">
        <f>VLOOKUP(Table_soldmaterial_fact1[[#This Row],[material_dim_material_id]],Table_material_dim1[[#All],[material_id]:[material_type]],3,FALSE)</f>
        <v>Single Stream</v>
      </c>
    </row>
    <row r="18" spans="1:11" x14ac:dyDescent="0.25">
      <c r="A18">
        <v>88</v>
      </c>
      <c r="B18">
        <v>33</v>
      </c>
      <c r="C18" t="s">
        <v>337</v>
      </c>
      <c r="D18" s="2">
        <v>44384</v>
      </c>
      <c r="E18">
        <v>35700</v>
      </c>
      <c r="F18">
        <v>111321</v>
      </c>
      <c r="G18">
        <v>17.850000000000001</v>
      </c>
      <c r="H18" s="1">
        <v>44384.832764930557</v>
      </c>
      <c r="I18">
        <v>4</v>
      </c>
      <c r="J18">
        <v>2</v>
      </c>
      <c r="K18" t="str">
        <f>VLOOKUP(Table_soldmaterial_fact1[[#This Row],[material_dim_material_id]],Table_material_dim1[[#All],[material_id]:[material_type]],3,FALSE)</f>
        <v>OCC</v>
      </c>
    </row>
    <row r="19" spans="1:11" x14ac:dyDescent="0.25">
      <c r="A19">
        <v>87</v>
      </c>
      <c r="B19">
        <v>32</v>
      </c>
      <c r="C19" t="s">
        <v>334</v>
      </c>
      <c r="D19" s="2">
        <v>44377</v>
      </c>
      <c r="E19">
        <v>41760</v>
      </c>
      <c r="F19">
        <v>110973</v>
      </c>
      <c r="G19">
        <v>20.88</v>
      </c>
      <c r="H19" s="1">
        <v>44378.899713040126</v>
      </c>
      <c r="I19">
        <v>4</v>
      </c>
      <c r="J19">
        <v>10</v>
      </c>
      <c r="K19" t="str">
        <f>VLOOKUP(Table_soldmaterial_fact1[[#This Row],[material_dim_material_id]],Table_material_dim1[[#All],[material_id]:[material_type]],3,FALSE)</f>
        <v>Single Stream</v>
      </c>
    </row>
    <row r="20" spans="1:11" x14ac:dyDescent="0.25">
      <c r="A20">
        <v>86</v>
      </c>
      <c r="B20">
        <v>33</v>
      </c>
      <c r="C20" t="s">
        <v>335</v>
      </c>
      <c r="D20" s="2">
        <v>44378</v>
      </c>
      <c r="E20">
        <v>40180</v>
      </c>
      <c r="F20">
        <v>111050</v>
      </c>
      <c r="G20">
        <v>20.09</v>
      </c>
      <c r="H20" s="1">
        <v>44378.898420486112</v>
      </c>
      <c r="I20">
        <v>4</v>
      </c>
      <c r="J20">
        <v>10</v>
      </c>
      <c r="K20" t="str">
        <f>VLOOKUP(Table_soldmaterial_fact1[[#This Row],[material_dim_material_id]],Table_material_dim1[[#All],[material_id]:[material_type]],3,FALSE)</f>
        <v>Single Stream</v>
      </c>
    </row>
    <row r="21" spans="1:11" x14ac:dyDescent="0.25">
      <c r="A21">
        <v>85</v>
      </c>
      <c r="B21">
        <v>32</v>
      </c>
      <c r="C21" t="s">
        <v>318</v>
      </c>
      <c r="D21" s="2">
        <v>44371</v>
      </c>
      <c r="E21">
        <v>35480</v>
      </c>
      <c r="F21">
        <v>110673</v>
      </c>
      <c r="G21">
        <v>17.739999999999998</v>
      </c>
      <c r="H21" s="1">
        <v>44371.859704050927</v>
      </c>
      <c r="I21">
        <v>4</v>
      </c>
      <c r="J21">
        <v>2</v>
      </c>
      <c r="K21" t="str">
        <f>VLOOKUP(Table_soldmaterial_fact1[[#This Row],[material_dim_material_id]],Table_material_dim1[[#All],[material_id]:[material_type]],3,FALSE)</f>
        <v>OCC</v>
      </c>
    </row>
    <row r="22" spans="1:11" x14ac:dyDescent="0.25">
      <c r="A22">
        <v>84</v>
      </c>
      <c r="B22">
        <v>34</v>
      </c>
      <c r="C22" t="s">
        <v>306</v>
      </c>
      <c r="D22" s="2">
        <v>44358</v>
      </c>
      <c r="E22">
        <v>42460</v>
      </c>
      <c r="F22">
        <v>109892</v>
      </c>
      <c r="G22">
        <v>21.23</v>
      </c>
      <c r="H22" s="1">
        <v>44358.848636959876</v>
      </c>
      <c r="I22">
        <v>4</v>
      </c>
      <c r="J22">
        <v>10</v>
      </c>
      <c r="K22" t="str">
        <f>VLOOKUP(Table_soldmaterial_fact1[[#This Row],[material_dim_material_id]],Table_material_dim1[[#All],[material_id]:[material_type]],3,FALSE)</f>
        <v>Single Stream</v>
      </c>
    </row>
    <row r="23" spans="1:11" x14ac:dyDescent="0.25">
      <c r="A23">
        <v>83</v>
      </c>
      <c r="B23">
        <v>32</v>
      </c>
      <c r="C23" t="s">
        <v>308</v>
      </c>
      <c r="D23" s="2">
        <v>44357</v>
      </c>
      <c r="E23">
        <v>33660</v>
      </c>
      <c r="F23">
        <v>109803</v>
      </c>
      <c r="G23">
        <v>16.829999999999998</v>
      </c>
      <c r="H23" s="1">
        <v>44357.886950887347</v>
      </c>
      <c r="I23">
        <v>4</v>
      </c>
      <c r="J23">
        <v>2</v>
      </c>
      <c r="K23" t="str">
        <f>VLOOKUP(Table_soldmaterial_fact1[[#This Row],[material_dim_material_id]],Table_material_dim1[[#All],[material_id]:[material_type]],3,FALSE)</f>
        <v>OCC</v>
      </c>
    </row>
    <row r="24" spans="1:11" x14ac:dyDescent="0.25">
      <c r="A24">
        <v>82</v>
      </c>
      <c r="B24">
        <v>35</v>
      </c>
      <c r="C24" t="s">
        <v>307</v>
      </c>
      <c r="D24" s="2">
        <v>44355</v>
      </c>
      <c r="E24">
        <v>37600</v>
      </c>
      <c r="F24">
        <v>109635</v>
      </c>
      <c r="G24">
        <v>18.8</v>
      </c>
      <c r="H24" s="1">
        <v>44356.562119444447</v>
      </c>
      <c r="I24">
        <v>4</v>
      </c>
      <c r="J24">
        <v>2</v>
      </c>
      <c r="K24" t="str">
        <f>VLOOKUP(Table_soldmaterial_fact1[[#This Row],[material_dim_material_id]],Table_material_dim1[[#All],[material_id]:[material_type]],3,FALSE)</f>
        <v>OCC</v>
      </c>
    </row>
    <row r="25" spans="1:11" x14ac:dyDescent="0.25">
      <c r="A25">
        <v>81</v>
      </c>
      <c r="B25">
        <v>33</v>
      </c>
      <c r="C25" t="s">
        <v>306</v>
      </c>
      <c r="D25" s="2">
        <v>44350</v>
      </c>
      <c r="E25">
        <v>43080</v>
      </c>
      <c r="F25">
        <v>109385</v>
      </c>
      <c r="G25">
        <v>21.54</v>
      </c>
      <c r="H25" s="1">
        <v>44351.58376296296</v>
      </c>
      <c r="I25">
        <v>4</v>
      </c>
      <c r="J25">
        <v>10</v>
      </c>
      <c r="K25" t="str">
        <f>VLOOKUP(Table_soldmaterial_fact1[[#This Row],[material_dim_material_id]],Table_material_dim1[[#All],[material_id]:[material_type]],3,FALSE)</f>
        <v>Single Stream</v>
      </c>
    </row>
    <row r="26" spans="1:11" x14ac:dyDescent="0.25">
      <c r="A26">
        <v>80</v>
      </c>
      <c r="B26">
        <v>33</v>
      </c>
      <c r="C26" t="s">
        <v>300</v>
      </c>
      <c r="D26" s="2">
        <v>44333</v>
      </c>
      <c r="E26">
        <v>43240</v>
      </c>
      <c r="F26">
        <v>108465</v>
      </c>
      <c r="G26">
        <v>21.62</v>
      </c>
      <c r="H26" s="1">
        <v>44334.864375617282</v>
      </c>
      <c r="I26">
        <v>4</v>
      </c>
      <c r="J26">
        <v>10</v>
      </c>
      <c r="K26" t="str">
        <f>VLOOKUP(Table_soldmaterial_fact1[[#This Row],[material_dim_material_id]],Table_material_dim1[[#All],[material_id]:[material_type]],3,FALSE)</f>
        <v>Single Stream</v>
      </c>
    </row>
    <row r="27" spans="1:11" x14ac:dyDescent="0.25">
      <c r="A27">
        <v>79</v>
      </c>
      <c r="B27">
        <v>21</v>
      </c>
      <c r="C27" t="s">
        <v>298</v>
      </c>
      <c r="D27" s="2">
        <v>44320</v>
      </c>
      <c r="E27">
        <v>24180</v>
      </c>
      <c r="F27">
        <v>107849</v>
      </c>
      <c r="G27">
        <v>12.09</v>
      </c>
      <c r="H27" s="1">
        <v>44320.890269598764</v>
      </c>
      <c r="I27">
        <v>4</v>
      </c>
      <c r="J27">
        <v>2</v>
      </c>
      <c r="K27" t="str">
        <f>VLOOKUP(Table_soldmaterial_fact1[[#This Row],[material_dim_material_id]],Table_material_dim1[[#All],[material_id]:[material_type]],3,FALSE)</f>
        <v>OCC</v>
      </c>
    </row>
    <row r="28" spans="1:11" x14ac:dyDescent="0.25">
      <c r="A28">
        <v>72</v>
      </c>
      <c r="B28">
        <v>33</v>
      </c>
      <c r="C28" t="s">
        <v>291</v>
      </c>
      <c r="D28" s="2">
        <v>44314</v>
      </c>
      <c r="E28">
        <v>41180</v>
      </c>
      <c r="F28">
        <v>107596</v>
      </c>
      <c r="G28">
        <v>20.59</v>
      </c>
      <c r="H28" s="1">
        <v>44314.827260300925</v>
      </c>
      <c r="I28">
        <v>4</v>
      </c>
      <c r="J28">
        <v>10</v>
      </c>
      <c r="K28" t="str">
        <f>VLOOKUP(Table_soldmaterial_fact1[[#This Row],[material_dim_material_id]],Table_material_dim1[[#All],[material_id]:[material_type]],3,FALSE)</f>
        <v>Single Stream</v>
      </c>
    </row>
    <row r="29" spans="1:11" x14ac:dyDescent="0.25">
      <c r="A29">
        <v>71</v>
      </c>
      <c r="B29">
        <v>33</v>
      </c>
      <c r="C29" t="s">
        <v>292</v>
      </c>
      <c r="D29" s="2">
        <v>44313</v>
      </c>
      <c r="E29">
        <v>40980</v>
      </c>
      <c r="F29">
        <v>107526</v>
      </c>
      <c r="G29">
        <v>20.49</v>
      </c>
      <c r="H29" s="1">
        <v>44314.666968904319</v>
      </c>
      <c r="I29">
        <v>4</v>
      </c>
      <c r="J29">
        <v>10</v>
      </c>
      <c r="K29" t="str">
        <f>VLOOKUP(Table_soldmaterial_fact1[[#This Row],[material_dim_material_id]],Table_material_dim1[[#All],[material_id]:[material_type]],3,FALSE)</f>
        <v>Single Stream</v>
      </c>
    </row>
    <row r="30" spans="1:11" x14ac:dyDescent="0.25">
      <c r="A30">
        <v>70</v>
      </c>
      <c r="B30">
        <v>34</v>
      </c>
      <c r="C30" t="s">
        <v>293</v>
      </c>
      <c r="D30" s="2">
        <v>44313</v>
      </c>
      <c r="E30">
        <v>39180</v>
      </c>
      <c r="F30">
        <v>107507</v>
      </c>
      <c r="G30">
        <v>19.59</v>
      </c>
      <c r="H30" s="1">
        <v>44314.638163040123</v>
      </c>
      <c r="I30">
        <v>4</v>
      </c>
      <c r="J30">
        <v>2</v>
      </c>
      <c r="K30" t="str">
        <f>VLOOKUP(Table_soldmaterial_fact1[[#This Row],[material_dim_material_id]],Table_material_dim1[[#All],[material_id]:[material_type]],3,FALSE)</f>
        <v>OCC</v>
      </c>
    </row>
    <row r="31" spans="1:11" x14ac:dyDescent="0.25">
      <c r="A31">
        <v>69</v>
      </c>
      <c r="B31">
        <v>33</v>
      </c>
      <c r="C31" t="s">
        <v>285</v>
      </c>
      <c r="D31" s="2">
        <v>44309</v>
      </c>
      <c r="E31">
        <v>41660</v>
      </c>
      <c r="F31">
        <v>107400</v>
      </c>
      <c r="G31">
        <v>20.83</v>
      </c>
      <c r="H31" s="1">
        <v>44309.864334104939</v>
      </c>
      <c r="I31">
        <v>4</v>
      </c>
      <c r="J31">
        <v>10</v>
      </c>
      <c r="K31" t="str">
        <f>VLOOKUP(Table_soldmaterial_fact1[[#This Row],[material_dim_material_id]],Table_material_dim1[[#All],[material_id]:[material_type]],3,FALSE)</f>
        <v>Single Stream</v>
      </c>
    </row>
    <row r="32" spans="1:11" x14ac:dyDescent="0.25">
      <c r="A32">
        <v>68</v>
      </c>
      <c r="B32">
        <v>31</v>
      </c>
      <c r="C32" t="s">
        <v>284</v>
      </c>
      <c r="D32" s="2">
        <v>44308</v>
      </c>
      <c r="E32">
        <v>40840</v>
      </c>
      <c r="F32">
        <v>107323</v>
      </c>
      <c r="G32">
        <v>20.420000000000002</v>
      </c>
      <c r="H32" s="1">
        <v>44309.863061766977</v>
      </c>
      <c r="I32">
        <v>4</v>
      </c>
      <c r="J32">
        <v>10</v>
      </c>
      <c r="K32" t="str">
        <f>VLOOKUP(Table_soldmaterial_fact1[[#This Row],[material_dim_material_id]],Table_material_dim1[[#All],[material_id]:[material_type]],3,FALSE)</f>
        <v>Single Stream</v>
      </c>
    </row>
    <row r="33" spans="1:11" x14ac:dyDescent="0.25">
      <c r="A33">
        <v>67</v>
      </c>
      <c r="B33">
        <v>27</v>
      </c>
      <c r="C33" t="s">
        <v>280</v>
      </c>
      <c r="D33" s="2">
        <v>44307</v>
      </c>
      <c r="E33">
        <v>42160</v>
      </c>
      <c r="F33">
        <v>107226</v>
      </c>
      <c r="G33">
        <v>21.08</v>
      </c>
      <c r="H33" s="1">
        <v>44307.840565547842</v>
      </c>
      <c r="I33">
        <v>4</v>
      </c>
      <c r="J33">
        <v>4</v>
      </c>
      <c r="K33" t="str">
        <f>VLOOKUP(Table_soldmaterial_fact1[[#This Row],[material_dim_material_id]],Table_material_dim1[[#All],[material_id]:[material_type]],3,FALSE)</f>
        <v>ONP</v>
      </c>
    </row>
    <row r="34" spans="1:11" x14ac:dyDescent="0.25">
      <c r="A34">
        <v>66</v>
      </c>
      <c r="B34">
        <v>35</v>
      </c>
      <c r="C34" t="s">
        <v>279</v>
      </c>
      <c r="D34" s="2">
        <v>44305</v>
      </c>
      <c r="E34">
        <v>41780</v>
      </c>
      <c r="F34">
        <v>107100</v>
      </c>
      <c r="G34">
        <v>20.89</v>
      </c>
      <c r="H34" s="1">
        <v>44305.82888233025</v>
      </c>
      <c r="I34">
        <v>4</v>
      </c>
      <c r="J34">
        <v>2</v>
      </c>
      <c r="K34" t="str">
        <f>VLOOKUP(Table_soldmaterial_fact1[[#This Row],[material_dim_material_id]],Table_material_dim1[[#All],[material_id]:[material_type]],3,FALSE)</f>
        <v>OCC</v>
      </c>
    </row>
    <row r="35" spans="1:11" x14ac:dyDescent="0.25">
      <c r="A35">
        <v>65</v>
      </c>
      <c r="B35">
        <v>33</v>
      </c>
      <c r="C35" t="s">
        <v>247</v>
      </c>
      <c r="D35" s="2">
        <v>44300</v>
      </c>
      <c r="E35">
        <v>41200</v>
      </c>
      <c r="F35">
        <v>106947</v>
      </c>
      <c r="G35">
        <v>20.6</v>
      </c>
      <c r="H35" s="1">
        <v>44302.775825231482</v>
      </c>
      <c r="I35">
        <v>4</v>
      </c>
      <c r="J35">
        <v>2</v>
      </c>
      <c r="K35" t="str">
        <f>VLOOKUP(Table_soldmaterial_fact1[[#This Row],[material_dim_material_id]],Table_material_dim1[[#All],[material_id]:[material_type]],3,FALSE)</f>
        <v>OCC</v>
      </c>
    </row>
    <row r="36" spans="1:11" x14ac:dyDescent="0.25">
      <c r="A36">
        <v>64</v>
      </c>
      <c r="B36">
        <v>33</v>
      </c>
      <c r="C36" t="s">
        <v>264</v>
      </c>
      <c r="D36" s="2">
        <v>44298</v>
      </c>
      <c r="E36">
        <v>40040</v>
      </c>
      <c r="F36">
        <v>106814</v>
      </c>
      <c r="G36">
        <v>20.02</v>
      </c>
      <c r="H36" s="1">
        <v>44302.766187422836</v>
      </c>
      <c r="I36">
        <v>4</v>
      </c>
      <c r="J36">
        <v>2</v>
      </c>
      <c r="K36" t="str">
        <f>VLOOKUP(Table_soldmaterial_fact1[[#This Row],[material_dim_material_id]],Table_material_dim1[[#All],[material_id]:[material_type]],3,FALSE)</f>
        <v>OCC</v>
      </c>
    </row>
    <row r="37" spans="1:11" x14ac:dyDescent="0.25">
      <c r="A37">
        <v>76</v>
      </c>
      <c r="B37">
        <v>34</v>
      </c>
      <c r="C37" t="s">
        <v>247</v>
      </c>
      <c r="D37" s="2">
        <v>44300</v>
      </c>
      <c r="E37">
        <v>41200</v>
      </c>
      <c r="F37">
        <v>106947</v>
      </c>
      <c r="G37">
        <v>20.6</v>
      </c>
      <c r="H37" s="1">
        <v>44300</v>
      </c>
      <c r="I37">
        <v>4</v>
      </c>
      <c r="J37">
        <v>2</v>
      </c>
      <c r="K37" t="str">
        <f>VLOOKUP(Table_soldmaterial_fact1[[#This Row],[material_dim_material_id]],Table_material_dim1[[#All],[material_id]:[material_type]],3,FALSE)</f>
        <v>OCC</v>
      </c>
    </row>
    <row r="38" spans="1:11" x14ac:dyDescent="0.25">
      <c r="A38">
        <v>75</v>
      </c>
      <c r="B38">
        <v>34</v>
      </c>
      <c r="C38" t="s">
        <v>264</v>
      </c>
      <c r="D38" s="2">
        <v>44298</v>
      </c>
      <c r="E38">
        <v>40040</v>
      </c>
      <c r="F38">
        <v>106814</v>
      </c>
      <c r="G38">
        <v>20.02</v>
      </c>
      <c r="H38" s="1">
        <v>44298</v>
      </c>
      <c r="I38">
        <v>4</v>
      </c>
      <c r="J38">
        <v>2</v>
      </c>
      <c r="K38" t="str">
        <f>VLOOKUP(Table_soldmaterial_fact1[[#This Row],[material_dim_material_id]],Table_material_dim1[[#All],[material_id]:[material_type]],3,FALSE)</f>
        <v>OCC</v>
      </c>
    </row>
    <row r="39" spans="1:11" x14ac:dyDescent="0.25">
      <c r="A39">
        <v>78</v>
      </c>
      <c r="B39">
        <v>30</v>
      </c>
      <c r="C39" t="s">
        <v>296</v>
      </c>
      <c r="D39" s="2">
        <v>44284</v>
      </c>
      <c r="E39">
        <v>32580</v>
      </c>
      <c r="F39">
        <v>106284</v>
      </c>
      <c r="G39">
        <v>16.29</v>
      </c>
      <c r="H39" s="1">
        <v>44284</v>
      </c>
      <c r="I39">
        <v>4</v>
      </c>
      <c r="J39">
        <v>5</v>
      </c>
      <c r="K39" t="str">
        <f>VLOOKUP(Table_soldmaterial_fact1[[#This Row],[material_dim_material_id]],Table_material_dim1[[#All],[material_id]:[material_type]],3,FALSE)</f>
        <v>PET</v>
      </c>
    </row>
    <row r="40" spans="1:11" x14ac:dyDescent="0.25">
      <c r="A40">
        <v>77</v>
      </c>
      <c r="B40">
        <v>60</v>
      </c>
      <c r="C40" t="s">
        <v>295</v>
      </c>
      <c r="D40" s="2">
        <v>44280</v>
      </c>
      <c r="E40">
        <v>25580</v>
      </c>
      <c r="F40">
        <v>106225</v>
      </c>
      <c r="G40">
        <v>12.79</v>
      </c>
      <c r="H40" s="1">
        <v>44280</v>
      </c>
      <c r="I40">
        <v>4</v>
      </c>
      <c r="J40">
        <v>8</v>
      </c>
      <c r="K40" t="str">
        <f>VLOOKUP(Table_soldmaterial_fact1[[#This Row],[material_dim_material_id]],Table_material_dim1[[#All],[material_id]:[material_type]],3,FALSE)</f>
        <v>UBC</v>
      </c>
    </row>
    <row r="41" spans="1:11" x14ac:dyDescent="0.25">
      <c r="A41">
        <v>2</v>
      </c>
      <c r="B41">
        <v>33</v>
      </c>
      <c r="C41" t="s">
        <v>267</v>
      </c>
      <c r="D41" s="2">
        <v>44274</v>
      </c>
      <c r="E41">
        <v>39920</v>
      </c>
      <c r="F41">
        <v>106030</v>
      </c>
      <c r="G41">
        <v>19.96</v>
      </c>
      <c r="H41" s="1">
        <v>44274</v>
      </c>
      <c r="I41">
        <v>4</v>
      </c>
      <c r="J41">
        <v>2</v>
      </c>
      <c r="K41" t="str">
        <f>VLOOKUP(Table_soldmaterial_fact1[[#This Row],[material_dim_material_id]],Table_material_dim1[[#All],[material_id]:[material_type]],3,FALSE)</f>
        <v>OCC</v>
      </c>
    </row>
    <row r="42" spans="1:11" x14ac:dyDescent="0.25">
      <c r="A42">
        <v>73</v>
      </c>
      <c r="B42">
        <v>34</v>
      </c>
      <c r="C42" t="s">
        <v>297</v>
      </c>
      <c r="D42" s="2">
        <v>44274</v>
      </c>
      <c r="E42">
        <v>39920</v>
      </c>
      <c r="F42">
        <v>106030</v>
      </c>
      <c r="G42">
        <v>19.96</v>
      </c>
      <c r="H42" s="1">
        <v>44274</v>
      </c>
      <c r="I42">
        <v>4</v>
      </c>
      <c r="J42">
        <v>2</v>
      </c>
      <c r="K42" t="str">
        <f>VLOOKUP(Table_soldmaterial_fact1[[#This Row],[material_dim_material_id]],Table_material_dim1[[#All],[material_id]:[material_type]],3,FALSE)</f>
        <v>OCC</v>
      </c>
    </row>
    <row r="43" spans="1:11" x14ac:dyDescent="0.25">
      <c r="A43">
        <v>3</v>
      </c>
      <c r="B43">
        <v>33</v>
      </c>
      <c r="C43" t="s">
        <v>268</v>
      </c>
      <c r="D43" s="2">
        <v>44271</v>
      </c>
      <c r="E43">
        <v>41200</v>
      </c>
      <c r="F43">
        <v>105908</v>
      </c>
      <c r="G43">
        <v>20.6</v>
      </c>
      <c r="H43" s="1">
        <v>44271</v>
      </c>
      <c r="I43">
        <v>4</v>
      </c>
      <c r="J43">
        <v>2</v>
      </c>
      <c r="K43" t="str">
        <f>VLOOKUP(Table_soldmaterial_fact1[[#This Row],[material_dim_material_id]],Table_material_dim1[[#All],[material_id]:[material_type]],3,FALSE)</f>
        <v>OCC</v>
      </c>
    </row>
    <row r="44" spans="1:11" x14ac:dyDescent="0.25">
      <c r="A44">
        <v>4</v>
      </c>
      <c r="B44">
        <v>33</v>
      </c>
      <c r="C44" t="s">
        <v>265</v>
      </c>
      <c r="D44" s="2">
        <v>44263</v>
      </c>
      <c r="E44">
        <v>42260</v>
      </c>
      <c r="F44">
        <v>105665</v>
      </c>
      <c r="G44">
        <v>21.13</v>
      </c>
      <c r="H44" s="1">
        <v>44263</v>
      </c>
      <c r="I44">
        <v>4</v>
      </c>
      <c r="J44">
        <v>2</v>
      </c>
      <c r="K44" t="str">
        <f>VLOOKUP(Table_soldmaterial_fact1[[#This Row],[material_dim_material_id]],Table_material_dim1[[#All],[material_id]:[material_type]],3,FALSE)</f>
        <v>OCC</v>
      </c>
    </row>
    <row r="45" spans="1:11" x14ac:dyDescent="0.25">
      <c r="A45">
        <v>5</v>
      </c>
      <c r="B45">
        <v>33</v>
      </c>
      <c r="C45" t="s">
        <v>248</v>
      </c>
      <c r="D45" s="2">
        <v>44257</v>
      </c>
      <c r="E45">
        <v>41020</v>
      </c>
      <c r="F45">
        <v>105489</v>
      </c>
      <c r="G45">
        <v>20.51</v>
      </c>
      <c r="H45" s="1">
        <v>44257</v>
      </c>
      <c r="I45">
        <v>4</v>
      </c>
      <c r="J45">
        <v>2</v>
      </c>
      <c r="K45" t="str">
        <f>VLOOKUP(Table_soldmaterial_fact1[[#This Row],[material_dim_material_id]],Table_material_dim1[[#All],[material_id]:[material_type]],3,FALSE)</f>
        <v>OCC</v>
      </c>
    </row>
    <row r="46" spans="1:11" x14ac:dyDescent="0.25">
      <c r="A46">
        <v>6</v>
      </c>
      <c r="B46">
        <v>33</v>
      </c>
      <c r="C46" t="s">
        <v>243</v>
      </c>
      <c r="D46" s="2">
        <v>44256</v>
      </c>
      <c r="E46">
        <v>41880</v>
      </c>
      <c r="F46">
        <v>105419</v>
      </c>
      <c r="G46">
        <v>20.94</v>
      </c>
      <c r="H46" s="1">
        <v>44256</v>
      </c>
      <c r="I46">
        <v>4</v>
      </c>
      <c r="J46">
        <v>2</v>
      </c>
      <c r="K46" t="str">
        <f>VLOOKUP(Table_soldmaterial_fact1[[#This Row],[material_dim_material_id]],Table_material_dim1[[#All],[material_id]:[material_type]],3,FALSE)</f>
        <v>OCC</v>
      </c>
    </row>
    <row r="47" spans="1:11" x14ac:dyDescent="0.25">
      <c r="A47">
        <v>7</v>
      </c>
      <c r="B47">
        <v>33</v>
      </c>
      <c r="C47" t="s">
        <v>253</v>
      </c>
      <c r="D47" s="2">
        <v>44250</v>
      </c>
      <c r="E47">
        <v>40160</v>
      </c>
      <c r="F47">
        <v>105270</v>
      </c>
      <c r="G47">
        <v>20.079999999999998</v>
      </c>
      <c r="H47" s="1">
        <v>44250</v>
      </c>
      <c r="I47">
        <v>4</v>
      </c>
      <c r="J47">
        <v>2</v>
      </c>
      <c r="K47" t="str">
        <f>VLOOKUP(Table_soldmaterial_fact1[[#This Row],[material_dim_material_id]],Table_material_dim1[[#All],[material_id]:[material_type]],3,FALSE)</f>
        <v>OCC</v>
      </c>
    </row>
    <row r="48" spans="1:11" x14ac:dyDescent="0.25">
      <c r="A48">
        <v>8</v>
      </c>
      <c r="B48">
        <v>32</v>
      </c>
      <c r="C48" t="s">
        <v>253</v>
      </c>
      <c r="D48" s="2">
        <v>44244</v>
      </c>
      <c r="E48">
        <v>40960</v>
      </c>
      <c r="F48">
        <v>105104</v>
      </c>
      <c r="G48">
        <v>20.48</v>
      </c>
      <c r="H48" s="1">
        <v>44244</v>
      </c>
      <c r="I48">
        <v>4</v>
      </c>
      <c r="J48">
        <v>2</v>
      </c>
      <c r="K48" t="str">
        <f>VLOOKUP(Table_soldmaterial_fact1[[#This Row],[material_dim_material_id]],Table_material_dim1[[#All],[material_id]:[material_type]],3,FALSE)</f>
        <v>OCC</v>
      </c>
    </row>
    <row r="49" spans="1:11" x14ac:dyDescent="0.25">
      <c r="A49">
        <v>9</v>
      </c>
      <c r="B49">
        <v>32</v>
      </c>
      <c r="C49" t="s">
        <v>238</v>
      </c>
      <c r="D49" s="2">
        <v>44238</v>
      </c>
      <c r="E49">
        <v>39600</v>
      </c>
      <c r="F49">
        <v>104981</v>
      </c>
      <c r="G49">
        <v>19.8</v>
      </c>
      <c r="H49" s="1">
        <v>44238</v>
      </c>
      <c r="I49">
        <v>4</v>
      </c>
      <c r="J49">
        <v>2</v>
      </c>
      <c r="K49" t="str">
        <f>VLOOKUP(Table_soldmaterial_fact1[[#This Row],[material_dim_material_id]],Table_material_dim1[[#All],[material_id]:[material_type]],3,FALSE)</f>
        <v>OCC</v>
      </c>
    </row>
    <row r="50" spans="1:11" x14ac:dyDescent="0.25">
      <c r="A50">
        <v>27</v>
      </c>
      <c r="B50">
        <v>28</v>
      </c>
      <c r="C50" t="s">
        <v>256</v>
      </c>
      <c r="D50" s="2">
        <v>44232</v>
      </c>
      <c r="E50">
        <v>45360</v>
      </c>
      <c r="F50">
        <v>104821</v>
      </c>
      <c r="G50">
        <v>22.68</v>
      </c>
      <c r="H50" s="1">
        <v>44232</v>
      </c>
      <c r="I50">
        <v>4</v>
      </c>
      <c r="J50">
        <v>4</v>
      </c>
      <c r="K50" t="str">
        <f>VLOOKUP(Table_soldmaterial_fact1[[#This Row],[material_dim_material_id]],Table_material_dim1[[#All],[material_id]:[material_type]],3,FALSE)</f>
        <v>ONP</v>
      </c>
    </row>
    <row r="51" spans="1:11" x14ac:dyDescent="0.25">
      <c r="A51">
        <v>28</v>
      </c>
      <c r="B51">
        <v>28</v>
      </c>
      <c r="C51" t="s">
        <v>237</v>
      </c>
      <c r="D51" s="2">
        <v>44222</v>
      </c>
      <c r="E51">
        <v>46160</v>
      </c>
      <c r="F51">
        <v>104484</v>
      </c>
      <c r="G51">
        <v>23.08</v>
      </c>
      <c r="H51" s="1">
        <v>44222</v>
      </c>
      <c r="I51">
        <v>4</v>
      </c>
      <c r="J51">
        <v>4</v>
      </c>
      <c r="K51" t="str">
        <f>VLOOKUP(Table_soldmaterial_fact1[[#This Row],[material_dim_material_id]],Table_material_dim1[[#All],[material_id]:[material_type]],3,FALSE)</f>
        <v>ONP</v>
      </c>
    </row>
    <row r="52" spans="1:11" x14ac:dyDescent="0.25">
      <c r="A52">
        <v>10</v>
      </c>
      <c r="B52">
        <v>33</v>
      </c>
      <c r="C52" t="s">
        <v>237</v>
      </c>
      <c r="D52" s="2">
        <v>44216</v>
      </c>
      <c r="E52">
        <v>36200</v>
      </c>
      <c r="F52">
        <v>104309</v>
      </c>
      <c r="G52">
        <v>18.100000000000001</v>
      </c>
      <c r="H52" s="1">
        <v>44216</v>
      </c>
      <c r="I52">
        <v>4</v>
      </c>
      <c r="J52">
        <v>2</v>
      </c>
      <c r="K52" t="str">
        <f>VLOOKUP(Table_soldmaterial_fact1[[#This Row],[material_dim_material_id]],Table_material_dim1[[#All],[material_id]:[material_type]],3,FALSE)</f>
        <v>OCC</v>
      </c>
    </row>
    <row r="53" spans="1:11" x14ac:dyDescent="0.25">
      <c r="A53">
        <v>42</v>
      </c>
      <c r="B53">
        <v>50</v>
      </c>
      <c r="C53" t="s">
        <v>249</v>
      </c>
      <c r="D53" s="2">
        <v>44214</v>
      </c>
      <c r="E53">
        <v>19080</v>
      </c>
      <c r="F53">
        <v>104246</v>
      </c>
      <c r="G53">
        <v>9.5399999999999991</v>
      </c>
      <c r="H53" s="1">
        <v>44214</v>
      </c>
      <c r="I53">
        <v>4</v>
      </c>
      <c r="J53">
        <v>8</v>
      </c>
      <c r="K53" t="str">
        <f>VLOOKUP(Table_soldmaterial_fact1[[#This Row],[material_dim_material_id]],Table_material_dim1[[#All],[material_id]:[material_type]],3,FALSE)</f>
        <v>UBC</v>
      </c>
    </row>
    <row r="54" spans="1:11" x14ac:dyDescent="0.25">
      <c r="A54">
        <v>11</v>
      </c>
      <c r="B54">
        <v>32</v>
      </c>
      <c r="C54" t="s">
        <v>269</v>
      </c>
      <c r="D54" s="2">
        <v>44210</v>
      </c>
      <c r="E54">
        <v>43540</v>
      </c>
      <c r="F54">
        <v>104145</v>
      </c>
      <c r="G54">
        <v>21.77</v>
      </c>
      <c r="H54" s="1">
        <v>44210</v>
      </c>
      <c r="I54">
        <v>4</v>
      </c>
      <c r="J54">
        <v>2</v>
      </c>
      <c r="K54" t="str">
        <f>VLOOKUP(Table_soldmaterial_fact1[[#This Row],[material_dim_material_id]],Table_material_dim1[[#All],[material_id]:[material_type]],3,FALSE)</f>
        <v>OCC</v>
      </c>
    </row>
    <row r="55" spans="1:11" x14ac:dyDescent="0.25">
      <c r="A55">
        <v>12</v>
      </c>
      <c r="B55">
        <v>32</v>
      </c>
      <c r="C55" t="s">
        <v>269</v>
      </c>
      <c r="D55" s="2">
        <v>44209</v>
      </c>
      <c r="E55">
        <v>44420</v>
      </c>
      <c r="F55">
        <v>104117</v>
      </c>
      <c r="G55">
        <v>22.21</v>
      </c>
      <c r="H55" s="1">
        <v>44209</v>
      </c>
      <c r="I55">
        <v>4</v>
      </c>
      <c r="J55">
        <v>2</v>
      </c>
      <c r="K55" t="str">
        <f>VLOOKUP(Table_soldmaterial_fact1[[#This Row],[material_dim_material_id]],Table_material_dim1[[#All],[material_id]:[material_type]],3,FALSE)</f>
        <v>OCC</v>
      </c>
    </row>
    <row r="56" spans="1:11" x14ac:dyDescent="0.25">
      <c r="A56">
        <v>13</v>
      </c>
      <c r="B56">
        <v>32</v>
      </c>
      <c r="C56" t="s">
        <v>271</v>
      </c>
      <c r="D56" s="2">
        <v>44204</v>
      </c>
      <c r="E56">
        <v>43360</v>
      </c>
      <c r="F56">
        <v>103941</v>
      </c>
      <c r="G56">
        <v>21.68</v>
      </c>
      <c r="H56" s="1">
        <v>44204</v>
      </c>
      <c r="I56">
        <v>4</v>
      </c>
      <c r="J56">
        <v>2</v>
      </c>
      <c r="K56" t="str">
        <f>VLOOKUP(Table_soldmaterial_fact1[[#This Row],[material_dim_material_id]],Table_material_dim1[[#All],[material_id]:[material_type]],3,FALSE)</f>
        <v>OCC</v>
      </c>
    </row>
    <row r="57" spans="1:11" x14ac:dyDescent="0.25">
      <c r="A57">
        <v>14</v>
      </c>
      <c r="B57">
        <v>32</v>
      </c>
      <c r="C57" t="s">
        <v>271</v>
      </c>
      <c r="D57" s="2">
        <v>44203</v>
      </c>
      <c r="E57">
        <v>44860</v>
      </c>
      <c r="F57">
        <v>103909</v>
      </c>
      <c r="G57">
        <v>22.43</v>
      </c>
      <c r="H57" s="1">
        <v>44203</v>
      </c>
      <c r="I57">
        <v>4</v>
      </c>
      <c r="J57">
        <v>2</v>
      </c>
      <c r="K57" t="str">
        <f>VLOOKUP(Table_soldmaterial_fact1[[#This Row],[material_dim_material_id]],Table_material_dim1[[#All],[material_id]:[material_type]],3,FALSE)</f>
        <v>OCC</v>
      </c>
    </row>
    <row r="58" spans="1:11" x14ac:dyDescent="0.25">
      <c r="A58">
        <v>15</v>
      </c>
      <c r="B58">
        <v>32</v>
      </c>
      <c r="C58" t="s">
        <v>271</v>
      </c>
      <c r="D58" s="2">
        <v>44200</v>
      </c>
      <c r="E58">
        <v>42480</v>
      </c>
      <c r="F58">
        <v>103801</v>
      </c>
      <c r="G58">
        <v>21.24</v>
      </c>
      <c r="H58" s="1">
        <v>44200</v>
      </c>
      <c r="I58">
        <v>4</v>
      </c>
      <c r="J58">
        <v>2</v>
      </c>
      <c r="K58" t="str">
        <f>VLOOKUP(Table_soldmaterial_fact1[[#This Row],[material_dim_material_id]],Table_material_dim1[[#All],[material_id]:[material_type]],3,FALSE)</f>
        <v>OCC</v>
      </c>
    </row>
    <row r="59" spans="1:11" x14ac:dyDescent="0.25">
      <c r="A59">
        <v>16</v>
      </c>
      <c r="B59">
        <v>32</v>
      </c>
      <c r="C59" t="s">
        <v>234</v>
      </c>
      <c r="D59" s="2">
        <v>44196</v>
      </c>
      <c r="E59">
        <v>43900</v>
      </c>
      <c r="F59">
        <v>103746</v>
      </c>
      <c r="G59">
        <v>21.95</v>
      </c>
      <c r="H59" s="1">
        <v>44196</v>
      </c>
      <c r="I59">
        <v>4</v>
      </c>
      <c r="J59">
        <v>2</v>
      </c>
      <c r="K59" t="str">
        <f>VLOOKUP(Table_soldmaterial_fact1[[#This Row],[material_dim_material_id]],Table_material_dim1[[#All],[material_id]:[material_type]],3,FALSE)</f>
        <v>OCC</v>
      </c>
    </row>
    <row r="60" spans="1:11" x14ac:dyDescent="0.25">
      <c r="A60">
        <v>17</v>
      </c>
      <c r="B60">
        <v>32</v>
      </c>
      <c r="C60" t="s">
        <v>234</v>
      </c>
      <c r="D60" s="2">
        <v>44194</v>
      </c>
      <c r="E60">
        <v>44700</v>
      </c>
      <c r="F60">
        <v>103652</v>
      </c>
      <c r="G60">
        <v>22.35</v>
      </c>
      <c r="H60" s="1">
        <v>44194</v>
      </c>
      <c r="I60">
        <v>4</v>
      </c>
      <c r="J60">
        <v>2</v>
      </c>
      <c r="K60" t="str">
        <f>VLOOKUP(Table_soldmaterial_fact1[[#This Row],[material_dim_material_id]],Table_material_dim1[[#All],[material_id]:[material_type]],3,FALSE)</f>
        <v>OCC</v>
      </c>
    </row>
    <row r="61" spans="1:11" x14ac:dyDescent="0.25">
      <c r="A61">
        <v>35</v>
      </c>
      <c r="B61">
        <v>30</v>
      </c>
      <c r="C61" t="s">
        <v>233</v>
      </c>
      <c r="D61" s="2">
        <v>44180</v>
      </c>
      <c r="E61">
        <v>19200</v>
      </c>
      <c r="F61">
        <v>103261</v>
      </c>
      <c r="G61">
        <v>9.6</v>
      </c>
      <c r="H61" s="1">
        <v>44180</v>
      </c>
      <c r="I61">
        <v>4</v>
      </c>
      <c r="J61">
        <v>5</v>
      </c>
      <c r="K61" t="str">
        <f>VLOOKUP(Table_soldmaterial_fact1[[#This Row],[material_dim_material_id]],Table_material_dim1[[#All],[material_id]:[material_type]],3,FALSE)</f>
        <v>PET</v>
      </c>
    </row>
    <row r="62" spans="1:11" x14ac:dyDescent="0.25">
      <c r="A62">
        <v>40</v>
      </c>
      <c r="B62">
        <v>11</v>
      </c>
      <c r="C62" t="s">
        <v>233</v>
      </c>
      <c r="D62" s="2">
        <v>44180</v>
      </c>
      <c r="E62">
        <v>8360</v>
      </c>
      <c r="F62">
        <v>103261</v>
      </c>
      <c r="G62">
        <v>4.18</v>
      </c>
      <c r="H62" s="1">
        <v>44180</v>
      </c>
      <c r="I62">
        <v>4</v>
      </c>
      <c r="J62">
        <v>7</v>
      </c>
      <c r="K62" t="str">
        <f>VLOOKUP(Table_soldmaterial_fact1[[#This Row],[material_dim_material_id]],Table_material_dim1[[#All],[material_id]:[material_type]],3,FALSE)</f>
        <v>HDPEC</v>
      </c>
    </row>
    <row r="63" spans="1:11" x14ac:dyDescent="0.25">
      <c r="A63">
        <v>37</v>
      </c>
      <c r="B63">
        <v>8</v>
      </c>
      <c r="C63" t="s">
        <v>233</v>
      </c>
      <c r="D63" s="2">
        <v>44180</v>
      </c>
      <c r="E63">
        <v>5600</v>
      </c>
      <c r="F63">
        <v>103261</v>
      </c>
      <c r="G63">
        <v>2.8</v>
      </c>
      <c r="H63" s="1">
        <v>44180</v>
      </c>
      <c r="I63">
        <v>4</v>
      </c>
      <c r="J63">
        <v>6</v>
      </c>
      <c r="K63" t="str">
        <f>VLOOKUP(Table_soldmaterial_fact1[[#This Row],[material_dim_material_id]],Table_material_dim1[[#All],[material_id]:[material_type]],3,FALSE)</f>
        <v>HDPEN</v>
      </c>
    </row>
    <row r="64" spans="1:11" x14ac:dyDescent="0.25">
      <c r="A64">
        <v>45</v>
      </c>
      <c r="B64">
        <v>34</v>
      </c>
      <c r="C64" t="s">
        <v>261</v>
      </c>
      <c r="D64" s="2">
        <v>44173</v>
      </c>
      <c r="E64">
        <v>44600</v>
      </c>
      <c r="F64">
        <v>102982</v>
      </c>
      <c r="G64">
        <v>22.3</v>
      </c>
      <c r="H64" s="1">
        <v>44173</v>
      </c>
      <c r="I64">
        <v>1</v>
      </c>
      <c r="J64">
        <v>2</v>
      </c>
      <c r="K64" t="str">
        <f>VLOOKUP(Table_soldmaterial_fact1[[#This Row],[material_dim_material_id]],Table_material_dim1[[#All],[material_id]:[material_type]],3,FALSE)</f>
        <v>OCC</v>
      </c>
    </row>
    <row r="65" spans="1:11" x14ac:dyDescent="0.25">
      <c r="A65">
        <v>46</v>
      </c>
      <c r="B65">
        <v>34</v>
      </c>
      <c r="C65" t="s">
        <v>277</v>
      </c>
      <c r="D65" s="2">
        <v>44173</v>
      </c>
      <c r="E65">
        <v>40780</v>
      </c>
      <c r="F65">
        <v>102985</v>
      </c>
      <c r="G65">
        <v>20.39</v>
      </c>
      <c r="H65" s="1">
        <v>44173</v>
      </c>
      <c r="I65">
        <v>1</v>
      </c>
      <c r="J65">
        <v>2</v>
      </c>
      <c r="K65" s="10" t="str">
        <f>VLOOKUP(Table_soldmaterial_fact1[[#This Row],[material_dim_material_id]],Table_material_dim1[[#All],[material_id]:[material_type]],3,FALSE)</f>
        <v>OCC</v>
      </c>
    </row>
    <row r="66" spans="1:11" x14ac:dyDescent="0.25">
      <c r="A66">
        <v>52</v>
      </c>
      <c r="B66">
        <v>33</v>
      </c>
      <c r="C66" t="s">
        <v>250</v>
      </c>
      <c r="D66" s="2">
        <v>44159</v>
      </c>
      <c r="E66">
        <v>39180</v>
      </c>
      <c r="F66">
        <v>102478</v>
      </c>
      <c r="G66">
        <v>19.59</v>
      </c>
      <c r="H66" s="1">
        <v>44159</v>
      </c>
      <c r="I66">
        <v>1</v>
      </c>
      <c r="J66">
        <v>2</v>
      </c>
      <c r="K66" s="10" t="str">
        <f>VLOOKUP(Table_soldmaterial_fact1[[#This Row],[material_dim_material_id]],Table_material_dim1[[#All],[material_id]:[material_type]],3,FALSE)</f>
        <v>OCC</v>
      </c>
    </row>
    <row r="67" spans="1:11" x14ac:dyDescent="0.25">
      <c r="A67">
        <v>47</v>
      </c>
      <c r="B67">
        <v>33</v>
      </c>
      <c r="C67" t="s">
        <v>259</v>
      </c>
      <c r="D67" s="2">
        <v>44158</v>
      </c>
      <c r="E67">
        <v>41320</v>
      </c>
      <c r="F67">
        <v>102404</v>
      </c>
      <c r="G67">
        <v>20.66</v>
      </c>
      <c r="H67" s="1">
        <v>44158</v>
      </c>
      <c r="I67">
        <v>1</v>
      </c>
      <c r="J67">
        <v>2</v>
      </c>
      <c r="K67" s="10" t="str">
        <f>VLOOKUP(Table_soldmaterial_fact1[[#This Row],[material_dim_material_id]],Table_material_dim1[[#All],[material_id]:[material_type]],3,FALSE)</f>
        <v>OCC</v>
      </c>
    </row>
    <row r="68" spans="1:11" x14ac:dyDescent="0.25">
      <c r="A68">
        <v>29</v>
      </c>
      <c r="B68">
        <v>27</v>
      </c>
      <c r="C68" t="s">
        <v>276</v>
      </c>
      <c r="D68" s="2">
        <v>44158</v>
      </c>
      <c r="E68">
        <v>44660</v>
      </c>
      <c r="F68">
        <v>102431</v>
      </c>
      <c r="G68">
        <v>22.33</v>
      </c>
      <c r="H68" s="1">
        <v>44158</v>
      </c>
      <c r="I68">
        <v>4</v>
      </c>
      <c r="J68">
        <v>4</v>
      </c>
      <c r="K68" s="10" t="str">
        <f>VLOOKUP(Table_soldmaterial_fact1[[#This Row],[material_dim_material_id]],Table_material_dim1[[#All],[material_id]:[material_type]],3,FALSE)</f>
        <v>ONP</v>
      </c>
    </row>
    <row r="69" spans="1:11" x14ac:dyDescent="0.25">
      <c r="A69">
        <v>62</v>
      </c>
      <c r="B69">
        <v>34</v>
      </c>
      <c r="C69" t="s">
        <v>258</v>
      </c>
      <c r="D69" s="2">
        <v>44151</v>
      </c>
      <c r="E69">
        <v>43140</v>
      </c>
      <c r="F69">
        <v>102020</v>
      </c>
      <c r="G69">
        <v>21.57</v>
      </c>
      <c r="H69" s="1">
        <v>44151</v>
      </c>
      <c r="I69">
        <v>5</v>
      </c>
      <c r="J69">
        <v>2</v>
      </c>
      <c r="K69" s="10" t="str">
        <f>VLOOKUP(Table_soldmaterial_fact1[[#This Row],[material_dim_material_id]],Table_material_dim1[[#All],[material_id]:[material_type]],3,FALSE)</f>
        <v>OCC</v>
      </c>
    </row>
    <row r="70" spans="1:11" x14ac:dyDescent="0.25">
      <c r="A70">
        <v>30</v>
      </c>
      <c r="B70">
        <v>27</v>
      </c>
      <c r="C70" t="s">
        <v>255</v>
      </c>
      <c r="D70" s="2">
        <v>44134</v>
      </c>
      <c r="E70">
        <v>44940</v>
      </c>
      <c r="F70">
        <v>101199</v>
      </c>
      <c r="G70">
        <v>22.47</v>
      </c>
      <c r="H70" s="1">
        <v>44134</v>
      </c>
      <c r="I70">
        <v>4</v>
      </c>
      <c r="J70">
        <v>4</v>
      </c>
      <c r="K70" s="10" t="str">
        <f>VLOOKUP(Table_soldmaterial_fact1[[#This Row],[material_dim_material_id]],Table_material_dim1[[#All],[material_id]:[material_type]],3,FALSE)</f>
        <v>ONP</v>
      </c>
    </row>
    <row r="71" spans="1:11" x14ac:dyDescent="0.25">
      <c r="A71">
        <v>18</v>
      </c>
      <c r="B71">
        <v>35</v>
      </c>
      <c r="C71" t="s">
        <v>232</v>
      </c>
      <c r="D71" s="2">
        <v>44131</v>
      </c>
      <c r="E71">
        <v>40280</v>
      </c>
      <c r="F71">
        <v>100993</v>
      </c>
      <c r="G71">
        <v>20.14</v>
      </c>
      <c r="H71" s="1">
        <v>44131</v>
      </c>
      <c r="I71">
        <v>4</v>
      </c>
      <c r="J71">
        <v>2</v>
      </c>
      <c r="K71" s="10" t="str">
        <f>VLOOKUP(Table_soldmaterial_fact1[[#This Row],[material_dim_material_id]],Table_material_dim1[[#All],[material_id]:[material_type]],3,FALSE)</f>
        <v>OCC</v>
      </c>
    </row>
    <row r="72" spans="1:11" x14ac:dyDescent="0.25">
      <c r="A72">
        <v>19</v>
      </c>
      <c r="B72">
        <v>36</v>
      </c>
      <c r="C72" t="s">
        <v>232</v>
      </c>
      <c r="D72" s="2">
        <v>44127</v>
      </c>
      <c r="E72">
        <v>43980</v>
      </c>
      <c r="F72">
        <v>100908</v>
      </c>
      <c r="G72">
        <v>21.99</v>
      </c>
      <c r="H72" s="1">
        <v>44127</v>
      </c>
      <c r="I72">
        <v>4</v>
      </c>
      <c r="J72">
        <v>2</v>
      </c>
      <c r="K72" s="10" t="str">
        <f>VLOOKUP(Table_soldmaterial_fact1[[#This Row],[material_dim_material_id]],Table_material_dim1[[#All],[material_id]:[material_type]],3,FALSE)</f>
        <v>OCC</v>
      </c>
    </row>
    <row r="73" spans="1:11" x14ac:dyDescent="0.25">
      <c r="A73">
        <v>20</v>
      </c>
      <c r="B73">
        <v>33</v>
      </c>
      <c r="C73" t="s">
        <v>232</v>
      </c>
      <c r="D73" s="2">
        <v>44125</v>
      </c>
      <c r="E73">
        <v>40780</v>
      </c>
      <c r="F73">
        <v>100720</v>
      </c>
      <c r="G73">
        <v>20.39</v>
      </c>
      <c r="H73" s="1">
        <v>44125</v>
      </c>
      <c r="I73">
        <v>4</v>
      </c>
      <c r="J73">
        <v>2</v>
      </c>
      <c r="K73" s="10" t="str">
        <f>VLOOKUP(Table_soldmaterial_fact1[[#This Row],[material_dim_material_id]],Table_material_dim1[[#All],[material_id]:[material_type]],3,FALSE)</f>
        <v>OCC</v>
      </c>
    </row>
    <row r="74" spans="1:11" x14ac:dyDescent="0.25">
      <c r="A74">
        <v>48</v>
      </c>
      <c r="B74">
        <v>36</v>
      </c>
      <c r="C74" t="s">
        <v>236</v>
      </c>
      <c r="D74" s="2">
        <v>44116</v>
      </c>
      <c r="E74">
        <v>42600</v>
      </c>
      <c r="F74">
        <v>100180</v>
      </c>
      <c r="G74">
        <v>21.3</v>
      </c>
      <c r="H74" s="1">
        <v>44116</v>
      </c>
      <c r="I74">
        <v>1</v>
      </c>
      <c r="J74">
        <v>2</v>
      </c>
      <c r="K74" s="10" t="str">
        <f>VLOOKUP(Table_soldmaterial_fact1[[#This Row],[material_dim_material_id]],Table_material_dim1[[#All],[material_id]:[material_type]],3,FALSE)</f>
        <v>OCC</v>
      </c>
    </row>
    <row r="75" spans="1:11" x14ac:dyDescent="0.25">
      <c r="A75">
        <v>51</v>
      </c>
      <c r="B75">
        <v>30</v>
      </c>
      <c r="C75" t="s">
        <v>260</v>
      </c>
      <c r="D75" s="2">
        <v>44090</v>
      </c>
      <c r="E75">
        <v>19200</v>
      </c>
      <c r="F75">
        <v>98640</v>
      </c>
      <c r="G75">
        <v>9.6</v>
      </c>
      <c r="H75" s="1">
        <v>44090</v>
      </c>
      <c r="I75">
        <v>1</v>
      </c>
      <c r="J75">
        <v>5</v>
      </c>
      <c r="K75" s="10" t="str">
        <f>VLOOKUP(Table_soldmaterial_fact1[[#This Row],[material_dim_material_id]],Table_material_dim1[[#All],[material_id]:[material_type]],3,FALSE)</f>
        <v>PET</v>
      </c>
    </row>
    <row r="76" spans="1:11" x14ac:dyDescent="0.25">
      <c r="A76">
        <v>49</v>
      </c>
      <c r="B76">
        <v>4</v>
      </c>
      <c r="C76" t="s">
        <v>260</v>
      </c>
      <c r="D76" s="2">
        <v>44090</v>
      </c>
      <c r="E76">
        <v>4020</v>
      </c>
      <c r="F76">
        <v>98640</v>
      </c>
      <c r="G76">
        <v>2.0099999999999998</v>
      </c>
      <c r="H76" s="1">
        <v>44090</v>
      </c>
      <c r="I76">
        <v>1</v>
      </c>
      <c r="J76">
        <v>6</v>
      </c>
      <c r="K76" s="10" t="str">
        <f>VLOOKUP(Table_soldmaterial_fact1[[#This Row],[material_dim_material_id]],Table_material_dim1[[#All],[material_id]:[material_type]],3,FALSE)</f>
        <v>HDPEN</v>
      </c>
    </row>
    <row r="77" spans="1:11" x14ac:dyDescent="0.25">
      <c r="A77">
        <v>50</v>
      </c>
      <c r="B77">
        <v>13</v>
      </c>
      <c r="C77" t="s">
        <v>260</v>
      </c>
      <c r="D77" s="2">
        <v>44090</v>
      </c>
      <c r="E77">
        <v>9360</v>
      </c>
      <c r="F77">
        <v>98640</v>
      </c>
      <c r="G77">
        <v>4.68</v>
      </c>
      <c r="H77" s="1">
        <v>44090</v>
      </c>
      <c r="I77">
        <v>1</v>
      </c>
      <c r="J77">
        <v>7</v>
      </c>
      <c r="K77" s="10" t="str">
        <f>VLOOKUP(Table_soldmaterial_fact1[[#This Row],[material_dim_material_id]],Table_material_dim1[[#All],[material_id]:[material_type]],3,FALSE)</f>
        <v>HDPEC</v>
      </c>
    </row>
    <row r="78" spans="1:11" x14ac:dyDescent="0.25">
      <c r="A78">
        <v>53</v>
      </c>
      <c r="B78">
        <v>36</v>
      </c>
      <c r="C78" t="s">
        <v>275</v>
      </c>
      <c r="D78" s="2">
        <v>44083</v>
      </c>
      <c r="E78">
        <v>49200</v>
      </c>
      <c r="F78">
        <v>98055</v>
      </c>
      <c r="G78">
        <v>24.6</v>
      </c>
      <c r="H78" s="1">
        <v>44083</v>
      </c>
      <c r="I78">
        <v>1</v>
      </c>
      <c r="J78">
        <v>2</v>
      </c>
      <c r="K78" s="10" t="str">
        <f>VLOOKUP(Table_soldmaterial_fact1[[#This Row],[material_dim_material_id]],Table_material_dim1[[#All],[material_id]:[material_type]],3,FALSE)</f>
        <v>OCC</v>
      </c>
    </row>
    <row r="79" spans="1:11" x14ac:dyDescent="0.25">
      <c r="A79">
        <v>34</v>
      </c>
      <c r="B79">
        <v>15</v>
      </c>
      <c r="C79" t="s">
        <v>235</v>
      </c>
      <c r="D79" s="2">
        <v>44075</v>
      </c>
      <c r="E79">
        <v>13500</v>
      </c>
      <c r="F79">
        <v>97825</v>
      </c>
      <c r="G79">
        <v>6.75</v>
      </c>
      <c r="H79" s="1">
        <v>44075</v>
      </c>
      <c r="I79">
        <v>4</v>
      </c>
      <c r="J79">
        <v>3</v>
      </c>
      <c r="K79" s="10" t="str">
        <f>VLOOKUP(Table_soldmaterial_fact1[[#This Row],[material_dim_material_id]],Table_material_dim1[[#All],[material_id]:[material_type]],3,FALSE)</f>
        <v>TIN</v>
      </c>
    </row>
    <row r="80" spans="1:11" x14ac:dyDescent="0.25">
      <c r="A80">
        <v>21</v>
      </c>
      <c r="B80">
        <v>36</v>
      </c>
      <c r="C80" t="s">
        <v>245</v>
      </c>
      <c r="D80" s="2">
        <v>44075</v>
      </c>
      <c r="E80">
        <v>43040</v>
      </c>
      <c r="F80">
        <v>97656</v>
      </c>
      <c r="G80">
        <v>21.52</v>
      </c>
      <c r="H80" s="1">
        <v>44075</v>
      </c>
      <c r="I80">
        <v>4</v>
      </c>
      <c r="J80">
        <v>2</v>
      </c>
      <c r="K80" s="10" t="str">
        <f>VLOOKUP(Table_soldmaterial_fact1[[#This Row],[material_dim_material_id]],Table_material_dim1[[#All],[material_id]:[material_type]],3,FALSE)</f>
        <v>OCC</v>
      </c>
    </row>
    <row r="81" spans="1:11" x14ac:dyDescent="0.25">
      <c r="A81">
        <v>43</v>
      </c>
      <c r="B81">
        <v>26</v>
      </c>
      <c r="C81" t="s">
        <v>235</v>
      </c>
      <c r="D81" s="2">
        <v>44075</v>
      </c>
      <c r="E81">
        <v>15980</v>
      </c>
      <c r="F81">
        <v>97825</v>
      </c>
      <c r="G81">
        <v>7.99</v>
      </c>
      <c r="H81" s="1">
        <v>44075</v>
      </c>
      <c r="I81">
        <v>4</v>
      </c>
      <c r="J81">
        <v>8</v>
      </c>
      <c r="K81" s="10" t="str">
        <f>VLOOKUP(Table_soldmaterial_fact1[[#This Row],[material_dim_material_id]],Table_material_dim1[[#All],[material_id]:[material_type]],3,FALSE)</f>
        <v>UBC</v>
      </c>
    </row>
    <row r="82" spans="1:11" x14ac:dyDescent="0.25">
      <c r="A82">
        <v>54</v>
      </c>
      <c r="B82">
        <v>34</v>
      </c>
      <c r="C82" t="s">
        <v>274</v>
      </c>
      <c r="D82" s="2">
        <v>44056</v>
      </c>
      <c r="E82">
        <v>24060</v>
      </c>
      <c r="F82">
        <v>96785</v>
      </c>
      <c r="G82">
        <v>12.03</v>
      </c>
      <c r="H82" s="1">
        <v>44056</v>
      </c>
      <c r="I82">
        <v>1</v>
      </c>
      <c r="J82">
        <v>2</v>
      </c>
      <c r="K82" s="10" t="str">
        <f>VLOOKUP(Table_soldmaterial_fact1[[#This Row],[material_dim_material_id]],Table_material_dim1[[#All],[material_id]:[material_type]],3,FALSE)</f>
        <v>OCC</v>
      </c>
    </row>
    <row r="83" spans="1:11" x14ac:dyDescent="0.25">
      <c r="A83">
        <v>55</v>
      </c>
      <c r="B83">
        <v>34</v>
      </c>
      <c r="C83" t="s">
        <v>263</v>
      </c>
      <c r="D83" s="2">
        <v>44054</v>
      </c>
      <c r="E83">
        <v>25720</v>
      </c>
      <c r="F83">
        <v>96567</v>
      </c>
      <c r="G83">
        <v>12.86</v>
      </c>
      <c r="H83" s="1">
        <v>44054</v>
      </c>
      <c r="I83">
        <v>1</v>
      </c>
      <c r="J83">
        <v>2</v>
      </c>
      <c r="K83" s="10" t="str">
        <f>VLOOKUP(Table_soldmaterial_fact1[[#This Row],[material_dim_material_id]],Table_material_dim1[[#All],[material_id]:[material_type]],3,FALSE)</f>
        <v>OCC</v>
      </c>
    </row>
    <row r="84" spans="1:11" x14ac:dyDescent="0.25">
      <c r="A84">
        <v>31</v>
      </c>
      <c r="B84">
        <v>34</v>
      </c>
      <c r="C84" t="s">
        <v>270</v>
      </c>
      <c r="D84" s="2">
        <v>44042</v>
      </c>
      <c r="E84">
        <v>37200</v>
      </c>
      <c r="F84">
        <v>95994</v>
      </c>
      <c r="G84">
        <v>18.600000000000001</v>
      </c>
      <c r="H84" s="1">
        <v>44042</v>
      </c>
      <c r="I84">
        <v>4</v>
      </c>
      <c r="J84">
        <v>4</v>
      </c>
      <c r="K84" s="10" t="str">
        <f>VLOOKUP(Table_soldmaterial_fact1[[#This Row],[material_dim_material_id]],Table_material_dim1[[#All],[material_id]:[material_type]],3,FALSE)</f>
        <v>ONP</v>
      </c>
    </row>
    <row r="85" spans="1:11" x14ac:dyDescent="0.25">
      <c r="A85">
        <v>56</v>
      </c>
      <c r="B85">
        <v>34</v>
      </c>
      <c r="C85" t="s">
        <v>246</v>
      </c>
      <c r="D85" s="2">
        <v>44041</v>
      </c>
      <c r="E85">
        <v>31840</v>
      </c>
      <c r="F85">
        <v>95947</v>
      </c>
      <c r="G85">
        <v>15.92</v>
      </c>
      <c r="H85" s="1">
        <v>44041</v>
      </c>
      <c r="I85">
        <v>1</v>
      </c>
      <c r="J85">
        <v>2</v>
      </c>
      <c r="K85" s="10" t="str">
        <f>VLOOKUP(Table_soldmaterial_fact1[[#This Row],[material_dim_material_id]],Table_material_dim1[[#All],[material_id]:[material_type]],3,FALSE)</f>
        <v>OCC</v>
      </c>
    </row>
    <row r="86" spans="1:11" x14ac:dyDescent="0.25">
      <c r="A86">
        <v>57</v>
      </c>
      <c r="B86">
        <v>33</v>
      </c>
      <c r="C86" t="s">
        <v>266</v>
      </c>
      <c r="D86" s="2">
        <v>44040</v>
      </c>
      <c r="E86">
        <v>34480</v>
      </c>
      <c r="F86">
        <v>95896</v>
      </c>
      <c r="G86">
        <v>17.239999999999998</v>
      </c>
      <c r="H86" s="1">
        <v>44040</v>
      </c>
      <c r="I86">
        <v>1</v>
      </c>
      <c r="J86">
        <v>2</v>
      </c>
      <c r="K86" s="10" t="str">
        <f>VLOOKUP(Table_soldmaterial_fact1[[#This Row],[material_dim_material_id]],Table_material_dim1[[#All],[material_id]:[material_type]],3,FALSE)</f>
        <v>OCC</v>
      </c>
    </row>
    <row r="87" spans="1:11" x14ac:dyDescent="0.25">
      <c r="A87">
        <v>44</v>
      </c>
      <c r="B87">
        <v>45</v>
      </c>
      <c r="C87" t="s">
        <v>242</v>
      </c>
      <c r="D87" s="2">
        <v>44029</v>
      </c>
      <c r="E87">
        <v>18900</v>
      </c>
      <c r="F87">
        <v>95450</v>
      </c>
      <c r="G87">
        <v>9.4499999999999993</v>
      </c>
      <c r="H87" s="1">
        <v>44029</v>
      </c>
      <c r="I87">
        <v>4</v>
      </c>
      <c r="J87">
        <v>8</v>
      </c>
      <c r="K87" s="10" t="str">
        <f>VLOOKUP(Table_soldmaterial_fact1[[#This Row],[material_dim_material_id]],Table_material_dim1[[#All],[material_id]:[material_type]],3,FALSE)</f>
        <v>UBC</v>
      </c>
    </row>
    <row r="88" spans="1:11" x14ac:dyDescent="0.25">
      <c r="A88">
        <v>22</v>
      </c>
      <c r="B88">
        <v>34</v>
      </c>
      <c r="C88" t="s">
        <v>251</v>
      </c>
      <c r="D88" s="2">
        <v>44021</v>
      </c>
      <c r="E88">
        <v>38960</v>
      </c>
      <c r="F88">
        <v>94895</v>
      </c>
      <c r="G88">
        <v>19.48</v>
      </c>
      <c r="H88" s="1">
        <v>44021</v>
      </c>
      <c r="I88">
        <v>4</v>
      </c>
      <c r="J88">
        <v>2</v>
      </c>
      <c r="K88" s="10" t="str">
        <f>VLOOKUP(Table_soldmaterial_fact1[[#This Row],[material_dim_material_id]],Table_material_dim1[[#All],[material_id]:[material_type]],3,FALSE)</f>
        <v>OCC</v>
      </c>
    </row>
    <row r="89" spans="1:11" x14ac:dyDescent="0.25">
      <c r="A89">
        <v>58</v>
      </c>
      <c r="B89">
        <v>34</v>
      </c>
      <c r="C89" t="s">
        <v>254</v>
      </c>
      <c r="D89" s="2">
        <v>44012</v>
      </c>
      <c r="E89">
        <v>41200</v>
      </c>
      <c r="F89">
        <v>94463</v>
      </c>
      <c r="G89">
        <v>20.6</v>
      </c>
      <c r="H89" s="1">
        <v>44012</v>
      </c>
      <c r="I89">
        <v>1</v>
      </c>
      <c r="J89">
        <v>2</v>
      </c>
      <c r="K89" s="10" t="str">
        <f>VLOOKUP(Table_soldmaterial_fact1[[#This Row],[material_dim_material_id]],Table_material_dim1[[#All],[material_id]:[material_type]],3,FALSE)</f>
        <v>OCC</v>
      </c>
    </row>
    <row r="90" spans="1:11" x14ac:dyDescent="0.25">
      <c r="A90">
        <v>59</v>
      </c>
      <c r="B90">
        <v>36</v>
      </c>
      <c r="C90" t="s">
        <v>257</v>
      </c>
      <c r="D90" s="2">
        <v>44000</v>
      </c>
      <c r="E90">
        <v>40700</v>
      </c>
      <c r="F90">
        <v>93891</v>
      </c>
      <c r="G90">
        <v>20.350000000000001</v>
      </c>
      <c r="H90" s="1">
        <v>44000</v>
      </c>
      <c r="I90">
        <v>1</v>
      </c>
      <c r="J90">
        <v>2</v>
      </c>
      <c r="K90" s="10" t="str">
        <f>VLOOKUP(Table_soldmaterial_fact1[[#This Row],[material_dim_material_id]],Table_material_dim1[[#All],[material_id]:[material_type]],3,FALSE)</f>
        <v>OCC</v>
      </c>
    </row>
    <row r="91" spans="1:11" x14ac:dyDescent="0.25">
      <c r="A91">
        <v>32</v>
      </c>
      <c r="B91">
        <v>27</v>
      </c>
      <c r="C91" t="s">
        <v>252</v>
      </c>
      <c r="D91" s="2">
        <v>43997</v>
      </c>
      <c r="E91">
        <v>38220</v>
      </c>
      <c r="F91">
        <v>93698</v>
      </c>
      <c r="G91">
        <v>19.11</v>
      </c>
      <c r="H91" s="1">
        <v>43997</v>
      </c>
      <c r="I91">
        <v>4</v>
      </c>
      <c r="J91">
        <v>4</v>
      </c>
      <c r="K91" s="10" t="str">
        <f>VLOOKUP(Table_soldmaterial_fact1[[#This Row],[material_dim_material_id]],Table_material_dim1[[#All],[material_id]:[material_type]],3,FALSE)</f>
        <v>ONP</v>
      </c>
    </row>
    <row r="92" spans="1:11" x14ac:dyDescent="0.25">
      <c r="A92">
        <v>38</v>
      </c>
      <c r="B92">
        <v>6</v>
      </c>
      <c r="C92" t="s">
        <v>239</v>
      </c>
      <c r="D92" s="2">
        <v>43991</v>
      </c>
      <c r="E92">
        <v>4200</v>
      </c>
      <c r="F92">
        <v>93380</v>
      </c>
      <c r="G92">
        <v>2.1</v>
      </c>
      <c r="H92" s="1">
        <v>43991</v>
      </c>
      <c r="I92">
        <v>4</v>
      </c>
      <c r="J92">
        <v>6</v>
      </c>
      <c r="K92" s="10" t="str">
        <f>VLOOKUP(Table_soldmaterial_fact1[[#This Row],[material_dim_material_id]],Table_material_dim1[[#All],[material_id]:[material_type]],3,FALSE)</f>
        <v>HDPEN</v>
      </c>
    </row>
    <row r="93" spans="1:11" x14ac:dyDescent="0.25">
      <c r="A93">
        <v>41</v>
      </c>
      <c r="B93">
        <v>13</v>
      </c>
      <c r="C93" t="s">
        <v>239</v>
      </c>
      <c r="D93" s="2">
        <v>43991</v>
      </c>
      <c r="E93">
        <v>8996</v>
      </c>
      <c r="F93">
        <v>93380</v>
      </c>
      <c r="G93">
        <v>4.5</v>
      </c>
      <c r="H93" s="1">
        <v>43991</v>
      </c>
      <c r="I93">
        <v>4</v>
      </c>
      <c r="J93">
        <v>7</v>
      </c>
      <c r="K93" s="10" t="str">
        <f>VLOOKUP(Table_soldmaterial_fact1[[#This Row],[material_dim_material_id]],Table_material_dim1[[#All],[material_id]:[material_type]],3,FALSE)</f>
        <v>HDPEC</v>
      </c>
    </row>
    <row r="94" spans="1:11" x14ac:dyDescent="0.25">
      <c r="A94">
        <v>36</v>
      </c>
      <c r="B94">
        <v>32</v>
      </c>
      <c r="C94" t="s">
        <v>239</v>
      </c>
      <c r="D94" s="2">
        <v>43991</v>
      </c>
      <c r="E94">
        <v>22144</v>
      </c>
      <c r="F94">
        <v>93380</v>
      </c>
      <c r="G94">
        <v>11.07</v>
      </c>
      <c r="H94" s="1">
        <v>43991</v>
      </c>
      <c r="I94">
        <v>4</v>
      </c>
      <c r="J94">
        <v>5</v>
      </c>
      <c r="K94" s="10" t="str">
        <f>VLOOKUP(Table_soldmaterial_fact1[[#This Row],[material_dim_material_id]],Table_material_dim1[[#All],[material_id]:[material_type]],3,FALSE)</f>
        <v>PET</v>
      </c>
    </row>
    <row r="95" spans="1:11" x14ac:dyDescent="0.25">
      <c r="A95">
        <v>60</v>
      </c>
      <c r="B95">
        <v>33</v>
      </c>
      <c r="C95" t="s">
        <v>231</v>
      </c>
      <c r="D95" s="2">
        <v>43990</v>
      </c>
      <c r="E95">
        <v>41600</v>
      </c>
      <c r="F95">
        <v>93338</v>
      </c>
      <c r="G95">
        <v>20.8</v>
      </c>
      <c r="H95" s="1">
        <v>43990</v>
      </c>
      <c r="I95">
        <v>1</v>
      </c>
      <c r="J95">
        <v>2</v>
      </c>
      <c r="K95" s="10" t="str">
        <f>VLOOKUP(Table_soldmaterial_fact1[[#This Row],[material_dim_material_id]],Table_material_dim1[[#All],[material_id]:[material_type]],3,FALSE)</f>
        <v>OCC</v>
      </c>
    </row>
    <row r="96" spans="1:11" x14ac:dyDescent="0.25">
      <c r="A96">
        <v>61</v>
      </c>
      <c r="B96">
        <v>33</v>
      </c>
      <c r="C96" t="s">
        <v>241</v>
      </c>
      <c r="D96" s="2">
        <v>43986</v>
      </c>
      <c r="E96">
        <v>44300</v>
      </c>
      <c r="F96">
        <v>93154</v>
      </c>
      <c r="G96">
        <v>22.15</v>
      </c>
      <c r="H96" s="1">
        <v>43986</v>
      </c>
      <c r="I96">
        <v>1</v>
      </c>
      <c r="J96">
        <v>2</v>
      </c>
      <c r="K96" s="10" t="str">
        <f>VLOOKUP(Table_soldmaterial_fact1[[#This Row],[material_dim_material_id]],Table_material_dim1[[#All],[material_id]:[material_type]],3,FALSE)</f>
        <v>OCC</v>
      </c>
    </row>
    <row r="97" spans="1:11" x14ac:dyDescent="0.25">
      <c r="A97">
        <v>23</v>
      </c>
      <c r="B97">
        <v>30</v>
      </c>
      <c r="C97" t="s">
        <v>262</v>
      </c>
      <c r="D97" s="2">
        <v>43958</v>
      </c>
      <c r="E97">
        <v>44080</v>
      </c>
      <c r="F97">
        <v>91820</v>
      </c>
      <c r="G97">
        <v>22.04</v>
      </c>
      <c r="H97" s="1">
        <v>43958</v>
      </c>
      <c r="I97">
        <v>4</v>
      </c>
      <c r="J97">
        <v>2</v>
      </c>
      <c r="K97" s="10" t="str">
        <f>VLOOKUP(Table_soldmaterial_fact1[[#This Row],[material_dim_material_id]],Table_material_dim1[[#All],[material_id]:[material_type]],3,FALSE)</f>
        <v>OCC</v>
      </c>
    </row>
    <row r="98" spans="1:11" x14ac:dyDescent="0.25">
      <c r="A98">
        <v>24</v>
      </c>
      <c r="B98">
        <v>30</v>
      </c>
      <c r="C98" t="s">
        <v>273</v>
      </c>
      <c r="D98" s="2">
        <v>43951</v>
      </c>
      <c r="E98">
        <v>23620</v>
      </c>
      <c r="F98">
        <v>91541</v>
      </c>
      <c r="G98">
        <v>11.81</v>
      </c>
      <c r="H98" s="1">
        <v>43951</v>
      </c>
      <c r="I98">
        <v>4</v>
      </c>
      <c r="J98">
        <v>2</v>
      </c>
      <c r="K98" s="10" t="str">
        <f>VLOOKUP(Table_soldmaterial_fact1[[#This Row],[material_dim_material_id]],Table_material_dim1[[#All],[material_id]:[material_type]],3,FALSE)</f>
        <v>OCC</v>
      </c>
    </row>
    <row r="99" spans="1:11" x14ac:dyDescent="0.25">
      <c r="A99">
        <v>33</v>
      </c>
      <c r="B99">
        <v>22</v>
      </c>
      <c r="C99" t="s">
        <v>244</v>
      </c>
      <c r="D99" s="2">
        <v>43948</v>
      </c>
      <c r="E99">
        <v>42880</v>
      </c>
      <c r="F99">
        <v>91344</v>
      </c>
      <c r="G99">
        <v>21.44</v>
      </c>
      <c r="H99" s="1">
        <v>43948</v>
      </c>
      <c r="I99">
        <v>4</v>
      </c>
      <c r="J99">
        <v>4</v>
      </c>
      <c r="K99" s="10" t="str">
        <f>VLOOKUP(Table_soldmaterial_fact1[[#This Row],[material_dim_material_id]],Table_material_dim1[[#All],[material_id]:[material_type]],3,FALSE)</f>
        <v>ONP</v>
      </c>
    </row>
    <row r="100" spans="1:11" x14ac:dyDescent="0.25">
      <c r="A100">
        <v>25</v>
      </c>
      <c r="B100">
        <v>30</v>
      </c>
      <c r="C100" t="s">
        <v>240</v>
      </c>
      <c r="D100" s="2">
        <v>43941</v>
      </c>
      <c r="E100">
        <v>41940</v>
      </c>
      <c r="F100">
        <v>91079</v>
      </c>
      <c r="G100">
        <v>20.97</v>
      </c>
      <c r="H100" s="1">
        <v>43941</v>
      </c>
      <c r="I100">
        <v>4</v>
      </c>
      <c r="J100">
        <v>2</v>
      </c>
      <c r="K100" s="10" t="str">
        <f>VLOOKUP(Table_soldmaterial_fact1[[#This Row],[material_dim_material_id]],Table_material_dim1[[#All],[material_id]:[material_type]],3,FALSE)</f>
        <v>OCC</v>
      </c>
    </row>
    <row r="101" spans="1:11" x14ac:dyDescent="0.25">
      <c r="A101">
        <v>39</v>
      </c>
      <c r="B101">
        <v>10</v>
      </c>
      <c r="C101" t="s">
        <v>272</v>
      </c>
      <c r="D101" s="2">
        <v>43887</v>
      </c>
      <c r="E101">
        <v>10000</v>
      </c>
      <c r="F101">
        <v>98602</v>
      </c>
      <c r="G101">
        <v>3.85</v>
      </c>
      <c r="H101" s="1">
        <v>43887</v>
      </c>
      <c r="I101">
        <v>4</v>
      </c>
      <c r="J101">
        <v>6</v>
      </c>
      <c r="K101" s="10" t="str">
        <f>VLOOKUP(Table_soldmaterial_fact1[[#This Row],[material_dim_material_id]],Table_material_dim1[[#All],[material_id]:[material_type]],3,FALSE)</f>
        <v>HDPEN</v>
      </c>
    </row>
    <row r="102" spans="1:11" x14ac:dyDescent="0.25">
      <c r="A102">
        <v>26</v>
      </c>
      <c r="B102">
        <v>30</v>
      </c>
      <c r="C102" t="s">
        <v>273</v>
      </c>
      <c r="D102" s="2">
        <v>43885</v>
      </c>
      <c r="E102">
        <v>43300</v>
      </c>
      <c r="F102">
        <v>89559</v>
      </c>
      <c r="G102">
        <v>21.65</v>
      </c>
      <c r="H102" s="1">
        <v>43885</v>
      </c>
      <c r="I102">
        <v>4</v>
      </c>
      <c r="J102">
        <v>2</v>
      </c>
      <c r="K102" s="10" t="str">
        <f>VLOOKUP(Table_soldmaterial_fact1[[#This Row],[material_dim_material_id]],Table_material_dim1[[#All],[material_id]:[material_type]],3,FALSE)</f>
        <v>OCC</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44"/>
  <sheetViews>
    <sheetView workbookViewId="0">
      <selection activeCell="D2" sqref="D2"/>
    </sheetView>
  </sheetViews>
  <sheetFormatPr defaultRowHeight="15" x14ac:dyDescent="0.25"/>
  <cols>
    <col min="1" max="1" width="19.85546875" bestFit="1" customWidth="1"/>
    <col min="2" max="2" width="13.7109375" bestFit="1" customWidth="1"/>
    <col min="3" max="3" width="81.140625" bestFit="1" customWidth="1"/>
    <col min="4" max="4" width="21.7109375" bestFit="1" customWidth="1"/>
    <col min="5" max="5" width="10.7109375" bestFit="1" customWidth="1"/>
    <col min="6" max="6" width="22.5703125" bestFit="1" customWidth="1"/>
    <col min="10" max="10" width="13.140625" customWidth="1"/>
    <col min="11" max="11" width="26.28515625" customWidth="1"/>
  </cols>
  <sheetData>
    <row r="1" spans="1:11" x14ac:dyDescent="0.25">
      <c r="A1" t="s">
        <v>49</v>
      </c>
      <c r="B1" t="s">
        <v>50</v>
      </c>
      <c r="C1" t="s">
        <v>51</v>
      </c>
      <c r="D1" t="s">
        <v>52</v>
      </c>
      <c r="E1" t="s">
        <v>40</v>
      </c>
      <c r="F1" t="s">
        <v>39</v>
      </c>
    </row>
    <row r="2" spans="1:11" x14ac:dyDescent="0.25">
      <c r="A2">
        <v>302</v>
      </c>
      <c r="B2">
        <v>7011.5</v>
      </c>
      <c r="C2" t="s">
        <v>301</v>
      </c>
      <c r="D2">
        <v>13.5</v>
      </c>
      <c r="E2" s="2">
        <v>44439</v>
      </c>
      <c r="F2" s="1">
        <v>44440.888333063274</v>
      </c>
      <c r="J2" s="7" t="s">
        <v>282</v>
      </c>
      <c r="K2" t="s">
        <v>157</v>
      </c>
    </row>
    <row r="3" spans="1:11" x14ac:dyDescent="0.25">
      <c r="A3">
        <v>301</v>
      </c>
      <c r="B3">
        <v>6998</v>
      </c>
      <c r="C3" t="s">
        <v>301</v>
      </c>
      <c r="D3">
        <v>13.5</v>
      </c>
      <c r="E3" s="2">
        <v>44438</v>
      </c>
      <c r="F3" s="1">
        <v>44439.902448109569</v>
      </c>
      <c r="J3" s="7" t="s">
        <v>283</v>
      </c>
      <c r="K3" t="s">
        <v>169</v>
      </c>
    </row>
    <row r="4" spans="1:11" x14ac:dyDescent="0.25">
      <c r="A4">
        <v>300</v>
      </c>
      <c r="B4">
        <v>6984.5</v>
      </c>
      <c r="C4" t="s">
        <v>397</v>
      </c>
      <c r="D4">
        <v>2.1999999999998181</v>
      </c>
      <c r="E4" s="2">
        <v>44436</v>
      </c>
      <c r="F4" s="1">
        <v>44438.602842515429</v>
      </c>
    </row>
    <row r="5" spans="1:11" x14ac:dyDescent="0.25">
      <c r="A5">
        <v>299</v>
      </c>
      <c r="B5">
        <v>6982.3</v>
      </c>
      <c r="C5" t="s">
        <v>302</v>
      </c>
      <c r="D5">
        <v>14</v>
      </c>
      <c r="E5" s="2">
        <v>44435</v>
      </c>
      <c r="F5" s="1">
        <v>44438.600515547841</v>
      </c>
      <c r="J5" s="7" t="s">
        <v>151</v>
      </c>
      <c r="K5" t="s">
        <v>281</v>
      </c>
    </row>
    <row r="6" spans="1:11" x14ac:dyDescent="0.25">
      <c r="A6">
        <v>298</v>
      </c>
      <c r="B6">
        <v>6968.3</v>
      </c>
      <c r="C6" t="s">
        <v>302</v>
      </c>
      <c r="D6">
        <v>13.900000000000546</v>
      </c>
      <c r="E6" s="2">
        <v>44434</v>
      </c>
      <c r="F6" s="1">
        <v>44438.599793595677</v>
      </c>
      <c r="J6" s="9" t="s">
        <v>361</v>
      </c>
      <c r="K6" s="10">
        <v>12</v>
      </c>
    </row>
    <row r="7" spans="1:11" x14ac:dyDescent="0.25">
      <c r="A7">
        <v>297</v>
      </c>
      <c r="B7">
        <v>6954.4</v>
      </c>
      <c r="C7" t="s">
        <v>302</v>
      </c>
      <c r="D7">
        <v>13.599999999999454</v>
      </c>
      <c r="E7" s="2">
        <v>44433</v>
      </c>
      <c r="F7" s="1">
        <v>44434.870452006173</v>
      </c>
      <c r="J7" s="9" t="s">
        <v>362</v>
      </c>
      <c r="K7" s="10">
        <v>13.600000000000364</v>
      </c>
    </row>
    <row r="8" spans="1:11" x14ac:dyDescent="0.25">
      <c r="A8">
        <v>296</v>
      </c>
      <c r="B8">
        <v>6940.8</v>
      </c>
      <c r="C8" t="s">
        <v>302</v>
      </c>
      <c r="D8">
        <v>13.800000000000182</v>
      </c>
      <c r="E8" s="2">
        <v>44432</v>
      </c>
      <c r="F8" s="1">
        <v>44433.893415817904</v>
      </c>
      <c r="J8" s="9" t="s">
        <v>371</v>
      </c>
      <c r="K8" s="10">
        <v>11.899999999999636</v>
      </c>
    </row>
    <row r="9" spans="1:11" x14ac:dyDescent="0.25">
      <c r="A9">
        <v>295</v>
      </c>
      <c r="B9">
        <v>6927</v>
      </c>
      <c r="C9" t="s">
        <v>383</v>
      </c>
      <c r="D9">
        <v>14.100000000000364</v>
      </c>
      <c r="E9" s="2">
        <v>44431</v>
      </c>
      <c r="F9" s="1">
        <v>44432.879884953705</v>
      </c>
      <c r="J9" s="9" t="s">
        <v>372</v>
      </c>
      <c r="K9" s="10">
        <v>12.600000000000364</v>
      </c>
    </row>
    <row r="10" spans="1:11" x14ac:dyDescent="0.25">
      <c r="A10">
        <v>294</v>
      </c>
      <c r="B10">
        <v>6912.9</v>
      </c>
      <c r="C10" t="s">
        <v>390</v>
      </c>
      <c r="D10">
        <v>11.099999999999454</v>
      </c>
      <c r="E10" s="2">
        <v>44428</v>
      </c>
      <c r="F10" s="1">
        <v>44431.923427507718</v>
      </c>
      <c r="J10" s="9" t="s">
        <v>373</v>
      </c>
      <c r="K10" s="10">
        <v>13.399999999999636</v>
      </c>
    </row>
    <row r="11" spans="1:11" x14ac:dyDescent="0.25">
      <c r="A11">
        <v>293</v>
      </c>
      <c r="B11">
        <v>6901.8</v>
      </c>
      <c r="C11" t="s">
        <v>302</v>
      </c>
      <c r="D11">
        <v>14.600000000000364</v>
      </c>
      <c r="E11" s="2">
        <v>44427</v>
      </c>
      <c r="F11" s="1">
        <v>44431.922124035496</v>
      </c>
      <c r="J11" s="9" t="s">
        <v>374</v>
      </c>
      <c r="K11" s="10">
        <v>6.5</v>
      </c>
    </row>
    <row r="12" spans="1:11" x14ac:dyDescent="0.25">
      <c r="A12">
        <v>292</v>
      </c>
      <c r="B12">
        <v>6887.2</v>
      </c>
      <c r="C12" t="s">
        <v>301</v>
      </c>
      <c r="D12">
        <v>13.199999999999818</v>
      </c>
      <c r="E12" s="2">
        <v>44426</v>
      </c>
      <c r="F12" s="1">
        <v>44427.569923070987</v>
      </c>
      <c r="J12" s="9" t="s">
        <v>375</v>
      </c>
      <c r="K12" s="10">
        <v>14</v>
      </c>
    </row>
    <row r="13" spans="1:11" x14ac:dyDescent="0.25">
      <c r="A13">
        <v>291</v>
      </c>
      <c r="B13">
        <v>6874</v>
      </c>
      <c r="C13" t="s">
        <v>302</v>
      </c>
      <c r="D13">
        <v>13.5</v>
      </c>
      <c r="E13" s="2">
        <v>44425</v>
      </c>
      <c r="F13" s="1">
        <v>44427.568466242286</v>
      </c>
      <c r="J13" s="9" t="s">
        <v>368</v>
      </c>
      <c r="K13" s="10">
        <v>14.199999999999818</v>
      </c>
    </row>
    <row r="14" spans="1:11" x14ac:dyDescent="0.25">
      <c r="A14">
        <v>290</v>
      </c>
      <c r="B14">
        <v>6860.5</v>
      </c>
      <c r="C14" t="s">
        <v>302</v>
      </c>
      <c r="D14">
        <v>13.399999999999636</v>
      </c>
      <c r="E14" s="2">
        <v>44424</v>
      </c>
      <c r="F14" s="1">
        <v>44425.885694444441</v>
      </c>
      <c r="J14" s="9" t="s">
        <v>376</v>
      </c>
      <c r="K14" s="10">
        <v>14</v>
      </c>
    </row>
    <row r="15" spans="1:11" x14ac:dyDescent="0.25">
      <c r="A15">
        <v>289</v>
      </c>
      <c r="B15">
        <v>6847.1</v>
      </c>
      <c r="C15" t="s">
        <v>383</v>
      </c>
      <c r="D15">
        <v>4.1000000000003638</v>
      </c>
      <c r="E15" s="2">
        <v>44422</v>
      </c>
      <c r="F15" s="1">
        <v>44424.872916049382</v>
      </c>
      <c r="J15" s="9" t="s">
        <v>381</v>
      </c>
      <c r="K15" s="10">
        <v>14</v>
      </c>
    </row>
    <row r="16" spans="1:11" x14ac:dyDescent="0.25">
      <c r="A16">
        <v>288</v>
      </c>
      <c r="B16">
        <v>6843</v>
      </c>
      <c r="C16" t="s">
        <v>382</v>
      </c>
      <c r="D16">
        <v>13.600000000000364</v>
      </c>
      <c r="E16" s="2">
        <v>44421</v>
      </c>
      <c r="F16" s="1">
        <v>44424.872327391975</v>
      </c>
      <c r="J16" s="9" t="s">
        <v>384</v>
      </c>
      <c r="K16" s="10">
        <v>13.600000000000364</v>
      </c>
    </row>
    <row r="17" spans="1:11" x14ac:dyDescent="0.25">
      <c r="A17">
        <v>287</v>
      </c>
      <c r="B17">
        <v>6829.4</v>
      </c>
      <c r="C17" t="s">
        <v>380</v>
      </c>
      <c r="D17">
        <v>14</v>
      </c>
      <c r="E17" s="2">
        <v>44420</v>
      </c>
      <c r="F17" s="1">
        <v>44421.890637229939</v>
      </c>
      <c r="J17" s="9" t="s">
        <v>385</v>
      </c>
      <c r="K17" s="10">
        <v>4.1000000000003638</v>
      </c>
    </row>
    <row r="18" spans="1:11" x14ac:dyDescent="0.25">
      <c r="A18">
        <v>243</v>
      </c>
      <c r="B18">
        <v>6816.2</v>
      </c>
      <c r="C18" t="s">
        <v>370</v>
      </c>
      <c r="D18">
        <v>14</v>
      </c>
      <c r="E18" s="2">
        <v>44419</v>
      </c>
      <c r="F18" s="1">
        <v>44419.822631790121</v>
      </c>
      <c r="J18" s="9" t="s">
        <v>387</v>
      </c>
      <c r="K18" s="10">
        <v>13.399999999999636</v>
      </c>
    </row>
    <row r="19" spans="1:11" x14ac:dyDescent="0.25">
      <c r="A19">
        <v>242</v>
      </c>
      <c r="B19">
        <v>6802.2</v>
      </c>
      <c r="C19" t="s">
        <v>370</v>
      </c>
      <c r="D19">
        <v>14.199999999999818</v>
      </c>
      <c r="E19" s="2">
        <v>44418</v>
      </c>
      <c r="F19" s="1">
        <v>44419.821667901233</v>
      </c>
      <c r="J19" s="9" t="s">
        <v>388</v>
      </c>
      <c r="K19" s="10">
        <v>13.5</v>
      </c>
    </row>
    <row r="20" spans="1:11" x14ac:dyDescent="0.25">
      <c r="A20">
        <v>240</v>
      </c>
      <c r="B20">
        <v>6788</v>
      </c>
      <c r="C20" t="s">
        <v>370</v>
      </c>
      <c r="D20">
        <v>14</v>
      </c>
      <c r="E20" s="2">
        <v>44417</v>
      </c>
      <c r="F20" s="1">
        <v>44419.820058179015</v>
      </c>
      <c r="J20" s="9" t="s">
        <v>389</v>
      </c>
      <c r="K20" s="10">
        <v>13.199999999999818</v>
      </c>
    </row>
    <row r="21" spans="1:11" x14ac:dyDescent="0.25">
      <c r="A21">
        <v>239</v>
      </c>
      <c r="B21">
        <v>6774</v>
      </c>
      <c r="C21" t="s">
        <v>370</v>
      </c>
      <c r="D21">
        <v>6.5</v>
      </c>
      <c r="E21" s="2">
        <v>44415</v>
      </c>
      <c r="F21" s="1">
        <v>44419.819278047842</v>
      </c>
      <c r="J21" s="9" t="s">
        <v>391</v>
      </c>
      <c r="K21" s="10">
        <v>14.600000000000364</v>
      </c>
    </row>
    <row r="22" spans="1:11" x14ac:dyDescent="0.25">
      <c r="A22">
        <v>253</v>
      </c>
      <c r="B22">
        <v>6767.5</v>
      </c>
      <c r="C22" t="s">
        <v>370</v>
      </c>
      <c r="D22">
        <v>13.399999999999636</v>
      </c>
      <c r="E22" s="2">
        <v>44414</v>
      </c>
      <c r="F22" s="1">
        <v>44420.713563387348</v>
      </c>
      <c r="J22" s="9" t="s">
        <v>392</v>
      </c>
      <c r="K22" s="10">
        <v>11.099999999999454</v>
      </c>
    </row>
    <row r="23" spans="1:11" x14ac:dyDescent="0.25">
      <c r="A23">
        <v>252</v>
      </c>
      <c r="B23">
        <v>6754.1</v>
      </c>
      <c r="C23" t="s">
        <v>370</v>
      </c>
      <c r="D23">
        <v>12.600000000000364</v>
      </c>
      <c r="E23" s="2">
        <v>44413</v>
      </c>
      <c r="F23" s="1">
        <v>44420.713144328707</v>
      </c>
      <c r="J23" s="9" t="s">
        <v>393</v>
      </c>
      <c r="K23" s="10">
        <v>14.100000000000364</v>
      </c>
    </row>
    <row r="24" spans="1:11" x14ac:dyDescent="0.25">
      <c r="A24">
        <v>251</v>
      </c>
      <c r="B24">
        <v>6741.5</v>
      </c>
      <c r="C24" t="s">
        <v>370</v>
      </c>
      <c r="D24">
        <v>11.899999999999636</v>
      </c>
      <c r="E24" s="2">
        <v>44412</v>
      </c>
      <c r="F24" s="1">
        <v>44420.712862499997</v>
      </c>
      <c r="J24" s="9" t="s">
        <v>395</v>
      </c>
      <c r="K24" s="10">
        <v>13.800000000000182</v>
      </c>
    </row>
    <row r="25" spans="1:11" x14ac:dyDescent="0.25">
      <c r="A25">
        <v>235</v>
      </c>
      <c r="B25">
        <v>6729.6</v>
      </c>
      <c r="C25" t="s">
        <v>370</v>
      </c>
      <c r="D25">
        <v>13.600000000000364</v>
      </c>
      <c r="E25" s="2">
        <v>44411</v>
      </c>
      <c r="F25" s="1">
        <v>44419.817178935184</v>
      </c>
      <c r="J25" s="9" t="s">
        <v>396</v>
      </c>
      <c r="K25" s="10">
        <v>13.599999999999454</v>
      </c>
    </row>
    <row r="26" spans="1:11" x14ac:dyDescent="0.25">
      <c r="A26">
        <v>231</v>
      </c>
      <c r="B26">
        <v>6716</v>
      </c>
      <c r="C26" t="s">
        <v>302</v>
      </c>
      <c r="D26">
        <v>12</v>
      </c>
      <c r="E26" s="2">
        <v>44410</v>
      </c>
      <c r="F26" s="1">
        <v>44412.883696334873</v>
      </c>
      <c r="J26" s="9" t="s">
        <v>398</v>
      </c>
      <c r="K26" s="10">
        <v>13.900000000000546</v>
      </c>
    </row>
    <row r="27" spans="1:11" x14ac:dyDescent="0.25">
      <c r="A27">
        <v>280</v>
      </c>
      <c r="B27">
        <v>6704</v>
      </c>
      <c r="C27" t="s">
        <v>302</v>
      </c>
      <c r="D27">
        <v>6.5</v>
      </c>
      <c r="E27" s="2">
        <v>44408</v>
      </c>
      <c r="F27" s="1">
        <v>44420.752801543211</v>
      </c>
      <c r="J27" s="9" t="s">
        <v>399</v>
      </c>
      <c r="K27" s="10">
        <v>14</v>
      </c>
    </row>
    <row r="28" spans="1:11" x14ac:dyDescent="0.25">
      <c r="A28">
        <v>279</v>
      </c>
      <c r="B28">
        <v>6697.5</v>
      </c>
      <c r="C28" t="s">
        <v>302</v>
      </c>
      <c r="D28">
        <v>13.899999999999636</v>
      </c>
      <c r="E28" s="2">
        <v>44407</v>
      </c>
      <c r="F28" s="1">
        <v>44420.752465702164</v>
      </c>
      <c r="J28" s="9" t="s">
        <v>400</v>
      </c>
      <c r="K28" s="10">
        <v>2.1999999999998181</v>
      </c>
    </row>
    <row r="29" spans="1:11" x14ac:dyDescent="0.25">
      <c r="A29">
        <v>278</v>
      </c>
      <c r="B29">
        <v>6683.6</v>
      </c>
      <c r="C29" t="s">
        <v>302</v>
      </c>
      <c r="D29">
        <v>14.100000000000364</v>
      </c>
      <c r="E29" s="2">
        <v>44406</v>
      </c>
      <c r="F29" s="1">
        <v>44420.751881365744</v>
      </c>
      <c r="J29" s="9" t="s">
        <v>402</v>
      </c>
      <c r="K29" s="10">
        <v>13.5</v>
      </c>
    </row>
    <row r="30" spans="1:11" x14ac:dyDescent="0.25">
      <c r="A30">
        <v>277</v>
      </c>
      <c r="B30">
        <v>6669.5</v>
      </c>
      <c r="C30" t="s">
        <v>302</v>
      </c>
      <c r="D30">
        <v>14.5</v>
      </c>
      <c r="E30" s="2">
        <v>44405</v>
      </c>
      <c r="F30" s="1">
        <v>44420.751513464507</v>
      </c>
      <c r="J30" s="9" t="s">
        <v>403</v>
      </c>
      <c r="K30" s="10">
        <v>13.5</v>
      </c>
    </row>
    <row r="31" spans="1:11" x14ac:dyDescent="0.25">
      <c r="A31">
        <v>276</v>
      </c>
      <c r="B31">
        <v>6655</v>
      </c>
      <c r="C31" t="s">
        <v>302</v>
      </c>
      <c r="D31">
        <v>13.399999999999636</v>
      </c>
      <c r="E31" s="2">
        <v>44404</v>
      </c>
      <c r="F31" s="1">
        <v>44420.751212229938</v>
      </c>
      <c r="J31" s="9" t="s">
        <v>152</v>
      </c>
      <c r="K31" s="10">
        <v>308.30000000000018</v>
      </c>
    </row>
    <row r="32" spans="1:11" x14ac:dyDescent="0.25">
      <c r="A32">
        <v>285</v>
      </c>
      <c r="B32">
        <v>6641.6</v>
      </c>
      <c r="C32" t="s">
        <v>370</v>
      </c>
      <c r="D32">
        <v>9.6000000000003638</v>
      </c>
      <c r="E32" s="2">
        <v>44403</v>
      </c>
      <c r="F32" s="1">
        <v>44420.8954441358</v>
      </c>
    </row>
    <row r="33" spans="1:6" x14ac:dyDescent="0.25">
      <c r="A33">
        <v>274</v>
      </c>
      <c r="B33">
        <v>6628</v>
      </c>
      <c r="C33" t="s">
        <v>302</v>
      </c>
      <c r="D33">
        <v>14.899999999999636</v>
      </c>
      <c r="E33" s="2">
        <v>44401</v>
      </c>
      <c r="F33" s="1">
        <v>44420.749403086418</v>
      </c>
    </row>
    <row r="34" spans="1:6" x14ac:dyDescent="0.25">
      <c r="A34">
        <v>283</v>
      </c>
      <c r="B34">
        <v>6628</v>
      </c>
      <c r="C34" t="s">
        <v>370</v>
      </c>
      <c r="D34">
        <v>14.899999999999636</v>
      </c>
      <c r="E34" s="2">
        <v>44400</v>
      </c>
      <c r="F34" s="1">
        <v>44420.894160455246</v>
      </c>
    </row>
    <row r="35" spans="1:6" x14ac:dyDescent="0.25">
      <c r="A35">
        <v>282</v>
      </c>
      <c r="B35">
        <v>6613.1</v>
      </c>
      <c r="C35" t="s">
        <v>370</v>
      </c>
      <c r="D35">
        <v>12.900000000000546</v>
      </c>
      <c r="E35" s="2">
        <v>44399</v>
      </c>
      <c r="F35" s="1">
        <v>44420.893609606479</v>
      </c>
    </row>
    <row r="36" spans="1:6" x14ac:dyDescent="0.25">
      <c r="A36">
        <v>271</v>
      </c>
      <c r="B36">
        <v>6587.2</v>
      </c>
      <c r="C36" t="s">
        <v>302</v>
      </c>
      <c r="D36">
        <v>0</v>
      </c>
      <c r="E36" s="2">
        <v>44398</v>
      </c>
      <c r="F36" s="1">
        <v>44420.747614236112</v>
      </c>
    </row>
    <row r="37" spans="1:6" x14ac:dyDescent="0.25">
      <c r="A37">
        <v>270</v>
      </c>
      <c r="B37">
        <v>6587.2</v>
      </c>
      <c r="C37" t="s">
        <v>302</v>
      </c>
      <c r="D37">
        <v>9.6999999999998181</v>
      </c>
      <c r="E37" s="2">
        <v>44397</v>
      </c>
      <c r="F37" s="1">
        <v>44420.73076396605</v>
      </c>
    </row>
    <row r="38" spans="1:6" x14ac:dyDescent="0.25">
      <c r="A38">
        <v>269</v>
      </c>
      <c r="B38">
        <v>6577.5</v>
      </c>
      <c r="C38" t="s">
        <v>302</v>
      </c>
      <c r="D38">
        <v>11.199999999999818</v>
      </c>
      <c r="E38" s="2">
        <v>44396</v>
      </c>
      <c r="F38" s="1">
        <v>44420.730371026235</v>
      </c>
    </row>
    <row r="39" spans="1:6" x14ac:dyDescent="0.25">
      <c r="A39">
        <v>268</v>
      </c>
      <c r="B39">
        <v>6566.3</v>
      </c>
      <c r="C39" t="s">
        <v>302</v>
      </c>
      <c r="D39">
        <v>4.9000000000005457</v>
      </c>
      <c r="E39" s="2">
        <v>44394</v>
      </c>
      <c r="F39" s="1">
        <v>44420.729991165121</v>
      </c>
    </row>
    <row r="40" spans="1:6" x14ac:dyDescent="0.25">
      <c r="A40">
        <v>218</v>
      </c>
      <c r="B40">
        <v>6561.4</v>
      </c>
      <c r="C40" t="s">
        <v>302</v>
      </c>
      <c r="D40">
        <v>8.2999999999992724</v>
      </c>
      <c r="E40" s="2">
        <v>44393</v>
      </c>
      <c r="F40" s="1">
        <v>44394.784592245371</v>
      </c>
    </row>
    <row r="41" spans="1:6" x14ac:dyDescent="0.25">
      <c r="A41">
        <v>266</v>
      </c>
      <c r="B41">
        <v>6541.2</v>
      </c>
      <c r="C41" t="s">
        <v>302</v>
      </c>
      <c r="D41">
        <v>10.300000000000182</v>
      </c>
      <c r="E41" s="2">
        <v>44392</v>
      </c>
      <c r="F41" s="1">
        <v>44420.728219251541</v>
      </c>
    </row>
    <row r="42" spans="1:6" x14ac:dyDescent="0.25">
      <c r="A42">
        <v>265</v>
      </c>
      <c r="B42">
        <v>6530.9</v>
      </c>
      <c r="C42" t="s">
        <v>302</v>
      </c>
      <c r="D42">
        <v>13.799999999999272</v>
      </c>
      <c r="E42" s="2">
        <v>44391</v>
      </c>
      <c r="F42" s="1">
        <v>44420.727893942902</v>
      </c>
    </row>
    <row r="43" spans="1:6" x14ac:dyDescent="0.25">
      <c r="A43">
        <v>264</v>
      </c>
      <c r="B43">
        <v>6517.1</v>
      </c>
      <c r="C43" t="s">
        <v>302</v>
      </c>
      <c r="D43">
        <v>11.800000000000182</v>
      </c>
      <c r="E43" s="2">
        <v>44390</v>
      </c>
      <c r="F43" s="1">
        <v>44420.727301388892</v>
      </c>
    </row>
    <row r="44" spans="1:6" x14ac:dyDescent="0.25">
      <c r="A44">
        <v>263</v>
      </c>
      <c r="B44">
        <v>6505.3</v>
      </c>
      <c r="C44" t="s">
        <v>302</v>
      </c>
      <c r="D44">
        <v>7.8000000000001819</v>
      </c>
      <c r="E44" s="2">
        <v>44389</v>
      </c>
      <c r="F44" s="1">
        <v>44420.72691080247</v>
      </c>
    </row>
    <row r="45" spans="1:6" x14ac:dyDescent="0.25">
      <c r="A45">
        <v>262</v>
      </c>
      <c r="B45">
        <v>6497.5</v>
      </c>
      <c r="C45" t="s">
        <v>302</v>
      </c>
      <c r="D45">
        <v>4</v>
      </c>
      <c r="E45" s="2">
        <v>44387</v>
      </c>
      <c r="F45" s="1">
        <v>44420.726526118829</v>
      </c>
    </row>
    <row r="46" spans="1:6" x14ac:dyDescent="0.25">
      <c r="A46">
        <v>260</v>
      </c>
      <c r="B46">
        <v>6499.5</v>
      </c>
      <c r="C46" t="s">
        <v>379</v>
      </c>
      <c r="D46">
        <v>12</v>
      </c>
      <c r="E46" s="2">
        <v>44386</v>
      </c>
      <c r="F46" s="1">
        <v>44420.719636496913</v>
      </c>
    </row>
    <row r="47" spans="1:6" x14ac:dyDescent="0.25">
      <c r="A47">
        <v>259</v>
      </c>
      <c r="B47">
        <v>6487.5</v>
      </c>
      <c r="C47" t="s">
        <v>378</v>
      </c>
      <c r="D47">
        <v>0</v>
      </c>
      <c r="E47" s="2">
        <v>44385</v>
      </c>
      <c r="F47" s="1">
        <v>44420.717332754626</v>
      </c>
    </row>
    <row r="48" spans="1:6" x14ac:dyDescent="0.25">
      <c r="A48">
        <v>258</v>
      </c>
      <c r="B48">
        <v>6487.5</v>
      </c>
      <c r="C48" t="s">
        <v>378</v>
      </c>
      <c r="D48">
        <v>0</v>
      </c>
      <c r="E48" s="2">
        <v>44384</v>
      </c>
      <c r="F48" s="1">
        <v>44420.716225655866</v>
      </c>
    </row>
    <row r="49" spans="1:6" x14ac:dyDescent="0.25">
      <c r="A49">
        <v>257</v>
      </c>
      <c r="B49">
        <v>6487.5</v>
      </c>
      <c r="C49" t="s">
        <v>378</v>
      </c>
      <c r="D49">
        <v>0</v>
      </c>
      <c r="E49" s="2">
        <v>44383</v>
      </c>
      <c r="F49" s="1">
        <v>44420.715763425927</v>
      </c>
    </row>
    <row r="50" spans="1:6" x14ac:dyDescent="0.25">
      <c r="A50">
        <v>256</v>
      </c>
      <c r="B50">
        <v>6487.5</v>
      </c>
      <c r="C50" t="s">
        <v>378</v>
      </c>
      <c r="D50">
        <v>0</v>
      </c>
      <c r="E50" s="2">
        <v>44382</v>
      </c>
      <c r="F50" s="1">
        <v>44420.715213618831</v>
      </c>
    </row>
    <row r="51" spans="1:6" x14ac:dyDescent="0.25">
      <c r="A51">
        <v>210</v>
      </c>
      <c r="B51">
        <v>6487.5</v>
      </c>
      <c r="C51" t="s">
        <v>303</v>
      </c>
      <c r="D51">
        <v>0</v>
      </c>
      <c r="E51" s="2">
        <v>44379</v>
      </c>
      <c r="F51" s="1">
        <v>44384.815932021607</v>
      </c>
    </row>
    <row r="52" spans="1:6" x14ac:dyDescent="0.25">
      <c r="A52">
        <v>255</v>
      </c>
      <c r="B52">
        <v>6487.5</v>
      </c>
      <c r="C52" t="s">
        <v>378</v>
      </c>
      <c r="D52">
        <v>0</v>
      </c>
      <c r="E52" s="2">
        <v>44378</v>
      </c>
      <c r="F52" s="1">
        <v>44420.714735686728</v>
      </c>
    </row>
    <row r="53" spans="1:6" x14ac:dyDescent="0.25">
      <c r="A53">
        <v>207</v>
      </c>
      <c r="B53">
        <v>6487.5</v>
      </c>
      <c r="C53" t="s">
        <v>303</v>
      </c>
      <c r="D53">
        <v>0</v>
      </c>
      <c r="E53" s="2">
        <v>44377</v>
      </c>
      <c r="F53" s="1">
        <v>44377.85434085648</v>
      </c>
    </row>
    <row r="54" spans="1:6" x14ac:dyDescent="0.25">
      <c r="A54">
        <v>208</v>
      </c>
      <c r="B54">
        <v>6487.5</v>
      </c>
      <c r="C54" t="s">
        <v>303</v>
      </c>
      <c r="D54">
        <v>0</v>
      </c>
      <c r="E54" s="2">
        <v>44377</v>
      </c>
      <c r="F54" s="1">
        <v>44378.897020833334</v>
      </c>
    </row>
    <row r="55" spans="1:6" x14ac:dyDescent="0.25">
      <c r="A55">
        <v>206</v>
      </c>
      <c r="B55">
        <v>6487.5</v>
      </c>
      <c r="C55" t="s">
        <v>303</v>
      </c>
      <c r="D55">
        <v>0</v>
      </c>
      <c r="E55" s="2">
        <v>44376</v>
      </c>
      <c r="F55" s="1">
        <v>44376.853110069445</v>
      </c>
    </row>
    <row r="56" spans="1:6" x14ac:dyDescent="0.25">
      <c r="A56">
        <v>205</v>
      </c>
      <c r="B56">
        <v>6487.5</v>
      </c>
      <c r="C56" t="s">
        <v>303</v>
      </c>
      <c r="D56">
        <v>0</v>
      </c>
      <c r="E56" s="2">
        <v>44375</v>
      </c>
      <c r="F56" s="1">
        <v>44375.889063001545</v>
      </c>
    </row>
    <row r="57" spans="1:6" x14ac:dyDescent="0.25">
      <c r="A57">
        <v>204</v>
      </c>
      <c r="B57">
        <v>6487.5</v>
      </c>
      <c r="C57" t="s">
        <v>303</v>
      </c>
      <c r="D57">
        <v>0</v>
      </c>
      <c r="E57" s="2">
        <v>44372</v>
      </c>
      <c r="F57" s="1">
        <v>44372.853309953702</v>
      </c>
    </row>
    <row r="58" spans="1:6" x14ac:dyDescent="0.25">
      <c r="A58">
        <v>203</v>
      </c>
      <c r="B58">
        <v>6487.5</v>
      </c>
      <c r="C58" t="s">
        <v>303</v>
      </c>
      <c r="D58">
        <v>0</v>
      </c>
      <c r="E58" s="2">
        <v>44371</v>
      </c>
      <c r="F58" s="1">
        <v>44371.865683179014</v>
      </c>
    </row>
    <row r="59" spans="1:6" x14ac:dyDescent="0.25">
      <c r="A59">
        <v>202</v>
      </c>
      <c r="B59">
        <v>6487.5</v>
      </c>
      <c r="C59" t="s">
        <v>303</v>
      </c>
      <c r="D59">
        <v>0</v>
      </c>
      <c r="E59" s="2">
        <v>44370</v>
      </c>
      <c r="F59" s="1">
        <v>44370.84673287037</v>
      </c>
    </row>
    <row r="60" spans="1:6" x14ac:dyDescent="0.25">
      <c r="A60">
        <v>201</v>
      </c>
      <c r="B60">
        <v>6487.5</v>
      </c>
      <c r="C60" t="s">
        <v>305</v>
      </c>
      <c r="D60">
        <v>0</v>
      </c>
      <c r="E60" s="2">
        <v>44369</v>
      </c>
      <c r="F60" s="1">
        <v>44370.846253587966</v>
      </c>
    </row>
    <row r="61" spans="1:6" x14ac:dyDescent="0.25">
      <c r="A61">
        <v>200</v>
      </c>
      <c r="B61">
        <v>6487.5</v>
      </c>
      <c r="C61" t="s">
        <v>303</v>
      </c>
      <c r="D61">
        <v>0</v>
      </c>
      <c r="E61" s="2">
        <v>44368</v>
      </c>
      <c r="F61" s="1">
        <v>44368.867263194443</v>
      </c>
    </row>
    <row r="62" spans="1:6" x14ac:dyDescent="0.25">
      <c r="A62">
        <v>199</v>
      </c>
      <c r="B62">
        <v>6487.5</v>
      </c>
      <c r="C62" t="s">
        <v>303</v>
      </c>
      <c r="D62">
        <v>0</v>
      </c>
      <c r="E62" s="2">
        <v>44365</v>
      </c>
      <c r="F62" s="1">
        <v>44365.883506134262</v>
      </c>
    </row>
    <row r="63" spans="1:6" x14ac:dyDescent="0.25">
      <c r="A63">
        <v>198</v>
      </c>
      <c r="B63">
        <v>6487.5</v>
      </c>
      <c r="C63" t="s">
        <v>132</v>
      </c>
      <c r="D63">
        <v>0</v>
      </c>
      <c r="E63" s="2">
        <v>44365</v>
      </c>
      <c r="F63" s="1">
        <v>44365.883155208336</v>
      </c>
    </row>
    <row r="64" spans="1:6" x14ac:dyDescent="0.25">
      <c r="A64">
        <v>197</v>
      </c>
      <c r="B64">
        <v>6487.5</v>
      </c>
      <c r="C64" t="s">
        <v>303</v>
      </c>
      <c r="D64">
        <v>0</v>
      </c>
      <c r="E64" s="2">
        <v>44363</v>
      </c>
      <c r="F64" s="1">
        <v>44363.835304706787</v>
      </c>
    </row>
    <row r="65" spans="1:6" x14ac:dyDescent="0.25">
      <c r="A65">
        <v>196</v>
      </c>
      <c r="B65">
        <v>6487.5</v>
      </c>
      <c r="C65" t="s">
        <v>303</v>
      </c>
      <c r="D65">
        <v>0</v>
      </c>
      <c r="E65" s="2">
        <v>44362</v>
      </c>
      <c r="F65" s="1">
        <v>44362.869779976849</v>
      </c>
    </row>
    <row r="66" spans="1:6" x14ac:dyDescent="0.25">
      <c r="A66">
        <v>193</v>
      </c>
      <c r="B66">
        <v>6487.5</v>
      </c>
      <c r="C66" t="s">
        <v>303</v>
      </c>
      <c r="D66">
        <v>0</v>
      </c>
      <c r="E66" s="2">
        <v>44356</v>
      </c>
      <c r="F66" s="1">
        <v>44356.8379714892</v>
      </c>
    </row>
    <row r="67" spans="1:6" x14ac:dyDescent="0.25">
      <c r="A67">
        <v>192</v>
      </c>
      <c r="B67">
        <v>6487.5</v>
      </c>
      <c r="C67" t="s">
        <v>303</v>
      </c>
      <c r="D67">
        <v>0</v>
      </c>
      <c r="E67" s="2">
        <v>44355</v>
      </c>
      <c r="F67" s="1">
        <v>44356.563525385805</v>
      </c>
    </row>
    <row r="68" spans="1:6" x14ac:dyDescent="0.25">
      <c r="A68">
        <v>191</v>
      </c>
      <c r="B68">
        <v>6487.5</v>
      </c>
      <c r="C68" t="s">
        <v>303</v>
      </c>
      <c r="D68">
        <v>0</v>
      </c>
      <c r="E68" s="2">
        <v>44354</v>
      </c>
      <c r="F68" s="1">
        <v>44354.870302006173</v>
      </c>
    </row>
    <row r="69" spans="1:6" x14ac:dyDescent="0.25">
      <c r="A69">
        <v>190</v>
      </c>
      <c r="B69">
        <v>6487.5</v>
      </c>
      <c r="C69" t="s">
        <v>303</v>
      </c>
      <c r="D69">
        <v>0</v>
      </c>
      <c r="E69" s="2">
        <v>44351</v>
      </c>
      <c r="F69" s="1">
        <v>44351.889759104939</v>
      </c>
    </row>
    <row r="70" spans="1:6" x14ac:dyDescent="0.25">
      <c r="A70">
        <v>189</v>
      </c>
      <c r="B70">
        <v>6487.5</v>
      </c>
      <c r="C70" t="s">
        <v>303</v>
      </c>
      <c r="D70">
        <v>0</v>
      </c>
      <c r="E70" s="2">
        <v>44350</v>
      </c>
      <c r="F70" s="1">
        <v>44351.582325964504</v>
      </c>
    </row>
    <row r="71" spans="1:6" x14ac:dyDescent="0.25">
      <c r="A71">
        <v>188</v>
      </c>
      <c r="B71">
        <v>6487.5</v>
      </c>
      <c r="C71" t="s">
        <v>303</v>
      </c>
      <c r="D71">
        <v>0</v>
      </c>
      <c r="E71" s="2">
        <v>44349</v>
      </c>
      <c r="F71" s="1">
        <v>44349.85554054784</v>
      </c>
    </row>
    <row r="72" spans="1:6" x14ac:dyDescent="0.25">
      <c r="A72">
        <v>187</v>
      </c>
      <c r="B72">
        <v>6487.5</v>
      </c>
      <c r="C72" t="s">
        <v>303</v>
      </c>
      <c r="D72">
        <v>0</v>
      </c>
      <c r="E72" s="2">
        <v>44348</v>
      </c>
      <c r="F72" s="1">
        <v>44349.854788888886</v>
      </c>
    </row>
    <row r="73" spans="1:6" x14ac:dyDescent="0.25">
      <c r="A73">
        <v>186</v>
      </c>
      <c r="B73">
        <v>6487.5</v>
      </c>
      <c r="C73" t="s">
        <v>303</v>
      </c>
      <c r="D73">
        <v>0</v>
      </c>
      <c r="E73" s="2">
        <v>44344</v>
      </c>
      <c r="F73" s="1">
        <v>44344.882290200614</v>
      </c>
    </row>
    <row r="74" spans="1:6" x14ac:dyDescent="0.25">
      <c r="A74">
        <v>185</v>
      </c>
      <c r="B74">
        <v>6487.5</v>
      </c>
      <c r="C74" t="s">
        <v>305</v>
      </c>
      <c r="D74">
        <v>0</v>
      </c>
      <c r="E74" s="2">
        <v>44343</v>
      </c>
      <c r="F74" s="1">
        <v>44343.878231172843</v>
      </c>
    </row>
    <row r="75" spans="1:6" x14ac:dyDescent="0.25">
      <c r="A75">
        <v>184</v>
      </c>
      <c r="B75">
        <v>6487.5</v>
      </c>
      <c r="C75" t="s">
        <v>303</v>
      </c>
      <c r="D75">
        <v>0</v>
      </c>
      <c r="E75" s="2">
        <v>44342</v>
      </c>
      <c r="F75" s="1">
        <v>44343.876915084875</v>
      </c>
    </row>
    <row r="76" spans="1:6" x14ac:dyDescent="0.25">
      <c r="A76">
        <v>183</v>
      </c>
      <c r="B76">
        <v>6487.5</v>
      </c>
      <c r="C76" t="s">
        <v>303</v>
      </c>
      <c r="D76">
        <v>0</v>
      </c>
      <c r="E76" s="2">
        <v>44341</v>
      </c>
      <c r="F76" s="1">
        <v>44343.875359220678</v>
      </c>
    </row>
    <row r="77" spans="1:6" x14ac:dyDescent="0.25">
      <c r="A77">
        <v>181</v>
      </c>
      <c r="B77">
        <v>6487.5</v>
      </c>
      <c r="C77" t="s">
        <v>303</v>
      </c>
      <c r="D77">
        <v>0</v>
      </c>
      <c r="E77" s="2">
        <v>44340</v>
      </c>
      <c r="F77" s="1">
        <v>44340.887577662033</v>
      </c>
    </row>
    <row r="78" spans="1:6" x14ac:dyDescent="0.25">
      <c r="A78">
        <v>182</v>
      </c>
      <c r="B78">
        <v>6487.5</v>
      </c>
      <c r="C78" t="s">
        <v>303</v>
      </c>
      <c r="D78">
        <v>0</v>
      </c>
      <c r="E78" s="2">
        <v>44340</v>
      </c>
      <c r="F78" s="1">
        <v>44343.873892554009</v>
      </c>
    </row>
    <row r="79" spans="1:6" x14ac:dyDescent="0.25">
      <c r="A79">
        <v>180</v>
      </c>
      <c r="B79">
        <v>6487.5</v>
      </c>
      <c r="C79" t="s">
        <v>303</v>
      </c>
      <c r="D79">
        <v>0</v>
      </c>
      <c r="E79" s="2">
        <v>44336</v>
      </c>
      <c r="F79" s="1">
        <v>44336.869084259262</v>
      </c>
    </row>
    <row r="80" spans="1:6" x14ac:dyDescent="0.25">
      <c r="A80">
        <v>179</v>
      </c>
      <c r="B80">
        <v>6487.5</v>
      </c>
      <c r="C80" t="s">
        <v>303</v>
      </c>
      <c r="D80">
        <v>0</v>
      </c>
      <c r="E80" s="2">
        <v>44335</v>
      </c>
      <c r="F80" s="1">
        <v>44336.868292669751</v>
      </c>
    </row>
    <row r="81" spans="1:6" x14ac:dyDescent="0.25">
      <c r="A81">
        <v>178</v>
      </c>
      <c r="B81">
        <v>6487.5</v>
      </c>
      <c r="C81" t="s">
        <v>303</v>
      </c>
      <c r="D81">
        <v>0</v>
      </c>
      <c r="E81" s="2">
        <v>44334</v>
      </c>
      <c r="F81" s="1">
        <v>44334.861451118828</v>
      </c>
    </row>
    <row r="82" spans="1:6" x14ac:dyDescent="0.25">
      <c r="A82">
        <v>177</v>
      </c>
      <c r="B82">
        <v>6487.5</v>
      </c>
      <c r="C82" t="s">
        <v>303</v>
      </c>
      <c r="D82">
        <v>0</v>
      </c>
      <c r="E82" s="2">
        <v>44333</v>
      </c>
      <c r="F82" s="1">
        <v>44334.86079583333</v>
      </c>
    </row>
    <row r="83" spans="1:6" x14ac:dyDescent="0.25">
      <c r="A83">
        <v>176</v>
      </c>
      <c r="B83">
        <v>6487.5</v>
      </c>
      <c r="C83" t="s">
        <v>303</v>
      </c>
      <c r="D83">
        <v>0</v>
      </c>
      <c r="E83" s="2">
        <v>44330</v>
      </c>
      <c r="F83" s="1">
        <v>44334.859439853397</v>
      </c>
    </row>
    <row r="84" spans="1:6" x14ac:dyDescent="0.25">
      <c r="A84">
        <v>175</v>
      </c>
      <c r="B84">
        <v>6487.5</v>
      </c>
      <c r="C84" t="s">
        <v>302</v>
      </c>
      <c r="D84">
        <v>0</v>
      </c>
      <c r="E84" s="2">
        <v>44329</v>
      </c>
      <c r="F84" s="1">
        <v>44334.858502739196</v>
      </c>
    </row>
    <row r="85" spans="1:6" x14ac:dyDescent="0.25">
      <c r="A85">
        <v>174</v>
      </c>
      <c r="B85">
        <v>6487.5</v>
      </c>
      <c r="C85" t="s">
        <v>302</v>
      </c>
      <c r="D85">
        <v>0</v>
      </c>
      <c r="E85" s="2">
        <v>44328</v>
      </c>
      <c r="F85" s="1">
        <v>44334.857169290124</v>
      </c>
    </row>
    <row r="86" spans="1:6" x14ac:dyDescent="0.25">
      <c r="A86">
        <v>173</v>
      </c>
      <c r="B86">
        <v>6487.5</v>
      </c>
      <c r="C86" t="s">
        <v>303</v>
      </c>
      <c r="D86">
        <v>0</v>
      </c>
      <c r="E86" s="2">
        <v>44327</v>
      </c>
      <c r="F86" s="1">
        <v>44334.856721682096</v>
      </c>
    </row>
    <row r="87" spans="1:6" x14ac:dyDescent="0.25">
      <c r="A87">
        <v>172</v>
      </c>
      <c r="B87">
        <v>6487.5</v>
      </c>
      <c r="C87" t="s">
        <v>302</v>
      </c>
      <c r="D87">
        <v>0</v>
      </c>
      <c r="E87" s="2">
        <v>44326</v>
      </c>
      <c r="F87" s="1">
        <v>44334.856027083333</v>
      </c>
    </row>
    <row r="88" spans="1:6" x14ac:dyDescent="0.25">
      <c r="A88">
        <v>171</v>
      </c>
      <c r="B88">
        <v>6487.5</v>
      </c>
      <c r="C88" t="s">
        <v>301</v>
      </c>
      <c r="D88">
        <v>0</v>
      </c>
      <c r="E88" s="2">
        <v>44323</v>
      </c>
      <c r="F88" s="1">
        <v>44334.855358140434</v>
      </c>
    </row>
    <row r="89" spans="1:6" x14ac:dyDescent="0.25">
      <c r="A89">
        <v>170</v>
      </c>
      <c r="B89">
        <v>6487.5</v>
      </c>
      <c r="C89" t="s">
        <v>302</v>
      </c>
      <c r="D89">
        <v>0</v>
      </c>
      <c r="E89" s="2">
        <v>44322</v>
      </c>
      <c r="F89" s="1">
        <v>44334.85488460648</v>
      </c>
    </row>
    <row r="90" spans="1:6" x14ac:dyDescent="0.25">
      <c r="A90">
        <v>169</v>
      </c>
      <c r="B90">
        <v>6487.5</v>
      </c>
      <c r="C90" t="s">
        <v>303</v>
      </c>
      <c r="D90">
        <v>0</v>
      </c>
      <c r="E90" s="2">
        <v>44321</v>
      </c>
      <c r="F90" s="1">
        <v>44334.853018479938</v>
      </c>
    </row>
    <row r="91" spans="1:6" x14ac:dyDescent="0.25">
      <c r="A91">
        <v>168</v>
      </c>
      <c r="B91">
        <v>6487.5</v>
      </c>
      <c r="C91" t="s">
        <v>304</v>
      </c>
      <c r="D91">
        <v>0</v>
      </c>
      <c r="E91" s="2">
        <v>44320</v>
      </c>
      <c r="F91" s="1">
        <v>44334.850578549383</v>
      </c>
    </row>
    <row r="92" spans="1:6" x14ac:dyDescent="0.25">
      <c r="A92">
        <v>167</v>
      </c>
      <c r="B92">
        <v>6487.5</v>
      </c>
      <c r="C92" t="s">
        <v>294</v>
      </c>
      <c r="D92">
        <v>0</v>
      </c>
      <c r="E92" s="2">
        <v>44313</v>
      </c>
      <c r="F92" s="1">
        <v>44314.677556249997</v>
      </c>
    </row>
    <row r="93" spans="1:6" x14ac:dyDescent="0.25">
      <c r="A93">
        <v>165</v>
      </c>
      <c r="B93">
        <v>6487.5</v>
      </c>
      <c r="C93" t="s">
        <v>290</v>
      </c>
      <c r="D93">
        <v>0</v>
      </c>
      <c r="E93" s="2">
        <v>44309</v>
      </c>
      <c r="F93" s="1">
        <v>44312.84013449074</v>
      </c>
    </row>
    <row r="94" spans="1:6" x14ac:dyDescent="0.25">
      <c r="A94">
        <v>164</v>
      </c>
      <c r="B94">
        <v>6487.5</v>
      </c>
      <c r="C94" t="s">
        <v>287</v>
      </c>
      <c r="D94">
        <v>0</v>
      </c>
      <c r="E94" s="2">
        <v>44308</v>
      </c>
      <c r="F94" s="1">
        <v>44312.825938503083</v>
      </c>
    </row>
    <row r="95" spans="1:6" x14ac:dyDescent="0.25">
      <c r="A95">
        <v>162</v>
      </c>
      <c r="B95">
        <v>6487.5</v>
      </c>
      <c r="C95" t="s">
        <v>289</v>
      </c>
      <c r="D95">
        <v>0</v>
      </c>
      <c r="E95" s="2">
        <v>44306</v>
      </c>
      <c r="F95" s="1">
        <v>44312.804218827157</v>
      </c>
    </row>
    <row r="96" spans="1:6" x14ac:dyDescent="0.25">
      <c r="A96">
        <v>163</v>
      </c>
      <c r="B96">
        <v>6487.5</v>
      </c>
      <c r="C96" t="s">
        <v>286</v>
      </c>
      <c r="D96">
        <v>0</v>
      </c>
      <c r="E96" s="2">
        <v>44305</v>
      </c>
      <c r="F96" s="1">
        <v>44312.805361458333</v>
      </c>
    </row>
    <row r="97" spans="1:6" x14ac:dyDescent="0.25">
      <c r="A97">
        <v>161</v>
      </c>
      <c r="B97">
        <v>6487.5</v>
      </c>
      <c r="C97" t="s">
        <v>288</v>
      </c>
      <c r="D97">
        <v>0</v>
      </c>
      <c r="E97" s="2">
        <v>44302</v>
      </c>
      <c r="F97" s="1">
        <v>44312.709020833332</v>
      </c>
    </row>
    <row r="98" spans="1:6" x14ac:dyDescent="0.25">
      <c r="A98">
        <v>158</v>
      </c>
      <c r="B98">
        <v>6479.1</v>
      </c>
      <c r="C98" t="s">
        <v>228</v>
      </c>
      <c r="D98">
        <v>8</v>
      </c>
      <c r="E98" s="2">
        <v>44298</v>
      </c>
      <c r="F98" s="1">
        <v>44299.942019830247</v>
      </c>
    </row>
    <row r="99" spans="1:6" x14ac:dyDescent="0.25">
      <c r="A99">
        <v>157</v>
      </c>
      <c r="B99">
        <v>6467</v>
      </c>
      <c r="C99" t="s">
        <v>227</v>
      </c>
      <c r="D99">
        <v>7.3999999999996362</v>
      </c>
      <c r="E99" s="2">
        <v>44295</v>
      </c>
      <c r="F99" s="1">
        <v>44298.937136342596</v>
      </c>
    </row>
    <row r="100" spans="1:6" x14ac:dyDescent="0.25">
      <c r="A100">
        <v>156</v>
      </c>
      <c r="B100">
        <v>6459.6</v>
      </c>
      <c r="C100" t="s">
        <v>226</v>
      </c>
      <c r="D100">
        <v>11.200000000000728</v>
      </c>
      <c r="E100" s="2">
        <v>44294</v>
      </c>
      <c r="F100" s="1">
        <v>44295.897717091051</v>
      </c>
    </row>
    <row r="101" spans="1:6" x14ac:dyDescent="0.25">
      <c r="A101">
        <v>155</v>
      </c>
      <c r="B101">
        <v>6448.4</v>
      </c>
      <c r="C101" t="s">
        <v>229</v>
      </c>
      <c r="D101">
        <v>11.399999999999636</v>
      </c>
      <c r="E101" s="2">
        <v>44294</v>
      </c>
      <c r="F101" s="1">
        <v>44294.900515084875</v>
      </c>
    </row>
    <row r="102" spans="1:6" x14ac:dyDescent="0.25">
      <c r="A102">
        <v>154</v>
      </c>
      <c r="B102">
        <v>6437</v>
      </c>
      <c r="C102" t="s">
        <v>225</v>
      </c>
      <c r="D102">
        <v>11</v>
      </c>
      <c r="E102" s="2">
        <v>44293</v>
      </c>
      <c r="F102" s="1">
        <v>44293.927653858023</v>
      </c>
    </row>
    <row r="103" spans="1:6" x14ac:dyDescent="0.25">
      <c r="A103">
        <v>153</v>
      </c>
      <c r="B103">
        <v>6426</v>
      </c>
      <c r="C103" t="s">
        <v>222</v>
      </c>
      <c r="D103">
        <v>8.6999999999998181</v>
      </c>
      <c r="E103" s="2">
        <v>44292</v>
      </c>
      <c r="F103" s="1">
        <v>44292.874574575617</v>
      </c>
    </row>
    <row r="104" spans="1:6" x14ac:dyDescent="0.25">
      <c r="A104">
        <v>152</v>
      </c>
      <c r="B104">
        <v>6417.3</v>
      </c>
      <c r="C104" t="s">
        <v>223</v>
      </c>
      <c r="D104">
        <v>10.5</v>
      </c>
      <c r="E104" s="2">
        <v>44291</v>
      </c>
      <c r="F104" s="1">
        <v>44292.874202314815</v>
      </c>
    </row>
    <row r="105" spans="1:6" x14ac:dyDescent="0.25">
      <c r="A105">
        <v>151</v>
      </c>
      <c r="B105">
        <v>6406.8</v>
      </c>
      <c r="C105" t="s">
        <v>196</v>
      </c>
      <c r="D105">
        <v>9.1000000000003638</v>
      </c>
      <c r="E105" s="2">
        <v>44288</v>
      </c>
      <c r="F105" s="1">
        <v>44288.906027584875</v>
      </c>
    </row>
    <row r="106" spans="1:6" x14ac:dyDescent="0.25">
      <c r="A106">
        <v>150</v>
      </c>
      <c r="B106">
        <v>6397.7</v>
      </c>
      <c r="C106" t="s">
        <v>195</v>
      </c>
      <c r="D106">
        <v>8</v>
      </c>
      <c r="E106" s="2">
        <v>44287</v>
      </c>
      <c r="F106" s="1">
        <v>44288.905263580244</v>
      </c>
    </row>
    <row r="107" spans="1:6" x14ac:dyDescent="0.25">
      <c r="A107">
        <v>10</v>
      </c>
      <c r="B107">
        <v>6324.5</v>
      </c>
      <c r="C107" t="s">
        <v>132</v>
      </c>
      <c r="D107">
        <v>8</v>
      </c>
      <c r="E107" s="2">
        <v>44279</v>
      </c>
      <c r="F107" s="1">
        <v>44279</v>
      </c>
    </row>
    <row r="108" spans="1:6" x14ac:dyDescent="0.25">
      <c r="A108">
        <v>12</v>
      </c>
      <c r="B108">
        <v>6301.3</v>
      </c>
      <c r="C108" t="s">
        <v>132</v>
      </c>
      <c r="D108">
        <v>0</v>
      </c>
      <c r="E108" s="2">
        <v>44275</v>
      </c>
      <c r="F108" s="1">
        <v>44275</v>
      </c>
    </row>
    <row r="109" spans="1:6" x14ac:dyDescent="0.25">
      <c r="A109">
        <v>11</v>
      </c>
      <c r="B109">
        <v>6301.3</v>
      </c>
      <c r="C109" t="s">
        <v>132</v>
      </c>
      <c r="D109">
        <v>8</v>
      </c>
      <c r="E109" s="2">
        <v>44275</v>
      </c>
      <c r="F109" s="1">
        <v>44275</v>
      </c>
    </row>
    <row r="110" spans="1:6" x14ac:dyDescent="0.25">
      <c r="A110">
        <v>13</v>
      </c>
      <c r="B110">
        <v>5907.2</v>
      </c>
      <c r="C110" t="s">
        <v>132</v>
      </c>
      <c r="D110">
        <v>4.8</v>
      </c>
      <c r="E110" s="2">
        <v>44196</v>
      </c>
      <c r="F110" s="1">
        <v>44196</v>
      </c>
    </row>
    <row r="111" spans="1:6" x14ac:dyDescent="0.25">
      <c r="A111">
        <v>14</v>
      </c>
      <c r="B111">
        <v>5902.4</v>
      </c>
      <c r="C111" t="s">
        <v>132</v>
      </c>
      <c r="D111">
        <v>9.1</v>
      </c>
      <c r="E111" s="2">
        <v>44195</v>
      </c>
      <c r="F111" s="1">
        <v>44195</v>
      </c>
    </row>
    <row r="112" spans="1:6" x14ac:dyDescent="0.25">
      <c r="A112">
        <v>15</v>
      </c>
      <c r="B112">
        <v>5893.3</v>
      </c>
      <c r="C112" t="s">
        <v>132</v>
      </c>
      <c r="D112">
        <v>9.1</v>
      </c>
      <c r="E112" s="2">
        <v>44194</v>
      </c>
      <c r="F112" s="1">
        <v>44194</v>
      </c>
    </row>
    <row r="113" spans="1:6" x14ac:dyDescent="0.25">
      <c r="A113">
        <v>16</v>
      </c>
      <c r="B113">
        <v>5884.2</v>
      </c>
      <c r="C113" t="s">
        <v>132</v>
      </c>
      <c r="D113">
        <v>9.1999999999999993</v>
      </c>
      <c r="E113" s="2">
        <v>44193</v>
      </c>
      <c r="F113" s="1">
        <v>44193</v>
      </c>
    </row>
    <row r="114" spans="1:6" x14ac:dyDescent="0.25">
      <c r="A114">
        <v>17</v>
      </c>
      <c r="B114">
        <v>5875</v>
      </c>
      <c r="C114" t="s">
        <v>132</v>
      </c>
      <c r="D114">
        <v>4.5</v>
      </c>
      <c r="E114" s="2">
        <v>44189</v>
      </c>
      <c r="F114" s="1">
        <v>44189</v>
      </c>
    </row>
    <row r="115" spans="1:6" x14ac:dyDescent="0.25">
      <c r="A115">
        <v>18</v>
      </c>
      <c r="B115">
        <v>5870.5</v>
      </c>
      <c r="C115" t="s">
        <v>132</v>
      </c>
      <c r="D115">
        <v>7.5</v>
      </c>
      <c r="E115" s="2">
        <v>44188</v>
      </c>
      <c r="F115" s="1">
        <v>44188</v>
      </c>
    </row>
    <row r="116" spans="1:6" x14ac:dyDescent="0.25">
      <c r="A116">
        <v>19</v>
      </c>
      <c r="B116">
        <v>5863</v>
      </c>
      <c r="C116" t="s">
        <v>132</v>
      </c>
      <c r="D116">
        <v>7.4</v>
      </c>
      <c r="E116" s="2">
        <v>44187</v>
      </c>
      <c r="F116" s="1">
        <v>44187</v>
      </c>
    </row>
    <row r="117" spans="1:6" x14ac:dyDescent="0.25">
      <c r="A117">
        <v>20</v>
      </c>
      <c r="B117">
        <v>5855.6</v>
      </c>
      <c r="C117" t="s">
        <v>132</v>
      </c>
      <c r="D117">
        <v>7.5</v>
      </c>
      <c r="E117" s="2">
        <v>44186</v>
      </c>
      <c r="F117" s="1">
        <v>44186</v>
      </c>
    </row>
    <row r="118" spans="1:6" x14ac:dyDescent="0.25">
      <c r="A118">
        <v>21</v>
      </c>
      <c r="B118">
        <v>5848.1</v>
      </c>
      <c r="C118" t="s">
        <v>138</v>
      </c>
      <c r="D118">
        <v>5.9</v>
      </c>
      <c r="E118" s="2">
        <v>44183</v>
      </c>
      <c r="F118" s="1">
        <v>44183</v>
      </c>
    </row>
    <row r="119" spans="1:6" x14ac:dyDescent="0.25">
      <c r="A119">
        <v>22</v>
      </c>
      <c r="B119">
        <v>5842.2</v>
      </c>
      <c r="C119" t="s">
        <v>132</v>
      </c>
      <c r="D119">
        <v>7.2</v>
      </c>
      <c r="E119" s="2">
        <v>44182</v>
      </c>
      <c r="F119" s="1">
        <v>44182</v>
      </c>
    </row>
    <row r="120" spans="1:6" x14ac:dyDescent="0.25">
      <c r="A120">
        <v>23</v>
      </c>
      <c r="B120">
        <v>5835</v>
      </c>
      <c r="C120" t="s">
        <v>132</v>
      </c>
      <c r="D120">
        <v>7.7</v>
      </c>
      <c r="E120" s="2">
        <v>44181</v>
      </c>
      <c r="F120" s="1">
        <v>44181</v>
      </c>
    </row>
    <row r="121" spans="1:6" x14ac:dyDescent="0.25">
      <c r="A121">
        <v>24</v>
      </c>
      <c r="B121">
        <v>5827.3</v>
      </c>
      <c r="C121" t="s">
        <v>132</v>
      </c>
      <c r="D121">
        <v>8.1</v>
      </c>
      <c r="E121" s="2">
        <v>44180</v>
      </c>
      <c r="F121" s="1">
        <v>44180</v>
      </c>
    </row>
    <row r="122" spans="1:6" x14ac:dyDescent="0.25">
      <c r="A122">
        <v>25</v>
      </c>
      <c r="B122">
        <v>5819.2</v>
      </c>
      <c r="C122" t="s">
        <v>132</v>
      </c>
      <c r="D122">
        <v>8.1999999999999993</v>
      </c>
      <c r="E122" s="2">
        <v>44179</v>
      </c>
      <c r="F122" s="1">
        <v>44179</v>
      </c>
    </row>
    <row r="123" spans="1:6" x14ac:dyDescent="0.25">
      <c r="A123">
        <v>26</v>
      </c>
      <c r="B123">
        <v>5811</v>
      </c>
      <c r="C123" t="s">
        <v>132</v>
      </c>
      <c r="D123">
        <v>7.8</v>
      </c>
      <c r="E123" s="2">
        <v>44176</v>
      </c>
      <c r="F123" s="1">
        <v>44176</v>
      </c>
    </row>
    <row r="124" spans="1:6" x14ac:dyDescent="0.25">
      <c r="A124">
        <v>27</v>
      </c>
      <c r="B124">
        <v>5803.2</v>
      </c>
      <c r="C124" t="s">
        <v>132</v>
      </c>
      <c r="D124">
        <v>8.1999999999999993</v>
      </c>
      <c r="E124" s="2">
        <v>44175</v>
      </c>
      <c r="F124" s="1">
        <v>44175</v>
      </c>
    </row>
    <row r="125" spans="1:6" x14ac:dyDescent="0.25">
      <c r="A125">
        <v>28</v>
      </c>
      <c r="B125">
        <v>5795</v>
      </c>
      <c r="C125" t="s">
        <v>132</v>
      </c>
      <c r="D125">
        <v>7.8</v>
      </c>
      <c r="E125" s="2">
        <v>44174</v>
      </c>
      <c r="F125" s="1">
        <v>44174</v>
      </c>
    </row>
    <row r="126" spans="1:6" x14ac:dyDescent="0.25">
      <c r="A126">
        <v>29</v>
      </c>
      <c r="B126">
        <v>5787.2</v>
      </c>
      <c r="C126" t="s">
        <v>132</v>
      </c>
      <c r="D126">
        <v>7.9</v>
      </c>
      <c r="E126" s="2">
        <v>44173</v>
      </c>
      <c r="F126" s="1">
        <v>44173</v>
      </c>
    </row>
    <row r="127" spans="1:6" x14ac:dyDescent="0.25">
      <c r="A127">
        <v>30</v>
      </c>
      <c r="B127">
        <v>5779.3</v>
      </c>
      <c r="C127" t="s">
        <v>132</v>
      </c>
      <c r="D127">
        <v>7.8</v>
      </c>
      <c r="E127" s="2">
        <v>44172</v>
      </c>
      <c r="F127" s="1">
        <v>44172</v>
      </c>
    </row>
    <row r="128" spans="1:6" x14ac:dyDescent="0.25">
      <c r="A128">
        <v>31</v>
      </c>
      <c r="B128">
        <v>5771.5</v>
      </c>
      <c r="C128" t="s">
        <v>132</v>
      </c>
      <c r="D128">
        <v>4.5</v>
      </c>
      <c r="E128" s="2">
        <v>44170</v>
      </c>
      <c r="F128" s="1">
        <v>44170</v>
      </c>
    </row>
    <row r="129" spans="1:6" x14ac:dyDescent="0.25">
      <c r="A129">
        <v>32</v>
      </c>
      <c r="B129">
        <v>5767</v>
      </c>
      <c r="C129" t="s">
        <v>132</v>
      </c>
      <c r="D129">
        <v>7.8</v>
      </c>
      <c r="E129" s="2">
        <v>44169</v>
      </c>
      <c r="F129" s="1">
        <v>44169</v>
      </c>
    </row>
    <row r="130" spans="1:6" x14ac:dyDescent="0.25">
      <c r="A130">
        <v>33</v>
      </c>
      <c r="B130">
        <v>5759.2</v>
      </c>
      <c r="C130" t="s">
        <v>132</v>
      </c>
      <c r="D130">
        <v>7.8</v>
      </c>
      <c r="E130" s="2">
        <v>44168</v>
      </c>
      <c r="F130" s="1">
        <v>44168</v>
      </c>
    </row>
    <row r="131" spans="1:6" x14ac:dyDescent="0.25">
      <c r="A131">
        <v>34</v>
      </c>
      <c r="B131">
        <v>5751.4</v>
      </c>
      <c r="C131" t="s">
        <v>132</v>
      </c>
      <c r="D131">
        <v>9.1999999999999993</v>
      </c>
      <c r="E131" s="2">
        <v>44167</v>
      </c>
      <c r="F131" s="1">
        <v>44167</v>
      </c>
    </row>
    <row r="132" spans="1:6" x14ac:dyDescent="0.25">
      <c r="A132">
        <v>35</v>
      </c>
      <c r="B132">
        <v>5742.2</v>
      </c>
      <c r="C132" t="s">
        <v>132</v>
      </c>
      <c r="D132">
        <v>7.2</v>
      </c>
      <c r="E132" s="2">
        <v>44166</v>
      </c>
      <c r="F132" s="1">
        <v>44166</v>
      </c>
    </row>
    <row r="133" spans="1:6" x14ac:dyDescent="0.25">
      <c r="A133">
        <v>36</v>
      </c>
      <c r="B133">
        <v>5735</v>
      </c>
      <c r="C133" t="s">
        <v>132</v>
      </c>
      <c r="D133">
        <v>9.6</v>
      </c>
      <c r="E133" s="2">
        <v>44165</v>
      </c>
      <c r="F133" s="1">
        <v>44165</v>
      </c>
    </row>
    <row r="134" spans="1:6" x14ac:dyDescent="0.25">
      <c r="A134">
        <v>37</v>
      </c>
      <c r="B134">
        <v>5725.4</v>
      </c>
      <c r="C134" t="s">
        <v>132</v>
      </c>
      <c r="D134">
        <v>13.6</v>
      </c>
      <c r="E134" s="2">
        <v>44162</v>
      </c>
      <c r="F134" s="1">
        <v>44162</v>
      </c>
    </row>
    <row r="135" spans="1:6" x14ac:dyDescent="0.25">
      <c r="A135">
        <v>38</v>
      </c>
      <c r="B135">
        <v>5711.8</v>
      </c>
      <c r="C135" t="s">
        <v>132</v>
      </c>
      <c r="D135">
        <v>6.8</v>
      </c>
      <c r="E135" s="2">
        <v>44159</v>
      </c>
      <c r="F135" s="1">
        <v>44159</v>
      </c>
    </row>
    <row r="136" spans="1:6" x14ac:dyDescent="0.25">
      <c r="A136">
        <v>39</v>
      </c>
      <c r="B136">
        <v>5705</v>
      </c>
      <c r="C136" t="s">
        <v>132</v>
      </c>
      <c r="D136">
        <v>8.1999999999999993</v>
      </c>
      <c r="E136" s="2">
        <v>44158</v>
      </c>
      <c r="F136" s="1">
        <v>44158</v>
      </c>
    </row>
    <row r="137" spans="1:6" x14ac:dyDescent="0.25">
      <c r="A137">
        <v>40</v>
      </c>
      <c r="B137">
        <v>5696.8</v>
      </c>
      <c r="C137" t="s">
        <v>132</v>
      </c>
      <c r="D137">
        <v>4.2</v>
      </c>
      <c r="E137" s="2">
        <v>44156</v>
      </c>
      <c r="F137" s="1">
        <v>44156</v>
      </c>
    </row>
    <row r="138" spans="1:6" x14ac:dyDescent="0.25">
      <c r="A138">
        <v>42</v>
      </c>
      <c r="B138">
        <v>5692.6</v>
      </c>
      <c r="C138" t="s">
        <v>132</v>
      </c>
      <c r="D138">
        <v>9.1999999999999993</v>
      </c>
      <c r="E138" s="2">
        <v>44155</v>
      </c>
      <c r="F138" s="1">
        <v>44155</v>
      </c>
    </row>
    <row r="139" spans="1:6" x14ac:dyDescent="0.25">
      <c r="A139">
        <v>41</v>
      </c>
      <c r="B139">
        <v>5683.4</v>
      </c>
      <c r="C139" t="s">
        <v>132</v>
      </c>
      <c r="D139">
        <v>8.8000000000000007</v>
      </c>
      <c r="E139" s="2">
        <v>44155</v>
      </c>
      <c r="F139" s="1">
        <v>44155</v>
      </c>
    </row>
    <row r="140" spans="1:6" x14ac:dyDescent="0.25">
      <c r="A140">
        <v>43</v>
      </c>
      <c r="B140">
        <v>5674.6</v>
      </c>
      <c r="C140" t="s">
        <v>132</v>
      </c>
      <c r="D140">
        <v>9.8000000000000007</v>
      </c>
      <c r="E140" s="2">
        <v>44153</v>
      </c>
      <c r="F140" s="1">
        <v>44153</v>
      </c>
    </row>
    <row r="141" spans="1:6" x14ac:dyDescent="0.25">
      <c r="A141">
        <v>44</v>
      </c>
      <c r="B141">
        <v>5664.8</v>
      </c>
      <c r="C141" t="s">
        <v>132</v>
      </c>
      <c r="D141">
        <v>9.1999999999999993</v>
      </c>
      <c r="E141" s="2">
        <v>44152</v>
      </c>
      <c r="F141" s="1">
        <v>44152</v>
      </c>
    </row>
    <row r="142" spans="1:6" x14ac:dyDescent="0.25">
      <c r="A142">
        <v>45</v>
      </c>
      <c r="B142">
        <v>5655.6</v>
      </c>
      <c r="C142" t="s">
        <v>132</v>
      </c>
      <c r="D142">
        <v>8.6</v>
      </c>
      <c r="E142" s="2">
        <v>44151</v>
      </c>
      <c r="F142" s="1">
        <v>44151</v>
      </c>
    </row>
    <row r="143" spans="1:6" x14ac:dyDescent="0.25">
      <c r="A143">
        <v>46</v>
      </c>
      <c r="B143">
        <v>5647</v>
      </c>
      <c r="C143" t="s">
        <v>132</v>
      </c>
      <c r="D143">
        <v>1.2</v>
      </c>
      <c r="E143" s="2">
        <v>44148</v>
      </c>
      <c r="F143" s="1">
        <v>44148</v>
      </c>
    </row>
    <row r="144" spans="1:6" x14ac:dyDescent="0.25">
      <c r="A144">
        <v>47</v>
      </c>
      <c r="B144">
        <v>5638.1</v>
      </c>
      <c r="C144" t="s">
        <v>132</v>
      </c>
      <c r="D144">
        <v>7.5</v>
      </c>
      <c r="E144" s="2">
        <v>44146</v>
      </c>
      <c r="F144" s="1">
        <v>44146</v>
      </c>
    </row>
    <row r="145" spans="1:6" x14ac:dyDescent="0.25">
      <c r="A145">
        <v>48</v>
      </c>
      <c r="B145">
        <v>5645.8</v>
      </c>
      <c r="C145" t="s">
        <v>132</v>
      </c>
      <c r="D145">
        <v>7.7</v>
      </c>
      <c r="E145" s="2">
        <v>44146</v>
      </c>
      <c r="F145" s="1">
        <v>44146</v>
      </c>
    </row>
    <row r="146" spans="1:6" x14ac:dyDescent="0.25">
      <c r="A146">
        <v>49</v>
      </c>
      <c r="B146">
        <v>5630.6</v>
      </c>
      <c r="C146" t="s">
        <v>132</v>
      </c>
      <c r="D146">
        <v>7.6</v>
      </c>
      <c r="E146" s="2">
        <v>44145</v>
      </c>
      <c r="F146" s="1">
        <v>44145</v>
      </c>
    </row>
    <row r="147" spans="1:6" x14ac:dyDescent="0.25">
      <c r="A147">
        <v>50</v>
      </c>
      <c r="B147">
        <v>5623</v>
      </c>
      <c r="C147" t="s">
        <v>132</v>
      </c>
      <c r="D147">
        <v>7.4</v>
      </c>
      <c r="E147" s="2">
        <v>44144</v>
      </c>
      <c r="F147" s="1">
        <v>44144</v>
      </c>
    </row>
    <row r="148" spans="1:6" x14ac:dyDescent="0.25">
      <c r="A148">
        <v>51</v>
      </c>
      <c r="B148">
        <v>5615.6</v>
      </c>
      <c r="C148" t="s">
        <v>132</v>
      </c>
      <c r="D148">
        <v>6.6</v>
      </c>
      <c r="E148" s="2">
        <v>44141</v>
      </c>
      <c r="F148" s="1">
        <v>44141</v>
      </c>
    </row>
    <row r="149" spans="1:6" x14ac:dyDescent="0.25">
      <c r="A149">
        <v>52</v>
      </c>
      <c r="B149">
        <v>5609</v>
      </c>
      <c r="C149" t="s">
        <v>132</v>
      </c>
      <c r="D149">
        <v>6.6</v>
      </c>
      <c r="E149" s="2">
        <v>44140</v>
      </c>
      <c r="F149" s="1">
        <v>44140</v>
      </c>
    </row>
    <row r="150" spans="1:6" x14ac:dyDescent="0.25">
      <c r="A150">
        <v>53</v>
      </c>
      <c r="B150">
        <v>5602.4</v>
      </c>
      <c r="C150" t="s">
        <v>132</v>
      </c>
      <c r="D150">
        <v>6.8</v>
      </c>
      <c r="E150" s="2">
        <v>44139</v>
      </c>
      <c r="F150" s="1">
        <v>44139</v>
      </c>
    </row>
    <row r="151" spans="1:6" x14ac:dyDescent="0.25">
      <c r="A151">
        <v>54</v>
      </c>
      <c r="B151">
        <v>5595.6</v>
      </c>
      <c r="C151" t="s">
        <v>132</v>
      </c>
      <c r="D151">
        <v>7.6</v>
      </c>
      <c r="E151" s="2">
        <v>44138</v>
      </c>
      <c r="F151" s="1">
        <v>44138</v>
      </c>
    </row>
    <row r="152" spans="1:6" x14ac:dyDescent="0.25">
      <c r="A152">
        <v>55</v>
      </c>
      <c r="B152">
        <v>5588</v>
      </c>
      <c r="C152" t="s">
        <v>132</v>
      </c>
      <c r="D152">
        <v>6.5</v>
      </c>
      <c r="E152" s="2">
        <v>44137</v>
      </c>
      <c r="F152" s="1">
        <v>44137</v>
      </c>
    </row>
    <row r="153" spans="1:6" x14ac:dyDescent="0.25">
      <c r="A153">
        <v>56</v>
      </c>
      <c r="B153">
        <v>5581.5</v>
      </c>
      <c r="C153" t="s">
        <v>132</v>
      </c>
      <c r="D153">
        <v>4.5</v>
      </c>
      <c r="E153" s="2">
        <v>44135</v>
      </c>
      <c r="F153" s="1">
        <v>44135</v>
      </c>
    </row>
    <row r="154" spans="1:6" x14ac:dyDescent="0.25">
      <c r="A154">
        <v>57</v>
      </c>
      <c r="B154">
        <v>5577</v>
      </c>
      <c r="C154" t="s">
        <v>132</v>
      </c>
      <c r="D154">
        <v>6.3</v>
      </c>
      <c r="E154" s="2">
        <v>44134</v>
      </c>
      <c r="F154" s="1">
        <v>44134</v>
      </c>
    </row>
    <row r="155" spans="1:6" x14ac:dyDescent="0.25">
      <c r="A155">
        <v>58</v>
      </c>
      <c r="B155">
        <v>5570.7</v>
      </c>
      <c r="C155" t="s">
        <v>132</v>
      </c>
      <c r="D155">
        <v>6.7</v>
      </c>
      <c r="E155" s="2">
        <v>44133</v>
      </c>
      <c r="F155" s="1">
        <v>44133</v>
      </c>
    </row>
    <row r="156" spans="1:6" x14ac:dyDescent="0.25">
      <c r="A156">
        <v>59</v>
      </c>
      <c r="B156">
        <v>5564</v>
      </c>
      <c r="C156" t="s">
        <v>132</v>
      </c>
      <c r="D156">
        <v>5.3</v>
      </c>
      <c r="E156" s="2">
        <v>44132</v>
      </c>
      <c r="F156" s="1">
        <v>44132</v>
      </c>
    </row>
    <row r="157" spans="1:6" x14ac:dyDescent="0.25">
      <c r="A157">
        <v>60</v>
      </c>
      <c r="B157">
        <v>5564</v>
      </c>
      <c r="C157" t="s">
        <v>132</v>
      </c>
      <c r="D157">
        <v>0</v>
      </c>
      <c r="E157" s="2">
        <v>44132</v>
      </c>
      <c r="F157" s="1">
        <v>44132</v>
      </c>
    </row>
    <row r="158" spans="1:6" x14ac:dyDescent="0.25">
      <c r="A158">
        <v>61</v>
      </c>
      <c r="B158">
        <v>5558.7</v>
      </c>
      <c r="C158" t="s">
        <v>132</v>
      </c>
      <c r="D158">
        <v>5.4</v>
      </c>
      <c r="E158" s="2">
        <v>44131</v>
      </c>
      <c r="F158" s="1">
        <v>44131</v>
      </c>
    </row>
    <row r="159" spans="1:6" x14ac:dyDescent="0.25">
      <c r="A159">
        <v>62</v>
      </c>
      <c r="B159">
        <v>5553.3</v>
      </c>
      <c r="C159" t="s">
        <v>132</v>
      </c>
      <c r="D159">
        <v>6.7</v>
      </c>
      <c r="E159" s="2">
        <v>44130</v>
      </c>
      <c r="F159" s="1">
        <v>44130</v>
      </c>
    </row>
    <row r="160" spans="1:6" x14ac:dyDescent="0.25">
      <c r="A160">
        <v>63</v>
      </c>
      <c r="B160">
        <v>5546.6</v>
      </c>
      <c r="C160" t="s">
        <v>132</v>
      </c>
      <c r="D160">
        <v>4.4000000000000004</v>
      </c>
      <c r="E160" s="2">
        <v>44128</v>
      </c>
      <c r="F160" s="1">
        <v>44128</v>
      </c>
    </row>
    <row r="161" spans="1:6" x14ac:dyDescent="0.25">
      <c r="A161">
        <v>64</v>
      </c>
      <c r="B161">
        <v>5542.2</v>
      </c>
      <c r="C161" t="s">
        <v>132</v>
      </c>
      <c r="D161">
        <v>6.5</v>
      </c>
      <c r="E161" s="2">
        <v>44127</v>
      </c>
      <c r="F161" s="1">
        <v>44127</v>
      </c>
    </row>
    <row r="162" spans="1:6" x14ac:dyDescent="0.25">
      <c r="A162">
        <v>65</v>
      </c>
      <c r="B162">
        <v>5535.7</v>
      </c>
      <c r="C162" t="s">
        <v>132</v>
      </c>
      <c r="D162">
        <v>6.6</v>
      </c>
      <c r="E162" s="2">
        <v>44126</v>
      </c>
      <c r="F162" s="1">
        <v>44126</v>
      </c>
    </row>
    <row r="163" spans="1:6" x14ac:dyDescent="0.25">
      <c r="A163">
        <v>66</v>
      </c>
      <c r="B163">
        <v>5529.1</v>
      </c>
      <c r="C163" t="s">
        <v>132</v>
      </c>
      <c r="D163">
        <v>5.6</v>
      </c>
      <c r="E163" s="2">
        <v>44125</v>
      </c>
      <c r="F163" s="1">
        <v>44125</v>
      </c>
    </row>
    <row r="164" spans="1:6" x14ac:dyDescent="0.25">
      <c r="A164">
        <v>67</v>
      </c>
      <c r="B164">
        <v>5523.5</v>
      </c>
      <c r="C164" t="s">
        <v>132</v>
      </c>
      <c r="D164">
        <v>6.8</v>
      </c>
      <c r="E164" s="2">
        <v>44124</v>
      </c>
      <c r="F164" s="1">
        <v>44124</v>
      </c>
    </row>
    <row r="165" spans="1:6" x14ac:dyDescent="0.25">
      <c r="A165">
        <v>68</v>
      </c>
      <c r="B165">
        <v>5516.7</v>
      </c>
      <c r="C165" t="s">
        <v>132</v>
      </c>
      <c r="D165">
        <v>7.7</v>
      </c>
      <c r="E165" s="2">
        <v>44123</v>
      </c>
      <c r="F165" s="1">
        <v>44123</v>
      </c>
    </row>
    <row r="166" spans="1:6" x14ac:dyDescent="0.25">
      <c r="A166">
        <v>72</v>
      </c>
      <c r="B166">
        <v>5509</v>
      </c>
      <c r="C166" t="s">
        <v>132</v>
      </c>
      <c r="D166">
        <v>4.5</v>
      </c>
      <c r="E166" s="2">
        <v>44121</v>
      </c>
      <c r="F166" s="1">
        <v>44121</v>
      </c>
    </row>
    <row r="167" spans="1:6" x14ac:dyDescent="0.25">
      <c r="A167">
        <v>70</v>
      </c>
      <c r="B167">
        <v>5504.5</v>
      </c>
      <c r="C167" t="s">
        <v>132</v>
      </c>
      <c r="D167">
        <v>8</v>
      </c>
      <c r="E167" s="2">
        <v>44121</v>
      </c>
      <c r="F167" s="1">
        <v>44121</v>
      </c>
    </row>
    <row r="168" spans="1:6" x14ac:dyDescent="0.25">
      <c r="A168">
        <v>69</v>
      </c>
      <c r="B168">
        <v>5496.5</v>
      </c>
      <c r="C168" t="s">
        <v>132</v>
      </c>
      <c r="D168">
        <v>0</v>
      </c>
      <c r="E168" s="2">
        <v>44121</v>
      </c>
      <c r="F168" s="1">
        <v>44121</v>
      </c>
    </row>
    <row r="169" spans="1:6" x14ac:dyDescent="0.25">
      <c r="A169">
        <v>71</v>
      </c>
      <c r="B169">
        <v>5504.5</v>
      </c>
      <c r="C169" t="s">
        <v>132</v>
      </c>
      <c r="D169">
        <v>0</v>
      </c>
      <c r="E169" s="2">
        <v>44121</v>
      </c>
      <c r="F169" s="1">
        <v>44121</v>
      </c>
    </row>
    <row r="170" spans="1:6" x14ac:dyDescent="0.25">
      <c r="A170">
        <v>74</v>
      </c>
      <c r="B170">
        <v>5504.5</v>
      </c>
      <c r="C170" t="s">
        <v>132</v>
      </c>
      <c r="D170">
        <v>8</v>
      </c>
      <c r="E170" s="2">
        <v>44120</v>
      </c>
      <c r="F170" s="1">
        <v>44120</v>
      </c>
    </row>
    <row r="171" spans="1:6" x14ac:dyDescent="0.25">
      <c r="A171">
        <v>73</v>
      </c>
      <c r="B171">
        <v>5496.5</v>
      </c>
      <c r="C171" t="s">
        <v>132</v>
      </c>
      <c r="D171">
        <v>7.8</v>
      </c>
      <c r="E171" s="2">
        <v>44120</v>
      </c>
      <c r="F171" s="1">
        <v>44120</v>
      </c>
    </row>
    <row r="172" spans="1:6" x14ac:dyDescent="0.25">
      <c r="A172">
        <v>76</v>
      </c>
      <c r="B172">
        <v>5496.5</v>
      </c>
      <c r="C172" t="s">
        <v>132</v>
      </c>
      <c r="D172">
        <v>7.8</v>
      </c>
      <c r="E172" s="2">
        <v>44119</v>
      </c>
      <c r="F172" s="1">
        <v>44119</v>
      </c>
    </row>
    <row r="173" spans="1:6" x14ac:dyDescent="0.25">
      <c r="A173">
        <v>75</v>
      </c>
      <c r="B173">
        <v>5488.7</v>
      </c>
      <c r="C173" t="s">
        <v>132</v>
      </c>
      <c r="D173">
        <v>7.9</v>
      </c>
      <c r="E173" s="2">
        <v>44119</v>
      </c>
      <c r="F173" s="1">
        <v>44119</v>
      </c>
    </row>
    <row r="174" spans="1:6" x14ac:dyDescent="0.25">
      <c r="A174">
        <v>77</v>
      </c>
      <c r="B174">
        <v>5480.8</v>
      </c>
      <c r="C174" t="s">
        <v>132</v>
      </c>
      <c r="D174">
        <v>7.3</v>
      </c>
      <c r="E174" s="2">
        <v>44118</v>
      </c>
      <c r="F174" s="1">
        <v>44118</v>
      </c>
    </row>
    <row r="175" spans="1:6" x14ac:dyDescent="0.25">
      <c r="A175">
        <v>78</v>
      </c>
      <c r="B175">
        <v>5488.7</v>
      </c>
      <c r="C175" t="s">
        <v>132</v>
      </c>
      <c r="D175">
        <v>7.9</v>
      </c>
      <c r="E175" s="2">
        <v>44118</v>
      </c>
      <c r="F175" s="1">
        <v>44118</v>
      </c>
    </row>
    <row r="176" spans="1:6" x14ac:dyDescent="0.25">
      <c r="A176">
        <v>79</v>
      </c>
      <c r="B176">
        <v>5473.5</v>
      </c>
      <c r="C176" t="s">
        <v>132</v>
      </c>
      <c r="D176">
        <v>5.5</v>
      </c>
      <c r="E176" s="2">
        <v>44117</v>
      </c>
      <c r="F176" s="1">
        <v>44117</v>
      </c>
    </row>
    <row r="177" spans="1:6" x14ac:dyDescent="0.25">
      <c r="A177">
        <v>80</v>
      </c>
      <c r="B177">
        <v>5480.8</v>
      </c>
      <c r="C177" t="s">
        <v>132</v>
      </c>
      <c r="D177">
        <v>7.3</v>
      </c>
      <c r="E177" s="2">
        <v>44117</v>
      </c>
      <c r="F177" s="1">
        <v>44117</v>
      </c>
    </row>
    <row r="178" spans="1:6" x14ac:dyDescent="0.25">
      <c r="A178">
        <v>82</v>
      </c>
      <c r="B178">
        <v>5468</v>
      </c>
      <c r="C178" t="s">
        <v>132</v>
      </c>
      <c r="D178">
        <v>7.4</v>
      </c>
      <c r="E178" s="2">
        <v>44113</v>
      </c>
      <c r="F178" s="1">
        <v>44113</v>
      </c>
    </row>
    <row r="179" spans="1:6" x14ac:dyDescent="0.25">
      <c r="A179">
        <v>85</v>
      </c>
      <c r="B179">
        <v>5460.6</v>
      </c>
      <c r="C179" t="s">
        <v>132</v>
      </c>
      <c r="D179">
        <v>8.1999999999999993</v>
      </c>
      <c r="E179" s="2">
        <v>44111</v>
      </c>
      <c r="F179" s="1">
        <v>44111</v>
      </c>
    </row>
    <row r="180" spans="1:6" x14ac:dyDescent="0.25">
      <c r="A180">
        <v>83</v>
      </c>
      <c r="B180">
        <v>5444.3</v>
      </c>
      <c r="C180" t="s">
        <v>132</v>
      </c>
      <c r="D180">
        <v>8.1</v>
      </c>
      <c r="E180" s="2">
        <v>44111</v>
      </c>
      <c r="F180" s="1">
        <v>44111</v>
      </c>
    </row>
    <row r="181" spans="1:6" x14ac:dyDescent="0.25">
      <c r="A181">
        <v>84</v>
      </c>
      <c r="B181">
        <v>5452.4</v>
      </c>
      <c r="C181" t="s">
        <v>132</v>
      </c>
      <c r="D181">
        <v>8.1</v>
      </c>
      <c r="E181" s="2">
        <v>44111</v>
      </c>
      <c r="F181" s="1">
        <v>44111</v>
      </c>
    </row>
    <row r="182" spans="1:6" x14ac:dyDescent="0.25">
      <c r="A182">
        <v>86</v>
      </c>
      <c r="B182">
        <v>5444.3</v>
      </c>
      <c r="C182" t="s">
        <v>132</v>
      </c>
      <c r="D182">
        <v>0</v>
      </c>
      <c r="E182" s="2">
        <v>44110</v>
      </c>
      <c r="F182" s="1">
        <v>44110</v>
      </c>
    </row>
    <row r="183" spans="1:6" x14ac:dyDescent="0.25">
      <c r="A183">
        <v>87</v>
      </c>
      <c r="B183">
        <v>5436.2</v>
      </c>
      <c r="C183" t="s">
        <v>132</v>
      </c>
      <c r="D183">
        <v>8.1999999999999993</v>
      </c>
      <c r="E183" s="2">
        <v>44109</v>
      </c>
      <c r="F183" s="1">
        <v>44109</v>
      </c>
    </row>
    <row r="184" spans="1:6" x14ac:dyDescent="0.25">
      <c r="A184">
        <v>88</v>
      </c>
      <c r="B184">
        <v>5428</v>
      </c>
      <c r="C184" t="s">
        <v>132</v>
      </c>
      <c r="D184">
        <v>6.5</v>
      </c>
      <c r="E184" s="2">
        <v>44106</v>
      </c>
      <c r="F184" s="1">
        <v>44106</v>
      </c>
    </row>
    <row r="185" spans="1:6" x14ac:dyDescent="0.25">
      <c r="A185">
        <v>89</v>
      </c>
      <c r="B185">
        <v>5421.5</v>
      </c>
      <c r="C185" t="s">
        <v>132</v>
      </c>
      <c r="D185">
        <v>7.6</v>
      </c>
      <c r="E185" s="2">
        <v>44105</v>
      </c>
      <c r="F185" s="1">
        <v>44105</v>
      </c>
    </row>
    <row r="186" spans="1:6" x14ac:dyDescent="0.25">
      <c r="A186">
        <v>90</v>
      </c>
      <c r="B186">
        <v>5413.9</v>
      </c>
      <c r="C186" t="s">
        <v>132</v>
      </c>
      <c r="D186">
        <v>7.6</v>
      </c>
      <c r="E186" s="2">
        <v>44104</v>
      </c>
      <c r="F186" s="1">
        <v>44104</v>
      </c>
    </row>
    <row r="187" spans="1:6" x14ac:dyDescent="0.25">
      <c r="A187">
        <v>91</v>
      </c>
      <c r="B187">
        <v>5406.3</v>
      </c>
      <c r="C187" t="s">
        <v>132</v>
      </c>
      <c r="D187">
        <v>7.6</v>
      </c>
      <c r="E187" s="2">
        <v>44103</v>
      </c>
      <c r="F187" s="1">
        <v>44103</v>
      </c>
    </row>
    <row r="188" spans="1:6" x14ac:dyDescent="0.25">
      <c r="A188">
        <v>92</v>
      </c>
      <c r="B188">
        <v>5398.7</v>
      </c>
      <c r="C188" t="s">
        <v>132</v>
      </c>
      <c r="D188">
        <v>7.7</v>
      </c>
      <c r="E188" s="2">
        <v>44102</v>
      </c>
      <c r="F188" s="1">
        <v>44102</v>
      </c>
    </row>
    <row r="189" spans="1:6" x14ac:dyDescent="0.25">
      <c r="A189">
        <v>93</v>
      </c>
      <c r="B189">
        <v>5391</v>
      </c>
      <c r="C189" t="s">
        <v>132</v>
      </c>
      <c r="D189">
        <v>5.4</v>
      </c>
      <c r="E189" s="2">
        <v>44100</v>
      </c>
      <c r="F189" s="1">
        <v>44100</v>
      </c>
    </row>
    <row r="190" spans="1:6" x14ac:dyDescent="0.25">
      <c r="A190">
        <v>94</v>
      </c>
      <c r="B190">
        <v>5385.6</v>
      </c>
      <c r="C190" t="s">
        <v>132</v>
      </c>
      <c r="D190">
        <v>8.1</v>
      </c>
      <c r="E190" s="2">
        <v>44099</v>
      </c>
      <c r="F190" s="1">
        <v>44099</v>
      </c>
    </row>
    <row r="191" spans="1:6" x14ac:dyDescent="0.25">
      <c r="A191">
        <v>95</v>
      </c>
      <c r="B191">
        <v>5377.5</v>
      </c>
      <c r="C191" t="s">
        <v>132</v>
      </c>
      <c r="D191">
        <v>3.5</v>
      </c>
      <c r="E191" s="2">
        <v>44098</v>
      </c>
      <c r="F191" s="1">
        <v>44098</v>
      </c>
    </row>
    <row r="192" spans="1:6" x14ac:dyDescent="0.25">
      <c r="A192">
        <v>96</v>
      </c>
      <c r="B192">
        <v>5374</v>
      </c>
      <c r="C192" t="s">
        <v>132</v>
      </c>
      <c r="D192">
        <v>2.2000000000000002</v>
      </c>
      <c r="E192" s="2">
        <v>44097</v>
      </c>
      <c r="F192" s="1">
        <v>44097</v>
      </c>
    </row>
    <row r="193" spans="1:6" x14ac:dyDescent="0.25">
      <c r="A193">
        <v>97</v>
      </c>
      <c r="B193">
        <v>5368.3</v>
      </c>
      <c r="C193" t="s">
        <v>148</v>
      </c>
      <c r="D193">
        <v>2.9</v>
      </c>
      <c r="E193" s="2">
        <v>44096</v>
      </c>
      <c r="F193" s="1">
        <v>44096</v>
      </c>
    </row>
    <row r="194" spans="1:6" x14ac:dyDescent="0.25">
      <c r="A194">
        <v>98</v>
      </c>
      <c r="B194">
        <v>5371.8</v>
      </c>
      <c r="C194" t="s">
        <v>132</v>
      </c>
      <c r="D194">
        <v>3.5</v>
      </c>
      <c r="E194" s="2">
        <v>44096</v>
      </c>
      <c r="F194" s="1">
        <v>44096</v>
      </c>
    </row>
    <row r="195" spans="1:6" x14ac:dyDescent="0.25">
      <c r="A195">
        <v>99</v>
      </c>
      <c r="B195">
        <v>5365.4</v>
      </c>
      <c r="C195" t="s">
        <v>143</v>
      </c>
      <c r="D195">
        <v>5.2</v>
      </c>
      <c r="E195" s="2">
        <v>44095</v>
      </c>
      <c r="F195" s="1">
        <v>44095</v>
      </c>
    </row>
    <row r="196" spans="1:6" x14ac:dyDescent="0.25">
      <c r="A196">
        <v>100</v>
      </c>
      <c r="B196">
        <v>5360.2</v>
      </c>
      <c r="C196" t="s">
        <v>132</v>
      </c>
      <c r="D196">
        <v>7.2</v>
      </c>
      <c r="E196" s="2">
        <v>44092</v>
      </c>
      <c r="F196" s="1">
        <v>44092</v>
      </c>
    </row>
    <row r="197" spans="1:6" x14ac:dyDescent="0.25">
      <c r="A197">
        <v>101</v>
      </c>
      <c r="B197">
        <v>5353</v>
      </c>
      <c r="C197" t="s">
        <v>132</v>
      </c>
      <c r="D197">
        <v>7.2</v>
      </c>
      <c r="E197" s="2">
        <v>44091</v>
      </c>
      <c r="F197" s="1">
        <v>44091</v>
      </c>
    </row>
    <row r="198" spans="1:6" x14ac:dyDescent="0.25">
      <c r="A198">
        <v>102</v>
      </c>
      <c r="B198">
        <v>5345.8</v>
      </c>
      <c r="C198" t="s">
        <v>132</v>
      </c>
      <c r="D198">
        <v>7.4</v>
      </c>
      <c r="E198" s="2">
        <v>44090</v>
      </c>
      <c r="F198" s="1">
        <v>44090</v>
      </c>
    </row>
    <row r="199" spans="1:6" x14ac:dyDescent="0.25">
      <c r="A199">
        <v>103</v>
      </c>
      <c r="B199">
        <v>5338.4</v>
      </c>
      <c r="C199" t="s">
        <v>132</v>
      </c>
      <c r="D199">
        <v>7.4</v>
      </c>
      <c r="E199" s="2">
        <v>44089</v>
      </c>
      <c r="F199" s="1">
        <v>44089</v>
      </c>
    </row>
    <row r="200" spans="1:6" x14ac:dyDescent="0.25">
      <c r="A200">
        <v>104</v>
      </c>
      <c r="B200">
        <v>5331</v>
      </c>
      <c r="C200" t="s">
        <v>132</v>
      </c>
      <c r="D200">
        <v>7.2</v>
      </c>
      <c r="E200" s="2">
        <v>44088</v>
      </c>
      <c r="F200" s="1">
        <v>44088</v>
      </c>
    </row>
    <row r="201" spans="1:6" x14ac:dyDescent="0.25">
      <c r="A201">
        <v>105</v>
      </c>
      <c r="B201">
        <v>5323.8</v>
      </c>
      <c r="C201" t="s">
        <v>132</v>
      </c>
      <c r="D201">
        <v>8.1999999999999993</v>
      </c>
      <c r="E201" s="2">
        <v>44085</v>
      </c>
      <c r="F201" s="1">
        <v>44085</v>
      </c>
    </row>
    <row r="202" spans="1:6" x14ac:dyDescent="0.25">
      <c r="A202">
        <v>106</v>
      </c>
      <c r="B202">
        <v>5323.8</v>
      </c>
      <c r="C202" t="s">
        <v>132</v>
      </c>
      <c r="D202">
        <v>0</v>
      </c>
      <c r="E202" s="2">
        <v>44085</v>
      </c>
      <c r="F202" s="1">
        <v>44085</v>
      </c>
    </row>
    <row r="203" spans="1:6" x14ac:dyDescent="0.25">
      <c r="A203">
        <v>107</v>
      </c>
      <c r="B203">
        <v>5315.6</v>
      </c>
      <c r="C203" t="s">
        <v>132</v>
      </c>
      <c r="D203">
        <v>7.8</v>
      </c>
      <c r="E203" s="2">
        <v>44084</v>
      </c>
      <c r="F203" s="1">
        <v>44084</v>
      </c>
    </row>
    <row r="204" spans="1:6" x14ac:dyDescent="0.25">
      <c r="A204">
        <v>108</v>
      </c>
      <c r="B204">
        <v>5307.8</v>
      </c>
      <c r="C204" t="s">
        <v>132</v>
      </c>
      <c r="D204">
        <v>7.6</v>
      </c>
      <c r="E204" s="2">
        <v>44083</v>
      </c>
      <c r="F204" s="1">
        <v>44083</v>
      </c>
    </row>
    <row r="205" spans="1:6" x14ac:dyDescent="0.25">
      <c r="A205">
        <v>109</v>
      </c>
      <c r="B205">
        <v>5300.2</v>
      </c>
      <c r="C205" t="s">
        <v>132</v>
      </c>
      <c r="D205">
        <v>7.2</v>
      </c>
      <c r="E205" s="2">
        <v>44082</v>
      </c>
      <c r="F205" s="1">
        <v>44082</v>
      </c>
    </row>
    <row r="206" spans="1:6" x14ac:dyDescent="0.25">
      <c r="A206">
        <v>110</v>
      </c>
      <c r="B206">
        <v>5293</v>
      </c>
      <c r="C206" t="s">
        <v>132</v>
      </c>
      <c r="D206">
        <v>7.5</v>
      </c>
      <c r="E206" s="2">
        <v>44078</v>
      </c>
      <c r="F206" s="1">
        <v>44078</v>
      </c>
    </row>
    <row r="207" spans="1:6" x14ac:dyDescent="0.25">
      <c r="A207">
        <v>111</v>
      </c>
      <c r="B207">
        <v>5285.5</v>
      </c>
      <c r="C207" t="s">
        <v>132</v>
      </c>
      <c r="D207">
        <v>7.7</v>
      </c>
      <c r="E207" s="2">
        <v>44077</v>
      </c>
      <c r="F207" s="1">
        <v>44077</v>
      </c>
    </row>
    <row r="208" spans="1:6" x14ac:dyDescent="0.25">
      <c r="A208">
        <v>112</v>
      </c>
      <c r="B208">
        <v>5277.8</v>
      </c>
      <c r="C208" t="s">
        <v>132</v>
      </c>
      <c r="D208">
        <v>7.6</v>
      </c>
      <c r="E208" s="2">
        <v>44076</v>
      </c>
      <c r="F208" s="1">
        <v>44076</v>
      </c>
    </row>
    <row r="209" spans="1:6" x14ac:dyDescent="0.25">
      <c r="A209">
        <v>113</v>
      </c>
      <c r="B209">
        <v>5270.2</v>
      </c>
      <c r="C209" t="s">
        <v>132</v>
      </c>
      <c r="D209">
        <v>7.6</v>
      </c>
      <c r="E209" s="2">
        <v>44075</v>
      </c>
      <c r="F209" s="1">
        <v>44075</v>
      </c>
    </row>
    <row r="210" spans="1:6" x14ac:dyDescent="0.25">
      <c r="A210">
        <v>114</v>
      </c>
      <c r="B210">
        <v>5262.6</v>
      </c>
      <c r="C210" t="s">
        <v>139</v>
      </c>
      <c r="D210">
        <v>6.6</v>
      </c>
      <c r="E210" s="2">
        <v>44074</v>
      </c>
      <c r="F210" s="1">
        <v>44074</v>
      </c>
    </row>
    <row r="211" spans="1:6" x14ac:dyDescent="0.25">
      <c r="A211">
        <v>115</v>
      </c>
      <c r="B211">
        <v>5256</v>
      </c>
      <c r="C211" t="s">
        <v>132</v>
      </c>
      <c r="D211">
        <v>3.2</v>
      </c>
      <c r="E211" s="2">
        <v>44071</v>
      </c>
      <c r="F211" s="1">
        <v>44071</v>
      </c>
    </row>
    <row r="212" spans="1:6" x14ac:dyDescent="0.25">
      <c r="A212">
        <v>116</v>
      </c>
      <c r="B212">
        <v>5252.8</v>
      </c>
      <c r="C212" t="s">
        <v>133</v>
      </c>
      <c r="D212">
        <v>7.7</v>
      </c>
      <c r="E212" s="2">
        <v>44070</v>
      </c>
      <c r="F212" s="1">
        <v>44070</v>
      </c>
    </row>
    <row r="213" spans="1:6" x14ac:dyDescent="0.25">
      <c r="A213">
        <v>117</v>
      </c>
      <c r="B213">
        <v>5245.1</v>
      </c>
      <c r="C213" t="s">
        <v>132</v>
      </c>
      <c r="D213">
        <v>7.7</v>
      </c>
      <c r="E213" s="2">
        <v>44069</v>
      </c>
      <c r="F213" s="1">
        <v>44069</v>
      </c>
    </row>
    <row r="214" spans="1:6" x14ac:dyDescent="0.25">
      <c r="A214">
        <v>118</v>
      </c>
      <c r="B214">
        <v>5237.3999999999996</v>
      </c>
      <c r="C214" t="s">
        <v>132</v>
      </c>
      <c r="D214">
        <v>6.8</v>
      </c>
      <c r="E214" s="2">
        <v>44068</v>
      </c>
      <c r="F214" s="1">
        <v>44068</v>
      </c>
    </row>
    <row r="215" spans="1:6" x14ac:dyDescent="0.25">
      <c r="A215">
        <v>120</v>
      </c>
      <c r="B215">
        <v>5214.5</v>
      </c>
      <c r="C215" t="s">
        <v>132</v>
      </c>
      <c r="D215">
        <v>7</v>
      </c>
      <c r="E215" s="2">
        <v>44062</v>
      </c>
      <c r="F215" s="1">
        <v>44062</v>
      </c>
    </row>
    <row r="216" spans="1:6" x14ac:dyDescent="0.25">
      <c r="A216">
        <v>121</v>
      </c>
      <c r="B216">
        <v>5207.5</v>
      </c>
      <c r="C216" t="s">
        <v>141</v>
      </c>
      <c r="D216">
        <v>7.3</v>
      </c>
      <c r="E216" s="2">
        <v>44061</v>
      </c>
      <c r="F216" s="1">
        <v>44061</v>
      </c>
    </row>
    <row r="217" spans="1:6" x14ac:dyDescent="0.25">
      <c r="A217">
        <v>122</v>
      </c>
      <c r="B217">
        <v>5200.2</v>
      </c>
      <c r="C217" t="s">
        <v>132</v>
      </c>
      <c r="D217">
        <v>7.8</v>
      </c>
      <c r="E217" s="2">
        <v>44060</v>
      </c>
      <c r="F217" s="1">
        <v>44060</v>
      </c>
    </row>
    <row r="218" spans="1:6" x14ac:dyDescent="0.25">
      <c r="A218">
        <v>123</v>
      </c>
      <c r="B218">
        <v>5192.3999999999996</v>
      </c>
      <c r="C218" t="s">
        <v>132</v>
      </c>
      <c r="D218">
        <v>7.2</v>
      </c>
      <c r="E218" s="2">
        <v>44057</v>
      </c>
      <c r="F218" s="1">
        <v>44057</v>
      </c>
    </row>
    <row r="219" spans="1:6" x14ac:dyDescent="0.25">
      <c r="A219">
        <v>124</v>
      </c>
      <c r="B219">
        <v>5185.2</v>
      </c>
      <c r="C219" t="s">
        <v>132</v>
      </c>
      <c r="D219">
        <v>8.1999999999999993</v>
      </c>
      <c r="E219" s="2">
        <v>44056</v>
      </c>
      <c r="F219" s="1">
        <v>44056</v>
      </c>
    </row>
    <row r="220" spans="1:6" x14ac:dyDescent="0.25">
      <c r="A220">
        <v>125</v>
      </c>
      <c r="B220">
        <v>5177</v>
      </c>
      <c r="C220" t="s">
        <v>137</v>
      </c>
      <c r="D220">
        <v>7.6</v>
      </c>
      <c r="E220" s="2">
        <v>44055</v>
      </c>
      <c r="F220" s="1">
        <v>44055</v>
      </c>
    </row>
    <row r="221" spans="1:6" x14ac:dyDescent="0.25">
      <c r="A221">
        <v>126</v>
      </c>
      <c r="B221">
        <v>5169.3999999999996</v>
      </c>
      <c r="C221" t="s">
        <v>149</v>
      </c>
      <c r="D221">
        <v>6.3</v>
      </c>
      <c r="E221" s="2">
        <v>44054</v>
      </c>
      <c r="F221" s="1">
        <v>44054</v>
      </c>
    </row>
    <row r="222" spans="1:6" x14ac:dyDescent="0.25">
      <c r="A222">
        <v>127</v>
      </c>
      <c r="B222">
        <v>5163.1000000000004</v>
      </c>
      <c r="C222" t="s">
        <v>132</v>
      </c>
      <c r="D222">
        <v>7.5</v>
      </c>
      <c r="E222" s="2">
        <v>44053</v>
      </c>
      <c r="F222" s="1">
        <v>44053</v>
      </c>
    </row>
    <row r="223" spans="1:6" x14ac:dyDescent="0.25">
      <c r="A223">
        <v>128</v>
      </c>
      <c r="B223">
        <v>5155.6000000000004</v>
      </c>
      <c r="C223" t="s">
        <v>132</v>
      </c>
      <c r="D223">
        <v>8.4</v>
      </c>
      <c r="E223" s="2">
        <v>44050</v>
      </c>
      <c r="F223" s="1">
        <v>44050</v>
      </c>
    </row>
    <row r="224" spans="1:6" x14ac:dyDescent="0.25">
      <c r="A224">
        <v>129</v>
      </c>
      <c r="B224">
        <v>5147.2</v>
      </c>
      <c r="C224" t="s">
        <v>132</v>
      </c>
      <c r="D224">
        <v>7.8</v>
      </c>
      <c r="E224" s="2">
        <v>44049</v>
      </c>
      <c r="F224" s="1">
        <v>44049</v>
      </c>
    </row>
    <row r="225" spans="1:6" x14ac:dyDescent="0.25">
      <c r="A225">
        <v>130</v>
      </c>
      <c r="B225">
        <v>5139.3999999999996</v>
      </c>
      <c r="C225" t="s">
        <v>136</v>
      </c>
      <c r="D225">
        <v>8.8000000000000007</v>
      </c>
      <c r="E225" s="2">
        <v>44048</v>
      </c>
      <c r="F225" s="1">
        <v>44048</v>
      </c>
    </row>
    <row r="226" spans="1:6" x14ac:dyDescent="0.25">
      <c r="A226">
        <v>131</v>
      </c>
      <c r="B226">
        <v>5130.6000000000004</v>
      </c>
      <c r="C226" t="s">
        <v>132</v>
      </c>
      <c r="D226">
        <v>6.3</v>
      </c>
      <c r="E226" s="2">
        <v>44047</v>
      </c>
      <c r="F226" s="1">
        <v>44047</v>
      </c>
    </row>
    <row r="227" spans="1:6" x14ac:dyDescent="0.25">
      <c r="A227">
        <v>132</v>
      </c>
      <c r="B227">
        <v>5124.3</v>
      </c>
      <c r="C227" t="s">
        <v>144</v>
      </c>
      <c r="D227">
        <v>4.5999999999999996</v>
      </c>
      <c r="E227" s="2">
        <v>44043</v>
      </c>
      <c r="F227" s="1">
        <v>44043</v>
      </c>
    </row>
    <row r="228" spans="1:6" x14ac:dyDescent="0.25">
      <c r="A228">
        <v>133</v>
      </c>
      <c r="B228">
        <v>5119.7</v>
      </c>
      <c r="C228" t="s">
        <v>132</v>
      </c>
      <c r="D228">
        <v>6.5</v>
      </c>
      <c r="E228" s="2">
        <v>44042</v>
      </c>
      <c r="F228" s="1">
        <v>44042</v>
      </c>
    </row>
    <row r="229" spans="1:6" x14ac:dyDescent="0.25">
      <c r="A229">
        <v>134</v>
      </c>
      <c r="B229">
        <v>5113.2</v>
      </c>
      <c r="C229" t="s">
        <v>146</v>
      </c>
      <c r="D229">
        <v>5.7</v>
      </c>
      <c r="E229" s="2">
        <v>44041</v>
      </c>
      <c r="F229" s="1">
        <v>44041</v>
      </c>
    </row>
    <row r="230" spans="1:6" x14ac:dyDescent="0.25">
      <c r="A230">
        <v>135</v>
      </c>
      <c r="B230">
        <v>5107.5</v>
      </c>
      <c r="C230" t="s">
        <v>134</v>
      </c>
      <c r="D230">
        <v>6.2</v>
      </c>
      <c r="E230" s="2">
        <v>44040</v>
      </c>
      <c r="F230" s="1">
        <v>44040</v>
      </c>
    </row>
    <row r="231" spans="1:6" x14ac:dyDescent="0.25">
      <c r="A231">
        <v>136</v>
      </c>
      <c r="B231">
        <v>5101.3</v>
      </c>
      <c r="C231" t="s">
        <v>132</v>
      </c>
      <c r="D231">
        <v>6.5</v>
      </c>
      <c r="E231" s="2">
        <v>44039</v>
      </c>
      <c r="F231" s="1">
        <v>44039</v>
      </c>
    </row>
    <row r="232" spans="1:6" x14ac:dyDescent="0.25">
      <c r="A232">
        <v>137</v>
      </c>
      <c r="B232">
        <v>5094.8</v>
      </c>
      <c r="C232" t="s">
        <v>142</v>
      </c>
      <c r="D232">
        <v>5.3</v>
      </c>
      <c r="E232" s="2">
        <v>44036</v>
      </c>
      <c r="F232" s="1">
        <v>44036</v>
      </c>
    </row>
    <row r="233" spans="1:6" x14ac:dyDescent="0.25">
      <c r="A233">
        <v>138</v>
      </c>
      <c r="B233">
        <v>5089.5</v>
      </c>
      <c r="C233" t="s">
        <v>132</v>
      </c>
      <c r="D233">
        <v>6.4</v>
      </c>
      <c r="E233" s="2">
        <v>44035</v>
      </c>
      <c r="F233" s="1">
        <v>44035</v>
      </c>
    </row>
    <row r="234" spans="1:6" x14ac:dyDescent="0.25">
      <c r="A234">
        <v>139</v>
      </c>
      <c r="B234">
        <v>5083.1000000000004</v>
      </c>
      <c r="C234" t="s">
        <v>132</v>
      </c>
      <c r="D234">
        <v>5.0999999999999996</v>
      </c>
      <c r="E234" s="2">
        <v>44034</v>
      </c>
      <c r="F234" s="1">
        <v>44034</v>
      </c>
    </row>
    <row r="235" spans="1:6" x14ac:dyDescent="0.25">
      <c r="A235">
        <v>140</v>
      </c>
      <c r="B235">
        <v>5078</v>
      </c>
      <c r="C235" t="s">
        <v>145</v>
      </c>
      <c r="D235">
        <v>4.8</v>
      </c>
      <c r="E235" s="2">
        <v>44033</v>
      </c>
      <c r="F235" s="1">
        <v>44033</v>
      </c>
    </row>
    <row r="236" spans="1:6" x14ac:dyDescent="0.25">
      <c r="A236">
        <v>141</v>
      </c>
      <c r="B236">
        <v>5073.2</v>
      </c>
      <c r="C236" t="s">
        <v>132</v>
      </c>
      <c r="D236">
        <v>3.9</v>
      </c>
      <c r="E236" s="2">
        <v>44032</v>
      </c>
      <c r="F236" s="1">
        <v>44032</v>
      </c>
    </row>
    <row r="237" spans="1:6" x14ac:dyDescent="0.25">
      <c r="A237">
        <v>142</v>
      </c>
      <c r="B237">
        <v>5069.3</v>
      </c>
      <c r="C237" t="s">
        <v>135</v>
      </c>
      <c r="D237">
        <v>6.4</v>
      </c>
      <c r="E237" s="2">
        <v>44029</v>
      </c>
      <c r="F237" s="1">
        <v>44029</v>
      </c>
    </row>
    <row r="238" spans="1:6" x14ac:dyDescent="0.25">
      <c r="A238">
        <v>143</v>
      </c>
      <c r="B238">
        <v>5062.8999999999996</v>
      </c>
      <c r="C238" t="s">
        <v>132</v>
      </c>
      <c r="D238">
        <v>4.5999999999999996</v>
      </c>
      <c r="E238" s="2">
        <v>44028</v>
      </c>
      <c r="F238" s="1">
        <v>44028</v>
      </c>
    </row>
    <row r="239" spans="1:6" x14ac:dyDescent="0.25">
      <c r="A239">
        <v>144</v>
      </c>
      <c r="B239">
        <v>5058.3</v>
      </c>
      <c r="C239" t="s">
        <v>132</v>
      </c>
      <c r="D239">
        <v>5.3</v>
      </c>
      <c r="E239" s="2">
        <v>44027</v>
      </c>
      <c r="F239" s="1">
        <v>44027</v>
      </c>
    </row>
    <row r="240" spans="1:6" x14ac:dyDescent="0.25">
      <c r="A240">
        <v>145</v>
      </c>
      <c r="B240">
        <v>5053</v>
      </c>
      <c r="C240" t="s">
        <v>132</v>
      </c>
      <c r="D240">
        <v>6</v>
      </c>
      <c r="E240" s="2">
        <v>44026</v>
      </c>
      <c r="F240" s="1">
        <v>44026</v>
      </c>
    </row>
    <row r="241" spans="1:6" x14ac:dyDescent="0.25">
      <c r="A241">
        <v>146</v>
      </c>
      <c r="B241">
        <v>5047</v>
      </c>
      <c r="C241" t="s">
        <v>147</v>
      </c>
      <c r="D241">
        <v>5.2</v>
      </c>
      <c r="E241" s="2">
        <v>44025</v>
      </c>
      <c r="F241" s="1">
        <v>44025</v>
      </c>
    </row>
    <row r="242" spans="1:6" x14ac:dyDescent="0.25">
      <c r="A242">
        <v>147</v>
      </c>
      <c r="B242">
        <v>5041.8</v>
      </c>
      <c r="C242" t="s">
        <v>140</v>
      </c>
      <c r="D242">
        <v>2.4</v>
      </c>
      <c r="E242" s="2">
        <v>44022</v>
      </c>
      <c r="F242" s="1">
        <v>44022</v>
      </c>
    </row>
    <row r="243" spans="1:6" x14ac:dyDescent="0.25">
      <c r="A243">
        <v>148</v>
      </c>
      <c r="B243">
        <v>5039.3999999999996</v>
      </c>
      <c r="C243" t="s">
        <v>132</v>
      </c>
      <c r="D243">
        <v>4.7</v>
      </c>
      <c r="E243" s="2">
        <v>44021</v>
      </c>
      <c r="F243" s="1">
        <v>44021</v>
      </c>
    </row>
    <row r="244" spans="1:6" x14ac:dyDescent="0.25">
      <c r="A244">
        <v>149</v>
      </c>
      <c r="B244">
        <v>5034.7</v>
      </c>
      <c r="C244" t="s">
        <v>132</v>
      </c>
      <c r="D244">
        <v>0</v>
      </c>
      <c r="E244" s="2">
        <v>44020</v>
      </c>
      <c r="F244" s="1">
        <v>44020</v>
      </c>
    </row>
  </sheetData>
  <conditionalFormatting sqref="E1:E1048576">
    <cfRule type="duplicateValues" dxfId="8" priority="1"/>
  </conditionalFormatting>
  <pageMargins left="0.7" right="0.7" top="0.75" bottom="0.75" header="0.3" footer="0.3"/>
  <drawing r:id="rId2"/>
  <tableParts count="1">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sqref="A1:B2"/>
    </sheetView>
  </sheetViews>
  <sheetFormatPr defaultRowHeight="15" x14ac:dyDescent="0.25"/>
  <cols>
    <col min="1" max="1" width="26.7109375" bestFit="1" customWidth="1"/>
    <col min="2" max="2" width="36.28515625" bestFit="1" customWidth="1"/>
  </cols>
  <sheetData>
    <row r="1" spans="1:2" x14ac:dyDescent="0.25">
      <c r="A1" t="s">
        <v>71</v>
      </c>
      <c r="B1" t="s">
        <v>72</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sqref="A1:B2"/>
    </sheetView>
  </sheetViews>
  <sheetFormatPr defaultRowHeight="15" x14ac:dyDescent="0.25"/>
  <cols>
    <col min="1" max="1" width="26.7109375" bestFit="1" customWidth="1"/>
    <col min="2" max="2" width="37.28515625" bestFit="1" customWidth="1"/>
  </cols>
  <sheetData>
    <row r="1" spans="1:2" x14ac:dyDescent="0.25">
      <c r="A1" t="s">
        <v>71</v>
      </c>
      <c r="B1" t="s">
        <v>29</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election sqref="A1:B3"/>
    </sheetView>
  </sheetViews>
  <sheetFormatPr defaultRowHeight="15" x14ac:dyDescent="0.25"/>
  <cols>
    <col min="1" max="1" width="9.5703125" bestFit="1" customWidth="1"/>
    <col min="2" max="2" width="12.7109375" bestFit="1" customWidth="1"/>
  </cols>
  <sheetData>
    <row r="1" spans="1:2" x14ac:dyDescent="0.25">
      <c r="A1" t="s">
        <v>74</v>
      </c>
      <c r="B1" t="s">
        <v>75</v>
      </c>
    </row>
    <row r="2" spans="1:2" x14ac:dyDescent="0.25">
      <c r="A2">
        <v>2</v>
      </c>
      <c r="B2" t="s">
        <v>76</v>
      </c>
    </row>
    <row r="3" spans="1:2" x14ac:dyDescent="0.25">
      <c r="A3">
        <v>1</v>
      </c>
      <c r="B3" t="s">
        <v>77</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sqref="A1:B2"/>
    </sheetView>
  </sheetViews>
  <sheetFormatPr defaultRowHeight="15" x14ac:dyDescent="0.25"/>
  <cols>
    <col min="1" max="1" width="26.42578125" bestFit="1" customWidth="1"/>
    <col min="2" max="2" width="52.28515625" bestFit="1" customWidth="1"/>
  </cols>
  <sheetData>
    <row r="1" spans="1:2" x14ac:dyDescent="0.25">
      <c r="A1" t="s">
        <v>7</v>
      </c>
      <c r="B1" t="s">
        <v>96</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78"/>
  <sheetViews>
    <sheetView workbookViewId="0">
      <selection activeCell="I2" sqref="I2"/>
    </sheetView>
  </sheetViews>
  <sheetFormatPr defaultRowHeight="15" x14ac:dyDescent="0.25"/>
  <cols>
    <col min="1" max="1" width="15.140625" bestFit="1" customWidth="1"/>
    <col min="2" max="2" width="14.28515625" bestFit="1" customWidth="1"/>
    <col min="3" max="3" width="21.5703125" bestFit="1" customWidth="1"/>
    <col min="4" max="4" width="22.5703125" bestFit="1" customWidth="1"/>
    <col min="5" max="5" width="10.7109375" bestFit="1" customWidth="1"/>
    <col min="6" max="6" width="30" hidden="1" customWidth="1"/>
    <col min="7" max="7" width="26.28515625" bestFit="1" customWidth="1"/>
  </cols>
  <sheetData>
    <row r="1" spans="1:7" x14ac:dyDescent="0.25">
      <c r="A1" t="s">
        <v>36</v>
      </c>
      <c r="B1" t="s">
        <v>37</v>
      </c>
      <c r="C1" t="s">
        <v>38</v>
      </c>
      <c r="D1" t="s">
        <v>39</v>
      </c>
      <c r="E1" t="s">
        <v>40</v>
      </c>
      <c r="F1" t="s">
        <v>34</v>
      </c>
      <c r="G1" t="s">
        <v>224</v>
      </c>
    </row>
    <row r="2" spans="1:7" x14ac:dyDescent="0.25">
      <c r="A2">
        <v>2318</v>
      </c>
      <c r="B2">
        <v>1</v>
      </c>
      <c r="C2">
        <v>6.75</v>
      </c>
      <c r="D2" s="2">
        <v>44316</v>
      </c>
      <c r="E2" s="2">
        <v>44316</v>
      </c>
      <c r="F2">
        <v>9</v>
      </c>
      <c r="G2" t="str">
        <f>VLOOKUP(Table_employee_timesheet_fact1[[#This Row],[employee_dim_employee_id]],Dim_Employee!A:C,3,FALSE)</f>
        <v>Jaime Sevilla Hernandez</v>
      </c>
    </row>
    <row r="3" spans="1:7" x14ac:dyDescent="0.25">
      <c r="A3">
        <v>2394</v>
      </c>
      <c r="B3">
        <v>1</v>
      </c>
      <c r="C3">
        <v>6.75</v>
      </c>
      <c r="D3" s="2">
        <v>44316</v>
      </c>
      <c r="E3" s="2">
        <v>44316</v>
      </c>
      <c r="F3">
        <v>19</v>
      </c>
      <c r="G3" t="str">
        <f>VLOOKUP(Table_employee_timesheet_fact1[[#This Row],[employee_dim_employee_id]],Dim_Employee!A:C,3,FALSE)</f>
        <v>Ruth Alcantar</v>
      </c>
    </row>
    <row r="4" spans="1:7" x14ac:dyDescent="0.25">
      <c r="A4">
        <v>2369</v>
      </c>
      <c r="B4">
        <v>1</v>
      </c>
      <c r="C4">
        <v>6.75</v>
      </c>
      <c r="D4" s="2">
        <v>44316</v>
      </c>
      <c r="E4" s="2">
        <v>44316</v>
      </c>
      <c r="F4">
        <v>15</v>
      </c>
      <c r="G4" t="str">
        <f>VLOOKUP(Table_employee_timesheet_fact1[[#This Row],[employee_dim_employee_id]],Dim_Employee!A:C,3,FALSE)</f>
        <v>Lorenzo Medina</v>
      </c>
    </row>
    <row r="5" spans="1:7" x14ac:dyDescent="0.25">
      <c r="A5">
        <v>2368</v>
      </c>
      <c r="B5">
        <v>1</v>
      </c>
      <c r="C5">
        <v>7.25</v>
      </c>
      <c r="D5" s="2">
        <v>44315</v>
      </c>
      <c r="E5" s="2">
        <v>44315</v>
      </c>
      <c r="F5">
        <v>15</v>
      </c>
      <c r="G5" t="str">
        <f>VLOOKUP(Table_employee_timesheet_fact1[[#This Row],[employee_dim_employee_id]],Dim_Employee!A:C,3,FALSE)</f>
        <v>Lorenzo Medina</v>
      </c>
    </row>
    <row r="6" spans="1:7" x14ac:dyDescent="0.25">
      <c r="A6">
        <v>2317</v>
      </c>
      <c r="B6">
        <v>1</v>
      </c>
      <c r="C6">
        <v>7.25</v>
      </c>
      <c r="D6" s="2">
        <v>44315</v>
      </c>
      <c r="E6" s="2">
        <v>44315</v>
      </c>
      <c r="F6">
        <v>9</v>
      </c>
      <c r="G6" t="str">
        <f>VLOOKUP(Table_employee_timesheet_fact1[[#This Row],[employee_dim_employee_id]],Dim_Employee!A:C,3,FALSE)</f>
        <v>Jaime Sevilla Hernandez</v>
      </c>
    </row>
    <row r="7" spans="1:7" x14ac:dyDescent="0.25">
      <c r="A7">
        <v>2393</v>
      </c>
      <c r="B7">
        <v>1</v>
      </c>
      <c r="C7">
        <v>5.75</v>
      </c>
      <c r="D7" s="2">
        <v>44315</v>
      </c>
      <c r="E7" s="2">
        <v>44315</v>
      </c>
      <c r="F7">
        <v>19</v>
      </c>
      <c r="G7" t="str">
        <f>VLOOKUP(Table_employee_timesheet_fact1[[#This Row],[employee_dim_employee_id]],Dim_Employee!A:C,3,FALSE)</f>
        <v>Ruth Alcantar</v>
      </c>
    </row>
    <row r="8" spans="1:7" x14ac:dyDescent="0.25">
      <c r="A8">
        <v>2392</v>
      </c>
      <c r="B8">
        <v>1</v>
      </c>
      <c r="C8">
        <v>7.75</v>
      </c>
      <c r="D8" s="2">
        <v>44314</v>
      </c>
      <c r="E8" s="2">
        <v>44314</v>
      </c>
      <c r="F8">
        <v>19</v>
      </c>
      <c r="G8" t="str">
        <f>VLOOKUP(Table_employee_timesheet_fact1[[#This Row],[employee_dim_employee_id]],Dim_Employee!A:C,3,FALSE)</f>
        <v>Ruth Alcantar</v>
      </c>
    </row>
    <row r="9" spans="1:7" x14ac:dyDescent="0.25">
      <c r="A9">
        <v>2367</v>
      </c>
      <c r="B9">
        <v>1</v>
      </c>
      <c r="C9">
        <v>6.75</v>
      </c>
      <c r="D9" s="2">
        <v>44314</v>
      </c>
      <c r="E9" s="2">
        <v>44314</v>
      </c>
      <c r="F9">
        <v>15</v>
      </c>
      <c r="G9" t="str">
        <f>VLOOKUP(Table_employee_timesheet_fact1[[#This Row],[employee_dim_employee_id]],Dim_Employee!A:C,3,FALSE)</f>
        <v>Lorenzo Medina</v>
      </c>
    </row>
    <row r="10" spans="1:7" x14ac:dyDescent="0.25">
      <c r="A10">
        <v>2265</v>
      </c>
      <c r="B10">
        <v>1</v>
      </c>
      <c r="C10">
        <v>2.5</v>
      </c>
      <c r="D10" s="2">
        <v>44314</v>
      </c>
      <c r="E10" s="2">
        <v>44314</v>
      </c>
      <c r="F10">
        <v>2</v>
      </c>
      <c r="G10" t="str">
        <f>VLOOKUP(Table_employee_timesheet_fact1[[#This Row],[employee_dim_employee_id]],Dim_Employee!A:C,3,FALSE)</f>
        <v>Danir Hernandez</v>
      </c>
    </row>
    <row r="11" spans="1:7" x14ac:dyDescent="0.25">
      <c r="A11">
        <v>2316</v>
      </c>
      <c r="B11">
        <v>1</v>
      </c>
      <c r="C11">
        <v>6.75</v>
      </c>
      <c r="D11" s="2">
        <v>44314</v>
      </c>
      <c r="E11" s="2">
        <v>44314</v>
      </c>
      <c r="F11">
        <v>9</v>
      </c>
      <c r="G11" t="str">
        <f>VLOOKUP(Table_employee_timesheet_fact1[[#This Row],[employee_dim_employee_id]],Dim_Employee!A:C,3,FALSE)</f>
        <v>Jaime Sevilla Hernandez</v>
      </c>
    </row>
    <row r="12" spans="1:7" x14ac:dyDescent="0.25">
      <c r="A12">
        <v>2245</v>
      </c>
      <c r="B12">
        <v>1</v>
      </c>
      <c r="C12">
        <v>8</v>
      </c>
      <c r="D12" s="2">
        <v>44313</v>
      </c>
      <c r="E12" s="2">
        <v>44313</v>
      </c>
      <c r="F12">
        <v>1</v>
      </c>
      <c r="G12" t="str">
        <f>VLOOKUP(Table_employee_timesheet_fact1[[#This Row],[employee_dim_employee_id]],Dim_Employee!A:C,3,FALSE)</f>
        <v>Alsides Rugama</v>
      </c>
    </row>
    <row r="13" spans="1:7" x14ac:dyDescent="0.25">
      <c r="A13">
        <v>2289</v>
      </c>
      <c r="B13">
        <v>1</v>
      </c>
      <c r="C13">
        <v>8</v>
      </c>
      <c r="D13" s="2">
        <v>44313</v>
      </c>
      <c r="E13" s="2">
        <v>44313</v>
      </c>
      <c r="F13">
        <v>5</v>
      </c>
      <c r="G13" t="str">
        <f>VLOOKUP(Table_employee_timesheet_fact1[[#This Row],[employee_dim_employee_id]],Dim_Employee!A:C,3,FALSE)</f>
        <v>Deivis Zepeda Baires</v>
      </c>
    </row>
    <row r="14" spans="1:7" x14ac:dyDescent="0.25">
      <c r="A14">
        <v>2366</v>
      </c>
      <c r="B14">
        <v>1</v>
      </c>
      <c r="C14">
        <v>8</v>
      </c>
      <c r="D14" s="2">
        <v>44313</v>
      </c>
      <c r="E14" s="2">
        <v>44313</v>
      </c>
      <c r="F14">
        <v>15</v>
      </c>
      <c r="G14" t="str">
        <f>VLOOKUP(Table_employee_timesheet_fact1[[#This Row],[employee_dim_employee_id]],Dim_Employee!A:C,3,FALSE)</f>
        <v>Lorenzo Medina</v>
      </c>
    </row>
    <row r="15" spans="1:7" x14ac:dyDescent="0.25">
      <c r="A15">
        <v>2409</v>
      </c>
      <c r="B15">
        <v>1</v>
      </c>
      <c r="C15">
        <v>8</v>
      </c>
      <c r="D15" s="2">
        <v>44313</v>
      </c>
      <c r="E15" s="2">
        <v>44313</v>
      </c>
      <c r="F15">
        <v>20</v>
      </c>
      <c r="G15" t="str">
        <f>VLOOKUP(Table_employee_timesheet_fact1[[#This Row],[employee_dim_employee_id]],Dim_Employee!A:C,3,FALSE)</f>
        <v>Vicente Zepeda Landaverde</v>
      </c>
    </row>
    <row r="16" spans="1:7" x14ac:dyDescent="0.25">
      <c r="A16">
        <v>2391</v>
      </c>
      <c r="B16">
        <v>1</v>
      </c>
      <c r="C16">
        <v>9</v>
      </c>
      <c r="D16" s="2">
        <v>44313</v>
      </c>
      <c r="E16" s="2">
        <v>44313</v>
      </c>
      <c r="F16">
        <v>19</v>
      </c>
      <c r="G16" t="str">
        <f>VLOOKUP(Table_employee_timesheet_fact1[[#This Row],[employee_dim_employee_id]],Dim_Employee!A:C,3,FALSE)</f>
        <v>Ruth Alcantar</v>
      </c>
    </row>
    <row r="17" spans="1:7" x14ac:dyDescent="0.25">
      <c r="A17">
        <v>2315</v>
      </c>
      <c r="B17">
        <v>1</v>
      </c>
      <c r="C17">
        <v>8</v>
      </c>
      <c r="D17" s="2">
        <v>44313</v>
      </c>
      <c r="E17" s="2">
        <v>44313</v>
      </c>
      <c r="F17">
        <v>9</v>
      </c>
      <c r="G17" t="str">
        <f>VLOOKUP(Table_employee_timesheet_fact1[[#This Row],[employee_dim_employee_id]],Dim_Employee!A:C,3,FALSE)</f>
        <v>Jaime Sevilla Hernandez</v>
      </c>
    </row>
    <row r="18" spans="1:7" x14ac:dyDescent="0.25">
      <c r="A18">
        <v>2264</v>
      </c>
      <c r="B18">
        <v>1</v>
      </c>
      <c r="C18">
        <v>14.25</v>
      </c>
      <c r="D18" s="2">
        <v>44313</v>
      </c>
      <c r="E18" s="2">
        <v>44313</v>
      </c>
      <c r="F18">
        <v>2</v>
      </c>
      <c r="G18" t="str">
        <f>VLOOKUP(Table_employee_timesheet_fact1[[#This Row],[employee_dim_employee_id]],Dim_Employee!A:C,3,FALSE)</f>
        <v>Danir Hernandez</v>
      </c>
    </row>
    <row r="19" spans="1:7" x14ac:dyDescent="0.25">
      <c r="A19">
        <v>2314</v>
      </c>
      <c r="B19">
        <v>1</v>
      </c>
      <c r="C19">
        <v>8</v>
      </c>
      <c r="D19" s="2">
        <v>44312</v>
      </c>
      <c r="E19" s="2">
        <v>44312</v>
      </c>
      <c r="F19">
        <v>9</v>
      </c>
      <c r="G19" t="str">
        <f>VLOOKUP(Table_employee_timesheet_fact1[[#This Row],[employee_dim_employee_id]],Dim_Employee!A:C,3,FALSE)</f>
        <v>Jaime Sevilla Hernandez</v>
      </c>
    </row>
    <row r="20" spans="1:7" x14ac:dyDescent="0.25">
      <c r="A20">
        <v>2244</v>
      </c>
      <c r="B20">
        <v>1</v>
      </c>
      <c r="C20">
        <v>8</v>
      </c>
      <c r="D20" s="2">
        <v>44312</v>
      </c>
      <c r="E20" s="2">
        <v>44312</v>
      </c>
      <c r="F20">
        <v>1</v>
      </c>
      <c r="G20" t="str">
        <f>VLOOKUP(Table_employee_timesheet_fact1[[#This Row],[employee_dim_employee_id]],Dim_Employee!A:C,3,FALSE)</f>
        <v>Alsides Rugama</v>
      </c>
    </row>
    <row r="21" spans="1:7" x14ac:dyDescent="0.25">
      <c r="A21">
        <v>2288</v>
      </c>
      <c r="B21">
        <v>1</v>
      </c>
      <c r="C21">
        <v>8</v>
      </c>
      <c r="D21" s="2">
        <v>44312</v>
      </c>
      <c r="E21" s="2">
        <v>44312</v>
      </c>
      <c r="F21">
        <v>5</v>
      </c>
      <c r="G21" t="str">
        <f>VLOOKUP(Table_employee_timesheet_fact1[[#This Row],[employee_dim_employee_id]],Dim_Employee!A:C,3,FALSE)</f>
        <v>Deivis Zepeda Baires</v>
      </c>
    </row>
    <row r="22" spans="1:7" x14ac:dyDescent="0.25">
      <c r="A22">
        <v>2390</v>
      </c>
      <c r="B22">
        <v>1</v>
      </c>
      <c r="C22">
        <v>8.25</v>
      </c>
      <c r="D22" s="2">
        <v>44312</v>
      </c>
      <c r="E22" s="2">
        <v>44312</v>
      </c>
      <c r="F22">
        <v>19</v>
      </c>
      <c r="G22" t="str">
        <f>VLOOKUP(Table_employee_timesheet_fact1[[#This Row],[employee_dim_employee_id]],Dim_Employee!A:C,3,FALSE)</f>
        <v>Ruth Alcantar</v>
      </c>
    </row>
    <row r="23" spans="1:7" x14ac:dyDescent="0.25">
      <c r="A23">
        <v>2365</v>
      </c>
      <c r="B23">
        <v>1</v>
      </c>
      <c r="C23">
        <v>8</v>
      </c>
      <c r="D23" s="2">
        <v>44312</v>
      </c>
      <c r="E23" s="2">
        <v>44312</v>
      </c>
      <c r="F23">
        <v>15</v>
      </c>
      <c r="G23" t="str">
        <f>VLOOKUP(Table_employee_timesheet_fact1[[#This Row],[employee_dim_employee_id]],Dim_Employee!A:C,3,FALSE)</f>
        <v>Lorenzo Medina</v>
      </c>
    </row>
    <row r="24" spans="1:7" x14ac:dyDescent="0.25">
      <c r="A24">
        <v>2408</v>
      </c>
      <c r="B24">
        <v>1</v>
      </c>
      <c r="C24">
        <v>8</v>
      </c>
      <c r="D24" s="2">
        <v>44312</v>
      </c>
      <c r="E24" s="2">
        <v>44312</v>
      </c>
      <c r="F24">
        <v>20</v>
      </c>
      <c r="G24" t="str">
        <f>VLOOKUP(Table_employee_timesheet_fact1[[#This Row],[employee_dim_employee_id]],Dim_Employee!A:C,3,FALSE)</f>
        <v>Vicente Zepeda Landaverde</v>
      </c>
    </row>
    <row r="25" spans="1:7" x14ac:dyDescent="0.25">
      <c r="A25">
        <v>2263</v>
      </c>
      <c r="B25">
        <v>1</v>
      </c>
      <c r="C25">
        <v>8.25</v>
      </c>
      <c r="D25" s="2">
        <v>44312</v>
      </c>
      <c r="E25" s="2">
        <v>44312</v>
      </c>
      <c r="F25">
        <v>2</v>
      </c>
      <c r="G25" t="str">
        <f>VLOOKUP(Table_employee_timesheet_fact1[[#This Row],[employee_dim_employee_id]],Dim_Employee!A:C,3,FALSE)</f>
        <v>Danir Hernandez</v>
      </c>
    </row>
    <row r="26" spans="1:7" x14ac:dyDescent="0.25">
      <c r="A26">
        <v>2364</v>
      </c>
      <c r="B26">
        <v>1</v>
      </c>
      <c r="C26">
        <v>7.5</v>
      </c>
      <c r="D26" s="2">
        <v>44309</v>
      </c>
      <c r="E26" s="2">
        <v>44309</v>
      </c>
      <c r="F26">
        <v>15</v>
      </c>
      <c r="G26" t="str">
        <f>VLOOKUP(Table_employee_timesheet_fact1[[#This Row],[employee_dim_employee_id]],Dim_Employee!A:C,3,FALSE)</f>
        <v>Lorenzo Medina</v>
      </c>
    </row>
    <row r="27" spans="1:7" x14ac:dyDescent="0.25">
      <c r="A27">
        <v>2262</v>
      </c>
      <c r="B27">
        <v>1</v>
      </c>
      <c r="C27">
        <v>8</v>
      </c>
      <c r="D27" s="2">
        <v>44309</v>
      </c>
      <c r="E27" s="2">
        <v>44309</v>
      </c>
      <c r="F27">
        <v>2</v>
      </c>
      <c r="G27" t="str">
        <f>VLOOKUP(Table_employee_timesheet_fact1[[#This Row],[employee_dim_employee_id]],Dim_Employee!A:C,3,FALSE)</f>
        <v>Danir Hernandez</v>
      </c>
    </row>
    <row r="28" spans="1:7" x14ac:dyDescent="0.25">
      <c r="A28">
        <v>2407</v>
      </c>
      <c r="B28">
        <v>1</v>
      </c>
      <c r="C28">
        <v>5.75</v>
      </c>
      <c r="D28" s="2">
        <v>44309</v>
      </c>
      <c r="E28" s="2">
        <v>44309</v>
      </c>
      <c r="F28">
        <v>20</v>
      </c>
      <c r="G28" t="str">
        <f>VLOOKUP(Table_employee_timesheet_fact1[[#This Row],[employee_dim_employee_id]],Dim_Employee!A:C,3,FALSE)</f>
        <v>Vicente Zepeda Landaverde</v>
      </c>
    </row>
    <row r="29" spans="1:7" x14ac:dyDescent="0.25">
      <c r="A29">
        <v>2389</v>
      </c>
      <c r="B29">
        <v>1</v>
      </c>
      <c r="C29">
        <v>8.25</v>
      </c>
      <c r="D29" s="2">
        <v>44309</v>
      </c>
      <c r="E29" s="2">
        <v>44309</v>
      </c>
      <c r="F29">
        <v>19</v>
      </c>
      <c r="G29" t="str">
        <f>VLOOKUP(Table_employee_timesheet_fact1[[#This Row],[employee_dim_employee_id]],Dim_Employee!A:C,3,FALSE)</f>
        <v>Ruth Alcantar</v>
      </c>
    </row>
    <row r="30" spans="1:7" x14ac:dyDescent="0.25">
      <c r="A30">
        <v>2243</v>
      </c>
      <c r="B30">
        <v>1</v>
      </c>
      <c r="C30">
        <v>6</v>
      </c>
      <c r="D30" s="2">
        <v>44309</v>
      </c>
      <c r="E30" s="2">
        <v>44309</v>
      </c>
      <c r="F30">
        <v>1</v>
      </c>
      <c r="G30" t="str">
        <f>VLOOKUP(Table_employee_timesheet_fact1[[#This Row],[employee_dim_employee_id]],Dim_Employee!A:C,3,FALSE)</f>
        <v>Alsides Rugama</v>
      </c>
    </row>
    <row r="31" spans="1:7" x14ac:dyDescent="0.25">
      <c r="A31">
        <v>2313</v>
      </c>
      <c r="B31">
        <v>1</v>
      </c>
      <c r="C31">
        <v>7.75</v>
      </c>
      <c r="D31" s="2">
        <v>44309</v>
      </c>
      <c r="E31" s="2">
        <v>44309</v>
      </c>
      <c r="F31">
        <v>9</v>
      </c>
      <c r="G31" t="str">
        <f>VLOOKUP(Table_employee_timesheet_fact1[[#This Row],[employee_dim_employee_id]],Dim_Employee!A:C,3,FALSE)</f>
        <v>Jaime Sevilla Hernandez</v>
      </c>
    </row>
    <row r="32" spans="1:7" x14ac:dyDescent="0.25">
      <c r="A32">
        <v>2363</v>
      </c>
      <c r="B32">
        <v>1</v>
      </c>
      <c r="C32">
        <v>8</v>
      </c>
      <c r="D32" s="2">
        <v>44308</v>
      </c>
      <c r="E32" s="2">
        <v>44308</v>
      </c>
      <c r="F32">
        <v>15</v>
      </c>
      <c r="G32" t="str">
        <f>VLOOKUP(Table_employee_timesheet_fact1[[#This Row],[employee_dim_employee_id]],Dim_Employee!A:C,3,FALSE)</f>
        <v>Lorenzo Medina</v>
      </c>
    </row>
    <row r="33" spans="1:7" x14ac:dyDescent="0.25">
      <c r="A33">
        <v>2406</v>
      </c>
      <c r="B33">
        <v>1</v>
      </c>
      <c r="C33">
        <v>8</v>
      </c>
      <c r="D33" s="2">
        <v>44308</v>
      </c>
      <c r="E33" s="2">
        <v>44308</v>
      </c>
      <c r="F33">
        <v>20</v>
      </c>
      <c r="G33" t="str">
        <f>VLOOKUP(Table_employee_timesheet_fact1[[#This Row],[employee_dim_employee_id]],Dim_Employee!A:C,3,FALSE)</f>
        <v>Vicente Zepeda Landaverde</v>
      </c>
    </row>
    <row r="34" spans="1:7" x14ac:dyDescent="0.25">
      <c r="A34">
        <v>2388</v>
      </c>
      <c r="B34">
        <v>1</v>
      </c>
      <c r="C34">
        <v>9</v>
      </c>
      <c r="D34" s="2">
        <v>44308</v>
      </c>
      <c r="E34" s="2">
        <v>44308</v>
      </c>
      <c r="F34">
        <v>19</v>
      </c>
      <c r="G34" t="str">
        <f>VLOOKUP(Table_employee_timesheet_fact1[[#This Row],[employee_dim_employee_id]],Dim_Employee!A:C,3,FALSE)</f>
        <v>Ruth Alcantar</v>
      </c>
    </row>
    <row r="35" spans="1:7" x14ac:dyDescent="0.25">
      <c r="A35">
        <v>2312</v>
      </c>
      <c r="B35">
        <v>1</v>
      </c>
      <c r="C35">
        <v>8</v>
      </c>
      <c r="D35" s="2">
        <v>44308</v>
      </c>
      <c r="E35" s="2">
        <v>44308</v>
      </c>
      <c r="F35">
        <v>9</v>
      </c>
      <c r="G35" t="str">
        <f>VLOOKUP(Table_employee_timesheet_fact1[[#This Row],[employee_dim_employee_id]],Dim_Employee!A:C,3,FALSE)</f>
        <v>Jaime Sevilla Hernandez</v>
      </c>
    </row>
    <row r="36" spans="1:7" x14ac:dyDescent="0.25">
      <c r="A36">
        <v>2261</v>
      </c>
      <c r="B36">
        <v>1</v>
      </c>
      <c r="C36">
        <v>8</v>
      </c>
      <c r="D36" s="2">
        <v>44308</v>
      </c>
      <c r="E36" s="2">
        <v>44308</v>
      </c>
      <c r="F36">
        <v>2</v>
      </c>
      <c r="G36" t="str">
        <f>VLOOKUP(Table_employee_timesheet_fact1[[#This Row],[employee_dim_employee_id]],Dim_Employee!A:C,3,FALSE)</f>
        <v>Danir Hernandez</v>
      </c>
    </row>
    <row r="37" spans="1:7" x14ac:dyDescent="0.25">
      <c r="A37">
        <v>2242</v>
      </c>
      <c r="B37">
        <v>1</v>
      </c>
      <c r="C37">
        <v>8</v>
      </c>
      <c r="D37" s="2">
        <v>44308</v>
      </c>
      <c r="E37" s="2">
        <v>44308</v>
      </c>
      <c r="F37">
        <v>1</v>
      </c>
      <c r="G37" t="str">
        <f>VLOOKUP(Table_employee_timesheet_fact1[[#This Row],[employee_dim_employee_id]],Dim_Employee!A:C,3,FALSE)</f>
        <v>Alsides Rugama</v>
      </c>
    </row>
    <row r="38" spans="1:7" x14ac:dyDescent="0.25">
      <c r="A38">
        <v>2241</v>
      </c>
      <c r="B38">
        <v>1</v>
      </c>
      <c r="C38">
        <v>9</v>
      </c>
      <c r="D38" s="2">
        <v>44307</v>
      </c>
      <c r="E38" s="2">
        <v>44307</v>
      </c>
      <c r="F38">
        <v>1</v>
      </c>
      <c r="G38" t="str">
        <f>VLOOKUP(Table_employee_timesheet_fact1[[#This Row],[employee_dim_employee_id]],Dim_Employee!A:C,3,FALSE)</f>
        <v>Alsides Rugama</v>
      </c>
    </row>
    <row r="39" spans="1:7" x14ac:dyDescent="0.25">
      <c r="A39">
        <v>2362</v>
      </c>
      <c r="B39">
        <v>1</v>
      </c>
      <c r="C39">
        <v>15.5</v>
      </c>
      <c r="D39" s="2">
        <v>44307</v>
      </c>
      <c r="E39" s="2">
        <v>44307</v>
      </c>
      <c r="F39">
        <v>15</v>
      </c>
      <c r="G39" t="str">
        <f>VLOOKUP(Table_employee_timesheet_fact1[[#This Row],[employee_dim_employee_id]],Dim_Employee!A:C,3,FALSE)</f>
        <v>Lorenzo Medina</v>
      </c>
    </row>
    <row r="40" spans="1:7" x14ac:dyDescent="0.25">
      <c r="A40">
        <v>2260</v>
      </c>
      <c r="B40">
        <v>1</v>
      </c>
      <c r="C40">
        <v>12.5</v>
      </c>
      <c r="D40" s="2">
        <v>44307</v>
      </c>
      <c r="E40" s="2">
        <v>44307</v>
      </c>
      <c r="F40">
        <v>2</v>
      </c>
      <c r="G40" t="str">
        <f>VLOOKUP(Table_employee_timesheet_fact1[[#This Row],[employee_dim_employee_id]],Dim_Employee!A:C,3,FALSE)</f>
        <v>Danir Hernandez</v>
      </c>
    </row>
    <row r="41" spans="1:7" x14ac:dyDescent="0.25">
      <c r="A41">
        <v>2311</v>
      </c>
      <c r="B41">
        <v>1</v>
      </c>
      <c r="C41">
        <v>8</v>
      </c>
      <c r="D41" s="2">
        <v>44307</v>
      </c>
      <c r="E41" s="2">
        <v>44307</v>
      </c>
      <c r="F41">
        <v>9</v>
      </c>
      <c r="G41" t="str">
        <f>VLOOKUP(Table_employee_timesheet_fact1[[#This Row],[employee_dim_employee_id]],Dim_Employee!A:C,3,FALSE)</f>
        <v>Jaime Sevilla Hernandez</v>
      </c>
    </row>
    <row r="42" spans="1:7" x14ac:dyDescent="0.25">
      <c r="A42">
        <v>2387</v>
      </c>
      <c r="B42">
        <v>1</v>
      </c>
      <c r="C42">
        <v>8</v>
      </c>
      <c r="D42" s="2">
        <v>44307</v>
      </c>
      <c r="E42" s="2">
        <v>44307</v>
      </c>
      <c r="F42">
        <v>19</v>
      </c>
      <c r="G42" t="str">
        <f>VLOOKUP(Table_employee_timesheet_fact1[[#This Row],[employee_dim_employee_id]],Dim_Employee!A:C,3,FALSE)</f>
        <v>Ruth Alcantar</v>
      </c>
    </row>
    <row r="43" spans="1:7" x14ac:dyDescent="0.25">
      <c r="A43">
        <v>2310</v>
      </c>
      <c r="B43">
        <v>1</v>
      </c>
      <c r="C43">
        <v>8</v>
      </c>
      <c r="D43" s="2">
        <v>44306</v>
      </c>
      <c r="E43" s="2">
        <v>44306</v>
      </c>
      <c r="F43">
        <v>9</v>
      </c>
      <c r="G43" t="str">
        <f>VLOOKUP(Table_employee_timesheet_fact1[[#This Row],[employee_dim_employee_id]],Dim_Employee!A:C,3,FALSE)</f>
        <v>Jaime Sevilla Hernandez</v>
      </c>
    </row>
    <row r="44" spans="1:7" x14ac:dyDescent="0.25">
      <c r="A44">
        <v>2386</v>
      </c>
      <c r="B44">
        <v>1</v>
      </c>
      <c r="C44">
        <v>8</v>
      </c>
      <c r="D44" s="2">
        <v>44306</v>
      </c>
      <c r="E44" s="2">
        <v>44306</v>
      </c>
      <c r="F44">
        <v>19</v>
      </c>
      <c r="G44" t="str">
        <f>VLOOKUP(Table_employee_timesheet_fact1[[#This Row],[employee_dim_employee_id]],Dim_Employee!A:C,3,FALSE)</f>
        <v>Ruth Alcantar</v>
      </c>
    </row>
    <row r="45" spans="1:7" x14ac:dyDescent="0.25">
      <c r="A45">
        <v>2259</v>
      </c>
      <c r="B45">
        <v>1</v>
      </c>
      <c r="C45">
        <v>8</v>
      </c>
      <c r="D45" s="2">
        <v>44306</v>
      </c>
      <c r="E45" s="2">
        <v>44306</v>
      </c>
      <c r="F45">
        <v>2</v>
      </c>
      <c r="G45" t="str">
        <f>VLOOKUP(Table_employee_timesheet_fact1[[#This Row],[employee_dim_employee_id]],Dim_Employee!A:C,3,FALSE)</f>
        <v>Danir Hernandez</v>
      </c>
    </row>
    <row r="46" spans="1:7" x14ac:dyDescent="0.25">
      <c r="A46">
        <v>2240</v>
      </c>
      <c r="B46">
        <v>1</v>
      </c>
      <c r="C46">
        <v>8</v>
      </c>
      <c r="D46" s="2">
        <v>44306</v>
      </c>
      <c r="E46" s="2">
        <v>44306</v>
      </c>
      <c r="F46">
        <v>1</v>
      </c>
      <c r="G46" t="str">
        <f>VLOOKUP(Table_employee_timesheet_fact1[[#This Row],[employee_dim_employee_id]],Dim_Employee!A:C,3,FALSE)</f>
        <v>Alsides Rugama</v>
      </c>
    </row>
    <row r="47" spans="1:7" x14ac:dyDescent="0.25">
      <c r="A47">
        <v>2361</v>
      </c>
      <c r="B47">
        <v>1</v>
      </c>
      <c r="C47">
        <v>7.75</v>
      </c>
      <c r="D47" s="2">
        <v>44306</v>
      </c>
      <c r="E47" s="2">
        <v>44306</v>
      </c>
      <c r="F47">
        <v>15</v>
      </c>
      <c r="G47" t="str">
        <f>VLOOKUP(Table_employee_timesheet_fact1[[#This Row],[employee_dim_employee_id]],Dim_Employee!A:C,3,FALSE)</f>
        <v>Lorenzo Medina</v>
      </c>
    </row>
    <row r="48" spans="1:7" x14ac:dyDescent="0.25">
      <c r="A48">
        <v>2405</v>
      </c>
      <c r="B48">
        <v>1</v>
      </c>
      <c r="C48">
        <v>8</v>
      </c>
      <c r="D48" s="2">
        <v>44306</v>
      </c>
      <c r="E48" s="2">
        <v>44306</v>
      </c>
      <c r="F48">
        <v>20</v>
      </c>
      <c r="G48" t="str">
        <f>VLOOKUP(Table_employee_timesheet_fact1[[#This Row],[employee_dim_employee_id]],Dim_Employee!A:C,3,FALSE)</f>
        <v>Vicente Zepeda Landaverde</v>
      </c>
    </row>
    <row r="49" spans="1:7" x14ac:dyDescent="0.25">
      <c r="A49">
        <v>2287</v>
      </c>
      <c r="B49">
        <v>1</v>
      </c>
      <c r="C49">
        <v>8</v>
      </c>
      <c r="D49" s="2">
        <v>44306</v>
      </c>
      <c r="E49" s="2">
        <v>44306</v>
      </c>
      <c r="F49">
        <v>5</v>
      </c>
      <c r="G49" t="str">
        <f>VLOOKUP(Table_employee_timesheet_fact1[[#This Row],[employee_dim_employee_id]],Dim_Employee!A:C,3,FALSE)</f>
        <v>Deivis Zepeda Baires</v>
      </c>
    </row>
    <row r="50" spans="1:7" x14ac:dyDescent="0.25">
      <c r="A50">
        <v>2360</v>
      </c>
      <c r="B50">
        <v>1</v>
      </c>
      <c r="C50">
        <v>8</v>
      </c>
      <c r="D50" s="2">
        <v>44305</v>
      </c>
      <c r="E50" s="2">
        <v>44305</v>
      </c>
      <c r="F50">
        <v>15</v>
      </c>
      <c r="G50" t="str">
        <f>VLOOKUP(Table_employee_timesheet_fact1[[#This Row],[employee_dim_employee_id]],Dim_Employee!A:C,3,FALSE)</f>
        <v>Lorenzo Medina</v>
      </c>
    </row>
    <row r="51" spans="1:7" x14ac:dyDescent="0.25">
      <c r="A51">
        <v>2404</v>
      </c>
      <c r="B51">
        <v>1</v>
      </c>
      <c r="C51">
        <v>8</v>
      </c>
      <c r="D51" s="2">
        <v>44305</v>
      </c>
      <c r="E51" s="2">
        <v>44305</v>
      </c>
      <c r="F51">
        <v>20</v>
      </c>
      <c r="G51" t="str">
        <f>VLOOKUP(Table_employee_timesheet_fact1[[#This Row],[employee_dim_employee_id]],Dim_Employee!A:C,3,FALSE)</f>
        <v>Vicente Zepeda Landaverde</v>
      </c>
    </row>
    <row r="52" spans="1:7" x14ac:dyDescent="0.25">
      <c r="A52">
        <v>2286</v>
      </c>
      <c r="B52">
        <v>1</v>
      </c>
      <c r="C52">
        <v>8</v>
      </c>
      <c r="D52" s="2">
        <v>44305</v>
      </c>
      <c r="E52" s="2">
        <v>44305</v>
      </c>
      <c r="F52">
        <v>5</v>
      </c>
      <c r="G52" t="str">
        <f>VLOOKUP(Table_employee_timesheet_fact1[[#This Row],[employee_dim_employee_id]],Dim_Employee!A:C,3,FALSE)</f>
        <v>Deivis Zepeda Baires</v>
      </c>
    </row>
    <row r="53" spans="1:7" x14ac:dyDescent="0.25">
      <c r="A53">
        <v>2309</v>
      </c>
      <c r="B53">
        <v>1</v>
      </c>
      <c r="C53">
        <v>8</v>
      </c>
      <c r="D53" s="2">
        <v>44305</v>
      </c>
      <c r="E53" s="2">
        <v>44305</v>
      </c>
      <c r="F53">
        <v>9</v>
      </c>
      <c r="G53" t="str">
        <f>VLOOKUP(Table_employee_timesheet_fact1[[#This Row],[employee_dim_employee_id]],Dim_Employee!A:C,3,FALSE)</f>
        <v>Jaime Sevilla Hernandez</v>
      </c>
    </row>
    <row r="54" spans="1:7" x14ac:dyDescent="0.25">
      <c r="A54">
        <v>2385</v>
      </c>
      <c r="B54">
        <v>1</v>
      </c>
      <c r="C54">
        <v>8</v>
      </c>
      <c r="D54" s="2">
        <v>44305</v>
      </c>
      <c r="E54" s="2">
        <v>44305</v>
      </c>
      <c r="F54">
        <v>19</v>
      </c>
      <c r="G54" t="str">
        <f>VLOOKUP(Table_employee_timesheet_fact1[[#This Row],[employee_dim_employee_id]],Dim_Employee!A:C,3,FALSE)</f>
        <v>Ruth Alcantar</v>
      </c>
    </row>
    <row r="55" spans="1:7" x14ac:dyDescent="0.25">
      <c r="A55">
        <v>2258</v>
      </c>
      <c r="B55">
        <v>1</v>
      </c>
      <c r="C55">
        <v>8</v>
      </c>
      <c r="D55" s="2">
        <v>44305</v>
      </c>
      <c r="E55" s="2">
        <v>44305</v>
      </c>
      <c r="F55">
        <v>2</v>
      </c>
      <c r="G55" t="str">
        <f>VLOOKUP(Table_employee_timesheet_fact1[[#This Row],[employee_dim_employee_id]],Dim_Employee!A:C,3,FALSE)</f>
        <v>Danir Hernandez</v>
      </c>
    </row>
    <row r="56" spans="1:7" x14ac:dyDescent="0.25">
      <c r="A56">
        <v>2239</v>
      </c>
      <c r="B56">
        <v>1</v>
      </c>
      <c r="C56">
        <v>8</v>
      </c>
      <c r="D56" s="2">
        <v>44305</v>
      </c>
      <c r="E56" s="2">
        <v>44305</v>
      </c>
      <c r="F56">
        <v>1</v>
      </c>
      <c r="G56" t="str">
        <f>VLOOKUP(Table_employee_timesheet_fact1[[#This Row],[employee_dim_employee_id]],Dim_Employee!A:C,3,FALSE)</f>
        <v>Alsides Rugama</v>
      </c>
    </row>
    <row r="57" spans="1:7" x14ac:dyDescent="0.25">
      <c r="A57">
        <v>2359</v>
      </c>
      <c r="B57">
        <v>1</v>
      </c>
      <c r="C57">
        <v>7.75</v>
      </c>
      <c r="D57" s="2">
        <v>44302</v>
      </c>
      <c r="E57" s="2">
        <v>44302</v>
      </c>
      <c r="F57">
        <v>15</v>
      </c>
      <c r="G57" t="str">
        <f>VLOOKUP(Table_employee_timesheet_fact1[[#This Row],[employee_dim_employee_id]],Dim_Employee!A:C,3,FALSE)</f>
        <v>Lorenzo Medina</v>
      </c>
    </row>
    <row r="58" spans="1:7" x14ac:dyDescent="0.25">
      <c r="A58">
        <v>2403</v>
      </c>
      <c r="B58">
        <v>1</v>
      </c>
      <c r="C58">
        <v>5.5</v>
      </c>
      <c r="D58" s="2">
        <v>44302</v>
      </c>
      <c r="E58" s="2">
        <v>44302</v>
      </c>
      <c r="F58">
        <v>20</v>
      </c>
      <c r="G58" t="str">
        <f>VLOOKUP(Table_employee_timesheet_fact1[[#This Row],[employee_dim_employee_id]],Dim_Employee!A:C,3,FALSE)</f>
        <v>Vicente Zepeda Landaverde</v>
      </c>
    </row>
    <row r="59" spans="1:7" x14ac:dyDescent="0.25">
      <c r="A59">
        <v>2285</v>
      </c>
      <c r="B59">
        <v>1</v>
      </c>
      <c r="C59">
        <v>5.5</v>
      </c>
      <c r="D59" s="2">
        <v>44302</v>
      </c>
      <c r="E59" s="2">
        <v>44302</v>
      </c>
      <c r="F59">
        <v>5</v>
      </c>
      <c r="G59" t="str">
        <f>VLOOKUP(Table_employee_timesheet_fact1[[#This Row],[employee_dim_employee_id]],Dim_Employee!A:C,3,FALSE)</f>
        <v>Deivis Zepeda Baires</v>
      </c>
    </row>
    <row r="60" spans="1:7" x14ac:dyDescent="0.25">
      <c r="A60">
        <v>2384</v>
      </c>
      <c r="B60">
        <v>1</v>
      </c>
      <c r="C60">
        <v>8.25</v>
      </c>
      <c r="D60" s="2">
        <v>44302</v>
      </c>
      <c r="E60" s="2">
        <v>44302</v>
      </c>
      <c r="F60">
        <v>19</v>
      </c>
      <c r="G60" t="str">
        <f>VLOOKUP(Table_employee_timesheet_fact1[[#This Row],[employee_dim_employee_id]],Dim_Employee!A:C,3,FALSE)</f>
        <v>Ruth Alcantar</v>
      </c>
    </row>
    <row r="61" spans="1:7" x14ac:dyDescent="0.25">
      <c r="A61">
        <v>2308</v>
      </c>
      <c r="B61">
        <v>1</v>
      </c>
      <c r="C61">
        <v>7.75</v>
      </c>
      <c r="D61" s="2">
        <v>44302</v>
      </c>
      <c r="E61" s="2">
        <v>44302</v>
      </c>
      <c r="F61">
        <v>9</v>
      </c>
      <c r="G61" t="str">
        <f>VLOOKUP(Table_employee_timesheet_fact1[[#This Row],[employee_dim_employee_id]],Dim_Employee!A:C,3,FALSE)</f>
        <v>Jaime Sevilla Hernandez</v>
      </c>
    </row>
    <row r="62" spans="1:7" x14ac:dyDescent="0.25">
      <c r="A62">
        <v>2257</v>
      </c>
      <c r="B62">
        <v>1</v>
      </c>
      <c r="C62">
        <v>5.5</v>
      </c>
      <c r="D62" s="2">
        <v>44302</v>
      </c>
      <c r="E62" s="2">
        <v>44302</v>
      </c>
      <c r="F62">
        <v>2</v>
      </c>
      <c r="G62" t="str">
        <f>VLOOKUP(Table_employee_timesheet_fact1[[#This Row],[employee_dim_employee_id]],Dim_Employee!A:C,3,FALSE)</f>
        <v>Danir Hernandez</v>
      </c>
    </row>
    <row r="63" spans="1:7" x14ac:dyDescent="0.25">
      <c r="A63">
        <v>2238</v>
      </c>
      <c r="B63">
        <v>1</v>
      </c>
      <c r="C63">
        <v>7.75</v>
      </c>
      <c r="D63" s="2">
        <v>44302</v>
      </c>
      <c r="E63" s="2">
        <v>44302</v>
      </c>
      <c r="F63">
        <v>1</v>
      </c>
      <c r="G63" t="str">
        <f>VLOOKUP(Table_employee_timesheet_fact1[[#This Row],[employee_dim_employee_id]],Dim_Employee!A:C,3,FALSE)</f>
        <v>Alsides Rugama</v>
      </c>
    </row>
    <row r="64" spans="1:7" x14ac:dyDescent="0.25">
      <c r="A64">
        <v>2256</v>
      </c>
      <c r="B64">
        <v>1</v>
      </c>
      <c r="C64">
        <v>8</v>
      </c>
      <c r="D64" s="2">
        <v>44301</v>
      </c>
      <c r="E64" s="2">
        <v>44301</v>
      </c>
      <c r="F64">
        <v>2</v>
      </c>
      <c r="G64" t="str">
        <f>VLOOKUP(Table_employee_timesheet_fact1[[#This Row],[employee_dim_employee_id]],Dim_Employee!A:C,3,FALSE)</f>
        <v>Danir Hernandez</v>
      </c>
    </row>
    <row r="65" spans="1:7" x14ac:dyDescent="0.25">
      <c r="A65">
        <v>2237</v>
      </c>
      <c r="B65">
        <v>1</v>
      </c>
      <c r="C65">
        <v>15.75</v>
      </c>
      <c r="D65" s="2">
        <v>44301</v>
      </c>
      <c r="E65" s="2">
        <v>44301</v>
      </c>
      <c r="F65">
        <v>1</v>
      </c>
      <c r="G65" t="str">
        <f>VLOOKUP(Table_employee_timesheet_fact1[[#This Row],[employee_dim_employee_id]],Dim_Employee!A:C,3,FALSE)</f>
        <v>Alsides Rugama</v>
      </c>
    </row>
    <row r="66" spans="1:7" x14ac:dyDescent="0.25">
      <c r="A66">
        <v>2284</v>
      </c>
      <c r="B66">
        <v>1</v>
      </c>
      <c r="C66">
        <v>8.25</v>
      </c>
      <c r="D66" s="2">
        <v>44301</v>
      </c>
      <c r="E66" s="2">
        <v>44301</v>
      </c>
      <c r="F66">
        <v>5</v>
      </c>
      <c r="G66" t="str">
        <f>VLOOKUP(Table_employee_timesheet_fact1[[#This Row],[employee_dim_employee_id]],Dim_Employee!A:C,3,FALSE)</f>
        <v>Deivis Zepeda Baires</v>
      </c>
    </row>
    <row r="67" spans="1:7" x14ac:dyDescent="0.25">
      <c r="A67">
        <v>2358</v>
      </c>
      <c r="B67">
        <v>1</v>
      </c>
      <c r="C67">
        <v>7.75</v>
      </c>
      <c r="D67" s="2">
        <v>44301</v>
      </c>
      <c r="E67" s="2">
        <v>44301</v>
      </c>
      <c r="F67">
        <v>15</v>
      </c>
      <c r="G67" t="str">
        <f>VLOOKUP(Table_employee_timesheet_fact1[[#This Row],[employee_dim_employee_id]],Dim_Employee!A:C,3,FALSE)</f>
        <v>Lorenzo Medina</v>
      </c>
    </row>
    <row r="68" spans="1:7" x14ac:dyDescent="0.25">
      <c r="A68">
        <v>2383</v>
      </c>
      <c r="B68">
        <v>1</v>
      </c>
      <c r="C68">
        <v>8.5</v>
      </c>
      <c r="D68" s="2">
        <v>44301</v>
      </c>
      <c r="E68" s="2">
        <v>44301</v>
      </c>
      <c r="F68">
        <v>19</v>
      </c>
      <c r="G68" t="str">
        <f>VLOOKUP(Table_employee_timesheet_fact1[[#This Row],[employee_dim_employee_id]],Dim_Employee!A:C,3,FALSE)</f>
        <v>Ruth Alcantar</v>
      </c>
    </row>
    <row r="69" spans="1:7" x14ac:dyDescent="0.25">
      <c r="A69">
        <v>2307</v>
      </c>
      <c r="B69">
        <v>1</v>
      </c>
      <c r="C69">
        <v>7.75</v>
      </c>
      <c r="D69" s="2">
        <v>44301</v>
      </c>
      <c r="E69" s="2">
        <v>44301</v>
      </c>
      <c r="F69">
        <v>9</v>
      </c>
      <c r="G69" t="str">
        <f>VLOOKUP(Table_employee_timesheet_fact1[[#This Row],[employee_dim_employee_id]],Dim_Employee!A:C,3,FALSE)</f>
        <v>Jaime Sevilla Hernandez</v>
      </c>
    </row>
    <row r="70" spans="1:7" x14ac:dyDescent="0.25">
      <c r="A70">
        <v>2402</v>
      </c>
      <c r="B70">
        <v>1</v>
      </c>
      <c r="C70">
        <v>8</v>
      </c>
      <c r="D70" s="2">
        <v>44301</v>
      </c>
      <c r="E70" s="2">
        <v>44301</v>
      </c>
      <c r="F70">
        <v>20</v>
      </c>
      <c r="G70" t="str">
        <f>VLOOKUP(Table_employee_timesheet_fact1[[#This Row],[employee_dim_employee_id]],Dim_Employee!A:C,3,FALSE)</f>
        <v>Vicente Zepeda Landaverde</v>
      </c>
    </row>
    <row r="71" spans="1:7" x14ac:dyDescent="0.25">
      <c r="A71">
        <v>2236</v>
      </c>
      <c r="B71">
        <v>1</v>
      </c>
      <c r="C71">
        <v>8.5</v>
      </c>
      <c r="D71" s="2">
        <v>44300</v>
      </c>
      <c r="E71" s="2">
        <v>44300</v>
      </c>
      <c r="F71">
        <v>1</v>
      </c>
      <c r="G71" t="str">
        <f>VLOOKUP(Table_employee_timesheet_fact1[[#This Row],[employee_dim_employee_id]],Dim_Employee!A:C,3,FALSE)</f>
        <v>Alsides Rugama</v>
      </c>
    </row>
    <row r="72" spans="1:7" x14ac:dyDescent="0.25">
      <c r="A72">
        <v>2382</v>
      </c>
      <c r="B72">
        <v>1</v>
      </c>
      <c r="C72">
        <v>9.25</v>
      </c>
      <c r="D72" s="2">
        <v>44300</v>
      </c>
      <c r="E72" s="2">
        <v>44300</v>
      </c>
      <c r="F72">
        <v>19</v>
      </c>
      <c r="G72" t="str">
        <f>VLOOKUP(Table_employee_timesheet_fact1[[#This Row],[employee_dim_employee_id]],Dim_Employee!A:C,3,FALSE)</f>
        <v>Ruth Alcantar</v>
      </c>
    </row>
    <row r="73" spans="1:7" x14ac:dyDescent="0.25">
      <c r="A73">
        <v>2357</v>
      </c>
      <c r="B73">
        <v>1</v>
      </c>
      <c r="C73">
        <v>8.5</v>
      </c>
      <c r="D73" s="2">
        <v>44300</v>
      </c>
      <c r="E73" s="2">
        <v>44300</v>
      </c>
      <c r="F73">
        <v>15</v>
      </c>
      <c r="G73" t="str">
        <f>VLOOKUP(Table_employee_timesheet_fact1[[#This Row],[employee_dim_employee_id]],Dim_Employee!A:C,3,FALSE)</f>
        <v>Lorenzo Medina</v>
      </c>
    </row>
    <row r="74" spans="1:7" x14ac:dyDescent="0.25">
      <c r="A74">
        <v>2306</v>
      </c>
      <c r="B74">
        <v>1</v>
      </c>
      <c r="C74">
        <v>8.5</v>
      </c>
      <c r="D74" s="2">
        <v>44300</v>
      </c>
      <c r="E74" s="2">
        <v>44300</v>
      </c>
      <c r="F74">
        <v>9</v>
      </c>
      <c r="G74" t="str">
        <f>VLOOKUP(Table_employee_timesheet_fact1[[#This Row],[employee_dim_employee_id]],Dim_Employee!A:C,3,FALSE)</f>
        <v>Jaime Sevilla Hernandez</v>
      </c>
    </row>
    <row r="75" spans="1:7" x14ac:dyDescent="0.25">
      <c r="A75">
        <v>2283</v>
      </c>
      <c r="B75">
        <v>1</v>
      </c>
      <c r="C75">
        <v>8.25</v>
      </c>
      <c r="D75" s="2">
        <v>44300</v>
      </c>
      <c r="E75" s="2">
        <v>44300</v>
      </c>
      <c r="F75">
        <v>5</v>
      </c>
      <c r="G75" t="str">
        <f>VLOOKUP(Table_employee_timesheet_fact1[[#This Row],[employee_dim_employee_id]],Dim_Employee!A:C,3,FALSE)</f>
        <v>Deivis Zepeda Baires</v>
      </c>
    </row>
    <row r="76" spans="1:7" x14ac:dyDescent="0.25">
      <c r="A76">
        <v>2255</v>
      </c>
      <c r="B76">
        <v>1</v>
      </c>
      <c r="C76">
        <v>10.75</v>
      </c>
      <c r="D76" s="2">
        <v>44300</v>
      </c>
      <c r="E76" s="2">
        <v>44300</v>
      </c>
      <c r="F76">
        <v>2</v>
      </c>
      <c r="G76" t="str">
        <f>VLOOKUP(Table_employee_timesheet_fact1[[#This Row],[employee_dim_employee_id]],Dim_Employee!A:C,3,FALSE)</f>
        <v>Danir Hernandez</v>
      </c>
    </row>
    <row r="77" spans="1:7" x14ac:dyDescent="0.25">
      <c r="A77">
        <v>2254</v>
      </c>
      <c r="B77">
        <v>1</v>
      </c>
      <c r="C77">
        <v>9.75</v>
      </c>
      <c r="D77" s="2">
        <v>44299</v>
      </c>
      <c r="E77" s="2">
        <v>44299</v>
      </c>
      <c r="F77">
        <v>2</v>
      </c>
      <c r="G77" t="str">
        <f>VLOOKUP(Table_employee_timesheet_fact1[[#This Row],[employee_dim_employee_id]],Dim_Employee!A:C,3,FALSE)</f>
        <v>Danir Hernandez</v>
      </c>
    </row>
    <row r="78" spans="1:7" x14ac:dyDescent="0.25">
      <c r="A78">
        <v>2235</v>
      </c>
      <c r="B78">
        <v>1</v>
      </c>
      <c r="C78">
        <v>8.75</v>
      </c>
      <c r="D78" s="2">
        <v>44299</v>
      </c>
      <c r="E78" s="2">
        <v>44299</v>
      </c>
      <c r="F78">
        <v>1</v>
      </c>
      <c r="G78" t="str">
        <f>VLOOKUP(Table_employee_timesheet_fact1[[#This Row],[employee_dim_employee_id]],Dim_Employee!A:C,3,FALSE)</f>
        <v>Alsides Rugama</v>
      </c>
    </row>
    <row r="79" spans="1:7" x14ac:dyDescent="0.25">
      <c r="A79">
        <v>2381</v>
      </c>
      <c r="B79">
        <v>1</v>
      </c>
      <c r="C79">
        <v>10.25</v>
      </c>
      <c r="D79" s="2">
        <v>44299</v>
      </c>
      <c r="E79" s="2">
        <v>44299</v>
      </c>
      <c r="F79">
        <v>19</v>
      </c>
      <c r="G79" t="str">
        <f>VLOOKUP(Table_employee_timesheet_fact1[[#This Row],[employee_dim_employee_id]],Dim_Employee!A:C,3,FALSE)</f>
        <v>Ruth Alcantar</v>
      </c>
    </row>
    <row r="80" spans="1:7" x14ac:dyDescent="0.25">
      <c r="A80">
        <v>2356</v>
      </c>
      <c r="B80">
        <v>1</v>
      </c>
      <c r="C80">
        <v>9.75</v>
      </c>
      <c r="D80" s="2">
        <v>44299</v>
      </c>
      <c r="E80" s="2">
        <v>44299</v>
      </c>
      <c r="F80">
        <v>15</v>
      </c>
      <c r="G80" t="str">
        <f>VLOOKUP(Table_employee_timesheet_fact1[[#This Row],[employee_dim_employee_id]],Dim_Employee!A:C,3,FALSE)</f>
        <v>Lorenzo Medina</v>
      </c>
    </row>
    <row r="81" spans="1:7" x14ac:dyDescent="0.25">
      <c r="A81">
        <v>2282</v>
      </c>
      <c r="B81">
        <v>1</v>
      </c>
      <c r="C81">
        <v>8.75</v>
      </c>
      <c r="D81" s="2">
        <v>44299</v>
      </c>
      <c r="E81" s="2">
        <v>44299</v>
      </c>
      <c r="F81">
        <v>5</v>
      </c>
      <c r="G81" t="str">
        <f>VLOOKUP(Table_employee_timesheet_fact1[[#This Row],[employee_dim_employee_id]],Dim_Employee!A:C,3,FALSE)</f>
        <v>Deivis Zepeda Baires</v>
      </c>
    </row>
    <row r="82" spans="1:7" x14ac:dyDescent="0.25">
      <c r="A82">
        <v>2305</v>
      </c>
      <c r="B82">
        <v>1</v>
      </c>
      <c r="C82">
        <v>9.75</v>
      </c>
      <c r="D82" s="2">
        <v>44299</v>
      </c>
      <c r="E82" s="2">
        <v>44299</v>
      </c>
      <c r="F82">
        <v>9</v>
      </c>
      <c r="G82" t="str">
        <f>VLOOKUP(Table_employee_timesheet_fact1[[#This Row],[employee_dim_employee_id]],Dim_Employee!A:C,3,FALSE)</f>
        <v>Jaime Sevilla Hernandez</v>
      </c>
    </row>
    <row r="83" spans="1:7" x14ac:dyDescent="0.25">
      <c r="A83">
        <v>2355</v>
      </c>
      <c r="B83">
        <v>1</v>
      </c>
      <c r="C83">
        <v>16</v>
      </c>
      <c r="D83" s="2">
        <v>44298</v>
      </c>
      <c r="E83" s="2">
        <v>44298</v>
      </c>
      <c r="F83">
        <v>15</v>
      </c>
      <c r="G83" t="str">
        <f>VLOOKUP(Table_employee_timesheet_fact1[[#This Row],[employee_dim_employee_id]],Dim_Employee!A:C,3,FALSE)</f>
        <v>Lorenzo Medina</v>
      </c>
    </row>
    <row r="84" spans="1:7" x14ac:dyDescent="0.25">
      <c r="A84">
        <v>2304</v>
      </c>
      <c r="B84">
        <v>1</v>
      </c>
      <c r="C84">
        <v>16</v>
      </c>
      <c r="D84" s="2">
        <v>44298</v>
      </c>
      <c r="E84" s="2">
        <v>44298</v>
      </c>
      <c r="F84">
        <v>9</v>
      </c>
      <c r="G84" t="str">
        <f>VLOOKUP(Table_employee_timesheet_fact1[[#This Row],[employee_dim_employee_id]],Dim_Employee!A:C,3,FALSE)</f>
        <v>Jaime Sevilla Hernandez</v>
      </c>
    </row>
    <row r="85" spans="1:7" x14ac:dyDescent="0.25">
      <c r="A85">
        <v>2234</v>
      </c>
      <c r="B85">
        <v>1</v>
      </c>
      <c r="C85">
        <v>8</v>
      </c>
      <c r="D85" s="2">
        <v>44298</v>
      </c>
      <c r="E85" s="2">
        <v>44298</v>
      </c>
      <c r="F85">
        <v>1</v>
      </c>
      <c r="G85" t="str">
        <f>VLOOKUP(Table_employee_timesheet_fact1[[#This Row],[employee_dim_employee_id]],Dim_Employee!A:C,3,FALSE)</f>
        <v>Alsides Rugama</v>
      </c>
    </row>
    <row r="86" spans="1:7" x14ac:dyDescent="0.25">
      <c r="A86">
        <v>2253</v>
      </c>
      <c r="B86">
        <v>1</v>
      </c>
      <c r="C86">
        <v>11</v>
      </c>
      <c r="D86" s="2">
        <v>44298</v>
      </c>
      <c r="E86" s="2">
        <v>44298</v>
      </c>
      <c r="F86">
        <v>2</v>
      </c>
      <c r="G86" t="str">
        <f>VLOOKUP(Table_employee_timesheet_fact1[[#This Row],[employee_dim_employee_id]],Dim_Employee!A:C,3,FALSE)</f>
        <v>Danir Hernandez</v>
      </c>
    </row>
    <row r="87" spans="1:7" x14ac:dyDescent="0.25">
      <c r="A87">
        <v>2380</v>
      </c>
      <c r="B87">
        <v>1</v>
      </c>
      <c r="C87">
        <v>9</v>
      </c>
      <c r="D87" s="2">
        <v>44298</v>
      </c>
      <c r="E87" s="2">
        <v>44298</v>
      </c>
      <c r="F87">
        <v>19</v>
      </c>
      <c r="G87" t="str">
        <f>VLOOKUP(Table_employee_timesheet_fact1[[#This Row],[employee_dim_employee_id]],Dim_Employee!A:C,3,FALSE)</f>
        <v>Ruth Alcantar</v>
      </c>
    </row>
    <row r="88" spans="1:7" x14ac:dyDescent="0.25">
      <c r="A88">
        <v>2281</v>
      </c>
      <c r="B88">
        <v>1</v>
      </c>
      <c r="C88">
        <v>8</v>
      </c>
      <c r="D88" s="2">
        <v>44298</v>
      </c>
      <c r="E88" s="2">
        <v>44298</v>
      </c>
      <c r="F88">
        <v>5</v>
      </c>
      <c r="G88" t="str">
        <f>VLOOKUP(Table_employee_timesheet_fact1[[#This Row],[employee_dim_employee_id]],Dim_Employee!A:C,3,FALSE)</f>
        <v>Deivis Zepeda Baires</v>
      </c>
    </row>
    <row r="89" spans="1:7" x14ac:dyDescent="0.25">
      <c r="A89">
        <v>2273</v>
      </c>
      <c r="B89">
        <v>1</v>
      </c>
      <c r="C89">
        <v>8</v>
      </c>
      <c r="D89" s="2">
        <v>44298</v>
      </c>
      <c r="E89" s="2">
        <v>44298</v>
      </c>
      <c r="F89">
        <v>3</v>
      </c>
      <c r="G89" t="str">
        <f>VLOOKUP(Table_employee_timesheet_fact1[[#This Row],[employee_dim_employee_id]],Dim_Employee!A:C,3,FALSE)</f>
        <v>Darwin Casco-Escorcia</v>
      </c>
    </row>
    <row r="90" spans="1:7" x14ac:dyDescent="0.25">
      <c r="A90">
        <v>2303</v>
      </c>
      <c r="B90">
        <v>1</v>
      </c>
      <c r="C90">
        <v>8</v>
      </c>
      <c r="D90" s="2">
        <v>44295</v>
      </c>
      <c r="E90" s="2">
        <v>44295</v>
      </c>
      <c r="F90">
        <v>9</v>
      </c>
      <c r="G90" t="str">
        <f>VLOOKUP(Table_employee_timesheet_fact1[[#This Row],[employee_dim_employee_id]],Dim_Employee!A:C,3,FALSE)</f>
        <v>Jaime Sevilla Hernandez</v>
      </c>
    </row>
    <row r="91" spans="1:7" x14ac:dyDescent="0.25">
      <c r="A91">
        <v>2272</v>
      </c>
      <c r="B91">
        <v>1</v>
      </c>
      <c r="C91">
        <v>8</v>
      </c>
      <c r="D91" s="2">
        <v>44295</v>
      </c>
      <c r="E91" s="2">
        <v>44295</v>
      </c>
      <c r="F91">
        <v>3</v>
      </c>
      <c r="G91" t="str">
        <f>VLOOKUP(Table_employee_timesheet_fact1[[#This Row],[employee_dim_employee_id]],Dim_Employee!A:C,3,FALSE)</f>
        <v>Darwin Casco-Escorcia</v>
      </c>
    </row>
    <row r="92" spans="1:7" x14ac:dyDescent="0.25">
      <c r="A92">
        <v>2252</v>
      </c>
      <c r="B92">
        <v>1</v>
      </c>
      <c r="C92">
        <v>8</v>
      </c>
      <c r="D92" s="2">
        <v>44295</v>
      </c>
      <c r="E92" s="2">
        <v>44295</v>
      </c>
      <c r="F92">
        <v>2</v>
      </c>
      <c r="G92" t="str">
        <f>VLOOKUP(Table_employee_timesheet_fact1[[#This Row],[employee_dim_employee_id]],Dim_Employee!A:C,3,FALSE)</f>
        <v>Danir Hernandez</v>
      </c>
    </row>
    <row r="93" spans="1:7" x14ac:dyDescent="0.25">
      <c r="A93">
        <v>2296</v>
      </c>
      <c r="B93">
        <v>1</v>
      </c>
      <c r="C93">
        <v>8</v>
      </c>
      <c r="D93" s="2">
        <v>44295</v>
      </c>
      <c r="E93" s="2">
        <v>44295</v>
      </c>
      <c r="F93">
        <v>8</v>
      </c>
      <c r="G93" t="str">
        <f>VLOOKUP(Table_employee_timesheet_fact1[[#This Row],[employee_dim_employee_id]],Dim_Employee!A:C,3,FALSE)</f>
        <v>Holvin Ali Casco Escorsia</v>
      </c>
    </row>
    <row r="94" spans="1:7" x14ac:dyDescent="0.25">
      <c r="A94">
        <v>2233</v>
      </c>
      <c r="B94">
        <v>1</v>
      </c>
      <c r="C94">
        <v>8</v>
      </c>
      <c r="D94" s="2">
        <v>44295</v>
      </c>
      <c r="E94" s="2">
        <v>44295</v>
      </c>
      <c r="F94">
        <v>1</v>
      </c>
      <c r="G94" t="str">
        <f>VLOOKUP(Table_employee_timesheet_fact1[[#This Row],[employee_dim_employee_id]],Dim_Employee!A:C,3,FALSE)</f>
        <v>Alsides Rugama</v>
      </c>
    </row>
    <row r="95" spans="1:7" x14ac:dyDescent="0.25">
      <c r="A95">
        <v>2379</v>
      </c>
      <c r="B95">
        <v>1</v>
      </c>
      <c r="C95">
        <v>8.5</v>
      </c>
      <c r="D95" s="2">
        <v>44295</v>
      </c>
      <c r="E95" s="2">
        <v>44295</v>
      </c>
      <c r="F95">
        <v>19</v>
      </c>
      <c r="G95" t="str">
        <f>VLOOKUP(Table_employee_timesheet_fact1[[#This Row],[employee_dim_employee_id]],Dim_Employee!A:C,3,FALSE)</f>
        <v>Ruth Alcantar</v>
      </c>
    </row>
    <row r="96" spans="1:7" x14ac:dyDescent="0.25">
      <c r="A96">
        <v>2354</v>
      </c>
      <c r="B96">
        <v>1</v>
      </c>
      <c r="C96">
        <v>8</v>
      </c>
      <c r="D96" s="2">
        <v>44295</v>
      </c>
      <c r="E96" s="2">
        <v>44295</v>
      </c>
      <c r="F96">
        <v>15</v>
      </c>
      <c r="G96" t="str">
        <f>VLOOKUP(Table_employee_timesheet_fact1[[#This Row],[employee_dim_employee_id]],Dim_Employee!A:C,3,FALSE)</f>
        <v>Lorenzo Medina</v>
      </c>
    </row>
    <row r="97" spans="1:7" x14ac:dyDescent="0.25">
      <c r="A97">
        <v>2401</v>
      </c>
      <c r="B97">
        <v>1</v>
      </c>
      <c r="C97">
        <v>5</v>
      </c>
      <c r="D97" s="2">
        <v>44295</v>
      </c>
      <c r="E97" s="2">
        <v>44295</v>
      </c>
      <c r="F97">
        <v>20</v>
      </c>
      <c r="G97" t="str">
        <f>VLOOKUP(Table_employee_timesheet_fact1[[#This Row],[employee_dim_employee_id]],Dim_Employee!A:C,3,FALSE)</f>
        <v>Vicente Zepeda Landaverde</v>
      </c>
    </row>
    <row r="98" spans="1:7" x14ac:dyDescent="0.25">
      <c r="A98">
        <v>2280</v>
      </c>
      <c r="B98">
        <v>1</v>
      </c>
      <c r="C98">
        <v>8</v>
      </c>
      <c r="D98" s="2">
        <v>44295</v>
      </c>
      <c r="E98" s="2">
        <v>44295</v>
      </c>
      <c r="F98">
        <v>5</v>
      </c>
      <c r="G98" t="str">
        <f>VLOOKUP(Table_employee_timesheet_fact1[[#This Row],[employee_dim_employee_id]],Dim_Employee!A:C,3,FALSE)</f>
        <v>Deivis Zepeda Baires</v>
      </c>
    </row>
    <row r="99" spans="1:7" x14ac:dyDescent="0.25">
      <c r="A99">
        <v>2325</v>
      </c>
      <c r="B99">
        <v>1</v>
      </c>
      <c r="C99">
        <v>7.75</v>
      </c>
      <c r="D99" s="2">
        <v>44295</v>
      </c>
      <c r="E99" s="2">
        <v>7</v>
      </c>
      <c r="F99">
        <v>10</v>
      </c>
      <c r="G99" t="str">
        <f>VLOOKUP(Table_employee_timesheet_fact1[[#This Row],[employee_dim_employee_id]],Dim_Employee!A:C,3,FALSE)</f>
        <v>Jorge H. Machuca Aquino</v>
      </c>
    </row>
    <row r="100" spans="1:7" x14ac:dyDescent="0.25">
      <c r="A100">
        <v>2353</v>
      </c>
      <c r="B100">
        <v>1</v>
      </c>
      <c r="C100">
        <v>8</v>
      </c>
      <c r="D100" s="2">
        <v>44294</v>
      </c>
      <c r="E100" s="2">
        <v>44294</v>
      </c>
      <c r="F100">
        <v>15</v>
      </c>
      <c r="G100" t="str">
        <f>VLOOKUP(Table_employee_timesheet_fact1[[#This Row],[employee_dim_employee_id]],Dim_Employee!A:C,3,FALSE)</f>
        <v>Lorenzo Medina</v>
      </c>
    </row>
    <row r="101" spans="1:7" x14ac:dyDescent="0.25">
      <c r="A101">
        <v>2279</v>
      </c>
      <c r="B101">
        <v>1</v>
      </c>
      <c r="C101">
        <v>8</v>
      </c>
      <c r="D101" s="2">
        <v>44294</v>
      </c>
      <c r="E101" s="2">
        <v>44294</v>
      </c>
      <c r="F101">
        <v>5</v>
      </c>
      <c r="G101" t="str">
        <f>VLOOKUP(Table_employee_timesheet_fact1[[#This Row],[employee_dim_employee_id]],Dim_Employee!A:C,3,FALSE)</f>
        <v>Deivis Zepeda Baires</v>
      </c>
    </row>
    <row r="102" spans="1:7" x14ac:dyDescent="0.25">
      <c r="A102">
        <v>2302</v>
      </c>
      <c r="B102">
        <v>1</v>
      </c>
      <c r="C102">
        <v>8</v>
      </c>
      <c r="D102" s="2">
        <v>44294</v>
      </c>
      <c r="E102" s="2">
        <v>44294</v>
      </c>
      <c r="F102">
        <v>9</v>
      </c>
      <c r="G102" t="str">
        <f>VLOOKUP(Table_employee_timesheet_fact1[[#This Row],[employee_dim_employee_id]],Dim_Employee!A:C,3,FALSE)</f>
        <v>Jaime Sevilla Hernandez</v>
      </c>
    </row>
    <row r="103" spans="1:7" x14ac:dyDescent="0.25">
      <c r="A103">
        <v>2271</v>
      </c>
      <c r="B103">
        <v>1</v>
      </c>
      <c r="C103">
        <v>8</v>
      </c>
      <c r="D103" s="2">
        <v>44294</v>
      </c>
      <c r="E103" s="2">
        <v>44294</v>
      </c>
      <c r="F103">
        <v>3</v>
      </c>
      <c r="G103" t="str">
        <f>VLOOKUP(Table_employee_timesheet_fact1[[#This Row],[employee_dim_employee_id]],Dim_Employee!A:C,3,FALSE)</f>
        <v>Darwin Casco-Escorcia</v>
      </c>
    </row>
    <row r="104" spans="1:7" x14ac:dyDescent="0.25">
      <c r="A104">
        <v>2400</v>
      </c>
      <c r="B104">
        <v>1</v>
      </c>
      <c r="C104">
        <v>8</v>
      </c>
      <c r="D104" s="2">
        <v>44294</v>
      </c>
      <c r="E104" s="2">
        <v>44294</v>
      </c>
      <c r="F104">
        <v>20</v>
      </c>
      <c r="G104" t="str">
        <f>VLOOKUP(Table_employee_timesheet_fact1[[#This Row],[employee_dim_employee_id]],Dim_Employee!A:C,3,FALSE)</f>
        <v>Vicente Zepeda Landaverde</v>
      </c>
    </row>
    <row r="105" spans="1:7" x14ac:dyDescent="0.25">
      <c r="A105">
        <v>2251</v>
      </c>
      <c r="B105">
        <v>1</v>
      </c>
      <c r="C105">
        <v>8</v>
      </c>
      <c r="D105" s="2">
        <v>44294</v>
      </c>
      <c r="E105" s="2">
        <v>44294</v>
      </c>
      <c r="F105">
        <v>2</v>
      </c>
      <c r="G105" t="str">
        <f>VLOOKUP(Table_employee_timesheet_fact1[[#This Row],[employee_dim_employee_id]],Dim_Employee!A:C,3,FALSE)</f>
        <v>Danir Hernandez</v>
      </c>
    </row>
    <row r="106" spans="1:7" x14ac:dyDescent="0.25">
      <c r="A106">
        <v>2324</v>
      </c>
      <c r="B106">
        <v>1</v>
      </c>
      <c r="C106">
        <v>8</v>
      </c>
      <c r="D106" s="2">
        <v>44294</v>
      </c>
      <c r="E106" s="2">
        <v>8</v>
      </c>
      <c r="F106">
        <v>10</v>
      </c>
      <c r="G106" t="str">
        <f>VLOOKUP(Table_employee_timesheet_fact1[[#This Row],[employee_dim_employee_id]],Dim_Employee!A:C,3,FALSE)</f>
        <v>Jorge H. Machuca Aquino</v>
      </c>
    </row>
    <row r="107" spans="1:7" x14ac:dyDescent="0.25">
      <c r="A107">
        <v>2295</v>
      </c>
      <c r="B107">
        <v>1</v>
      </c>
      <c r="C107">
        <v>8</v>
      </c>
      <c r="D107" s="2">
        <v>44294</v>
      </c>
      <c r="E107" s="2">
        <v>44294</v>
      </c>
      <c r="F107">
        <v>8</v>
      </c>
      <c r="G107" t="str">
        <f>VLOOKUP(Table_employee_timesheet_fact1[[#This Row],[employee_dim_employee_id]],Dim_Employee!A:C,3,FALSE)</f>
        <v>Holvin Ali Casco Escorsia</v>
      </c>
    </row>
    <row r="108" spans="1:7" x14ac:dyDescent="0.25">
      <c r="A108">
        <v>2232</v>
      </c>
      <c r="B108">
        <v>1</v>
      </c>
      <c r="C108">
        <v>8</v>
      </c>
      <c r="D108" s="2">
        <v>44294</v>
      </c>
      <c r="E108" s="2">
        <v>44294</v>
      </c>
      <c r="F108">
        <v>1</v>
      </c>
      <c r="G108" t="str">
        <f>VLOOKUP(Table_employee_timesheet_fact1[[#This Row],[employee_dim_employee_id]],Dim_Employee!A:C,3,FALSE)</f>
        <v>Alsides Rugama</v>
      </c>
    </row>
    <row r="109" spans="1:7" x14ac:dyDescent="0.25">
      <c r="A109">
        <v>2378</v>
      </c>
      <c r="B109">
        <v>1</v>
      </c>
      <c r="C109">
        <v>8.5</v>
      </c>
      <c r="D109" s="2">
        <v>44294</v>
      </c>
      <c r="E109" s="2">
        <v>44294</v>
      </c>
      <c r="F109">
        <v>19</v>
      </c>
      <c r="G109" t="str">
        <f>VLOOKUP(Table_employee_timesheet_fact1[[#This Row],[employee_dim_employee_id]],Dim_Employee!A:C,3,FALSE)</f>
        <v>Ruth Alcantar</v>
      </c>
    </row>
    <row r="110" spans="1:7" x14ac:dyDescent="0.25">
      <c r="A110">
        <v>2294</v>
      </c>
      <c r="B110">
        <v>1</v>
      </c>
      <c r="C110">
        <v>8</v>
      </c>
      <c r="D110" s="2">
        <v>44293</v>
      </c>
      <c r="E110" s="2">
        <v>44293</v>
      </c>
      <c r="F110">
        <v>8</v>
      </c>
      <c r="G110" t="str">
        <f>VLOOKUP(Table_employee_timesheet_fact1[[#This Row],[employee_dim_employee_id]],Dim_Employee!A:C,3,FALSE)</f>
        <v>Holvin Ali Casco Escorsia</v>
      </c>
    </row>
    <row r="111" spans="1:7" x14ac:dyDescent="0.25">
      <c r="A111">
        <v>2231</v>
      </c>
      <c r="B111">
        <v>1</v>
      </c>
      <c r="C111">
        <v>8</v>
      </c>
      <c r="D111" s="2">
        <v>44293</v>
      </c>
      <c r="E111" s="2">
        <v>44293</v>
      </c>
      <c r="F111">
        <v>1</v>
      </c>
      <c r="G111" t="str">
        <f>VLOOKUP(Table_employee_timesheet_fact1[[#This Row],[employee_dim_employee_id]],Dim_Employee!A:C,3,FALSE)</f>
        <v>Alsides Rugama</v>
      </c>
    </row>
    <row r="112" spans="1:7" x14ac:dyDescent="0.25">
      <c r="A112">
        <v>2372</v>
      </c>
      <c r="B112">
        <v>1</v>
      </c>
      <c r="C112">
        <v>8</v>
      </c>
      <c r="D112" s="2">
        <v>44293</v>
      </c>
      <c r="E112" s="2">
        <v>44293</v>
      </c>
      <c r="F112">
        <v>23</v>
      </c>
      <c r="G112" t="str">
        <f>VLOOKUP(Table_employee_timesheet_fact1[[#This Row],[employee_dim_employee_id]],Dim_Employee!A:C,3,FALSE)</f>
        <v>Pedro A Zepeda Landaverde</v>
      </c>
    </row>
    <row r="113" spans="1:7" x14ac:dyDescent="0.25">
      <c r="A113">
        <v>2352</v>
      </c>
      <c r="B113">
        <v>1</v>
      </c>
      <c r="C113">
        <v>8</v>
      </c>
      <c r="D113" s="2">
        <v>44293</v>
      </c>
      <c r="E113" s="2">
        <v>44293</v>
      </c>
      <c r="F113">
        <v>15</v>
      </c>
      <c r="G113" t="str">
        <f>VLOOKUP(Table_employee_timesheet_fact1[[#This Row],[employee_dim_employee_id]],Dim_Employee!A:C,3,FALSE)</f>
        <v>Lorenzo Medina</v>
      </c>
    </row>
    <row r="114" spans="1:7" x14ac:dyDescent="0.25">
      <c r="A114">
        <v>2278</v>
      </c>
      <c r="B114">
        <v>1</v>
      </c>
      <c r="C114">
        <v>8</v>
      </c>
      <c r="D114" s="2">
        <v>44293</v>
      </c>
      <c r="E114" s="2">
        <v>44293</v>
      </c>
      <c r="F114">
        <v>5</v>
      </c>
      <c r="G114" t="str">
        <f>VLOOKUP(Table_employee_timesheet_fact1[[#This Row],[employee_dim_employee_id]],Dim_Employee!A:C,3,FALSE)</f>
        <v>Deivis Zepeda Baires</v>
      </c>
    </row>
    <row r="115" spans="1:7" x14ac:dyDescent="0.25">
      <c r="A115">
        <v>2323</v>
      </c>
      <c r="B115">
        <v>1</v>
      </c>
      <c r="C115">
        <v>8</v>
      </c>
      <c r="D115" s="2">
        <v>44293</v>
      </c>
      <c r="E115" s="2">
        <v>8</v>
      </c>
      <c r="F115">
        <v>10</v>
      </c>
      <c r="G115" t="str">
        <f>VLOOKUP(Table_employee_timesheet_fact1[[#This Row],[employee_dim_employee_id]],Dim_Employee!A:C,3,FALSE)</f>
        <v>Jorge H. Machuca Aquino</v>
      </c>
    </row>
    <row r="116" spans="1:7" x14ac:dyDescent="0.25">
      <c r="A116">
        <v>2301</v>
      </c>
      <c r="B116">
        <v>1</v>
      </c>
      <c r="C116">
        <v>8</v>
      </c>
      <c r="D116" s="2">
        <v>44293</v>
      </c>
      <c r="E116" s="2">
        <v>44293</v>
      </c>
      <c r="F116">
        <v>9</v>
      </c>
      <c r="G116" t="str">
        <f>VLOOKUP(Table_employee_timesheet_fact1[[#This Row],[employee_dim_employee_id]],Dim_Employee!A:C,3,FALSE)</f>
        <v>Jaime Sevilla Hernandez</v>
      </c>
    </row>
    <row r="117" spans="1:7" x14ac:dyDescent="0.25">
      <c r="A117">
        <v>2270</v>
      </c>
      <c r="B117">
        <v>1</v>
      </c>
      <c r="C117">
        <v>8</v>
      </c>
      <c r="D117" s="2">
        <v>44293</v>
      </c>
      <c r="E117" s="2">
        <v>44293</v>
      </c>
      <c r="F117">
        <v>3</v>
      </c>
      <c r="G117" t="str">
        <f>VLOOKUP(Table_employee_timesheet_fact1[[#This Row],[employee_dim_employee_id]],Dim_Employee!A:C,3,FALSE)</f>
        <v>Darwin Casco-Escorcia</v>
      </c>
    </row>
    <row r="118" spans="1:7" x14ac:dyDescent="0.25">
      <c r="A118">
        <v>2399</v>
      </c>
      <c r="B118">
        <v>1</v>
      </c>
      <c r="C118">
        <v>8</v>
      </c>
      <c r="D118" s="2">
        <v>44293</v>
      </c>
      <c r="E118" s="2">
        <v>44293</v>
      </c>
      <c r="F118">
        <v>20</v>
      </c>
      <c r="G118" t="str">
        <f>VLOOKUP(Table_employee_timesheet_fact1[[#This Row],[employee_dim_employee_id]],Dim_Employee!A:C,3,FALSE)</f>
        <v>Vicente Zepeda Landaverde</v>
      </c>
    </row>
    <row r="119" spans="1:7" x14ac:dyDescent="0.25">
      <c r="A119">
        <v>2377</v>
      </c>
      <c r="B119">
        <v>1</v>
      </c>
      <c r="C119">
        <v>9.25</v>
      </c>
      <c r="D119" s="2">
        <v>44293</v>
      </c>
      <c r="E119" s="2">
        <v>44293</v>
      </c>
      <c r="F119">
        <v>19</v>
      </c>
      <c r="G119" t="str">
        <f>VLOOKUP(Table_employee_timesheet_fact1[[#This Row],[employee_dim_employee_id]],Dim_Employee!A:C,3,FALSE)</f>
        <v>Ruth Alcantar</v>
      </c>
    </row>
    <row r="120" spans="1:7" x14ac:dyDescent="0.25">
      <c r="A120">
        <v>2250</v>
      </c>
      <c r="B120">
        <v>1</v>
      </c>
      <c r="C120">
        <v>8</v>
      </c>
      <c r="D120" s="2">
        <v>44293</v>
      </c>
      <c r="E120" s="2">
        <v>44293</v>
      </c>
      <c r="F120">
        <v>2</v>
      </c>
      <c r="G120" t="str">
        <f>VLOOKUP(Table_employee_timesheet_fact1[[#This Row],[employee_dim_employee_id]],Dim_Employee!A:C,3,FALSE)</f>
        <v>Danir Hernandez</v>
      </c>
    </row>
    <row r="121" spans="1:7" x14ac:dyDescent="0.25">
      <c r="A121">
        <v>2269</v>
      </c>
      <c r="B121">
        <v>1</v>
      </c>
      <c r="C121">
        <v>8</v>
      </c>
      <c r="D121" s="2">
        <v>44292</v>
      </c>
      <c r="E121" s="2">
        <v>44292</v>
      </c>
      <c r="F121">
        <v>3</v>
      </c>
      <c r="G121" t="str">
        <f>VLOOKUP(Table_employee_timesheet_fact1[[#This Row],[employee_dim_employee_id]],Dim_Employee!A:C,3,FALSE)</f>
        <v>Darwin Casco-Escorcia</v>
      </c>
    </row>
    <row r="122" spans="1:7" x14ac:dyDescent="0.25">
      <c r="A122">
        <v>2398</v>
      </c>
      <c r="B122">
        <v>1</v>
      </c>
      <c r="C122">
        <v>8</v>
      </c>
      <c r="D122" s="2">
        <v>44292</v>
      </c>
      <c r="E122" s="2">
        <v>44292</v>
      </c>
      <c r="F122">
        <v>20</v>
      </c>
      <c r="G122" t="str">
        <f>VLOOKUP(Table_employee_timesheet_fact1[[#This Row],[employee_dim_employee_id]],Dim_Employee!A:C,3,FALSE)</f>
        <v>Vicente Zepeda Landaverde</v>
      </c>
    </row>
    <row r="123" spans="1:7" x14ac:dyDescent="0.25">
      <c r="A123">
        <v>2249</v>
      </c>
      <c r="B123">
        <v>1</v>
      </c>
      <c r="C123">
        <v>8</v>
      </c>
      <c r="D123" s="2">
        <v>44292</v>
      </c>
      <c r="E123" s="2">
        <v>44292</v>
      </c>
      <c r="F123">
        <v>2</v>
      </c>
      <c r="G123" t="str">
        <f>VLOOKUP(Table_employee_timesheet_fact1[[#This Row],[employee_dim_employee_id]],Dim_Employee!A:C,3,FALSE)</f>
        <v>Danir Hernandez</v>
      </c>
    </row>
    <row r="124" spans="1:7" x14ac:dyDescent="0.25">
      <c r="A124">
        <v>2293</v>
      </c>
      <c r="B124">
        <v>1</v>
      </c>
      <c r="C124">
        <v>8</v>
      </c>
      <c r="D124" s="2">
        <v>44292</v>
      </c>
      <c r="E124" s="2">
        <v>44292</v>
      </c>
      <c r="F124">
        <v>8</v>
      </c>
      <c r="G124" t="str">
        <f>VLOOKUP(Table_employee_timesheet_fact1[[#This Row],[employee_dim_employee_id]],Dim_Employee!A:C,3,FALSE)</f>
        <v>Holvin Ali Casco Escorsia</v>
      </c>
    </row>
    <row r="125" spans="1:7" x14ac:dyDescent="0.25">
      <c r="A125">
        <v>2376</v>
      </c>
      <c r="B125">
        <v>1</v>
      </c>
      <c r="C125">
        <v>8.5</v>
      </c>
      <c r="D125" s="2">
        <v>44292</v>
      </c>
      <c r="E125" s="2">
        <v>44292</v>
      </c>
      <c r="F125">
        <v>19</v>
      </c>
      <c r="G125" t="str">
        <f>VLOOKUP(Table_employee_timesheet_fact1[[#This Row],[employee_dim_employee_id]],Dim_Employee!A:C,3,FALSE)</f>
        <v>Ruth Alcantar</v>
      </c>
    </row>
    <row r="126" spans="1:7" x14ac:dyDescent="0.25">
      <c r="A126">
        <v>2322</v>
      </c>
      <c r="B126">
        <v>1</v>
      </c>
      <c r="C126">
        <v>8</v>
      </c>
      <c r="D126" s="2">
        <v>44292</v>
      </c>
      <c r="E126" s="2">
        <v>8</v>
      </c>
      <c r="F126">
        <v>10</v>
      </c>
      <c r="G126" t="str">
        <f>VLOOKUP(Table_employee_timesheet_fact1[[#This Row],[employee_dim_employee_id]],Dim_Employee!A:C,3,FALSE)</f>
        <v>Jorge H. Machuca Aquino</v>
      </c>
    </row>
    <row r="127" spans="1:7" x14ac:dyDescent="0.25">
      <c r="A127">
        <v>2371</v>
      </c>
      <c r="B127">
        <v>1</v>
      </c>
      <c r="C127">
        <v>8</v>
      </c>
      <c r="D127" s="2">
        <v>44292</v>
      </c>
      <c r="E127" s="2">
        <v>44292</v>
      </c>
      <c r="F127">
        <v>23</v>
      </c>
      <c r="G127" t="str">
        <f>VLOOKUP(Table_employee_timesheet_fact1[[#This Row],[employee_dim_employee_id]],Dim_Employee!A:C,3,FALSE)</f>
        <v>Pedro A Zepeda Landaverde</v>
      </c>
    </row>
    <row r="128" spans="1:7" x14ac:dyDescent="0.25">
      <c r="A128">
        <v>2230</v>
      </c>
      <c r="B128">
        <v>1</v>
      </c>
      <c r="C128">
        <v>13</v>
      </c>
      <c r="D128" s="2">
        <v>44292</v>
      </c>
      <c r="E128" s="2">
        <v>44292</v>
      </c>
      <c r="F128">
        <v>1</v>
      </c>
      <c r="G128" t="str">
        <f>VLOOKUP(Table_employee_timesheet_fact1[[#This Row],[employee_dim_employee_id]],Dim_Employee!A:C,3,FALSE)</f>
        <v>Alsides Rugama</v>
      </c>
    </row>
    <row r="129" spans="1:7" x14ac:dyDescent="0.25">
      <c r="A129">
        <v>2351</v>
      </c>
      <c r="B129">
        <v>1</v>
      </c>
      <c r="C129">
        <v>8</v>
      </c>
      <c r="D129" s="2">
        <v>44292</v>
      </c>
      <c r="E129" s="2">
        <v>44292</v>
      </c>
      <c r="F129">
        <v>15</v>
      </c>
      <c r="G129" t="str">
        <f>VLOOKUP(Table_employee_timesheet_fact1[[#This Row],[employee_dim_employee_id]],Dim_Employee!A:C,3,FALSE)</f>
        <v>Lorenzo Medina</v>
      </c>
    </row>
    <row r="130" spans="1:7" x14ac:dyDescent="0.25">
      <c r="A130">
        <v>2277</v>
      </c>
      <c r="B130">
        <v>1</v>
      </c>
      <c r="C130">
        <v>8</v>
      </c>
      <c r="D130" s="2">
        <v>44292</v>
      </c>
      <c r="E130" s="2">
        <v>44292</v>
      </c>
      <c r="F130">
        <v>5</v>
      </c>
      <c r="G130" t="str">
        <f>VLOOKUP(Table_employee_timesheet_fact1[[#This Row],[employee_dim_employee_id]],Dim_Employee!A:C,3,FALSE)</f>
        <v>Deivis Zepeda Baires</v>
      </c>
    </row>
    <row r="131" spans="1:7" x14ac:dyDescent="0.25">
      <c r="A131">
        <v>2300</v>
      </c>
      <c r="B131">
        <v>1</v>
      </c>
      <c r="C131">
        <v>8</v>
      </c>
      <c r="D131" s="2">
        <v>44292</v>
      </c>
      <c r="E131" s="2">
        <v>44292</v>
      </c>
      <c r="F131">
        <v>9</v>
      </c>
      <c r="G131" t="str">
        <f>VLOOKUP(Table_employee_timesheet_fact1[[#This Row],[employee_dim_employee_id]],Dim_Employee!A:C,3,FALSE)</f>
        <v>Jaime Sevilla Hernandez</v>
      </c>
    </row>
    <row r="132" spans="1:7" x14ac:dyDescent="0.25">
      <c r="A132">
        <v>2375</v>
      </c>
      <c r="B132">
        <v>1</v>
      </c>
      <c r="C132">
        <v>8.25</v>
      </c>
      <c r="D132" s="2">
        <v>44291</v>
      </c>
      <c r="E132" s="2">
        <v>44291</v>
      </c>
      <c r="F132">
        <v>19</v>
      </c>
      <c r="G132" t="str">
        <f>VLOOKUP(Table_employee_timesheet_fact1[[#This Row],[employee_dim_employee_id]],Dim_Employee!A:C,3,FALSE)</f>
        <v>Ruth Alcantar</v>
      </c>
    </row>
    <row r="133" spans="1:7" x14ac:dyDescent="0.25">
      <c r="A133">
        <v>2350</v>
      </c>
      <c r="B133">
        <v>1</v>
      </c>
      <c r="C133">
        <v>8</v>
      </c>
      <c r="D133" s="2">
        <v>44291</v>
      </c>
      <c r="E133" s="2">
        <v>44291</v>
      </c>
      <c r="F133">
        <v>15</v>
      </c>
      <c r="G133" t="str">
        <f>VLOOKUP(Table_employee_timesheet_fact1[[#This Row],[employee_dim_employee_id]],Dim_Employee!A:C,3,FALSE)</f>
        <v>Lorenzo Medina</v>
      </c>
    </row>
    <row r="134" spans="1:7" x14ac:dyDescent="0.25">
      <c r="A134">
        <v>2276</v>
      </c>
      <c r="B134">
        <v>1</v>
      </c>
      <c r="C134">
        <v>8</v>
      </c>
      <c r="D134" s="2">
        <v>44291</v>
      </c>
      <c r="E134" s="2">
        <v>44291</v>
      </c>
      <c r="F134">
        <v>5</v>
      </c>
      <c r="G134" t="str">
        <f>VLOOKUP(Table_employee_timesheet_fact1[[#This Row],[employee_dim_employee_id]],Dim_Employee!A:C,3,FALSE)</f>
        <v>Deivis Zepeda Baires</v>
      </c>
    </row>
    <row r="135" spans="1:7" x14ac:dyDescent="0.25">
      <c r="A135">
        <v>2299</v>
      </c>
      <c r="B135">
        <v>1</v>
      </c>
      <c r="C135">
        <v>8</v>
      </c>
      <c r="D135" s="2">
        <v>44291</v>
      </c>
      <c r="E135" s="2">
        <v>44291</v>
      </c>
      <c r="F135">
        <v>9</v>
      </c>
      <c r="G135" t="str">
        <f>VLOOKUP(Table_employee_timesheet_fact1[[#This Row],[employee_dim_employee_id]],Dim_Employee!A:C,3,FALSE)</f>
        <v>Jaime Sevilla Hernandez</v>
      </c>
    </row>
    <row r="136" spans="1:7" x14ac:dyDescent="0.25">
      <c r="A136">
        <v>2268</v>
      </c>
      <c r="B136">
        <v>1</v>
      </c>
      <c r="C136">
        <v>8</v>
      </c>
      <c r="D136" s="2">
        <v>44291</v>
      </c>
      <c r="E136" s="2">
        <v>44291</v>
      </c>
      <c r="F136">
        <v>3</v>
      </c>
      <c r="G136" t="str">
        <f>VLOOKUP(Table_employee_timesheet_fact1[[#This Row],[employee_dim_employee_id]],Dim_Employee!A:C,3,FALSE)</f>
        <v>Darwin Casco-Escorcia</v>
      </c>
    </row>
    <row r="137" spans="1:7" x14ac:dyDescent="0.25">
      <c r="A137">
        <v>2397</v>
      </c>
      <c r="B137">
        <v>1</v>
      </c>
      <c r="C137">
        <v>8</v>
      </c>
      <c r="D137" s="2">
        <v>44291</v>
      </c>
      <c r="E137" s="2">
        <v>44291</v>
      </c>
      <c r="F137">
        <v>20</v>
      </c>
      <c r="G137" t="str">
        <f>VLOOKUP(Table_employee_timesheet_fact1[[#This Row],[employee_dim_employee_id]],Dim_Employee!A:C,3,FALSE)</f>
        <v>Vicente Zepeda Landaverde</v>
      </c>
    </row>
    <row r="138" spans="1:7" x14ac:dyDescent="0.25">
      <c r="A138">
        <v>2321</v>
      </c>
      <c r="B138">
        <v>1</v>
      </c>
      <c r="C138">
        <v>8</v>
      </c>
      <c r="D138" s="2">
        <v>44291</v>
      </c>
      <c r="E138" s="2">
        <v>8</v>
      </c>
      <c r="F138">
        <v>10</v>
      </c>
      <c r="G138" t="str">
        <f>VLOOKUP(Table_employee_timesheet_fact1[[#This Row],[employee_dim_employee_id]],Dim_Employee!A:C,3,FALSE)</f>
        <v>Jorge H. Machuca Aquino</v>
      </c>
    </row>
    <row r="139" spans="1:7" x14ac:dyDescent="0.25">
      <c r="A139">
        <v>2248</v>
      </c>
      <c r="B139">
        <v>1</v>
      </c>
      <c r="C139">
        <v>8</v>
      </c>
      <c r="D139" s="2">
        <v>44291</v>
      </c>
      <c r="E139" s="2">
        <v>44291</v>
      </c>
      <c r="F139">
        <v>2</v>
      </c>
      <c r="G139" t="str">
        <f>VLOOKUP(Table_employee_timesheet_fact1[[#This Row],[employee_dim_employee_id]],Dim_Employee!A:C,3,FALSE)</f>
        <v>Danir Hernandez</v>
      </c>
    </row>
    <row r="140" spans="1:7" x14ac:dyDescent="0.25">
      <c r="A140">
        <v>2292</v>
      </c>
      <c r="B140">
        <v>1</v>
      </c>
      <c r="C140">
        <v>8</v>
      </c>
      <c r="D140" s="2">
        <v>44291</v>
      </c>
      <c r="E140" s="2">
        <v>44291</v>
      </c>
      <c r="F140">
        <v>8</v>
      </c>
      <c r="G140" t="str">
        <f>VLOOKUP(Table_employee_timesheet_fact1[[#This Row],[employee_dim_employee_id]],Dim_Employee!A:C,3,FALSE)</f>
        <v>Holvin Ali Casco Escorsia</v>
      </c>
    </row>
    <row r="141" spans="1:7" x14ac:dyDescent="0.25">
      <c r="A141">
        <v>2229</v>
      </c>
      <c r="B141">
        <v>1</v>
      </c>
      <c r="C141">
        <v>8</v>
      </c>
      <c r="D141" s="2">
        <v>44291</v>
      </c>
      <c r="E141" s="2">
        <v>44291</v>
      </c>
      <c r="F141">
        <v>1</v>
      </c>
      <c r="G141" t="str">
        <f>VLOOKUP(Table_employee_timesheet_fact1[[#This Row],[employee_dim_employee_id]],Dim_Employee!A:C,3,FALSE)</f>
        <v>Alsides Rugama</v>
      </c>
    </row>
    <row r="142" spans="1:7" x14ac:dyDescent="0.25">
      <c r="A142">
        <v>2370</v>
      </c>
      <c r="B142">
        <v>1</v>
      </c>
      <c r="C142">
        <v>8</v>
      </c>
      <c r="D142" s="2">
        <v>44291</v>
      </c>
      <c r="E142" s="2">
        <v>44291</v>
      </c>
      <c r="F142">
        <v>23</v>
      </c>
      <c r="G142" t="str">
        <f>VLOOKUP(Table_employee_timesheet_fact1[[#This Row],[employee_dim_employee_id]],Dim_Employee!A:C,3,FALSE)</f>
        <v>Pedro A Zepeda Landaverde</v>
      </c>
    </row>
    <row r="143" spans="1:7" x14ac:dyDescent="0.25">
      <c r="A143">
        <v>2320</v>
      </c>
      <c r="B143">
        <v>1</v>
      </c>
      <c r="C143">
        <v>7.5</v>
      </c>
      <c r="D143" s="2">
        <v>44288</v>
      </c>
      <c r="E143" s="2">
        <v>7</v>
      </c>
      <c r="F143">
        <v>10</v>
      </c>
      <c r="G143" t="str">
        <f>VLOOKUP(Table_employee_timesheet_fact1[[#This Row],[employee_dim_employee_id]],Dim_Employee!A:C,3,FALSE)</f>
        <v>Jorge H. Machuca Aquino</v>
      </c>
    </row>
    <row r="144" spans="1:7" x14ac:dyDescent="0.25">
      <c r="A144">
        <v>2349</v>
      </c>
      <c r="B144">
        <v>1</v>
      </c>
      <c r="C144">
        <v>8</v>
      </c>
      <c r="D144" s="2">
        <v>44288</v>
      </c>
      <c r="E144" s="2">
        <v>44288</v>
      </c>
      <c r="F144">
        <v>15</v>
      </c>
      <c r="G144" t="str">
        <f>VLOOKUP(Table_employee_timesheet_fact1[[#This Row],[employee_dim_employee_id]],Dim_Employee!A:C,3,FALSE)</f>
        <v>Lorenzo Medina</v>
      </c>
    </row>
    <row r="145" spans="1:7" x14ac:dyDescent="0.25">
      <c r="A145">
        <v>2374</v>
      </c>
      <c r="B145">
        <v>1</v>
      </c>
      <c r="C145">
        <v>9</v>
      </c>
      <c r="D145" s="2">
        <v>44288</v>
      </c>
      <c r="E145" s="2">
        <v>44288</v>
      </c>
      <c r="F145">
        <v>19</v>
      </c>
      <c r="G145" t="str">
        <f>VLOOKUP(Table_employee_timesheet_fact1[[#This Row],[employee_dim_employee_id]],Dim_Employee!A:C,3,FALSE)</f>
        <v>Ruth Alcantar</v>
      </c>
    </row>
    <row r="146" spans="1:7" x14ac:dyDescent="0.25">
      <c r="A146">
        <v>2275</v>
      </c>
      <c r="B146">
        <v>1</v>
      </c>
      <c r="C146">
        <v>8</v>
      </c>
      <c r="D146" s="2">
        <v>44288</v>
      </c>
      <c r="E146" s="2">
        <v>44288</v>
      </c>
      <c r="F146">
        <v>5</v>
      </c>
      <c r="G146" t="str">
        <f>VLOOKUP(Table_employee_timesheet_fact1[[#This Row],[employee_dim_employee_id]],Dim_Employee!A:C,3,FALSE)</f>
        <v>Deivis Zepeda Baires</v>
      </c>
    </row>
    <row r="147" spans="1:7" x14ac:dyDescent="0.25">
      <c r="A147">
        <v>2298</v>
      </c>
      <c r="B147">
        <v>1</v>
      </c>
      <c r="C147">
        <v>8</v>
      </c>
      <c r="D147" s="2">
        <v>44288</v>
      </c>
      <c r="E147" s="2">
        <v>44288</v>
      </c>
      <c r="F147">
        <v>9</v>
      </c>
      <c r="G147" t="str">
        <f>VLOOKUP(Table_employee_timesheet_fact1[[#This Row],[employee_dim_employee_id]],Dim_Employee!A:C,3,FALSE)</f>
        <v>Jaime Sevilla Hernandez</v>
      </c>
    </row>
    <row r="148" spans="1:7" x14ac:dyDescent="0.25">
      <c r="A148">
        <v>2267</v>
      </c>
      <c r="B148">
        <v>1</v>
      </c>
      <c r="C148">
        <v>8</v>
      </c>
      <c r="D148" s="2">
        <v>44288</v>
      </c>
      <c r="E148" s="2">
        <v>44288</v>
      </c>
      <c r="F148">
        <v>3</v>
      </c>
      <c r="G148" t="str">
        <f>VLOOKUP(Table_employee_timesheet_fact1[[#This Row],[employee_dim_employee_id]],Dim_Employee!A:C,3,FALSE)</f>
        <v>Darwin Casco-Escorcia</v>
      </c>
    </row>
    <row r="149" spans="1:7" x14ac:dyDescent="0.25">
      <c r="A149">
        <v>2396</v>
      </c>
      <c r="B149">
        <v>1</v>
      </c>
      <c r="C149">
        <v>8</v>
      </c>
      <c r="D149" s="2">
        <v>44288</v>
      </c>
      <c r="E149" s="2">
        <v>44288</v>
      </c>
      <c r="F149">
        <v>20</v>
      </c>
      <c r="G149" t="str">
        <f>VLOOKUP(Table_employee_timesheet_fact1[[#This Row],[employee_dim_employee_id]],Dim_Employee!A:C,3,FALSE)</f>
        <v>Vicente Zepeda Landaverde</v>
      </c>
    </row>
    <row r="150" spans="1:7" x14ac:dyDescent="0.25">
      <c r="A150">
        <v>2247</v>
      </c>
      <c r="B150">
        <v>1</v>
      </c>
      <c r="C150">
        <v>8</v>
      </c>
      <c r="D150" s="2">
        <v>44288</v>
      </c>
      <c r="E150" s="2">
        <v>44288</v>
      </c>
      <c r="F150">
        <v>2</v>
      </c>
      <c r="G150" t="str">
        <f>VLOOKUP(Table_employee_timesheet_fact1[[#This Row],[employee_dim_employee_id]],Dim_Employee!A:C,3,FALSE)</f>
        <v>Danir Hernandez</v>
      </c>
    </row>
    <row r="151" spans="1:7" x14ac:dyDescent="0.25">
      <c r="A151">
        <v>2291</v>
      </c>
      <c r="B151">
        <v>1</v>
      </c>
      <c r="C151">
        <v>8</v>
      </c>
      <c r="D151" s="2">
        <v>44288</v>
      </c>
      <c r="E151" s="2">
        <v>44288</v>
      </c>
      <c r="F151">
        <v>8</v>
      </c>
      <c r="G151" t="str">
        <f>VLOOKUP(Table_employee_timesheet_fact1[[#This Row],[employee_dim_employee_id]],Dim_Employee!A:C,3,FALSE)</f>
        <v>Holvin Ali Casco Escorsia</v>
      </c>
    </row>
    <row r="152" spans="1:7" x14ac:dyDescent="0.25">
      <c r="A152">
        <v>2228</v>
      </c>
      <c r="B152">
        <v>1</v>
      </c>
      <c r="C152">
        <v>8</v>
      </c>
      <c r="D152" s="2">
        <v>44288</v>
      </c>
      <c r="E152" s="2">
        <v>44288</v>
      </c>
      <c r="F152">
        <v>1</v>
      </c>
      <c r="G152" t="str">
        <f>VLOOKUP(Table_employee_timesheet_fact1[[#This Row],[employee_dim_employee_id]],Dim_Employee!A:C,3,FALSE)</f>
        <v>Alsides Rugama</v>
      </c>
    </row>
    <row r="153" spans="1:7" x14ac:dyDescent="0.25">
      <c r="A153">
        <v>2246</v>
      </c>
      <c r="B153">
        <v>1</v>
      </c>
      <c r="C153">
        <v>15.75</v>
      </c>
      <c r="D153" s="2">
        <v>44287</v>
      </c>
      <c r="E153" s="2">
        <v>44287</v>
      </c>
      <c r="F153">
        <v>2</v>
      </c>
      <c r="G153" t="str">
        <f>VLOOKUP(Table_employee_timesheet_fact1[[#This Row],[employee_dim_employee_id]],Dim_Employee!A:C,3,FALSE)</f>
        <v>Danir Hernandez</v>
      </c>
    </row>
    <row r="154" spans="1:7" x14ac:dyDescent="0.25">
      <c r="A154">
        <v>2290</v>
      </c>
      <c r="B154">
        <v>1</v>
      </c>
      <c r="C154">
        <v>8</v>
      </c>
      <c r="D154" s="2">
        <v>44287</v>
      </c>
      <c r="E154" s="2">
        <v>44287</v>
      </c>
      <c r="F154">
        <v>8</v>
      </c>
      <c r="G154" t="str">
        <f>VLOOKUP(Table_employee_timesheet_fact1[[#This Row],[employee_dim_employee_id]],Dim_Employee!A:C,3,FALSE)</f>
        <v>Holvin Ali Casco Escorsia</v>
      </c>
    </row>
    <row r="155" spans="1:7" x14ac:dyDescent="0.25">
      <c r="A155">
        <v>2373</v>
      </c>
      <c r="B155">
        <v>1</v>
      </c>
      <c r="C155">
        <v>8.75</v>
      </c>
      <c r="D155" s="2">
        <v>44287</v>
      </c>
      <c r="E155" s="2">
        <v>44287</v>
      </c>
      <c r="F155">
        <v>19</v>
      </c>
      <c r="G155" t="str">
        <f>VLOOKUP(Table_employee_timesheet_fact1[[#This Row],[employee_dim_employee_id]],Dim_Employee!A:C,3,FALSE)</f>
        <v>Ruth Alcantar</v>
      </c>
    </row>
    <row r="156" spans="1:7" x14ac:dyDescent="0.25">
      <c r="A156">
        <v>2319</v>
      </c>
      <c r="B156">
        <v>1</v>
      </c>
      <c r="C156">
        <v>8.25</v>
      </c>
      <c r="D156" s="2">
        <v>44287</v>
      </c>
      <c r="E156" s="2">
        <v>8</v>
      </c>
      <c r="F156">
        <v>10</v>
      </c>
      <c r="G156" t="str">
        <f>VLOOKUP(Table_employee_timesheet_fact1[[#This Row],[employee_dim_employee_id]],Dim_Employee!A:C,3,FALSE)</f>
        <v>Jorge H. Machuca Aquino</v>
      </c>
    </row>
    <row r="157" spans="1:7" x14ac:dyDescent="0.25">
      <c r="A157">
        <v>2227</v>
      </c>
      <c r="B157">
        <v>1</v>
      </c>
      <c r="C157">
        <v>8</v>
      </c>
      <c r="D157" s="2">
        <v>44287</v>
      </c>
      <c r="E157" s="2">
        <v>44287</v>
      </c>
      <c r="F157">
        <v>1</v>
      </c>
      <c r="G157" t="str">
        <f>VLOOKUP(Table_employee_timesheet_fact1[[#This Row],[employee_dim_employee_id]],Dim_Employee!A:C,3,FALSE)</f>
        <v>Alsides Rugama</v>
      </c>
    </row>
    <row r="158" spans="1:7" x14ac:dyDescent="0.25">
      <c r="A158">
        <v>2348</v>
      </c>
      <c r="B158">
        <v>1</v>
      </c>
      <c r="C158">
        <v>8</v>
      </c>
      <c r="D158" s="2">
        <v>44287</v>
      </c>
      <c r="E158" s="2">
        <v>44287</v>
      </c>
      <c r="F158">
        <v>15</v>
      </c>
      <c r="G158" t="str">
        <f>VLOOKUP(Table_employee_timesheet_fact1[[#This Row],[employee_dim_employee_id]],Dim_Employee!A:C,3,FALSE)</f>
        <v>Lorenzo Medina</v>
      </c>
    </row>
    <row r="159" spans="1:7" x14ac:dyDescent="0.25">
      <c r="A159">
        <v>2274</v>
      </c>
      <c r="B159">
        <v>1</v>
      </c>
      <c r="C159">
        <v>8</v>
      </c>
      <c r="D159" s="2">
        <v>44287</v>
      </c>
      <c r="E159" s="2">
        <v>44287</v>
      </c>
      <c r="F159">
        <v>5</v>
      </c>
      <c r="G159" t="str">
        <f>VLOOKUP(Table_employee_timesheet_fact1[[#This Row],[employee_dim_employee_id]],Dim_Employee!A:C,3,FALSE)</f>
        <v>Deivis Zepeda Baires</v>
      </c>
    </row>
    <row r="160" spans="1:7" x14ac:dyDescent="0.25">
      <c r="A160">
        <v>2297</v>
      </c>
      <c r="B160">
        <v>1</v>
      </c>
      <c r="C160">
        <v>8</v>
      </c>
      <c r="D160" s="2">
        <v>44287</v>
      </c>
      <c r="E160" s="2">
        <v>44287</v>
      </c>
      <c r="F160">
        <v>9</v>
      </c>
      <c r="G160" t="str">
        <f>VLOOKUP(Table_employee_timesheet_fact1[[#This Row],[employee_dim_employee_id]],Dim_Employee!A:C,3,FALSE)</f>
        <v>Jaime Sevilla Hernandez</v>
      </c>
    </row>
    <row r="161" spans="1:7" x14ac:dyDescent="0.25">
      <c r="A161">
        <v>2266</v>
      </c>
      <c r="B161">
        <v>1</v>
      </c>
      <c r="C161">
        <v>8</v>
      </c>
      <c r="D161" s="2">
        <v>44287</v>
      </c>
      <c r="E161" s="2">
        <v>44287</v>
      </c>
      <c r="F161">
        <v>3</v>
      </c>
      <c r="G161" t="str">
        <f>VLOOKUP(Table_employee_timesheet_fact1[[#This Row],[employee_dim_employee_id]],Dim_Employee!A:C,3,FALSE)</f>
        <v>Darwin Casco-Escorcia</v>
      </c>
    </row>
    <row r="162" spans="1:7" x14ac:dyDescent="0.25">
      <c r="A162">
        <v>2395</v>
      </c>
      <c r="B162">
        <v>1</v>
      </c>
      <c r="C162">
        <v>8</v>
      </c>
      <c r="D162" s="2">
        <v>44287</v>
      </c>
      <c r="E162" s="2">
        <v>44287</v>
      </c>
      <c r="F162">
        <v>20</v>
      </c>
      <c r="G162" t="str">
        <f>VLOOKUP(Table_employee_timesheet_fact1[[#This Row],[employee_dim_employee_id]],Dim_Employee!A:C,3,FALSE)</f>
        <v>Vicente Zepeda Landaverde</v>
      </c>
    </row>
    <row r="163" spans="1:7" x14ac:dyDescent="0.25">
      <c r="A163">
        <v>1775</v>
      </c>
      <c r="B163">
        <v>1</v>
      </c>
      <c r="C163">
        <v>8.25</v>
      </c>
      <c r="D163" s="2">
        <v>44286</v>
      </c>
      <c r="E163" s="2">
        <v>44286</v>
      </c>
      <c r="F163">
        <v>19</v>
      </c>
      <c r="G163" t="str">
        <f>VLOOKUP(Table_employee_timesheet_fact1[[#This Row],[employee_dim_employee_id]],Dim_Employee!A:C,3,FALSE)</f>
        <v>Ruth Alcantar</v>
      </c>
    </row>
    <row r="164" spans="1:7" x14ac:dyDescent="0.25">
      <c r="A164">
        <v>3</v>
      </c>
      <c r="B164">
        <v>1</v>
      </c>
      <c r="C164">
        <v>8</v>
      </c>
      <c r="D164" s="2">
        <v>44286</v>
      </c>
      <c r="E164" s="2">
        <v>44286</v>
      </c>
      <c r="F164">
        <v>1</v>
      </c>
      <c r="G164" t="str">
        <f>VLOOKUP(Table_employee_timesheet_fact1[[#This Row],[employee_dim_employee_id]],Dim_Employee!A:C,3,FALSE)</f>
        <v>Alsides Rugama</v>
      </c>
    </row>
    <row r="165" spans="1:7" x14ac:dyDescent="0.25">
      <c r="A165">
        <v>1388</v>
      </c>
      <c r="B165">
        <v>1</v>
      </c>
      <c r="C165">
        <v>8</v>
      </c>
      <c r="D165" s="2">
        <v>44286</v>
      </c>
      <c r="E165" s="2">
        <v>44286</v>
      </c>
      <c r="F165">
        <v>17</v>
      </c>
      <c r="G165" t="str">
        <f>VLOOKUP(Table_employee_timesheet_fact1[[#This Row],[employee_dim_employee_id]],Dim_Employee!A:C,3,FALSE)</f>
        <v>Maynor Galeano Martinez</v>
      </c>
    </row>
    <row r="166" spans="1:7" x14ac:dyDescent="0.25">
      <c r="A166">
        <v>2104</v>
      </c>
      <c r="B166">
        <v>1</v>
      </c>
      <c r="C166">
        <v>8</v>
      </c>
      <c r="D166" s="2">
        <v>44286</v>
      </c>
      <c r="E166" s="2">
        <v>44286</v>
      </c>
      <c r="F166">
        <v>20</v>
      </c>
      <c r="G166" t="str">
        <f>VLOOKUP(Table_employee_timesheet_fact1[[#This Row],[employee_dim_employee_id]],Dim_Employee!A:C,3,FALSE)</f>
        <v>Vicente Zepeda Landaverde</v>
      </c>
    </row>
    <row r="167" spans="1:7" x14ac:dyDescent="0.25">
      <c r="A167">
        <v>379</v>
      </c>
      <c r="B167">
        <v>1</v>
      </c>
      <c r="C167">
        <v>8</v>
      </c>
      <c r="D167" s="2">
        <v>44286</v>
      </c>
      <c r="E167" s="2">
        <v>44286</v>
      </c>
      <c r="F167">
        <v>3</v>
      </c>
      <c r="G167" t="str">
        <f>VLOOKUP(Table_employee_timesheet_fact1[[#This Row],[employee_dim_employee_id]],Dim_Employee!A:C,3,FALSE)</f>
        <v>Darwin Casco-Escorcia</v>
      </c>
    </row>
    <row r="168" spans="1:7" x14ac:dyDescent="0.25">
      <c r="A168">
        <v>1187</v>
      </c>
      <c r="B168">
        <v>1</v>
      </c>
      <c r="C168">
        <v>8</v>
      </c>
      <c r="D168" s="2">
        <v>44286</v>
      </c>
      <c r="E168" s="2">
        <v>44286</v>
      </c>
      <c r="F168">
        <v>15</v>
      </c>
      <c r="G168" t="str">
        <f>VLOOKUP(Table_employee_timesheet_fact1[[#This Row],[employee_dim_employee_id]],Dim_Employee!A:C,3,FALSE)</f>
        <v>Lorenzo Medina</v>
      </c>
    </row>
    <row r="169" spans="1:7" x14ac:dyDescent="0.25">
      <c r="A169">
        <v>49</v>
      </c>
      <c r="B169">
        <v>1</v>
      </c>
      <c r="C169">
        <v>8</v>
      </c>
      <c r="D169" s="2">
        <v>44286</v>
      </c>
      <c r="E169" s="2">
        <v>44286</v>
      </c>
      <c r="F169">
        <v>2</v>
      </c>
      <c r="G169" t="str">
        <f>VLOOKUP(Table_employee_timesheet_fact1[[#This Row],[employee_dim_employee_id]],Dim_Employee!A:C,3,FALSE)</f>
        <v>Danir Hernandez</v>
      </c>
    </row>
    <row r="170" spans="1:7" x14ac:dyDescent="0.25">
      <c r="A170">
        <v>616</v>
      </c>
      <c r="B170">
        <v>1</v>
      </c>
      <c r="C170">
        <v>8</v>
      </c>
      <c r="D170" s="2">
        <v>44286</v>
      </c>
      <c r="E170" s="2">
        <v>44286</v>
      </c>
      <c r="F170">
        <v>5</v>
      </c>
      <c r="G170" t="str">
        <f>VLOOKUP(Table_employee_timesheet_fact1[[#This Row],[employee_dim_employee_id]],Dim_Employee!A:C,3,FALSE)</f>
        <v>Deivis Zepeda Baires</v>
      </c>
    </row>
    <row r="171" spans="1:7" x14ac:dyDescent="0.25">
      <c r="A171">
        <v>820</v>
      </c>
      <c r="B171">
        <v>1</v>
      </c>
      <c r="C171">
        <v>8</v>
      </c>
      <c r="D171" s="2">
        <v>44286</v>
      </c>
      <c r="E171" s="2">
        <v>44286</v>
      </c>
      <c r="F171">
        <v>9</v>
      </c>
      <c r="G171" t="str">
        <f>VLOOKUP(Table_employee_timesheet_fact1[[#This Row],[employee_dim_employee_id]],Dim_Employee!A:C,3,FALSE)</f>
        <v>Jaime Sevilla Hernandez</v>
      </c>
    </row>
    <row r="172" spans="1:7" x14ac:dyDescent="0.25">
      <c r="A172">
        <v>778</v>
      </c>
      <c r="B172">
        <v>1</v>
      </c>
      <c r="C172">
        <v>8</v>
      </c>
      <c r="D172" s="2">
        <v>44286</v>
      </c>
      <c r="E172" s="2">
        <v>44286</v>
      </c>
      <c r="F172">
        <v>8</v>
      </c>
      <c r="G172" t="str">
        <f>VLOOKUP(Table_employee_timesheet_fact1[[#This Row],[employee_dim_employee_id]],Dim_Employee!A:C,3,FALSE)</f>
        <v>Holvin Ali Casco Escorsia</v>
      </c>
    </row>
    <row r="173" spans="1:7" x14ac:dyDescent="0.25">
      <c r="A173">
        <v>1139</v>
      </c>
      <c r="B173">
        <v>1</v>
      </c>
      <c r="C173">
        <v>8</v>
      </c>
      <c r="D173" s="2">
        <v>44286</v>
      </c>
      <c r="E173" s="2">
        <v>44286</v>
      </c>
      <c r="F173">
        <v>13</v>
      </c>
      <c r="G173" t="str">
        <f>VLOOKUP(Table_employee_timesheet_fact1[[#This Row],[employee_dim_employee_id]],Dim_Employee!A:C,3,FALSE)</f>
        <v>Jose Luis Aguilar Gutierrez</v>
      </c>
    </row>
    <row r="174" spans="1:7" x14ac:dyDescent="0.25">
      <c r="A174">
        <v>1140</v>
      </c>
      <c r="B174">
        <v>1</v>
      </c>
      <c r="C174">
        <v>8</v>
      </c>
      <c r="D174" s="2">
        <v>44285</v>
      </c>
      <c r="E174" s="2">
        <v>44285</v>
      </c>
      <c r="F174">
        <v>13</v>
      </c>
      <c r="G174" t="str">
        <f>VLOOKUP(Table_employee_timesheet_fact1[[#This Row],[employee_dim_employee_id]],Dim_Employee!A:C,3,FALSE)</f>
        <v>Jose Luis Aguilar Gutierrez</v>
      </c>
    </row>
    <row r="175" spans="1:7" x14ac:dyDescent="0.25">
      <c r="A175">
        <v>4</v>
      </c>
      <c r="B175">
        <v>1</v>
      </c>
      <c r="C175">
        <v>8</v>
      </c>
      <c r="D175" s="2">
        <v>44285</v>
      </c>
      <c r="E175" s="2">
        <v>44285</v>
      </c>
      <c r="F175">
        <v>1</v>
      </c>
      <c r="G175" t="str">
        <f>VLOOKUP(Table_employee_timesheet_fact1[[#This Row],[employee_dim_employee_id]],Dim_Employee!A:C,3,FALSE)</f>
        <v>Alsides Rugama</v>
      </c>
    </row>
    <row r="176" spans="1:7" x14ac:dyDescent="0.25">
      <c r="A176">
        <v>1389</v>
      </c>
      <c r="B176">
        <v>1</v>
      </c>
      <c r="C176">
        <v>8</v>
      </c>
      <c r="D176" s="2">
        <v>44285</v>
      </c>
      <c r="E176" s="2">
        <v>44285</v>
      </c>
      <c r="F176">
        <v>17</v>
      </c>
      <c r="G176" t="str">
        <f>VLOOKUP(Table_employee_timesheet_fact1[[#This Row],[employee_dim_employee_id]],Dim_Employee!A:C,3,FALSE)</f>
        <v>Maynor Galeano Martinez</v>
      </c>
    </row>
    <row r="177" spans="1:7" x14ac:dyDescent="0.25">
      <c r="A177">
        <v>1776</v>
      </c>
      <c r="B177">
        <v>1</v>
      </c>
      <c r="C177">
        <v>7.75</v>
      </c>
      <c r="D177" s="2">
        <v>44285</v>
      </c>
      <c r="E177" s="2">
        <v>44285</v>
      </c>
      <c r="F177">
        <v>19</v>
      </c>
      <c r="G177" t="str">
        <f>VLOOKUP(Table_employee_timesheet_fact1[[#This Row],[employee_dim_employee_id]],Dim_Employee!A:C,3,FALSE)</f>
        <v>Ruth Alcantar</v>
      </c>
    </row>
    <row r="178" spans="1:7" x14ac:dyDescent="0.25">
      <c r="A178">
        <v>2105</v>
      </c>
      <c r="B178">
        <v>1</v>
      </c>
      <c r="C178">
        <v>8</v>
      </c>
      <c r="D178" s="2">
        <v>44285</v>
      </c>
      <c r="E178" s="2">
        <v>44285</v>
      </c>
      <c r="F178">
        <v>20</v>
      </c>
      <c r="G178" t="str">
        <f>VLOOKUP(Table_employee_timesheet_fact1[[#This Row],[employee_dim_employee_id]],Dim_Employee!A:C,3,FALSE)</f>
        <v>Vicente Zepeda Landaverde</v>
      </c>
    </row>
    <row r="179" spans="1:7" x14ac:dyDescent="0.25">
      <c r="A179">
        <v>380</v>
      </c>
      <c r="B179">
        <v>1</v>
      </c>
      <c r="C179">
        <v>8</v>
      </c>
      <c r="D179" s="2">
        <v>44285</v>
      </c>
      <c r="E179" s="2">
        <v>44285</v>
      </c>
      <c r="F179">
        <v>3</v>
      </c>
      <c r="G179" t="str">
        <f>VLOOKUP(Table_employee_timesheet_fact1[[#This Row],[employee_dim_employee_id]],Dim_Employee!A:C,3,FALSE)</f>
        <v>Darwin Casco-Escorcia</v>
      </c>
    </row>
    <row r="180" spans="1:7" x14ac:dyDescent="0.25">
      <c r="A180">
        <v>1188</v>
      </c>
      <c r="B180">
        <v>1</v>
      </c>
      <c r="C180">
        <v>8</v>
      </c>
      <c r="D180" s="2">
        <v>44285</v>
      </c>
      <c r="E180" s="2">
        <v>44285</v>
      </c>
      <c r="F180">
        <v>15</v>
      </c>
      <c r="G180" t="str">
        <f>VLOOKUP(Table_employee_timesheet_fact1[[#This Row],[employee_dim_employee_id]],Dim_Employee!A:C,3,FALSE)</f>
        <v>Lorenzo Medina</v>
      </c>
    </row>
    <row r="181" spans="1:7" x14ac:dyDescent="0.25">
      <c r="A181">
        <v>50</v>
      </c>
      <c r="B181">
        <v>1</v>
      </c>
      <c r="C181">
        <v>8</v>
      </c>
      <c r="D181" s="2">
        <v>44285</v>
      </c>
      <c r="E181" s="2">
        <v>44285</v>
      </c>
      <c r="F181">
        <v>2</v>
      </c>
      <c r="G181" t="str">
        <f>VLOOKUP(Table_employee_timesheet_fact1[[#This Row],[employee_dim_employee_id]],Dim_Employee!A:C,3,FALSE)</f>
        <v>Danir Hernandez</v>
      </c>
    </row>
    <row r="182" spans="1:7" x14ac:dyDescent="0.25">
      <c r="A182">
        <v>821</v>
      </c>
      <c r="B182">
        <v>1</v>
      </c>
      <c r="C182">
        <v>8</v>
      </c>
      <c r="D182" s="2">
        <v>44285</v>
      </c>
      <c r="E182" s="2">
        <v>44285</v>
      </c>
      <c r="F182">
        <v>9</v>
      </c>
      <c r="G182" t="str">
        <f>VLOOKUP(Table_employee_timesheet_fact1[[#This Row],[employee_dim_employee_id]],Dim_Employee!A:C,3,FALSE)</f>
        <v>Jaime Sevilla Hernandez</v>
      </c>
    </row>
    <row r="183" spans="1:7" x14ac:dyDescent="0.25">
      <c r="A183">
        <v>779</v>
      </c>
      <c r="B183">
        <v>1</v>
      </c>
      <c r="C183">
        <v>8</v>
      </c>
      <c r="D183" s="2">
        <v>44285</v>
      </c>
      <c r="E183" s="2">
        <v>44285</v>
      </c>
      <c r="F183">
        <v>8</v>
      </c>
      <c r="G183" t="str">
        <f>VLOOKUP(Table_employee_timesheet_fact1[[#This Row],[employee_dim_employee_id]],Dim_Employee!A:C,3,FALSE)</f>
        <v>Holvin Ali Casco Escorsia</v>
      </c>
    </row>
    <row r="184" spans="1:7" x14ac:dyDescent="0.25">
      <c r="A184">
        <v>5</v>
      </c>
      <c r="B184">
        <v>1</v>
      </c>
      <c r="C184">
        <v>8</v>
      </c>
      <c r="D184" s="2">
        <v>44284</v>
      </c>
      <c r="E184" s="2">
        <v>44284</v>
      </c>
      <c r="F184">
        <v>1</v>
      </c>
      <c r="G184" t="str">
        <f>VLOOKUP(Table_employee_timesheet_fact1[[#This Row],[employee_dim_employee_id]],Dim_Employee!A:C,3,FALSE)</f>
        <v>Alsides Rugama</v>
      </c>
    </row>
    <row r="185" spans="1:7" x14ac:dyDescent="0.25">
      <c r="A185">
        <v>1390</v>
      </c>
      <c r="B185">
        <v>1</v>
      </c>
      <c r="C185">
        <v>8</v>
      </c>
      <c r="D185" s="2">
        <v>44284</v>
      </c>
      <c r="E185" s="2">
        <v>44284</v>
      </c>
      <c r="F185">
        <v>17</v>
      </c>
      <c r="G185" t="str">
        <f>VLOOKUP(Table_employee_timesheet_fact1[[#This Row],[employee_dim_employee_id]],Dim_Employee!A:C,3,FALSE)</f>
        <v>Maynor Galeano Martinez</v>
      </c>
    </row>
    <row r="186" spans="1:7" x14ac:dyDescent="0.25">
      <c r="A186">
        <v>2106</v>
      </c>
      <c r="B186">
        <v>1</v>
      </c>
      <c r="C186">
        <v>8</v>
      </c>
      <c r="D186" s="2">
        <v>44284</v>
      </c>
      <c r="E186" s="2">
        <v>44284</v>
      </c>
      <c r="F186">
        <v>20</v>
      </c>
      <c r="G186" t="str">
        <f>VLOOKUP(Table_employee_timesheet_fact1[[#This Row],[employee_dim_employee_id]],Dim_Employee!A:C,3,FALSE)</f>
        <v>Vicente Zepeda Landaverde</v>
      </c>
    </row>
    <row r="187" spans="1:7" x14ac:dyDescent="0.25">
      <c r="A187">
        <v>381</v>
      </c>
      <c r="B187">
        <v>1</v>
      </c>
      <c r="C187">
        <v>8</v>
      </c>
      <c r="D187" s="2">
        <v>44284</v>
      </c>
      <c r="E187" s="2">
        <v>44284</v>
      </c>
      <c r="F187">
        <v>3</v>
      </c>
      <c r="G187" t="str">
        <f>VLOOKUP(Table_employee_timesheet_fact1[[#This Row],[employee_dim_employee_id]],Dim_Employee!A:C,3,FALSE)</f>
        <v>Darwin Casco-Escorcia</v>
      </c>
    </row>
    <row r="188" spans="1:7" x14ac:dyDescent="0.25">
      <c r="A188">
        <v>1189</v>
      </c>
      <c r="B188">
        <v>1</v>
      </c>
      <c r="C188">
        <v>8</v>
      </c>
      <c r="D188" s="2">
        <v>44284</v>
      </c>
      <c r="E188" s="2">
        <v>44284</v>
      </c>
      <c r="F188">
        <v>15</v>
      </c>
      <c r="G188" t="str">
        <f>VLOOKUP(Table_employee_timesheet_fact1[[#This Row],[employee_dim_employee_id]],Dim_Employee!A:C,3,FALSE)</f>
        <v>Lorenzo Medina</v>
      </c>
    </row>
    <row r="189" spans="1:7" x14ac:dyDescent="0.25">
      <c r="A189">
        <v>51</v>
      </c>
      <c r="B189">
        <v>1</v>
      </c>
      <c r="C189">
        <v>8</v>
      </c>
      <c r="D189" s="2">
        <v>44284</v>
      </c>
      <c r="E189" s="2">
        <v>44284</v>
      </c>
      <c r="F189">
        <v>2</v>
      </c>
      <c r="G189" t="str">
        <f>VLOOKUP(Table_employee_timesheet_fact1[[#This Row],[employee_dim_employee_id]],Dim_Employee!A:C,3,FALSE)</f>
        <v>Danir Hernandez</v>
      </c>
    </row>
    <row r="190" spans="1:7" x14ac:dyDescent="0.25">
      <c r="A190">
        <v>822</v>
      </c>
      <c r="B190">
        <v>1</v>
      </c>
      <c r="C190">
        <v>8</v>
      </c>
      <c r="D190" s="2">
        <v>44284</v>
      </c>
      <c r="E190" s="2">
        <v>44284</v>
      </c>
      <c r="F190">
        <v>9</v>
      </c>
      <c r="G190" t="str">
        <f>VLOOKUP(Table_employee_timesheet_fact1[[#This Row],[employee_dim_employee_id]],Dim_Employee!A:C,3,FALSE)</f>
        <v>Jaime Sevilla Hernandez</v>
      </c>
    </row>
    <row r="191" spans="1:7" x14ac:dyDescent="0.25">
      <c r="A191">
        <v>780</v>
      </c>
      <c r="B191">
        <v>1</v>
      </c>
      <c r="C191">
        <v>8</v>
      </c>
      <c r="D191" s="2">
        <v>44284</v>
      </c>
      <c r="E191" s="2">
        <v>44284</v>
      </c>
      <c r="F191">
        <v>8</v>
      </c>
      <c r="G191" t="str">
        <f>VLOOKUP(Table_employee_timesheet_fact1[[#This Row],[employee_dim_employee_id]],Dim_Employee!A:C,3,FALSE)</f>
        <v>Holvin Ali Casco Escorsia</v>
      </c>
    </row>
    <row r="192" spans="1:7" x14ac:dyDescent="0.25">
      <c r="A192">
        <v>1141</v>
      </c>
      <c r="B192">
        <v>1</v>
      </c>
      <c r="C192">
        <v>8</v>
      </c>
      <c r="D192" s="2">
        <v>44284</v>
      </c>
      <c r="E192" s="2">
        <v>44284</v>
      </c>
      <c r="F192">
        <v>13</v>
      </c>
      <c r="G192" t="str">
        <f>VLOOKUP(Table_employee_timesheet_fact1[[#This Row],[employee_dim_employee_id]],Dim_Employee!A:C,3,FALSE)</f>
        <v>Jose Luis Aguilar Gutierrez</v>
      </c>
    </row>
    <row r="193" spans="1:7" x14ac:dyDescent="0.25">
      <c r="A193">
        <v>1777</v>
      </c>
      <c r="B193">
        <v>1</v>
      </c>
      <c r="C193">
        <v>8.5</v>
      </c>
      <c r="D193" s="2">
        <v>44284</v>
      </c>
      <c r="E193" s="2">
        <v>44284</v>
      </c>
      <c r="F193">
        <v>19</v>
      </c>
      <c r="G193" t="str">
        <f>VLOOKUP(Table_employee_timesheet_fact1[[#This Row],[employee_dim_employee_id]],Dim_Employee!A:C,3,FALSE)</f>
        <v>Ruth Alcantar</v>
      </c>
    </row>
    <row r="194" spans="1:7" x14ac:dyDescent="0.25">
      <c r="A194">
        <v>1719</v>
      </c>
      <c r="B194">
        <v>1</v>
      </c>
      <c r="C194">
        <v>8</v>
      </c>
      <c r="D194" s="2">
        <v>44284</v>
      </c>
      <c r="E194" s="2">
        <v>44284</v>
      </c>
      <c r="F194">
        <v>18</v>
      </c>
      <c r="G194" t="str">
        <f>VLOOKUP(Table_employee_timesheet_fact1[[#This Row],[employee_dim_employee_id]],Dim_Employee!A:C,3,FALSE)</f>
        <v>Nelsin Estrada-Mejia</v>
      </c>
    </row>
    <row r="195" spans="1:7" x14ac:dyDescent="0.25">
      <c r="A195">
        <v>1142</v>
      </c>
      <c r="B195">
        <v>1</v>
      </c>
      <c r="C195">
        <v>8</v>
      </c>
      <c r="D195" s="2">
        <v>44281</v>
      </c>
      <c r="E195" s="2">
        <v>44281</v>
      </c>
      <c r="F195">
        <v>13</v>
      </c>
      <c r="G195" t="str">
        <f>VLOOKUP(Table_employee_timesheet_fact1[[#This Row],[employee_dim_employee_id]],Dim_Employee!A:C,3,FALSE)</f>
        <v>Jose Luis Aguilar Gutierrez</v>
      </c>
    </row>
    <row r="196" spans="1:7" x14ac:dyDescent="0.25">
      <c r="A196">
        <v>1720</v>
      </c>
      <c r="B196">
        <v>1</v>
      </c>
      <c r="C196">
        <v>8</v>
      </c>
      <c r="D196" s="2">
        <v>44281</v>
      </c>
      <c r="E196" s="2">
        <v>44281</v>
      </c>
      <c r="F196">
        <v>18</v>
      </c>
      <c r="G196" t="str">
        <f>VLOOKUP(Table_employee_timesheet_fact1[[#This Row],[employee_dim_employee_id]],Dim_Employee!A:C,3,FALSE)</f>
        <v>Nelsin Estrada-Mejia</v>
      </c>
    </row>
    <row r="197" spans="1:7" x14ac:dyDescent="0.25">
      <c r="A197">
        <v>52</v>
      </c>
      <c r="B197">
        <v>1</v>
      </c>
      <c r="C197">
        <v>8.25</v>
      </c>
      <c r="D197" s="2">
        <v>44281</v>
      </c>
      <c r="E197" s="2">
        <v>44281</v>
      </c>
      <c r="F197">
        <v>2</v>
      </c>
      <c r="G197" t="str">
        <f>VLOOKUP(Table_employee_timesheet_fact1[[#This Row],[employee_dim_employee_id]],Dim_Employee!A:C,3,FALSE)</f>
        <v>Danir Hernandez</v>
      </c>
    </row>
    <row r="198" spans="1:7" x14ac:dyDescent="0.25">
      <c r="A198">
        <v>6</v>
      </c>
      <c r="B198">
        <v>1</v>
      </c>
      <c r="C198">
        <v>8</v>
      </c>
      <c r="D198" s="2">
        <v>44281</v>
      </c>
      <c r="E198" s="2">
        <v>44281</v>
      </c>
      <c r="F198">
        <v>1</v>
      </c>
      <c r="G198" t="str">
        <f>VLOOKUP(Table_employee_timesheet_fact1[[#This Row],[employee_dim_employee_id]],Dim_Employee!A:C,3,FALSE)</f>
        <v>Alsides Rugama</v>
      </c>
    </row>
    <row r="199" spans="1:7" x14ac:dyDescent="0.25">
      <c r="A199">
        <v>1391</v>
      </c>
      <c r="B199">
        <v>1</v>
      </c>
      <c r="C199">
        <v>8</v>
      </c>
      <c r="D199" s="2">
        <v>44281</v>
      </c>
      <c r="E199" s="2">
        <v>44281</v>
      </c>
      <c r="F199">
        <v>17</v>
      </c>
      <c r="G199" t="str">
        <f>VLOOKUP(Table_employee_timesheet_fact1[[#This Row],[employee_dim_employee_id]],Dim_Employee!A:C,3,FALSE)</f>
        <v>Maynor Galeano Martinez</v>
      </c>
    </row>
    <row r="200" spans="1:7" x14ac:dyDescent="0.25">
      <c r="A200">
        <v>2107</v>
      </c>
      <c r="B200">
        <v>1</v>
      </c>
      <c r="C200">
        <v>8</v>
      </c>
      <c r="D200" s="2">
        <v>44281</v>
      </c>
      <c r="E200" s="2">
        <v>44281</v>
      </c>
      <c r="F200">
        <v>20</v>
      </c>
      <c r="G200" t="str">
        <f>VLOOKUP(Table_employee_timesheet_fact1[[#This Row],[employee_dim_employee_id]],Dim_Employee!A:C,3,FALSE)</f>
        <v>Vicente Zepeda Landaverde</v>
      </c>
    </row>
    <row r="201" spans="1:7" x14ac:dyDescent="0.25">
      <c r="A201">
        <v>382</v>
      </c>
      <c r="B201">
        <v>1</v>
      </c>
      <c r="C201">
        <v>8</v>
      </c>
      <c r="D201" s="2">
        <v>44281</v>
      </c>
      <c r="E201" s="2">
        <v>44281</v>
      </c>
      <c r="F201">
        <v>3</v>
      </c>
      <c r="G201" t="str">
        <f>VLOOKUP(Table_employee_timesheet_fact1[[#This Row],[employee_dim_employee_id]],Dim_Employee!A:C,3,FALSE)</f>
        <v>Darwin Casco-Escorcia</v>
      </c>
    </row>
    <row r="202" spans="1:7" x14ac:dyDescent="0.25">
      <c r="A202">
        <v>1190</v>
      </c>
      <c r="B202">
        <v>1</v>
      </c>
      <c r="C202">
        <v>8</v>
      </c>
      <c r="D202" s="2">
        <v>44281</v>
      </c>
      <c r="E202" s="2">
        <v>44281</v>
      </c>
      <c r="F202">
        <v>15</v>
      </c>
      <c r="G202" t="str">
        <f>VLOOKUP(Table_employee_timesheet_fact1[[#This Row],[employee_dim_employee_id]],Dim_Employee!A:C,3,FALSE)</f>
        <v>Lorenzo Medina</v>
      </c>
    </row>
    <row r="203" spans="1:7" x14ac:dyDescent="0.25">
      <c r="A203">
        <v>1778</v>
      </c>
      <c r="B203">
        <v>1</v>
      </c>
      <c r="C203">
        <v>8</v>
      </c>
      <c r="D203" s="2">
        <v>44281</v>
      </c>
      <c r="E203" s="2">
        <v>44281</v>
      </c>
      <c r="F203">
        <v>19</v>
      </c>
      <c r="G203" t="str">
        <f>VLOOKUP(Table_employee_timesheet_fact1[[#This Row],[employee_dim_employee_id]],Dim_Employee!A:C,3,FALSE)</f>
        <v>Ruth Alcantar</v>
      </c>
    </row>
    <row r="204" spans="1:7" x14ac:dyDescent="0.25">
      <c r="A204">
        <v>823</v>
      </c>
      <c r="B204">
        <v>1</v>
      </c>
      <c r="C204">
        <v>8</v>
      </c>
      <c r="D204" s="2">
        <v>44281</v>
      </c>
      <c r="E204" s="2">
        <v>44281</v>
      </c>
      <c r="F204">
        <v>9</v>
      </c>
      <c r="G204" t="str">
        <f>VLOOKUP(Table_employee_timesheet_fact1[[#This Row],[employee_dim_employee_id]],Dim_Employee!A:C,3,FALSE)</f>
        <v>Jaime Sevilla Hernandez</v>
      </c>
    </row>
    <row r="205" spans="1:7" x14ac:dyDescent="0.25">
      <c r="A205">
        <v>781</v>
      </c>
      <c r="B205">
        <v>1</v>
      </c>
      <c r="C205">
        <v>8</v>
      </c>
      <c r="D205" s="2">
        <v>44281</v>
      </c>
      <c r="E205" s="2">
        <v>44281</v>
      </c>
      <c r="F205">
        <v>8</v>
      </c>
      <c r="G205" t="str">
        <f>VLOOKUP(Table_employee_timesheet_fact1[[#This Row],[employee_dim_employee_id]],Dim_Employee!A:C,3,FALSE)</f>
        <v>Holvin Ali Casco Escorsia</v>
      </c>
    </row>
    <row r="206" spans="1:7" x14ac:dyDescent="0.25">
      <c r="A206">
        <v>2108</v>
      </c>
      <c r="B206">
        <v>1</v>
      </c>
      <c r="C206">
        <v>8</v>
      </c>
      <c r="D206" s="2">
        <v>44280</v>
      </c>
      <c r="E206" s="2">
        <v>44280</v>
      </c>
      <c r="F206">
        <v>20</v>
      </c>
      <c r="G206" t="str">
        <f>VLOOKUP(Table_employee_timesheet_fact1[[#This Row],[employee_dim_employee_id]],Dim_Employee!A:C,3,FALSE)</f>
        <v>Vicente Zepeda Landaverde</v>
      </c>
    </row>
    <row r="207" spans="1:7" x14ac:dyDescent="0.25">
      <c r="A207">
        <v>383</v>
      </c>
      <c r="B207">
        <v>1</v>
      </c>
      <c r="C207">
        <v>8</v>
      </c>
      <c r="D207" s="2">
        <v>44280</v>
      </c>
      <c r="E207" s="2">
        <v>44280</v>
      </c>
      <c r="F207">
        <v>3</v>
      </c>
      <c r="G207" t="str">
        <f>VLOOKUP(Table_employee_timesheet_fact1[[#This Row],[employee_dim_employee_id]],Dim_Employee!A:C,3,FALSE)</f>
        <v>Darwin Casco-Escorcia</v>
      </c>
    </row>
    <row r="208" spans="1:7" x14ac:dyDescent="0.25">
      <c r="A208">
        <v>1191</v>
      </c>
      <c r="B208">
        <v>1</v>
      </c>
      <c r="C208">
        <v>8</v>
      </c>
      <c r="D208" s="2">
        <v>44280</v>
      </c>
      <c r="E208" s="2">
        <v>44280</v>
      </c>
      <c r="F208">
        <v>15</v>
      </c>
      <c r="G208" t="str">
        <f>VLOOKUP(Table_employee_timesheet_fact1[[#This Row],[employee_dim_employee_id]],Dim_Employee!A:C,3,FALSE)</f>
        <v>Lorenzo Medina</v>
      </c>
    </row>
    <row r="209" spans="1:7" x14ac:dyDescent="0.25">
      <c r="A209">
        <v>53</v>
      </c>
      <c r="B209">
        <v>1</v>
      </c>
      <c r="C209">
        <v>8</v>
      </c>
      <c r="D209" s="2">
        <v>44280</v>
      </c>
      <c r="E209" s="2">
        <v>44280</v>
      </c>
      <c r="F209">
        <v>2</v>
      </c>
      <c r="G209" t="str">
        <f>VLOOKUP(Table_employee_timesheet_fact1[[#This Row],[employee_dim_employee_id]],Dim_Employee!A:C,3,FALSE)</f>
        <v>Danir Hernandez</v>
      </c>
    </row>
    <row r="210" spans="1:7" x14ac:dyDescent="0.25">
      <c r="A210">
        <v>824</v>
      </c>
      <c r="B210">
        <v>1</v>
      </c>
      <c r="C210">
        <v>8</v>
      </c>
      <c r="D210" s="2">
        <v>44280</v>
      </c>
      <c r="E210" s="2">
        <v>44280</v>
      </c>
      <c r="F210">
        <v>9</v>
      </c>
      <c r="G210" t="str">
        <f>VLOOKUP(Table_employee_timesheet_fact1[[#This Row],[employee_dim_employee_id]],Dim_Employee!A:C,3,FALSE)</f>
        <v>Jaime Sevilla Hernandez</v>
      </c>
    </row>
    <row r="211" spans="1:7" x14ac:dyDescent="0.25">
      <c r="A211">
        <v>782</v>
      </c>
      <c r="B211">
        <v>1</v>
      </c>
      <c r="C211">
        <v>8</v>
      </c>
      <c r="D211" s="2">
        <v>44280</v>
      </c>
      <c r="E211" s="2">
        <v>44280</v>
      </c>
      <c r="F211">
        <v>8</v>
      </c>
      <c r="G211" t="str">
        <f>VLOOKUP(Table_employee_timesheet_fact1[[#This Row],[employee_dim_employee_id]],Dim_Employee!A:C,3,FALSE)</f>
        <v>Holvin Ali Casco Escorsia</v>
      </c>
    </row>
    <row r="212" spans="1:7" x14ac:dyDescent="0.25">
      <c r="A212">
        <v>1143</v>
      </c>
      <c r="B212">
        <v>1</v>
      </c>
      <c r="C212">
        <v>8</v>
      </c>
      <c r="D212" s="2">
        <v>44280</v>
      </c>
      <c r="E212" s="2">
        <v>44280</v>
      </c>
      <c r="F212">
        <v>13</v>
      </c>
      <c r="G212" t="str">
        <f>VLOOKUP(Table_employee_timesheet_fact1[[#This Row],[employee_dim_employee_id]],Dim_Employee!A:C,3,FALSE)</f>
        <v>Jose Luis Aguilar Gutierrez</v>
      </c>
    </row>
    <row r="213" spans="1:7" x14ac:dyDescent="0.25">
      <c r="A213">
        <v>1721</v>
      </c>
      <c r="B213">
        <v>1</v>
      </c>
      <c r="C213">
        <v>8</v>
      </c>
      <c r="D213" s="2">
        <v>44280</v>
      </c>
      <c r="E213" s="2">
        <v>44280</v>
      </c>
      <c r="F213">
        <v>18</v>
      </c>
      <c r="G213" t="str">
        <f>VLOOKUP(Table_employee_timesheet_fact1[[#This Row],[employee_dim_employee_id]],Dim_Employee!A:C,3,FALSE)</f>
        <v>Nelsin Estrada-Mejia</v>
      </c>
    </row>
    <row r="214" spans="1:7" x14ac:dyDescent="0.25">
      <c r="A214">
        <v>1779</v>
      </c>
      <c r="B214">
        <v>1</v>
      </c>
      <c r="C214">
        <v>8.25</v>
      </c>
      <c r="D214" s="2">
        <v>44280</v>
      </c>
      <c r="E214" s="2">
        <v>44280</v>
      </c>
      <c r="F214">
        <v>19</v>
      </c>
      <c r="G214" t="str">
        <f>VLOOKUP(Table_employee_timesheet_fact1[[#This Row],[employee_dim_employee_id]],Dim_Employee!A:C,3,FALSE)</f>
        <v>Ruth Alcantar</v>
      </c>
    </row>
    <row r="215" spans="1:7" x14ac:dyDescent="0.25">
      <c r="A215">
        <v>7</v>
      </c>
      <c r="B215">
        <v>1</v>
      </c>
      <c r="C215">
        <v>8</v>
      </c>
      <c r="D215" s="2">
        <v>44280</v>
      </c>
      <c r="E215" s="2">
        <v>44280</v>
      </c>
      <c r="F215">
        <v>1</v>
      </c>
      <c r="G215" t="str">
        <f>VLOOKUP(Table_employee_timesheet_fact1[[#This Row],[employee_dim_employee_id]],Dim_Employee!A:C,3,FALSE)</f>
        <v>Alsides Rugama</v>
      </c>
    </row>
    <row r="216" spans="1:7" x14ac:dyDescent="0.25">
      <c r="A216">
        <v>1392</v>
      </c>
      <c r="B216">
        <v>1</v>
      </c>
      <c r="C216">
        <v>8</v>
      </c>
      <c r="D216" s="2">
        <v>44280</v>
      </c>
      <c r="E216" s="2">
        <v>44280</v>
      </c>
      <c r="F216">
        <v>17</v>
      </c>
      <c r="G216" t="str">
        <f>VLOOKUP(Table_employee_timesheet_fact1[[#This Row],[employee_dim_employee_id]],Dim_Employee!A:C,3,FALSE)</f>
        <v>Maynor Galeano Martinez</v>
      </c>
    </row>
    <row r="217" spans="1:7" x14ac:dyDescent="0.25">
      <c r="A217">
        <v>1144</v>
      </c>
      <c r="B217">
        <v>1</v>
      </c>
      <c r="C217">
        <v>8</v>
      </c>
      <c r="D217" s="2">
        <v>44279</v>
      </c>
      <c r="E217" s="2">
        <v>44279</v>
      </c>
      <c r="F217">
        <v>13</v>
      </c>
      <c r="G217" t="str">
        <f>VLOOKUP(Table_employee_timesheet_fact1[[#This Row],[employee_dim_employee_id]],Dim_Employee!A:C,3,FALSE)</f>
        <v>Jose Luis Aguilar Gutierrez</v>
      </c>
    </row>
    <row r="218" spans="1:7" x14ac:dyDescent="0.25">
      <c r="A218">
        <v>1722</v>
      </c>
      <c r="B218">
        <v>1</v>
      </c>
      <c r="C218">
        <v>8</v>
      </c>
      <c r="D218" s="2">
        <v>44279</v>
      </c>
      <c r="E218" s="2">
        <v>44279</v>
      </c>
      <c r="F218">
        <v>18</v>
      </c>
      <c r="G218" t="str">
        <f>VLOOKUP(Table_employee_timesheet_fact1[[#This Row],[employee_dim_employee_id]],Dim_Employee!A:C,3,FALSE)</f>
        <v>Nelsin Estrada-Mejia</v>
      </c>
    </row>
    <row r="219" spans="1:7" x14ac:dyDescent="0.25">
      <c r="A219">
        <v>1780</v>
      </c>
      <c r="B219">
        <v>1</v>
      </c>
      <c r="C219">
        <v>8.25</v>
      </c>
      <c r="D219" s="2">
        <v>44279</v>
      </c>
      <c r="E219" s="2">
        <v>44279</v>
      </c>
      <c r="F219">
        <v>19</v>
      </c>
      <c r="G219" t="str">
        <f>VLOOKUP(Table_employee_timesheet_fact1[[#This Row],[employee_dim_employee_id]],Dim_Employee!A:C,3,FALSE)</f>
        <v>Ruth Alcantar</v>
      </c>
    </row>
    <row r="220" spans="1:7" x14ac:dyDescent="0.25">
      <c r="A220">
        <v>8</v>
      </c>
      <c r="B220">
        <v>1</v>
      </c>
      <c r="C220">
        <v>8</v>
      </c>
      <c r="D220" s="2">
        <v>44279</v>
      </c>
      <c r="E220" s="2">
        <v>44279</v>
      </c>
      <c r="F220">
        <v>1</v>
      </c>
      <c r="G220" t="str">
        <f>VLOOKUP(Table_employee_timesheet_fact1[[#This Row],[employee_dim_employee_id]],Dim_Employee!A:C,3,FALSE)</f>
        <v>Alsides Rugama</v>
      </c>
    </row>
    <row r="221" spans="1:7" x14ac:dyDescent="0.25">
      <c r="A221">
        <v>1393</v>
      </c>
      <c r="B221">
        <v>1</v>
      </c>
      <c r="C221">
        <v>8</v>
      </c>
      <c r="D221" s="2">
        <v>44279</v>
      </c>
      <c r="E221" s="2">
        <v>44279</v>
      </c>
      <c r="F221">
        <v>17</v>
      </c>
      <c r="G221" t="str">
        <f>VLOOKUP(Table_employee_timesheet_fact1[[#This Row],[employee_dim_employee_id]],Dim_Employee!A:C,3,FALSE)</f>
        <v>Maynor Galeano Martinez</v>
      </c>
    </row>
    <row r="222" spans="1:7" x14ac:dyDescent="0.25">
      <c r="A222">
        <v>2109</v>
      </c>
      <c r="B222">
        <v>1</v>
      </c>
      <c r="C222">
        <v>8</v>
      </c>
      <c r="D222" s="2">
        <v>44279</v>
      </c>
      <c r="E222" s="2">
        <v>44279</v>
      </c>
      <c r="F222">
        <v>20</v>
      </c>
      <c r="G222" t="str">
        <f>VLOOKUP(Table_employee_timesheet_fact1[[#This Row],[employee_dim_employee_id]],Dim_Employee!A:C,3,FALSE)</f>
        <v>Vicente Zepeda Landaverde</v>
      </c>
    </row>
    <row r="223" spans="1:7" x14ac:dyDescent="0.25">
      <c r="A223">
        <v>384</v>
      </c>
      <c r="B223">
        <v>1</v>
      </c>
      <c r="C223">
        <v>8</v>
      </c>
      <c r="D223" s="2">
        <v>44279</v>
      </c>
      <c r="E223" s="2">
        <v>44279</v>
      </c>
      <c r="F223">
        <v>3</v>
      </c>
      <c r="G223" t="str">
        <f>VLOOKUP(Table_employee_timesheet_fact1[[#This Row],[employee_dim_employee_id]],Dim_Employee!A:C,3,FALSE)</f>
        <v>Darwin Casco-Escorcia</v>
      </c>
    </row>
    <row r="224" spans="1:7" x14ac:dyDescent="0.25">
      <c r="A224">
        <v>1192</v>
      </c>
      <c r="B224">
        <v>1</v>
      </c>
      <c r="C224">
        <v>8</v>
      </c>
      <c r="D224" s="2">
        <v>44279</v>
      </c>
      <c r="E224" s="2">
        <v>44279</v>
      </c>
      <c r="F224">
        <v>15</v>
      </c>
      <c r="G224" t="str">
        <f>VLOOKUP(Table_employee_timesheet_fact1[[#This Row],[employee_dim_employee_id]],Dim_Employee!A:C,3,FALSE)</f>
        <v>Lorenzo Medina</v>
      </c>
    </row>
    <row r="225" spans="1:7" x14ac:dyDescent="0.25">
      <c r="A225">
        <v>54</v>
      </c>
      <c r="B225">
        <v>1</v>
      </c>
      <c r="C225">
        <v>8</v>
      </c>
      <c r="D225" s="2">
        <v>44279</v>
      </c>
      <c r="E225" s="2">
        <v>44279</v>
      </c>
      <c r="F225">
        <v>2</v>
      </c>
      <c r="G225" t="str">
        <f>VLOOKUP(Table_employee_timesheet_fact1[[#This Row],[employee_dim_employee_id]],Dim_Employee!A:C,3,FALSE)</f>
        <v>Danir Hernandez</v>
      </c>
    </row>
    <row r="226" spans="1:7" x14ac:dyDescent="0.25">
      <c r="A226">
        <v>825</v>
      </c>
      <c r="B226">
        <v>1</v>
      </c>
      <c r="C226">
        <v>8</v>
      </c>
      <c r="D226" s="2">
        <v>44279</v>
      </c>
      <c r="E226" s="2">
        <v>44279</v>
      </c>
      <c r="F226">
        <v>9</v>
      </c>
      <c r="G226" t="str">
        <f>VLOOKUP(Table_employee_timesheet_fact1[[#This Row],[employee_dim_employee_id]],Dim_Employee!A:C,3,FALSE)</f>
        <v>Jaime Sevilla Hernandez</v>
      </c>
    </row>
    <row r="227" spans="1:7" x14ac:dyDescent="0.25">
      <c r="A227">
        <v>783</v>
      </c>
      <c r="B227">
        <v>1</v>
      </c>
      <c r="C227">
        <v>8</v>
      </c>
      <c r="D227" s="2">
        <v>44279</v>
      </c>
      <c r="E227" s="2">
        <v>44279</v>
      </c>
      <c r="F227">
        <v>8</v>
      </c>
      <c r="G227" t="str">
        <f>VLOOKUP(Table_employee_timesheet_fact1[[#This Row],[employee_dim_employee_id]],Dim_Employee!A:C,3,FALSE)</f>
        <v>Holvin Ali Casco Escorsia</v>
      </c>
    </row>
    <row r="228" spans="1:7" x14ac:dyDescent="0.25">
      <c r="A228">
        <v>2110</v>
      </c>
      <c r="B228">
        <v>1</v>
      </c>
      <c r="C228">
        <v>8</v>
      </c>
      <c r="D228" s="2">
        <v>44278</v>
      </c>
      <c r="E228" s="2">
        <v>44278</v>
      </c>
      <c r="F228">
        <v>20</v>
      </c>
      <c r="G228" t="str">
        <f>VLOOKUP(Table_employee_timesheet_fact1[[#This Row],[employee_dim_employee_id]],Dim_Employee!A:C,3,FALSE)</f>
        <v>Vicente Zepeda Landaverde</v>
      </c>
    </row>
    <row r="229" spans="1:7" x14ac:dyDescent="0.25">
      <c r="A229">
        <v>385</v>
      </c>
      <c r="B229">
        <v>1</v>
      </c>
      <c r="C229">
        <v>8</v>
      </c>
      <c r="D229" s="2">
        <v>44278</v>
      </c>
      <c r="E229" s="2">
        <v>44278</v>
      </c>
      <c r="F229">
        <v>3</v>
      </c>
      <c r="G229" t="str">
        <f>VLOOKUP(Table_employee_timesheet_fact1[[#This Row],[employee_dim_employee_id]],Dim_Employee!A:C,3,FALSE)</f>
        <v>Darwin Casco-Escorcia</v>
      </c>
    </row>
    <row r="230" spans="1:7" x14ac:dyDescent="0.25">
      <c r="A230">
        <v>1193</v>
      </c>
      <c r="B230">
        <v>1</v>
      </c>
      <c r="C230">
        <v>8</v>
      </c>
      <c r="D230" s="2">
        <v>44278</v>
      </c>
      <c r="E230" s="2">
        <v>44278</v>
      </c>
      <c r="F230">
        <v>15</v>
      </c>
      <c r="G230" t="str">
        <f>VLOOKUP(Table_employee_timesheet_fact1[[#This Row],[employee_dim_employee_id]],Dim_Employee!A:C,3,FALSE)</f>
        <v>Lorenzo Medina</v>
      </c>
    </row>
    <row r="231" spans="1:7" x14ac:dyDescent="0.25">
      <c r="A231">
        <v>826</v>
      </c>
      <c r="B231">
        <v>1</v>
      </c>
      <c r="C231">
        <v>8</v>
      </c>
      <c r="D231" s="2">
        <v>44278</v>
      </c>
      <c r="E231" s="2">
        <v>44278</v>
      </c>
      <c r="F231">
        <v>9</v>
      </c>
      <c r="G231" t="str">
        <f>VLOOKUP(Table_employee_timesheet_fact1[[#This Row],[employee_dim_employee_id]],Dim_Employee!A:C,3,FALSE)</f>
        <v>Jaime Sevilla Hernandez</v>
      </c>
    </row>
    <row r="232" spans="1:7" x14ac:dyDescent="0.25">
      <c r="A232">
        <v>784</v>
      </c>
      <c r="B232">
        <v>1</v>
      </c>
      <c r="C232">
        <v>8</v>
      </c>
      <c r="D232" s="2">
        <v>44278</v>
      </c>
      <c r="E232" s="2">
        <v>44278</v>
      </c>
      <c r="F232">
        <v>8</v>
      </c>
      <c r="G232" t="str">
        <f>VLOOKUP(Table_employee_timesheet_fact1[[#This Row],[employee_dim_employee_id]],Dim_Employee!A:C,3,FALSE)</f>
        <v>Holvin Ali Casco Escorsia</v>
      </c>
    </row>
    <row r="233" spans="1:7" x14ac:dyDescent="0.25">
      <c r="A233">
        <v>1145</v>
      </c>
      <c r="B233">
        <v>1</v>
      </c>
      <c r="C233">
        <v>8</v>
      </c>
      <c r="D233" s="2">
        <v>44278</v>
      </c>
      <c r="E233" s="2">
        <v>44278</v>
      </c>
      <c r="F233">
        <v>13</v>
      </c>
      <c r="G233" t="str">
        <f>VLOOKUP(Table_employee_timesheet_fact1[[#This Row],[employee_dim_employee_id]],Dim_Employee!A:C,3,FALSE)</f>
        <v>Jose Luis Aguilar Gutierrez</v>
      </c>
    </row>
    <row r="234" spans="1:7" x14ac:dyDescent="0.25">
      <c r="A234">
        <v>1723</v>
      </c>
      <c r="B234">
        <v>1</v>
      </c>
      <c r="C234">
        <v>8</v>
      </c>
      <c r="D234" s="2">
        <v>44278</v>
      </c>
      <c r="E234" s="2">
        <v>44278</v>
      </c>
      <c r="F234">
        <v>18</v>
      </c>
      <c r="G234" t="str">
        <f>VLOOKUP(Table_employee_timesheet_fact1[[#This Row],[employee_dim_employee_id]],Dim_Employee!A:C,3,FALSE)</f>
        <v>Nelsin Estrada-Mejia</v>
      </c>
    </row>
    <row r="235" spans="1:7" x14ac:dyDescent="0.25">
      <c r="A235">
        <v>1781</v>
      </c>
      <c r="B235">
        <v>1</v>
      </c>
      <c r="C235">
        <v>8.25</v>
      </c>
      <c r="D235" s="2">
        <v>44278</v>
      </c>
      <c r="E235" s="2">
        <v>44278</v>
      </c>
      <c r="F235">
        <v>19</v>
      </c>
      <c r="G235" t="str">
        <f>VLOOKUP(Table_employee_timesheet_fact1[[#This Row],[employee_dim_employee_id]],Dim_Employee!A:C,3,FALSE)</f>
        <v>Ruth Alcantar</v>
      </c>
    </row>
    <row r="236" spans="1:7" x14ac:dyDescent="0.25">
      <c r="A236">
        <v>9</v>
      </c>
      <c r="B236">
        <v>1</v>
      </c>
      <c r="C236">
        <v>8</v>
      </c>
      <c r="D236" s="2">
        <v>44278</v>
      </c>
      <c r="E236" s="2">
        <v>44278</v>
      </c>
      <c r="F236">
        <v>1</v>
      </c>
      <c r="G236" t="str">
        <f>VLOOKUP(Table_employee_timesheet_fact1[[#This Row],[employee_dim_employee_id]],Dim_Employee!A:C,3,FALSE)</f>
        <v>Alsides Rugama</v>
      </c>
    </row>
    <row r="237" spans="1:7" x14ac:dyDescent="0.25">
      <c r="A237">
        <v>1394</v>
      </c>
      <c r="B237">
        <v>1</v>
      </c>
      <c r="C237">
        <v>8</v>
      </c>
      <c r="D237" s="2">
        <v>44278</v>
      </c>
      <c r="E237" s="2">
        <v>44278</v>
      </c>
      <c r="F237">
        <v>17</v>
      </c>
      <c r="G237" t="str">
        <f>VLOOKUP(Table_employee_timesheet_fact1[[#This Row],[employee_dim_employee_id]],Dim_Employee!A:C,3,FALSE)</f>
        <v>Maynor Galeano Martinez</v>
      </c>
    </row>
    <row r="238" spans="1:7" x14ac:dyDescent="0.25">
      <c r="A238">
        <v>55</v>
      </c>
      <c r="B238">
        <v>1</v>
      </c>
      <c r="C238">
        <v>7.75</v>
      </c>
      <c r="D238" s="2">
        <v>44278</v>
      </c>
      <c r="E238" s="2">
        <v>44278</v>
      </c>
      <c r="F238">
        <v>2</v>
      </c>
      <c r="G238" t="str">
        <f>VLOOKUP(Table_employee_timesheet_fact1[[#This Row],[employee_dim_employee_id]],Dim_Employee!A:C,3,FALSE)</f>
        <v>Danir Hernandez</v>
      </c>
    </row>
    <row r="239" spans="1:7" x14ac:dyDescent="0.25">
      <c r="A239">
        <v>1782</v>
      </c>
      <c r="B239">
        <v>1</v>
      </c>
      <c r="C239">
        <v>8.75</v>
      </c>
      <c r="D239" s="2">
        <v>44277</v>
      </c>
      <c r="E239" s="2">
        <v>44277</v>
      </c>
      <c r="F239">
        <v>19</v>
      </c>
      <c r="G239" t="str">
        <f>VLOOKUP(Table_employee_timesheet_fact1[[#This Row],[employee_dim_employee_id]],Dim_Employee!A:C,3,FALSE)</f>
        <v>Ruth Alcantar</v>
      </c>
    </row>
    <row r="240" spans="1:7" x14ac:dyDescent="0.25">
      <c r="A240">
        <v>1146</v>
      </c>
      <c r="B240">
        <v>1</v>
      </c>
      <c r="C240">
        <v>8</v>
      </c>
      <c r="D240" s="2">
        <v>44277</v>
      </c>
      <c r="E240" s="2">
        <v>44277</v>
      </c>
      <c r="F240">
        <v>13</v>
      </c>
      <c r="G240" t="str">
        <f>VLOOKUP(Table_employee_timesheet_fact1[[#This Row],[employee_dim_employee_id]],Dim_Employee!A:C,3,FALSE)</f>
        <v>Jose Luis Aguilar Gutierrez</v>
      </c>
    </row>
    <row r="241" spans="1:7" x14ac:dyDescent="0.25">
      <c r="A241">
        <v>1724</v>
      </c>
      <c r="B241">
        <v>1</v>
      </c>
      <c r="C241">
        <v>8</v>
      </c>
      <c r="D241" s="2">
        <v>44277</v>
      </c>
      <c r="E241" s="2">
        <v>44277</v>
      </c>
      <c r="F241">
        <v>18</v>
      </c>
      <c r="G241" t="str">
        <f>VLOOKUP(Table_employee_timesheet_fact1[[#This Row],[employee_dim_employee_id]],Dim_Employee!A:C,3,FALSE)</f>
        <v>Nelsin Estrada-Mejia</v>
      </c>
    </row>
    <row r="242" spans="1:7" x14ac:dyDescent="0.25">
      <c r="A242">
        <v>10</v>
      </c>
      <c r="B242">
        <v>1</v>
      </c>
      <c r="C242">
        <v>8</v>
      </c>
      <c r="D242" s="2">
        <v>44277</v>
      </c>
      <c r="E242" s="2">
        <v>44277</v>
      </c>
      <c r="F242">
        <v>1</v>
      </c>
      <c r="G242" t="str">
        <f>VLOOKUP(Table_employee_timesheet_fact1[[#This Row],[employee_dim_employee_id]],Dim_Employee!A:C,3,FALSE)</f>
        <v>Alsides Rugama</v>
      </c>
    </row>
    <row r="243" spans="1:7" x14ac:dyDescent="0.25">
      <c r="A243">
        <v>1395</v>
      </c>
      <c r="B243">
        <v>1</v>
      </c>
      <c r="C243">
        <v>8</v>
      </c>
      <c r="D243" s="2">
        <v>44277</v>
      </c>
      <c r="E243" s="2">
        <v>44277</v>
      </c>
      <c r="F243">
        <v>17</v>
      </c>
      <c r="G243" t="str">
        <f>VLOOKUP(Table_employee_timesheet_fact1[[#This Row],[employee_dim_employee_id]],Dim_Employee!A:C,3,FALSE)</f>
        <v>Maynor Galeano Martinez</v>
      </c>
    </row>
    <row r="244" spans="1:7" x14ac:dyDescent="0.25">
      <c r="A244">
        <v>56</v>
      </c>
      <c r="B244">
        <v>1</v>
      </c>
      <c r="C244">
        <v>7.75</v>
      </c>
      <c r="D244" s="2">
        <v>44277</v>
      </c>
      <c r="E244" s="2">
        <v>44277</v>
      </c>
      <c r="F244">
        <v>2</v>
      </c>
      <c r="G244" t="str">
        <f>VLOOKUP(Table_employee_timesheet_fact1[[#This Row],[employee_dim_employee_id]],Dim_Employee!A:C,3,FALSE)</f>
        <v>Danir Hernandez</v>
      </c>
    </row>
    <row r="245" spans="1:7" x14ac:dyDescent="0.25">
      <c r="A245">
        <v>386</v>
      </c>
      <c r="B245">
        <v>1</v>
      </c>
      <c r="C245">
        <v>8</v>
      </c>
      <c r="D245" s="2">
        <v>44277</v>
      </c>
      <c r="E245" s="2">
        <v>44277</v>
      </c>
      <c r="F245">
        <v>3</v>
      </c>
      <c r="G245" t="str">
        <f>VLOOKUP(Table_employee_timesheet_fact1[[#This Row],[employee_dim_employee_id]],Dim_Employee!A:C,3,FALSE)</f>
        <v>Darwin Casco-Escorcia</v>
      </c>
    </row>
    <row r="246" spans="1:7" x14ac:dyDescent="0.25">
      <c r="A246">
        <v>1194</v>
      </c>
      <c r="B246">
        <v>1</v>
      </c>
      <c r="C246">
        <v>8</v>
      </c>
      <c r="D246" s="2">
        <v>44277</v>
      </c>
      <c r="E246" s="2">
        <v>44277</v>
      </c>
      <c r="F246">
        <v>15</v>
      </c>
      <c r="G246" t="str">
        <f>VLOOKUP(Table_employee_timesheet_fact1[[#This Row],[employee_dim_employee_id]],Dim_Employee!A:C,3,FALSE)</f>
        <v>Lorenzo Medina</v>
      </c>
    </row>
    <row r="247" spans="1:7" x14ac:dyDescent="0.25">
      <c r="A247">
        <v>827</v>
      </c>
      <c r="B247">
        <v>1</v>
      </c>
      <c r="C247">
        <v>8</v>
      </c>
      <c r="D247" s="2">
        <v>44277</v>
      </c>
      <c r="E247" s="2">
        <v>44277</v>
      </c>
      <c r="F247">
        <v>9</v>
      </c>
      <c r="G247" t="str">
        <f>VLOOKUP(Table_employee_timesheet_fact1[[#This Row],[employee_dim_employee_id]],Dim_Employee!A:C,3,FALSE)</f>
        <v>Jaime Sevilla Hernandez</v>
      </c>
    </row>
    <row r="248" spans="1:7" x14ac:dyDescent="0.25">
      <c r="A248">
        <v>785</v>
      </c>
      <c r="B248">
        <v>1</v>
      </c>
      <c r="C248">
        <v>8</v>
      </c>
      <c r="D248" s="2">
        <v>44277</v>
      </c>
      <c r="E248" s="2">
        <v>44277</v>
      </c>
      <c r="F248">
        <v>8</v>
      </c>
      <c r="G248" t="str">
        <f>VLOOKUP(Table_employee_timesheet_fact1[[#This Row],[employee_dim_employee_id]],Dim_Employee!A:C,3,FALSE)</f>
        <v>Holvin Ali Casco Escorsia</v>
      </c>
    </row>
    <row r="249" spans="1:7" x14ac:dyDescent="0.25">
      <c r="A249">
        <v>57</v>
      </c>
      <c r="B249">
        <v>1</v>
      </c>
      <c r="C249">
        <v>8</v>
      </c>
      <c r="D249" s="2">
        <v>44274</v>
      </c>
      <c r="E249" s="2">
        <v>44274</v>
      </c>
      <c r="F249">
        <v>2</v>
      </c>
      <c r="G249" t="str">
        <f>VLOOKUP(Table_employee_timesheet_fact1[[#This Row],[employee_dim_employee_id]],Dim_Employee!A:C,3,FALSE)</f>
        <v>Danir Hernandez</v>
      </c>
    </row>
    <row r="250" spans="1:7" x14ac:dyDescent="0.25">
      <c r="A250">
        <v>828</v>
      </c>
      <c r="B250">
        <v>1</v>
      </c>
      <c r="C250">
        <v>8</v>
      </c>
      <c r="D250" s="2">
        <v>44274</v>
      </c>
      <c r="E250" s="2">
        <v>44274</v>
      </c>
      <c r="F250">
        <v>9</v>
      </c>
      <c r="G250" t="str">
        <f>VLOOKUP(Table_employee_timesheet_fact1[[#This Row],[employee_dim_employee_id]],Dim_Employee!A:C,3,FALSE)</f>
        <v>Jaime Sevilla Hernandez</v>
      </c>
    </row>
    <row r="251" spans="1:7" x14ac:dyDescent="0.25">
      <c r="A251">
        <v>1134</v>
      </c>
      <c r="B251">
        <v>1</v>
      </c>
      <c r="C251">
        <v>5.5</v>
      </c>
      <c r="D251" s="2">
        <v>44274</v>
      </c>
      <c r="E251" s="2">
        <v>44274</v>
      </c>
      <c r="F251">
        <v>12</v>
      </c>
      <c r="G251" t="str">
        <f>VLOOKUP(Table_employee_timesheet_fact1[[#This Row],[employee_dim_employee_id]],Dim_Employee!A:C,3,FALSE)</f>
        <v>Jose D. Hernandez Garcia</v>
      </c>
    </row>
    <row r="252" spans="1:7" x14ac:dyDescent="0.25">
      <c r="A252">
        <v>1147</v>
      </c>
      <c r="B252">
        <v>1</v>
      </c>
      <c r="C252">
        <v>8</v>
      </c>
      <c r="D252" s="2">
        <v>44274</v>
      </c>
      <c r="E252" s="2">
        <v>44274</v>
      </c>
      <c r="F252">
        <v>13</v>
      </c>
      <c r="G252" t="str">
        <f>VLOOKUP(Table_employee_timesheet_fact1[[#This Row],[employee_dim_employee_id]],Dim_Employee!A:C,3,FALSE)</f>
        <v>Jose Luis Aguilar Gutierrez</v>
      </c>
    </row>
    <row r="253" spans="1:7" x14ac:dyDescent="0.25">
      <c r="A253">
        <v>11</v>
      </c>
      <c r="B253">
        <v>1</v>
      </c>
      <c r="C253">
        <v>5.5</v>
      </c>
      <c r="D253" s="2">
        <v>44274</v>
      </c>
      <c r="E253" s="2">
        <v>44274</v>
      </c>
      <c r="F253">
        <v>1</v>
      </c>
      <c r="G253" t="str">
        <f>VLOOKUP(Table_employee_timesheet_fact1[[#This Row],[employee_dim_employee_id]],Dim_Employee!A:C,3,FALSE)</f>
        <v>Alsides Rugama</v>
      </c>
    </row>
    <row r="254" spans="1:7" x14ac:dyDescent="0.25">
      <c r="A254">
        <v>1725</v>
      </c>
      <c r="B254">
        <v>1</v>
      </c>
      <c r="C254">
        <v>8</v>
      </c>
      <c r="D254" s="2">
        <v>44274</v>
      </c>
      <c r="E254" s="2">
        <v>44274</v>
      </c>
      <c r="F254">
        <v>18</v>
      </c>
      <c r="G254" t="str">
        <f>VLOOKUP(Table_employee_timesheet_fact1[[#This Row],[employee_dim_employee_id]],Dim_Employee!A:C,3,FALSE)</f>
        <v>Nelsin Estrada-Mejia</v>
      </c>
    </row>
    <row r="255" spans="1:7" x14ac:dyDescent="0.25">
      <c r="A255">
        <v>1396</v>
      </c>
      <c r="B255">
        <v>1</v>
      </c>
      <c r="C255">
        <v>5.5</v>
      </c>
      <c r="D255" s="2">
        <v>44274</v>
      </c>
      <c r="E255" s="2">
        <v>44274</v>
      </c>
      <c r="F255">
        <v>17</v>
      </c>
      <c r="G255" t="str">
        <f>VLOOKUP(Table_employee_timesheet_fact1[[#This Row],[employee_dim_employee_id]],Dim_Employee!A:C,3,FALSE)</f>
        <v>Maynor Galeano Martinez</v>
      </c>
    </row>
    <row r="256" spans="1:7" x14ac:dyDescent="0.25">
      <c r="A256">
        <v>1195</v>
      </c>
      <c r="B256">
        <v>1</v>
      </c>
      <c r="C256">
        <v>4.5</v>
      </c>
      <c r="D256" s="2">
        <v>44274</v>
      </c>
      <c r="E256" s="2">
        <v>44274</v>
      </c>
      <c r="F256">
        <v>15</v>
      </c>
      <c r="G256" t="str">
        <f>VLOOKUP(Table_employee_timesheet_fact1[[#This Row],[employee_dim_employee_id]],Dim_Employee!A:C,3,FALSE)</f>
        <v>Lorenzo Medina</v>
      </c>
    </row>
    <row r="257" spans="1:7" x14ac:dyDescent="0.25">
      <c r="A257">
        <v>1783</v>
      </c>
      <c r="B257">
        <v>1</v>
      </c>
      <c r="C257">
        <v>8.25</v>
      </c>
      <c r="D257" s="2">
        <v>44274</v>
      </c>
      <c r="E257" s="2">
        <v>44274</v>
      </c>
      <c r="F257">
        <v>19</v>
      </c>
      <c r="G257" t="str">
        <f>VLOOKUP(Table_employee_timesheet_fact1[[#This Row],[employee_dim_employee_id]],Dim_Employee!A:C,3,FALSE)</f>
        <v>Ruth Alcantar</v>
      </c>
    </row>
    <row r="258" spans="1:7" x14ac:dyDescent="0.25">
      <c r="A258">
        <v>786</v>
      </c>
      <c r="B258">
        <v>1</v>
      </c>
      <c r="C258">
        <v>4.5</v>
      </c>
      <c r="D258" s="2">
        <v>44274</v>
      </c>
      <c r="E258" s="2">
        <v>44274</v>
      </c>
      <c r="F258">
        <v>8</v>
      </c>
      <c r="G258" t="str">
        <f>VLOOKUP(Table_employee_timesheet_fact1[[#This Row],[employee_dim_employee_id]],Dim_Employee!A:C,3,FALSE)</f>
        <v>Holvin Ali Casco Escorsia</v>
      </c>
    </row>
    <row r="259" spans="1:7" x14ac:dyDescent="0.25">
      <c r="A259">
        <v>387</v>
      </c>
      <c r="B259">
        <v>1</v>
      </c>
      <c r="C259">
        <v>8</v>
      </c>
      <c r="D259" s="2">
        <v>44274</v>
      </c>
      <c r="E259" s="2">
        <v>44274</v>
      </c>
      <c r="F259">
        <v>3</v>
      </c>
      <c r="G259" t="str">
        <f>VLOOKUP(Table_employee_timesheet_fact1[[#This Row],[employee_dim_employee_id]],Dim_Employee!A:C,3,FALSE)</f>
        <v>Darwin Casco-Escorcia</v>
      </c>
    </row>
    <row r="260" spans="1:7" x14ac:dyDescent="0.25">
      <c r="A260">
        <v>1148</v>
      </c>
      <c r="B260">
        <v>1</v>
      </c>
      <c r="C260">
        <v>8</v>
      </c>
      <c r="D260" s="2">
        <v>44273</v>
      </c>
      <c r="E260" s="2">
        <v>44273</v>
      </c>
      <c r="F260">
        <v>13</v>
      </c>
      <c r="G260" t="str">
        <f>VLOOKUP(Table_employee_timesheet_fact1[[#This Row],[employee_dim_employee_id]],Dim_Employee!A:C,3,FALSE)</f>
        <v>Jose Luis Aguilar Gutierrez</v>
      </c>
    </row>
    <row r="261" spans="1:7" x14ac:dyDescent="0.25">
      <c r="A261">
        <v>1784</v>
      </c>
      <c r="B261">
        <v>1</v>
      </c>
      <c r="C261">
        <v>8.5</v>
      </c>
      <c r="D261" s="2">
        <v>44273</v>
      </c>
      <c r="E261" s="2">
        <v>44273</v>
      </c>
      <c r="F261">
        <v>19</v>
      </c>
      <c r="G261" t="str">
        <f>VLOOKUP(Table_employee_timesheet_fact1[[#This Row],[employee_dim_employee_id]],Dim_Employee!A:C,3,FALSE)</f>
        <v>Ruth Alcantar</v>
      </c>
    </row>
    <row r="262" spans="1:7" x14ac:dyDescent="0.25">
      <c r="A262">
        <v>1726</v>
      </c>
      <c r="B262">
        <v>1</v>
      </c>
      <c r="C262">
        <v>8</v>
      </c>
      <c r="D262" s="2">
        <v>44273</v>
      </c>
      <c r="E262" s="2">
        <v>44273</v>
      </c>
      <c r="F262">
        <v>18</v>
      </c>
      <c r="G262" t="str">
        <f>VLOOKUP(Table_employee_timesheet_fact1[[#This Row],[employee_dim_employee_id]],Dim_Employee!A:C,3,FALSE)</f>
        <v>Nelsin Estrada-Mejia</v>
      </c>
    </row>
    <row r="263" spans="1:7" x14ac:dyDescent="0.25">
      <c r="A263">
        <v>12</v>
      </c>
      <c r="B263">
        <v>1</v>
      </c>
      <c r="C263">
        <v>8</v>
      </c>
      <c r="D263" s="2">
        <v>44273</v>
      </c>
      <c r="E263" s="2">
        <v>44273</v>
      </c>
      <c r="F263">
        <v>1</v>
      </c>
      <c r="G263" t="str">
        <f>VLOOKUP(Table_employee_timesheet_fact1[[#This Row],[employee_dim_employee_id]],Dim_Employee!A:C,3,FALSE)</f>
        <v>Alsides Rugama</v>
      </c>
    </row>
    <row r="264" spans="1:7" x14ac:dyDescent="0.25">
      <c r="A264">
        <v>1397</v>
      </c>
      <c r="B264">
        <v>1</v>
      </c>
      <c r="C264">
        <v>8</v>
      </c>
      <c r="D264" s="2">
        <v>44273</v>
      </c>
      <c r="E264" s="2">
        <v>44273</v>
      </c>
      <c r="F264">
        <v>17</v>
      </c>
      <c r="G264" t="str">
        <f>VLOOKUP(Table_employee_timesheet_fact1[[#This Row],[employee_dim_employee_id]],Dim_Employee!A:C,3,FALSE)</f>
        <v>Maynor Galeano Martinez</v>
      </c>
    </row>
    <row r="265" spans="1:7" x14ac:dyDescent="0.25">
      <c r="A265">
        <v>388</v>
      </c>
      <c r="B265">
        <v>1</v>
      </c>
      <c r="C265">
        <v>8</v>
      </c>
      <c r="D265" s="2">
        <v>44273</v>
      </c>
      <c r="E265" s="2">
        <v>44273</v>
      </c>
      <c r="F265">
        <v>3</v>
      </c>
      <c r="G265" t="str">
        <f>VLOOKUP(Table_employee_timesheet_fact1[[#This Row],[employee_dim_employee_id]],Dim_Employee!A:C,3,FALSE)</f>
        <v>Darwin Casco-Escorcia</v>
      </c>
    </row>
    <row r="266" spans="1:7" x14ac:dyDescent="0.25">
      <c r="A266">
        <v>1196</v>
      </c>
      <c r="B266">
        <v>1</v>
      </c>
      <c r="C266">
        <v>8</v>
      </c>
      <c r="D266" s="2">
        <v>44273</v>
      </c>
      <c r="E266" s="2">
        <v>44273</v>
      </c>
      <c r="F266">
        <v>15</v>
      </c>
      <c r="G266" t="str">
        <f>VLOOKUP(Table_employee_timesheet_fact1[[#This Row],[employee_dim_employee_id]],Dim_Employee!A:C,3,FALSE)</f>
        <v>Lorenzo Medina</v>
      </c>
    </row>
    <row r="267" spans="1:7" x14ac:dyDescent="0.25">
      <c r="A267">
        <v>58</v>
      </c>
      <c r="B267">
        <v>1</v>
      </c>
      <c r="C267">
        <v>8</v>
      </c>
      <c r="D267" s="2">
        <v>44273</v>
      </c>
      <c r="E267" s="2">
        <v>44273</v>
      </c>
      <c r="F267">
        <v>2</v>
      </c>
      <c r="G267" t="str">
        <f>VLOOKUP(Table_employee_timesheet_fact1[[#This Row],[employee_dim_employee_id]],Dim_Employee!A:C,3,FALSE)</f>
        <v>Danir Hernandez</v>
      </c>
    </row>
    <row r="268" spans="1:7" x14ac:dyDescent="0.25">
      <c r="A268">
        <v>829</v>
      </c>
      <c r="B268">
        <v>1</v>
      </c>
      <c r="C268">
        <v>8</v>
      </c>
      <c r="D268" s="2">
        <v>44273</v>
      </c>
      <c r="E268" s="2">
        <v>44273</v>
      </c>
      <c r="F268">
        <v>9</v>
      </c>
      <c r="G268" t="str">
        <f>VLOOKUP(Table_employee_timesheet_fact1[[#This Row],[employee_dim_employee_id]],Dim_Employee!A:C,3,FALSE)</f>
        <v>Jaime Sevilla Hernandez</v>
      </c>
    </row>
    <row r="269" spans="1:7" x14ac:dyDescent="0.25">
      <c r="A269">
        <v>787</v>
      </c>
      <c r="B269">
        <v>1</v>
      </c>
      <c r="C269">
        <v>8</v>
      </c>
      <c r="D269" s="2">
        <v>44273</v>
      </c>
      <c r="E269" s="2">
        <v>44273</v>
      </c>
      <c r="F269">
        <v>8</v>
      </c>
      <c r="G269" t="str">
        <f>VLOOKUP(Table_employee_timesheet_fact1[[#This Row],[employee_dim_employee_id]],Dim_Employee!A:C,3,FALSE)</f>
        <v>Holvin Ali Casco Escorsia</v>
      </c>
    </row>
    <row r="270" spans="1:7" x14ac:dyDescent="0.25">
      <c r="A270">
        <v>1135</v>
      </c>
      <c r="B270">
        <v>1</v>
      </c>
      <c r="C270">
        <v>8</v>
      </c>
      <c r="D270" s="2">
        <v>44273</v>
      </c>
      <c r="E270" s="2">
        <v>44273</v>
      </c>
      <c r="F270">
        <v>12</v>
      </c>
      <c r="G270" t="str">
        <f>VLOOKUP(Table_employee_timesheet_fact1[[#This Row],[employee_dim_employee_id]],Dim_Employee!A:C,3,FALSE)</f>
        <v>Jose D. Hernandez Garcia</v>
      </c>
    </row>
    <row r="271" spans="1:7" x14ac:dyDescent="0.25">
      <c r="A271">
        <v>1197</v>
      </c>
      <c r="B271">
        <v>1</v>
      </c>
      <c r="C271">
        <v>8</v>
      </c>
      <c r="D271" s="2">
        <v>44272</v>
      </c>
      <c r="E271" s="2">
        <v>44272</v>
      </c>
      <c r="F271">
        <v>15</v>
      </c>
      <c r="G271" t="str">
        <f>VLOOKUP(Table_employee_timesheet_fact1[[#This Row],[employee_dim_employee_id]],Dim_Employee!A:C,3,FALSE)</f>
        <v>Lorenzo Medina</v>
      </c>
    </row>
    <row r="272" spans="1:7" x14ac:dyDescent="0.25">
      <c r="A272">
        <v>59</v>
      </c>
      <c r="B272">
        <v>1</v>
      </c>
      <c r="C272">
        <v>8</v>
      </c>
      <c r="D272" s="2">
        <v>44272</v>
      </c>
      <c r="E272" s="2">
        <v>44272</v>
      </c>
      <c r="F272">
        <v>2</v>
      </c>
      <c r="G272" t="str">
        <f>VLOOKUP(Table_employee_timesheet_fact1[[#This Row],[employee_dim_employee_id]],Dim_Employee!A:C,3,FALSE)</f>
        <v>Danir Hernandez</v>
      </c>
    </row>
    <row r="273" spans="1:7" x14ac:dyDescent="0.25">
      <c r="A273">
        <v>830</v>
      </c>
      <c r="B273">
        <v>1</v>
      </c>
      <c r="C273">
        <v>8</v>
      </c>
      <c r="D273" s="2">
        <v>44272</v>
      </c>
      <c r="E273" s="2">
        <v>44272</v>
      </c>
      <c r="F273">
        <v>9</v>
      </c>
      <c r="G273" t="str">
        <f>VLOOKUP(Table_employee_timesheet_fact1[[#This Row],[employee_dim_employee_id]],Dim_Employee!A:C,3,FALSE)</f>
        <v>Jaime Sevilla Hernandez</v>
      </c>
    </row>
    <row r="274" spans="1:7" x14ac:dyDescent="0.25">
      <c r="A274">
        <v>788</v>
      </c>
      <c r="B274">
        <v>1</v>
      </c>
      <c r="C274">
        <v>8</v>
      </c>
      <c r="D274" s="2">
        <v>44272</v>
      </c>
      <c r="E274" s="2">
        <v>44272</v>
      </c>
      <c r="F274">
        <v>8</v>
      </c>
      <c r="G274" t="str">
        <f>VLOOKUP(Table_employee_timesheet_fact1[[#This Row],[employee_dim_employee_id]],Dim_Employee!A:C,3,FALSE)</f>
        <v>Holvin Ali Casco Escorsia</v>
      </c>
    </row>
    <row r="275" spans="1:7" x14ac:dyDescent="0.25">
      <c r="A275">
        <v>1136</v>
      </c>
      <c r="B275">
        <v>1</v>
      </c>
      <c r="C275">
        <v>8</v>
      </c>
      <c r="D275" s="2">
        <v>44272</v>
      </c>
      <c r="E275" s="2">
        <v>44272</v>
      </c>
      <c r="F275">
        <v>12</v>
      </c>
      <c r="G275" t="str">
        <f>VLOOKUP(Table_employee_timesheet_fact1[[#This Row],[employee_dim_employee_id]],Dim_Employee!A:C,3,FALSE)</f>
        <v>Jose D. Hernandez Garcia</v>
      </c>
    </row>
    <row r="276" spans="1:7" x14ac:dyDescent="0.25">
      <c r="A276">
        <v>1149</v>
      </c>
      <c r="B276">
        <v>1</v>
      </c>
      <c r="C276">
        <v>8</v>
      </c>
      <c r="D276" s="2">
        <v>44272</v>
      </c>
      <c r="E276" s="2">
        <v>44272</v>
      </c>
      <c r="F276">
        <v>13</v>
      </c>
      <c r="G276" t="str">
        <f>VLOOKUP(Table_employee_timesheet_fact1[[#This Row],[employee_dim_employee_id]],Dim_Employee!A:C,3,FALSE)</f>
        <v>Jose Luis Aguilar Gutierrez</v>
      </c>
    </row>
    <row r="277" spans="1:7" x14ac:dyDescent="0.25">
      <c r="A277">
        <v>1785</v>
      </c>
      <c r="B277">
        <v>1</v>
      </c>
      <c r="C277">
        <v>8.5</v>
      </c>
      <c r="D277" s="2">
        <v>44272</v>
      </c>
      <c r="E277" s="2">
        <v>44272</v>
      </c>
      <c r="F277">
        <v>19</v>
      </c>
      <c r="G277" t="str">
        <f>VLOOKUP(Table_employee_timesheet_fact1[[#This Row],[employee_dim_employee_id]],Dim_Employee!A:C,3,FALSE)</f>
        <v>Ruth Alcantar</v>
      </c>
    </row>
    <row r="278" spans="1:7" x14ac:dyDescent="0.25">
      <c r="A278">
        <v>1727</v>
      </c>
      <c r="B278">
        <v>1</v>
      </c>
      <c r="C278">
        <v>8</v>
      </c>
      <c r="D278" s="2">
        <v>44272</v>
      </c>
      <c r="E278" s="2">
        <v>44272</v>
      </c>
      <c r="F278">
        <v>18</v>
      </c>
      <c r="G278" t="str">
        <f>VLOOKUP(Table_employee_timesheet_fact1[[#This Row],[employee_dim_employee_id]],Dim_Employee!A:C,3,FALSE)</f>
        <v>Nelsin Estrada-Mejia</v>
      </c>
    </row>
    <row r="279" spans="1:7" x14ac:dyDescent="0.25">
      <c r="A279">
        <v>13</v>
      </c>
      <c r="B279">
        <v>1</v>
      </c>
      <c r="C279">
        <v>8</v>
      </c>
      <c r="D279" s="2">
        <v>44272</v>
      </c>
      <c r="E279" s="2">
        <v>44272</v>
      </c>
      <c r="F279">
        <v>1</v>
      </c>
      <c r="G279" t="str">
        <f>VLOOKUP(Table_employee_timesheet_fact1[[#This Row],[employee_dim_employee_id]],Dim_Employee!A:C,3,FALSE)</f>
        <v>Alsides Rugama</v>
      </c>
    </row>
    <row r="280" spans="1:7" x14ac:dyDescent="0.25">
      <c r="A280">
        <v>1398</v>
      </c>
      <c r="B280">
        <v>1</v>
      </c>
      <c r="C280">
        <v>8</v>
      </c>
      <c r="D280" s="2">
        <v>44272</v>
      </c>
      <c r="E280" s="2">
        <v>44272</v>
      </c>
      <c r="F280">
        <v>17</v>
      </c>
      <c r="G280" t="str">
        <f>VLOOKUP(Table_employee_timesheet_fact1[[#This Row],[employee_dim_employee_id]],Dim_Employee!A:C,3,FALSE)</f>
        <v>Maynor Galeano Martinez</v>
      </c>
    </row>
    <row r="281" spans="1:7" x14ac:dyDescent="0.25">
      <c r="A281">
        <v>389</v>
      </c>
      <c r="B281">
        <v>1</v>
      </c>
      <c r="C281">
        <v>8</v>
      </c>
      <c r="D281" s="2">
        <v>44272</v>
      </c>
      <c r="E281" s="2">
        <v>44272</v>
      </c>
      <c r="F281">
        <v>3</v>
      </c>
      <c r="G281" t="str">
        <f>VLOOKUP(Table_employee_timesheet_fact1[[#This Row],[employee_dim_employee_id]],Dim_Employee!A:C,3,FALSE)</f>
        <v>Darwin Casco-Escorcia</v>
      </c>
    </row>
    <row r="282" spans="1:7" x14ac:dyDescent="0.25">
      <c r="A282">
        <v>1150</v>
      </c>
      <c r="B282">
        <v>1</v>
      </c>
      <c r="C282">
        <v>8</v>
      </c>
      <c r="D282" s="2">
        <v>44271</v>
      </c>
      <c r="E282" s="2">
        <v>44271</v>
      </c>
      <c r="F282">
        <v>13</v>
      </c>
      <c r="G282" t="str">
        <f>VLOOKUP(Table_employee_timesheet_fact1[[#This Row],[employee_dim_employee_id]],Dim_Employee!A:C,3,FALSE)</f>
        <v>Jose Luis Aguilar Gutierrez</v>
      </c>
    </row>
    <row r="283" spans="1:7" x14ac:dyDescent="0.25">
      <c r="A283">
        <v>1786</v>
      </c>
      <c r="B283">
        <v>1</v>
      </c>
      <c r="C283">
        <v>8.5</v>
      </c>
      <c r="D283" s="2">
        <v>44271</v>
      </c>
      <c r="E283" s="2">
        <v>44271</v>
      </c>
      <c r="F283">
        <v>19</v>
      </c>
      <c r="G283" t="str">
        <f>VLOOKUP(Table_employee_timesheet_fact1[[#This Row],[employee_dim_employee_id]],Dim_Employee!A:C,3,FALSE)</f>
        <v>Ruth Alcantar</v>
      </c>
    </row>
    <row r="284" spans="1:7" x14ac:dyDescent="0.25">
      <c r="A284">
        <v>1728</v>
      </c>
      <c r="B284">
        <v>1</v>
      </c>
      <c r="C284">
        <v>8</v>
      </c>
      <c r="D284" s="2">
        <v>44271</v>
      </c>
      <c r="E284" s="2">
        <v>44271</v>
      </c>
      <c r="F284">
        <v>18</v>
      </c>
      <c r="G284" t="str">
        <f>VLOOKUP(Table_employee_timesheet_fact1[[#This Row],[employee_dim_employee_id]],Dim_Employee!A:C,3,FALSE)</f>
        <v>Nelsin Estrada-Mejia</v>
      </c>
    </row>
    <row r="285" spans="1:7" x14ac:dyDescent="0.25">
      <c r="A285">
        <v>14</v>
      </c>
      <c r="B285">
        <v>1</v>
      </c>
      <c r="C285">
        <v>8</v>
      </c>
      <c r="D285" s="2">
        <v>44271</v>
      </c>
      <c r="E285" s="2">
        <v>44271</v>
      </c>
      <c r="F285">
        <v>1</v>
      </c>
      <c r="G285" t="str">
        <f>VLOOKUP(Table_employee_timesheet_fact1[[#This Row],[employee_dim_employee_id]],Dim_Employee!A:C,3,FALSE)</f>
        <v>Alsides Rugama</v>
      </c>
    </row>
    <row r="286" spans="1:7" x14ac:dyDescent="0.25">
      <c r="A286">
        <v>1399</v>
      </c>
      <c r="B286">
        <v>1</v>
      </c>
      <c r="C286">
        <v>8</v>
      </c>
      <c r="D286" s="2">
        <v>44271</v>
      </c>
      <c r="E286" s="2">
        <v>44271</v>
      </c>
      <c r="F286">
        <v>17</v>
      </c>
      <c r="G286" t="str">
        <f>VLOOKUP(Table_employee_timesheet_fact1[[#This Row],[employee_dim_employee_id]],Dim_Employee!A:C,3,FALSE)</f>
        <v>Maynor Galeano Martinez</v>
      </c>
    </row>
    <row r="287" spans="1:7" x14ac:dyDescent="0.25">
      <c r="A287">
        <v>390</v>
      </c>
      <c r="B287">
        <v>1</v>
      </c>
      <c r="C287">
        <v>8</v>
      </c>
      <c r="D287" s="2">
        <v>44271</v>
      </c>
      <c r="E287" s="2">
        <v>44271</v>
      </c>
      <c r="F287">
        <v>3</v>
      </c>
      <c r="G287" t="str">
        <f>VLOOKUP(Table_employee_timesheet_fact1[[#This Row],[employee_dim_employee_id]],Dim_Employee!A:C,3,FALSE)</f>
        <v>Darwin Casco-Escorcia</v>
      </c>
    </row>
    <row r="288" spans="1:7" x14ac:dyDescent="0.25">
      <c r="A288">
        <v>1198</v>
      </c>
      <c r="B288">
        <v>1</v>
      </c>
      <c r="C288">
        <v>8</v>
      </c>
      <c r="D288" s="2">
        <v>44271</v>
      </c>
      <c r="E288" s="2">
        <v>44271</v>
      </c>
      <c r="F288">
        <v>15</v>
      </c>
      <c r="G288" t="str">
        <f>VLOOKUP(Table_employee_timesheet_fact1[[#This Row],[employee_dim_employee_id]],Dim_Employee!A:C,3,FALSE)</f>
        <v>Lorenzo Medina</v>
      </c>
    </row>
    <row r="289" spans="1:7" x14ac:dyDescent="0.25">
      <c r="A289">
        <v>60</v>
      </c>
      <c r="B289">
        <v>1</v>
      </c>
      <c r="C289">
        <v>8</v>
      </c>
      <c r="D289" s="2">
        <v>44271</v>
      </c>
      <c r="E289" s="2">
        <v>44271</v>
      </c>
      <c r="F289">
        <v>2</v>
      </c>
      <c r="G289" t="str">
        <f>VLOOKUP(Table_employee_timesheet_fact1[[#This Row],[employee_dim_employee_id]],Dim_Employee!A:C,3,FALSE)</f>
        <v>Danir Hernandez</v>
      </c>
    </row>
    <row r="290" spans="1:7" x14ac:dyDescent="0.25">
      <c r="A290">
        <v>831</v>
      </c>
      <c r="B290">
        <v>1</v>
      </c>
      <c r="C290">
        <v>8</v>
      </c>
      <c r="D290" s="2">
        <v>44271</v>
      </c>
      <c r="E290" s="2">
        <v>44271</v>
      </c>
      <c r="F290">
        <v>9</v>
      </c>
      <c r="G290" t="str">
        <f>VLOOKUP(Table_employee_timesheet_fact1[[#This Row],[employee_dim_employee_id]],Dim_Employee!A:C,3,FALSE)</f>
        <v>Jaime Sevilla Hernandez</v>
      </c>
    </row>
    <row r="291" spans="1:7" x14ac:dyDescent="0.25">
      <c r="A291">
        <v>789</v>
      </c>
      <c r="B291">
        <v>1</v>
      </c>
      <c r="C291">
        <v>8</v>
      </c>
      <c r="D291" s="2">
        <v>44271</v>
      </c>
      <c r="E291" s="2">
        <v>44271</v>
      </c>
      <c r="F291">
        <v>8</v>
      </c>
      <c r="G291" t="str">
        <f>VLOOKUP(Table_employee_timesheet_fact1[[#This Row],[employee_dim_employee_id]],Dim_Employee!A:C,3,FALSE)</f>
        <v>Holvin Ali Casco Escorsia</v>
      </c>
    </row>
    <row r="292" spans="1:7" x14ac:dyDescent="0.25">
      <c r="A292">
        <v>1137</v>
      </c>
      <c r="B292">
        <v>1</v>
      </c>
      <c r="C292">
        <v>8</v>
      </c>
      <c r="D292" s="2">
        <v>44271</v>
      </c>
      <c r="E292" s="2">
        <v>44271</v>
      </c>
      <c r="F292">
        <v>12</v>
      </c>
      <c r="G292" t="str">
        <f>VLOOKUP(Table_employee_timesheet_fact1[[#This Row],[employee_dim_employee_id]],Dim_Employee!A:C,3,FALSE)</f>
        <v>Jose D. Hernandez Garcia</v>
      </c>
    </row>
    <row r="293" spans="1:7" x14ac:dyDescent="0.25">
      <c r="A293">
        <v>1199</v>
      </c>
      <c r="B293">
        <v>1</v>
      </c>
      <c r="C293">
        <v>8</v>
      </c>
      <c r="D293" s="2">
        <v>44270</v>
      </c>
      <c r="E293" s="2">
        <v>44270</v>
      </c>
      <c r="F293">
        <v>15</v>
      </c>
      <c r="G293" t="str">
        <f>VLOOKUP(Table_employee_timesheet_fact1[[#This Row],[employee_dim_employee_id]],Dim_Employee!A:C,3,FALSE)</f>
        <v>Lorenzo Medina</v>
      </c>
    </row>
    <row r="294" spans="1:7" x14ac:dyDescent="0.25">
      <c r="A294">
        <v>61</v>
      </c>
      <c r="B294">
        <v>1</v>
      </c>
      <c r="C294">
        <v>8</v>
      </c>
      <c r="D294" s="2">
        <v>44270</v>
      </c>
      <c r="E294" s="2">
        <v>44270</v>
      </c>
      <c r="F294">
        <v>2</v>
      </c>
      <c r="G294" t="str">
        <f>VLOOKUP(Table_employee_timesheet_fact1[[#This Row],[employee_dim_employee_id]],Dim_Employee!A:C,3,FALSE)</f>
        <v>Danir Hernandez</v>
      </c>
    </row>
    <row r="295" spans="1:7" x14ac:dyDescent="0.25">
      <c r="A295">
        <v>832</v>
      </c>
      <c r="B295">
        <v>1</v>
      </c>
      <c r="C295">
        <v>8</v>
      </c>
      <c r="D295" s="2">
        <v>44270</v>
      </c>
      <c r="E295" s="2">
        <v>44270</v>
      </c>
      <c r="F295">
        <v>9</v>
      </c>
      <c r="G295" t="str">
        <f>VLOOKUP(Table_employee_timesheet_fact1[[#This Row],[employee_dim_employee_id]],Dim_Employee!A:C,3,FALSE)</f>
        <v>Jaime Sevilla Hernandez</v>
      </c>
    </row>
    <row r="296" spans="1:7" x14ac:dyDescent="0.25">
      <c r="A296">
        <v>790</v>
      </c>
      <c r="B296">
        <v>1</v>
      </c>
      <c r="C296">
        <v>8</v>
      </c>
      <c r="D296" s="2">
        <v>44270</v>
      </c>
      <c r="E296" s="2">
        <v>44270</v>
      </c>
      <c r="F296">
        <v>8</v>
      </c>
      <c r="G296" t="str">
        <f>VLOOKUP(Table_employee_timesheet_fact1[[#This Row],[employee_dim_employee_id]],Dim_Employee!A:C,3,FALSE)</f>
        <v>Holvin Ali Casco Escorsia</v>
      </c>
    </row>
    <row r="297" spans="1:7" x14ac:dyDescent="0.25">
      <c r="A297">
        <v>1138</v>
      </c>
      <c r="B297">
        <v>1</v>
      </c>
      <c r="C297">
        <v>8</v>
      </c>
      <c r="D297" s="2">
        <v>44270</v>
      </c>
      <c r="E297" s="2">
        <v>44270</v>
      </c>
      <c r="F297">
        <v>12</v>
      </c>
      <c r="G297" t="str">
        <f>VLOOKUP(Table_employee_timesheet_fact1[[#This Row],[employee_dim_employee_id]],Dim_Employee!A:C,3,FALSE)</f>
        <v>Jose D. Hernandez Garcia</v>
      </c>
    </row>
    <row r="298" spans="1:7" x14ac:dyDescent="0.25">
      <c r="A298">
        <v>1151</v>
      </c>
      <c r="B298">
        <v>1</v>
      </c>
      <c r="C298">
        <v>8</v>
      </c>
      <c r="D298" s="2">
        <v>44270</v>
      </c>
      <c r="E298" s="2">
        <v>44270</v>
      </c>
      <c r="F298">
        <v>13</v>
      </c>
      <c r="G298" t="str">
        <f>VLOOKUP(Table_employee_timesheet_fact1[[#This Row],[employee_dim_employee_id]],Dim_Employee!A:C,3,FALSE)</f>
        <v>Jose Luis Aguilar Gutierrez</v>
      </c>
    </row>
    <row r="299" spans="1:7" x14ac:dyDescent="0.25">
      <c r="A299">
        <v>1787</v>
      </c>
      <c r="B299">
        <v>1</v>
      </c>
      <c r="C299">
        <v>8.5</v>
      </c>
      <c r="D299" s="2">
        <v>44270</v>
      </c>
      <c r="E299" s="2">
        <v>44270</v>
      </c>
      <c r="F299">
        <v>19</v>
      </c>
      <c r="G299" t="str">
        <f>VLOOKUP(Table_employee_timesheet_fact1[[#This Row],[employee_dim_employee_id]],Dim_Employee!A:C,3,FALSE)</f>
        <v>Ruth Alcantar</v>
      </c>
    </row>
    <row r="300" spans="1:7" x14ac:dyDescent="0.25">
      <c r="A300">
        <v>1118</v>
      </c>
      <c r="B300">
        <v>1</v>
      </c>
      <c r="C300">
        <v>2.25</v>
      </c>
      <c r="D300" s="2">
        <v>44270</v>
      </c>
      <c r="E300" s="2">
        <v>44270</v>
      </c>
      <c r="F300">
        <v>10</v>
      </c>
      <c r="G300" t="str">
        <f>VLOOKUP(Table_employee_timesheet_fact1[[#This Row],[employee_dim_employee_id]],Dim_Employee!A:C,3,FALSE)</f>
        <v>Jorge H. Machuca Aquino</v>
      </c>
    </row>
    <row r="301" spans="1:7" x14ac:dyDescent="0.25">
      <c r="A301">
        <v>1729</v>
      </c>
      <c r="B301">
        <v>1</v>
      </c>
      <c r="C301">
        <v>8</v>
      </c>
      <c r="D301" s="2">
        <v>44270</v>
      </c>
      <c r="E301" s="2">
        <v>44270</v>
      </c>
      <c r="F301">
        <v>18</v>
      </c>
      <c r="G301" t="str">
        <f>VLOOKUP(Table_employee_timesheet_fact1[[#This Row],[employee_dim_employee_id]],Dim_Employee!A:C,3,FALSE)</f>
        <v>Nelsin Estrada-Mejia</v>
      </c>
    </row>
    <row r="302" spans="1:7" x14ac:dyDescent="0.25">
      <c r="A302">
        <v>15</v>
      </c>
      <c r="B302">
        <v>1</v>
      </c>
      <c r="C302">
        <v>8</v>
      </c>
      <c r="D302" s="2">
        <v>44270</v>
      </c>
      <c r="E302" s="2">
        <v>44270</v>
      </c>
      <c r="F302">
        <v>1</v>
      </c>
      <c r="G302" t="str">
        <f>VLOOKUP(Table_employee_timesheet_fact1[[#This Row],[employee_dim_employee_id]],Dim_Employee!A:C,3,FALSE)</f>
        <v>Alsides Rugama</v>
      </c>
    </row>
    <row r="303" spans="1:7" x14ac:dyDescent="0.25">
      <c r="A303">
        <v>1400</v>
      </c>
      <c r="B303">
        <v>1</v>
      </c>
      <c r="C303">
        <v>8</v>
      </c>
      <c r="D303" s="2">
        <v>44270</v>
      </c>
      <c r="E303" s="2">
        <v>44270</v>
      </c>
      <c r="F303">
        <v>17</v>
      </c>
      <c r="G303" t="str">
        <f>VLOOKUP(Table_employee_timesheet_fact1[[#This Row],[employee_dim_employee_id]],Dim_Employee!A:C,3,FALSE)</f>
        <v>Maynor Galeano Martinez</v>
      </c>
    </row>
    <row r="304" spans="1:7" x14ac:dyDescent="0.25">
      <c r="A304">
        <v>391</v>
      </c>
      <c r="B304">
        <v>1</v>
      </c>
      <c r="C304">
        <v>8</v>
      </c>
      <c r="D304" s="2">
        <v>44270</v>
      </c>
      <c r="E304" s="2">
        <v>44270</v>
      </c>
      <c r="F304">
        <v>3</v>
      </c>
      <c r="G304" t="str">
        <f>VLOOKUP(Table_employee_timesheet_fact1[[#This Row],[employee_dim_employee_id]],Dim_Employee!A:C,3,FALSE)</f>
        <v>Darwin Casco-Escorcia</v>
      </c>
    </row>
    <row r="305" spans="1:7" x14ac:dyDescent="0.25">
      <c r="A305">
        <v>16</v>
      </c>
      <c r="B305">
        <v>1</v>
      </c>
      <c r="C305">
        <v>8</v>
      </c>
      <c r="D305" s="2">
        <v>44267</v>
      </c>
      <c r="E305" s="2">
        <v>44267</v>
      </c>
      <c r="F305">
        <v>1</v>
      </c>
      <c r="G305" t="str">
        <f>VLOOKUP(Table_employee_timesheet_fact1[[#This Row],[employee_dim_employee_id]],Dim_Employee!A:C,3,FALSE)</f>
        <v>Alsides Rugama</v>
      </c>
    </row>
    <row r="306" spans="1:7" x14ac:dyDescent="0.25">
      <c r="A306">
        <v>833</v>
      </c>
      <c r="B306">
        <v>1</v>
      </c>
      <c r="C306">
        <v>8.25</v>
      </c>
      <c r="D306" s="2">
        <v>44267</v>
      </c>
      <c r="E306" s="2">
        <v>44267</v>
      </c>
      <c r="F306">
        <v>9</v>
      </c>
      <c r="G306" t="str">
        <f>VLOOKUP(Table_employee_timesheet_fact1[[#This Row],[employee_dim_employee_id]],Dim_Employee!A:C,3,FALSE)</f>
        <v>Jaime Sevilla Hernandez</v>
      </c>
    </row>
    <row r="307" spans="1:7" x14ac:dyDescent="0.25">
      <c r="A307">
        <v>1200</v>
      </c>
      <c r="B307">
        <v>1</v>
      </c>
      <c r="C307">
        <v>7.75</v>
      </c>
      <c r="D307" s="2">
        <v>44267</v>
      </c>
      <c r="E307" s="2">
        <v>44267</v>
      </c>
      <c r="F307">
        <v>15</v>
      </c>
      <c r="G307" t="str">
        <f>VLOOKUP(Table_employee_timesheet_fact1[[#This Row],[employee_dim_employee_id]],Dim_Employee!A:C,3,FALSE)</f>
        <v>Lorenzo Medina</v>
      </c>
    </row>
    <row r="308" spans="1:7" x14ac:dyDescent="0.25">
      <c r="A308">
        <v>1401</v>
      </c>
      <c r="B308">
        <v>1</v>
      </c>
      <c r="C308">
        <v>8</v>
      </c>
      <c r="D308" s="2">
        <v>44267</v>
      </c>
      <c r="E308" s="2">
        <v>44267</v>
      </c>
      <c r="F308">
        <v>17</v>
      </c>
      <c r="G308" t="str">
        <f>VLOOKUP(Table_employee_timesheet_fact1[[#This Row],[employee_dim_employee_id]],Dim_Employee!A:C,3,FALSE)</f>
        <v>Maynor Galeano Martinez</v>
      </c>
    </row>
    <row r="309" spans="1:7" x14ac:dyDescent="0.25">
      <c r="A309">
        <v>62</v>
      </c>
      <c r="B309">
        <v>1</v>
      </c>
      <c r="C309">
        <v>7.75</v>
      </c>
      <c r="D309" s="2">
        <v>44267</v>
      </c>
      <c r="E309" s="2">
        <v>44267</v>
      </c>
      <c r="F309">
        <v>2</v>
      </c>
      <c r="G309" t="str">
        <f>VLOOKUP(Table_employee_timesheet_fact1[[#This Row],[employee_dim_employee_id]],Dim_Employee!A:C,3,FALSE)</f>
        <v>Danir Hernandez</v>
      </c>
    </row>
    <row r="310" spans="1:7" x14ac:dyDescent="0.25">
      <c r="A310">
        <v>791</v>
      </c>
      <c r="B310">
        <v>1</v>
      </c>
      <c r="C310">
        <v>7.75</v>
      </c>
      <c r="D310" s="2">
        <v>44267</v>
      </c>
      <c r="E310" s="2">
        <v>44267</v>
      </c>
      <c r="F310">
        <v>8</v>
      </c>
      <c r="G310" t="str">
        <f>VLOOKUP(Table_employee_timesheet_fact1[[#This Row],[employee_dim_employee_id]],Dim_Employee!A:C,3,FALSE)</f>
        <v>Holvin Ali Casco Escorsia</v>
      </c>
    </row>
    <row r="311" spans="1:7" x14ac:dyDescent="0.25">
      <c r="A311">
        <v>392</v>
      </c>
      <c r="B311">
        <v>1</v>
      </c>
      <c r="C311">
        <v>8</v>
      </c>
      <c r="D311" s="2">
        <v>44267</v>
      </c>
      <c r="E311" s="2">
        <v>44267</v>
      </c>
      <c r="F311">
        <v>3</v>
      </c>
      <c r="G311" t="str">
        <f>VLOOKUP(Table_employee_timesheet_fact1[[#This Row],[employee_dim_employee_id]],Dim_Employee!A:C,3,FALSE)</f>
        <v>Darwin Casco-Escorcia</v>
      </c>
    </row>
    <row r="312" spans="1:7" x14ac:dyDescent="0.25">
      <c r="A312">
        <v>1119</v>
      </c>
      <c r="B312">
        <v>1</v>
      </c>
      <c r="C312">
        <v>7.5</v>
      </c>
      <c r="D312" s="2">
        <v>44267</v>
      </c>
      <c r="E312" s="2">
        <v>44267</v>
      </c>
      <c r="F312">
        <v>10</v>
      </c>
      <c r="G312" t="str">
        <f>VLOOKUP(Table_employee_timesheet_fact1[[#This Row],[employee_dim_employee_id]],Dim_Employee!A:C,3,FALSE)</f>
        <v>Jorge H. Machuca Aquino</v>
      </c>
    </row>
    <row r="313" spans="1:7" x14ac:dyDescent="0.25">
      <c r="A313">
        <v>1730</v>
      </c>
      <c r="B313">
        <v>1</v>
      </c>
      <c r="C313">
        <v>7.75</v>
      </c>
      <c r="D313" s="2">
        <v>44267</v>
      </c>
      <c r="E313" s="2">
        <v>44267</v>
      </c>
      <c r="F313">
        <v>18</v>
      </c>
      <c r="G313" t="str">
        <f>VLOOKUP(Table_employee_timesheet_fact1[[#This Row],[employee_dim_employee_id]],Dim_Employee!A:C,3,FALSE)</f>
        <v>Nelsin Estrada-Mejia</v>
      </c>
    </row>
    <row r="314" spans="1:7" x14ac:dyDescent="0.25">
      <c r="A314">
        <v>1152</v>
      </c>
      <c r="B314">
        <v>1</v>
      </c>
      <c r="C314">
        <v>8</v>
      </c>
      <c r="D314" s="2">
        <v>44267</v>
      </c>
      <c r="E314" s="2">
        <v>44267</v>
      </c>
      <c r="F314">
        <v>13</v>
      </c>
      <c r="G314" t="str">
        <f>VLOOKUP(Table_employee_timesheet_fact1[[#This Row],[employee_dim_employee_id]],Dim_Employee!A:C,3,FALSE)</f>
        <v>Jose Luis Aguilar Gutierrez</v>
      </c>
    </row>
    <row r="315" spans="1:7" x14ac:dyDescent="0.25">
      <c r="A315">
        <v>1788</v>
      </c>
      <c r="B315">
        <v>1</v>
      </c>
      <c r="C315">
        <v>8.5</v>
      </c>
      <c r="D315" s="2">
        <v>44267</v>
      </c>
      <c r="E315" s="2">
        <v>44267</v>
      </c>
      <c r="F315">
        <v>19</v>
      </c>
      <c r="G315" t="str">
        <f>VLOOKUP(Table_employee_timesheet_fact1[[#This Row],[employee_dim_employee_id]],Dim_Employee!A:C,3,FALSE)</f>
        <v>Ruth Alcantar</v>
      </c>
    </row>
    <row r="316" spans="1:7" x14ac:dyDescent="0.25">
      <c r="A316">
        <v>17</v>
      </c>
      <c r="B316">
        <v>1</v>
      </c>
      <c r="C316">
        <v>8.25</v>
      </c>
      <c r="D316" s="2">
        <v>44266</v>
      </c>
      <c r="E316" s="2">
        <v>44266</v>
      </c>
      <c r="F316">
        <v>1</v>
      </c>
      <c r="G316" t="str">
        <f>VLOOKUP(Table_employee_timesheet_fact1[[#This Row],[employee_dim_employee_id]],Dim_Employee!A:C,3,FALSE)</f>
        <v>Alsides Rugama</v>
      </c>
    </row>
    <row r="317" spans="1:7" x14ac:dyDescent="0.25">
      <c r="A317">
        <v>1402</v>
      </c>
      <c r="B317">
        <v>1</v>
      </c>
      <c r="C317">
        <v>8.25</v>
      </c>
      <c r="D317" s="2">
        <v>44266</v>
      </c>
      <c r="E317" s="2">
        <v>44266</v>
      </c>
      <c r="F317">
        <v>17</v>
      </c>
      <c r="G317" t="str">
        <f>VLOOKUP(Table_employee_timesheet_fact1[[#This Row],[employee_dim_employee_id]],Dim_Employee!A:C,3,FALSE)</f>
        <v>Maynor Galeano Martinez</v>
      </c>
    </row>
    <row r="318" spans="1:7" x14ac:dyDescent="0.25">
      <c r="A318">
        <v>1153</v>
      </c>
      <c r="B318">
        <v>1</v>
      </c>
      <c r="C318">
        <v>8</v>
      </c>
      <c r="D318" s="2">
        <v>44266</v>
      </c>
      <c r="E318" s="2">
        <v>44266</v>
      </c>
      <c r="F318">
        <v>13</v>
      </c>
      <c r="G318" t="str">
        <f>VLOOKUP(Table_employee_timesheet_fact1[[#This Row],[employee_dim_employee_id]],Dim_Employee!A:C,3,FALSE)</f>
        <v>Jose Luis Aguilar Gutierrez</v>
      </c>
    </row>
    <row r="319" spans="1:7" x14ac:dyDescent="0.25">
      <c r="A319">
        <v>1120</v>
      </c>
      <c r="B319">
        <v>1</v>
      </c>
      <c r="C319">
        <v>8.25</v>
      </c>
      <c r="D319" s="2">
        <v>44266</v>
      </c>
      <c r="E319" s="2">
        <v>44266</v>
      </c>
      <c r="F319">
        <v>10</v>
      </c>
      <c r="G319" t="str">
        <f>VLOOKUP(Table_employee_timesheet_fact1[[#This Row],[employee_dim_employee_id]],Dim_Employee!A:C,3,FALSE)</f>
        <v>Jorge H. Machuca Aquino</v>
      </c>
    </row>
    <row r="320" spans="1:7" x14ac:dyDescent="0.25">
      <c r="A320">
        <v>1789</v>
      </c>
      <c r="B320">
        <v>1</v>
      </c>
      <c r="C320">
        <v>8.5</v>
      </c>
      <c r="D320" s="2">
        <v>44266</v>
      </c>
      <c r="E320" s="2">
        <v>44266</v>
      </c>
      <c r="F320">
        <v>19</v>
      </c>
      <c r="G320" t="str">
        <f>VLOOKUP(Table_employee_timesheet_fact1[[#This Row],[employee_dim_employee_id]],Dim_Employee!A:C,3,FALSE)</f>
        <v>Ruth Alcantar</v>
      </c>
    </row>
    <row r="321" spans="1:7" x14ac:dyDescent="0.25">
      <c r="A321">
        <v>1731</v>
      </c>
      <c r="B321">
        <v>1</v>
      </c>
      <c r="C321">
        <v>8</v>
      </c>
      <c r="D321" s="2">
        <v>44266</v>
      </c>
      <c r="E321" s="2">
        <v>44266</v>
      </c>
      <c r="F321">
        <v>18</v>
      </c>
      <c r="G321" t="str">
        <f>VLOOKUP(Table_employee_timesheet_fact1[[#This Row],[employee_dim_employee_id]],Dim_Employee!A:C,3,FALSE)</f>
        <v>Nelsin Estrada-Mejia</v>
      </c>
    </row>
    <row r="322" spans="1:7" x14ac:dyDescent="0.25">
      <c r="A322">
        <v>1201</v>
      </c>
      <c r="B322">
        <v>1</v>
      </c>
      <c r="C322">
        <v>8.25</v>
      </c>
      <c r="D322" s="2">
        <v>44266</v>
      </c>
      <c r="E322" s="2">
        <v>44266</v>
      </c>
      <c r="F322">
        <v>15</v>
      </c>
      <c r="G322" t="str">
        <f>VLOOKUP(Table_employee_timesheet_fact1[[#This Row],[employee_dim_employee_id]],Dim_Employee!A:C,3,FALSE)</f>
        <v>Lorenzo Medina</v>
      </c>
    </row>
    <row r="323" spans="1:7" x14ac:dyDescent="0.25">
      <c r="A323">
        <v>792</v>
      </c>
      <c r="B323">
        <v>1</v>
      </c>
      <c r="C323">
        <v>8.25</v>
      </c>
      <c r="D323" s="2">
        <v>44266</v>
      </c>
      <c r="E323" s="2">
        <v>44266</v>
      </c>
      <c r="F323">
        <v>8</v>
      </c>
      <c r="G323" t="str">
        <f>VLOOKUP(Table_employee_timesheet_fact1[[#This Row],[employee_dim_employee_id]],Dim_Employee!A:C,3,FALSE)</f>
        <v>Holvin Ali Casco Escorsia</v>
      </c>
    </row>
    <row r="324" spans="1:7" x14ac:dyDescent="0.25">
      <c r="A324">
        <v>393</v>
      </c>
      <c r="B324">
        <v>1</v>
      </c>
      <c r="C324">
        <v>8</v>
      </c>
      <c r="D324" s="2">
        <v>44266</v>
      </c>
      <c r="E324" s="2">
        <v>44266</v>
      </c>
      <c r="F324">
        <v>3</v>
      </c>
      <c r="G324" t="str">
        <f>VLOOKUP(Table_employee_timesheet_fact1[[#This Row],[employee_dim_employee_id]],Dim_Employee!A:C,3,FALSE)</f>
        <v>Darwin Casco-Escorcia</v>
      </c>
    </row>
    <row r="325" spans="1:7" x14ac:dyDescent="0.25">
      <c r="A325">
        <v>63</v>
      </c>
      <c r="B325">
        <v>1</v>
      </c>
      <c r="C325">
        <v>8</v>
      </c>
      <c r="D325" s="2">
        <v>44266</v>
      </c>
      <c r="E325" s="2">
        <v>44266</v>
      </c>
      <c r="F325">
        <v>2</v>
      </c>
      <c r="G325" t="str">
        <f>VLOOKUP(Table_employee_timesheet_fact1[[#This Row],[employee_dim_employee_id]],Dim_Employee!A:C,3,FALSE)</f>
        <v>Danir Hernandez</v>
      </c>
    </row>
    <row r="326" spans="1:7" x14ac:dyDescent="0.25">
      <c r="A326">
        <v>834</v>
      </c>
      <c r="B326">
        <v>1</v>
      </c>
      <c r="C326">
        <v>8</v>
      </c>
      <c r="D326" s="2">
        <v>44266</v>
      </c>
      <c r="E326" s="2">
        <v>44266</v>
      </c>
      <c r="F326">
        <v>9</v>
      </c>
      <c r="G326" t="str">
        <f>VLOOKUP(Table_employee_timesheet_fact1[[#This Row],[employee_dim_employee_id]],Dim_Employee!A:C,3,FALSE)</f>
        <v>Jaime Sevilla Hernandez</v>
      </c>
    </row>
    <row r="327" spans="1:7" x14ac:dyDescent="0.25">
      <c r="A327">
        <v>1732</v>
      </c>
      <c r="B327">
        <v>1</v>
      </c>
      <c r="C327">
        <v>8</v>
      </c>
      <c r="D327" s="2">
        <v>44265</v>
      </c>
      <c r="E327" s="2">
        <v>44265</v>
      </c>
      <c r="F327">
        <v>18</v>
      </c>
      <c r="G327" t="str">
        <f>VLOOKUP(Table_employee_timesheet_fact1[[#This Row],[employee_dim_employee_id]],Dim_Employee!A:C,3,FALSE)</f>
        <v>Nelsin Estrada-Mejia</v>
      </c>
    </row>
    <row r="328" spans="1:7" x14ac:dyDescent="0.25">
      <c r="A328">
        <v>18</v>
      </c>
      <c r="B328">
        <v>1</v>
      </c>
      <c r="C328">
        <v>8</v>
      </c>
      <c r="D328" s="2">
        <v>44265</v>
      </c>
      <c r="E328" s="2">
        <v>44265</v>
      </c>
      <c r="F328">
        <v>1</v>
      </c>
      <c r="G328" t="str">
        <f>VLOOKUP(Table_employee_timesheet_fact1[[#This Row],[employee_dim_employee_id]],Dim_Employee!A:C,3,FALSE)</f>
        <v>Alsides Rugama</v>
      </c>
    </row>
    <row r="329" spans="1:7" x14ac:dyDescent="0.25">
      <c r="A329">
        <v>1403</v>
      </c>
      <c r="B329">
        <v>1</v>
      </c>
      <c r="C329">
        <v>8</v>
      </c>
      <c r="D329" s="2">
        <v>44265</v>
      </c>
      <c r="E329" s="2">
        <v>44265</v>
      </c>
      <c r="F329">
        <v>17</v>
      </c>
      <c r="G329" t="str">
        <f>VLOOKUP(Table_employee_timesheet_fact1[[#This Row],[employee_dim_employee_id]],Dim_Employee!A:C,3,FALSE)</f>
        <v>Maynor Galeano Martinez</v>
      </c>
    </row>
    <row r="330" spans="1:7" x14ac:dyDescent="0.25">
      <c r="A330">
        <v>1121</v>
      </c>
      <c r="B330">
        <v>1</v>
      </c>
      <c r="C330">
        <v>8</v>
      </c>
      <c r="D330" s="2">
        <v>44265</v>
      </c>
      <c r="E330" s="2">
        <v>44265</v>
      </c>
      <c r="F330">
        <v>10</v>
      </c>
      <c r="G330" t="str">
        <f>VLOOKUP(Table_employee_timesheet_fact1[[#This Row],[employee_dim_employee_id]],Dim_Employee!A:C,3,FALSE)</f>
        <v>Jorge H. Machuca Aquino</v>
      </c>
    </row>
    <row r="331" spans="1:7" x14ac:dyDescent="0.25">
      <c r="A331">
        <v>394</v>
      </c>
      <c r="B331">
        <v>1</v>
      </c>
      <c r="C331">
        <v>8</v>
      </c>
      <c r="D331" s="2">
        <v>44265</v>
      </c>
      <c r="E331" s="2">
        <v>44265</v>
      </c>
      <c r="F331">
        <v>3</v>
      </c>
      <c r="G331" t="str">
        <f>VLOOKUP(Table_employee_timesheet_fact1[[#This Row],[employee_dim_employee_id]],Dim_Employee!A:C,3,FALSE)</f>
        <v>Darwin Casco-Escorcia</v>
      </c>
    </row>
    <row r="332" spans="1:7" x14ac:dyDescent="0.25">
      <c r="A332">
        <v>1202</v>
      </c>
      <c r="B332">
        <v>1</v>
      </c>
      <c r="C332">
        <v>8</v>
      </c>
      <c r="D332" s="2">
        <v>44265</v>
      </c>
      <c r="E332" s="2">
        <v>44265</v>
      </c>
      <c r="F332">
        <v>15</v>
      </c>
      <c r="G332" t="str">
        <f>VLOOKUP(Table_employee_timesheet_fact1[[#This Row],[employee_dim_employee_id]],Dim_Employee!A:C,3,FALSE)</f>
        <v>Lorenzo Medina</v>
      </c>
    </row>
    <row r="333" spans="1:7" x14ac:dyDescent="0.25">
      <c r="A333">
        <v>64</v>
      </c>
      <c r="B333">
        <v>1</v>
      </c>
      <c r="C333">
        <v>8</v>
      </c>
      <c r="D333" s="2">
        <v>44265</v>
      </c>
      <c r="E333" s="2">
        <v>44265</v>
      </c>
      <c r="F333">
        <v>2</v>
      </c>
      <c r="G333" t="str">
        <f>VLOOKUP(Table_employee_timesheet_fact1[[#This Row],[employee_dim_employee_id]],Dim_Employee!A:C,3,FALSE)</f>
        <v>Danir Hernandez</v>
      </c>
    </row>
    <row r="334" spans="1:7" x14ac:dyDescent="0.25">
      <c r="A334">
        <v>1790</v>
      </c>
      <c r="B334">
        <v>1</v>
      </c>
      <c r="C334">
        <v>8</v>
      </c>
      <c r="D334" s="2">
        <v>44265</v>
      </c>
      <c r="E334" s="2">
        <v>44265</v>
      </c>
      <c r="F334">
        <v>19</v>
      </c>
      <c r="G334" t="str">
        <f>VLOOKUP(Table_employee_timesheet_fact1[[#This Row],[employee_dim_employee_id]],Dim_Employee!A:C,3,FALSE)</f>
        <v>Ruth Alcantar</v>
      </c>
    </row>
    <row r="335" spans="1:7" x14ac:dyDescent="0.25">
      <c r="A335">
        <v>835</v>
      </c>
      <c r="B335">
        <v>1</v>
      </c>
      <c r="C335">
        <v>8</v>
      </c>
      <c r="D335" s="2">
        <v>44265</v>
      </c>
      <c r="E335" s="2">
        <v>44265</v>
      </c>
      <c r="F335">
        <v>9</v>
      </c>
      <c r="G335" t="str">
        <f>VLOOKUP(Table_employee_timesheet_fact1[[#This Row],[employee_dim_employee_id]],Dim_Employee!A:C,3,FALSE)</f>
        <v>Jaime Sevilla Hernandez</v>
      </c>
    </row>
    <row r="336" spans="1:7" x14ac:dyDescent="0.25">
      <c r="A336">
        <v>793</v>
      </c>
      <c r="B336">
        <v>1</v>
      </c>
      <c r="C336">
        <v>8</v>
      </c>
      <c r="D336" s="2">
        <v>44265</v>
      </c>
      <c r="E336" s="2">
        <v>44265</v>
      </c>
      <c r="F336">
        <v>8</v>
      </c>
      <c r="G336" t="str">
        <f>VLOOKUP(Table_employee_timesheet_fact1[[#This Row],[employee_dim_employee_id]],Dim_Employee!A:C,3,FALSE)</f>
        <v>Holvin Ali Casco Escorsia</v>
      </c>
    </row>
    <row r="337" spans="1:7" x14ac:dyDescent="0.25">
      <c r="A337">
        <v>1154</v>
      </c>
      <c r="B337">
        <v>1</v>
      </c>
      <c r="C337">
        <v>8</v>
      </c>
      <c r="D337" s="2">
        <v>44265</v>
      </c>
      <c r="E337" s="2">
        <v>44265</v>
      </c>
      <c r="F337">
        <v>13</v>
      </c>
      <c r="G337" t="str">
        <f>VLOOKUP(Table_employee_timesheet_fact1[[#This Row],[employee_dim_employee_id]],Dim_Employee!A:C,3,FALSE)</f>
        <v>Jose Luis Aguilar Gutierrez</v>
      </c>
    </row>
    <row r="338" spans="1:7" x14ac:dyDescent="0.25">
      <c r="A338">
        <v>19</v>
      </c>
      <c r="B338">
        <v>1</v>
      </c>
      <c r="C338">
        <v>8.25</v>
      </c>
      <c r="D338" s="2">
        <v>44264</v>
      </c>
      <c r="E338" s="2">
        <v>44264</v>
      </c>
      <c r="F338">
        <v>1</v>
      </c>
      <c r="G338" t="str">
        <f>VLOOKUP(Table_employee_timesheet_fact1[[#This Row],[employee_dim_employee_id]],Dim_Employee!A:C,3,FALSE)</f>
        <v>Alsides Rugama</v>
      </c>
    </row>
    <row r="339" spans="1:7" x14ac:dyDescent="0.25">
      <c r="A339">
        <v>1404</v>
      </c>
      <c r="B339">
        <v>1</v>
      </c>
      <c r="C339">
        <v>8.25</v>
      </c>
      <c r="D339" s="2">
        <v>44264</v>
      </c>
      <c r="E339" s="2">
        <v>44264</v>
      </c>
      <c r="F339">
        <v>17</v>
      </c>
      <c r="G339" t="str">
        <f>VLOOKUP(Table_employee_timesheet_fact1[[#This Row],[employee_dim_employee_id]],Dim_Employee!A:C,3,FALSE)</f>
        <v>Maynor Galeano Martinez</v>
      </c>
    </row>
    <row r="340" spans="1:7" x14ac:dyDescent="0.25">
      <c r="A340">
        <v>1155</v>
      </c>
      <c r="B340">
        <v>1</v>
      </c>
      <c r="C340">
        <v>8</v>
      </c>
      <c r="D340" s="2">
        <v>44264</v>
      </c>
      <c r="E340" s="2">
        <v>44264</v>
      </c>
      <c r="F340">
        <v>13</v>
      </c>
      <c r="G340" t="str">
        <f>VLOOKUP(Table_employee_timesheet_fact1[[#This Row],[employee_dim_employee_id]],Dim_Employee!A:C,3,FALSE)</f>
        <v>Jose Luis Aguilar Gutierrez</v>
      </c>
    </row>
    <row r="341" spans="1:7" x14ac:dyDescent="0.25">
      <c r="A341">
        <v>1791</v>
      </c>
      <c r="B341">
        <v>1</v>
      </c>
      <c r="C341">
        <v>8.5</v>
      </c>
      <c r="D341" s="2">
        <v>44264</v>
      </c>
      <c r="E341" s="2">
        <v>44264</v>
      </c>
      <c r="F341">
        <v>19</v>
      </c>
      <c r="G341" t="str">
        <f>VLOOKUP(Table_employee_timesheet_fact1[[#This Row],[employee_dim_employee_id]],Dim_Employee!A:C,3,FALSE)</f>
        <v>Ruth Alcantar</v>
      </c>
    </row>
    <row r="342" spans="1:7" x14ac:dyDescent="0.25">
      <c r="A342">
        <v>1733</v>
      </c>
      <c r="B342">
        <v>1</v>
      </c>
      <c r="C342">
        <v>8</v>
      </c>
      <c r="D342" s="2">
        <v>44264</v>
      </c>
      <c r="E342" s="2">
        <v>44264</v>
      </c>
      <c r="F342">
        <v>18</v>
      </c>
      <c r="G342" t="str">
        <f>VLOOKUP(Table_employee_timesheet_fact1[[#This Row],[employee_dim_employee_id]],Dim_Employee!A:C,3,FALSE)</f>
        <v>Nelsin Estrada-Mejia</v>
      </c>
    </row>
    <row r="343" spans="1:7" x14ac:dyDescent="0.25">
      <c r="A343">
        <v>1203</v>
      </c>
      <c r="B343">
        <v>1</v>
      </c>
      <c r="C343">
        <v>8.25</v>
      </c>
      <c r="D343" s="2">
        <v>44264</v>
      </c>
      <c r="E343" s="2">
        <v>44264</v>
      </c>
      <c r="F343">
        <v>15</v>
      </c>
      <c r="G343" t="str">
        <f>VLOOKUP(Table_employee_timesheet_fact1[[#This Row],[employee_dim_employee_id]],Dim_Employee!A:C,3,FALSE)</f>
        <v>Lorenzo Medina</v>
      </c>
    </row>
    <row r="344" spans="1:7" x14ac:dyDescent="0.25">
      <c r="A344">
        <v>794</v>
      </c>
      <c r="B344">
        <v>1</v>
      </c>
      <c r="C344">
        <v>8.25</v>
      </c>
      <c r="D344" s="2">
        <v>44264</v>
      </c>
      <c r="E344" s="2">
        <v>44264</v>
      </c>
      <c r="F344">
        <v>8</v>
      </c>
      <c r="G344" t="str">
        <f>VLOOKUP(Table_employee_timesheet_fact1[[#This Row],[employee_dim_employee_id]],Dim_Employee!A:C,3,FALSE)</f>
        <v>Holvin Ali Casco Escorsia</v>
      </c>
    </row>
    <row r="345" spans="1:7" x14ac:dyDescent="0.25">
      <c r="A345">
        <v>1122</v>
      </c>
      <c r="B345">
        <v>1</v>
      </c>
      <c r="C345">
        <v>8</v>
      </c>
      <c r="D345" s="2">
        <v>44264</v>
      </c>
      <c r="E345" s="2">
        <v>44264</v>
      </c>
      <c r="F345">
        <v>10</v>
      </c>
      <c r="G345" t="str">
        <f>VLOOKUP(Table_employee_timesheet_fact1[[#This Row],[employee_dim_employee_id]],Dim_Employee!A:C,3,FALSE)</f>
        <v>Jorge H. Machuca Aquino</v>
      </c>
    </row>
    <row r="346" spans="1:7" x14ac:dyDescent="0.25">
      <c r="A346">
        <v>395</v>
      </c>
      <c r="B346">
        <v>1</v>
      </c>
      <c r="C346">
        <v>8</v>
      </c>
      <c r="D346" s="2">
        <v>44264</v>
      </c>
      <c r="E346" s="2">
        <v>44264</v>
      </c>
      <c r="F346">
        <v>3</v>
      </c>
      <c r="G346" t="str">
        <f>VLOOKUP(Table_employee_timesheet_fact1[[#This Row],[employee_dim_employee_id]],Dim_Employee!A:C,3,FALSE)</f>
        <v>Darwin Casco-Escorcia</v>
      </c>
    </row>
    <row r="347" spans="1:7" x14ac:dyDescent="0.25">
      <c r="A347">
        <v>65</v>
      </c>
      <c r="B347">
        <v>1</v>
      </c>
      <c r="C347">
        <v>8</v>
      </c>
      <c r="D347" s="2">
        <v>44264</v>
      </c>
      <c r="E347" s="2">
        <v>44264</v>
      </c>
      <c r="F347">
        <v>2</v>
      </c>
      <c r="G347" t="str">
        <f>VLOOKUP(Table_employee_timesheet_fact1[[#This Row],[employee_dim_employee_id]],Dim_Employee!A:C,3,FALSE)</f>
        <v>Danir Hernandez</v>
      </c>
    </row>
    <row r="348" spans="1:7" x14ac:dyDescent="0.25">
      <c r="A348">
        <v>836</v>
      </c>
      <c r="B348">
        <v>1</v>
      </c>
      <c r="C348">
        <v>8</v>
      </c>
      <c r="D348" s="2">
        <v>44264</v>
      </c>
      <c r="E348" s="2">
        <v>44264</v>
      </c>
      <c r="F348">
        <v>9</v>
      </c>
      <c r="G348" t="str">
        <f>VLOOKUP(Table_employee_timesheet_fact1[[#This Row],[employee_dim_employee_id]],Dim_Employee!A:C,3,FALSE)</f>
        <v>Jaime Sevilla Hernandez</v>
      </c>
    </row>
    <row r="349" spans="1:7" x14ac:dyDescent="0.25">
      <c r="A349">
        <v>1734</v>
      </c>
      <c r="B349">
        <v>1</v>
      </c>
      <c r="C349">
        <v>8</v>
      </c>
      <c r="D349" s="2">
        <v>44263</v>
      </c>
      <c r="E349" s="2">
        <v>44263</v>
      </c>
      <c r="F349">
        <v>18</v>
      </c>
      <c r="G349" t="str">
        <f>VLOOKUP(Table_employee_timesheet_fact1[[#This Row],[employee_dim_employee_id]],Dim_Employee!A:C,3,FALSE)</f>
        <v>Nelsin Estrada-Mejia</v>
      </c>
    </row>
    <row r="350" spans="1:7" x14ac:dyDescent="0.25">
      <c r="A350">
        <v>1792</v>
      </c>
      <c r="B350">
        <v>1</v>
      </c>
      <c r="C350">
        <v>8.25</v>
      </c>
      <c r="D350" s="2">
        <v>44263</v>
      </c>
      <c r="E350" s="2">
        <v>44263</v>
      </c>
      <c r="F350">
        <v>19</v>
      </c>
      <c r="G350" t="str">
        <f>VLOOKUP(Table_employee_timesheet_fact1[[#This Row],[employee_dim_employee_id]],Dim_Employee!A:C,3,FALSE)</f>
        <v>Ruth Alcantar</v>
      </c>
    </row>
    <row r="351" spans="1:7" x14ac:dyDescent="0.25">
      <c r="A351">
        <v>20</v>
      </c>
      <c r="B351">
        <v>1</v>
      </c>
      <c r="C351">
        <v>8</v>
      </c>
      <c r="D351" s="2">
        <v>44263</v>
      </c>
      <c r="E351" s="2">
        <v>44263</v>
      </c>
      <c r="F351">
        <v>1</v>
      </c>
      <c r="G351" t="str">
        <f>VLOOKUP(Table_employee_timesheet_fact1[[#This Row],[employee_dim_employee_id]],Dim_Employee!A:C,3,FALSE)</f>
        <v>Alsides Rugama</v>
      </c>
    </row>
    <row r="352" spans="1:7" x14ac:dyDescent="0.25">
      <c r="A352">
        <v>1405</v>
      </c>
      <c r="B352">
        <v>1</v>
      </c>
      <c r="C352">
        <v>8</v>
      </c>
      <c r="D352" s="2">
        <v>44263</v>
      </c>
      <c r="E352" s="2">
        <v>44263</v>
      </c>
      <c r="F352">
        <v>17</v>
      </c>
      <c r="G352" t="str">
        <f>VLOOKUP(Table_employee_timesheet_fact1[[#This Row],[employee_dim_employee_id]],Dim_Employee!A:C,3,FALSE)</f>
        <v>Maynor Galeano Martinez</v>
      </c>
    </row>
    <row r="353" spans="1:7" x14ac:dyDescent="0.25">
      <c r="A353">
        <v>1123</v>
      </c>
      <c r="B353">
        <v>1</v>
      </c>
      <c r="C353">
        <v>8</v>
      </c>
      <c r="D353" s="2">
        <v>44263</v>
      </c>
      <c r="E353" s="2">
        <v>44263</v>
      </c>
      <c r="F353">
        <v>10</v>
      </c>
      <c r="G353" t="str">
        <f>VLOOKUP(Table_employee_timesheet_fact1[[#This Row],[employee_dim_employee_id]],Dim_Employee!A:C,3,FALSE)</f>
        <v>Jorge H. Machuca Aquino</v>
      </c>
    </row>
    <row r="354" spans="1:7" x14ac:dyDescent="0.25">
      <c r="A354">
        <v>396</v>
      </c>
      <c r="B354">
        <v>1</v>
      </c>
      <c r="C354">
        <v>8</v>
      </c>
      <c r="D354" s="2">
        <v>44263</v>
      </c>
      <c r="E354" s="2">
        <v>44263</v>
      </c>
      <c r="F354">
        <v>3</v>
      </c>
      <c r="G354" t="str">
        <f>VLOOKUP(Table_employee_timesheet_fact1[[#This Row],[employee_dim_employee_id]],Dim_Employee!A:C,3,FALSE)</f>
        <v>Darwin Casco-Escorcia</v>
      </c>
    </row>
    <row r="355" spans="1:7" x14ac:dyDescent="0.25">
      <c r="A355">
        <v>1204</v>
      </c>
      <c r="B355">
        <v>1</v>
      </c>
      <c r="C355">
        <v>8</v>
      </c>
      <c r="D355" s="2">
        <v>44263</v>
      </c>
      <c r="E355" s="2">
        <v>44263</v>
      </c>
      <c r="F355">
        <v>15</v>
      </c>
      <c r="G355" t="str">
        <f>VLOOKUP(Table_employee_timesheet_fact1[[#This Row],[employee_dim_employee_id]],Dim_Employee!A:C,3,FALSE)</f>
        <v>Lorenzo Medina</v>
      </c>
    </row>
    <row r="356" spans="1:7" x14ac:dyDescent="0.25">
      <c r="A356">
        <v>66</v>
      </c>
      <c r="B356">
        <v>1</v>
      </c>
      <c r="C356">
        <v>8</v>
      </c>
      <c r="D356" s="2">
        <v>44263</v>
      </c>
      <c r="E356" s="2">
        <v>44263</v>
      </c>
      <c r="F356">
        <v>2</v>
      </c>
      <c r="G356" t="str">
        <f>VLOOKUP(Table_employee_timesheet_fact1[[#This Row],[employee_dim_employee_id]],Dim_Employee!A:C,3,FALSE)</f>
        <v>Danir Hernandez</v>
      </c>
    </row>
    <row r="357" spans="1:7" x14ac:dyDescent="0.25">
      <c r="A357">
        <v>837</v>
      </c>
      <c r="B357">
        <v>1</v>
      </c>
      <c r="C357">
        <v>8</v>
      </c>
      <c r="D357" s="2">
        <v>44263</v>
      </c>
      <c r="E357" s="2">
        <v>44263</v>
      </c>
      <c r="F357">
        <v>9</v>
      </c>
      <c r="G357" t="str">
        <f>VLOOKUP(Table_employee_timesheet_fact1[[#This Row],[employee_dim_employee_id]],Dim_Employee!A:C,3,FALSE)</f>
        <v>Jaime Sevilla Hernandez</v>
      </c>
    </row>
    <row r="358" spans="1:7" x14ac:dyDescent="0.25">
      <c r="A358">
        <v>795</v>
      </c>
      <c r="B358">
        <v>1</v>
      </c>
      <c r="C358">
        <v>8</v>
      </c>
      <c r="D358" s="2">
        <v>44263</v>
      </c>
      <c r="E358" s="2">
        <v>44263</v>
      </c>
      <c r="F358">
        <v>8</v>
      </c>
      <c r="G358" t="str">
        <f>VLOOKUP(Table_employee_timesheet_fact1[[#This Row],[employee_dim_employee_id]],Dim_Employee!A:C,3,FALSE)</f>
        <v>Holvin Ali Casco Escorsia</v>
      </c>
    </row>
    <row r="359" spans="1:7" x14ac:dyDescent="0.25">
      <c r="A359">
        <v>1156</v>
      </c>
      <c r="B359">
        <v>1</v>
      </c>
      <c r="C359">
        <v>8</v>
      </c>
      <c r="D359" s="2">
        <v>44263</v>
      </c>
      <c r="E359" s="2">
        <v>44263</v>
      </c>
      <c r="F359">
        <v>13</v>
      </c>
      <c r="G359" t="str">
        <f>VLOOKUP(Table_employee_timesheet_fact1[[#This Row],[employee_dim_employee_id]],Dim_Employee!A:C,3,FALSE)</f>
        <v>Jose Luis Aguilar Gutierrez</v>
      </c>
    </row>
    <row r="360" spans="1:7" x14ac:dyDescent="0.25">
      <c r="A360">
        <v>1793</v>
      </c>
      <c r="B360">
        <v>1</v>
      </c>
      <c r="C360">
        <v>8.5</v>
      </c>
      <c r="D360" s="2">
        <v>44260</v>
      </c>
      <c r="E360" s="2">
        <v>44260</v>
      </c>
      <c r="F360">
        <v>19</v>
      </c>
      <c r="G360" t="str">
        <f>VLOOKUP(Table_employee_timesheet_fact1[[#This Row],[employee_dim_employee_id]],Dim_Employee!A:C,3,FALSE)</f>
        <v>Ruth Alcantar</v>
      </c>
    </row>
    <row r="361" spans="1:7" x14ac:dyDescent="0.25">
      <c r="A361">
        <v>1735</v>
      </c>
      <c r="B361">
        <v>1</v>
      </c>
      <c r="C361">
        <v>8</v>
      </c>
      <c r="D361" s="2">
        <v>44260</v>
      </c>
      <c r="E361" s="2">
        <v>44260</v>
      </c>
      <c r="F361">
        <v>18</v>
      </c>
      <c r="G361" t="str">
        <f>VLOOKUP(Table_employee_timesheet_fact1[[#This Row],[employee_dim_employee_id]],Dim_Employee!A:C,3,FALSE)</f>
        <v>Nelsin Estrada-Mejia</v>
      </c>
    </row>
    <row r="362" spans="1:7" x14ac:dyDescent="0.25">
      <c r="A362">
        <v>838</v>
      </c>
      <c r="B362">
        <v>1</v>
      </c>
      <c r="C362">
        <v>5</v>
      </c>
      <c r="D362" s="2">
        <v>44260</v>
      </c>
      <c r="E362" s="2">
        <v>44260</v>
      </c>
      <c r="F362">
        <v>9</v>
      </c>
      <c r="G362" t="str">
        <f>VLOOKUP(Table_employee_timesheet_fact1[[#This Row],[employee_dim_employee_id]],Dim_Employee!A:C,3,FALSE)</f>
        <v>Jaime Sevilla Hernandez</v>
      </c>
    </row>
    <row r="363" spans="1:7" x14ac:dyDescent="0.25">
      <c r="A363">
        <v>21</v>
      </c>
      <c r="B363">
        <v>1</v>
      </c>
      <c r="C363">
        <v>8</v>
      </c>
      <c r="D363" s="2">
        <v>44260</v>
      </c>
      <c r="E363" s="2">
        <v>44260</v>
      </c>
      <c r="F363">
        <v>1</v>
      </c>
      <c r="G363" t="str">
        <f>VLOOKUP(Table_employee_timesheet_fact1[[#This Row],[employee_dim_employee_id]],Dim_Employee!A:C,3,FALSE)</f>
        <v>Alsides Rugama</v>
      </c>
    </row>
    <row r="364" spans="1:7" x14ac:dyDescent="0.25">
      <c r="A364">
        <v>1406</v>
      </c>
      <c r="B364">
        <v>1</v>
      </c>
      <c r="C364">
        <v>8</v>
      </c>
      <c r="D364" s="2">
        <v>44260</v>
      </c>
      <c r="E364" s="2">
        <v>44260</v>
      </c>
      <c r="F364">
        <v>17</v>
      </c>
      <c r="G364" t="str">
        <f>VLOOKUP(Table_employee_timesheet_fact1[[#This Row],[employee_dim_employee_id]],Dim_Employee!A:C,3,FALSE)</f>
        <v>Maynor Galeano Martinez</v>
      </c>
    </row>
    <row r="365" spans="1:7" x14ac:dyDescent="0.25">
      <c r="A365">
        <v>1124</v>
      </c>
      <c r="B365">
        <v>1</v>
      </c>
      <c r="C365">
        <v>8</v>
      </c>
      <c r="D365" s="2">
        <v>44260</v>
      </c>
      <c r="E365" s="2">
        <v>44260</v>
      </c>
      <c r="F365">
        <v>10</v>
      </c>
      <c r="G365" t="str">
        <f>VLOOKUP(Table_employee_timesheet_fact1[[#This Row],[employee_dim_employee_id]],Dim_Employee!A:C,3,FALSE)</f>
        <v>Jorge H. Machuca Aquino</v>
      </c>
    </row>
    <row r="366" spans="1:7" x14ac:dyDescent="0.25">
      <c r="A366">
        <v>397</v>
      </c>
      <c r="B366">
        <v>1</v>
      </c>
      <c r="C366">
        <v>8</v>
      </c>
      <c r="D366" s="2">
        <v>44260</v>
      </c>
      <c r="E366" s="2">
        <v>44260</v>
      </c>
      <c r="F366">
        <v>3</v>
      </c>
      <c r="G366" t="str">
        <f>VLOOKUP(Table_employee_timesheet_fact1[[#This Row],[employee_dim_employee_id]],Dim_Employee!A:C,3,FALSE)</f>
        <v>Darwin Casco-Escorcia</v>
      </c>
    </row>
    <row r="367" spans="1:7" x14ac:dyDescent="0.25">
      <c r="A367">
        <v>1205</v>
      </c>
      <c r="B367">
        <v>1</v>
      </c>
      <c r="C367">
        <v>8</v>
      </c>
      <c r="D367" s="2">
        <v>44260</v>
      </c>
      <c r="E367" s="2">
        <v>44260</v>
      </c>
      <c r="F367">
        <v>15</v>
      </c>
      <c r="G367" t="str">
        <f>VLOOKUP(Table_employee_timesheet_fact1[[#This Row],[employee_dim_employee_id]],Dim_Employee!A:C,3,FALSE)</f>
        <v>Lorenzo Medina</v>
      </c>
    </row>
    <row r="368" spans="1:7" x14ac:dyDescent="0.25">
      <c r="A368">
        <v>67</v>
      </c>
      <c r="B368">
        <v>1</v>
      </c>
      <c r="C368">
        <v>8</v>
      </c>
      <c r="D368" s="2">
        <v>44260</v>
      </c>
      <c r="E368" s="2">
        <v>44260</v>
      </c>
      <c r="F368">
        <v>2</v>
      </c>
      <c r="G368" t="str">
        <f>VLOOKUP(Table_employee_timesheet_fact1[[#This Row],[employee_dim_employee_id]],Dim_Employee!A:C,3,FALSE)</f>
        <v>Danir Hernandez</v>
      </c>
    </row>
    <row r="369" spans="1:7" x14ac:dyDescent="0.25">
      <c r="A369">
        <v>796</v>
      </c>
      <c r="B369">
        <v>1</v>
      </c>
      <c r="C369">
        <v>8</v>
      </c>
      <c r="D369" s="2">
        <v>44260</v>
      </c>
      <c r="E369" s="2">
        <v>44260</v>
      </c>
      <c r="F369">
        <v>8</v>
      </c>
      <c r="G369" t="str">
        <f>VLOOKUP(Table_employee_timesheet_fact1[[#This Row],[employee_dim_employee_id]],Dim_Employee!A:C,3,FALSE)</f>
        <v>Holvin Ali Casco Escorsia</v>
      </c>
    </row>
    <row r="370" spans="1:7" x14ac:dyDescent="0.25">
      <c r="A370">
        <v>1157</v>
      </c>
      <c r="B370">
        <v>1</v>
      </c>
      <c r="C370">
        <v>2.25</v>
      </c>
      <c r="D370" s="2">
        <v>44260</v>
      </c>
      <c r="E370" s="2">
        <v>44260</v>
      </c>
      <c r="F370">
        <v>13</v>
      </c>
      <c r="G370" t="str">
        <f>VLOOKUP(Table_employee_timesheet_fact1[[#This Row],[employee_dim_employee_id]],Dim_Employee!A:C,3,FALSE)</f>
        <v>Jose Luis Aguilar Gutierrez</v>
      </c>
    </row>
    <row r="371" spans="1:7" x14ac:dyDescent="0.25">
      <c r="A371">
        <v>797</v>
      </c>
      <c r="B371">
        <v>1</v>
      </c>
      <c r="C371">
        <v>8.25</v>
      </c>
      <c r="D371" s="2">
        <v>44259</v>
      </c>
      <c r="E371" s="2">
        <v>44259</v>
      </c>
      <c r="F371">
        <v>8</v>
      </c>
      <c r="G371" t="str">
        <f>VLOOKUP(Table_employee_timesheet_fact1[[#This Row],[employee_dim_employee_id]],Dim_Employee!A:C,3,FALSE)</f>
        <v>Holvin Ali Casco Escorsia</v>
      </c>
    </row>
    <row r="372" spans="1:7" x14ac:dyDescent="0.25">
      <c r="A372">
        <v>1794</v>
      </c>
      <c r="B372">
        <v>1</v>
      </c>
      <c r="C372">
        <v>7.75</v>
      </c>
      <c r="D372" s="2">
        <v>44259</v>
      </c>
      <c r="E372" s="2">
        <v>44259</v>
      </c>
      <c r="F372">
        <v>19</v>
      </c>
      <c r="G372" t="str">
        <f>VLOOKUP(Table_employee_timesheet_fact1[[#This Row],[employee_dim_employee_id]],Dim_Employee!A:C,3,FALSE)</f>
        <v>Ruth Alcantar</v>
      </c>
    </row>
    <row r="373" spans="1:7" x14ac:dyDescent="0.25">
      <c r="A373">
        <v>1125</v>
      </c>
      <c r="B373">
        <v>1</v>
      </c>
      <c r="C373">
        <v>8</v>
      </c>
      <c r="D373" s="2">
        <v>44259</v>
      </c>
      <c r="E373" s="2">
        <v>44259</v>
      </c>
      <c r="F373">
        <v>10</v>
      </c>
      <c r="G373" t="str">
        <f>VLOOKUP(Table_employee_timesheet_fact1[[#This Row],[employee_dim_employee_id]],Dim_Employee!A:C,3,FALSE)</f>
        <v>Jorge H. Machuca Aquino</v>
      </c>
    </row>
    <row r="374" spans="1:7" x14ac:dyDescent="0.25">
      <c r="A374">
        <v>398</v>
      </c>
      <c r="B374">
        <v>1</v>
      </c>
      <c r="C374">
        <v>8</v>
      </c>
      <c r="D374" s="2">
        <v>44259</v>
      </c>
      <c r="E374" s="2">
        <v>44259</v>
      </c>
      <c r="F374">
        <v>3</v>
      </c>
      <c r="G374" t="str">
        <f>VLOOKUP(Table_employee_timesheet_fact1[[#This Row],[employee_dim_employee_id]],Dim_Employee!A:C,3,FALSE)</f>
        <v>Darwin Casco-Escorcia</v>
      </c>
    </row>
    <row r="375" spans="1:7" x14ac:dyDescent="0.25">
      <c r="A375">
        <v>68</v>
      </c>
      <c r="B375">
        <v>1</v>
      </c>
      <c r="C375">
        <v>8</v>
      </c>
      <c r="D375" s="2">
        <v>44259</v>
      </c>
      <c r="E375" s="2">
        <v>44259</v>
      </c>
      <c r="F375">
        <v>2</v>
      </c>
      <c r="G375" t="str">
        <f>VLOOKUP(Table_employee_timesheet_fact1[[#This Row],[employee_dim_employee_id]],Dim_Employee!A:C,3,FALSE)</f>
        <v>Danir Hernandez</v>
      </c>
    </row>
    <row r="376" spans="1:7" x14ac:dyDescent="0.25">
      <c r="A376">
        <v>839</v>
      </c>
      <c r="B376">
        <v>1</v>
      </c>
      <c r="C376">
        <v>8</v>
      </c>
      <c r="D376" s="2">
        <v>44259</v>
      </c>
      <c r="E376" s="2">
        <v>44259</v>
      </c>
      <c r="F376">
        <v>9</v>
      </c>
      <c r="G376" t="str">
        <f>VLOOKUP(Table_employee_timesheet_fact1[[#This Row],[employee_dim_employee_id]],Dim_Employee!A:C,3,FALSE)</f>
        <v>Jaime Sevilla Hernandez</v>
      </c>
    </row>
    <row r="377" spans="1:7" x14ac:dyDescent="0.25">
      <c r="A377">
        <v>22</v>
      </c>
      <c r="B377">
        <v>1</v>
      </c>
      <c r="C377">
        <v>8.25</v>
      </c>
      <c r="D377" s="2">
        <v>44259</v>
      </c>
      <c r="E377" s="2">
        <v>44259</v>
      </c>
      <c r="F377">
        <v>1</v>
      </c>
      <c r="G377" t="str">
        <f>VLOOKUP(Table_employee_timesheet_fact1[[#This Row],[employee_dim_employee_id]],Dim_Employee!A:C,3,FALSE)</f>
        <v>Alsides Rugama</v>
      </c>
    </row>
    <row r="378" spans="1:7" x14ac:dyDescent="0.25">
      <c r="A378">
        <v>1206</v>
      </c>
      <c r="B378">
        <v>1</v>
      </c>
      <c r="C378">
        <v>8.5</v>
      </c>
      <c r="D378" s="2">
        <v>44259</v>
      </c>
      <c r="E378" s="2">
        <v>44259</v>
      </c>
      <c r="F378">
        <v>15</v>
      </c>
      <c r="G378" t="str">
        <f>VLOOKUP(Table_employee_timesheet_fact1[[#This Row],[employee_dim_employee_id]],Dim_Employee!A:C,3,FALSE)</f>
        <v>Lorenzo Medina</v>
      </c>
    </row>
    <row r="379" spans="1:7" x14ac:dyDescent="0.25">
      <c r="A379">
        <v>1407</v>
      </c>
      <c r="B379">
        <v>1</v>
      </c>
      <c r="C379">
        <v>8.25</v>
      </c>
      <c r="D379" s="2">
        <v>44259</v>
      </c>
      <c r="E379" s="2">
        <v>44259</v>
      </c>
      <c r="F379">
        <v>17</v>
      </c>
      <c r="G379" t="str">
        <f>VLOOKUP(Table_employee_timesheet_fact1[[#This Row],[employee_dim_employee_id]],Dim_Employee!A:C,3,FALSE)</f>
        <v>Maynor Galeano Martinez</v>
      </c>
    </row>
    <row r="380" spans="1:7" x14ac:dyDescent="0.25">
      <c r="A380">
        <v>1158</v>
      </c>
      <c r="B380">
        <v>1</v>
      </c>
      <c r="C380">
        <v>8</v>
      </c>
      <c r="D380" s="2">
        <v>44259</v>
      </c>
      <c r="E380" s="2">
        <v>44259</v>
      </c>
      <c r="F380">
        <v>13</v>
      </c>
      <c r="G380" t="str">
        <f>VLOOKUP(Table_employee_timesheet_fact1[[#This Row],[employee_dim_employee_id]],Dim_Employee!A:C,3,FALSE)</f>
        <v>Jose Luis Aguilar Gutierrez</v>
      </c>
    </row>
    <row r="381" spans="1:7" x14ac:dyDescent="0.25">
      <c r="A381">
        <v>1736</v>
      </c>
      <c r="B381">
        <v>1</v>
      </c>
      <c r="C381">
        <v>8</v>
      </c>
      <c r="D381" s="2">
        <v>44259</v>
      </c>
      <c r="E381" s="2">
        <v>44259</v>
      </c>
      <c r="F381">
        <v>18</v>
      </c>
      <c r="G381" t="str">
        <f>VLOOKUP(Table_employee_timesheet_fact1[[#This Row],[employee_dim_employee_id]],Dim_Employee!A:C,3,FALSE)</f>
        <v>Nelsin Estrada-Mejia</v>
      </c>
    </row>
    <row r="382" spans="1:7" x14ac:dyDescent="0.25">
      <c r="A382">
        <v>1159</v>
      </c>
      <c r="B382">
        <v>1</v>
      </c>
      <c r="C382">
        <v>8</v>
      </c>
      <c r="D382" s="2">
        <v>44258</v>
      </c>
      <c r="E382" s="2">
        <v>44258</v>
      </c>
      <c r="F382">
        <v>13</v>
      </c>
      <c r="G382" t="str">
        <f>VLOOKUP(Table_employee_timesheet_fact1[[#This Row],[employee_dim_employee_id]],Dim_Employee!A:C,3,FALSE)</f>
        <v>Jose Luis Aguilar Gutierrez</v>
      </c>
    </row>
    <row r="383" spans="1:7" x14ac:dyDescent="0.25">
      <c r="A383">
        <v>1737</v>
      </c>
      <c r="B383">
        <v>1</v>
      </c>
      <c r="C383">
        <v>8</v>
      </c>
      <c r="D383" s="2">
        <v>44258</v>
      </c>
      <c r="E383" s="2">
        <v>44258</v>
      </c>
      <c r="F383">
        <v>18</v>
      </c>
      <c r="G383" t="str">
        <f>VLOOKUP(Table_employee_timesheet_fact1[[#This Row],[employee_dim_employee_id]],Dim_Employee!A:C,3,FALSE)</f>
        <v>Nelsin Estrada-Mejia</v>
      </c>
    </row>
    <row r="384" spans="1:7" x14ac:dyDescent="0.25">
      <c r="A384">
        <v>23</v>
      </c>
      <c r="B384">
        <v>1</v>
      </c>
      <c r="C384">
        <v>8</v>
      </c>
      <c r="D384" s="2">
        <v>44258</v>
      </c>
      <c r="E384" s="2">
        <v>44258</v>
      </c>
      <c r="F384">
        <v>1</v>
      </c>
      <c r="G384" t="str">
        <f>VLOOKUP(Table_employee_timesheet_fact1[[#This Row],[employee_dim_employee_id]],Dim_Employee!A:C,3,FALSE)</f>
        <v>Alsides Rugama</v>
      </c>
    </row>
    <row r="385" spans="1:7" x14ac:dyDescent="0.25">
      <c r="A385">
        <v>1408</v>
      </c>
      <c r="B385">
        <v>1</v>
      </c>
      <c r="C385">
        <v>8</v>
      </c>
      <c r="D385" s="2">
        <v>44258</v>
      </c>
      <c r="E385" s="2">
        <v>44258</v>
      </c>
      <c r="F385">
        <v>17</v>
      </c>
      <c r="G385" t="str">
        <f>VLOOKUP(Table_employee_timesheet_fact1[[#This Row],[employee_dim_employee_id]],Dim_Employee!A:C,3,FALSE)</f>
        <v>Maynor Galeano Martinez</v>
      </c>
    </row>
    <row r="386" spans="1:7" x14ac:dyDescent="0.25">
      <c r="A386">
        <v>1126</v>
      </c>
      <c r="B386">
        <v>1</v>
      </c>
      <c r="C386">
        <v>8</v>
      </c>
      <c r="D386" s="2">
        <v>44258</v>
      </c>
      <c r="E386" s="2">
        <v>44258</v>
      </c>
      <c r="F386">
        <v>10</v>
      </c>
      <c r="G386" t="str">
        <f>VLOOKUP(Table_employee_timesheet_fact1[[#This Row],[employee_dim_employee_id]],Dim_Employee!A:C,3,FALSE)</f>
        <v>Jorge H. Machuca Aquino</v>
      </c>
    </row>
    <row r="387" spans="1:7" x14ac:dyDescent="0.25">
      <c r="A387">
        <v>399</v>
      </c>
      <c r="B387">
        <v>1</v>
      </c>
      <c r="C387">
        <v>8</v>
      </c>
      <c r="D387" s="2">
        <v>44258</v>
      </c>
      <c r="E387" s="2">
        <v>44258</v>
      </c>
      <c r="F387">
        <v>3</v>
      </c>
      <c r="G387" t="str">
        <f>VLOOKUP(Table_employee_timesheet_fact1[[#This Row],[employee_dim_employee_id]],Dim_Employee!A:C,3,FALSE)</f>
        <v>Darwin Casco-Escorcia</v>
      </c>
    </row>
    <row r="388" spans="1:7" x14ac:dyDescent="0.25">
      <c r="A388">
        <v>1207</v>
      </c>
      <c r="B388">
        <v>1</v>
      </c>
      <c r="C388">
        <v>8</v>
      </c>
      <c r="D388" s="2">
        <v>44258</v>
      </c>
      <c r="E388" s="2">
        <v>44258</v>
      </c>
      <c r="F388">
        <v>15</v>
      </c>
      <c r="G388" t="str">
        <f>VLOOKUP(Table_employee_timesheet_fact1[[#This Row],[employee_dim_employee_id]],Dim_Employee!A:C,3,FALSE)</f>
        <v>Lorenzo Medina</v>
      </c>
    </row>
    <row r="389" spans="1:7" x14ac:dyDescent="0.25">
      <c r="A389">
        <v>69</v>
      </c>
      <c r="B389">
        <v>1</v>
      </c>
      <c r="C389">
        <v>8</v>
      </c>
      <c r="D389" s="2">
        <v>44258</v>
      </c>
      <c r="E389" s="2">
        <v>44258</v>
      </c>
      <c r="F389">
        <v>2</v>
      </c>
      <c r="G389" t="str">
        <f>VLOOKUP(Table_employee_timesheet_fact1[[#This Row],[employee_dim_employee_id]],Dim_Employee!A:C,3,FALSE)</f>
        <v>Danir Hernandez</v>
      </c>
    </row>
    <row r="390" spans="1:7" x14ac:dyDescent="0.25">
      <c r="A390">
        <v>1795</v>
      </c>
      <c r="B390">
        <v>1</v>
      </c>
      <c r="C390">
        <v>8</v>
      </c>
      <c r="D390" s="2">
        <v>44258</v>
      </c>
      <c r="E390" s="2">
        <v>44258</v>
      </c>
      <c r="F390">
        <v>19</v>
      </c>
      <c r="G390" t="str">
        <f>VLOOKUP(Table_employee_timesheet_fact1[[#This Row],[employee_dim_employee_id]],Dim_Employee!A:C,3,FALSE)</f>
        <v>Ruth Alcantar</v>
      </c>
    </row>
    <row r="391" spans="1:7" x14ac:dyDescent="0.25">
      <c r="A391">
        <v>840</v>
      </c>
      <c r="B391">
        <v>1</v>
      </c>
      <c r="C391">
        <v>8</v>
      </c>
      <c r="D391" s="2">
        <v>44258</v>
      </c>
      <c r="E391" s="2">
        <v>44258</v>
      </c>
      <c r="F391">
        <v>9</v>
      </c>
      <c r="G391" t="str">
        <f>VLOOKUP(Table_employee_timesheet_fact1[[#This Row],[employee_dim_employee_id]],Dim_Employee!A:C,3,FALSE)</f>
        <v>Jaime Sevilla Hernandez</v>
      </c>
    </row>
    <row r="392" spans="1:7" x14ac:dyDescent="0.25">
      <c r="A392">
        <v>798</v>
      </c>
      <c r="B392">
        <v>1</v>
      </c>
      <c r="C392">
        <v>8</v>
      </c>
      <c r="D392" s="2">
        <v>44258</v>
      </c>
      <c r="E392" s="2">
        <v>44258</v>
      </c>
      <c r="F392">
        <v>8</v>
      </c>
      <c r="G392" t="str">
        <f>VLOOKUP(Table_employee_timesheet_fact1[[#This Row],[employee_dim_employee_id]],Dim_Employee!A:C,3,FALSE)</f>
        <v>Holvin Ali Casco Escorsia</v>
      </c>
    </row>
    <row r="393" spans="1:7" x14ac:dyDescent="0.25">
      <c r="A393">
        <v>1796</v>
      </c>
      <c r="B393">
        <v>1</v>
      </c>
      <c r="C393">
        <v>9</v>
      </c>
      <c r="D393" s="2">
        <v>44257</v>
      </c>
      <c r="E393" s="2">
        <v>44257</v>
      </c>
      <c r="F393">
        <v>19</v>
      </c>
      <c r="G393" t="str">
        <f>VLOOKUP(Table_employee_timesheet_fact1[[#This Row],[employee_dim_employee_id]],Dim_Employee!A:C,3,FALSE)</f>
        <v>Ruth Alcantar</v>
      </c>
    </row>
    <row r="394" spans="1:7" x14ac:dyDescent="0.25">
      <c r="A394">
        <v>841</v>
      </c>
      <c r="B394">
        <v>1</v>
      </c>
      <c r="C394">
        <v>7.75</v>
      </c>
      <c r="D394" s="2">
        <v>44257</v>
      </c>
      <c r="E394" s="2">
        <v>44257</v>
      </c>
      <c r="F394">
        <v>9</v>
      </c>
      <c r="G394" t="str">
        <f>VLOOKUP(Table_employee_timesheet_fact1[[#This Row],[employee_dim_employee_id]],Dim_Employee!A:C,3,FALSE)</f>
        <v>Jaime Sevilla Hernandez</v>
      </c>
    </row>
    <row r="395" spans="1:7" x14ac:dyDescent="0.25">
      <c r="A395">
        <v>400</v>
      </c>
      <c r="B395">
        <v>1</v>
      </c>
      <c r="C395">
        <v>8</v>
      </c>
      <c r="D395" s="2">
        <v>44257</v>
      </c>
      <c r="E395" s="2">
        <v>44257</v>
      </c>
      <c r="F395">
        <v>3</v>
      </c>
      <c r="G395" t="str">
        <f>VLOOKUP(Table_employee_timesheet_fact1[[#This Row],[employee_dim_employee_id]],Dim_Employee!A:C,3,FALSE)</f>
        <v>Darwin Casco-Escorcia</v>
      </c>
    </row>
    <row r="396" spans="1:7" x14ac:dyDescent="0.25">
      <c r="A396">
        <v>70</v>
      </c>
      <c r="B396">
        <v>1</v>
      </c>
      <c r="C396">
        <v>8</v>
      </c>
      <c r="D396" s="2">
        <v>44257</v>
      </c>
      <c r="E396" s="2">
        <v>44257</v>
      </c>
      <c r="F396">
        <v>2</v>
      </c>
      <c r="G396" t="str">
        <f>VLOOKUP(Table_employee_timesheet_fact1[[#This Row],[employee_dim_employee_id]],Dim_Employee!A:C,3,FALSE)</f>
        <v>Danir Hernandez</v>
      </c>
    </row>
    <row r="397" spans="1:7" x14ac:dyDescent="0.25">
      <c r="A397">
        <v>1160</v>
      </c>
      <c r="B397">
        <v>1</v>
      </c>
      <c r="C397">
        <v>8.25</v>
      </c>
      <c r="D397" s="2">
        <v>44257</v>
      </c>
      <c r="E397" s="2">
        <v>44257</v>
      </c>
      <c r="F397">
        <v>13</v>
      </c>
      <c r="G397" t="str">
        <f>VLOOKUP(Table_employee_timesheet_fact1[[#This Row],[employee_dim_employee_id]],Dim_Employee!A:C,3,FALSE)</f>
        <v>Jose Luis Aguilar Gutierrez</v>
      </c>
    </row>
    <row r="398" spans="1:7" x14ac:dyDescent="0.25">
      <c r="A398">
        <v>24</v>
      </c>
      <c r="B398">
        <v>1</v>
      </c>
      <c r="C398">
        <v>8.5</v>
      </c>
      <c r="D398" s="2">
        <v>44257</v>
      </c>
      <c r="E398" s="2">
        <v>44257</v>
      </c>
      <c r="F398">
        <v>1</v>
      </c>
      <c r="G398" t="str">
        <f>VLOOKUP(Table_employee_timesheet_fact1[[#This Row],[employee_dim_employee_id]],Dim_Employee!A:C,3,FALSE)</f>
        <v>Alsides Rugama</v>
      </c>
    </row>
    <row r="399" spans="1:7" x14ac:dyDescent="0.25">
      <c r="A399">
        <v>1409</v>
      </c>
      <c r="B399">
        <v>1</v>
      </c>
      <c r="C399">
        <v>8.5</v>
      </c>
      <c r="D399" s="2">
        <v>44257</v>
      </c>
      <c r="E399" s="2">
        <v>44257</v>
      </c>
      <c r="F399">
        <v>17</v>
      </c>
      <c r="G399" t="str">
        <f>VLOOKUP(Table_employee_timesheet_fact1[[#This Row],[employee_dim_employee_id]],Dim_Employee!A:C,3,FALSE)</f>
        <v>Maynor Galeano Martinez</v>
      </c>
    </row>
    <row r="400" spans="1:7" x14ac:dyDescent="0.25">
      <c r="A400">
        <v>1127</v>
      </c>
      <c r="B400">
        <v>1</v>
      </c>
      <c r="C400">
        <v>8.5</v>
      </c>
      <c r="D400" s="2">
        <v>44257</v>
      </c>
      <c r="E400" s="2">
        <v>44257</v>
      </c>
      <c r="F400">
        <v>10</v>
      </c>
      <c r="G400" t="str">
        <f>VLOOKUP(Table_employee_timesheet_fact1[[#This Row],[employee_dim_employee_id]],Dim_Employee!A:C,3,FALSE)</f>
        <v>Jorge H. Machuca Aquino</v>
      </c>
    </row>
    <row r="401" spans="1:7" x14ac:dyDescent="0.25">
      <c r="A401">
        <v>1738</v>
      </c>
      <c r="B401">
        <v>1</v>
      </c>
      <c r="C401">
        <v>7.75</v>
      </c>
      <c r="D401" s="2">
        <v>44257</v>
      </c>
      <c r="E401" s="2">
        <v>44257</v>
      </c>
      <c r="F401">
        <v>18</v>
      </c>
      <c r="G401" t="str">
        <f>VLOOKUP(Table_employee_timesheet_fact1[[#This Row],[employee_dim_employee_id]],Dim_Employee!A:C,3,FALSE)</f>
        <v>Nelsin Estrada-Mejia</v>
      </c>
    </row>
    <row r="402" spans="1:7" x14ac:dyDescent="0.25">
      <c r="A402">
        <v>1208</v>
      </c>
      <c r="B402">
        <v>1</v>
      </c>
      <c r="C402">
        <v>8.5</v>
      </c>
      <c r="D402" s="2">
        <v>44257</v>
      </c>
      <c r="E402" s="2">
        <v>44257</v>
      </c>
      <c r="F402">
        <v>15</v>
      </c>
      <c r="G402" t="str">
        <f>VLOOKUP(Table_employee_timesheet_fact1[[#This Row],[employee_dim_employee_id]],Dim_Employee!A:C,3,FALSE)</f>
        <v>Lorenzo Medina</v>
      </c>
    </row>
    <row r="403" spans="1:7" x14ac:dyDescent="0.25">
      <c r="A403">
        <v>799</v>
      </c>
      <c r="B403">
        <v>1</v>
      </c>
      <c r="C403">
        <v>8.5</v>
      </c>
      <c r="D403" s="2">
        <v>44257</v>
      </c>
      <c r="E403" s="2">
        <v>44257</v>
      </c>
      <c r="F403">
        <v>8</v>
      </c>
      <c r="G403" t="str">
        <f>VLOOKUP(Table_employee_timesheet_fact1[[#This Row],[employee_dim_employee_id]],Dim_Employee!A:C,3,FALSE)</f>
        <v>Holvin Ali Casco Escorsia</v>
      </c>
    </row>
    <row r="404" spans="1:7" x14ac:dyDescent="0.25">
      <c r="A404">
        <v>1209</v>
      </c>
      <c r="B404">
        <v>1</v>
      </c>
      <c r="C404">
        <v>8.75</v>
      </c>
      <c r="D404" s="2">
        <v>44256</v>
      </c>
      <c r="E404" s="2">
        <v>44256</v>
      </c>
      <c r="F404">
        <v>15</v>
      </c>
      <c r="G404" t="str">
        <f>VLOOKUP(Table_employee_timesheet_fact1[[#This Row],[employee_dim_employee_id]],Dim_Employee!A:C,3,FALSE)</f>
        <v>Lorenzo Medina</v>
      </c>
    </row>
    <row r="405" spans="1:7" x14ac:dyDescent="0.25">
      <c r="A405">
        <v>1797</v>
      </c>
      <c r="B405">
        <v>1</v>
      </c>
      <c r="C405">
        <v>8.75</v>
      </c>
      <c r="D405" s="2">
        <v>44256</v>
      </c>
      <c r="E405" s="2">
        <v>44256</v>
      </c>
      <c r="F405">
        <v>19</v>
      </c>
      <c r="G405" t="str">
        <f>VLOOKUP(Table_employee_timesheet_fact1[[#This Row],[employee_dim_employee_id]],Dim_Employee!A:C,3,FALSE)</f>
        <v>Ruth Alcantar</v>
      </c>
    </row>
    <row r="406" spans="1:7" x14ac:dyDescent="0.25">
      <c r="A406">
        <v>800</v>
      </c>
      <c r="B406">
        <v>1</v>
      </c>
      <c r="C406">
        <v>8.75</v>
      </c>
      <c r="D406" s="2">
        <v>44256</v>
      </c>
      <c r="E406" s="2">
        <v>44256</v>
      </c>
      <c r="F406">
        <v>8</v>
      </c>
      <c r="G406" t="str">
        <f>VLOOKUP(Table_employee_timesheet_fact1[[#This Row],[employee_dim_employee_id]],Dim_Employee!A:C,3,FALSE)</f>
        <v>Holvin Ali Casco Escorsia</v>
      </c>
    </row>
    <row r="407" spans="1:7" x14ac:dyDescent="0.25">
      <c r="A407">
        <v>1128</v>
      </c>
      <c r="B407">
        <v>1</v>
      </c>
      <c r="C407">
        <v>8.25</v>
      </c>
      <c r="D407" s="2">
        <v>44256</v>
      </c>
      <c r="E407" s="2">
        <v>44256</v>
      </c>
      <c r="F407">
        <v>10</v>
      </c>
      <c r="G407" t="str">
        <f>VLOOKUP(Table_employee_timesheet_fact1[[#This Row],[employee_dim_employee_id]],Dim_Employee!A:C,3,FALSE)</f>
        <v>Jorge H. Machuca Aquino</v>
      </c>
    </row>
    <row r="408" spans="1:7" x14ac:dyDescent="0.25">
      <c r="A408">
        <v>1739</v>
      </c>
      <c r="B408">
        <v>1</v>
      </c>
      <c r="C408">
        <v>8</v>
      </c>
      <c r="D408" s="2">
        <v>44256</v>
      </c>
      <c r="E408" s="2">
        <v>44256</v>
      </c>
      <c r="F408">
        <v>18</v>
      </c>
      <c r="G408" t="str">
        <f>VLOOKUP(Table_employee_timesheet_fact1[[#This Row],[employee_dim_employee_id]],Dim_Employee!A:C,3,FALSE)</f>
        <v>Nelsin Estrada-Mejia</v>
      </c>
    </row>
    <row r="409" spans="1:7" x14ac:dyDescent="0.25">
      <c r="A409">
        <v>401</v>
      </c>
      <c r="B409">
        <v>1</v>
      </c>
      <c r="C409">
        <v>8</v>
      </c>
      <c r="D409" s="2">
        <v>44256</v>
      </c>
      <c r="E409" s="2">
        <v>44256</v>
      </c>
      <c r="F409">
        <v>3</v>
      </c>
      <c r="G409" t="str">
        <f>VLOOKUP(Table_employee_timesheet_fact1[[#This Row],[employee_dim_employee_id]],Dim_Employee!A:C,3,FALSE)</f>
        <v>Darwin Casco-Escorcia</v>
      </c>
    </row>
    <row r="410" spans="1:7" x14ac:dyDescent="0.25">
      <c r="A410">
        <v>71</v>
      </c>
      <c r="B410">
        <v>1</v>
      </c>
      <c r="C410">
        <v>8</v>
      </c>
      <c r="D410" s="2">
        <v>44256</v>
      </c>
      <c r="E410" s="2">
        <v>44256</v>
      </c>
      <c r="F410">
        <v>2</v>
      </c>
      <c r="G410" t="str">
        <f>VLOOKUP(Table_employee_timesheet_fact1[[#This Row],[employee_dim_employee_id]],Dim_Employee!A:C,3,FALSE)</f>
        <v>Danir Hernandez</v>
      </c>
    </row>
    <row r="411" spans="1:7" x14ac:dyDescent="0.25">
      <c r="A411">
        <v>25</v>
      </c>
      <c r="B411">
        <v>1</v>
      </c>
      <c r="C411">
        <v>8.75</v>
      </c>
      <c r="D411" s="2">
        <v>44256</v>
      </c>
      <c r="E411" s="2">
        <v>44256</v>
      </c>
      <c r="F411">
        <v>1</v>
      </c>
      <c r="G411" t="str">
        <f>VLOOKUP(Table_employee_timesheet_fact1[[#This Row],[employee_dim_employee_id]],Dim_Employee!A:C,3,FALSE)</f>
        <v>Alsides Rugama</v>
      </c>
    </row>
    <row r="412" spans="1:7" x14ac:dyDescent="0.25">
      <c r="A412">
        <v>842</v>
      </c>
      <c r="B412">
        <v>1</v>
      </c>
      <c r="C412">
        <v>8</v>
      </c>
      <c r="D412" s="2">
        <v>44256</v>
      </c>
      <c r="E412" s="2">
        <v>44256</v>
      </c>
      <c r="F412">
        <v>9</v>
      </c>
      <c r="G412" t="str">
        <f>VLOOKUP(Table_employee_timesheet_fact1[[#This Row],[employee_dim_employee_id]],Dim_Employee!A:C,3,FALSE)</f>
        <v>Jaime Sevilla Hernandez</v>
      </c>
    </row>
    <row r="413" spans="1:7" x14ac:dyDescent="0.25">
      <c r="A413">
        <v>1161</v>
      </c>
      <c r="B413">
        <v>1</v>
      </c>
      <c r="C413">
        <v>8.25</v>
      </c>
      <c r="D413" s="2">
        <v>44256</v>
      </c>
      <c r="E413" s="2">
        <v>44256</v>
      </c>
      <c r="F413">
        <v>13</v>
      </c>
      <c r="G413" t="str">
        <f>VLOOKUP(Table_employee_timesheet_fact1[[#This Row],[employee_dim_employee_id]],Dim_Employee!A:C,3,FALSE)</f>
        <v>Jose Luis Aguilar Gutierrez</v>
      </c>
    </row>
    <row r="414" spans="1:7" x14ac:dyDescent="0.25">
      <c r="A414">
        <v>1410</v>
      </c>
      <c r="B414">
        <v>1</v>
      </c>
      <c r="C414">
        <v>16</v>
      </c>
      <c r="D414" s="2">
        <v>44256</v>
      </c>
      <c r="E414" s="2">
        <v>44256</v>
      </c>
      <c r="F414">
        <v>17</v>
      </c>
      <c r="G414" t="str">
        <f>VLOOKUP(Table_employee_timesheet_fact1[[#This Row],[employee_dim_employee_id]],Dim_Employee!A:C,3,FALSE)</f>
        <v>Maynor Galeano Martinez</v>
      </c>
    </row>
    <row r="415" spans="1:7" x14ac:dyDescent="0.25">
      <c r="A415">
        <v>1210</v>
      </c>
      <c r="B415">
        <v>1</v>
      </c>
      <c r="C415">
        <v>5.5</v>
      </c>
      <c r="D415" s="2">
        <v>44254</v>
      </c>
      <c r="E415" s="2">
        <v>44254</v>
      </c>
      <c r="F415">
        <v>15</v>
      </c>
      <c r="G415" t="str">
        <f>VLOOKUP(Table_employee_timesheet_fact1[[#This Row],[employee_dim_employee_id]],Dim_Employee!A:C,3,FALSE)</f>
        <v>Lorenzo Medina</v>
      </c>
    </row>
    <row r="416" spans="1:7" x14ac:dyDescent="0.25">
      <c r="A416">
        <v>72</v>
      </c>
      <c r="B416">
        <v>1</v>
      </c>
      <c r="C416">
        <v>5.5</v>
      </c>
      <c r="D416" s="2">
        <v>44254</v>
      </c>
      <c r="E416" s="2">
        <v>44254</v>
      </c>
      <c r="F416">
        <v>2</v>
      </c>
      <c r="G416" t="str">
        <f>VLOOKUP(Table_employee_timesheet_fact1[[#This Row],[employee_dim_employee_id]],Dim_Employee!A:C,3,FALSE)</f>
        <v>Danir Hernandez</v>
      </c>
    </row>
    <row r="417" spans="1:7" x14ac:dyDescent="0.25">
      <c r="A417">
        <v>402</v>
      </c>
      <c r="B417">
        <v>1</v>
      </c>
      <c r="C417">
        <v>8</v>
      </c>
      <c r="D417" s="2">
        <v>44253</v>
      </c>
      <c r="E417" s="2">
        <v>44253</v>
      </c>
      <c r="F417">
        <v>3</v>
      </c>
      <c r="G417" t="str">
        <f>VLOOKUP(Table_employee_timesheet_fact1[[#This Row],[employee_dim_employee_id]],Dim_Employee!A:C,3,FALSE)</f>
        <v>Darwin Casco-Escorcia</v>
      </c>
    </row>
    <row r="418" spans="1:7" x14ac:dyDescent="0.25">
      <c r="A418">
        <v>73</v>
      </c>
      <c r="B418">
        <v>1</v>
      </c>
      <c r="C418">
        <v>11.5</v>
      </c>
      <c r="D418" s="2">
        <v>44253</v>
      </c>
      <c r="E418" s="2">
        <v>44253</v>
      </c>
      <c r="F418">
        <v>2</v>
      </c>
      <c r="G418" t="str">
        <f>VLOOKUP(Table_employee_timesheet_fact1[[#This Row],[employee_dim_employee_id]],Dim_Employee!A:C,3,FALSE)</f>
        <v>Danir Hernandez</v>
      </c>
    </row>
    <row r="419" spans="1:7" x14ac:dyDescent="0.25">
      <c r="A419">
        <v>843</v>
      </c>
      <c r="B419">
        <v>1</v>
      </c>
      <c r="C419">
        <v>8</v>
      </c>
      <c r="D419" s="2">
        <v>44253</v>
      </c>
      <c r="E419" s="2">
        <v>44253</v>
      </c>
      <c r="F419">
        <v>9</v>
      </c>
      <c r="G419" t="str">
        <f>VLOOKUP(Table_employee_timesheet_fact1[[#This Row],[employee_dim_employee_id]],Dim_Employee!A:C,3,FALSE)</f>
        <v>Jaime Sevilla Hernandez</v>
      </c>
    </row>
    <row r="420" spans="1:7" x14ac:dyDescent="0.25">
      <c r="A420">
        <v>1411</v>
      </c>
      <c r="B420">
        <v>1</v>
      </c>
      <c r="C420">
        <v>8.75</v>
      </c>
      <c r="D420" s="2">
        <v>44253</v>
      </c>
      <c r="E420" s="2">
        <v>44253</v>
      </c>
      <c r="F420">
        <v>17</v>
      </c>
      <c r="G420" t="str">
        <f>VLOOKUP(Table_employee_timesheet_fact1[[#This Row],[employee_dim_employee_id]],Dim_Employee!A:C,3,FALSE)</f>
        <v>Maynor Galeano Martinez</v>
      </c>
    </row>
    <row r="421" spans="1:7" x14ac:dyDescent="0.25">
      <c r="A421">
        <v>1211</v>
      </c>
      <c r="B421">
        <v>1</v>
      </c>
      <c r="C421">
        <v>11.75</v>
      </c>
      <c r="D421" s="2">
        <v>44253</v>
      </c>
      <c r="E421" s="2">
        <v>44253</v>
      </c>
      <c r="F421">
        <v>15</v>
      </c>
      <c r="G421" t="str">
        <f>VLOOKUP(Table_employee_timesheet_fact1[[#This Row],[employee_dim_employee_id]],Dim_Employee!A:C,3,FALSE)</f>
        <v>Lorenzo Medina</v>
      </c>
    </row>
    <row r="422" spans="1:7" x14ac:dyDescent="0.25">
      <c r="A422">
        <v>801</v>
      </c>
      <c r="B422">
        <v>1</v>
      </c>
      <c r="C422">
        <v>11.75</v>
      </c>
      <c r="D422" s="2">
        <v>44253</v>
      </c>
      <c r="E422" s="2">
        <v>44253</v>
      </c>
      <c r="F422">
        <v>8</v>
      </c>
      <c r="G422" t="str">
        <f>VLOOKUP(Table_employee_timesheet_fact1[[#This Row],[employee_dim_employee_id]],Dim_Employee!A:C,3,FALSE)</f>
        <v>Holvin Ali Casco Escorsia</v>
      </c>
    </row>
    <row r="423" spans="1:7" x14ac:dyDescent="0.25">
      <c r="A423">
        <v>1099</v>
      </c>
      <c r="B423">
        <v>1</v>
      </c>
      <c r="C423">
        <v>9.75</v>
      </c>
      <c r="D423" s="2">
        <v>44253</v>
      </c>
      <c r="E423" s="2">
        <v>44253</v>
      </c>
      <c r="F423">
        <v>10</v>
      </c>
      <c r="G423" t="str">
        <f>VLOOKUP(Table_employee_timesheet_fact1[[#This Row],[employee_dim_employee_id]],Dim_Employee!A:C,3,FALSE)</f>
        <v>Jorge H. Machuca Aquino</v>
      </c>
    </row>
    <row r="424" spans="1:7" x14ac:dyDescent="0.25">
      <c r="A424">
        <v>1162</v>
      </c>
      <c r="B424">
        <v>1</v>
      </c>
      <c r="C424">
        <v>8</v>
      </c>
      <c r="D424" s="2">
        <v>44253</v>
      </c>
      <c r="E424" s="2">
        <v>44253</v>
      </c>
      <c r="F424">
        <v>13</v>
      </c>
      <c r="G424" t="str">
        <f>VLOOKUP(Table_employee_timesheet_fact1[[#This Row],[employee_dim_employee_id]],Dim_Employee!A:C,3,FALSE)</f>
        <v>Jose Luis Aguilar Gutierrez</v>
      </c>
    </row>
    <row r="425" spans="1:7" x14ac:dyDescent="0.25">
      <c r="A425">
        <v>1740</v>
      </c>
      <c r="B425">
        <v>1</v>
      </c>
      <c r="C425">
        <v>8</v>
      </c>
      <c r="D425" s="2">
        <v>44253</v>
      </c>
      <c r="E425" s="2">
        <v>44253</v>
      </c>
      <c r="F425">
        <v>18</v>
      </c>
      <c r="G425" t="str">
        <f>VLOOKUP(Table_employee_timesheet_fact1[[#This Row],[employee_dim_employee_id]],Dim_Employee!A:C,3,FALSE)</f>
        <v>Nelsin Estrada-Mejia</v>
      </c>
    </row>
    <row r="426" spans="1:7" x14ac:dyDescent="0.25">
      <c r="A426">
        <v>1798</v>
      </c>
      <c r="B426">
        <v>1</v>
      </c>
      <c r="C426">
        <v>7.75</v>
      </c>
      <c r="D426" s="2">
        <v>44253</v>
      </c>
      <c r="E426" s="2">
        <v>44253</v>
      </c>
      <c r="F426">
        <v>19</v>
      </c>
      <c r="G426" t="str">
        <f>VLOOKUP(Table_employee_timesheet_fact1[[#This Row],[employee_dim_employee_id]],Dim_Employee!A:C,3,FALSE)</f>
        <v>Ruth Alcantar</v>
      </c>
    </row>
    <row r="427" spans="1:7" x14ac:dyDescent="0.25">
      <c r="A427">
        <v>26</v>
      </c>
      <c r="B427">
        <v>1</v>
      </c>
      <c r="C427">
        <v>11.75</v>
      </c>
      <c r="D427" s="2">
        <v>44253</v>
      </c>
      <c r="E427" s="2">
        <v>44253</v>
      </c>
      <c r="F427">
        <v>1</v>
      </c>
      <c r="G427" t="str">
        <f>VLOOKUP(Table_employee_timesheet_fact1[[#This Row],[employee_dim_employee_id]],Dim_Employee!A:C,3,FALSE)</f>
        <v>Alsides Rugama</v>
      </c>
    </row>
    <row r="428" spans="1:7" x14ac:dyDescent="0.25">
      <c r="A428">
        <v>1163</v>
      </c>
      <c r="B428">
        <v>1</v>
      </c>
      <c r="C428">
        <v>8</v>
      </c>
      <c r="D428" s="2">
        <v>44252</v>
      </c>
      <c r="E428" s="2">
        <v>44252</v>
      </c>
      <c r="F428">
        <v>13</v>
      </c>
      <c r="G428" t="str">
        <f>VLOOKUP(Table_employee_timesheet_fact1[[#This Row],[employee_dim_employee_id]],Dim_Employee!A:C,3,FALSE)</f>
        <v>Jose Luis Aguilar Gutierrez</v>
      </c>
    </row>
    <row r="429" spans="1:7" x14ac:dyDescent="0.25">
      <c r="A429">
        <v>1741</v>
      </c>
      <c r="B429">
        <v>1</v>
      </c>
      <c r="C429">
        <v>8</v>
      </c>
      <c r="D429" s="2">
        <v>44252</v>
      </c>
      <c r="E429" s="2">
        <v>44252</v>
      </c>
      <c r="F429">
        <v>18</v>
      </c>
      <c r="G429" t="str">
        <f>VLOOKUP(Table_employee_timesheet_fact1[[#This Row],[employee_dim_employee_id]],Dim_Employee!A:C,3,FALSE)</f>
        <v>Nelsin Estrada-Mejia</v>
      </c>
    </row>
    <row r="430" spans="1:7" x14ac:dyDescent="0.25">
      <c r="A430">
        <v>27</v>
      </c>
      <c r="B430">
        <v>1</v>
      </c>
      <c r="C430">
        <v>11.75</v>
      </c>
      <c r="D430" s="2">
        <v>44252</v>
      </c>
      <c r="E430" s="2">
        <v>44252</v>
      </c>
      <c r="F430">
        <v>1</v>
      </c>
      <c r="G430" t="str">
        <f>VLOOKUP(Table_employee_timesheet_fact1[[#This Row],[employee_dim_employee_id]],Dim_Employee!A:C,3,FALSE)</f>
        <v>Alsides Rugama</v>
      </c>
    </row>
    <row r="431" spans="1:7" x14ac:dyDescent="0.25">
      <c r="A431">
        <v>403</v>
      </c>
      <c r="B431">
        <v>1</v>
      </c>
      <c r="C431">
        <v>8</v>
      </c>
      <c r="D431" s="2">
        <v>44252</v>
      </c>
      <c r="E431" s="2">
        <v>44252</v>
      </c>
      <c r="F431">
        <v>3</v>
      </c>
      <c r="G431" t="str">
        <f>VLOOKUP(Table_employee_timesheet_fact1[[#This Row],[employee_dim_employee_id]],Dim_Employee!A:C,3,FALSE)</f>
        <v>Darwin Casco-Escorcia</v>
      </c>
    </row>
    <row r="432" spans="1:7" x14ac:dyDescent="0.25">
      <c r="A432">
        <v>1799</v>
      </c>
      <c r="B432">
        <v>1</v>
      </c>
      <c r="C432">
        <v>9.5</v>
      </c>
      <c r="D432" s="2">
        <v>44252</v>
      </c>
      <c r="E432" s="2">
        <v>44252</v>
      </c>
      <c r="F432">
        <v>19</v>
      </c>
      <c r="G432" t="str">
        <f>VLOOKUP(Table_employee_timesheet_fact1[[#This Row],[employee_dim_employee_id]],Dim_Employee!A:C,3,FALSE)</f>
        <v>Ruth Alcantar</v>
      </c>
    </row>
    <row r="433" spans="1:7" x14ac:dyDescent="0.25">
      <c r="A433">
        <v>844</v>
      </c>
      <c r="B433">
        <v>1</v>
      </c>
      <c r="C433">
        <v>8</v>
      </c>
      <c r="D433" s="2">
        <v>44252</v>
      </c>
      <c r="E433" s="2">
        <v>44252</v>
      </c>
      <c r="F433">
        <v>9</v>
      </c>
      <c r="G433" t="str">
        <f>VLOOKUP(Table_employee_timesheet_fact1[[#This Row],[employee_dim_employee_id]],Dim_Employee!A:C,3,FALSE)</f>
        <v>Jaime Sevilla Hernandez</v>
      </c>
    </row>
    <row r="434" spans="1:7" x14ac:dyDescent="0.25">
      <c r="A434">
        <v>1100</v>
      </c>
      <c r="B434">
        <v>1</v>
      </c>
      <c r="C434">
        <v>9.25</v>
      </c>
      <c r="D434" s="2">
        <v>44252</v>
      </c>
      <c r="E434" s="2">
        <v>44252</v>
      </c>
      <c r="F434">
        <v>10</v>
      </c>
      <c r="G434" t="str">
        <f>VLOOKUP(Table_employee_timesheet_fact1[[#This Row],[employee_dim_employee_id]],Dim_Employee!A:C,3,FALSE)</f>
        <v>Jorge H. Machuca Aquino</v>
      </c>
    </row>
    <row r="435" spans="1:7" x14ac:dyDescent="0.25">
      <c r="A435">
        <v>1212</v>
      </c>
      <c r="B435">
        <v>1</v>
      </c>
      <c r="C435">
        <v>11.75</v>
      </c>
      <c r="D435" s="2">
        <v>44252</v>
      </c>
      <c r="E435" s="2">
        <v>44252</v>
      </c>
      <c r="F435">
        <v>15</v>
      </c>
      <c r="G435" t="str">
        <f>VLOOKUP(Table_employee_timesheet_fact1[[#This Row],[employee_dim_employee_id]],Dim_Employee!A:C,3,FALSE)</f>
        <v>Lorenzo Medina</v>
      </c>
    </row>
    <row r="436" spans="1:7" x14ac:dyDescent="0.25">
      <c r="A436">
        <v>74</v>
      </c>
      <c r="B436">
        <v>1</v>
      </c>
      <c r="C436">
        <v>11.75</v>
      </c>
      <c r="D436" s="2">
        <v>44252</v>
      </c>
      <c r="E436" s="2">
        <v>44252</v>
      </c>
      <c r="F436">
        <v>2</v>
      </c>
      <c r="G436" t="str">
        <f>VLOOKUP(Table_employee_timesheet_fact1[[#This Row],[employee_dim_employee_id]],Dim_Employee!A:C,3,FALSE)</f>
        <v>Danir Hernandez</v>
      </c>
    </row>
    <row r="437" spans="1:7" x14ac:dyDescent="0.25">
      <c r="A437">
        <v>802</v>
      </c>
      <c r="B437">
        <v>1</v>
      </c>
      <c r="C437">
        <v>11.75</v>
      </c>
      <c r="D437" s="2">
        <v>44252</v>
      </c>
      <c r="E437" s="2">
        <v>44252</v>
      </c>
      <c r="F437">
        <v>8</v>
      </c>
      <c r="G437" t="str">
        <f>VLOOKUP(Table_employee_timesheet_fact1[[#This Row],[employee_dim_employee_id]],Dim_Employee!A:C,3,FALSE)</f>
        <v>Holvin Ali Casco Escorsia</v>
      </c>
    </row>
    <row r="438" spans="1:7" x14ac:dyDescent="0.25">
      <c r="A438">
        <v>1412</v>
      </c>
      <c r="B438">
        <v>1</v>
      </c>
      <c r="C438">
        <v>8.5</v>
      </c>
      <c r="D438" s="2">
        <v>44252</v>
      </c>
      <c r="E438" s="2">
        <v>44252</v>
      </c>
      <c r="F438">
        <v>17</v>
      </c>
      <c r="G438" t="str">
        <f>VLOOKUP(Table_employee_timesheet_fact1[[#This Row],[employee_dim_employee_id]],Dim_Employee!A:C,3,FALSE)</f>
        <v>Maynor Galeano Martinez</v>
      </c>
    </row>
    <row r="439" spans="1:7" x14ac:dyDescent="0.25">
      <c r="A439">
        <v>404</v>
      </c>
      <c r="B439">
        <v>1</v>
      </c>
      <c r="C439">
        <v>8</v>
      </c>
      <c r="D439" s="2">
        <v>44251</v>
      </c>
      <c r="E439" s="2">
        <v>44251</v>
      </c>
      <c r="F439">
        <v>3</v>
      </c>
      <c r="G439" t="str">
        <f>VLOOKUP(Table_employee_timesheet_fact1[[#This Row],[employee_dim_employee_id]],Dim_Employee!A:C,3,FALSE)</f>
        <v>Darwin Casco-Escorcia</v>
      </c>
    </row>
    <row r="440" spans="1:7" x14ac:dyDescent="0.25">
      <c r="A440">
        <v>1213</v>
      </c>
      <c r="B440">
        <v>1</v>
      </c>
      <c r="C440">
        <v>9.5</v>
      </c>
      <c r="D440" s="2">
        <v>44251</v>
      </c>
      <c r="E440" s="2">
        <v>44251</v>
      </c>
      <c r="F440">
        <v>15</v>
      </c>
      <c r="G440" t="str">
        <f>VLOOKUP(Table_employee_timesheet_fact1[[#This Row],[employee_dim_employee_id]],Dim_Employee!A:C,3,FALSE)</f>
        <v>Lorenzo Medina</v>
      </c>
    </row>
    <row r="441" spans="1:7" x14ac:dyDescent="0.25">
      <c r="A441">
        <v>845</v>
      </c>
      <c r="B441">
        <v>1</v>
      </c>
      <c r="C441">
        <v>8</v>
      </c>
      <c r="D441" s="2">
        <v>44251</v>
      </c>
      <c r="E441" s="2">
        <v>44251</v>
      </c>
      <c r="F441">
        <v>9</v>
      </c>
      <c r="G441" t="str">
        <f>VLOOKUP(Table_employee_timesheet_fact1[[#This Row],[employee_dim_employee_id]],Dim_Employee!A:C,3,FALSE)</f>
        <v>Jaime Sevilla Hernandez</v>
      </c>
    </row>
    <row r="442" spans="1:7" x14ac:dyDescent="0.25">
      <c r="A442">
        <v>75</v>
      </c>
      <c r="B442">
        <v>1</v>
      </c>
      <c r="C442">
        <v>9.5</v>
      </c>
      <c r="D442" s="2">
        <v>44251</v>
      </c>
      <c r="E442" s="2">
        <v>44251</v>
      </c>
      <c r="F442">
        <v>2</v>
      </c>
      <c r="G442" t="str">
        <f>VLOOKUP(Table_employee_timesheet_fact1[[#This Row],[employee_dim_employee_id]],Dim_Employee!A:C,3,FALSE)</f>
        <v>Danir Hernandez</v>
      </c>
    </row>
    <row r="443" spans="1:7" x14ac:dyDescent="0.25">
      <c r="A443">
        <v>803</v>
      </c>
      <c r="B443">
        <v>1</v>
      </c>
      <c r="C443">
        <v>9.5</v>
      </c>
      <c r="D443" s="2">
        <v>44251</v>
      </c>
      <c r="E443" s="2">
        <v>44251</v>
      </c>
      <c r="F443">
        <v>8</v>
      </c>
      <c r="G443" t="str">
        <f>VLOOKUP(Table_employee_timesheet_fact1[[#This Row],[employee_dim_employee_id]],Dim_Employee!A:C,3,FALSE)</f>
        <v>Holvin Ali Casco Escorsia</v>
      </c>
    </row>
    <row r="444" spans="1:7" x14ac:dyDescent="0.25">
      <c r="A444">
        <v>1164</v>
      </c>
      <c r="B444">
        <v>1</v>
      </c>
      <c r="C444">
        <v>8</v>
      </c>
      <c r="D444" s="2">
        <v>44251</v>
      </c>
      <c r="E444" s="2">
        <v>44251</v>
      </c>
      <c r="F444">
        <v>13</v>
      </c>
      <c r="G444" t="str">
        <f>VLOOKUP(Table_employee_timesheet_fact1[[#This Row],[employee_dim_employee_id]],Dim_Employee!A:C,3,FALSE)</f>
        <v>Jose Luis Aguilar Gutierrez</v>
      </c>
    </row>
    <row r="445" spans="1:7" x14ac:dyDescent="0.25">
      <c r="A445">
        <v>1101</v>
      </c>
      <c r="B445">
        <v>1</v>
      </c>
      <c r="C445">
        <v>8.5</v>
      </c>
      <c r="D445" s="2">
        <v>44251</v>
      </c>
      <c r="E445" s="2">
        <v>44251</v>
      </c>
      <c r="F445">
        <v>10</v>
      </c>
      <c r="G445" t="str">
        <f>VLOOKUP(Table_employee_timesheet_fact1[[#This Row],[employee_dim_employee_id]],Dim_Employee!A:C,3,FALSE)</f>
        <v>Jorge H. Machuca Aquino</v>
      </c>
    </row>
    <row r="446" spans="1:7" x14ac:dyDescent="0.25">
      <c r="A446">
        <v>1742</v>
      </c>
      <c r="B446">
        <v>1</v>
      </c>
      <c r="C446">
        <v>8</v>
      </c>
      <c r="D446" s="2">
        <v>44251</v>
      </c>
      <c r="E446" s="2">
        <v>44251</v>
      </c>
      <c r="F446">
        <v>18</v>
      </c>
      <c r="G446" t="str">
        <f>VLOOKUP(Table_employee_timesheet_fact1[[#This Row],[employee_dim_employee_id]],Dim_Employee!A:C,3,FALSE)</f>
        <v>Nelsin Estrada-Mejia</v>
      </c>
    </row>
    <row r="447" spans="1:7" x14ac:dyDescent="0.25">
      <c r="A447">
        <v>28</v>
      </c>
      <c r="B447">
        <v>1</v>
      </c>
      <c r="C447">
        <v>9.5</v>
      </c>
      <c r="D447" s="2">
        <v>44251</v>
      </c>
      <c r="E447" s="2">
        <v>44251</v>
      </c>
      <c r="F447">
        <v>1</v>
      </c>
      <c r="G447" t="str">
        <f>VLOOKUP(Table_employee_timesheet_fact1[[#This Row],[employee_dim_employee_id]],Dim_Employee!A:C,3,FALSE)</f>
        <v>Alsides Rugama</v>
      </c>
    </row>
    <row r="448" spans="1:7" x14ac:dyDescent="0.25">
      <c r="A448">
        <v>1800</v>
      </c>
      <c r="B448">
        <v>1</v>
      </c>
      <c r="C448">
        <v>8.25</v>
      </c>
      <c r="D448" s="2">
        <v>44251</v>
      </c>
      <c r="E448" s="2">
        <v>44251</v>
      </c>
      <c r="F448">
        <v>19</v>
      </c>
      <c r="G448" t="str">
        <f>VLOOKUP(Table_employee_timesheet_fact1[[#This Row],[employee_dim_employee_id]],Dim_Employee!A:C,3,FALSE)</f>
        <v>Ruth Alcantar</v>
      </c>
    </row>
    <row r="449" spans="1:7" x14ac:dyDescent="0.25">
      <c r="A449">
        <v>1413</v>
      </c>
      <c r="B449">
        <v>1</v>
      </c>
      <c r="C449">
        <v>8</v>
      </c>
      <c r="D449" s="2">
        <v>44251</v>
      </c>
      <c r="E449" s="2">
        <v>44251</v>
      </c>
      <c r="F449">
        <v>17</v>
      </c>
      <c r="G449" t="str">
        <f>VLOOKUP(Table_employee_timesheet_fact1[[#This Row],[employee_dim_employee_id]],Dim_Employee!A:C,3,FALSE)</f>
        <v>Maynor Galeano Martinez</v>
      </c>
    </row>
    <row r="450" spans="1:7" x14ac:dyDescent="0.25">
      <c r="A450">
        <v>846</v>
      </c>
      <c r="B450">
        <v>1</v>
      </c>
      <c r="C450">
        <v>8.5</v>
      </c>
      <c r="D450" s="2">
        <v>44250</v>
      </c>
      <c r="E450" s="2">
        <v>44250</v>
      </c>
      <c r="F450">
        <v>9</v>
      </c>
      <c r="G450" t="str">
        <f>VLOOKUP(Table_employee_timesheet_fact1[[#This Row],[employee_dim_employee_id]],Dim_Employee!A:C,3,FALSE)</f>
        <v>Jaime Sevilla Hernandez</v>
      </c>
    </row>
    <row r="451" spans="1:7" x14ac:dyDescent="0.25">
      <c r="A451">
        <v>1743</v>
      </c>
      <c r="B451">
        <v>1</v>
      </c>
      <c r="C451">
        <v>8</v>
      </c>
      <c r="D451" s="2">
        <v>44250</v>
      </c>
      <c r="E451" s="2">
        <v>44250</v>
      </c>
      <c r="F451">
        <v>18</v>
      </c>
      <c r="G451" t="str">
        <f>VLOOKUP(Table_employee_timesheet_fact1[[#This Row],[employee_dim_employee_id]],Dim_Employee!A:C,3,FALSE)</f>
        <v>Nelsin Estrada-Mejia</v>
      </c>
    </row>
    <row r="452" spans="1:7" x14ac:dyDescent="0.25">
      <c r="A452">
        <v>405</v>
      </c>
      <c r="B452">
        <v>1</v>
      </c>
      <c r="C452">
        <v>8</v>
      </c>
      <c r="D452" s="2">
        <v>44250</v>
      </c>
      <c r="E452" s="2">
        <v>44250</v>
      </c>
      <c r="F452">
        <v>3</v>
      </c>
      <c r="G452" t="str">
        <f>VLOOKUP(Table_employee_timesheet_fact1[[#This Row],[employee_dim_employee_id]],Dim_Employee!A:C,3,FALSE)</f>
        <v>Darwin Casco-Escorcia</v>
      </c>
    </row>
    <row r="453" spans="1:7" x14ac:dyDescent="0.25">
      <c r="A453">
        <v>1801</v>
      </c>
      <c r="B453">
        <v>1</v>
      </c>
      <c r="C453">
        <v>8</v>
      </c>
      <c r="D453" s="2">
        <v>44250</v>
      </c>
      <c r="E453" s="2">
        <v>44250</v>
      </c>
      <c r="F453">
        <v>19</v>
      </c>
      <c r="G453" t="str">
        <f>VLOOKUP(Table_employee_timesheet_fact1[[#This Row],[employee_dim_employee_id]],Dim_Employee!A:C,3,FALSE)</f>
        <v>Ruth Alcantar</v>
      </c>
    </row>
    <row r="454" spans="1:7" x14ac:dyDescent="0.25">
      <c r="A454">
        <v>1414</v>
      </c>
      <c r="B454">
        <v>1</v>
      </c>
      <c r="C454">
        <v>8.75</v>
      </c>
      <c r="D454" s="2">
        <v>44250</v>
      </c>
      <c r="E454" s="2">
        <v>44250</v>
      </c>
      <c r="F454">
        <v>17</v>
      </c>
      <c r="G454" t="str">
        <f>VLOOKUP(Table_employee_timesheet_fact1[[#This Row],[employee_dim_employee_id]],Dim_Employee!A:C,3,FALSE)</f>
        <v>Maynor Galeano Martinez</v>
      </c>
    </row>
    <row r="455" spans="1:7" x14ac:dyDescent="0.25">
      <c r="A455">
        <v>1165</v>
      </c>
      <c r="B455">
        <v>1</v>
      </c>
      <c r="C455">
        <v>7.75</v>
      </c>
      <c r="D455" s="2">
        <v>44250</v>
      </c>
      <c r="E455" s="2">
        <v>44250</v>
      </c>
      <c r="F455">
        <v>13</v>
      </c>
      <c r="G455" t="str">
        <f>VLOOKUP(Table_employee_timesheet_fact1[[#This Row],[employee_dim_employee_id]],Dim_Employee!A:C,3,FALSE)</f>
        <v>Jose Luis Aguilar Gutierrez</v>
      </c>
    </row>
    <row r="456" spans="1:7" x14ac:dyDescent="0.25">
      <c r="A456">
        <v>406</v>
      </c>
      <c r="B456">
        <v>1</v>
      </c>
      <c r="C456">
        <v>8</v>
      </c>
      <c r="D456" s="2">
        <v>44249</v>
      </c>
      <c r="E456" s="2">
        <v>44249</v>
      </c>
      <c r="F456">
        <v>3</v>
      </c>
      <c r="G456" t="str">
        <f>VLOOKUP(Table_employee_timesheet_fact1[[#This Row],[employee_dim_employee_id]],Dim_Employee!A:C,3,FALSE)</f>
        <v>Darwin Casco-Escorcia</v>
      </c>
    </row>
    <row r="457" spans="1:7" x14ac:dyDescent="0.25">
      <c r="A457">
        <v>1102</v>
      </c>
      <c r="B457">
        <v>1</v>
      </c>
      <c r="C457">
        <v>8</v>
      </c>
      <c r="D457" s="2">
        <v>44249</v>
      </c>
      <c r="E457" s="2">
        <v>44249</v>
      </c>
      <c r="F457">
        <v>10</v>
      </c>
      <c r="G457" t="str">
        <f>VLOOKUP(Table_employee_timesheet_fact1[[#This Row],[employee_dim_employee_id]],Dim_Employee!A:C,3,FALSE)</f>
        <v>Jorge H. Machuca Aquino</v>
      </c>
    </row>
    <row r="458" spans="1:7" x14ac:dyDescent="0.25">
      <c r="A458">
        <v>1214</v>
      </c>
      <c r="B458">
        <v>1</v>
      </c>
      <c r="C458">
        <v>8</v>
      </c>
      <c r="D458" s="2">
        <v>44249</v>
      </c>
      <c r="E458" s="2">
        <v>44249</v>
      </c>
      <c r="F458">
        <v>15</v>
      </c>
      <c r="G458" t="str">
        <f>VLOOKUP(Table_employee_timesheet_fact1[[#This Row],[employee_dim_employee_id]],Dim_Employee!A:C,3,FALSE)</f>
        <v>Lorenzo Medina</v>
      </c>
    </row>
    <row r="459" spans="1:7" x14ac:dyDescent="0.25">
      <c r="A459">
        <v>76</v>
      </c>
      <c r="B459">
        <v>1</v>
      </c>
      <c r="C459">
        <v>8</v>
      </c>
      <c r="D459" s="2">
        <v>44249</v>
      </c>
      <c r="E459" s="2">
        <v>44249</v>
      </c>
      <c r="F459">
        <v>2</v>
      </c>
      <c r="G459" t="str">
        <f>VLOOKUP(Table_employee_timesheet_fact1[[#This Row],[employee_dim_employee_id]],Dim_Employee!A:C,3,FALSE)</f>
        <v>Danir Hernandez</v>
      </c>
    </row>
    <row r="460" spans="1:7" x14ac:dyDescent="0.25">
      <c r="A460">
        <v>804</v>
      </c>
      <c r="B460">
        <v>1</v>
      </c>
      <c r="C460">
        <v>8</v>
      </c>
      <c r="D460" s="2">
        <v>44249</v>
      </c>
      <c r="E460" s="2">
        <v>44249</v>
      </c>
      <c r="F460">
        <v>8</v>
      </c>
      <c r="G460" t="str">
        <f>VLOOKUP(Table_employee_timesheet_fact1[[#This Row],[employee_dim_employee_id]],Dim_Employee!A:C,3,FALSE)</f>
        <v>Holvin Ali Casco Escorsia</v>
      </c>
    </row>
    <row r="461" spans="1:7" x14ac:dyDescent="0.25">
      <c r="A461">
        <v>1802</v>
      </c>
      <c r="B461">
        <v>1</v>
      </c>
      <c r="C461">
        <v>8</v>
      </c>
      <c r="D461" s="2">
        <v>44249</v>
      </c>
      <c r="E461" s="2">
        <v>44249</v>
      </c>
      <c r="F461">
        <v>19</v>
      </c>
      <c r="G461" t="str">
        <f>VLOOKUP(Table_employee_timesheet_fact1[[#This Row],[employee_dim_employee_id]],Dim_Employee!A:C,3,FALSE)</f>
        <v>Ruth Alcantar</v>
      </c>
    </row>
    <row r="462" spans="1:7" x14ac:dyDescent="0.25">
      <c r="A462">
        <v>847</v>
      </c>
      <c r="B462">
        <v>1</v>
      </c>
      <c r="C462">
        <v>8</v>
      </c>
      <c r="D462" s="2">
        <v>44249</v>
      </c>
      <c r="E462" s="2">
        <v>44249</v>
      </c>
      <c r="F462">
        <v>9</v>
      </c>
      <c r="G462" t="str">
        <f>VLOOKUP(Table_employee_timesheet_fact1[[#This Row],[employee_dim_employee_id]],Dim_Employee!A:C,3,FALSE)</f>
        <v>Jaime Sevilla Hernandez</v>
      </c>
    </row>
    <row r="463" spans="1:7" x14ac:dyDescent="0.25">
      <c r="A463">
        <v>1166</v>
      </c>
      <c r="B463">
        <v>1</v>
      </c>
      <c r="C463">
        <v>10</v>
      </c>
      <c r="D463" s="2">
        <v>44249</v>
      </c>
      <c r="E463" s="2">
        <v>44249</v>
      </c>
      <c r="F463">
        <v>13</v>
      </c>
      <c r="G463" t="str">
        <f>VLOOKUP(Table_employee_timesheet_fact1[[#This Row],[employee_dim_employee_id]],Dim_Employee!A:C,3,FALSE)</f>
        <v>Jose Luis Aguilar Gutierrez</v>
      </c>
    </row>
    <row r="464" spans="1:7" x14ac:dyDescent="0.25">
      <c r="A464">
        <v>29</v>
      </c>
      <c r="B464">
        <v>1</v>
      </c>
      <c r="C464">
        <v>8</v>
      </c>
      <c r="D464" s="2">
        <v>44249</v>
      </c>
      <c r="E464" s="2">
        <v>44249</v>
      </c>
      <c r="F464">
        <v>1</v>
      </c>
      <c r="G464" t="str">
        <f>VLOOKUP(Table_employee_timesheet_fact1[[#This Row],[employee_dim_employee_id]],Dim_Employee!A:C,3,FALSE)</f>
        <v>Alsides Rugama</v>
      </c>
    </row>
    <row r="465" spans="1:7" x14ac:dyDescent="0.25">
      <c r="A465">
        <v>1744</v>
      </c>
      <c r="B465">
        <v>1</v>
      </c>
      <c r="C465">
        <v>8</v>
      </c>
      <c r="D465" s="2">
        <v>44249</v>
      </c>
      <c r="E465" s="2">
        <v>44249</v>
      </c>
      <c r="F465">
        <v>18</v>
      </c>
      <c r="G465" t="str">
        <f>VLOOKUP(Table_employee_timesheet_fact1[[#This Row],[employee_dim_employee_id]],Dim_Employee!A:C,3,FALSE)</f>
        <v>Nelsin Estrada-Mejia</v>
      </c>
    </row>
    <row r="466" spans="1:7" x14ac:dyDescent="0.25">
      <c r="A466">
        <v>1415</v>
      </c>
      <c r="B466">
        <v>1</v>
      </c>
      <c r="C466">
        <v>10.25</v>
      </c>
      <c r="D466" s="2">
        <v>44249</v>
      </c>
      <c r="E466" s="2">
        <v>44249</v>
      </c>
      <c r="F466">
        <v>17</v>
      </c>
      <c r="G466" t="str">
        <f>VLOOKUP(Table_employee_timesheet_fact1[[#This Row],[employee_dim_employee_id]],Dim_Employee!A:C,3,FALSE)</f>
        <v>Maynor Galeano Martinez</v>
      </c>
    </row>
    <row r="467" spans="1:7" x14ac:dyDescent="0.25">
      <c r="A467">
        <v>30</v>
      </c>
      <c r="B467">
        <v>1</v>
      </c>
      <c r="C467">
        <v>8</v>
      </c>
      <c r="D467" s="2">
        <v>44246</v>
      </c>
      <c r="E467" s="2">
        <v>44246</v>
      </c>
      <c r="F467">
        <v>1</v>
      </c>
      <c r="G467" t="str">
        <f>VLOOKUP(Table_employee_timesheet_fact1[[#This Row],[employee_dim_employee_id]],Dim_Employee!A:C,3,FALSE)</f>
        <v>Alsides Rugama</v>
      </c>
    </row>
    <row r="468" spans="1:7" x14ac:dyDescent="0.25">
      <c r="A468">
        <v>1745</v>
      </c>
      <c r="B468">
        <v>1</v>
      </c>
      <c r="C468">
        <v>8</v>
      </c>
      <c r="D468" s="2">
        <v>44246</v>
      </c>
      <c r="E468" s="2">
        <v>44246</v>
      </c>
      <c r="F468">
        <v>18</v>
      </c>
      <c r="G468" t="str">
        <f>VLOOKUP(Table_employee_timesheet_fact1[[#This Row],[employee_dim_employee_id]],Dim_Employee!A:C,3,FALSE)</f>
        <v>Nelsin Estrada-Mejia</v>
      </c>
    </row>
    <row r="469" spans="1:7" x14ac:dyDescent="0.25">
      <c r="A469">
        <v>1103</v>
      </c>
      <c r="B469">
        <v>1</v>
      </c>
      <c r="C469">
        <v>7.75</v>
      </c>
      <c r="D469" s="2">
        <v>44246</v>
      </c>
      <c r="E469" s="2">
        <v>44246</v>
      </c>
      <c r="F469">
        <v>10</v>
      </c>
      <c r="G469" t="str">
        <f>VLOOKUP(Table_employee_timesheet_fact1[[#This Row],[employee_dim_employee_id]],Dim_Employee!A:C,3,FALSE)</f>
        <v>Jorge H. Machuca Aquino</v>
      </c>
    </row>
    <row r="470" spans="1:7" x14ac:dyDescent="0.25">
      <c r="A470">
        <v>77</v>
      </c>
      <c r="B470">
        <v>1</v>
      </c>
      <c r="C470">
        <v>9</v>
      </c>
      <c r="D470" s="2">
        <v>44246</v>
      </c>
      <c r="E470" s="2">
        <v>44246</v>
      </c>
      <c r="F470">
        <v>2</v>
      </c>
      <c r="G470" t="str">
        <f>VLOOKUP(Table_employee_timesheet_fact1[[#This Row],[employee_dim_employee_id]],Dim_Employee!A:C,3,FALSE)</f>
        <v>Danir Hernandez</v>
      </c>
    </row>
    <row r="471" spans="1:7" x14ac:dyDescent="0.25">
      <c r="A471">
        <v>407</v>
      </c>
      <c r="B471">
        <v>1</v>
      </c>
      <c r="C471">
        <v>8</v>
      </c>
      <c r="D471" s="2">
        <v>44246</v>
      </c>
      <c r="E471" s="2">
        <v>44246</v>
      </c>
      <c r="F471">
        <v>3</v>
      </c>
      <c r="G471" t="str">
        <f>VLOOKUP(Table_employee_timesheet_fact1[[#This Row],[employee_dim_employee_id]],Dim_Employee!A:C,3,FALSE)</f>
        <v>Darwin Casco-Escorcia</v>
      </c>
    </row>
    <row r="472" spans="1:7" x14ac:dyDescent="0.25">
      <c r="A472">
        <v>1215</v>
      </c>
      <c r="B472">
        <v>1</v>
      </c>
      <c r="C472">
        <v>8</v>
      </c>
      <c r="D472" s="2">
        <v>44246</v>
      </c>
      <c r="E472" s="2">
        <v>44246</v>
      </c>
      <c r="F472">
        <v>15</v>
      </c>
      <c r="G472" t="str">
        <f>VLOOKUP(Table_employee_timesheet_fact1[[#This Row],[employee_dim_employee_id]],Dim_Employee!A:C,3,FALSE)</f>
        <v>Lorenzo Medina</v>
      </c>
    </row>
    <row r="473" spans="1:7" x14ac:dyDescent="0.25">
      <c r="A473">
        <v>805</v>
      </c>
      <c r="B473">
        <v>1</v>
      </c>
      <c r="C473">
        <v>8</v>
      </c>
      <c r="D473" s="2">
        <v>44246</v>
      </c>
      <c r="E473" s="2">
        <v>44246</v>
      </c>
      <c r="F473">
        <v>8</v>
      </c>
      <c r="G473" t="str">
        <f>VLOOKUP(Table_employee_timesheet_fact1[[#This Row],[employee_dim_employee_id]],Dim_Employee!A:C,3,FALSE)</f>
        <v>Holvin Ali Casco Escorsia</v>
      </c>
    </row>
    <row r="474" spans="1:7" x14ac:dyDescent="0.25">
      <c r="A474">
        <v>848</v>
      </c>
      <c r="B474">
        <v>1</v>
      </c>
      <c r="C474">
        <v>8</v>
      </c>
      <c r="D474" s="2">
        <v>44246</v>
      </c>
      <c r="E474" s="2">
        <v>44246</v>
      </c>
      <c r="F474">
        <v>9</v>
      </c>
      <c r="G474" t="str">
        <f>VLOOKUP(Table_employee_timesheet_fact1[[#This Row],[employee_dim_employee_id]],Dim_Employee!A:C,3,FALSE)</f>
        <v>Jaime Sevilla Hernandez</v>
      </c>
    </row>
    <row r="475" spans="1:7" x14ac:dyDescent="0.25">
      <c r="A475">
        <v>1167</v>
      </c>
      <c r="B475">
        <v>1</v>
      </c>
      <c r="C475">
        <v>9</v>
      </c>
      <c r="D475" s="2">
        <v>44246</v>
      </c>
      <c r="E475" s="2">
        <v>44246</v>
      </c>
      <c r="F475">
        <v>13</v>
      </c>
      <c r="G475" t="str">
        <f>VLOOKUP(Table_employee_timesheet_fact1[[#This Row],[employee_dim_employee_id]],Dim_Employee!A:C,3,FALSE)</f>
        <v>Jose Luis Aguilar Gutierrez</v>
      </c>
    </row>
    <row r="476" spans="1:7" x14ac:dyDescent="0.25">
      <c r="A476">
        <v>1416</v>
      </c>
      <c r="B476">
        <v>1</v>
      </c>
      <c r="C476">
        <v>6.75</v>
      </c>
      <c r="D476" s="2">
        <v>44246</v>
      </c>
      <c r="E476" s="2">
        <v>44246</v>
      </c>
      <c r="F476">
        <v>17</v>
      </c>
      <c r="G476" t="str">
        <f>VLOOKUP(Table_employee_timesheet_fact1[[#This Row],[employee_dim_employee_id]],Dim_Employee!A:C,3,FALSE)</f>
        <v>Maynor Galeano Martinez</v>
      </c>
    </row>
    <row r="477" spans="1:7" x14ac:dyDescent="0.25">
      <c r="A477">
        <v>1803</v>
      </c>
      <c r="B477">
        <v>1</v>
      </c>
      <c r="C477">
        <v>8.5</v>
      </c>
      <c r="D477" s="2">
        <v>44246</v>
      </c>
      <c r="E477" s="2">
        <v>44246</v>
      </c>
      <c r="F477">
        <v>19</v>
      </c>
      <c r="G477" t="str">
        <f>VLOOKUP(Table_employee_timesheet_fact1[[#This Row],[employee_dim_employee_id]],Dim_Employee!A:C,3,FALSE)</f>
        <v>Ruth Alcantar</v>
      </c>
    </row>
    <row r="478" spans="1:7" x14ac:dyDescent="0.25">
      <c r="A478">
        <v>1804</v>
      </c>
      <c r="B478">
        <v>1</v>
      </c>
      <c r="C478">
        <v>8</v>
      </c>
      <c r="D478" s="2">
        <v>44245</v>
      </c>
      <c r="E478" s="2">
        <v>44245</v>
      </c>
      <c r="F478">
        <v>19</v>
      </c>
      <c r="G478" t="str">
        <f>VLOOKUP(Table_employee_timesheet_fact1[[#This Row],[employee_dim_employee_id]],Dim_Employee!A:C,3,FALSE)</f>
        <v>Ruth Alcantar</v>
      </c>
    </row>
    <row r="479" spans="1:7" x14ac:dyDescent="0.25">
      <c r="A479">
        <v>849</v>
      </c>
      <c r="B479">
        <v>1</v>
      </c>
      <c r="C479">
        <v>8</v>
      </c>
      <c r="D479" s="2">
        <v>44245</v>
      </c>
      <c r="E479" s="2">
        <v>44245</v>
      </c>
      <c r="F479">
        <v>9</v>
      </c>
      <c r="G479" t="str">
        <f>VLOOKUP(Table_employee_timesheet_fact1[[#This Row],[employee_dim_employee_id]],Dim_Employee!A:C,3,FALSE)</f>
        <v>Jaime Sevilla Hernandez</v>
      </c>
    </row>
    <row r="480" spans="1:7" x14ac:dyDescent="0.25">
      <c r="A480">
        <v>1104</v>
      </c>
      <c r="B480">
        <v>1</v>
      </c>
      <c r="C480">
        <v>7.5</v>
      </c>
      <c r="D480" s="2">
        <v>44245</v>
      </c>
      <c r="E480" s="2">
        <v>44245</v>
      </c>
      <c r="F480">
        <v>10</v>
      </c>
      <c r="G480" t="str">
        <f>VLOOKUP(Table_employee_timesheet_fact1[[#This Row],[employee_dim_employee_id]],Dim_Employee!A:C,3,FALSE)</f>
        <v>Jorge H. Machuca Aquino</v>
      </c>
    </row>
    <row r="481" spans="1:7" x14ac:dyDescent="0.25">
      <c r="A481">
        <v>31</v>
      </c>
      <c r="B481">
        <v>1</v>
      </c>
      <c r="C481">
        <v>7.75</v>
      </c>
      <c r="D481" s="2">
        <v>44245</v>
      </c>
      <c r="E481" s="2">
        <v>44245</v>
      </c>
      <c r="F481">
        <v>1</v>
      </c>
      <c r="G481" t="str">
        <f>VLOOKUP(Table_employee_timesheet_fact1[[#This Row],[employee_dim_employee_id]],Dim_Employee!A:C,3,FALSE)</f>
        <v>Alsides Rugama</v>
      </c>
    </row>
    <row r="482" spans="1:7" x14ac:dyDescent="0.25">
      <c r="A482">
        <v>1168</v>
      </c>
      <c r="B482">
        <v>1</v>
      </c>
      <c r="C482">
        <v>8</v>
      </c>
      <c r="D482" s="2">
        <v>44245</v>
      </c>
      <c r="E482" s="2">
        <v>44245</v>
      </c>
      <c r="F482">
        <v>13</v>
      </c>
      <c r="G482" t="str">
        <f>VLOOKUP(Table_employee_timesheet_fact1[[#This Row],[employee_dim_employee_id]],Dim_Employee!A:C,3,FALSE)</f>
        <v>Jose Luis Aguilar Gutierrez</v>
      </c>
    </row>
    <row r="483" spans="1:7" x14ac:dyDescent="0.25">
      <c r="A483">
        <v>1746</v>
      </c>
      <c r="B483">
        <v>1</v>
      </c>
      <c r="C483">
        <v>8</v>
      </c>
      <c r="D483" s="2">
        <v>44245</v>
      </c>
      <c r="E483" s="2">
        <v>44245</v>
      </c>
      <c r="F483">
        <v>18</v>
      </c>
      <c r="G483" t="str">
        <f>VLOOKUP(Table_employee_timesheet_fact1[[#This Row],[employee_dim_employee_id]],Dim_Employee!A:C,3,FALSE)</f>
        <v>Nelsin Estrada-Mejia</v>
      </c>
    </row>
    <row r="484" spans="1:7" x14ac:dyDescent="0.25">
      <c r="A484">
        <v>78</v>
      </c>
      <c r="B484">
        <v>1</v>
      </c>
      <c r="C484">
        <v>8.25</v>
      </c>
      <c r="D484" s="2">
        <v>44245</v>
      </c>
      <c r="E484" s="2">
        <v>44245</v>
      </c>
      <c r="F484">
        <v>2</v>
      </c>
      <c r="G484" t="str">
        <f>VLOOKUP(Table_employee_timesheet_fact1[[#This Row],[employee_dim_employee_id]],Dim_Employee!A:C,3,FALSE)</f>
        <v>Danir Hernandez</v>
      </c>
    </row>
    <row r="485" spans="1:7" x14ac:dyDescent="0.25">
      <c r="A485">
        <v>1417</v>
      </c>
      <c r="B485">
        <v>1</v>
      </c>
      <c r="C485">
        <v>8</v>
      </c>
      <c r="D485" s="2">
        <v>44245</v>
      </c>
      <c r="E485" s="2">
        <v>44245</v>
      </c>
      <c r="F485">
        <v>17</v>
      </c>
      <c r="G485" t="str">
        <f>VLOOKUP(Table_employee_timesheet_fact1[[#This Row],[employee_dim_employee_id]],Dim_Employee!A:C,3,FALSE)</f>
        <v>Maynor Galeano Martinez</v>
      </c>
    </row>
    <row r="486" spans="1:7" x14ac:dyDescent="0.25">
      <c r="A486">
        <v>408</v>
      </c>
      <c r="B486">
        <v>1</v>
      </c>
      <c r="C486">
        <v>8</v>
      </c>
      <c r="D486" s="2">
        <v>44245</v>
      </c>
      <c r="E486" s="2">
        <v>44245</v>
      </c>
      <c r="F486">
        <v>3</v>
      </c>
      <c r="G486" t="str">
        <f>VLOOKUP(Table_employee_timesheet_fact1[[#This Row],[employee_dim_employee_id]],Dim_Employee!A:C,3,FALSE)</f>
        <v>Darwin Casco-Escorcia</v>
      </c>
    </row>
    <row r="487" spans="1:7" x14ac:dyDescent="0.25">
      <c r="A487">
        <v>1216</v>
      </c>
      <c r="B487">
        <v>1</v>
      </c>
      <c r="C487">
        <v>8</v>
      </c>
      <c r="D487" s="2">
        <v>44245</v>
      </c>
      <c r="E487" s="2">
        <v>44245</v>
      </c>
      <c r="F487">
        <v>15</v>
      </c>
      <c r="G487" t="str">
        <f>VLOOKUP(Table_employee_timesheet_fact1[[#This Row],[employee_dim_employee_id]],Dim_Employee!A:C,3,FALSE)</f>
        <v>Lorenzo Medina</v>
      </c>
    </row>
    <row r="488" spans="1:7" x14ac:dyDescent="0.25">
      <c r="A488">
        <v>806</v>
      </c>
      <c r="B488">
        <v>1</v>
      </c>
      <c r="C488">
        <v>8</v>
      </c>
      <c r="D488" s="2">
        <v>44245</v>
      </c>
      <c r="E488" s="2">
        <v>44245</v>
      </c>
      <c r="F488">
        <v>8</v>
      </c>
      <c r="G488" t="str">
        <f>VLOOKUP(Table_employee_timesheet_fact1[[#This Row],[employee_dim_employee_id]],Dim_Employee!A:C,3,FALSE)</f>
        <v>Holvin Ali Casco Escorsia</v>
      </c>
    </row>
    <row r="489" spans="1:7" x14ac:dyDescent="0.25">
      <c r="A489">
        <v>1105</v>
      </c>
      <c r="B489">
        <v>1</v>
      </c>
      <c r="C489">
        <v>5.75</v>
      </c>
      <c r="D489" s="2">
        <v>44244</v>
      </c>
      <c r="E489" s="2">
        <v>44244</v>
      </c>
      <c r="F489">
        <v>10</v>
      </c>
      <c r="G489" t="str">
        <f>VLOOKUP(Table_employee_timesheet_fact1[[#This Row],[employee_dim_employee_id]],Dim_Employee!A:C,3,FALSE)</f>
        <v>Jorge H. Machuca Aquino</v>
      </c>
    </row>
    <row r="490" spans="1:7" x14ac:dyDescent="0.25">
      <c r="A490">
        <v>1747</v>
      </c>
      <c r="B490">
        <v>1</v>
      </c>
      <c r="C490">
        <v>8</v>
      </c>
      <c r="D490" s="2">
        <v>44244</v>
      </c>
      <c r="E490" s="2">
        <v>44244</v>
      </c>
      <c r="F490">
        <v>18</v>
      </c>
      <c r="G490" t="str">
        <f>VLOOKUP(Table_employee_timesheet_fact1[[#This Row],[employee_dim_employee_id]],Dim_Employee!A:C,3,FALSE)</f>
        <v>Nelsin Estrada-Mejia</v>
      </c>
    </row>
    <row r="491" spans="1:7" x14ac:dyDescent="0.25">
      <c r="A491">
        <v>807</v>
      </c>
      <c r="B491">
        <v>1</v>
      </c>
      <c r="C491">
        <v>7.25</v>
      </c>
      <c r="D491" s="2">
        <v>44244</v>
      </c>
      <c r="E491" s="2">
        <v>44244</v>
      </c>
      <c r="F491">
        <v>8</v>
      </c>
      <c r="G491" t="str">
        <f>VLOOKUP(Table_employee_timesheet_fact1[[#This Row],[employee_dim_employee_id]],Dim_Employee!A:C,3,FALSE)</f>
        <v>Holvin Ali Casco Escorsia</v>
      </c>
    </row>
    <row r="492" spans="1:7" x14ac:dyDescent="0.25">
      <c r="A492">
        <v>1805</v>
      </c>
      <c r="B492">
        <v>1</v>
      </c>
      <c r="C492">
        <v>8.25</v>
      </c>
      <c r="D492" s="2">
        <v>44244</v>
      </c>
      <c r="E492" s="2">
        <v>44244</v>
      </c>
      <c r="F492">
        <v>19</v>
      </c>
      <c r="G492" t="str">
        <f>VLOOKUP(Table_employee_timesheet_fact1[[#This Row],[employee_dim_employee_id]],Dim_Employee!A:C,3,FALSE)</f>
        <v>Ruth Alcantar</v>
      </c>
    </row>
    <row r="493" spans="1:7" x14ac:dyDescent="0.25">
      <c r="A493">
        <v>409</v>
      </c>
      <c r="B493">
        <v>1</v>
      </c>
      <c r="C493">
        <v>8</v>
      </c>
      <c r="D493" s="2">
        <v>44244</v>
      </c>
      <c r="E493" s="2">
        <v>44244</v>
      </c>
      <c r="F493">
        <v>3</v>
      </c>
      <c r="G493" t="str">
        <f>VLOOKUP(Table_employee_timesheet_fact1[[#This Row],[employee_dim_employee_id]],Dim_Employee!A:C,3,FALSE)</f>
        <v>Darwin Casco-Escorcia</v>
      </c>
    </row>
    <row r="494" spans="1:7" x14ac:dyDescent="0.25">
      <c r="A494">
        <v>79</v>
      </c>
      <c r="B494">
        <v>1</v>
      </c>
      <c r="C494">
        <v>8</v>
      </c>
      <c r="D494" s="2">
        <v>44244</v>
      </c>
      <c r="E494" s="2">
        <v>44244</v>
      </c>
      <c r="F494">
        <v>2</v>
      </c>
      <c r="G494" t="str">
        <f>VLOOKUP(Table_employee_timesheet_fact1[[#This Row],[employee_dim_employee_id]],Dim_Employee!A:C,3,FALSE)</f>
        <v>Danir Hernandez</v>
      </c>
    </row>
    <row r="495" spans="1:7" x14ac:dyDescent="0.25">
      <c r="A495">
        <v>850</v>
      </c>
      <c r="B495">
        <v>1</v>
      </c>
      <c r="C495">
        <v>8</v>
      </c>
      <c r="D495" s="2">
        <v>44244</v>
      </c>
      <c r="E495" s="2">
        <v>44244</v>
      </c>
      <c r="F495">
        <v>9</v>
      </c>
      <c r="G495" t="str">
        <f>VLOOKUP(Table_employee_timesheet_fact1[[#This Row],[employee_dim_employee_id]],Dim_Employee!A:C,3,FALSE)</f>
        <v>Jaime Sevilla Hernandez</v>
      </c>
    </row>
    <row r="496" spans="1:7" x14ac:dyDescent="0.25">
      <c r="A496">
        <v>32</v>
      </c>
      <c r="B496">
        <v>1</v>
      </c>
      <c r="C496">
        <v>7.25</v>
      </c>
      <c r="D496" s="2">
        <v>44244</v>
      </c>
      <c r="E496" s="2">
        <v>44244</v>
      </c>
      <c r="F496">
        <v>1</v>
      </c>
      <c r="G496" t="str">
        <f>VLOOKUP(Table_employee_timesheet_fact1[[#This Row],[employee_dim_employee_id]],Dim_Employee!A:C,3,FALSE)</f>
        <v>Alsides Rugama</v>
      </c>
    </row>
    <row r="497" spans="1:7" x14ac:dyDescent="0.25">
      <c r="A497">
        <v>1418</v>
      </c>
      <c r="B497">
        <v>1</v>
      </c>
      <c r="C497">
        <v>7.25</v>
      </c>
      <c r="D497" s="2">
        <v>44244</v>
      </c>
      <c r="E497" s="2">
        <v>44244</v>
      </c>
      <c r="F497">
        <v>17</v>
      </c>
      <c r="G497" s="10" t="str">
        <f>VLOOKUP(Table_employee_timesheet_fact1[[#This Row],[employee_dim_employee_id]],Dim_Employee!A:C,3,FALSE)</f>
        <v>Maynor Galeano Martinez</v>
      </c>
    </row>
    <row r="498" spans="1:7" x14ac:dyDescent="0.25">
      <c r="A498">
        <v>1169</v>
      </c>
      <c r="B498">
        <v>1</v>
      </c>
      <c r="C498">
        <v>8</v>
      </c>
      <c r="D498" s="2">
        <v>44244</v>
      </c>
      <c r="E498" s="2">
        <v>44244</v>
      </c>
      <c r="F498">
        <v>13</v>
      </c>
      <c r="G498" s="10" t="str">
        <f>VLOOKUP(Table_employee_timesheet_fact1[[#This Row],[employee_dim_employee_id]],Dim_Employee!A:C,3,FALSE)</f>
        <v>Jose Luis Aguilar Gutierrez</v>
      </c>
    </row>
    <row r="499" spans="1:7" x14ac:dyDescent="0.25">
      <c r="A499">
        <v>851</v>
      </c>
      <c r="B499">
        <v>1</v>
      </c>
      <c r="C499">
        <v>8</v>
      </c>
      <c r="D499" s="2">
        <v>44243</v>
      </c>
      <c r="E499" s="2">
        <v>44243</v>
      </c>
      <c r="F499">
        <v>9</v>
      </c>
      <c r="G499" s="10" t="str">
        <f>VLOOKUP(Table_employee_timesheet_fact1[[#This Row],[employee_dim_employee_id]],Dim_Employee!A:C,3,FALSE)</f>
        <v>Jaime Sevilla Hernandez</v>
      </c>
    </row>
    <row r="500" spans="1:7" x14ac:dyDescent="0.25">
      <c r="A500">
        <v>33</v>
      </c>
      <c r="B500">
        <v>1</v>
      </c>
      <c r="C500">
        <v>8.25</v>
      </c>
      <c r="D500" s="2">
        <v>44243</v>
      </c>
      <c r="E500" s="2">
        <v>44243</v>
      </c>
      <c r="F500">
        <v>1</v>
      </c>
      <c r="G500" s="10" t="str">
        <f>VLOOKUP(Table_employee_timesheet_fact1[[#This Row],[employee_dim_employee_id]],Dim_Employee!A:C,3,FALSE)</f>
        <v>Alsides Rugama</v>
      </c>
    </row>
    <row r="501" spans="1:7" x14ac:dyDescent="0.25">
      <c r="A501">
        <v>1419</v>
      </c>
      <c r="B501">
        <v>1</v>
      </c>
      <c r="C501">
        <v>8.25</v>
      </c>
      <c r="D501" s="2">
        <v>44243</v>
      </c>
      <c r="E501" s="2">
        <v>44243</v>
      </c>
      <c r="F501">
        <v>17</v>
      </c>
      <c r="G501" s="10" t="str">
        <f>VLOOKUP(Table_employee_timesheet_fact1[[#This Row],[employee_dim_employee_id]],Dim_Employee!A:C,3,FALSE)</f>
        <v>Maynor Galeano Martinez</v>
      </c>
    </row>
    <row r="502" spans="1:7" x14ac:dyDescent="0.25">
      <c r="A502">
        <v>1170</v>
      </c>
      <c r="B502">
        <v>1</v>
      </c>
      <c r="C502">
        <v>8</v>
      </c>
      <c r="D502" s="2">
        <v>44243</v>
      </c>
      <c r="E502" s="2">
        <v>44243</v>
      </c>
      <c r="F502">
        <v>13</v>
      </c>
      <c r="G502" s="10" t="str">
        <f>VLOOKUP(Table_employee_timesheet_fact1[[#This Row],[employee_dim_employee_id]],Dim_Employee!A:C,3,FALSE)</f>
        <v>Jose Luis Aguilar Gutierrez</v>
      </c>
    </row>
    <row r="503" spans="1:7" x14ac:dyDescent="0.25">
      <c r="A503">
        <v>1217</v>
      </c>
      <c r="B503">
        <v>1</v>
      </c>
      <c r="C503">
        <v>8.25</v>
      </c>
      <c r="D503" s="2">
        <v>44243</v>
      </c>
      <c r="E503" s="2">
        <v>44243</v>
      </c>
      <c r="F503">
        <v>15</v>
      </c>
      <c r="G503" s="10" t="str">
        <f>VLOOKUP(Table_employee_timesheet_fact1[[#This Row],[employee_dim_employee_id]],Dim_Employee!A:C,3,FALSE)</f>
        <v>Lorenzo Medina</v>
      </c>
    </row>
    <row r="504" spans="1:7" x14ac:dyDescent="0.25">
      <c r="A504">
        <v>1748</v>
      </c>
      <c r="B504">
        <v>1</v>
      </c>
      <c r="C504">
        <v>8</v>
      </c>
      <c r="D504" s="2">
        <v>44243</v>
      </c>
      <c r="E504" s="2">
        <v>44243</v>
      </c>
      <c r="F504">
        <v>18</v>
      </c>
      <c r="G504" s="10" t="str">
        <f>VLOOKUP(Table_employee_timesheet_fact1[[#This Row],[employee_dim_employee_id]],Dim_Employee!A:C,3,FALSE)</f>
        <v>Nelsin Estrada-Mejia</v>
      </c>
    </row>
    <row r="505" spans="1:7" x14ac:dyDescent="0.25">
      <c r="A505">
        <v>808</v>
      </c>
      <c r="B505">
        <v>1</v>
      </c>
      <c r="C505">
        <v>8.25</v>
      </c>
      <c r="D505" s="2">
        <v>44243</v>
      </c>
      <c r="E505" s="2">
        <v>44243</v>
      </c>
      <c r="F505">
        <v>8</v>
      </c>
      <c r="G505" s="10" t="str">
        <f>VLOOKUP(Table_employee_timesheet_fact1[[#This Row],[employee_dim_employee_id]],Dim_Employee!A:C,3,FALSE)</f>
        <v>Holvin Ali Casco Escorsia</v>
      </c>
    </row>
    <row r="506" spans="1:7" x14ac:dyDescent="0.25">
      <c r="A506">
        <v>1806</v>
      </c>
      <c r="B506">
        <v>1</v>
      </c>
      <c r="C506">
        <v>8.25</v>
      </c>
      <c r="D506" s="2">
        <v>44243</v>
      </c>
      <c r="E506" s="2">
        <v>44243</v>
      </c>
      <c r="F506">
        <v>19</v>
      </c>
      <c r="G506" s="10" t="str">
        <f>VLOOKUP(Table_employee_timesheet_fact1[[#This Row],[employee_dim_employee_id]],Dim_Employee!A:C,3,FALSE)</f>
        <v>Ruth Alcantar</v>
      </c>
    </row>
    <row r="507" spans="1:7" x14ac:dyDescent="0.25">
      <c r="A507">
        <v>1106</v>
      </c>
      <c r="B507">
        <v>1</v>
      </c>
      <c r="C507">
        <v>7.75</v>
      </c>
      <c r="D507" s="2">
        <v>44243</v>
      </c>
      <c r="E507" s="2">
        <v>44243</v>
      </c>
      <c r="F507">
        <v>10</v>
      </c>
      <c r="G507" s="10" t="str">
        <f>VLOOKUP(Table_employee_timesheet_fact1[[#This Row],[employee_dim_employee_id]],Dim_Employee!A:C,3,FALSE)</f>
        <v>Jorge H. Machuca Aquino</v>
      </c>
    </row>
    <row r="508" spans="1:7" x14ac:dyDescent="0.25">
      <c r="A508">
        <v>410</v>
      </c>
      <c r="B508">
        <v>1</v>
      </c>
      <c r="C508">
        <v>8</v>
      </c>
      <c r="D508" s="2">
        <v>44243</v>
      </c>
      <c r="E508" s="2">
        <v>44243</v>
      </c>
      <c r="F508">
        <v>3</v>
      </c>
      <c r="G508" s="10" t="str">
        <f>VLOOKUP(Table_employee_timesheet_fact1[[#This Row],[employee_dim_employee_id]],Dim_Employee!A:C,3,FALSE)</f>
        <v>Darwin Casco-Escorcia</v>
      </c>
    </row>
    <row r="509" spans="1:7" x14ac:dyDescent="0.25">
      <c r="A509">
        <v>80</v>
      </c>
      <c r="B509">
        <v>1</v>
      </c>
      <c r="C509">
        <v>8</v>
      </c>
      <c r="D509" s="2">
        <v>44243</v>
      </c>
      <c r="E509" s="2">
        <v>44243</v>
      </c>
      <c r="F509">
        <v>2</v>
      </c>
      <c r="G509" s="10" t="str">
        <f>VLOOKUP(Table_employee_timesheet_fact1[[#This Row],[employee_dim_employee_id]],Dim_Employee!A:C,3,FALSE)</f>
        <v>Danir Hernandez</v>
      </c>
    </row>
    <row r="510" spans="1:7" x14ac:dyDescent="0.25">
      <c r="A510">
        <v>1218</v>
      </c>
      <c r="B510">
        <v>1</v>
      </c>
      <c r="C510">
        <v>8.25</v>
      </c>
      <c r="D510" s="2">
        <v>44242</v>
      </c>
      <c r="E510" s="2">
        <v>44242</v>
      </c>
      <c r="F510">
        <v>15</v>
      </c>
      <c r="G510" s="10" t="str">
        <f>VLOOKUP(Table_employee_timesheet_fact1[[#This Row],[employee_dim_employee_id]],Dim_Employee!A:C,3,FALSE)</f>
        <v>Lorenzo Medina</v>
      </c>
    </row>
    <row r="511" spans="1:7" x14ac:dyDescent="0.25">
      <c r="A511">
        <v>1749</v>
      </c>
      <c r="B511">
        <v>1</v>
      </c>
      <c r="C511">
        <v>8</v>
      </c>
      <c r="D511" s="2">
        <v>44242</v>
      </c>
      <c r="E511" s="2">
        <v>44242</v>
      </c>
      <c r="F511">
        <v>18</v>
      </c>
      <c r="G511" s="10" t="str">
        <f>VLOOKUP(Table_employee_timesheet_fact1[[#This Row],[employee_dim_employee_id]],Dim_Employee!A:C,3,FALSE)</f>
        <v>Nelsin Estrada-Mejia</v>
      </c>
    </row>
    <row r="512" spans="1:7" x14ac:dyDescent="0.25">
      <c r="A512">
        <v>809</v>
      </c>
      <c r="B512">
        <v>1</v>
      </c>
      <c r="C512">
        <v>8.25</v>
      </c>
      <c r="D512" s="2">
        <v>44242</v>
      </c>
      <c r="E512" s="2">
        <v>44242</v>
      </c>
      <c r="F512">
        <v>8</v>
      </c>
      <c r="G512" s="10" t="str">
        <f>VLOOKUP(Table_employee_timesheet_fact1[[#This Row],[employee_dim_employee_id]],Dim_Employee!A:C,3,FALSE)</f>
        <v>Holvin Ali Casco Escorsia</v>
      </c>
    </row>
    <row r="513" spans="1:7" x14ac:dyDescent="0.25">
      <c r="A513">
        <v>411</v>
      </c>
      <c r="B513">
        <v>1</v>
      </c>
      <c r="C513">
        <v>8</v>
      </c>
      <c r="D513" s="2">
        <v>44242</v>
      </c>
      <c r="E513" s="2">
        <v>44242</v>
      </c>
      <c r="F513">
        <v>3</v>
      </c>
      <c r="G513" s="10" t="str">
        <f>VLOOKUP(Table_employee_timesheet_fact1[[#This Row],[employee_dim_employee_id]],Dim_Employee!A:C,3,FALSE)</f>
        <v>Darwin Casco-Escorcia</v>
      </c>
    </row>
    <row r="514" spans="1:7" x14ac:dyDescent="0.25">
      <c r="A514">
        <v>81</v>
      </c>
      <c r="B514">
        <v>1</v>
      </c>
      <c r="C514">
        <v>8</v>
      </c>
      <c r="D514" s="2">
        <v>44242</v>
      </c>
      <c r="E514" s="2">
        <v>44242</v>
      </c>
      <c r="F514">
        <v>2</v>
      </c>
      <c r="G514" s="10" t="str">
        <f>VLOOKUP(Table_employee_timesheet_fact1[[#This Row],[employee_dim_employee_id]],Dim_Employee!A:C,3,FALSE)</f>
        <v>Danir Hernandez</v>
      </c>
    </row>
    <row r="515" spans="1:7" x14ac:dyDescent="0.25">
      <c r="A515">
        <v>1807</v>
      </c>
      <c r="B515">
        <v>1</v>
      </c>
      <c r="C515">
        <v>8</v>
      </c>
      <c r="D515" s="2">
        <v>44242</v>
      </c>
      <c r="E515" s="2">
        <v>44242</v>
      </c>
      <c r="F515">
        <v>19</v>
      </c>
      <c r="G515" s="10" t="str">
        <f>VLOOKUP(Table_employee_timesheet_fact1[[#This Row],[employee_dim_employee_id]],Dim_Employee!A:C,3,FALSE)</f>
        <v>Ruth Alcantar</v>
      </c>
    </row>
    <row r="516" spans="1:7" x14ac:dyDescent="0.25">
      <c r="A516">
        <v>852</v>
      </c>
      <c r="B516">
        <v>1</v>
      </c>
      <c r="C516">
        <v>8</v>
      </c>
      <c r="D516" s="2">
        <v>44242</v>
      </c>
      <c r="E516" s="2">
        <v>44242</v>
      </c>
      <c r="F516">
        <v>9</v>
      </c>
      <c r="G516" s="10" t="str">
        <f>VLOOKUP(Table_employee_timesheet_fact1[[#This Row],[employee_dim_employee_id]],Dim_Employee!A:C,3,FALSE)</f>
        <v>Jaime Sevilla Hernandez</v>
      </c>
    </row>
    <row r="517" spans="1:7" x14ac:dyDescent="0.25">
      <c r="A517">
        <v>1107</v>
      </c>
      <c r="B517">
        <v>1</v>
      </c>
      <c r="C517">
        <v>7.5</v>
      </c>
      <c r="D517" s="2">
        <v>44242</v>
      </c>
      <c r="E517" s="2">
        <v>44242</v>
      </c>
      <c r="F517">
        <v>10</v>
      </c>
      <c r="G517" s="10" t="str">
        <f>VLOOKUP(Table_employee_timesheet_fact1[[#This Row],[employee_dim_employee_id]],Dim_Employee!A:C,3,FALSE)</f>
        <v>Jorge H. Machuca Aquino</v>
      </c>
    </row>
    <row r="518" spans="1:7" x14ac:dyDescent="0.25">
      <c r="A518">
        <v>34</v>
      </c>
      <c r="B518">
        <v>1</v>
      </c>
      <c r="C518">
        <v>8.25</v>
      </c>
      <c r="D518" s="2">
        <v>44242</v>
      </c>
      <c r="E518" s="2">
        <v>44242</v>
      </c>
      <c r="F518">
        <v>1</v>
      </c>
      <c r="G518" s="10" t="str">
        <f>VLOOKUP(Table_employee_timesheet_fact1[[#This Row],[employee_dim_employee_id]],Dim_Employee!A:C,3,FALSE)</f>
        <v>Alsides Rugama</v>
      </c>
    </row>
    <row r="519" spans="1:7" x14ac:dyDescent="0.25">
      <c r="A519">
        <v>1420</v>
      </c>
      <c r="B519">
        <v>1</v>
      </c>
      <c r="C519">
        <v>8.25</v>
      </c>
      <c r="D519" s="2">
        <v>44242</v>
      </c>
      <c r="E519" s="2">
        <v>44242</v>
      </c>
      <c r="F519">
        <v>17</v>
      </c>
      <c r="G519" s="10" t="str">
        <f>VLOOKUP(Table_employee_timesheet_fact1[[#This Row],[employee_dim_employee_id]],Dim_Employee!A:C,3,FALSE)</f>
        <v>Maynor Galeano Martinez</v>
      </c>
    </row>
    <row r="520" spans="1:7" x14ac:dyDescent="0.25">
      <c r="A520">
        <v>1171</v>
      </c>
      <c r="B520">
        <v>1</v>
      </c>
      <c r="C520">
        <v>8</v>
      </c>
      <c r="D520" s="2">
        <v>44242</v>
      </c>
      <c r="E520" s="2">
        <v>44242</v>
      </c>
      <c r="F520">
        <v>13</v>
      </c>
      <c r="G520" s="10" t="str">
        <f>VLOOKUP(Table_employee_timesheet_fact1[[#This Row],[employee_dim_employee_id]],Dim_Employee!A:C,3,FALSE)</f>
        <v>Jose Luis Aguilar Gutierrez</v>
      </c>
    </row>
    <row r="521" spans="1:7" x14ac:dyDescent="0.25">
      <c r="A521">
        <v>1750</v>
      </c>
      <c r="B521">
        <v>1</v>
      </c>
      <c r="C521">
        <v>5</v>
      </c>
      <c r="D521" s="2">
        <v>44239</v>
      </c>
      <c r="E521" s="2">
        <v>44239</v>
      </c>
      <c r="F521">
        <v>18</v>
      </c>
      <c r="G521" s="10" t="str">
        <f>VLOOKUP(Table_employee_timesheet_fact1[[#This Row],[employee_dim_employee_id]],Dim_Employee!A:C,3,FALSE)</f>
        <v>Nelsin Estrada-Mejia</v>
      </c>
    </row>
    <row r="522" spans="1:7" x14ac:dyDescent="0.25">
      <c r="A522">
        <v>35</v>
      </c>
      <c r="B522">
        <v>1</v>
      </c>
      <c r="C522">
        <v>8.25</v>
      </c>
      <c r="D522" s="2">
        <v>44239</v>
      </c>
      <c r="E522" s="2">
        <v>44239</v>
      </c>
      <c r="F522">
        <v>1</v>
      </c>
      <c r="G522" s="10" t="str">
        <f>VLOOKUP(Table_employee_timesheet_fact1[[#This Row],[employee_dim_employee_id]],Dim_Employee!A:C,3,FALSE)</f>
        <v>Alsides Rugama</v>
      </c>
    </row>
    <row r="523" spans="1:7" x14ac:dyDescent="0.25">
      <c r="A523">
        <v>1808</v>
      </c>
      <c r="B523">
        <v>1</v>
      </c>
      <c r="C523">
        <v>6</v>
      </c>
      <c r="D523" s="2">
        <v>44239</v>
      </c>
      <c r="E523" s="2">
        <v>44239</v>
      </c>
      <c r="F523">
        <v>19</v>
      </c>
      <c r="G523" s="10" t="str">
        <f>VLOOKUP(Table_employee_timesheet_fact1[[#This Row],[employee_dim_employee_id]],Dim_Employee!A:C,3,FALSE)</f>
        <v>Ruth Alcantar</v>
      </c>
    </row>
    <row r="524" spans="1:7" x14ac:dyDescent="0.25">
      <c r="A524">
        <v>1219</v>
      </c>
      <c r="B524">
        <v>1</v>
      </c>
      <c r="C524">
        <v>8.5</v>
      </c>
      <c r="D524" s="2">
        <v>44239</v>
      </c>
      <c r="E524" s="2">
        <v>44239</v>
      </c>
      <c r="F524">
        <v>15</v>
      </c>
      <c r="G524" s="10" t="str">
        <f>VLOOKUP(Table_employee_timesheet_fact1[[#This Row],[employee_dim_employee_id]],Dim_Employee!A:C,3,FALSE)</f>
        <v>Lorenzo Medina</v>
      </c>
    </row>
    <row r="525" spans="1:7" x14ac:dyDescent="0.25">
      <c r="A525">
        <v>1421</v>
      </c>
      <c r="B525">
        <v>1</v>
      </c>
      <c r="C525">
        <v>8.25</v>
      </c>
      <c r="D525" s="2">
        <v>44239</v>
      </c>
      <c r="E525" s="2">
        <v>44239</v>
      </c>
      <c r="F525">
        <v>17</v>
      </c>
      <c r="G525" s="10" t="str">
        <f>VLOOKUP(Table_employee_timesheet_fact1[[#This Row],[employee_dim_employee_id]],Dim_Employee!A:C,3,FALSE)</f>
        <v>Maynor Galeano Martinez</v>
      </c>
    </row>
    <row r="526" spans="1:7" x14ac:dyDescent="0.25">
      <c r="A526">
        <v>412</v>
      </c>
      <c r="B526">
        <v>1</v>
      </c>
      <c r="C526">
        <v>5</v>
      </c>
      <c r="D526" s="2">
        <v>44239</v>
      </c>
      <c r="E526" s="2">
        <v>44239</v>
      </c>
      <c r="F526">
        <v>3</v>
      </c>
      <c r="G526" s="10" t="str">
        <f>VLOOKUP(Table_employee_timesheet_fact1[[#This Row],[employee_dim_employee_id]],Dim_Employee!A:C,3,FALSE)</f>
        <v>Darwin Casco-Escorcia</v>
      </c>
    </row>
    <row r="527" spans="1:7" x14ac:dyDescent="0.25">
      <c r="A527">
        <v>853</v>
      </c>
      <c r="B527">
        <v>1</v>
      </c>
      <c r="C527">
        <v>5</v>
      </c>
      <c r="D527" s="2">
        <v>44239</v>
      </c>
      <c r="E527" s="2">
        <v>44239</v>
      </c>
      <c r="F527">
        <v>9</v>
      </c>
      <c r="G527" s="10" t="str">
        <f>VLOOKUP(Table_employee_timesheet_fact1[[#This Row],[employee_dim_employee_id]],Dim_Employee!A:C,3,FALSE)</f>
        <v>Jaime Sevilla Hernandez</v>
      </c>
    </row>
    <row r="528" spans="1:7" x14ac:dyDescent="0.25">
      <c r="A528">
        <v>1108</v>
      </c>
      <c r="B528">
        <v>1</v>
      </c>
      <c r="C528">
        <v>8</v>
      </c>
      <c r="D528" s="2">
        <v>44239</v>
      </c>
      <c r="E528" s="2">
        <v>44239</v>
      </c>
      <c r="F528">
        <v>10</v>
      </c>
      <c r="G528" s="10" t="str">
        <f>VLOOKUP(Table_employee_timesheet_fact1[[#This Row],[employee_dim_employee_id]],Dim_Employee!A:C,3,FALSE)</f>
        <v>Jorge H. Machuca Aquino</v>
      </c>
    </row>
    <row r="529" spans="1:7" x14ac:dyDescent="0.25">
      <c r="A529">
        <v>82</v>
      </c>
      <c r="B529">
        <v>1</v>
      </c>
      <c r="C529">
        <v>8</v>
      </c>
      <c r="D529" s="2">
        <v>44239</v>
      </c>
      <c r="E529" s="2">
        <v>44239</v>
      </c>
      <c r="F529">
        <v>2</v>
      </c>
      <c r="G529" s="10" t="str">
        <f>VLOOKUP(Table_employee_timesheet_fact1[[#This Row],[employee_dim_employee_id]],Dim_Employee!A:C,3,FALSE)</f>
        <v>Danir Hernandez</v>
      </c>
    </row>
    <row r="530" spans="1:7" x14ac:dyDescent="0.25">
      <c r="A530">
        <v>810</v>
      </c>
      <c r="B530">
        <v>1</v>
      </c>
      <c r="C530">
        <v>8</v>
      </c>
      <c r="D530" s="2">
        <v>44239</v>
      </c>
      <c r="E530" s="2">
        <v>44239</v>
      </c>
      <c r="F530">
        <v>8</v>
      </c>
      <c r="G530" s="10" t="str">
        <f>VLOOKUP(Table_employee_timesheet_fact1[[#This Row],[employee_dim_employee_id]],Dim_Employee!A:C,3,FALSE)</f>
        <v>Holvin Ali Casco Escorsia</v>
      </c>
    </row>
    <row r="531" spans="1:7" x14ac:dyDescent="0.25">
      <c r="A531">
        <v>1172</v>
      </c>
      <c r="B531">
        <v>1</v>
      </c>
      <c r="C531">
        <v>5</v>
      </c>
      <c r="D531" s="2">
        <v>44239</v>
      </c>
      <c r="E531" s="2">
        <v>44239</v>
      </c>
      <c r="F531">
        <v>13</v>
      </c>
      <c r="G531" s="10" t="str">
        <f>VLOOKUP(Table_employee_timesheet_fact1[[#This Row],[employee_dim_employee_id]],Dim_Employee!A:C,3,FALSE)</f>
        <v>Jose Luis Aguilar Gutierrez</v>
      </c>
    </row>
    <row r="532" spans="1:7" x14ac:dyDescent="0.25">
      <c r="A532">
        <v>83</v>
      </c>
      <c r="B532">
        <v>1</v>
      </c>
      <c r="C532">
        <v>9</v>
      </c>
      <c r="D532" s="2">
        <v>44238</v>
      </c>
      <c r="E532" s="2">
        <v>44238</v>
      </c>
      <c r="F532">
        <v>2</v>
      </c>
      <c r="G532" s="10" t="str">
        <f>VLOOKUP(Table_employee_timesheet_fact1[[#This Row],[employee_dim_employee_id]],Dim_Employee!A:C,3,FALSE)</f>
        <v>Danir Hernandez</v>
      </c>
    </row>
    <row r="533" spans="1:7" x14ac:dyDescent="0.25">
      <c r="A533">
        <v>1809</v>
      </c>
      <c r="B533">
        <v>1</v>
      </c>
      <c r="C533">
        <v>8</v>
      </c>
      <c r="D533" s="2">
        <v>44238</v>
      </c>
      <c r="E533" s="2">
        <v>44238</v>
      </c>
      <c r="F533">
        <v>19</v>
      </c>
      <c r="G533" s="10" t="str">
        <f>VLOOKUP(Table_employee_timesheet_fact1[[#This Row],[employee_dim_employee_id]],Dim_Employee!A:C,3,FALSE)</f>
        <v>Ruth Alcantar</v>
      </c>
    </row>
    <row r="534" spans="1:7" x14ac:dyDescent="0.25">
      <c r="A534">
        <v>36</v>
      </c>
      <c r="B534">
        <v>1</v>
      </c>
      <c r="C534">
        <v>8.5</v>
      </c>
      <c r="D534" s="2">
        <v>44238</v>
      </c>
      <c r="E534" s="2">
        <v>44238</v>
      </c>
      <c r="F534">
        <v>1</v>
      </c>
      <c r="G534" s="10" t="str">
        <f>VLOOKUP(Table_employee_timesheet_fact1[[#This Row],[employee_dim_employee_id]],Dim_Employee!A:C,3,FALSE)</f>
        <v>Alsides Rugama</v>
      </c>
    </row>
    <row r="535" spans="1:7" x14ac:dyDescent="0.25">
      <c r="A535">
        <v>1173</v>
      </c>
      <c r="B535">
        <v>1</v>
      </c>
      <c r="C535">
        <v>8.25</v>
      </c>
      <c r="D535" s="2">
        <v>44238</v>
      </c>
      <c r="E535" s="2">
        <v>44238</v>
      </c>
      <c r="F535">
        <v>13</v>
      </c>
      <c r="G535" s="10" t="str">
        <f>VLOOKUP(Table_employee_timesheet_fact1[[#This Row],[employee_dim_employee_id]],Dim_Employee!A:C,3,FALSE)</f>
        <v>Jose Luis Aguilar Gutierrez</v>
      </c>
    </row>
    <row r="536" spans="1:7" x14ac:dyDescent="0.25">
      <c r="A536">
        <v>1751</v>
      </c>
      <c r="B536">
        <v>1</v>
      </c>
      <c r="C536">
        <v>8.25</v>
      </c>
      <c r="D536" s="2">
        <v>44238</v>
      </c>
      <c r="E536" s="2">
        <v>44238</v>
      </c>
      <c r="F536">
        <v>18</v>
      </c>
      <c r="G536" s="10" t="str">
        <f>VLOOKUP(Table_employee_timesheet_fact1[[#This Row],[employee_dim_employee_id]],Dim_Employee!A:C,3,FALSE)</f>
        <v>Nelsin Estrada-Mejia</v>
      </c>
    </row>
    <row r="537" spans="1:7" x14ac:dyDescent="0.25">
      <c r="A537">
        <v>1422</v>
      </c>
      <c r="B537">
        <v>1</v>
      </c>
      <c r="C537">
        <v>8.5</v>
      </c>
      <c r="D537" s="2">
        <v>44238</v>
      </c>
      <c r="E537" s="2">
        <v>44238</v>
      </c>
      <c r="F537">
        <v>17</v>
      </c>
      <c r="G537" s="10" t="str">
        <f>VLOOKUP(Table_employee_timesheet_fact1[[#This Row],[employee_dim_employee_id]],Dim_Employee!A:C,3,FALSE)</f>
        <v>Maynor Galeano Martinez</v>
      </c>
    </row>
    <row r="538" spans="1:7" x14ac:dyDescent="0.25">
      <c r="A538">
        <v>854</v>
      </c>
      <c r="B538">
        <v>1</v>
      </c>
      <c r="C538">
        <v>8.75</v>
      </c>
      <c r="D538" s="2">
        <v>44238</v>
      </c>
      <c r="E538" s="2">
        <v>44238</v>
      </c>
      <c r="F538">
        <v>9</v>
      </c>
      <c r="G538" s="10" t="str">
        <f>VLOOKUP(Table_employee_timesheet_fact1[[#This Row],[employee_dim_employee_id]],Dim_Employee!A:C,3,FALSE)</f>
        <v>Jaime Sevilla Hernandez</v>
      </c>
    </row>
    <row r="539" spans="1:7" x14ac:dyDescent="0.25">
      <c r="A539">
        <v>811</v>
      </c>
      <c r="B539">
        <v>1</v>
      </c>
      <c r="C539">
        <v>8.5</v>
      </c>
      <c r="D539" s="2">
        <v>44238</v>
      </c>
      <c r="E539" s="2">
        <v>44238</v>
      </c>
      <c r="F539">
        <v>8</v>
      </c>
      <c r="G539" s="10" t="str">
        <f>VLOOKUP(Table_employee_timesheet_fact1[[#This Row],[employee_dim_employee_id]],Dim_Employee!A:C,3,FALSE)</f>
        <v>Holvin Ali Casco Escorsia</v>
      </c>
    </row>
    <row r="540" spans="1:7" x14ac:dyDescent="0.25">
      <c r="A540">
        <v>413</v>
      </c>
      <c r="B540">
        <v>1</v>
      </c>
      <c r="C540">
        <v>8.25</v>
      </c>
      <c r="D540" s="2">
        <v>44238</v>
      </c>
      <c r="E540" s="2">
        <v>44238</v>
      </c>
      <c r="F540">
        <v>3</v>
      </c>
      <c r="G540" s="10" t="str">
        <f>VLOOKUP(Table_employee_timesheet_fact1[[#This Row],[employee_dim_employee_id]],Dim_Employee!A:C,3,FALSE)</f>
        <v>Darwin Casco-Escorcia</v>
      </c>
    </row>
    <row r="541" spans="1:7" x14ac:dyDescent="0.25">
      <c r="A541">
        <v>1109</v>
      </c>
      <c r="B541">
        <v>1</v>
      </c>
      <c r="C541">
        <v>8.25</v>
      </c>
      <c r="D541" s="2">
        <v>44238</v>
      </c>
      <c r="E541" s="2">
        <v>44238</v>
      </c>
      <c r="F541">
        <v>10</v>
      </c>
      <c r="G541" s="10" t="str">
        <f>VLOOKUP(Table_employee_timesheet_fact1[[#This Row],[employee_dim_employee_id]],Dim_Employee!A:C,3,FALSE)</f>
        <v>Jorge H. Machuca Aquino</v>
      </c>
    </row>
    <row r="542" spans="1:7" x14ac:dyDescent="0.25">
      <c r="A542">
        <v>1220</v>
      </c>
      <c r="B542">
        <v>1</v>
      </c>
      <c r="C542">
        <v>9</v>
      </c>
      <c r="D542" s="2">
        <v>44238</v>
      </c>
      <c r="E542" s="2">
        <v>44238</v>
      </c>
      <c r="F542">
        <v>15</v>
      </c>
      <c r="G542" s="10" t="str">
        <f>VLOOKUP(Table_employee_timesheet_fact1[[#This Row],[employee_dim_employee_id]],Dim_Employee!A:C,3,FALSE)</f>
        <v>Lorenzo Medina</v>
      </c>
    </row>
    <row r="543" spans="1:7" x14ac:dyDescent="0.25">
      <c r="A543">
        <v>1423</v>
      </c>
      <c r="B543">
        <v>1</v>
      </c>
      <c r="C543">
        <v>6.75</v>
      </c>
      <c r="D543" s="2">
        <v>44237</v>
      </c>
      <c r="E543" s="2">
        <v>44237</v>
      </c>
      <c r="F543">
        <v>17</v>
      </c>
      <c r="G543" s="10" t="str">
        <f>VLOOKUP(Table_employee_timesheet_fact1[[#This Row],[employee_dim_employee_id]],Dim_Employee!A:C,3,FALSE)</f>
        <v>Maynor Galeano Martinez</v>
      </c>
    </row>
    <row r="544" spans="1:7" x14ac:dyDescent="0.25">
      <c r="A544">
        <v>1221</v>
      </c>
      <c r="B544">
        <v>1</v>
      </c>
      <c r="C544">
        <v>6.75</v>
      </c>
      <c r="D544" s="2">
        <v>44237</v>
      </c>
      <c r="E544" s="2">
        <v>44237</v>
      </c>
      <c r="F544">
        <v>15</v>
      </c>
      <c r="G544" s="10" t="str">
        <f>VLOOKUP(Table_employee_timesheet_fact1[[#This Row],[employee_dim_employee_id]],Dim_Employee!A:C,3,FALSE)</f>
        <v>Lorenzo Medina</v>
      </c>
    </row>
    <row r="545" spans="1:7" x14ac:dyDescent="0.25">
      <c r="A545">
        <v>1174</v>
      </c>
      <c r="B545">
        <v>1</v>
      </c>
      <c r="C545">
        <v>8</v>
      </c>
      <c r="D545" s="2">
        <v>44237</v>
      </c>
      <c r="E545" s="2">
        <v>44237</v>
      </c>
      <c r="F545">
        <v>13</v>
      </c>
      <c r="G545" s="10" t="str">
        <f>VLOOKUP(Table_employee_timesheet_fact1[[#This Row],[employee_dim_employee_id]],Dim_Employee!A:C,3,FALSE)</f>
        <v>Jose Luis Aguilar Gutierrez</v>
      </c>
    </row>
    <row r="546" spans="1:7" x14ac:dyDescent="0.25">
      <c r="A546">
        <v>812</v>
      </c>
      <c r="B546">
        <v>1</v>
      </c>
      <c r="C546">
        <v>6.75</v>
      </c>
      <c r="D546" s="2">
        <v>44237</v>
      </c>
      <c r="E546" s="2">
        <v>44237</v>
      </c>
      <c r="F546">
        <v>8</v>
      </c>
      <c r="G546" s="10" t="str">
        <f>VLOOKUP(Table_employee_timesheet_fact1[[#This Row],[employee_dim_employee_id]],Dim_Employee!A:C,3,FALSE)</f>
        <v>Holvin Ali Casco Escorsia</v>
      </c>
    </row>
    <row r="547" spans="1:7" x14ac:dyDescent="0.25">
      <c r="A547">
        <v>1752</v>
      </c>
      <c r="B547">
        <v>1</v>
      </c>
      <c r="C547">
        <v>8</v>
      </c>
      <c r="D547" s="2">
        <v>44237</v>
      </c>
      <c r="E547" s="2">
        <v>44237</v>
      </c>
      <c r="F547">
        <v>18</v>
      </c>
      <c r="G547" s="10" t="str">
        <f>VLOOKUP(Table_employee_timesheet_fact1[[#This Row],[employee_dim_employee_id]],Dim_Employee!A:C,3,FALSE)</f>
        <v>Nelsin Estrada-Mejia</v>
      </c>
    </row>
    <row r="548" spans="1:7" x14ac:dyDescent="0.25">
      <c r="A548">
        <v>1110</v>
      </c>
      <c r="B548">
        <v>1</v>
      </c>
      <c r="C548">
        <v>6.5</v>
      </c>
      <c r="D548" s="2">
        <v>44237</v>
      </c>
      <c r="E548" s="2">
        <v>44237</v>
      </c>
      <c r="F548">
        <v>10</v>
      </c>
      <c r="G548" s="10" t="str">
        <f>VLOOKUP(Table_employee_timesheet_fact1[[#This Row],[employee_dim_employee_id]],Dim_Employee!A:C,3,FALSE)</f>
        <v>Jorge H. Machuca Aquino</v>
      </c>
    </row>
    <row r="549" spans="1:7" x14ac:dyDescent="0.25">
      <c r="A549">
        <v>84</v>
      </c>
      <c r="B549">
        <v>1</v>
      </c>
      <c r="C549">
        <v>7.75</v>
      </c>
      <c r="D549" s="2">
        <v>44237</v>
      </c>
      <c r="E549" s="2">
        <v>44237</v>
      </c>
      <c r="F549">
        <v>2</v>
      </c>
      <c r="G549" s="10" t="str">
        <f>VLOOKUP(Table_employee_timesheet_fact1[[#This Row],[employee_dim_employee_id]],Dim_Employee!A:C,3,FALSE)</f>
        <v>Danir Hernandez</v>
      </c>
    </row>
    <row r="550" spans="1:7" x14ac:dyDescent="0.25">
      <c r="A550">
        <v>414</v>
      </c>
      <c r="B550">
        <v>1</v>
      </c>
      <c r="C550">
        <v>8</v>
      </c>
      <c r="D550" s="2">
        <v>44237</v>
      </c>
      <c r="E550" s="2">
        <v>44237</v>
      </c>
      <c r="F550">
        <v>3</v>
      </c>
      <c r="G550" s="10" t="str">
        <f>VLOOKUP(Table_employee_timesheet_fact1[[#This Row],[employee_dim_employee_id]],Dim_Employee!A:C,3,FALSE)</f>
        <v>Darwin Casco-Escorcia</v>
      </c>
    </row>
    <row r="551" spans="1:7" x14ac:dyDescent="0.25">
      <c r="A551">
        <v>1810</v>
      </c>
      <c r="B551">
        <v>1</v>
      </c>
      <c r="C551">
        <v>8</v>
      </c>
      <c r="D551" s="2">
        <v>44237</v>
      </c>
      <c r="E551" s="2">
        <v>44237</v>
      </c>
      <c r="F551">
        <v>19</v>
      </c>
      <c r="G551" s="10" t="str">
        <f>VLOOKUP(Table_employee_timesheet_fact1[[#This Row],[employee_dim_employee_id]],Dim_Employee!A:C,3,FALSE)</f>
        <v>Ruth Alcantar</v>
      </c>
    </row>
    <row r="552" spans="1:7" x14ac:dyDescent="0.25">
      <c r="A552">
        <v>855</v>
      </c>
      <c r="B552">
        <v>1</v>
      </c>
      <c r="C552">
        <v>8</v>
      </c>
      <c r="D552" s="2">
        <v>44237</v>
      </c>
      <c r="E552" s="2">
        <v>44237</v>
      </c>
      <c r="F552">
        <v>9</v>
      </c>
      <c r="G552" s="10" t="str">
        <f>VLOOKUP(Table_employee_timesheet_fact1[[#This Row],[employee_dim_employee_id]],Dim_Employee!A:C,3,FALSE)</f>
        <v>Jaime Sevilla Hernandez</v>
      </c>
    </row>
    <row r="553" spans="1:7" x14ac:dyDescent="0.25">
      <c r="A553">
        <v>37</v>
      </c>
      <c r="B553">
        <v>1</v>
      </c>
      <c r="C553">
        <v>6.75</v>
      </c>
      <c r="D553" s="2">
        <v>44237</v>
      </c>
      <c r="E553" s="2">
        <v>44237</v>
      </c>
      <c r="F553">
        <v>1</v>
      </c>
      <c r="G553" s="10" t="str">
        <f>VLOOKUP(Table_employee_timesheet_fact1[[#This Row],[employee_dim_employee_id]],Dim_Employee!A:C,3,FALSE)</f>
        <v>Alsides Rugama</v>
      </c>
    </row>
    <row r="554" spans="1:7" x14ac:dyDescent="0.25">
      <c r="A554">
        <v>85</v>
      </c>
      <c r="B554">
        <v>1</v>
      </c>
      <c r="C554">
        <v>8.25</v>
      </c>
      <c r="D554" s="2">
        <v>44236</v>
      </c>
      <c r="E554" s="2">
        <v>44236</v>
      </c>
      <c r="F554">
        <v>2</v>
      </c>
      <c r="G554" s="10" t="str">
        <f>VLOOKUP(Table_employee_timesheet_fact1[[#This Row],[employee_dim_employee_id]],Dim_Employee!A:C,3,FALSE)</f>
        <v>Danir Hernandez</v>
      </c>
    </row>
    <row r="555" spans="1:7" x14ac:dyDescent="0.25">
      <c r="A555">
        <v>1811</v>
      </c>
      <c r="B555">
        <v>1</v>
      </c>
      <c r="C555">
        <v>8</v>
      </c>
      <c r="D555" s="2">
        <v>44236</v>
      </c>
      <c r="E555" s="2">
        <v>44236</v>
      </c>
      <c r="F555">
        <v>19</v>
      </c>
      <c r="G555" s="10" t="str">
        <f>VLOOKUP(Table_employee_timesheet_fact1[[#This Row],[employee_dim_employee_id]],Dim_Employee!A:C,3,FALSE)</f>
        <v>Ruth Alcantar</v>
      </c>
    </row>
    <row r="556" spans="1:7" x14ac:dyDescent="0.25">
      <c r="A556">
        <v>856</v>
      </c>
      <c r="B556">
        <v>1</v>
      </c>
      <c r="C556">
        <v>8</v>
      </c>
      <c r="D556" s="2">
        <v>44236</v>
      </c>
      <c r="E556" s="2">
        <v>44236</v>
      </c>
      <c r="F556">
        <v>9</v>
      </c>
      <c r="G556" s="10" t="str">
        <f>VLOOKUP(Table_employee_timesheet_fact1[[#This Row],[employee_dim_employee_id]],Dim_Employee!A:C,3,FALSE)</f>
        <v>Jaime Sevilla Hernandez</v>
      </c>
    </row>
    <row r="557" spans="1:7" x14ac:dyDescent="0.25">
      <c r="A557">
        <v>38</v>
      </c>
      <c r="B557">
        <v>1</v>
      </c>
      <c r="C557">
        <v>8.5</v>
      </c>
      <c r="D557" s="2">
        <v>44236</v>
      </c>
      <c r="E557" s="2">
        <v>44236</v>
      </c>
      <c r="F557">
        <v>1</v>
      </c>
      <c r="G557" s="10" t="str">
        <f>VLOOKUP(Table_employee_timesheet_fact1[[#This Row],[employee_dim_employee_id]],Dim_Employee!A:C,3,FALSE)</f>
        <v>Alsides Rugama</v>
      </c>
    </row>
    <row r="558" spans="1:7" x14ac:dyDescent="0.25">
      <c r="A558">
        <v>1424</v>
      </c>
      <c r="B558">
        <v>1</v>
      </c>
      <c r="C558">
        <v>8.5</v>
      </c>
      <c r="D558" s="2">
        <v>44236</v>
      </c>
      <c r="E558" s="2">
        <v>44236</v>
      </c>
      <c r="F558">
        <v>17</v>
      </c>
      <c r="G558" s="10" t="str">
        <f>VLOOKUP(Table_employee_timesheet_fact1[[#This Row],[employee_dim_employee_id]],Dim_Employee!A:C,3,FALSE)</f>
        <v>Maynor Galeano Martinez</v>
      </c>
    </row>
    <row r="559" spans="1:7" x14ac:dyDescent="0.25">
      <c r="A559">
        <v>1222</v>
      </c>
      <c r="B559">
        <v>1</v>
      </c>
      <c r="C559">
        <v>8.5</v>
      </c>
      <c r="D559" s="2">
        <v>44236</v>
      </c>
      <c r="E559" s="2">
        <v>44236</v>
      </c>
      <c r="F559">
        <v>15</v>
      </c>
      <c r="G559" s="10" t="str">
        <f>VLOOKUP(Table_employee_timesheet_fact1[[#This Row],[employee_dim_employee_id]],Dim_Employee!A:C,3,FALSE)</f>
        <v>Lorenzo Medina</v>
      </c>
    </row>
    <row r="560" spans="1:7" x14ac:dyDescent="0.25">
      <c r="A560">
        <v>1111</v>
      </c>
      <c r="B560">
        <v>1</v>
      </c>
      <c r="C560">
        <v>8.5</v>
      </c>
      <c r="D560" s="2">
        <v>44236</v>
      </c>
      <c r="E560" s="2">
        <v>44236</v>
      </c>
      <c r="F560">
        <v>10</v>
      </c>
      <c r="G560" s="10" t="str">
        <f>VLOOKUP(Table_employee_timesheet_fact1[[#This Row],[employee_dim_employee_id]],Dim_Employee!A:C,3,FALSE)</f>
        <v>Jorge H. Machuca Aquino</v>
      </c>
    </row>
    <row r="561" spans="1:7" x14ac:dyDescent="0.25">
      <c r="A561">
        <v>1175</v>
      </c>
      <c r="B561">
        <v>1</v>
      </c>
      <c r="C561">
        <v>8</v>
      </c>
      <c r="D561" s="2">
        <v>44236</v>
      </c>
      <c r="E561" s="2">
        <v>44236</v>
      </c>
      <c r="F561">
        <v>13</v>
      </c>
      <c r="G561" s="10" t="str">
        <f>VLOOKUP(Table_employee_timesheet_fact1[[#This Row],[employee_dim_employee_id]],Dim_Employee!A:C,3,FALSE)</f>
        <v>Jose Luis Aguilar Gutierrez</v>
      </c>
    </row>
    <row r="562" spans="1:7" x14ac:dyDescent="0.25">
      <c r="A562">
        <v>813</v>
      </c>
      <c r="B562">
        <v>1</v>
      </c>
      <c r="C562">
        <v>8.5</v>
      </c>
      <c r="D562" s="2">
        <v>44236</v>
      </c>
      <c r="E562" s="2">
        <v>44236</v>
      </c>
      <c r="F562">
        <v>8</v>
      </c>
      <c r="G562" s="10" t="str">
        <f>VLOOKUP(Table_employee_timesheet_fact1[[#This Row],[employee_dim_employee_id]],Dim_Employee!A:C,3,FALSE)</f>
        <v>Holvin Ali Casco Escorsia</v>
      </c>
    </row>
    <row r="563" spans="1:7" x14ac:dyDescent="0.25">
      <c r="A563">
        <v>415</v>
      </c>
      <c r="B563">
        <v>1</v>
      </c>
      <c r="C563">
        <v>8.25</v>
      </c>
      <c r="D563" s="2">
        <v>44236</v>
      </c>
      <c r="E563" s="2">
        <v>44236</v>
      </c>
      <c r="F563">
        <v>3</v>
      </c>
      <c r="G563" s="10" t="str">
        <f>VLOOKUP(Table_employee_timesheet_fact1[[#This Row],[employee_dim_employee_id]],Dim_Employee!A:C,3,FALSE)</f>
        <v>Darwin Casco-Escorcia</v>
      </c>
    </row>
    <row r="564" spans="1:7" x14ac:dyDescent="0.25">
      <c r="A564">
        <v>1753</v>
      </c>
      <c r="B564">
        <v>1</v>
      </c>
      <c r="C564">
        <v>8</v>
      </c>
      <c r="D564" s="2">
        <v>44236</v>
      </c>
      <c r="E564" s="2">
        <v>44236</v>
      </c>
      <c r="F564">
        <v>18</v>
      </c>
      <c r="G564" s="10" t="str">
        <f>VLOOKUP(Table_employee_timesheet_fact1[[#This Row],[employee_dim_employee_id]],Dim_Employee!A:C,3,FALSE)</f>
        <v>Nelsin Estrada-Mejia</v>
      </c>
    </row>
    <row r="565" spans="1:7" x14ac:dyDescent="0.25">
      <c r="A565">
        <v>1176</v>
      </c>
      <c r="B565">
        <v>1</v>
      </c>
      <c r="C565">
        <v>8</v>
      </c>
      <c r="D565" s="2">
        <v>44235</v>
      </c>
      <c r="E565" s="2">
        <v>44235</v>
      </c>
      <c r="F565">
        <v>13</v>
      </c>
      <c r="G565" s="10" t="str">
        <f>VLOOKUP(Table_employee_timesheet_fact1[[#This Row],[employee_dim_employee_id]],Dim_Employee!A:C,3,FALSE)</f>
        <v>Jose Luis Aguilar Gutierrez</v>
      </c>
    </row>
    <row r="566" spans="1:7" x14ac:dyDescent="0.25">
      <c r="A566">
        <v>1223</v>
      </c>
      <c r="B566">
        <v>1</v>
      </c>
      <c r="C566">
        <v>8.25</v>
      </c>
      <c r="D566" s="2">
        <v>44235</v>
      </c>
      <c r="E566" s="2">
        <v>44235</v>
      </c>
      <c r="F566">
        <v>15</v>
      </c>
      <c r="G566" s="10" t="str">
        <f>VLOOKUP(Table_employee_timesheet_fact1[[#This Row],[employee_dim_employee_id]],Dim_Employee!A:C,3,FALSE)</f>
        <v>Lorenzo Medina</v>
      </c>
    </row>
    <row r="567" spans="1:7" x14ac:dyDescent="0.25">
      <c r="A567">
        <v>39</v>
      </c>
      <c r="B567">
        <v>1</v>
      </c>
      <c r="C567">
        <v>8</v>
      </c>
      <c r="D567" s="2">
        <v>44235</v>
      </c>
      <c r="E567" s="2">
        <v>44235</v>
      </c>
      <c r="F567">
        <v>1</v>
      </c>
      <c r="G567" s="10" t="str">
        <f>VLOOKUP(Table_employee_timesheet_fact1[[#This Row],[employee_dim_employee_id]],Dim_Employee!A:C,3,FALSE)</f>
        <v>Alsides Rugama</v>
      </c>
    </row>
    <row r="568" spans="1:7" x14ac:dyDescent="0.25">
      <c r="A568">
        <v>1754</v>
      </c>
      <c r="B568">
        <v>1</v>
      </c>
      <c r="C568">
        <v>8</v>
      </c>
      <c r="D568" s="2">
        <v>44235</v>
      </c>
      <c r="E568" s="2">
        <v>44235</v>
      </c>
      <c r="F568">
        <v>18</v>
      </c>
      <c r="G568" s="10" t="str">
        <f>VLOOKUP(Table_employee_timesheet_fact1[[#This Row],[employee_dim_employee_id]],Dim_Employee!A:C,3,FALSE)</f>
        <v>Nelsin Estrada-Mejia</v>
      </c>
    </row>
    <row r="569" spans="1:7" x14ac:dyDescent="0.25">
      <c r="A569">
        <v>814</v>
      </c>
      <c r="B569">
        <v>1</v>
      </c>
      <c r="C569">
        <v>8.25</v>
      </c>
      <c r="D569" s="2">
        <v>44235</v>
      </c>
      <c r="E569" s="2">
        <v>44235</v>
      </c>
      <c r="F569">
        <v>8</v>
      </c>
      <c r="G569" s="10" t="str">
        <f>VLOOKUP(Table_employee_timesheet_fact1[[#This Row],[employee_dim_employee_id]],Dim_Employee!A:C,3,FALSE)</f>
        <v>Holvin Ali Casco Escorsia</v>
      </c>
    </row>
    <row r="570" spans="1:7" x14ac:dyDescent="0.25">
      <c r="A570">
        <v>1425</v>
      </c>
      <c r="B570">
        <v>1</v>
      </c>
      <c r="C570">
        <v>8</v>
      </c>
      <c r="D570" s="2">
        <v>44235</v>
      </c>
      <c r="E570" s="2">
        <v>44235</v>
      </c>
      <c r="F570">
        <v>17</v>
      </c>
      <c r="G570" s="10" t="str">
        <f>VLOOKUP(Table_employee_timesheet_fact1[[#This Row],[employee_dim_employee_id]],Dim_Employee!A:C,3,FALSE)</f>
        <v>Maynor Galeano Martinez</v>
      </c>
    </row>
    <row r="571" spans="1:7" x14ac:dyDescent="0.25">
      <c r="A571">
        <v>416</v>
      </c>
      <c r="B571">
        <v>1</v>
      </c>
      <c r="C571">
        <v>8</v>
      </c>
      <c r="D571" s="2">
        <v>44235</v>
      </c>
      <c r="E571" s="2">
        <v>44235</v>
      </c>
      <c r="F571">
        <v>3</v>
      </c>
      <c r="G571" s="10" t="str">
        <f>VLOOKUP(Table_employee_timesheet_fact1[[#This Row],[employee_dim_employee_id]],Dim_Employee!A:C,3,FALSE)</f>
        <v>Darwin Casco-Escorcia</v>
      </c>
    </row>
    <row r="572" spans="1:7" x14ac:dyDescent="0.25">
      <c r="A572">
        <v>1112</v>
      </c>
      <c r="B572">
        <v>1</v>
      </c>
      <c r="C572">
        <v>8</v>
      </c>
      <c r="D572" s="2">
        <v>44235</v>
      </c>
      <c r="E572" s="2">
        <v>44235</v>
      </c>
      <c r="F572">
        <v>10</v>
      </c>
      <c r="G572" s="10" t="str">
        <f>VLOOKUP(Table_employee_timesheet_fact1[[#This Row],[employee_dim_employee_id]],Dim_Employee!A:C,3,FALSE)</f>
        <v>Jorge H. Machuca Aquino</v>
      </c>
    </row>
    <row r="573" spans="1:7" x14ac:dyDescent="0.25">
      <c r="A573">
        <v>86</v>
      </c>
      <c r="B573">
        <v>1</v>
      </c>
      <c r="C573">
        <v>8</v>
      </c>
      <c r="D573" s="2">
        <v>44235</v>
      </c>
      <c r="E573" s="2">
        <v>44235</v>
      </c>
      <c r="F573">
        <v>2</v>
      </c>
      <c r="G573" s="10" t="str">
        <f>VLOOKUP(Table_employee_timesheet_fact1[[#This Row],[employee_dim_employee_id]],Dim_Employee!A:C,3,FALSE)</f>
        <v>Danir Hernandez</v>
      </c>
    </row>
    <row r="574" spans="1:7" x14ac:dyDescent="0.25">
      <c r="A574">
        <v>1812</v>
      </c>
      <c r="B574">
        <v>1</v>
      </c>
      <c r="C574">
        <v>8</v>
      </c>
      <c r="D574" s="2">
        <v>44235</v>
      </c>
      <c r="E574" s="2">
        <v>44235</v>
      </c>
      <c r="F574">
        <v>19</v>
      </c>
      <c r="G574" s="10" t="str">
        <f>VLOOKUP(Table_employee_timesheet_fact1[[#This Row],[employee_dim_employee_id]],Dim_Employee!A:C,3,FALSE)</f>
        <v>Ruth Alcantar</v>
      </c>
    </row>
    <row r="575" spans="1:7" x14ac:dyDescent="0.25">
      <c r="A575">
        <v>857</v>
      </c>
      <c r="B575">
        <v>1</v>
      </c>
      <c r="C575">
        <v>8</v>
      </c>
      <c r="D575" s="2">
        <v>44235</v>
      </c>
      <c r="E575" s="2">
        <v>44235</v>
      </c>
      <c r="F575">
        <v>9</v>
      </c>
      <c r="G575" s="10" t="str">
        <f>VLOOKUP(Table_employee_timesheet_fact1[[#This Row],[employee_dim_employee_id]],Dim_Employee!A:C,3,FALSE)</f>
        <v>Jaime Sevilla Hernandez</v>
      </c>
    </row>
    <row r="576" spans="1:7" x14ac:dyDescent="0.25">
      <c r="A576">
        <v>1224</v>
      </c>
      <c r="B576">
        <v>1</v>
      </c>
      <c r="C576">
        <v>8</v>
      </c>
      <c r="D576" s="2">
        <v>44232</v>
      </c>
      <c r="E576" s="2">
        <v>44232</v>
      </c>
      <c r="F576">
        <v>15</v>
      </c>
      <c r="G576" s="10" t="str">
        <f>VLOOKUP(Table_employee_timesheet_fact1[[#This Row],[employee_dim_employee_id]],Dim_Employee!A:C,3,FALSE)</f>
        <v>Lorenzo Medina</v>
      </c>
    </row>
    <row r="577" spans="1:7" x14ac:dyDescent="0.25">
      <c r="A577">
        <v>417</v>
      </c>
      <c r="B577">
        <v>1</v>
      </c>
      <c r="C577">
        <v>8</v>
      </c>
      <c r="D577" s="2">
        <v>44232</v>
      </c>
      <c r="E577" s="2">
        <v>44232</v>
      </c>
      <c r="F577">
        <v>3</v>
      </c>
      <c r="G577" s="10" t="str">
        <f>VLOOKUP(Table_employee_timesheet_fact1[[#This Row],[employee_dim_employee_id]],Dim_Employee!A:C,3,FALSE)</f>
        <v>Darwin Casco-Escorcia</v>
      </c>
    </row>
    <row r="578" spans="1:7" x14ac:dyDescent="0.25">
      <c r="A578">
        <v>858</v>
      </c>
      <c r="B578">
        <v>1</v>
      </c>
      <c r="C578">
        <v>8</v>
      </c>
      <c r="D578" s="2">
        <v>44232</v>
      </c>
      <c r="E578" s="2">
        <v>44232</v>
      </c>
      <c r="F578">
        <v>9</v>
      </c>
      <c r="G578" s="10" t="str">
        <f>VLOOKUP(Table_employee_timesheet_fact1[[#This Row],[employee_dim_employee_id]],Dim_Employee!A:C,3,FALSE)</f>
        <v>Jaime Sevilla Hernandez</v>
      </c>
    </row>
    <row r="579" spans="1:7" x14ac:dyDescent="0.25">
      <c r="A579">
        <v>1113</v>
      </c>
      <c r="B579">
        <v>1</v>
      </c>
      <c r="C579">
        <v>7.5</v>
      </c>
      <c r="D579" s="2">
        <v>44232</v>
      </c>
      <c r="E579" s="2">
        <v>44232</v>
      </c>
      <c r="F579">
        <v>10</v>
      </c>
      <c r="G579" s="10" t="str">
        <f>VLOOKUP(Table_employee_timesheet_fact1[[#This Row],[employee_dim_employee_id]],Dim_Employee!A:C,3,FALSE)</f>
        <v>Jorge H. Machuca Aquino</v>
      </c>
    </row>
    <row r="580" spans="1:7" x14ac:dyDescent="0.25">
      <c r="A580">
        <v>1813</v>
      </c>
      <c r="B580">
        <v>1</v>
      </c>
      <c r="C580">
        <v>7.5</v>
      </c>
      <c r="D580" s="2">
        <v>44232</v>
      </c>
      <c r="E580" s="2">
        <v>44232</v>
      </c>
      <c r="F580">
        <v>19</v>
      </c>
      <c r="G580" s="10" t="str">
        <f>VLOOKUP(Table_employee_timesheet_fact1[[#This Row],[employee_dim_employee_id]],Dim_Employee!A:C,3,FALSE)</f>
        <v>Ruth Alcantar</v>
      </c>
    </row>
    <row r="581" spans="1:7" x14ac:dyDescent="0.25">
      <c r="A581">
        <v>40</v>
      </c>
      <c r="B581">
        <v>1</v>
      </c>
      <c r="C581">
        <v>7.75</v>
      </c>
      <c r="D581" s="2">
        <v>44232</v>
      </c>
      <c r="E581" s="2">
        <v>44232</v>
      </c>
      <c r="F581">
        <v>1</v>
      </c>
      <c r="G581" s="10" t="str">
        <f>VLOOKUP(Table_employee_timesheet_fact1[[#This Row],[employee_dim_employee_id]],Dim_Employee!A:C,3,FALSE)</f>
        <v>Alsides Rugama</v>
      </c>
    </row>
    <row r="582" spans="1:7" x14ac:dyDescent="0.25">
      <c r="A582">
        <v>1177</v>
      </c>
      <c r="B582">
        <v>1</v>
      </c>
      <c r="C582">
        <v>8</v>
      </c>
      <c r="D582" s="2">
        <v>44232</v>
      </c>
      <c r="E582" s="2">
        <v>44232</v>
      </c>
      <c r="F582">
        <v>13</v>
      </c>
      <c r="G582" s="10" t="str">
        <f>VLOOKUP(Table_employee_timesheet_fact1[[#This Row],[employee_dim_employee_id]],Dim_Employee!A:C,3,FALSE)</f>
        <v>Jose Luis Aguilar Gutierrez</v>
      </c>
    </row>
    <row r="583" spans="1:7" x14ac:dyDescent="0.25">
      <c r="A583">
        <v>87</v>
      </c>
      <c r="B583">
        <v>1</v>
      </c>
      <c r="C583">
        <v>8.5</v>
      </c>
      <c r="D583" s="2">
        <v>44232</v>
      </c>
      <c r="E583" s="2">
        <v>44232</v>
      </c>
      <c r="F583">
        <v>2</v>
      </c>
      <c r="G583" s="10" t="str">
        <f>VLOOKUP(Table_employee_timesheet_fact1[[#This Row],[employee_dim_employee_id]],Dim_Employee!A:C,3,FALSE)</f>
        <v>Danir Hernandez</v>
      </c>
    </row>
    <row r="584" spans="1:7" x14ac:dyDescent="0.25">
      <c r="A584">
        <v>1426</v>
      </c>
      <c r="B584">
        <v>1</v>
      </c>
      <c r="C584">
        <v>7.75</v>
      </c>
      <c r="D584" s="2">
        <v>44232</v>
      </c>
      <c r="E584" s="2">
        <v>44232</v>
      </c>
      <c r="F584">
        <v>17</v>
      </c>
      <c r="G584" s="10" t="str">
        <f>VLOOKUP(Table_employee_timesheet_fact1[[#This Row],[employee_dim_employee_id]],Dim_Employee!A:C,3,FALSE)</f>
        <v>Maynor Galeano Martinez</v>
      </c>
    </row>
    <row r="585" spans="1:7" x14ac:dyDescent="0.25">
      <c r="A585">
        <v>1755</v>
      </c>
      <c r="B585">
        <v>1</v>
      </c>
      <c r="C585">
        <v>8</v>
      </c>
      <c r="D585" s="2">
        <v>44232</v>
      </c>
      <c r="E585" s="2">
        <v>44232</v>
      </c>
      <c r="F585">
        <v>18</v>
      </c>
      <c r="G585" s="10" t="str">
        <f>VLOOKUP(Table_employee_timesheet_fact1[[#This Row],[employee_dim_employee_id]],Dim_Employee!A:C,3,FALSE)</f>
        <v>Nelsin Estrada-Mejia</v>
      </c>
    </row>
    <row r="586" spans="1:7" x14ac:dyDescent="0.25">
      <c r="A586">
        <v>815</v>
      </c>
      <c r="B586">
        <v>1</v>
      </c>
      <c r="C586">
        <v>7.75</v>
      </c>
      <c r="D586" s="2">
        <v>44232</v>
      </c>
      <c r="E586" s="2">
        <v>44232</v>
      </c>
      <c r="F586">
        <v>8</v>
      </c>
      <c r="G586" s="10" t="str">
        <f>VLOOKUP(Table_employee_timesheet_fact1[[#This Row],[employee_dim_employee_id]],Dim_Employee!A:C,3,FALSE)</f>
        <v>Holvin Ali Casco Escorsia</v>
      </c>
    </row>
    <row r="587" spans="1:7" x14ac:dyDescent="0.25">
      <c r="A587">
        <v>1427</v>
      </c>
      <c r="B587">
        <v>1</v>
      </c>
      <c r="C587">
        <v>8.25</v>
      </c>
      <c r="D587" s="2">
        <v>44231</v>
      </c>
      <c r="E587" s="2">
        <v>44231</v>
      </c>
      <c r="F587">
        <v>17</v>
      </c>
      <c r="G587" s="10" t="str">
        <f>VLOOKUP(Table_employee_timesheet_fact1[[#This Row],[employee_dim_employee_id]],Dim_Employee!A:C,3,FALSE)</f>
        <v>Maynor Galeano Martinez</v>
      </c>
    </row>
    <row r="588" spans="1:7" x14ac:dyDescent="0.25">
      <c r="A588">
        <v>1178</v>
      </c>
      <c r="B588">
        <v>1</v>
      </c>
      <c r="C588">
        <v>8</v>
      </c>
      <c r="D588" s="2">
        <v>44231</v>
      </c>
      <c r="E588" s="2">
        <v>44231</v>
      </c>
      <c r="F588">
        <v>13</v>
      </c>
      <c r="G588" s="10" t="str">
        <f>VLOOKUP(Table_employee_timesheet_fact1[[#This Row],[employee_dim_employee_id]],Dim_Employee!A:C,3,FALSE)</f>
        <v>Jose Luis Aguilar Gutierrez</v>
      </c>
    </row>
    <row r="589" spans="1:7" x14ac:dyDescent="0.25">
      <c r="A589">
        <v>1225</v>
      </c>
      <c r="B589">
        <v>1</v>
      </c>
      <c r="C589">
        <v>8.25</v>
      </c>
      <c r="D589" s="2">
        <v>44231</v>
      </c>
      <c r="E589" s="2">
        <v>44231</v>
      </c>
      <c r="F589">
        <v>15</v>
      </c>
      <c r="G589" s="10" t="str">
        <f>VLOOKUP(Table_employee_timesheet_fact1[[#This Row],[employee_dim_employee_id]],Dim_Employee!A:C,3,FALSE)</f>
        <v>Lorenzo Medina</v>
      </c>
    </row>
    <row r="590" spans="1:7" x14ac:dyDescent="0.25">
      <c r="A590">
        <v>1114</v>
      </c>
      <c r="B590">
        <v>1</v>
      </c>
      <c r="C590">
        <v>8.25</v>
      </c>
      <c r="D590" s="2">
        <v>44231</v>
      </c>
      <c r="E590" s="2">
        <v>44231</v>
      </c>
      <c r="F590">
        <v>10</v>
      </c>
      <c r="G590" s="10" t="str">
        <f>VLOOKUP(Table_employee_timesheet_fact1[[#This Row],[employee_dim_employee_id]],Dim_Employee!A:C,3,FALSE)</f>
        <v>Jorge H. Machuca Aquino</v>
      </c>
    </row>
    <row r="591" spans="1:7" x14ac:dyDescent="0.25">
      <c r="A591">
        <v>1756</v>
      </c>
      <c r="B591">
        <v>1</v>
      </c>
      <c r="C591">
        <v>8</v>
      </c>
      <c r="D591" s="2">
        <v>44231</v>
      </c>
      <c r="E591" s="2">
        <v>44231</v>
      </c>
      <c r="F591">
        <v>18</v>
      </c>
      <c r="G591" s="10" t="str">
        <f>VLOOKUP(Table_employee_timesheet_fact1[[#This Row],[employee_dim_employee_id]],Dim_Employee!A:C,3,FALSE)</f>
        <v>Nelsin Estrada-Mejia</v>
      </c>
    </row>
    <row r="592" spans="1:7" x14ac:dyDescent="0.25">
      <c r="A592">
        <v>1814</v>
      </c>
      <c r="B592">
        <v>1</v>
      </c>
      <c r="C592">
        <v>5</v>
      </c>
      <c r="D592" s="2">
        <v>44231</v>
      </c>
      <c r="E592" s="2">
        <v>44231</v>
      </c>
      <c r="F592">
        <v>19</v>
      </c>
      <c r="G592" s="10" t="str">
        <f>VLOOKUP(Table_employee_timesheet_fact1[[#This Row],[employee_dim_employee_id]],Dim_Employee!A:C,3,FALSE)</f>
        <v>Ruth Alcantar</v>
      </c>
    </row>
    <row r="593" spans="1:7" x14ac:dyDescent="0.25">
      <c r="A593">
        <v>816</v>
      </c>
      <c r="B593">
        <v>1</v>
      </c>
      <c r="C593">
        <v>8.25</v>
      </c>
      <c r="D593" s="2">
        <v>44231</v>
      </c>
      <c r="E593" s="2">
        <v>44231</v>
      </c>
      <c r="F593">
        <v>8</v>
      </c>
      <c r="G593" s="10" t="str">
        <f>VLOOKUP(Table_employee_timesheet_fact1[[#This Row],[employee_dim_employee_id]],Dim_Employee!A:C,3,FALSE)</f>
        <v>Holvin Ali Casco Escorsia</v>
      </c>
    </row>
    <row r="594" spans="1:7" x14ac:dyDescent="0.25">
      <c r="A594">
        <v>418</v>
      </c>
      <c r="B594">
        <v>1</v>
      </c>
      <c r="C594">
        <v>8</v>
      </c>
      <c r="D594" s="2">
        <v>44231</v>
      </c>
      <c r="E594" s="2">
        <v>44231</v>
      </c>
      <c r="F594">
        <v>3</v>
      </c>
      <c r="G594" s="10" t="str">
        <f>VLOOKUP(Table_employee_timesheet_fact1[[#This Row],[employee_dim_employee_id]],Dim_Employee!A:C,3,FALSE)</f>
        <v>Darwin Casco-Escorcia</v>
      </c>
    </row>
    <row r="595" spans="1:7" x14ac:dyDescent="0.25">
      <c r="A595">
        <v>88</v>
      </c>
      <c r="B595">
        <v>1</v>
      </c>
      <c r="C595">
        <v>8</v>
      </c>
      <c r="D595" s="2">
        <v>44231</v>
      </c>
      <c r="E595" s="2">
        <v>44231</v>
      </c>
      <c r="F595">
        <v>2</v>
      </c>
      <c r="G595" s="10" t="str">
        <f>VLOOKUP(Table_employee_timesheet_fact1[[#This Row],[employee_dim_employee_id]],Dim_Employee!A:C,3,FALSE)</f>
        <v>Danir Hernandez</v>
      </c>
    </row>
    <row r="596" spans="1:7" x14ac:dyDescent="0.25">
      <c r="A596">
        <v>859</v>
      </c>
      <c r="B596">
        <v>1</v>
      </c>
      <c r="C596">
        <v>8</v>
      </c>
      <c r="D596" s="2">
        <v>44231</v>
      </c>
      <c r="E596" s="2">
        <v>44231</v>
      </c>
      <c r="F596">
        <v>9</v>
      </c>
      <c r="G596" s="10" t="str">
        <f>VLOOKUP(Table_employee_timesheet_fact1[[#This Row],[employee_dim_employee_id]],Dim_Employee!A:C,3,FALSE)</f>
        <v>Jaime Sevilla Hernandez</v>
      </c>
    </row>
    <row r="597" spans="1:7" x14ac:dyDescent="0.25">
      <c r="A597">
        <v>41</v>
      </c>
      <c r="B597">
        <v>1</v>
      </c>
      <c r="C597">
        <v>8.25</v>
      </c>
      <c r="D597" s="2">
        <v>44231</v>
      </c>
      <c r="E597" s="2">
        <v>44231</v>
      </c>
      <c r="F597">
        <v>1</v>
      </c>
      <c r="G597" s="10" t="str">
        <f>VLOOKUP(Table_employee_timesheet_fact1[[#This Row],[employee_dim_employee_id]],Dim_Employee!A:C,3,FALSE)</f>
        <v>Alsides Rugama</v>
      </c>
    </row>
    <row r="598" spans="1:7" x14ac:dyDescent="0.25">
      <c r="A598">
        <v>817</v>
      </c>
      <c r="B598">
        <v>1</v>
      </c>
      <c r="C598">
        <v>7.75</v>
      </c>
      <c r="D598" s="2">
        <v>44230</v>
      </c>
      <c r="E598" s="2">
        <v>44230</v>
      </c>
      <c r="F598">
        <v>8</v>
      </c>
      <c r="G598" s="10" t="str">
        <f>VLOOKUP(Table_employee_timesheet_fact1[[#This Row],[employee_dim_employee_id]],Dim_Employee!A:C,3,FALSE)</f>
        <v>Holvin Ali Casco Escorsia</v>
      </c>
    </row>
    <row r="599" spans="1:7" x14ac:dyDescent="0.25">
      <c r="A599">
        <v>1226</v>
      </c>
      <c r="B599">
        <v>1</v>
      </c>
      <c r="C599">
        <v>8</v>
      </c>
      <c r="D599" s="2">
        <v>44230</v>
      </c>
      <c r="E599" s="2">
        <v>44230</v>
      </c>
      <c r="F599">
        <v>15</v>
      </c>
      <c r="G599" s="10" t="str">
        <f>VLOOKUP(Table_employee_timesheet_fact1[[#This Row],[employee_dim_employee_id]],Dim_Employee!A:C,3,FALSE)</f>
        <v>Lorenzo Medina</v>
      </c>
    </row>
    <row r="600" spans="1:7" x14ac:dyDescent="0.25">
      <c r="A600">
        <v>419</v>
      </c>
      <c r="B600">
        <v>1</v>
      </c>
      <c r="C600">
        <v>8</v>
      </c>
      <c r="D600" s="2">
        <v>44230</v>
      </c>
      <c r="E600" s="2">
        <v>44230</v>
      </c>
      <c r="F600">
        <v>3</v>
      </c>
      <c r="G600" s="10" t="str">
        <f>VLOOKUP(Table_employee_timesheet_fact1[[#This Row],[employee_dim_employee_id]],Dim_Employee!A:C,3,FALSE)</f>
        <v>Darwin Casco-Escorcia</v>
      </c>
    </row>
    <row r="601" spans="1:7" x14ac:dyDescent="0.25">
      <c r="A601">
        <v>89</v>
      </c>
      <c r="B601">
        <v>1</v>
      </c>
      <c r="C601">
        <v>8</v>
      </c>
      <c r="D601" s="2">
        <v>44230</v>
      </c>
      <c r="E601" s="2">
        <v>44230</v>
      </c>
      <c r="F601">
        <v>2</v>
      </c>
      <c r="G601" s="10" t="str">
        <f>VLOOKUP(Table_employee_timesheet_fact1[[#This Row],[employee_dim_employee_id]],Dim_Employee!A:C,3,FALSE)</f>
        <v>Danir Hernandez</v>
      </c>
    </row>
    <row r="602" spans="1:7" x14ac:dyDescent="0.25">
      <c r="A602">
        <v>1815</v>
      </c>
      <c r="B602">
        <v>1</v>
      </c>
      <c r="C602">
        <v>8</v>
      </c>
      <c r="D602" s="2">
        <v>44230</v>
      </c>
      <c r="E602" s="2">
        <v>44230</v>
      </c>
      <c r="F602">
        <v>19</v>
      </c>
      <c r="G602" s="10" t="str">
        <f>VLOOKUP(Table_employee_timesheet_fact1[[#This Row],[employee_dim_employee_id]],Dim_Employee!A:C,3,FALSE)</f>
        <v>Ruth Alcantar</v>
      </c>
    </row>
    <row r="603" spans="1:7" x14ac:dyDescent="0.25">
      <c r="A603">
        <v>860</v>
      </c>
      <c r="B603">
        <v>1</v>
      </c>
      <c r="C603">
        <v>8</v>
      </c>
      <c r="D603" s="2">
        <v>44230</v>
      </c>
      <c r="E603" s="2">
        <v>44230</v>
      </c>
      <c r="F603">
        <v>9</v>
      </c>
      <c r="G603" s="10" t="str">
        <f>VLOOKUP(Table_employee_timesheet_fact1[[#This Row],[employee_dim_employee_id]],Dim_Employee!A:C,3,FALSE)</f>
        <v>Jaime Sevilla Hernandez</v>
      </c>
    </row>
    <row r="604" spans="1:7" x14ac:dyDescent="0.25">
      <c r="A604">
        <v>1179</v>
      </c>
      <c r="B604">
        <v>1</v>
      </c>
      <c r="C604">
        <v>8</v>
      </c>
      <c r="D604" s="2">
        <v>44230</v>
      </c>
      <c r="E604" s="2">
        <v>44230</v>
      </c>
      <c r="F604">
        <v>13</v>
      </c>
      <c r="G604" s="10" t="str">
        <f>VLOOKUP(Table_employee_timesheet_fact1[[#This Row],[employee_dim_employee_id]],Dim_Employee!A:C,3,FALSE)</f>
        <v>Jose Luis Aguilar Gutierrez</v>
      </c>
    </row>
    <row r="605" spans="1:7" x14ac:dyDescent="0.25">
      <c r="A605">
        <v>42</v>
      </c>
      <c r="B605">
        <v>1</v>
      </c>
      <c r="C605">
        <v>8</v>
      </c>
      <c r="D605" s="2">
        <v>44230</v>
      </c>
      <c r="E605" s="2">
        <v>44230</v>
      </c>
      <c r="F605">
        <v>1</v>
      </c>
      <c r="G605" s="10" t="str">
        <f>VLOOKUP(Table_employee_timesheet_fact1[[#This Row],[employee_dim_employee_id]],Dim_Employee!A:C,3,FALSE)</f>
        <v>Alsides Rugama</v>
      </c>
    </row>
    <row r="606" spans="1:7" x14ac:dyDescent="0.25">
      <c r="A606">
        <v>1757</v>
      </c>
      <c r="B606">
        <v>1</v>
      </c>
      <c r="C606">
        <v>8</v>
      </c>
      <c r="D606" s="2">
        <v>44230</v>
      </c>
      <c r="E606" s="2">
        <v>44230</v>
      </c>
      <c r="F606">
        <v>18</v>
      </c>
      <c r="G606" s="10" t="str">
        <f>VLOOKUP(Table_employee_timesheet_fact1[[#This Row],[employee_dim_employee_id]],Dim_Employee!A:C,3,FALSE)</f>
        <v>Nelsin Estrada-Mejia</v>
      </c>
    </row>
    <row r="607" spans="1:7" x14ac:dyDescent="0.25">
      <c r="A607">
        <v>1115</v>
      </c>
      <c r="B607">
        <v>1</v>
      </c>
      <c r="C607">
        <v>7.75</v>
      </c>
      <c r="D607" s="2">
        <v>44230</v>
      </c>
      <c r="E607" s="2">
        <v>44230</v>
      </c>
      <c r="F607">
        <v>10</v>
      </c>
      <c r="G607" s="10" t="str">
        <f>VLOOKUP(Table_employee_timesheet_fact1[[#This Row],[employee_dim_employee_id]],Dim_Employee!A:C,3,FALSE)</f>
        <v>Jorge H. Machuca Aquino</v>
      </c>
    </row>
    <row r="608" spans="1:7" x14ac:dyDescent="0.25">
      <c r="A608">
        <v>1428</v>
      </c>
      <c r="B608">
        <v>1</v>
      </c>
      <c r="C608">
        <v>8</v>
      </c>
      <c r="D608" s="2">
        <v>44230</v>
      </c>
      <c r="E608" s="2">
        <v>44230</v>
      </c>
      <c r="F608">
        <v>17</v>
      </c>
      <c r="G608" s="10" t="str">
        <f>VLOOKUP(Table_employee_timesheet_fact1[[#This Row],[employee_dim_employee_id]],Dim_Employee!A:C,3,FALSE)</f>
        <v>Maynor Galeano Martinez</v>
      </c>
    </row>
    <row r="609" spans="1:7" x14ac:dyDescent="0.25">
      <c r="A609">
        <v>90</v>
      </c>
      <c r="B609">
        <v>1</v>
      </c>
      <c r="C609">
        <v>8.75</v>
      </c>
      <c r="D609" s="2">
        <v>44229</v>
      </c>
      <c r="E609" s="2">
        <v>44229</v>
      </c>
      <c r="F609">
        <v>2</v>
      </c>
      <c r="G609" s="10" t="str">
        <f>VLOOKUP(Table_employee_timesheet_fact1[[#This Row],[employee_dim_employee_id]],Dim_Employee!A:C,3,FALSE)</f>
        <v>Danir Hernandez</v>
      </c>
    </row>
    <row r="610" spans="1:7" x14ac:dyDescent="0.25">
      <c r="A610">
        <v>1816</v>
      </c>
      <c r="B610">
        <v>1</v>
      </c>
      <c r="C610">
        <v>8.75</v>
      </c>
      <c r="D610" s="2">
        <v>44229</v>
      </c>
      <c r="E610" s="2">
        <v>44229</v>
      </c>
      <c r="F610">
        <v>19</v>
      </c>
      <c r="G610" s="10" t="str">
        <f>VLOOKUP(Table_employee_timesheet_fact1[[#This Row],[employee_dim_employee_id]],Dim_Employee!A:C,3,FALSE)</f>
        <v>Ruth Alcantar</v>
      </c>
    </row>
    <row r="611" spans="1:7" x14ac:dyDescent="0.25">
      <c r="A611">
        <v>420</v>
      </c>
      <c r="B611">
        <v>1</v>
      </c>
      <c r="C611">
        <v>8.5</v>
      </c>
      <c r="D611" s="2">
        <v>44229</v>
      </c>
      <c r="E611" s="2">
        <v>44229</v>
      </c>
      <c r="F611">
        <v>3</v>
      </c>
      <c r="G611" s="10" t="str">
        <f>VLOOKUP(Table_employee_timesheet_fact1[[#This Row],[employee_dim_employee_id]],Dim_Employee!A:C,3,FALSE)</f>
        <v>Darwin Casco-Escorcia</v>
      </c>
    </row>
    <row r="612" spans="1:7" x14ac:dyDescent="0.25">
      <c r="A612">
        <v>861</v>
      </c>
      <c r="B612">
        <v>1</v>
      </c>
      <c r="C612">
        <v>8.5</v>
      </c>
      <c r="D612" s="2">
        <v>44229</v>
      </c>
      <c r="E612" s="2">
        <v>44229</v>
      </c>
      <c r="F612">
        <v>9</v>
      </c>
      <c r="G612" s="10" t="str">
        <f>VLOOKUP(Table_employee_timesheet_fact1[[#This Row],[employee_dim_employee_id]],Dim_Employee!A:C,3,FALSE)</f>
        <v>Jaime Sevilla Hernandez</v>
      </c>
    </row>
    <row r="613" spans="1:7" x14ac:dyDescent="0.25">
      <c r="A613">
        <v>43</v>
      </c>
      <c r="B613">
        <v>1</v>
      </c>
      <c r="C613">
        <v>8</v>
      </c>
      <c r="D613" s="2">
        <v>44229</v>
      </c>
      <c r="E613" s="2">
        <v>44229</v>
      </c>
      <c r="F613">
        <v>1</v>
      </c>
      <c r="G613" s="10" t="str">
        <f>VLOOKUP(Table_employee_timesheet_fact1[[#This Row],[employee_dim_employee_id]],Dim_Employee!A:C,3,FALSE)</f>
        <v>Alsides Rugama</v>
      </c>
    </row>
    <row r="614" spans="1:7" x14ac:dyDescent="0.25">
      <c r="A614">
        <v>1429</v>
      </c>
      <c r="B614">
        <v>1</v>
      </c>
      <c r="C614">
        <v>8</v>
      </c>
      <c r="D614" s="2">
        <v>44229</v>
      </c>
      <c r="E614" s="2">
        <v>44229</v>
      </c>
      <c r="F614">
        <v>17</v>
      </c>
      <c r="G614" s="10" t="str">
        <f>VLOOKUP(Table_employee_timesheet_fact1[[#This Row],[employee_dim_employee_id]],Dim_Employee!A:C,3,FALSE)</f>
        <v>Maynor Galeano Martinez</v>
      </c>
    </row>
    <row r="615" spans="1:7" x14ac:dyDescent="0.25">
      <c r="A615">
        <v>1227</v>
      </c>
      <c r="B615">
        <v>1</v>
      </c>
      <c r="C615">
        <v>8</v>
      </c>
      <c r="D615" s="2">
        <v>44229</v>
      </c>
      <c r="E615" s="2">
        <v>44229</v>
      </c>
      <c r="F615">
        <v>15</v>
      </c>
      <c r="G615" s="10" t="str">
        <f>VLOOKUP(Table_employee_timesheet_fact1[[#This Row],[employee_dim_employee_id]],Dim_Employee!A:C,3,FALSE)</f>
        <v>Lorenzo Medina</v>
      </c>
    </row>
    <row r="616" spans="1:7" x14ac:dyDescent="0.25">
      <c r="A616">
        <v>1116</v>
      </c>
      <c r="B616">
        <v>1</v>
      </c>
      <c r="C616">
        <v>8</v>
      </c>
      <c r="D616" s="2">
        <v>44229</v>
      </c>
      <c r="E616" s="2">
        <v>44229</v>
      </c>
      <c r="F616">
        <v>10</v>
      </c>
      <c r="G616" s="10" t="str">
        <f>VLOOKUP(Table_employee_timesheet_fact1[[#This Row],[employee_dim_employee_id]],Dim_Employee!A:C,3,FALSE)</f>
        <v>Jorge H. Machuca Aquino</v>
      </c>
    </row>
    <row r="617" spans="1:7" x14ac:dyDescent="0.25">
      <c r="A617">
        <v>1180</v>
      </c>
      <c r="B617">
        <v>1</v>
      </c>
      <c r="C617">
        <v>8.5</v>
      </c>
      <c r="D617" s="2">
        <v>44229</v>
      </c>
      <c r="E617" s="2">
        <v>44229</v>
      </c>
      <c r="F617">
        <v>13</v>
      </c>
      <c r="G617" s="10" t="str">
        <f>VLOOKUP(Table_employee_timesheet_fact1[[#This Row],[employee_dim_employee_id]],Dim_Employee!A:C,3,FALSE)</f>
        <v>Jose Luis Aguilar Gutierrez</v>
      </c>
    </row>
    <row r="618" spans="1:7" x14ac:dyDescent="0.25">
      <c r="A618">
        <v>818</v>
      </c>
      <c r="B618">
        <v>1</v>
      </c>
      <c r="C618">
        <v>8</v>
      </c>
      <c r="D618" s="2">
        <v>44229</v>
      </c>
      <c r="E618" s="2">
        <v>44229</v>
      </c>
      <c r="F618">
        <v>8</v>
      </c>
      <c r="G618" s="10" t="str">
        <f>VLOOKUP(Table_employee_timesheet_fact1[[#This Row],[employee_dim_employee_id]],Dim_Employee!A:C,3,FALSE)</f>
        <v>Holvin Ali Casco Escorsia</v>
      </c>
    </row>
    <row r="619" spans="1:7" x14ac:dyDescent="0.25">
      <c r="A619">
        <v>1758</v>
      </c>
      <c r="B619">
        <v>1</v>
      </c>
      <c r="C619">
        <v>8.5</v>
      </c>
      <c r="D619" s="2">
        <v>44229</v>
      </c>
      <c r="E619" s="2">
        <v>44229</v>
      </c>
      <c r="F619">
        <v>18</v>
      </c>
      <c r="G619" s="10" t="str">
        <f>VLOOKUP(Table_employee_timesheet_fact1[[#This Row],[employee_dim_employee_id]],Dim_Employee!A:C,3,FALSE)</f>
        <v>Nelsin Estrada-Mejia</v>
      </c>
    </row>
    <row r="620" spans="1:7" x14ac:dyDescent="0.25">
      <c r="A620">
        <v>819</v>
      </c>
      <c r="B620">
        <v>1</v>
      </c>
      <c r="C620">
        <v>7.75</v>
      </c>
      <c r="D620" s="2">
        <v>44228</v>
      </c>
      <c r="E620" s="2">
        <v>44228</v>
      </c>
      <c r="F620">
        <v>8</v>
      </c>
      <c r="G620" s="10" t="str">
        <f>VLOOKUP(Table_employee_timesheet_fact1[[#This Row],[employee_dim_employee_id]],Dim_Employee!A:C,3,FALSE)</f>
        <v>Holvin Ali Casco Escorsia</v>
      </c>
    </row>
    <row r="621" spans="1:7" x14ac:dyDescent="0.25">
      <c r="A621">
        <v>1181</v>
      </c>
      <c r="B621">
        <v>1</v>
      </c>
      <c r="C621">
        <v>8.5</v>
      </c>
      <c r="D621" s="2">
        <v>44228</v>
      </c>
      <c r="E621" s="2">
        <v>44228</v>
      </c>
      <c r="F621">
        <v>13</v>
      </c>
      <c r="G621" s="10" t="str">
        <f>VLOOKUP(Table_employee_timesheet_fact1[[#This Row],[employee_dim_employee_id]],Dim_Employee!A:C,3,FALSE)</f>
        <v>Jose Luis Aguilar Gutierrez</v>
      </c>
    </row>
    <row r="622" spans="1:7" x14ac:dyDescent="0.25">
      <c r="A622">
        <v>1759</v>
      </c>
      <c r="B622">
        <v>1</v>
      </c>
      <c r="C622">
        <v>8.25</v>
      </c>
      <c r="D622" s="2">
        <v>44228</v>
      </c>
      <c r="E622" s="2">
        <v>44228</v>
      </c>
      <c r="F622">
        <v>18</v>
      </c>
      <c r="G622" s="10" t="str">
        <f>VLOOKUP(Table_employee_timesheet_fact1[[#This Row],[employee_dim_employee_id]],Dim_Employee!A:C,3,FALSE)</f>
        <v>Nelsin Estrada-Mejia</v>
      </c>
    </row>
    <row r="623" spans="1:7" x14ac:dyDescent="0.25">
      <c r="A623">
        <v>44</v>
      </c>
      <c r="B623">
        <v>1</v>
      </c>
      <c r="C623">
        <v>7.75</v>
      </c>
      <c r="D623" s="2">
        <v>44228</v>
      </c>
      <c r="E623" s="2">
        <v>44228</v>
      </c>
      <c r="F623">
        <v>1</v>
      </c>
      <c r="G623" s="10" t="str">
        <f>VLOOKUP(Table_employee_timesheet_fact1[[#This Row],[employee_dim_employee_id]],Dim_Employee!A:C,3,FALSE)</f>
        <v>Alsides Rugama</v>
      </c>
    </row>
    <row r="624" spans="1:7" x14ac:dyDescent="0.25">
      <c r="A624">
        <v>421</v>
      </c>
      <c r="B624">
        <v>1</v>
      </c>
      <c r="C624">
        <v>8.5</v>
      </c>
      <c r="D624" s="2">
        <v>44228</v>
      </c>
      <c r="E624" s="2">
        <v>44228</v>
      </c>
      <c r="F624">
        <v>3</v>
      </c>
      <c r="G624" s="10" t="str">
        <f>VLOOKUP(Table_employee_timesheet_fact1[[#This Row],[employee_dim_employee_id]],Dim_Employee!A:C,3,FALSE)</f>
        <v>Darwin Casco-Escorcia</v>
      </c>
    </row>
    <row r="625" spans="1:7" x14ac:dyDescent="0.25">
      <c r="A625">
        <v>91</v>
      </c>
      <c r="B625">
        <v>1</v>
      </c>
      <c r="C625">
        <v>8.5</v>
      </c>
      <c r="D625" s="2">
        <v>44228</v>
      </c>
      <c r="E625" s="2">
        <v>44228</v>
      </c>
      <c r="F625">
        <v>2</v>
      </c>
      <c r="G625" s="10" t="str">
        <f>VLOOKUP(Table_employee_timesheet_fact1[[#This Row],[employee_dim_employee_id]],Dim_Employee!A:C,3,FALSE)</f>
        <v>Danir Hernandez</v>
      </c>
    </row>
    <row r="626" spans="1:7" x14ac:dyDescent="0.25">
      <c r="A626">
        <v>1430</v>
      </c>
      <c r="B626">
        <v>1</v>
      </c>
      <c r="C626">
        <v>7.75</v>
      </c>
      <c r="D626" s="2">
        <v>44228</v>
      </c>
      <c r="E626" s="2">
        <v>44228</v>
      </c>
      <c r="F626">
        <v>17</v>
      </c>
      <c r="G626" s="10" t="str">
        <f>VLOOKUP(Table_employee_timesheet_fact1[[#This Row],[employee_dim_employee_id]],Dim_Employee!A:C,3,FALSE)</f>
        <v>Maynor Galeano Martinez</v>
      </c>
    </row>
    <row r="627" spans="1:7" x14ac:dyDescent="0.25">
      <c r="A627">
        <v>1228</v>
      </c>
      <c r="B627">
        <v>1</v>
      </c>
      <c r="C627">
        <v>7.75</v>
      </c>
      <c r="D627" s="2">
        <v>44228</v>
      </c>
      <c r="E627" s="2">
        <v>44228</v>
      </c>
      <c r="F627">
        <v>15</v>
      </c>
      <c r="G627" s="10" t="str">
        <f>VLOOKUP(Table_employee_timesheet_fact1[[#This Row],[employee_dim_employee_id]],Dim_Employee!A:C,3,FALSE)</f>
        <v>Lorenzo Medina</v>
      </c>
    </row>
    <row r="628" spans="1:7" x14ac:dyDescent="0.25">
      <c r="A628">
        <v>1817</v>
      </c>
      <c r="B628">
        <v>1</v>
      </c>
      <c r="C628">
        <v>8.25</v>
      </c>
      <c r="D628" s="2">
        <v>44228</v>
      </c>
      <c r="E628" s="2">
        <v>44228</v>
      </c>
      <c r="F628">
        <v>19</v>
      </c>
      <c r="G628" s="10" t="str">
        <f>VLOOKUP(Table_employee_timesheet_fact1[[#This Row],[employee_dim_employee_id]],Dim_Employee!A:C,3,FALSE)</f>
        <v>Ruth Alcantar</v>
      </c>
    </row>
    <row r="629" spans="1:7" x14ac:dyDescent="0.25">
      <c r="A629">
        <v>862</v>
      </c>
      <c r="B629">
        <v>1</v>
      </c>
      <c r="C629">
        <v>8.25</v>
      </c>
      <c r="D629" s="2">
        <v>44228</v>
      </c>
      <c r="E629" s="2">
        <v>44228</v>
      </c>
      <c r="F629">
        <v>9</v>
      </c>
      <c r="G629" s="10" t="str">
        <f>VLOOKUP(Table_employee_timesheet_fact1[[#This Row],[employee_dim_employee_id]],Dim_Employee!A:C,3,FALSE)</f>
        <v>Jaime Sevilla Hernandez</v>
      </c>
    </row>
    <row r="630" spans="1:7" x14ac:dyDescent="0.25">
      <c r="A630">
        <v>1117</v>
      </c>
      <c r="B630">
        <v>1</v>
      </c>
      <c r="C630">
        <v>7.75</v>
      </c>
      <c r="D630" s="2">
        <v>44228</v>
      </c>
      <c r="E630" s="2">
        <v>44228</v>
      </c>
      <c r="F630">
        <v>10</v>
      </c>
      <c r="G630" s="10" t="str">
        <f>VLOOKUP(Table_employee_timesheet_fact1[[#This Row],[employee_dim_employee_id]],Dim_Employee!A:C,3,FALSE)</f>
        <v>Jorge H. Machuca Aquino</v>
      </c>
    </row>
    <row r="631" spans="1:7" x14ac:dyDescent="0.25">
      <c r="A631">
        <v>1431</v>
      </c>
      <c r="B631">
        <v>1</v>
      </c>
      <c r="C631">
        <v>5.5</v>
      </c>
      <c r="D631" s="2">
        <v>44227</v>
      </c>
      <c r="E631" s="2">
        <v>44227</v>
      </c>
      <c r="F631">
        <v>17</v>
      </c>
      <c r="G631" s="10" t="str">
        <f>VLOOKUP(Table_employee_timesheet_fact1[[#This Row],[employee_dim_employee_id]],Dim_Employee!A:C,3,FALSE)</f>
        <v>Maynor Galeano Martinez</v>
      </c>
    </row>
    <row r="632" spans="1:7" x14ac:dyDescent="0.25">
      <c r="A632">
        <v>1818</v>
      </c>
      <c r="B632">
        <v>1</v>
      </c>
      <c r="C632">
        <v>4.5</v>
      </c>
      <c r="D632" s="2">
        <v>44227</v>
      </c>
      <c r="E632" s="2">
        <v>44227</v>
      </c>
      <c r="F632">
        <v>19</v>
      </c>
      <c r="G632" s="10" t="str">
        <f>VLOOKUP(Table_employee_timesheet_fact1[[#This Row],[employee_dim_employee_id]],Dim_Employee!A:C,3,FALSE)</f>
        <v>Ruth Alcantar</v>
      </c>
    </row>
    <row r="633" spans="1:7" x14ac:dyDescent="0.25">
      <c r="A633">
        <v>45</v>
      </c>
      <c r="B633">
        <v>1</v>
      </c>
      <c r="C633">
        <v>6</v>
      </c>
      <c r="D633" s="2">
        <v>44227</v>
      </c>
      <c r="E633" s="2">
        <v>44227</v>
      </c>
      <c r="F633">
        <v>1</v>
      </c>
      <c r="G633" s="10" t="str">
        <f>VLOOKUP(Table_employee_timesheet_fact1[[#This Row],[employee_dim_employee_id]],Dim_Employee!A:C,3,FALSE)</f>
        <v>Alsides Rugama</v>
      </c>
    </row>
    <row r="634" spans="1:7" x14ac:dyDescent="0.25">
      <c r="A634">
        <v>1760</v>
      </c>
      <c r="B634">
        <v>1</v>
      </c>
      <c r="C634">
        <v>6</v>
      </c>
      <c r="D634" s="2">
        <v>44227</v>
      </c>
      <c r="E634" s="2">
        <v>44227</v>
      </c>
      <c r="F634">
        <v>18</v>
      </c>
      <c r="G634" s="10" t="str">
        <f>VLOOKUP(Table_employee_timesheet_fact1[[#This Row],[employee_dim_employee_id]],Dim_Employee!A:C,3,FALSE)</f>
        <v>Nelsin Estrada-Mejia</v>
      </c>
    </row>
    <row r="635" spans="1:7" x14ac:dyDescent="0.25">
      <c r="A635">
        <v>1229</v>
      </c>
      <c r="B635">
        <v>1</v>
      </c>
      <c r="C635">
        <v>6.25</v>
      </c>
      <c r="D635" s="2">
        <v>44227</v>
      </c>
      <c r="E635" s="2">
        <v>44227</v>
      </c>
      <c r="F635">
        <v>15</v>
      </c>
      <c r="G635" s="10" t="str">
        <f>VLOOKUP(Table_employee_timesheet_fact1[[#This Row],[employee_dim_employee_id]],Dim_Employee!A:C,3,FALSE)</f>
        <v>Lorenzo Medina</v>
      </c>
    </row>
    <row r="636" spans="1:7" x14ac:dyDescent="0.25">
      <c r="A636">
        <v>863</v>
      </c>
      <c r="B636">
        <v>1</v>
      </c>
      <c r="C636">
        <v>6.25</v>
      </c>
      <c r="D636" s="2">
        <v>44227</v>
      </c>
      <c r="E636" s="2">
        <v>44227</v>
      </c>
      <c r="F636">
        <v>9</v>
      </c>
      <c r="G636" s="10" t="str">
        <f>VLOOKUP(Table_employee_timesheet_fact1[[#This Row],[employee_dim_employee_id]],Dim_Employee!A:C,3,FALSE)</f>
        <v>Jaime Sevilla Hernandez</v>
      </c>
    </row>
    <row r="637" spans="1:7" x14ac:dyDescent="0.25">
      <c r="A637">
        <v>422</v>
      </c>
      <c r="B637">
        <v>1</v>
      </c>
      <c r="C637">
        <v>6</v>
      </c>
      <c r="D637" s="2">
        <v>44227</v>
      </c>
      <c r="E637" s="2">
        <v>44227</v>
      </c>
      <c r="F637">
        <v>3</v>
      </c>
      <c r="G637" s="10" t="str">
        <f>VLOOKUP(Table_employee_timesheet_fact1[[#This Row],[employee_dim_employee_id]],Dim_Employee!A:C,3,FALSE)</f>
        <v>Darwin Casco-Escorcia</v>
      </c>
    </row>
    <row r="638" spans="1:7" x14ac:dyDescent="0.25">
      <c r="A638">
        <v>1432</v>
      </c>
      <c r="B638">
        <v>1</v>
      </c>
      <c r="C638">
        <v>9.25</v>
      </c>
      <c r="D638" s="2">
        <v>44226</v>
      </c>
      <c r="E638" s="2">
        <v>44226</v>
      </c>
      <c r="F638">
        <v>17</v>
      </c>
      <c r="G638" s="10" t="str">
        <f>VLOOKUP(Table_employee_timesheet_fact1[[#This Row],[employee_dim_employee_id]],Dim_Employee!A:C,3,FALSE)</f>
        <v>Maynor Galeano Martinez</v>
      </c>
    </row>
    <row r="639" spans="1:7" x14ac:dyDescent="0.25">
      <c r="A639">
        <v>92</v>
      </c>
      <c r="B639">
        <v>1</v>
      </c>
      <c r="C639">
        <v>9.25</v>
      </c>
      <c r="D639" s="2">
        <v>44226</v>
      </c>
      <c r="E639" s="2">
        <v>44226</v>
      </c>
      <c r="F639">
        <v>2</v>
      </c>
      <c r="G639" s="10" t="str">
        <f>VLOOKUP(Table_employee_timesheet_fact1[[#This Row],[employee_dim_employee_id]],Dim_Employee!A:C,3,FALSE)</f>
        <v>Danir Hernandez</v>
      </c>
    </row>
    <row r="640" spans="1:7" x14ac:dyDescent="0.25">
      <c r="A640">
        <v>423</v>
      </c>
      <c r="B640">
        <v>1</v>
      </c>
      <c r="C640">
        <v>9.25</v>
      </c>
      <c r="D640" s="2">
        <v>44226</v>
      </c>
      <c r="E640" s="2">
        <v>44226</v>
      </c>
      <c r="F640">
        <v>3</v>
      </c>
      <c r="G640" s="10" t="str">
        <f>VLOOKUP(Table_employee_timesheet_fact1[[#This Row],[employee_dim_employee_id]],Dim_Employee!A:C,3,FALSE)</f>
        <v>Darwin Casco-Escorcia</v>
      </c>
    </row>
    <row r="641" spans="1:7" x14ac:dyDescent="0.25">
      <c r="A641">
        <v>864</v>
      </c>
      <c r="B641">
        <v>1</v>
      </c>
      <c r="C641">
        <v>9.25</v>
      </c>
      <c r="D641" s="2">
        <v>44226</v>
      </c>
      <c r="E641" s="2">
        <v>44226</v>
      </c>
      <c r="F641">
        <v>9</v>
      </c>
      <c r="G641" s="10" t="str">
        <f>VLOOKUP(Table_employee_timesheet_fact1[[#This Row],[employee_dim_employee_id]],Dim_Employee!A:C,3,FALSE)</f>
        <v>Jaime Sevilla Hernandez</v>
      </c>
    </row>
    <row r="642" spans="1:7" x14ac:dyDescent="0.25">
      <c r="A642">
        <v>1819</v>
      </c>
      <c r="B642">
        <v>1</v>
      </c>
      <c r="C642">
        <v>8.75</v>
      </c>
      <c r="D642" s="2">
        <v>44226</v>
      </c>
      <c r="E642" s="2">
        <v>44226</v>
      </c>
      <c r="F642">
        <v>19</v>
      </c>
      <c r="G642" s="10" t="str">
        <f>VLOOKUP(Table_employee_timesheet_fact1[[#This Row],[employee_dim_employee_id]],Dim_Employee!A:C,3,FALSE)</f>
        <v>Ruth Alcantar</v>
      </c>
    </row>
    <row r="643" spans="1:7" x14ac:dyDescent="0.25">
      <c r="A643">
        <v>1230</v>
      </c>
      <c r="B643">
        <v>1</v>
      </c>
      <c r="C643">
        <v>9</v>
      </c>
      <c r="D643" s="2">
        <v>44226</v>
      </c>
      <c r="E643" s="2">
        <v>44226</v>
      </c>
      <c r="F643">
        <v>15</v>
      </c>
      <c r="G643" s="10" t="str">
        <f>VLOOKUP(Table_employee_timesheet_fact1[[#This Row],[employee_dim_employee_id]],Dim_Employee!A:C,3,FALSE)</f>
        <v>Lorenzo Medina</v>
      </c>
    </row>
    <row r="644" spans="1:7" x14ac:dyDescent="0.25">
      <c r="A644">
        <v>46</v>
      </c>
      <c r="B644">
        <v>1</v>
      </c>
      <c r="C644">
        <v>9.25</v>
      </c>
      <c r="D644" s="2">
        <v>44226</v>
      </c>
      <c r="E644" s="2">
        <v>44226</v>
      </c>
      <c r="F644">
        <v>1</v>
      </c>
      <c r="G644" s="10" t="str">
        <f>VLOOKUP(Table_employee_timesheet_fact1[[#This Row],[employee_dim_employee_id]],Dim_Employee!A:C,3,FALSE)</f>
        <v>Alsides Rugama</v>
      </c>
    </row>
    <row r="645" spans="1:7" x14ac:dyDescent="0.25">
      <c r="A645">
        <v>1761</v>
      </c>
      <c r="B645">
        <v>1</v>
      </c>
      <c r="C645">
        <v>9.25</v>
      </c>
      <c r="D645" s="2">
        <v>44226</v>
      </c>
      <c r="E645" s="2">
        <v>44226</v>
      </c>
      <c r="F645">
        <v>18</v>
      </c>
      <c r="G645" s="10" t="str">
        <f>VLOOKUP(Table_employee_timesheet_fact1[[#This Row],[employee_dim_employee_id]],Dim_Employee!A:C,3,FALSE)</f>
        <v>Nelsin Estrada-Mejia</v>
      </c>
    </row>
    <row r="646" spans="1:7" x14ac:dyDescent="0.25">
      <c r="A646">
        <v>47</v>
      </c>
      <c r="B646">
        <v>1</v>
      </c>
      <c r="C646">
        <v>9.5</v>
      </c>
      <c r="D646" s="2">
        <v>44225</v>
      </c>
      <c r="E646" s="2">
        <v>44225</v>
      </c>
      <c r="F646">
        <v>1</v>
      </c>
      <c r="G646" s="10" t="str">
        <f>VLOOKUP(Table_employee_timesheet_fact1[[#This Row],[employee_dim_employee_id]],Dim_Employee!A:C,3,FALSE)</f>
        <v>Alsides Rugama</v>
      </c>
    </row>
    <row r="647" spans="1:7" x14ac:dyDescent="0.25">
      <c r="A647">
        <v>1762</v>
      </c>
      <c r="B647">
        <v>1</v>
      </c>
      <c r="C647">
        <v>9.5</v>
      </c>
      <c r="D647" s="2">
        <v>44225</v>
      </c>
      <c r="E647" s="2">
        <v>44225</v>
      </c>
      <c r="F647">
        <v>18</v>
      </c>
      <c r="G647" s="10" t="str">
        <f>VLOOKUP(Table_employee_timesheet_fact1[[#This Row],[employee_dim_employee_id]],Dim_Employee!A:C,3,FALSE)</f>
        <v>Nelsin Estrada-Mejia</v>
      </c>
    </row>
    <row r="648" spans="1:7" x14ac:dyDescent="0.25">
      <c r="A648">
        <v>1433</v>
      </c>
      <c r="B648">
        <v>1</v>
      </c>
      <c r="C648">
        <v>9.5</v>
      </c>
      <c r="D648" s="2">
        <v>44225</v>
      </c>
      <c r="E648" s="2">
        <v>44225</v>
      </c>
      <c r="F648">
        <v>17</v>
      </c>
      <c r="G648" s="10" t="str">
        <f>VLOOKUP(Table_employee_timesheet_fact1[[#This Row],[employee_dim_employee_id]],Dim_Employee!A:C,3,FALSE)</f>
        <v>Maynor Galeano Martinez</v>
      </c>
    </row>
    <row r="649" spans="1:7" x14ac:dyDescent="0.25">
      <c r="A649">
        <v>1231</v>
      </c>
      <c r="B649">
        <v>1</v>
      </c>
      <c r="C649">
        <v>9.5</v>
      </c>
      <c r="D649" s="2">
        <v>44225</v>
      </c>
      <c r="E649" s="2">
        <v>44225</v>
      </c>
      <c r="F649">
        <v>15</v>
      </c>
      <c r="G649" s="10" t="str">
        <f>VLOOKUP(Table_employee_timesheet_fact1[[#This Row],[employee_dim_employee_id]],Dim_Employee!A:C,3,FALSE)</f>
        <v>Lorenzo Medina</v>
      </c>
    </row>
    <row r="650" spans="1:7" x14ac:dyDescent="0.25">
      <c r="A650">
        <v>424</v>
      </c>
      <c r="B650">
        <v>1</v>
      </c>
      <c r="C650">
        <v>9.5</v>
      </c>
      <c r="D650" s="2">
        <v>44225</v>
      </c>
      <c r="E650" s="2">
        <v>44225</v>
      </c>
      <c r="F650">
        <v>3</v>
      </c>
      <c r="G650" s="10" t="str">
        <f>VLOOKUP(Table_employee_timesheet_fact1[[#This Row],[employee_dim_employee_id]],Dim_Employee!A:C,3,FALSE)</f>
        <v>Darwin Casco-Escorcia</v>
      </c>
    </row>
    <row r="651" spans="1:7" x14ac:dyDescent="0.25">
      <c r="A651">
        <v>865</v>
      </c>
      <c r="B651">
        <v>1</v>
      </c>
      <c r="C651">
        <v>9.5</v>
      </c>
      <c r="D651" s="2">
        <v>44225</v>
      </c>
      <c r="E651" s="2">
        <v>44225</v>
      </c>
      <c r="F651">
        <v>9</v>
      </c>
      <c r="G651" s="10" t="str">
        <f>VLOOKUP(Table_employee_timesheet_fact1[[#This Row],[employee_dim_employee_id]],Dim_Employee!A:C,3,FALSE)</f>
        <v>Jaime Sevilla Hernandez</v>
      </c>
    </row>
    <row r="652" spans="1:7" x14ac:dyDescent="0.25">
      <c r="A652">
        <v>93</v>
      </c>
      <c r="B652">
        <v>1</v>
      </c>
      <c r="C652">
        <v>9.25</v>
      </c>
      <c r="D652" s="2">
        <v>44225</v>
      </c>
      <c r="E652" s="2">
        <v>44225</v>
      </c>
      <c r="F652">
        <v>2</v>
      </c>
      <c r="G652" s="10" t="str">
        <f>VLOOKUP(Table_employee_timesheet_fact1[[#This Row],[employee_dim_employee_id]],Dim_Employee!A:C,3,FALSE)</f>
        <v>Danir Hernandez</v>
      </c>
    </row>
    <row r="653" spans="1:7" x14ac:dyDescent="0.25">
      <c r="A653">
        <v>1820</v>
      </c>
      <c r="B653">
        <v>1</v>
      </c>
      <c r="C653">
        <v>9.25</v>
      </c>
      <c r="D653" s="2">
        <v>44225</v>
      </c>
      <c r="E653" s="2">
        <v>44225</v>
      </c>
      <c r="F653">
        <v>19</v>
      </c>
      <c r="G653" s="10" t="str">
        <f>VLOOKUP(Table_employee_timesheet_fact1[[#This Row],[employee_dim_employee_id]],Dim_Employee!A:C,3,FALSE)</f>
        <v>Ruth Alcantar</v>
      </c>
    </row>
    <row r="654" spans="1:7" x14ac:dyDescent="0.25">
      <c r="A654">
        <v>94</v>
      </c>
      <c r="B654">
        <v>1</v>
      </c>
      <c r="C654">
        <v>9.5</v>
      </c>
      <c r="D654" s="2">
        <v>44224</v>
      </c>
      <c r="E654" s="2">
        <v>44224</v>
      </c>
      <c r="F654">
        <v>2</v>
      </c>
      <c r="G654" s="10" t="str">
        <f>VLOOKUP(Table_employee_timesheet_fact1[[#This Row],[employee_dim_employee_id]],Dim_Employee!A:C,3,FALSE)</f>
        <v>Danir Hernandez</v>
      </c>
    </row>
    <row r="655" spans="1:7" x14ac:dyDescent="0.25">
      <c r="A655">
        <v>425</v>
      </c>
      <c r="B655">
        <v>1</v>
      </c>
      <c r="C655">
        <v>9.5</v>
      </c>
      <c r="D655" s="2">
        <v>44224</v>
      </c>
      <c r="E655" s="2">
        <v>44224</v>
      </c>
      <c r="F655">
        <v>3</v>
      </c>
      <c r="G655" s="10" t="str">
        <f>VLOOKUP(Table_employee_timesheet_fact1[[#This Row],[employee_dim_employee_id]],Dim_Employee!A:C,3,FALSE)</f>
        <v>Darwin Casco-Escorcia</v>
      </c>
    </row>
    <row r="656" spans="1:7" x14ac:dyDescent="0.25">
      <c r="A656">
        <v>1232</v>
      </c>
      <c r="B656">
        <v>1</v>
      </c>
      <c r="C656">
        <v>9.25</v>
      </c>
      <c r="D656" s="2">
        <v>44224</v>
      </c>
      <c r="E656" s="2">
        <v>44224</v>
      </c>
      <c r="F656">
        <v>15</v>
      </c>
      <c r="G656" s="10" t="str">
        <f>VLOOKUP(Table_employee_timesheet_fact1[[#This Row],[employee_dim_employee_id]],Dim_Employee!A:C,3,FALSE)</f>
        <v>Lorenzo Medina</v>
      </c>
    </row>
    <row r="657" spans="1:7" x14ac:dyDescent="0.25">
      <c r="A657">
        <v>1821</v>
      </c>
      <c r="B657">
        <v>1</v>
      </c>
      <c r="C657">
        <v>9.5</v>
      </c>
      <c r="D657" s="2">
        <v>44224</v>
      </c>
      <c r="E657" s="2">
        <v>44224</v>
      </c>
      <c r="F657">
        <v>19</v>
      </c>
      <c r="G657" s="10" t="str">
        <f>VLOOKUP(Table_employee_timesheet_fact1[[#This Row],[employee_dim_employee_id]],Dim_Employee!A:C,3,FALSE)</f>
        <v>Ruth Alcantar</v>
      </c>
    </row>
    <row r="658" spans="1:7" x14ac:dyDescent="0.25">
      <c r="A658">
        <v>866</v>
      </c>
      <c r="B658">
        <v>1</v>
      </c>
      <c r="C658">
        <v>9.5</v>
      </c>
      <c r="D658" s="2">
        <v>44224</v>
      </c>
      <c r="E658" s="2">
        <v>44224</v>
      </c>
      <c r="F658">
        <v>9</v>
      </c>
      <c r="G658" s="10" t="str">
        <f>VLOOKUP(Table_employee_timesheet_fact1[[#This Row],[employee_dim_employee_id]],Dim_Employee!A:C,3,FALSE)</f>
        <v>Jaime Sevilla Hernandez</v>
      </c>
    </row>
    <row r="659" spans="1:7" x14ac:dyDescent="0.25">
      <c r="A659">
        <v>48</v>
      </c>
      <c r="B659">
        <v>1</v>
      </c>
      <c r="C659">
        <v>9.5</v>
      </c>
      <c r="D659" s="2">
        <v>44224</v>
      </c>
      <c r="E659" s="2">
        <v>44224</v>
      </c>
      <c r="F659">
        <v>1</v>
      </c>
      <c r="G659" s="10" t="str">
        <f>VLOOKUP(Table_employee_timesheet_fact1[[#This Row],[employee_dim_employee_id]],Dim_Employee!A:C,3,FALSE)</f>
        <v>Alsides Rugama</v>
      </c>
    </row>
    <row r="660" spans="1:7" x14ac:dyDescent="0.25">
      <c r="A660">
        <v>1763</v>
      </c>
      <c r="B660">
        <v>1</v>
      </c>
      <c r="C660">
        <v>9.5</v>
      </c>
      <c r="D660" s="2">
        <v>44224</v>
      </c>
      <c r="E660" s="2">
        <v>44224</v>
      </c>
      <c r="F660">
        <v>18</v>
      </c>
      <c r="G660" s="10" t="str">
        <f>VLOOKUP(Table_employee_timesheet_fact1[[#This Row],[employee_dim_employee_id]],Dim_Employee!A:C,3,FALSE)</f>
        <v>Nelsin Estrada-Mejia</v>
      </c>
    </row>
    <row r="661" spans="1:7" x14ac:dyDescent="0.25">
      <c r="A661">
        <v>1434</v>
      </c>
      <c r="B661">
        <v>1</v>
      </c>
      <c r="C661">
        <v>9.5</v>
      </c>
      <c r="D661" s="2">
        <v>44224</v>
      </c>
      <c r="E661" s="2">
        <v>44224</v>
      </c>
      <c r="F661">
        <v>17</v>
      </c>
      <c r="G661" s="10" t="str">
        <f>VLOOKUP(Table_employee_timesheet_fact1[[#This Row],[employee_dim_employee_id]],Dim_Employee!A:C,3,FALSE)</f>
        <v>Maynor Galeano Martinez</v>
      </c>
    </row>
    <row r="662" spans="1:7" x14ac:dyDescent="0.25">
      <c r="A662">
        <v>95</v>
      </c>
      <c r="B662">
        <v>1</v>
      </c>
      <c r="C662">
        <v>10.5</v>
      </c>
      <c r="D662" s="2">
        <v>44223</v>
      </c>
      <c r="E662" s="2">
        <v>44223</v>
      </c>
      <c r="F662">
        <v>2</v>
      </c>
      <c r="G662" s="10" t="str">
        <f>VLOOKUP(Table_employee_timesheet_fact1[[#This Row],[employee_dim_employee_id]],Dim_Employee!A:C,3,FALSE)</f>
        <v>Danir Hernandez</v>
      </c>
    </row>
    <row r="663" spans="1:7" x14ac:dyDescent="0.25">
      <c r="A663">
        <v>1435</v>
      </c>
      <c r="B663">
        <v>1</v>
      </c>
      <c r="C663">
        <v>10.75</v>
      </c>
      <c r="D663" s="2">
        <v>44223</v>
      </c>
      <c r="E663" s="2">
        <v>44223</v>
      </c>
      <c r="F663">
        <v>17</v>
      </c>
      <c r="G663" s="10" t="str">
        <f>VLOOKUP(Table_employee_timesheet_fact1[[#This Row],[employee_dim_employee_id]],Dim_Employee!A:C,3,FALSE)</f>
        <v>Maynor Galeano Martinez</v>
      </c>
    </row>
    <row r="664" spans="1:7" x14ac:dyDescent="0.25">
      <c r="A664">
        <v>1764</v>
      </c>
      <c r="B664">
        <v>1</v>
      </c>
      <c r="C664">
        <v>10.5</v>
      </c>
      <c r="D664" s="2">
        <v>44223</v>
      </c>
      <c r="E664" s="2">
        <v>44223</v>
      </c>
      <c r="F664">
        <v>18</v>
      </c>
      <c r="G664" s="10" t="str">
        <f>VLOOKUP(Table_employee_timesheet_fact1[[#This Row],[employee_dim_employee_id]],Dim_Employee!A:C,3,FALSE)</f>
        <v>Nelsin Estrada-Mejia</v>
      </c>
    </row>
    <row r="665" spans="1:7" x14ac:dyDescent="0.25">
      <c r="A665">
        <v>1765</v>
      </c>
      <c r="B665">
        <v>1</v>
      </c>
      <c r="C665">
        <v>9.75</v>
      </c>
      <c r="D665" s="2">
        <v>44222</v>
      </c>
      <c r="E665" s="2">
        <v>44222</v>
      </c>
      <c r="F665">
        <v>18</v>
      </c>
      <c r="G665" s="10" t="str">
        <f>VLOOKUP(Table_employee_timesheet_fact1[[#This Row],[employee_dim_employee_id]],Dim_Employee!A:C,3,FALSE)</f>
        <v>Nelsin Estrada-Mejia</v>
      </c>
    </row>
    <row r="666" spans="1:7" x14ac:dyDescent="0.25">
      <c r="A666">
        <v>96</v>
      </c>
      <c r="B666">
        <v>1</v>
      </c>
      <c r="C666">
        <v>9.75</v>
      </c>
      <c r="D666" s="2">
        <v>44222</v>
      </c>
      <c r="E666" s="2">
        <v>44222</v>
      </c>
      <c r="F666">
        <v>2</v>
      </c>
      <c r="G666" s="10" t="str">
        <f>VLOOKUP(Table_employee_timesheet_fact1[[#This Row],[employee_dim_employee_id]],Dim_Employee!A:C,3,FALSE)</f>
        <v>Danir Hernandez</v>
      </c>
    </row>
    <row r="667" spans="1:7" x14ac:dyDescent="0.25">
      <c r="A667">
        <v>1822</v>
      </c>
      <c r="B667">
        <v>1</v>
      </c>
      <c r="C667">
        <v>9.75</v>
      </c>
      <c r="D667" s="2">
        <v>44222</v>
      </c>
      <c r="E667" s="2">
        <v>44222</v>
      </c>
      <c r="F667">
        <v>19</v>
      </c>
      <c r="G667" s="10" t="str">
        <f>VLOOKUP(Table_employee_timesheet_fact1[[#This Row],[employee_dim_employee_id]],Dim_Employee!A:C,3,FALSE)</f>
        <v>Ruth Alcantar</v>
      </c>
    </row>
    <row r="668" spans="1:7" x14ac:dyDescent="0.25">
      <c r="A668">
        <v>1436</v>
      </c>
      <c r="B668">
        <v>1</v>
      </c>
      <c r="C668">
        <v>10.5</v>
      </c>
      <c r="D668" s="2">
        <v>44222</v>
      </c>
      <c r="E668" s="2">
        <v>44222</v>
      </c>
      <c r="F668">
        <v>17</v>
      </c>
      <c r="G668" s="10" t="str">
        <f>VLOOKUP(Table_employee_timesheet_fact1[[#This Row],[employee_dim_employee_id]],Dim_Employee!A:C,3,FALSE)</f>
        <v>Maynor Galeano Martinez</v>
      </c>
    </row>
    <row r="669" spans="1:7" x14ac:dyDescent="0.25">
      <c r="A669">
        <v>426</v>
      </c>
      <c r="B669">
        <v>1</v>
      </c>
      <c r="C669">
        <v>8</v>
      </c>
      <c r="D669" s="2">
        <v>44221</v>
      </c>
      <c r="E669" s="2">
        <v>44221</v>
      </c>
      <c r="F669">
        <v>3</v>
      </c>
      <c r="G669" s="10" t="str">
        <f>VLOOKUP(Table_employee_timesheet_fact1[[#This Row],[employee_dim_employee_id]],Dim_Employee!A:C,3,FALSE)</f>
        <v>Darwin Casco-Escorcia</v>
      </c>
    </row>
    <row r="670" spans="1:7" x14ac:dyDescent="0.25">
      <c r="A670">
        <v>867</v>
      </c>
      <c r="B670">
        <v>1</v>
      </c>
      <c r="C670">
        <v>8</v>
      </c>
      <c r="D670" s="2">
        <v>44221</v>
      </c>
      <c r="E670" s="2">
        <v>44221</v>
      </c>
      <c r="F670">
        <v>9</v>
      </c>
      <c r="G670" s="10" t="str">
        <f>VLOOKUP(Table_employee_timesheet_fact1[[#This Row],[employee_dim_employee_id]],Dim_Employee!A:C,3,FALSE)</f>
        <v>Jaime Sevilla Hernandez</v>
      </c>
    </row>
    <row r="671" spans="1:7" x14ac:dyDescent="0.25">
      <c r="A671">
        <v>97</v>
      </c>
      <c r="B671">
        <v>1</v>
      </c>
      <c r="C671">
        <v>8</v>
      </c>
      <c r="D671" s="2">
        <v>44221</v>
      </c>
      <c r="E671" s="2">
        <v>44221</v>
      </c>
      <c r="F671">
        <v>2</v>
      </c>
      <c r="G671" s="10" t="str">
        <f>VLOOKUP(Table_employee_timesheet_fact1[[#This Row],[employee_dim_employee_id]],Dim_Employee!A:C,3,FALSE)</f>
        <v>Danir Hernandez</v>
      </c>
    </row>
    <row r="672" spans="1:7" x14ac:dyDescent="0.25">
      <c r="A672">
        <v>1823</v>
      </c>
      <c r="B672">
        <v>1</v>
      </c>
      <c r="C672">
        <v>8</v>
      </c>
      <c r="D672" s="2">
        <v>44221</v>
      </c>
      <c r="E672" s="2">
        <v>44221</v>
      </c>
      <c r="F672">
        <v>19</v>
      </c>
      <c r="G672" s="10" t="str">
        <f>VLOOKUP(Table_employee_timesheet_fact1[[#This Row],[employee_dim_employee_id]],Dim_Employee!A:C,3,FALSE)</f>
        <v>Ruth Alcantar</v>
      </c>
    </row>
    <row r="673" spans="1:7" x14ac:dyDescent="0.25">
      <c r="A673">
        <v>1437</v>
      </c>
      <c r="B673">
        <v>1</v>
      </c>
      <c r="C673">
        <v>9.75</v>
      </c>
      <c r="D673" s="2">
        <v>44221</v>
      </c>
      <c r="E673" s="2">
        <v>44221</v>
      </c>
      <c r="F673">
        <v>17</v>
      </c>
      <c r="G673" s="10" t="str">
        <f>VLOOKUP(Table_employee_timesheet_fact1[[#This Row],[employee_dim_employee_id]],Dim_Employee!A:C,3,FALSE)</f>
        <v>Maynor Galeano Martinez</v>
      </c>
    </row>
    <row r="674" spans="1:7" x14ac:dyDescent="0.25">
      <c r="A674">
        <v>1233</v>
      </c>
      <c r="B674">
        <v>1</v>
      </c>
      <c r="C674">
        <v>6.75</v>
      </c>
      <c r="D674" s="2">
        <v>44220</v>
      </c>
      <c r="E674" s="2">
        <v>44220</v>
      </c>
      <c r="F674">
        <v>15</v>
      </c>
      <c r="G674" s="10" t="str">
        <f>VLOOKUP(Table_employee_timesheet_fact1[[#This Row],[employee_dim_employee_id]],Dim_Employee!A:C,3,FALSE)</f>
        <v>Lorenzo Medina</v>
      </c>
    </row>
    <row r="675" spans="1:7" x14ac:dyDescent="0.25">
      <c r="A675">
        <v>868</v>
      </c>
      <c r="B675">
        <v>1</v>
      </c>
      <c r="C675">
        <v>6.75</v>
      </c>
      <c r="D675" s="2">
        <v>44220</v>
      </c>
      <c r="E675" s="2">
        <v>44220</v>
      </c>
      <c r="F675">
        <v>9</v>
      </c>
      <c r="G675" s="10" t="str">
        <f>VLOOKUP(Table_employee_timesheet_fact1[[#This Row],[employee_dim_employee_id]],Dim_Employee!A:C,3,FALSE)</f>
        <v>Jaime Sevilla Hernandez</v>
      </c>
    </row>
    <row r="676" spans="1:7" x14ac:dyDescent="0.25">
      <c r="A676">
        <v>1234</v>
      </c>
      <c r="B676">
        <v>1</v>
      </c>
      <c r="C676">
        <v>5.5</v>
      </c>
      <c r="D676" s="2">
        <v>44219</v>
      </c>
      <c r="E676" s="2">
        <v>44219</v>
      </c>
      <c r="F676">
        <v>15</v>
      </c>
      <c r="G676" s="10" t="str">
        <f>VLOOKUP(Table_employee_timesheet_fact1[[#This Row],[employee_dim_employee_id]],Dim_Employee!A:C,3,FALSE)</f>
        <v>Lorenzo Medina</v>
      </c>
    </row>
    <row r="677" spans="1:7" x14ac:dyDescent="0.25">
      <c r="A677">
        <v>98</v>
      </c>
      <c r="B677">
        <v>1</v>
      </c>
      <c r="C677">
        <v>5.5</v>
      </c>
      <c r="D677" s="2">
        <v>44219</v>
      </c>
      <c r="E677" s="2">
        <v>44219</v>
      </c>
      <c r="F677">
        <v>2</v>
      </c>
      <c r="G677" s="10" t="str">
        <f>VLOOKUP(Table_employee_timesheet_fact1[[#This Row],[employee_dim_employee_id]],Dim_Employee!A:C,3,FALSE)</f>
        <v>Danir Hernandez</v>
      </c>
    </row>
    <row r="678" spans="1:7" x14ac:dyDescent="0.25">
      <c r="A678">
        <v>869</v>
      </c>
      <c r="B678">
        <v>1</v>
      </c>
      <c r="C678">
        <v>5.5</v>
      </c>
      <c r="D678" s="2">
        <v>44219</v>
      </c>
      <c r="E678" s="2">
        <v>44219</v>
      </c>
      <c r="F678">
        <v>9</v>
      </c>
      <c r="G678" s="10" t="str">
        <f>VLOOKUP(Table_employee_timesheet_fact1[[#This Row],[employee_dim_employee_id]],Dim_Employee!A:C,3,FALSE)</f>
        <v>Jaime Sevilla Hernandez</v>
      </c>
    </row>
    <row r="679" spans="1:7" x14ac:dyDescent="0.25">
      <c r="A679">
        <v>1766</v>
      </c>
      <c r="B679">
        <v>1</v>
      </c>
      <c r="C679">
        <v>5.75</v>
      </c>
      <c r="D679" s="2">
        <v>44218</v>
      </c>
      <c r="E679" s="2">
        <v>44218</v>
      </c>
      <c r="F679">
        <v>18</v>
      </c>
      <c r="G679" s="10" t="str">
        <f>VLOOKUP(Table_employee_timesheet_fact1[[#This Row],[employee_dim_employee_id]],Dim_Employee!A:C,3,FALSE)</f>
        <v>Nelsin Estrada-Mejia</v>
      </c>
    </row>
    <row r="680" spans="1:7" x14ac:dyDescent="0.25">
      <c r="A680">
        <v>427</v>
      </c>
      <c r="B680">
        <v>1</v>
      </c>
      <c r="C680">
        <v>7.25</v>
      </c>
      <c r="D680" s="2">
        <v>44218</v>
      </c>
      <c r="E680" s="2">
        <v>44218</v>
      </c>
      <c r="F680">
        <v>3</v>
      </c>
      <c r="G680" s="10" t="str">
        <f>VLOOKUP(Table_employee_timesheet_fact1[[#This Row],[employee_dim_employee_id]],Dim_Employee!A:C,3,FALSE)</f>
        <v>Darwin Casco-Escorcia</v>
      </c>
    </row>
    <row r="681" spans="1:7" x14ac:dyDescent="0.25">
      <c r="A681">
        <v>1235</v>
      </c>
      <c r="B681">
        <v>1</v>
      </c>
      <c r="C681">
        <v>5.75</v>
      </c>
      <c r="D681" s="2">
        <v>44218</v>
      </c>
      <c r="E681" s="2">
        <v>44218</v>
      </c>
      <c r="F681">
        <v>15</v>
      </c>
      <c r="G681" s="10" t="str">
        <f>VLOOKUP(Table_employee_timesheet_fact1[[#This Row],[employee_dim_employee_id]],Dim_Employee!A:C,3,FALSE)</f>
        <v>Lorenzo Medina</v>
      </c>
    </row>
    <row r="682" spans="1:7" x14ac:dyDescent="0.25">
      <c r="A682">
        <v>1438</v>
      </c>
      <c r="B682">
        <v>1</v>
      </c>
      <c r="C682">
        <v>5.75</v>
      </c>
      <c r="D682" s="2">
        <v>44218</v>
      </c>
      <c r="E682" s="2">
        <v>44218</v>
      </c>
      <c r="F682">
        <v>17</v>
      </c>
      <c r="G682" s="10" t="str">
        <f>VLOOKUP(Table_employee_timesheet_fact1[[#This Row],[employee_dim_employee_id]],Dim_Employee!A:C,3,FALSE)</f>
        <v>Maynor Galeano Martinez</v>
      </c>
    </row>
    <row r="683" spans="1:7" x14ac:dyDescent="0.25">
      <c r="A683">
        <v>99</v>
      </c>
      <c r="B683">
        <v>1</v>
      </c>
      <c r="C683">
        <v>7.25</v>
      </c>
      <c r="D683" s="2">
        <v>44218</v>
      </c>
      <c r="E683" s="2">
        <v>44218</v>
      </c>
      <c r="F683">
        <v>2</v>
      </c>
      <c r="G683" s="10" t="str">
        <f>VLOOKUP(Table_employee_timesheet_fact1[[#This Row],[employee_dim_employee_id]],Dim_Employee!A:C,3,FALSE)</f>
        <v>Danir Hernandez</v>
      </c>
    </row>
    <row r="684" spans="1:7" x14ac:dyDescent="0.25">
      <c r="A684">
        <v>870</v>
      </c>
      <c r="B684">
        <v>1</v>
      </c>
      <c r="C684">
        <v>7.25</v>
      </c>
      <c r="D684" s="2">
        <v>44218</v>
      </c>
      <c r="E684" s="2">
        <v>44218</v>
      </c>
      <c r="F684">
        <v>9</v>
      </c>
      <c r="G684" s="10" t="str">
        <f>VLOOKUP(Table_employee_timesheet_fact1[[#This Row],[employee_dim_employee_id]],Dim_Employee!A:C,3,FALSE)</f>
        <v>Jaime Sevilla Hernandez</v>
      </c>
    </row>
    <row r="685" spans="1:7" x14ac:dyDescent="0.25">
      <c r="A685">
        <v>1824</v>
      </c>
      <c r="B685">
        <v>1</v>
      </c>
      <c r="C685">
        <v>6.5</v>
      </c>
      <c r="D685" s="2">
        <v>44218</v>
      </c>
      <c r="E685" s="2">
        <v>44218</v>
      </c>
      <c r="F685">
        <v>19</v>
      </c>
      <c r="G685" s="10" t="str">
        <f>VLOOKUP(Table_employee_timesheet_fact1[[#This Row],[employee_dim_employee_id]],Dim_Employee!A:C,3,FALSE)</f>
        <v>Ruth Alcantar</v>
      </c>
    </row>
    <row r="686" spans="1:7" x14ac:dyDescent="0.25">
      <c r="A686">
        <v>1236</v>
      </c>
      <c r="B686">
        <v>1</v>
      </c>
      <c r="C686">
        <v>7.75</v>
      </c>
      <c r="D686" s="2">
        <v>44217</v>
      </c>
      <c r="E686" s="2">
        <v>44217</v>
      </c>
      <c r="F686">
        <v>15</v>
      </c>
      <c r="G686" s="10" t="str">
        <f>VLOOKUP(Table_employee_timesheet_fact1[[#This Row],[employee_dim_employee_id]],Dim_Employee!A:C,3,FALSE)</f>
        <v>Lorenzo Medina</v>
      </c>
    </row>
    <row r="687" spans="1:7" x14ac:dyDescent="0.25">
      <c r="A687">
        <v>1825</v>
      </c>
      <c r="B687">
        <v>1</v>
      </c>
      <c r="C687">
        <v>5.75</v>
      </c>
      <c r="D687" s="2">
        <v>44217</v>
      </c>
      <c r="E687" s="2">
        <v>44217</v>
      </c>
      <c r="F687">
        <v>19</v>
      </c>
      <c r="G687" s="10" t="str">
        <f>VLOOKUP(Table_employee_timesheet_fact1[[#This Row],[employee_dim_employee_id]],Dim_Employee!A:C,3,FALSE)</f>
        <v>Ruth Alcantar</v>
      </c>
    </row>
    <row r="688" spans="1:7" x14ac:dyDescent="0.25">
      <c r="A688">
        <v>871</v>
      </c>
      <c r="B688">
        <v>1</v>
      </c>
      <c r="C688">
        <v>7.25</v>
      </c>
      <c r="D688" s="2">
        <v>44217</v>
      </c>
      <c r="E688" s="2">
        <v>44217</v>
      </c>
      <c r="F688">
        <v>9</v>
      </c>
      <c r="G688" s="10" t="str">
        <f>VLOOKUP(Table_employee_timesheet_fact1[[#This Row],[employee_dim_employee_id]],Dim_Employee!A:C,3,FALSE)</f>
        <v>Jaime Sevilla Hernandez</v>
      </c>
    </row>
    <row r="689" spans="1:7" x14ac:dyDescent="0.25">
      <c r="A689">
        <v>1767</v>
      </c>
      <c r="B689">
        <v>1</v>
      </c>
      <c r="C689">
        <v>6</v>
      </c>
      <c r="D689" s="2">
        <v>44217</v>
      </c>
      <c r="E689" s="2">
        <v>44217</v>
      </c>
      <c r="F689">
        <v>18</v>
      </c>
      <c r="G689" s="10" t="str">
        <f>VLOOKUP(Table_employee_timesheet_fact1[[#This Row],[employee_dim_employee_id]],Dim_Employee!A:C,3,FALSE)</f>
        <v>Nelsin Estrada-Mejia</v>
      </c>
    </row>
    <row r="690" spans="1:7" x14ac:dyDescent="0.25">
      <c r="A690">
        <v>428</v>
      </c>
      <c r="B690">
        <v>1</v>
      </c>
      <c r="C690">
        <v>7.5</v>
      </c>
      <c r="D690" s="2">
        <v>44217</v>
      </c>
      <c r="E690" s="2">
        <v>44217</v>
      </c>
      <c r="F690">
        <v>3</v>
      </c>
      <c r="G690" s="10" t="str">
        <f>VLOOKUP(Table_employee_timesheet_fact1[[#This Row],[employee_dim_employee_id]],Dim_Employee!A:C,3,FALSE)</f>
        <v>Darwin Casco-Escorcia</v>
      </c>
    </row>
    <row r="691" spans="1:7" x14ac:dyDescent="0.25">
      <c r="A691">
        <v>1439</v>
      </c>
      <c r="B691">
        <v>1</v>
      </c>
      <c r="C691">
        <v>6</v>
      </c>
      <c r="D691" s="2">
        <v>44217</v>
      </c>
      <c r="E691" s="2">
        <v>44217</v>
      </c>
      <c r="F691">
        <v>17</v>
      </c>
      <c r="G691" s="10" t="str">
        <f>VLOOKUP(Table_employee_timesheet_fact1[[#This Row],[employee_dim_employee_id]],Dim_Employee!A:C,3,FALSE)</f>
        <v>Maynor Galeano Martinez</v>
      </c>
    </row>
    <row r="692" spans="1:7" x14ac:dyDescent="0.25">
      <c r="A692">
        <v>100</v>
      </c>
      <c r="B692">
        <v>1</v>
      </c>
      <c r="C692">
        <v>7.5</v>
      </c>
      <c r="D692" s="2">
        <v>44217</v>
      </c>
      <c r="E692" s="2">
        <v>44217</v>
      </c>
      <c r="F692">
        <v>2</v>
      </c>
      <c r="G692" s="10" t="str">
        <f>VLOOKUP(Table_employee_timesheet_fact1[[#This Row],[employee_dim_employee_id]],Dim_Employee!A:C,3,FALSE)</f>
        <v>Danir Hernandez</v>
      </c>
    </row>
    <row r="693" spans="1:7" x14ac:dyDescent="0.25">
      <c r="A693">
        <v>101</v>
      </c>
      <c r="B693">
        <v>1</v>
      </c>
      <c r="C693">
        <v>10.25</v>
      </c>
      <c r="D693" s="2">
        <v>44216</v>
      </c>
      <c r="E693" s="2">
        <v>44216</v>
      </c>
      <c r="F693">
        <v>2</v>
      </c>
      <c r="G693" s="10" t="str">
        <f>VLOOKUP(Table_employee_timesheet_fact1[[#This Row],[employee_dim_employee_id]],Dim_Employee!A:C,3,FALSE)</f>
        <v>Danir Hernandez</v>
      </c>
    </row>
    <row r="694" spans="1:7" x14ac:dyDescent="0.25">
      <c r="A694">
        <v>872</v>
      </c>
      <c r="B694">
        <v>1</v>
      </c>
      <c r="C694">
        <v>9.25</v>
      </c>
      <c r="D694" s="2">
        <v>44216</v>
      </c>
      <c r="E694" s="2">
        <v>44216</v>
      </c>
      <c r="F694">
        <v>9</v>
      </c>
      <c r="G694" s="10" t="str">
        <f>VLOOKUP(Table_employee_timesheet_fact1[[#This Row],[employee_dim_employee_id]],Dim_Employee!A:C,3,FALSE)</f>
        <v>Jaime Sevilla Hernandez</v>
      </c>
    </row>
    <row r="695" spans="1:7" x14ac:dyDescent="0.25">
      <c r="A695">
        <v>617</v>
      </c>
      <c r="B695">
        <v>1</v>
      </c>
      <c r="C695">
        <v>2.5</v>
      </c>
      <c r="D695" s="2">
        <v>44216</v>
      </c>
      <c r="E695" s="2">
        <v>44216</v>
      </c>
      <c r="F695">
        <v>6</v>
      </c>
      <c r="G695" s="10" t="str">
        <f>VLOOKUP(Table_employee_timesheet_fact1[[#This Row],[employee_dim_employee_id]],Dim_Employee!A:C,3,FALSE)</f>
        <v>Hector Sevilla-Hernandez</v>
      </c>
    </row>
    <row r="696" spans="1:7" x14ac:dyDescent="0.25">
      <c r="A696">
        <v>1768</v>
      </c>
      <c r="B696">
        <v>1</v>
      </c>
      <c r="C696">
        <v>10.25</v>
      </c>
      <c r="D696" s="2">
        <v>44216</v>
      </c>
      <c r="E696" s="2">
        <v>44216</v>
      </c>
      <c r="F696">
        <v>18</v>
      </c>
      <c r="G696" s="10" t="str">
        <f>VLOOKUP(Table_employee_timesheet_fact1[[#This Row],[employee_dim_employee_id]],Dim_Employee!A:C,3,FALSE)</f>
        <v>Nelsin Estrada-Mejia</v>
      </c>
    </row>
    <row r="697" spans="1:7" x14ac:dyDescent="0.25">
      <c r="A697">
        <v>1826</v>
      </c>
      <c r="B697">
        <v>1</v>
      </c>
      <c r="C697">
        <v>8.25</v>
      </c>
      <c r="D697" s="2">
        <v>44216</v>
      </c>
      <c r="E697" s="2">
        <v>44216</v>
      </c>
      <c r="F697">
        <v>19</v>
      </c>
      <c r="G697" s="10" t="str">
        <f>VLOOKUP(Table_employee_timesheet_fact1[[#This Row],[employee_dim_employee_id]],Dim_Employee!A:C,3,FALSE)</f>
        <v>Ruth Alcantar</v>
      </c>
    </row>
    <row r="698" spans="1:7" x14ac:dyDescent="0.25">
      <c r="A698">
        <v>1440</v>
      </c>
      <c r="B698">
        <v>1</v>
      </c>
      <c r="C698">
        <v>10</v>
      </c>
      <c r="D698" s="2">
        <v>44216</v>
      </c>
      <c r="E698" s="2">
        <v>44216</v>
      </c>
      <c r="F698">
        <v>17</v>
      </c>
      <c r="G698" s="10" t="str">
        <f>VLOOKUP(Table_employee_timesheet_fact1[[#This Row],[employee_dim_employee_id]],Dim_Employee!A:C,3,FALSE)</f>
        <v>Maynor Galeano Martinez</v>
      </c>
    </row>
    <row r="699" spans="1:7" x14ac:dyDescent="0.25">
      <c r="A699">
        <v>429</v>
      </c>
      <c r="B699">
        <v>1</v>
      </c>
      <c r="C699">
        <v>10.25</v>
      </c>
      <c r="D699" s="2">
        <v>44216</v>
      </c>
      <c r="E699" s="2">
        <v>44216</v>
      </c>
      <c r="F699">
        <v>3</v>
      </c>
      <c r="G699" s="10" t="str">
        <f>VLOOKUP(Table_employee_timesheet_fact1[[#This Row],[employee_dim_employee_id]],Dim_Employee!A:C,3,FALSE)</f>
        <v>Darwin Casco-Escorcia</v>
      </c>
    </row>
    <row r="700" spans="1:7" x14ac:dyDescent="0.25">
      <c r="A700">
        <v>1237</v>
      </c>
      <c r="B700">
        <v>1</v>
      </c>
      <c r="C700">
        <v>10.25</v>
      </c>
      <c r="D700" s="2">
        <v>44216</v>
      </c>
      <c r="E700" s="2">
        <v>44216</v>
      </c>
      <c r="F700">
        <v>15</v>
      </c>
      <c r="G700" s="10" t="str">
        <f>VLOOKUP(Table_employee_timesheet_fact1[[#This Row],[employee_dim_employee_id]],Dim_Employee!A:C,3,FALSE)</f>
        <v>Lorenzo Medina</v>
      </c>
    </row>
    <row r="701" spans="1:7" x14ac:dyDescent="0.25">
      <c r="A701">
        <v>1769</v>
      </c>
      <c r="B701">
        <v>1</v>
      </c>
      <c r="C701">
        <v>10</v>
      </c>
      <c r="D701" s="2">
        <v>44215</v>
      </c>
      <c r="E701" s="2">
        <v>44215</v>
      </c>
      <c r="F701">
        <v>18</v>
      </c>
      <c r="G701" s="10" t="str">
        <f>VLOOKUP(Table_employee_timesheet_fact1[[#This Row],[employee_dim_employee_id]],Dim_Employee!A:C,3,FALSE)</f>
        <v>Nelsin Estrada-Mejia</v>
      </c>
    </row>
    <row r="702" spans="1:7" x14ac:dyDescent="0.25">
      <c r="A702">
        <v>873</v>
      </c>
      <c r="B702">
        <v>1</v>
      </c>
      <c r="C702">
        <v>9.75</v>
      </c>
      <c r="D702" s="2">
        <v>44215</v>
      </c>
      <c r="E702" s="2">
        <v>44215</v>
      </c>
      <c r="F702">
        <v>9</v>
      </c>
      <c r="G702" s="10" t="str">
        <f>VLOOKUP(Table_employee_timesheet_fact1[[#This Row],[employee_dim_employee_id]],Dim_Employee!A:C,3,FALSE)</f>
        <v>Jaime Sevilla Hernandez</v>
      </c>
    </row>
    <row r="703" spans="1:7" x14ac:dyDescent="0.25">
      <c r="A703">
        <v>430</v>
      </c>
      <c r="B703">
        <v>1</v>
      </c>
      <c r="C703">
        <v>10</v>
      </c>
      <c r="D703" s="2">
        <v>44215</v>
      </c>
      <c r="E703" s="2">
        <v>44215</v>
      </c>
      <c r="F703">
        <v>3</v>
      </c>
      <c r="G703" s="10" t="str">
        <f>VLOOKUP(Table_employee_timesheet_fact1[[#This Row],[employee_dim_employee_id]],Dim_Employee!A:C,3,FALSE)</f>
        <v>Darwin Casco-Escorcia</v>
      </c>
    </row>
    <row r="704" spans="1:7" x14ac:dyDescent="0.25">
      <c r="A704">
        <v>618</v>
      </c>
      <c r="B704">
        <v>1</v>
      </c>
      <c r="C704">
        <v>9.75</v>
      </c>
      <c r="D704" s="2">
        <v>44215</v>
      </c>
      <c r="E704" s="2">
        <v>44215</v>
      </c>
      <c r="F704">
        <v>6</v>
      </c>
      <c r="G704" s="10" t="str">
        <f>VLOOKUP(Table_employee_timesheet_fact1[[#This Row],[employee_dim_employee_id]],Dim_Employee!A:C,3,FALSE)</f>
        <v>Hector Sevilla-Hernandez</v>
      </c>
    </row>
    <row r="705" spans="1:7" x14ac:dyDescent="0.25">
      <c r="A705">
        <v>1827</v>
      </c>
      <c r="B705">
        <v>1</v>
      </c>
      <c r="C705">
        <v>9</v>
      </c>
      <c r="D705" s="2">
        <v>44215</v>
      </c>
      <c r="E705" s="2">
        <v>44215</v>
      </c>
      <c r="F705">
        <v>19</v>
      </c>
      <c r="G705" s="10" t="str">
        <f>VLOOKUP(Table_employee_timesheet_fact1[[#This Row],[employee_dim_employee_id]],Dim_Employee!A:C,3,FALSE)</f>
        <v>Ruth Alcantar</v>
      </c>
    </row>
    <row r="706" spans="1:7" x14ac:dyDescent="0.25">
      <c r="A706">
        <v>102</v>
      </c>
      <c r="B706">
        <v>1</v>
      </c>
      <c r="C706">
        <v>10</v>
      </c>
      <c r="D706" s="2">
        <v>44215</v>
      </c>
      <c r="E706" s="2">
        <v>44215</v>
      </c>
      <c r="F706">
        <v>2</v>
      </c>
      <c r="G706" s="10" t="str">
        <f>VLOOKUP(Table_employee_timesheet_fact1[[#This Row],[employee_dim_employee_id]],Dim_Employee!A:C,3,FALSE)</f>
        <v>Danir Hernandez</v>
      </c>
    </row>
    <row r="707" spans="1:7" x14ac:dyDescent="0.25">
      <c r="A707">
        <v>1441</v>
      </c>
      <c r="B707">
        <v>1</v>
      </c>
      <c r="C707">
        <v>8.75</v>
      </c>
      <c r="D707" s="2">
        <v>44215</v>
      </c>
      <c r="E707" s="2">
        <v>44215</v>
      </c>
      <c r="F707">
        <v>17</v>
      </c>
      <c r="G707" s="10" t="str">
        <f>VLOOKUP(Table_employee_timesheet_fact1[[#This Row],[employee_dim_employee_id]],Dim_Employee!A:C,3,FALSE)</f>
        <v>Maynor Galeano Martinez</v>
      </c>
    </row>
    <row r="708" spans="1:7" x14ac:dyDescent="0.25">
      <c r="A708">
        <v>1238</v>
      </c>
      <c r="B708">
        <v>1</v>
      </c>
      <c r="C708">
        <v>9.75</v>
      </c>
      <c r="D708" s="2">
        <v>44215</v>
      </c>
      <c r="E708" s="2">
        <v>44215</v>
      </c>
      <c r="F708">
        <v>15</v>
      </c>
      <c r="G708" s="10" t="str">
        <f>VLOOKUP(Table_employee_timesheet_fact1[[#This Row],[employee_dim_employee_id]],Dim_Employee!A:C,3,FALSE)</f>
        <v>Lorenzo Medina</v>
      </c>
    </row>
    <row r="709" spans="1:7" x14ac:dyDescent="0.25">
      <c r="A709">
        <v>431</v>
      </c>
      <c r="B709">
        <v>1</v>
      </c>
      <c r="C709">
        <v>6</v>
      </c>
      <c r="D709" s="2">
        <v>44214</v>
      </c>
      <c r="E709" s="2">
        <v>44214</v>
      </c>
      <c r="F709">
        <v>3</v>
      </c>
      <c r="G709" s="10" t="str">
        <f>VLOOKUP(Table_employee_timesheet_fact1[[#This Row],[employee_dim_employee_id]],Dim_Employee!A:C,3,FALSE)</f>
        <v>Darwin Casco-Escorcia</v>
      </c>
    </row>
    <row r="710" spans="1:7" x14ac:dyDescent="0.25">
      <c r="A710">
        <v>619</v>
      </c>
      <c r="B710">
        <v>1</v>
      </c>
      <c r="C710">
        <v>1.5</v>
      </c>
      <c r="D710" s="2">
        <v>44214</v>
      </c>
      <c r="E710" s="2">
        <v>44214</v>
      </c>
      <c r="F710">
        <v>6</v>
      </c>
      <c r="G710" s="10" t="str">
        <f>VLOOKUP(Table_employee_timesheet_fact1[[#This Row],[employee_dim_employee_id]],Dim_Employee!A:C,3,FALSE)</f>
        <v>Hector Sevilla-Hernandez</v>
      </c>
    </row>
    <row r="711" spans="1:7" x14ac:dyDescent="0.25">
      <c r="A711">
        <v>103</v>
      </c>
      <c r="B711">
        <v>1</v>
      </c>
      <c r="C711">
        <v>10.5</v>
      </c>
      <c r="D711" s="2">
        <v>44214</v>
      </c>
      <c r="E711" s="2">
        <v>44214</v>
      </c>
      <c r="F711">
        <v>2</v>
      </c>
      <c r="G711" s="10" t="str">
        <f>VLOOKUP(Table_employee_timesheet_fact1[[#This Row],[employee_dim_employee_id]],Dim_Employee!A:C,3,FALSE)</f>
        <v>Danir Hernandez</v>
      </c>
    </row>
    <row r="712" spans="1:7" x14ac:dyDescent="0.25">
      <c r="A712">
        <v>1239</v>
      </c>
      <c r="B712">
        <v>1</v>
      </c>
      <c r="C712">
        <v>5.5</v>
      </c>
      <c r="D712" s="2">
        <v>44214</v>
      </c>
      <c r="E712" s="2">
        <v>44214</v>
      </c>
      <c r="F712">
        <v>15</v>
      </c>
      <c r="G712" s="10" t="str">
        <f>VLOOKUP(Table_employee_timesheet_fact1[[#This Row],[employee_dim_employee_id]],Dim_Employee!A:C,3,FALSE)</f>
        <v>Lorenzo Medina</v>
      </c>
    </row>
    <row r="713" spans="1:7" x14ac:dyDescent="0.25">
      <c r="A713">
        <v>1442</v>
      </c>
      <c r="B713">
        <v>1</v>
      </c>
      <c r="C713">
        <v>5.5</v>
      </c>
      <c r="D713" s="2">
        <v>44214</v>
      </c>
      <c r="E713" s="2">
        <v>44214</v>
      </c>
      <c r="F713">
        <v>17</v>
      </c>
      <c r="G713" s="10" t="str">
        <f>VLOOKUP(Table_employee_timesheet_fact1[[#This Row],[employee_dim_employee_id]],Dim_Employee!A:C,3,FALSE)</f>
        <v>Maynor Galeano Martinez</v>
      </c>
    </row>
    <row r="714" spans="1:7" x14ac:dyDescent="0.25">
      <c r="A714">
        <v>874</v>
      </c>
      <c r="B714">
        <v>1</v>
      </c>
      <c r="C714">
        <v>10.5</v>
      </c>
      <c r="D714" s="2">
        <v>44214</v>
      </c>
      <c r="E714" s="2">
        <v>44214</v>
      </c>
      <c r="F714">
        <v>9</v>
      </c>
      <c r="G714" s="10" t="str">
        <f>VLOOKUP(Table_employee_timesheet_fact1[[#This Row],[employee_dim_employee_id]],Dim_Employee!A:C,3,FALSE)</f>
        <v>Jaime Sevilla Hernandez</v>
      </c>
    </row>
    <row r="715" spans="1:7" x14ac:dyDescent="0.25">
      <c r="A715">
        <v>1770</v>
      </c>
      <c r="B715">
        <v>1</v>
      </c>
      <c r="C715">
        <v>6</v>
      </c>
      <c r="D715" s="2">
        <v>44214</v>
      </c>
      <c r="E715" s="2">
        <v>44214</v>
      </c>
      <c r="F715">
        <v>18</v>
      </c>
      <c r="G715" s="10" t="str">
        <f>VLOOKUP(Table_employee_timesheet_fact1[[#This Row],[employee_dim_employee_id]],Dim_Employee!A:C,3,FALSE)</f>
        <v>Nelsin Estrada-Mejia</v>
      </c>
    </row>
    <row r="716" spans="1:7" x14ac:dyDescent="0.25">
      <c r="A716">
        <v>1828</v>
      </c>
      <c r="B716">
        <v>1</v>
      </c>
      <c r="C716">
        <v>10</v>
      </c>
      <c r="D716" s="2">
        <v>44214</v>
      </c>
      <c r="E716" s="2">
        <v>44214</v>
      </c>
      <c r="F716">
        <v>19</v>
      </c>
      <c r="G716" s="10" t="str">
        <f>VLOOKUP(Table_employee_timesheet_fact1[[#This Row],[employee_dim_employee_id]],Dim_Employee!A:C,3,FALSE)</f>
        <v>Ruth Alcantar</v>
      </c>
    </row>
    <row r="717" spans="1:7" x14ac:dyDescent="0.25">
      <c r="A717">
        <v>1240</v>
      </c>
      <c r="B717">
        <v>1</v>
      </c>
      <c r="C717">
        <v>9.5</v>
      </c>
      <c r="D717" s="2">
        <v>44211</v>
      </c>
      <c r="E717" s="2">
        <v>44211</v>
      </c>
      <c r="F717">
        <v>15</v>
      </c>
      <c r="G717" s="10" t="str">
        <f>VLOOKUP(Table_employee_timesheet_fact1[[#This Row],[employee_dim_employee_id]],Dim_Employee!A:C,3,FALSE)</f>
        <v>Lorenzo Medina</v>
      </c>
    </row>
    <row r="718" spans="1:7" x14ac:dyDescent="0.25">
      <c r="A718">
        <v>1829</v>
      </c>
      <c r="B718">
        <v>1</v>
      </c>
      <c r="C718">
        <v>9.25</v>
      </c>
      <c r="D718" s="2">
        <v>44211</v>
      </c>
      <c r="E718" s="2">
        <v>44211</v>
      </c>
      <c r="F718">
        <v>19</v>
      </c>
      <c r="G718" s="10" t="str">
        <f>VLOOKUP(Table_employee_timesheet_fact1[[#This Row],[employee_dim_employee_id]],Dim_Employee!A:C,3,FALSE)</f>
        <v>Ruth Alcantar</v>
      </c>
    </row>
    <row r="719" spans="1:7" x14ac:dyDescent="0.25">
      <c r="A719">
        <v>432</v>
      </c>
      <c r="B719">
        <v>1</v>
      </c>
      <c r="C719">
        <v>9.75</v>
      </c>
      <c r="D719" s="2">
        <v>44211</v>
      </c>
      <c r="E719" s="2">
        <v>44211</v>
      </c>
      <c r="F719">
        <v>3</v>
      </c>
      <c r="G719" s="10" t="str">
        <f>VLOOKUP(Table_employee_timesheet_fact1[[#This Row],[employee_dim_employee_id]],Dim_Employee!A:C,3,FALSE)</f>
        <v>Darwin Casco-Escorcia</v>
      </c>
    </row>
    <row r="720" spans="1:7" x14ac:dyDescent="0.25">
      <c r="A720">
        <v>1443</v>
      </c>
      <c r="B720">
        <v>1</v>
      </c>
      <c r="C720">
        <v>9.75</v>
      </c>
      <c r="D720" s="2">
        <v>44211</v>
      </c>
      <c r="E720" s="2">
        <v>44211</v>
      </c>
      <c r="F720">
        <v>17</v>
      </c>
      <c r="G720" s="10" t="str">
        <f>VLOOKUP(Table_employee_timesheet_fact1[[#This Row],[employee_dim_employee_id]],Dim_Employee!A:C,3,FALSE)</f>
        <v>Maynor Galeano Martinez</v>
      </c>
    </row>
    <row r="721" spans="1:7" x14ac:dyDescent="0.25">
      <c r="A721">
        <v>620</v>
      </c>
      <c r="B721">
        <v>1</v>
      </c>
      <c r="C721">
        <v>9.5</v>
      </c>
      <c r="D721" s="2">
        <v>44211</v>
      </c>
      <c r="E721" s="2">
        <v>44211</v>
      </c>
      <c r="F721">
        <v>6</v>
      </c>
      <c r="G721" s="10" t="str">
        <f>VLOOKUP(Table_employee_timesheet_fact1[[#This Row],[employee_dim_employee_id]],Dim_Employee!A:C,3,FALSE)</f>
        <v>Hector Sevilla-Hernandez</v>
      </c>
    </row>
    <row r="722" spans="1:7" x14ac:dyDescent="0.25">
      <c r="A722">
        <v>104</v>
      </c>
      <c r="B722">
        <v>1</v>
      </c>
      <c r="C722">
        <v>9.75</v>
      </c>
      <c r="D722" s="2">
        <v>44211</v>
      </c>
      <c r="E722" s="2">
        <v>44211</v>
      </c>
      <c r="F722">
        <v>2</v>
      </c>
      <c r="G722" s="10" t="str">
        <f>VLOOKUP(Table_employee_timesheet_fact1[[#This Row],[employee_dim_employee_id]],Dim_Employee!A:C,3,FALSE)</f>
        <v>Danir Hernandez</v>
      </c>
    </row>
    <row r="723" spans="1:7" x14ac:dyDescent="0.25">
      <c r="A723">
        <v>875</v>
      </c>
      <c r="B723">
        <v>1</v>
      </c>
      <c r="C723">
        <v>9.75</v>
      </c>
      <c r="D723" s="2">
        <v>44211</v>
      </c>
      <c r="E723" s="2">
        <v>44211</v>
      </c>
      <c r="F723">
        <v>9</v>
      </c>
      <c r="G723" s="10" t="str">
        <f>VLOOKUP(Table_employee_timesheet_fact1[[#This Row],[employee_dim_employee_id]],Dim_Employee!A:C,3,FALSE)</f>
        <v>Jaime Sevilla Hernandez</v>
      </c>
    </row>
    <row r="724" spans="1:7" x14ac:dyDescent="0.25">
      <c r="A724">
        <v>1771</v>
      </c>
      <c r="B724">
        <v>1</v>
      </c>
      <c r="C724">
        <v>9.5</v>
      </c>
      <c r="D724" s="2">
        <v>44211</v>
      </c>
      <c r="E724" s="2">
        <v>44211</v>
      </c>
      <c r="F724">
        <v>18</v>
      </c>
      <c r="G724" s="10" t="str">
        <f>VLOOKUP(Table_employee_timesheet_fact1[[#This Row],[employee_dim_employee_id]],Dim_Employee!A:C,3,FALSE)</f>
        <v>Nelsin Estrada-Mejia</v>
      </c>
    </row>
    <row r="725" spans="1:7" x14ac:dyDescent="0.25">
      <c r="A725">
        <v>1830</v>
      </c>
      <c r="B725">
        <v>1</v>
      </c>
      <c r="C725">
        <v>9.25</v>
      </c>
      <c r="D725" s="2">
        <v>44210</v>
      </c>
      <c r="E725" s="2">
        <v>44210</v>
      </c>
      <c r="F725">
        <v>19</v>
      </c>
      <c r="G725" s="10" t="str">
        <f>VLOOKUP(Table_employee_timesheet_fact1[[#This Row],[employee_dim_employee_id]],Dim_Employee!A:C,3,FALSE)</f>
        <v>Ruth Alcantar</v>
      </c>
    </row>
    <row r="726" spans="1:7" x14ac:dyDescent="0.25">
      <c r="A726">
        <v>433</v>
      </c>
      <c r="B726">
        <v>1</v>
      </c>
      <c r="C726">
        <v>9.75</v>
      </c>
      <c r="D726" s="2">
        <v>44210</v>
      </c>
      <c r="E726" s="2">
        <v>44210</v>
      </c>
      <c r="F726">
        <v>3</v>
      </c>
      <c r="G726" s="10" t="str">
        <f>VLOOKUP(Table_employee_timesheet_fact1[[#This Row],[employee_dim_employee_id]],Dim_Employee!A:C,3,FALSE)</f>
        <v>Darwin Casco-Escorcia</v>
      </c>
    </row>
    <row r="727" spans="1:7" x14ac:dyDescent="0.25">
      <c r="A727">
        <v>1241</v>
      </c>
      <c r="B727">
        <v>1</v>
      </c>
      <c r="C727">
        <v>9.75</v>
      </c>
      <c r="D727" s="2">
        <v>44210</v>
      </c>
      <c r="E727" s="2">
        <v>44210</v>
      </c>
      <c r="F727">
        <v>15</v>
      </c>
      <c r="G727" s="10" t="str">
        <f>VLOOKUP(Table_employee_timesheet_fact1[[#This Row],[employee_dim_employee_id]],Dim_Employee!A:C,3,FALSE)</f>
        <v>Lorenzo Medina</v>
      </c>
    </row>
    <row r="728" spans="1:7" x14ac:dyDescent="0.25">
      <c r="A728">
        <v>1444</v>
      </c>
      <c r="B728">
        <v>1</v>
      </c>
      <c r="C728">
        <v>9.75</v>
      </c>
      <c r="D728" s="2">
        <v>44210</v>
      </c>
      <c r="E728" s="2">
        <v>44210</v>
      </c>
      <c r="F728">
        <v>17</v>
      </c>
      <c r="G728" s="10" t="str">
        <f>VLOOKUP(Table_employee_timesheet_fact1[[#This Row],[employee_dim_employee_id]],Dim_Employee!A:C,3,FALSE)</f>
        <v>Maynor Galeano Martinez</v>
      </c>
    </row>
    <row r="729" spans="1:7" x14ac:dyDescent="0.25">
      <c r="A729">
        <v>621</v>
      </c>
      <c r="B729">
        <v>1</v>
      </c>
      <c r="C729">
        <v>9.5</v>
      </c>
      <c r="D729" s="2">
        <v>44210</v>
      </c>
      <c r="E729" s="2">
        <v>44210</v>
      </c>
      <c r="F729">
        <v>6</v>
      </c>
      <c r="G729" s="10" t="str">
        <f>VLOOKUP(Table_employee_timesheet_fact1[[#This Row],[employee_dim_employee_id]],Dim_Employee!A:C,3,FALSE)</f>
        <v>Hector Sevilla-Hernandez</v>
      </c>
    </row>
    <row r="730" spans="1:7" x14ac:dyDescent="0.25">
      <c r="A730">
        <v>105</v>
      </c>
      <c r="B730">
        <v>1</v>
      </c>
      <c r="C730">
        <v>9.75</v>
      </c>
      <c r="D730" s="2">
        <v>44210</v>
      </c>
      <c r="E730" s="2">
        <v>44210</v>
      </c>
      <c r="F730">
        <v>2</v>
      </c>
      <c r="G730" s="10" t="str">
        <f>VLOOKUP(Table_employee_timesheet_fact1[[#This Row],[employee_dim_employee_id]],Dim_Employee!A:C,3,FALSE)</f>
        <v>Danir Hernandez</v>
      </c>
    </row>
    <row r="731" spans="1:7" x14ac:dyDescent="0.25">
      <c r="A731">
        <v>876</v>
      </c>
      <c r="B731">
        <v>1</v>
      </c>
      <c r="C731">
        <v>9.75</v>
      </c>
      <c r="D731" s="2">
        <v>44210</v>
      </c>
      <c r="E731" s="2">
        <v>44210</v>
      </c>
      <c r="F731">
        <v>9</v>
      </c>
      <c r="G731" s="10" t="str">
        <f>VLOOKUP(Table_employee_timesheet_fact1[[#This Row],[employee_dim_employee_id]],Dim_Employee!A:C,3,FALSE)</f>
        <v>Jaime Sevilla Hernandez</v>
      </c>
    </row>
    <row r="732" spans="1:7" x14ac:dyDescent="0.25">
      <c r="A732">
        <v>1772</v>
      </c>
      <c r="B732">
        <v>1</v>
      </c>
      <c r="C732">
        <v>9.5</v>
      </c>
      <c r="D732" s="2">
        <v>44210</v>
      </c>
      <c r="E732" s="2">
        <v>44210</v>
      </c>
      <c r="F732">
        <v>18</v>
      </c>
      <c r="G732" s="10" t="str">
        <f>VLOOKUP(Table_employee_timesheet_fact1[[#This Row],[employee_dim_employee_id]],Dim_Employee!A:C,3,FALSE)</f>
        <v>Nelsin Estrada-Mejia</v>
      </c>
    </row>
    <row r="733" spans="1:7" x14ac:dyDescent="0.25">
      <c r="A733">
        <v>1445</v>
      </c>
      <c r="B733">
        <v>1</v>
      </c>
      <c r="C733">
        <v>10.25</v>
      </c>
      <c r="D733" s="2">
        <v>44209</v>
      </c>
      <c r="E733" s="2">
        <v>44209</v>
      </c>
      <c r="F733">
        <v>17</v>
      </c>
      <c r="G733" s="10" t="str">
        <f>VLOOKUP(Table_employee_timesheet_fact1[[#This Row],[employee_dim_employee_id]],Dim_Employee!A:C,3,FALSE)</f>
        <v>Maynor Galeano Martinez</v>
      </c>
    </row>
    <row r="734" spans="1:7" x14ac:dyDescent="0.25">
      <c r="A734">
        <v>1831</v>
      </c>
      <c r="B734">
        <v>1</v>
      </c>
      <c r="C734">
        <v>9.5</v>
      </c>
      <c r="D734" s="2">
        <v>44209</v>
      </c>
      <c r="E734" s="2">
        <v>44209</v>
      </c>
      <c r="F734">
        <v>19</v>
      </c>
      <c r="G734" s="10" t="str">
        <f>VLOOKUP(Table_employee_timesheet_fact1[[#This Row],[employee_dim_employee_id]],Dim_Employee!A:C,3,FALSE)</f>
        <v>Ruth Alcantar</v>
      </c>
    </row>
    <row r="735" spans="1:7" x14ac:dyDescent="0.25">
      <c r="A735">
        <v>434</v>
      </c>
      <c r="B735">
        <v>1</v>
      </c>
      <c r="C735">
        <v>9.75</v>
      </c>
      <c r="D735" s="2">
        <v>44209</v>
      </c>
      <c r="E735" s="2">
        <v>44209</v>
      </c>
      <c r="F735">
        <v>3</v>
      </c>
      <c r="G735" s="10" t="str">
        <f>VLOOKUP(Table_employee_timesheet_fact1[[#This Row],[employee_dim_employee_id]],Dim_Employee!A:C,3,FALSE)</f>
        <v>Darwin Casco-Escorcia</v>
      </c>
    </row>
    <row r="736" spans="1:7" x14ac:dyDescent="0.25">
      <c r="A736">
        <v>1242</v>
      </c>
      <c r="B736">
        <v>1</v>
      </c>
      <c r="C736">
        <v>9.75</v>
      </c>
      <c r="D736" s="2">
        <v>44209</v>
      </c>
      <c r="E736" s="2">
        <v>44209</v>
      </c>
      <c r="F736">
        <v>15</v>
      </c>
      <c r="G736" s="10" t="str">
        <f>VLOOKUP(Table_employee_timesheet_fact1[[#This Row],[employee_dim_employee_id]],Dim_Employee!A:C,3,FALSE)</f>
        <v>Lorenzo Medina</v>
      </c>
    </row>
    <row r="737" spans="1:7" x14ac:dyDescent="0.25">
      <c r="A737">
        <v>622</v>
      </c>
      <c r="B737">
        <v>1</v>
      </c>
      <c r="C737">
        <v>9.5</v>
      </c>
      <c r="D737" s="2">
        <v>44209</v>
      </c>
      <c r="E737" s="2">
        <v>44209</v>
      </c>
      <c r="F737">
        <v>6</v>
      </c>
      <c r="G737" s="10" t="str">
        <f>VLOOKUP(Table_employee_timesheet_fact1[[#This Row],[employee_dim_employee_id]],Dim_Employee!A:C,3,FALSE)</f>
        <v>Hector Sevilla-Hernandez</v>
      </c>
    </row>
    <row r="738" spans="1:7" x14ac:dyDescent="0.25">
      <c r="A738">
        <v>106</v>
      </c>
      <c r="B738">
        <v>1</v>
      </c>
      <c r="C738">
        <v>9.75</v>
      </c>
      <c r="D738" s="2">
        <v>44209</v>
      </c>
      <c r="E738" s="2">
        <v>44209</v>
      </c>
      <c r="F738">
        <v>2</v>
      </c>
      <c r="G738" s="10" t="str">
        <f>VLOOKUP(Table_employee_timesheet_fact1[[#This Row],[employee_dim_employee_id]],Dim_Employee!A:C,3,FALSE)</f>
        <v>Danir Hernandez</v>
      </c>
    </row>
    <row r="739" spans="1:7" x14ac:dyDescent="0.25">
      <c r="A739">
        <v>877</v>
      </c>
      <c r="B739">
        <v>1</v>
      </c>
      <c r="C739">
        <v>9.75</v>
      </c>
      <c r="D739" s="2">
        <v>44209</v>
      </c>
      <c r="E739" s="2">
        <v>44209</v>
      </c>
      <c r="F739">
        <v>9</v>
      </c>
      <c r="G739" s="10" t="str">
        <f>VLOOKUP(Table_employee_timesheet_fact1[[#This Row],[employee_dim_employee_id]],Dim_Employee!A:C,3,FALSE)</f>
        <v>Jaime Sevilla Hernandez</v>
      </c>
    </row>
    <row r="740" spans="1:7" x14ac:dyDescent="0.25">
      <c r="A740">
        <v>1773</v>
      </c>
      <c r="B740">
        <v>1</v>
      </c>
      <c r="C740">
        <v>9.5</v>
      </c>
      <c r="D740" s="2">
        <v>44209</v>
      </c>
      <c r="E740" s="2">
        <v>44209</v>
      </c>
      <c r="F740">
        <v>18</v>
      </c>
      <c r="G740" s="10" t="str">
        <f>VLOOKUP(Table_employee_timesheet_fact1[[#This Row],[employee_dim_employee_id]],Dim_Employee!A:C,3,FALSE)</f>
        <v>Nelsin Estrada-Mejia</v>
      </c>
    </row>
    <row r="741" spans="1:7" x14ac:dyDescent="0.25">
      <c r="A741">
        <v>1243</v>
      </c>
      <c r="B741">
        <v>1</v>
      </c>
      <c r="C741">
        <v>11</v>
      </c>
      <c r="D741" s="2">
        <v>44208</v>
      </c>
      <c r="E741" s="2">
        <v>44208</v>
      </c>
      <c r="F741">
        <v>15</v>
      </c>
      <c r="G741" s="10" t="str">
        <f>VLOOKUP(Table_employee_timesheet_fact1[[#This Row],[employee_dim_employee_id]],Dim_Employee!A:C,3,FALSE)</f>
        <v>Lorenzo Medina</v>
      </c>
    </row>
    <row r="742" spans="1:7" x14ac:dyDescent="0.25">
      <c r="A742">
        <v>435</v>
      </c>
      <c r="B742">
        <v>1</v>
      </c>
      <c r="C742">
        <v>11.25</v>
      </c>
      <c r="D742" s="2">
        <v>44208</v>
      </c>
      <c r="E742" s="2">
        <v>44208</v>
      </c>
      <c r="F742">
        <v>3</v>
      </c>
      <c r="G742" s="10" t="str">
        <f>VLOOKUP(Table_employee_timesheet_fact1[[#This Row],[employee_dim_employee_id]],Dim_Employee!A:C,3,FALSE)</f>
        <v>Darwin Casco-Escorcia</v>
      </c>
    </row>
    <row r="743" spans="1:7" x14ac:dyDescent="0.25">
      <c r="A743">
        <v>1446</v>
      </c>
      <c r="B743">
        <v>1</v>
      </c>
      <c r="C743">
        <v>11.25</v>
      </c>
      <c r="D743" s="2">
        <v>44208</v>
      </c>
      <c r="E743" s="2">
        <v>44208</v>
      </c>
      <c r="F743">
        <v>17</v>
      </c>
      <c r="G743" s="10" t="str">
        <f>VLOOKUP(Table_employee_timesheet_fact1[[#This Row],[employee_dim_employee_id]],Dim_Employee!A:C,3,FALSE)</f>
        <v>Maynor Galeano Martinez</v>
      </c>
    </row>
    <row r="744" spans="1:7" x14ac:dyDescent="0.25">
      <c r="A744">
        <v>1832</v>
      </c>
      <c r="B744">
        <v>1</v>
      </c>
      <c r="C744">
        <v>10.5</v>
      </c>
      <c r="D744" s="2">
        <v>44208</v>
      </c>
      <c r="E744" s="2">
        <v>44208</v>
      </c>
      <c r="F744">
        <v>19</v>
      </c>
      <c r="G744" s="10" t="str">
        <f>VLOOKUP(Table_employee_timesheet_fact1[[#This Row],[employee_dim_employee_id]],Dim_Employee!A:C,3,FALSE)</f>
        <v>Ruth Alcantar</v>
      </c>
    </row>
    <row r="745" spans="1:7" x14ac:dyDescent="0.25">
      <c r="A745">
        <v>623</v>
      </c>
      <c r="B745">
        <v>1</v>
      </c>
      <c r="C745">
        <v>11</v>
      </c>
      <c r="D745" s="2">
        <v>44208</v>
      </c>
      <c r="E745" s="2">
        <v>44208</v>
      </c>
      <c r="F745">
        <v>6</v>
      </c>
      <c r="G745" s="10" t="str">
        <f>VLOOKUP(Table_employee_timesheet_fact1[[#This Row],[employee_dim_employee_id]],Dim_Employee!A:C,3,FALSE)</f>
        <v>Hector Sevilla-Hernandez</v>
      </c>
    </row>
    <row r="746" spans="1:7" x14ac:dyDescent="0.25">
      <c r="A746">
        <v>107</v>
      </c>
      <c r="B746">
        <v>1</v>
      </c>
      <c r="C746">
        <v>11.25</v>
      </c>
      <c r="D746" s="2">
        <v>44208</v>
      </c>
      <c r="E746" s="2">
        <v>44208</v>
      </c>
      <c r="F746">
        <v>2</v>
      </c>
      <c r="G746" s="10" t="str">
        <f>VLOOKUP(Table_employee_timesheet_fact1[[#This Row],[employee_dim_employee_id]],Dim_Employee!A:C,3,FALSE)</f>
        <v>Danir Hernandez</v>
      </c>
    </row>
    <row r="747" spans="1:7" x14ac:dyDescent="0.25">
      <c r="A747">
        <v>878</v>
      </c>
      <c r="B747">
        <v>1</v>
      </c>
      <c r="C747">
        <v>11.25</v>
      </c>
      <c r="D747" s="2">
        <v>44208</v>
      </c>
      <c r="E747" s="2">
        <v>44208</v>
      </c>
      <c r="F747">
        <v>9</v>
      </c>
      <c r="G747" s="10" t="str">
        <f>VLOOKUP(Table_employee_timesheet_fact1[[#This Row],[employee_dim_employee_id]],Dim_Employee!A:C,3,FALSE)</f>
        <v>Jaime Sevilla Hernandez</v>
      </c>
    </row>
    <row r="748" spans="1:7" x14ac:dyDescent="0.25">
      <c r="A748">
        <v>1774</v>
      </c>
      <c r="B748">
        <v>1</v>
      </c>
      <c r="C748">
        <v>10.75</v>
      </c>
      <c r="D748" s="2">
        <v>44208</v>
      </c>
      <c r="E748" s="2">
        <v>44208</v>
      </c>
      <c r="F748">
        <v>18</v>
      </c>
      <c r="G748" s="10" t="str">
        <f>VLOOKUP(Table_employee_timesheet_fact1[[#This Row],[employee_dim_employee_id]],Dim_Employee!A:C,3,FALSE)</f>
        <v>Nelsin Estrada-Mejia</v>
      </c>
    </row>
    <row r="749" spans="1:7" x14ac:dyDescent="0.25">
      <c r="A749">
        <v>624</v>
      </c>
      <c r="B749">
        <v>1</v>
      </c>
      <c r="C749">
        <v>9.75</v>
      </c>
      <c r="D749" s="2">
        <v>44207</v>
      </c>
      <c r="E749" s="2">
        <v>44207</v>
      </c>
      <c r="F749">
        <v>6</v>
      </c>
      <c r="G749" s="10" t="str">
        <f>VLOOKUP(Table_employee_timesheet_fact1[[#This Row],[employee_dim_employee_id]],Dim_Employee!A:C,3,FALSE)</f>
        <v>Hector Sevilla-Hernandez</v>
      </c>
    </row>
    <row r="750" spans="1:7" x14ac:dyDescent="0.25">
      <c r="A750">
        <v>1833</v>
      </c>
      <c r="B750">
        <v>1</v>
      </c>
      <c r="C750">
        <v>9.25</v>
      </c>
      <c r="D750" s="2">
        <v>44207</v>
      </c>
      <c r="E750" s="2">
        <v>44207</v>
      </c>
      <c r="F750">
        <v>19</v>
      </c>
      <c r="G750" s="10" t="str">
        <f>VLOOKUP(Table_employee_timesheet_fact1[[#This Row],[employee_dim_employee_id]],Dim_Employee!A:C,3,FALSE)</f>
        <v>Ruth Alcantar</v>
      </c>
    </row>
    <row r="751" spans="1:7" x14ac:dyDescent="0.25">
      <c r="A751">
        <v>436</v>
      </c>
      <c r="B751">
        <v>1</v>
      </c>
      <c r="C751">
        <v>9.75</v>
      </c>
      <c r="D751" s="2">
        <v>44207</v>
      </c>
      <c r="E751" s="2">
        <v>44207</v>
      </c>
      <c r="F751">
        <v>3</v>
      </c>
      <c r="G751" s="10" t="str">
        <f>VLOOKUP(Table_employee_timesheet_fact1[[#This Row],[employee_dim_employee_id]],Dim_Employee!A:C,3,FALSE)</f>
        <v>Darwin Casco-Escorcia</v>
      </c>
    </row>
    <row r="752" spans="1:7" x14ac:dyDescent="0.25">
      <c r="A752">
        <v>1244</v>
      </c>
      <c r="B752">
        <v>1</v>
      </c>
      <c r="C752">
        <v>9.75</v>
      </c>
      <c r="D752" s="2">
        <v>44207</v>
      </c>
      <c r="E752" s="2">
        <v>44207</v>
      </c>
      <c r="F752">
        <v>15</v>
      </c>
      <c r="G752" s="10" t="str">
        <f>VLOOKUP(Table_employee_timesheet_fact1[[#This Row],[employee_dim_employee_id]],Dim_Employee!A:C,3,FALSE)</f>
        <v>Lorenzo Medina</v>
      </c>
    </row>
    <row r="753" spans="1:7" x14ac:dyDescent="0.25">
      <c r="A753">
        <v>1447</v>
      </c>
      <c r="B753">
        <v>1</v>
      </c>
      <c r="C753">
        <v>9.75</v>
      </c>
      <c r="D753" s="2">
        <v>44207</v>
      </c>
      <c r="E753" s="2">
        <v>44207</v>
      </c>
      <c r="F753">
        <v>17</v>
      </c>
      <c r="G753" s="10" t="str">
        <f>VLOOKUP(Table_employee_timesheet_fact1[[#This Row],[employee_dim_employee_id]],Dim_Employee!A:C,3,FALSE)</f>
        <v>Maynor Galeano Martinez</v>
      </c>
    </row>
    <row r="754" spans="1:7" x14ac:dyDescent="0.25">
      <c r="A754">
        <v>108</v>
      </c>
      <c r="B754">
        <v>1</v>
      </c>
      <c r="C754">
        <v>9.75</v>
      </c>
      <c r="D754" s="2">
        <v>44207</v>
      </c>
      <c r="E754" s="2">
        <v>44207</v>
      </c>
      <c r="F754">
        <v>2</v>
      </c>
      <c r="G754" s="10" t="str">
        <f>VLOOKUP(Table_employee_timesheet_fact1[[#This Row],[employee_dim_employee_id]],Dim_Employee!A:C,3,FALSE)</f>
        <v>Danir Hernandez</v>
      </c>
    </row>
    <row r="755" spans="1:7" x14ac:dyDescent="0.25">
      <c r="A755">
        <v>879</v>
      </c>
      <c r="B755">
        <v>1</v>
      </c>
      <c r="C755">
        <v>9.75</v>
      </c>
      <c r="D755" s="2">
        <v>44207</v>
      </c>
      <c r="E755" s="2">
        <v>44207</v>
      </c>
      <c r="F755">
        <v>9</v>
      </c>
      <c r="G755" s="10" t="str">
        <f>VLOOKUP(Table_employee_timesheet_fact1[[#This Row],[employee_dim_employee_id]],Dim_Employee!A:C,3,FALSE)</f>
        <v>Jaime Sevilla Hernandez</v>
      </c>
    </row>
    <row r="756" spans="1:7" x14ac:dyDescent="0.25">
      <c r="A756">
        <v>1350</v>
      </c>
      <c r="B756">
        <v>1</v>
      </c>
      <c r="C756">
        <v>10.5</v>
      </c>
      <c r="D756" s="2">
        <v>44204</v>
      </c>
      <c r="E756" s="2">
        <v>44204</v>
      </c>
      <c r="F756">
        <v>16</v>
      </c>
      <c r="G756" s="10" t="str">
        <f>VLOOKUP(Table_employee_timesheet_fact1[[#This Row],[employee_dim_employee_id]],Dim_Employee!A:C,3,FALSE)</f>
        <v>Luis Tarango</v>
      </c>
    </row>
    <row r="757" spans="1:7" x14ac:dyDescent="0.25">
      <c r="A757">
        <v>1834</v>
      </c>
      <c r="B757">
        <v>1</v>
      </c>
      <c r="C757">
        <v>10.5</v>
      </c>
      <c r="D757" s="2">
        <v>44204</v>
      </c>
      <c r="E757" s="2">
        <v>44204</v>
      </c>
      <c r="F757">
        <v>19</v>
      </c>
      <c r="G757" s="10" t="str">
        <f>VLOOKUP(Table_employee_timesheet_fact1[[#This Row],[employee_dim_employee_id]],Dim_Employee!A:C,3,FALSE)</f>
        <v>Ruth Alcantar</v>
      </c>
    </row>
    <row r="758" spans="1:7" x14ac:dyDescent="0.25">
      <c r="A758">
        <v>109</v>
      </c>
      <c r="B758">
        <v>1</v>
      </c>
      <c r="C758">
        <v>10.5</v>
      </c>
      <c r="D758" s="2">
        <v>44204</v>
      </c>
      <c r="E758" s="2">
        <v>44204</v>
      </c>
      <c r="F758">
        <v>2</v>
      </c>
      <c r="G758" s="10" t="str">
        <f>VLOOKUP(Table_employee_timesheet_fact1[[#This Row],[employee_dim_employee_id]],Dim_Employee!A:C,3,FALSE)</f>
        <v>Danir Hernandez</v>
      </c>
    </row>
    <row r="759" spans="1:7" x14ac:dyDescent="0.25">
      <c r="A759">
        <v>625</v>
      </c>
      <c r="B759">
        <v>1</v>
      </c>
      <c r="C759">
        <v>10.75</v>
      </c>
      <c r="D759" s="2">
        <v>44204</v>
      </c>
      <c r="E759" s="2">
        <v>44204</v>
      </c>
      <c r="F759">
        <v>6</v>
      </c>
      <c r="G759" s="10" t="str">
        <f>VLOOKUP(Table_employee_timesheet_fact1[[#This Row],[employee_dim_employee_id]],Dim_Employee!A:C,3,FALSE)</f>
        <v>Hector Sevilla-Hernandez</v>
      </c>
    </row>
    <row r="760" spans="1:7" x14ac:dyDescent="0.25">
      <c r="A760">
        <v>437</v>
      </c>
      <c r="B760">
        <v>1</v>
      </c>
      <c r="C760">
        <v>11</v>
      </c>
      <c r="D760" s="2">
        <v>44204</v>
      </c>
      <c r="E760" s="2">
        <v>44204</v>
      </c>
      <c r="F760">
        <v>3</v>
      </c>
      <c r="G760" s="10" t="str">
        <f>VLOOKUP(Table_employee_timesheet_fact1[[#This Row],[employee_dim_employee_id]],Dim_Employee!A:C,3,FALSE)</f>
        <v>Darwin Casco-Escorcia</v>
      </c>
    </row>
    <row r="761" spans="1:7" x14ac:dyDescent="0.25">
      <c r="A761">
        <v>1245</v>
      </c>
      <c r="B761">
        <v>1</v>
      </c>
      <c r="C761">
        <v>11</v>
      </c>
      <c r="D761" s="2">
        <v>44204</v>
      </c>
      <c r="E761" s="2">
        <v>44204</v>
      </c>
      <c r="F761">
        <v>15</v>
      </c>
      <c r="G761" s="10" t="str">
        <f>VLOOKUP(Table_employee_timesheet_fact1[[#This Row],[employee_dim_employee_id]],Dim_Employee!A:C,3,FALSE)</f>
        <v>Lorenzo Medina</v>
      </c>
    </row>
    <row r="762" spans="1:7" x14ac:dyDescent="0.25">
      <c r="A762">
        <v>880</v>
      </c>
      <c r="B762">
        <v>1</v>
      </c>
      <c r="C762">
        <v>9.25</v>
      </c>
      <c r="D762" s="2">
        <v>44204</v>
      </c>
      <c r="E762" s="2">
        <v>44204</v>
      </c>
      <c r="F762">
        <v>9</v>
      </c>
      <c r="G762" s="10" t="str">
        <f>VLOOKUP(Table_employee_timesheet_fact1[[#This Row],[employee_dim_employee_id]],Dim_Employee!A:C,3,FALSE)</f>
        <v>Jaime Sevilla Hernandez</v>
      </c>
    </row>
    <row r="763" spans="1:7" x14ac:dyDescent="0.25">
      <c r="A763">
        <v>1448</v>
      </c>
      <c r="B763">
        <v>1</v>
      </c>
      <c r="C763">
        <v>11</v>
      </c>
      <c r="D763" s="2">
        <v>44204</v>
      </c>
      <c r="E763" s="2">
        <v>44204</v>
      </c>
      <c r="F763">
        <v>17</v>
      </c>
      <c r="G763" s="10" t="str">
        <f>VLOOKUP(Table_employee_timesheet_fact1[[#This Row],[employee_dim_employee_id]],Dim_Employee!A:C,3,FALSE)</f>
        <v>Maynor Galeano Martinez</v>
      </c>
    </row>
    <row r="764" spans="1:7" x14ac:dyDescent="0.25">
      <c r="A764">
        <v>438</v>
      </c>
      <c r="B764">
        <v>1</v>
      </c>
      <c r="C764">
        <v>9.5</v>
      </c>
      <c r="D764" s="2">
        <v>44203</v>
      </c>
      <c r="E764" s="2">
        <v>44203</v>
      </c>
      <c r="F764">
        <v>3</v>
      </c>
      <c r="G764" s="10" t="str">
        <f>VLOOKUP(Table_employee_timesheet_fact1[[#This Row],[employee_dim_employee_id]],Dim_Employee!A:C,3,FALSE)</f>
        <v>Darwin Casco-Escorcia</v>
      </c>
    </row>
    <row r="765" spans="1:7" x14ac:dyDescent="0.25">
      <c r="A765">
        <v>1246</v>
      </c>
      <c r="B765">
        <v>1</v>
      </c>
      <c r="C765">
        <v>9.5</v>
      </c>
      <c r="D765" s="2">
        <v>44203</v>
      </c>
      <c r="E765" s="2">
        <v>44203</v>
      </c>
      <c r="F765">
        <v>15</v>
      </c>
      <c r="G765" s="10" t="str">
        <f>VLOOKUP(Table_employee_timesheet_fact1[[#This Row],[employee_dim_employee_id]],Dim_Employee!A:C,3,FALSE)</f>
        <v>Lorenzo Medina</v>
      </c>
    </row>
    <row r="766" spans="1:7" x14ac:dyDescent="0.25">
      <c r="A766">
        <v>881</v>
      </c>
      <c r="B766">
        <v>1</v>
      </c>
      <c r="C766">
        <v>9.5</v>
      </c>
      <c r="D766" s="2">
        <v>44203</v>
      </c>
      <c r="E766" s="2">
        <v>44203</v>
      </c>
      <c r="F766">
        <v>9</v>
      </c>
      <c r="G766" s="10" t="str">
        <f>VLOOKUP(Table_employee_timesheet_fact1[[#This Row],[employee_dim_employee_id]],Dim_Employee!A:C,3,FALSE)</f>
        <v>Jaime Sevilla Hernandez</v>
      </c>
    </row>
    <row r="767" spans="1:7" x14ac:dyDescent="0.25">
      <c r="A767">
        <v>1449</v>
      </c>
      <c r="B767">
        <v>1</v>
      </c>
      <c r="C767">
        <v>9.75</v>
      </c>
      <c r="D767" s="2">
        <v>44203</v>
      </c>
      <c r="E767" s="2">
        <v>44203</v>
      </c>
      <c r="F767">
        <v>17</v>
      </c>
      <c r="G767" s="10" t="str">
        <f>VLOOKUP(Table_employee_timesheet_fact1[[#This Row],[employee_dim_employee_id]],Dim_Employee!A:C,3,FALSE)</f>
        <v>Maynor Galeano Martinez</v>
      </c>
    </row>
    <row r="768" spans="1:7" x14ac:dyDescent="0.25">
      <c r="A768">
        <v>626</v>
      </c>
      <c r="B768">
        <v>1</v>
      </c>
      <c r="C768">
        <v>9.5</v>
      </c>
      <c r="D768" s="2">
        <v>44203</v>
      </c>
      <c r="E768" s="2">
        <v>44203</v>
      </c>
      <c r="F768">
        <v>6</v>
      </c>
      <c r="G768" s="10" t="str">
        <f>VLOOKUP(Table_employee_timesheet_fact1[[#This Row],[employee_dim_employee_id]],Dim_Employee!A:C,3,FALSE)</f>
        <v>Hector Sevilla-Hernandez</v>
      </c>
    </row>
    <row r="769" spans="1:7" x14ac:dyDescent="0.25">
      <c r="A769">
        <v>1351</v>
      </c>
      <c r="B769">
        <v>1</v>
      </c>
      <c r="C769">
        <v>8.25</v>
      </c>
      <c r="D769" s="2">
        <v>44203</v>
      </c>
      <c r="E769" s="2">
        <v>44203</v>
      </c>
      <c r="F769">
        <v>16</v>
      </c>
      <c r="G769" s="10" t="str">
        <f>VLOOKUP(Table_employee_timesheet_fact1[[#This Row],[employee_dim_employee_id]],Dim_Employee!A:C,3,FALSE)</f>
        <v>Luis Tarango</v>
      </c>
    </row>
    <row r="770" spans="1:7" x14ac:dyDescent="0.25">
      <c r="A770">
        <v>110</v>
      </c>
      <c r="B770">
        <v>1</v>
      </c>
      <c r="C770">
        <v>9.75</v>
      </c>
      <c r="D770" s="2">
        <v>44203</v>
      </c>
      <c r="E770" s="2">
        <v>44203</v>
      </c>
      <c r="F770">
        <v>2</v>
      </c>
      <c r="G770" s="10" t="str">
        <f>VLOOKUP(Table_employee_timesheet_fact1[[#This Row],[employee_dim_employee_id]],Dim_Employee!A:C,3,FALSE)</f>
        <v>Danir Hernandez</v>
      </c>
    </row>
    <row r="771" spans="1:7" x14ac:dyDescent="0.25">
      <c r="A771">
        <v>1835</v>
      </c>
      <c r="B771">
        <v>1</v>
      </c>
      <c r="C771">
        <v>8.25</v>
      </c>
      <c r="D771" s="2">
        <v>44203</v>
      </c>
      <c r="E771" s="2">
        <v>44203</v>
      </c>
      <c r="F771">
        <v>19</v>
      </c>
      <c r="G771" s="10" t="str">
        <f>VLOOKUP(Table_employee_timesheet_fact1[[#This Row],[employee_dim_employee_id]],Dim_Employee!A:C,3,FALSE)</f>
        <v>Ruth Alcantar</v>
      </c>
    </row>
    <row r="772" spans="1:7" x14ac:dyDescent="0.25">
      <c r="A772">
        <v>439</v>
      </c>
      <c r="B772">
        <v>1</v>
      </c>
      <c r="C772">
        <v>10.5</v>
      </c>
      <c r="D772" s="2">
        <v>44202</v>
      </c>
      <c r="E772" s="2">
        <v>44202</v>
      </c>
      <c r="F772">
        <v>3</v>
      </c>
      <c r="G772" s="10" t="str">
        <f>VLOOKUP(Table_employee_timesheet_fact1[[#This Row],[employee_dim_employee_id]],Dim_Employee!A:C,3,FALSE)</f>
        <v>Darwin Casco-Escorcia</v>
      </c>
    </row>
    <row r="773" spans="1:7" x14ac:dyDescent="0.25">
      <c r="A773">
        <v>627</v>
      </c>
      <c r="B773">
        <v>1</v>
      </c>
      <c r="C773">
        <v>10.25</v>
      </c>
      <c r="D773" s="2">
        <v>44202</v>
      </c>
      <c r="E773" s="2">
        <v>44202</v>
      </c>
      <c r="F773">
        <v>6</v>
      </c>
      <c r="G773" s="10" t="str">
        <f>VLOOKUP(Table_employee_timesheet_fact1[[#This Row],[employee_dim_employee_id]],Dim_Employee!A:C,3,FALSE)</f>
        <v>Hector Sevilla-Hernandez</v>
      </c>
    </row>
    <row r="774" spans="1:7" x14ac:dyDescent="0.25">
      <c r="A774">
        <v>1247</v>
      </c>
      <c r="B774">
        <v>1</v>
      </c>
      <c r="C774">
        <v>10.5</v>
      </c>
      <c r="D774" s="2">
        <v>44202</v>
      </c>
      <c r="E774" s="2">
        <v>44202</v>
      </c>
      <c r="F774">
        <v>15</v>
      </c>
      <c r="G774" s="10" t="str">
        <f>VLOOKUP(Table_employee_timesheet_fact1[[#This Row],[employee_dim_employee_id]],Dim_Employee!A:C,3,FALSE)</f>
        <v>Lorenzo Medina</v>
      </c>
    </row>
    <row r="775" spans="1:7" x14ac:dyDescent="0.25">
      <c r="A775">
        <v>882</v>
      </c>
      <c r="B775">
        <v>1</v>
      </c>
      <c r="C775">
        <v>9.75</v>
      </c>
      <c r="D775" s="2">
        <v>44202</v>
      </c>
      <c r="E775" s="2">
        <v>44202</v>
      </c>
      <c r="F775">
        <v>9</v>
      </c>
      <c r="G775" s="10" t="str">
        <f>VLOOKUP(Table_employee_timesheet_fact1[[#This Row],[employee_dim_employee_id]],Dim_Employee!A:C,3,FALSE)</f>
        <v>Jaime Sevilla Hernandez</v>
      </c>
    </row>
    <row r="776" spans="1:7" x14ac:dyDescent="0.25">
      <c r="A776">
        <v>1352</v>
      </c>
      <c r="B776">
        <v>1</v>
      </c>
      <c r="C776">
        <v>10</v>
      </c>
      <c r="D776" s="2">
        <v>44202</v>
      </c>
      <c r="E776" s="2">
        <v>44202</v>
      </c>
      <c r="F776">
        <v>16</v>
      </c>
      <c r="G776" s="10" t="str">
        <f>VLOOKUP(Table_employee_timesheet_fact1[[#This Row],[employee_dim_employee_id]],Dim_Employee!A:C,3,FALSE)</f>
        <v>Luis Tarango</v>
      </c>
    </row>
    <row r="777" spans="1:7" x14ac:dyDescent="0.25">
      <c r="A777">
        <v>1836</v>
      </c>
      <c r="B777">
        <v>1</v>
      </c>
      <c r="C777">
        <v>10</v>
      </c>
      <c r="D777" s="2">
        <v>44202</v>
      </c>
      <c r="E777" s="2">
        <v>44202</v>
      </c>
      <c r="F777">
        <v>19</v>
      </c>
      <c r="G777" s="10" t="str">
        <f>VLOOKUP(Table_employee_timesheet_fact1[[#This Row],[employee_dim_employee_id]],Dim_Employee!A:C,3,FALSE)</f>
        <v>Ruth Alcantar</v>
      </c>
    </row>
    <row r="778" spans="1:7" x14ac:dyDescent="0.25">
      <c r="A778">
        <v>111</v>
      </c>
      <c r="B778">
        <v>1</v>
      </c>
      <c r="C778">
        <v>9.25</v>
      </c>
      <c r="D778" s="2">
        <v>44202</v>
      </c>
      <c r="E778" s="2">
        <v>44202</v>
      </c>
      <c r="F778">
        <v>2</v>
      </c>
      <c r="G778" s="10" t="str">
        <f>VLOOKUP(Table_employee_timesheet_fact1[[#This Row],[employee_dim_employee_id]],Dim_Employee!A:C,3,FALSE)</f>
        <v>Danir Hernandez</v>
      </c>
    </row>
    <row r="779" spans="1:7" x14ac:dyDescent="0.25">
      <c r="A779">
        <v>1450</v>
      </c>
      <c r="B779">
        <v>1</v>
      </c>
      <c r="C779">
        <v>10.75</v>
      </c>
      <c r="D779" s="2">
        <v>44202</v>
      </c>
      <c r="E779" s="2">
        <v>44202</v>
      </c>
      <c r="F779">
        <v>17</v>
      </c>
      <c r="G779" s="10" t="str">
        <f>VLOOKUP(Table_employee_timesheet_fact1[[#This Row],[employee_dim_employee_id]],Dim_Employee!A:C,3,FALSE)</f>
        <v>Maynor Galeano Martinez</v>
      </c>
    </row>
    <row r="780" spans="1:7" x14ac:dyDescent="0.25">
      <c r="A780">
        <v>1837</v>
      </c>
      <c r="B780">
        <v>1</v>
      </c>
      <c r="C780">
        <v>10</v>
      </c>
      <c r="D780" s="2">
        <v>44201</v>
      </c>
      <c r="E780" s="2">
        <v>44201</v>
      </c>
      <c r="F780">
        <v>19</v>
      </c>
      <c r="G780" s="10" t="str">
        <f>VLOOKUP(Table_employee_timesheet_fact1[[#This Row],[employee_dim_employee_id]],Dim_Employee!A:C,3,FALSE)</f>
        <v>Ruth Alcantar</v>
      </c>
    </row>
    <row r="781" spans="1:7" x14ac:dyDescent="0.25">
      <c r="A781">
        <v>1451</v>
      </c>
      <c r="B781">
        <v>1</v>
      </c>
      <c r="C781">
        <v>10.75</v>
      </c>
      <c r="D781" s="2">
        <v>44201</v>
      </c>
      <c r="E781" s="2">
        <v>44201</v>
      </c>
      <c r="F781">
        <v>17</v>
      </c>
      <c r="G781" s="10" t="str">
        <f>VLOOKUP(Table_employee_timesheet_fact1[[#This Row],[employee_dim_employee_id]],Dim_Employee!A:C,3,FALSE)</f>
        <v>Maynor Galeano Martinez</v>
      </c>
    </row>
    <row r="782" spans="1:7" x14ac:dyDescent="0.25">
      <c r="A782">
        <v>440</v>
      </c>
      <c r="B782">
        <v>1</v>
      </c>
      <c r="C782">
        <v>10.5</v>
      </c>
      <c r="D782" s="2">
        <v>44201</v>
      </c>
      <c r="E782" s="2">
        <v>44201</v>
      </c>
      <c r="F782">
        <v>3</v>
      </c>
      <c r="G782" s="10" t="str">
        <f>VLOOKUP(Table_employee_timesheet_fact1[[#This Row],[employee_dim_employee_id]],Dim_Employee!A:C,3,FALSE)</f>
        <v>Darwin Casco-Escorcia</v>
      </c>
    </row>
    <row r="783" spans="1:7" x14ac:dyDescent="0.25">
      <c r="A783">
        <v>628</v>
      </c>
      <c r="B783">
        <v>1</v>
      </c>
      <c r="C783">
        <v>10.25</v>
      </c>
      <c r="D783" s="2">
        <v>44201</v>
      </c>
      <c r="E783" s="2">
        <v>44201</v>
      </c>
      <c r="F783">
        <v>6</v>
      </c>
      <c r="G783" s="10" t="str">
        <f>VLOOKUP(Table_employee_timesheet_fact1[[#This Row],[employee_dim_employee_id]],Dim_Employee!A:C,3,FALSE)</f>
        <v>Hector Sevilla-Hernandez</v>
      </c>
    </row>
    <row r="784" spans="1:7" x14ac:dyDescent="0.25">
      <c r="A784">
        <v>1353</v>
      </c>
      <c r="B784">
        <v>1</v>
      </c>
      <c r="C784">
        <v>10</v>
      </c>
      <c r="D784" s="2">
        <v>44201</v>
      </c>
      <c r="E784" s="2">
        <v>44201</v>
      </c>
      <c r="F784">
        <v>16</v>
      </c>
      <c r="G784" s="10" t="str">
        <f>VLOOKUP(Table_employee_timesheet_fact1[[#This Row],[employee_dim_employee_id]],Dim_Employee!A:C,3,FALSE)</f>
        <v>Luis Tarango</v>
      </c>
    </row>
    <row r="785" spans="1:7" x14ac:dyDescent="0.25">
      <c r="A785">
        <v>112</v>
      </c>
      <c r="B785">
        <v>1</v>
      </c>
      <c r="C785">
        <v>10.5</v>
      </c>
      <c r="D785" s="2">
        <v>44201</v>
      </c>
      <c r="E785" s="2">
        <v>44201</v>
      </c>
      <c r="F785">
        <v>2</v>
      </c>
      <c r="G785" s="10" t="str">
        <f>VLOOKUP(Table_employee_timesheet_fact1[[#This Row],[employee_dim_employee_id]],Dim_Employee!A:C,3,FALSE)</f>
        <v>Danir Hernandez</v>
      </c>
    </row>
    <row r="786" spans="1:7" x14ac:dyDescent="0.25">
      <c r="A786">
        <v>883</v>
      </c>
      <c r="B786">
        <v>1</v>
      </c>
      <c r="C786">
        <v>10.5</v>
      </c>
      <c r="D786" s="2">
        <v>44201</v>
      </c>
      <c r="E786" s="2">
        <v>44201</v>
      </c>
      <c r="F786">
        <v>9</v>
      </c>
      <c r="G786" s="10" t="str">
        <f>VLOOKUP(Table_employee_timesheet_fact1[[#This Row],[employee_dim_employee_id]],Dim_Employee!A:C,3,FALSE)</f>
        <v>Jaime Sevilla Hernandez</v>
      </c>
    </row>
    <row r="787" spans="1:7" x14ac:dyDescent="0.25">
      <c r="A787">
        <v>1248</v>
      </c>
      <c r="B787">
        <v>1</v>
      </c>
      <c r="C787">
        <v>10</v>
      </c>
      <c r="D787" s="2">
        <v>44201</v>
      </c>
      <c r="E787" s="2">
        <v>44201</v>
      </c>
      <c r="F787">
        <v>15</v>
      </c>
      <c r="G787" s="10" t="str">
        <f>VLOOKUP(Table_employee_timesheet_fact1[[#This Row],[employee_dim_employee_id]],Dim_Employee!A:C,3,FALSE)</f>
        <v>Lorenzo Medina</v>
      </c>
    </row>
    <row r="788" spans="1:7" x14ac:dyDescent="0.25">
      <c r="A788">
        <v>113</v>
      </c>
      <c r="B788">
        <v>1</v>
      </c>
      <c r="C788">
        <v>10.5</v>
      </c>
      <c r="D788" s="2">
        <v>44200</v>
      </c>
      <c r="E788" s="2">
        <v>44200</v>
      </c>
      <c r="F788">
        <v>2</v>
      </c>
      <c r="G788" s="10" t="str">
        <f>VLOOKUP(Table_employee_timesheet_fact1[[#This Row],[employee_dim_employee_id]],Dim_Employee!A:C,3,FALSE)</f>
        <v>Danir Hernandez</v>
      </c>
    </row>
    <row r="789" spans="1:7" x14ac:dyDescent="0.25">
      <c r="A789">
        <v>1354</v>
      </c>
      <c r="B789">
        <v>1</v>
      </c>
      <c r="C789">
        <v>10.25</v>
      </c>
      <c r="D789" s="2">
        <v>44200</v>
      </c>
      <c r="E789" s="2">
        <v>44200</v>
      </c>
      <c r="F789">
        <v>16</v>
      </c>
      <c r="G789" s="10" t="str">
        <f>VLOOKUP(Table_employee_timesheet_fact1[[#This Row],[employee_dim_employee_id]],Dim_Employee!A:C,3,FALSE)</f>
        <v>Luis Tarango</v>
      </c>
    </row>
    <row r="790" spans="1:7" x14ac:dyDescent="0.25">
      <c r="A790">
        <v>629</v>
      </c>
      <c r="B790">
        <v>1</v>
      </c>
      <c r="C790">
        <v>10.5</v>
      </c>
      <c r="D790" s="2">
        <v>44200</v>
      </c>
      <c r="E790" s="2">
        <v>44200</v>
      </c>
      <c r="F790">
        <v>6</v>
      </c>
      <c r="G790" s="10" t="str">
        <f>VLOOKUP(Table_employee_timesheet_fact1[[#This Row],[employee_dim_employee_id]],Dim_Employee!A:C,3,FALSE)</f>
        <v>Hector Sevilla-Hernandez</v>
      </c>
    </row>
    <row r="791" spans="1:7" x14ac:dyDescent="0.25">
      <c r="A791">
        <v>1452</v>
      </c>
      <c r="B791">
        <v>1</v>
      </c>
      <c r="C791">
        <v>10.25</v>
      </c>
      <c r="D791" s="2">
        <v>44200</v>
      </c>
      <c r="E791" s="2">
        <v>44200</v>
      </c>
      <c r="F791">
        <v>17</v>
      </c>
      <c r="G791" s="10" t="str">
        <f>VLOOKUP(Table_employee_timesheet_fact1[[#This Row],[employee_dim_employee_id]],Dim_Employee!A:C,3,FALSE)</f>
        <v>Maynor Galeano Martinez</v>
      </c>
    </row>
    <row r="792" spans="1:7" x14ac:dyDescent="0.25">
      <c r="A792">
        <v>884</v>
      </c>
      <c r="B792">
        <v>1</v>
      </c>
      <c r="C792">
        <v>9.5</v>
      </c>
      <c r="D792" s="2">
        <v>44200</v>
      </c>
      <c r="E792" s="2">
        <v>44200</v>
      </c>
      <c r="F792">
        <v>9</v>
      </c>
      <c r="G792" s="10" t="str">
        <f>VLOOKUP(Table_employee_timesheet_fact1[[#This Row],[employee_dim_employee_id]],Dim_Employee!A:C,3,FALSE)</f>
        <v>Jaime Sevilla Hernandez</v>
      </c>
    </row>
    <row r="793" spans="1:7" x14ac:dyDescent="0.25">
      <c r="A793">
        <v>1838</v>
      </c>
      <c r="B793">
        <v>1</v>
      </c>
      <c r="C793">
        <v>10.25</v>
      </c>
      <c r="D793" s="2">
        <v>44200</v>
      </c>
      <c r="E793" s="2">
        <v>44200</v>
      </c>
      <c r="F793">
        <v>19</v>
      </c>
      <c r="G793" s="10" t="str">
        <f>VLOOKUP(Table_employee_timesheet_fact1[[#This Row],[employee_dim_employee_id]],Dim_Employee!A:C,3,FALSE)</f>
        <v>Ruth Alcantar</v>
      </c>
    </row>
    <row r="794" spans="1:7" x14ac:dyDescent="0.25">
      <c r="A794">
        <v>441</v>
      </c>
      <c r="B794">
        <v>1</v>
      </c>
      <c r="C794">
        <v>10.75</v>
      </c>
      <c r="D794" s="2">
        <v>44200</v>
      </c>
      <c r="E794" s="2">
        <v>44200</v>
      </c>
      <c r="F794">
        <v>3</v>
      </c>
      <c r="G794" s="10" t="str">
        <f>VLOOKUP(Table_employee_timesheet_fact1[[#This Row],[employee_dim_employee_id]],Dim_Employee!A:C,3,FALSE)</f>
        <v>Darwin Casco-Escorcia</v>
      </c>
    </row>
    <row r="795" spans="1:7" x14ac:dyDescent="0.25">
      <c r="A795">
        <v>1249</v>
      </c>
      <c r="B795">
        <v>1</v>
      </c>
      <c r="C795">
        <v>10.75</v>
      </c>
      <c r="D795" s="2">
        <v>44200</v>
      </c>
      <c r="E795" s="2">
        <v>44200</v>
      </c>
      <c r="F795">
        <v>15</v>
      </c>
      <c r="G795" s="10" t="str">
        <f>VLOOKUP(Table_employee_timesheet_fact1[[#This Row],[employee_dim_employee_id]],Dim_Employee!A:C,3,FALSE)</f>
        <v>Lorenzo Medina</v>
      </c>
    </row>
    <row r="796" spans="1:7" x14ac:dyDescent="0.25">
      <c r="A796">
        <v>1355</v>
      </c>
      <c r="B796">
        <v>1</v>
      </c>
      <c r="C796">
        <v>6.5</v>
      </c>
      <c r="D796" s="2">
        <v>44196</v>
      </c>
      <c r="E796" s="2">
        <v>44196</v>
      </c>
      <c r="F796">
        <v>16</v>
      </c>
      <c r="G796" s="10" t="str">
        <f>VLOOKUP(Table_employee_timesheet_fact1[[#This Row],[employee_dim_employee_id]],Dim_Employee!A:C,3,FALSE)</f>
        <v>Luis Tarango</v>
      </c>
    </row>
    <row r="797" spans="1:7" x14ac:dyDescent="0.25">
      <c r="A797">
        <v>885</v>
      </c>
      <c r="B797">
        <v>1</v>
      </c>
      <c r="C797">
        <v>6.75</v>
      </c>
      <c r="D797" s="2">
        <v>44196</v>
      </c>
      <c r="E797" s="2">
        <v>44196</v>
      </c>
      <c r="F797">
        <v>9</v>
      </c>
      <c r="G797" s="10" t="str">
        <f>VLOOKUP(Table_employee_timesheet_fact1[[#This Row],[employee_dim_employee_id]],Dim_Employee!A:C,3,FALSE)</f>
        <v>Jaime Sevilla Hernandez</v>
      </c>
    </row>
    <row r="798" spans="1:7" x14ac:dyDescent="0.25">
      <c r="A798">
        <v>630</v>
      </c>
      <c r="B798">
        <v>1</v>
      </c>
      <c r="C798">
        <v>6</v>
      </c>
      <c r="D798" s="2">
        <v>44196</v>
      </c>
      <c r="E798" s="2">
        <v>44196</v>
      </c>
      <c r="F798">
        <v>6</v>
      </c>
      <c r="G798" s="10" t="str">
        <f>VLOOKUP(Table_employee_timesheet_fact1[[#This Row],[employee_dim_employee_id]],Dim_Employee!A:C,3,FALSE)</f>
        <v>Hector Sevilla-Hernandez</v>
      </c>
    </row>
    <row r="799" spans="1:7" x14ac:dyDescent="0.25">
      <c r="A799">
        <v>114</v>
      </c>
      <c r="B799">
        <v>1</v>
      </c>
      <c r="C799">
        <v>5.25</v>
      </c>
      <c r="D799" s="2">
        <v>44196</v>
      </c>
      <c r="E799" s="2">
        <v>44196</v>
      </c>
      <c r="F799">
        <v>2</v>
      </c>
      <c r="G799" s="10" t="str">
        <f>VLOOKUP(Table_employee_timesheet_fact1[[#This Row],[employee_dim_employee_id]],Dim_Employee!A:C,3,FALSE)</f>
        <v>Danir Hernandez</v>
      </c>
    </row>
    <row r="800" spans="1:7" x14ac:dyDescent="0.25">
      <c r="A800">
        <v>1453</v>
      </c>
      <c r="B800">
        <v>1</v>
      </c>
      <c r="C800">
        <v>6.5</v>
      </c>
      <c r="D800" s="2">
        <v>44196</v>
      </c>
      <c r="E800" s="2">
        <v>44196</v>
      </c>
      <c r="F800">
        <v>17</v>
      </c>
      <c r="G800" s="10" t="str">
        <f>VLOOKUP(Table_employee_timesheet_fact1[[#This Row],[employee_dim_employee_id]],Dim_Employee!A:C,3,FALSE)</f>
        <v>Maynor Galeano Martinez</v>
      </c>
    </row>
    <row r="801" spans="1:7" x14ac:dyDescent="0.25">
      <c r="A801">
        <v>1839</v>
      </c>
      <c r="B801">
        <v>1</v>
      </c>
      <c r="C801">
        <v>6.5</v>
      </c>
      <c r="D801" s="2">
        <v>44196</v>
      </c>
      <c r="E801" s="2">
        <v>44196</v>
      </c>
      <c r="F801">
        <v>19</v>
      </c>
      <c r="G801" s="10" t="str">
        <f>VLOOKUP(Table_employee_timesheet_fact1[[#This Row],[employee_dim_employee_id]],Dim_Employee!A:C,3,FALSE)</f>
        <v>Ruth Alcantar</v>
      </c>
    </row>
    <row r="802" spans="1:7" x14ac:dyDescent="0.25">
      <c r="A802">
        <v>442</v>
      </c>
      <c r="B802">
        <v>1</v>
      </c>
      <c r="C802">
        <v>6.75</v>
      </c>
      <c r="D802" s="2">
        <v>44196</v>
      </c>
      <c r="E802" s="2">
        <v>44196</v>
      </c>
      <c r="F802">
        <v>3</v>
      </c>
      <c r="G802" s="10" t="str">
        <f>VLOOKUP(Table_employee_timesheet_fact1[[#This Row],[employee_dim_employee_id]],Dim_Employee!A:C,3,FALSE)</f>
        <v>Darwin Casco-Escorcia</v>
      </c>
    </row>
    <row r="803" spans="1:7" x14ac:dyDescent="0.25">
      <c r="A803">
        <v>1250</v>
      </c>
      <c r="B803">
        <v>1</v>
      </c>
      <c r="C803">
        <v>6.75</v>
      </c>
      <c r="D803" s="2">
        <v>44196</v>
      </c>
      <c r="E803" s="2">
        <v>44196</v>
      </c>
      <c r="F803">
        <v>15</v>
      </c>
      <c r="G803" s="10" t="str">
        <f>VLOOKUP(Table_employee_timesheet_fact1[[#This Row],[employee_dim_employee_id]],Dim_Employee!A:C,3,FALSE)</f>
        <v>Lorenzo Medina</v>
      </c>
    </row>
    <row r="804" spans="1:7" x14ac:dyDescent="0.25">
      <c r="A804">
        <v>886</v>
      </c>
      <c r="B804">
        <v>1</v>
      </c>
      <c r="C804">
        <v>9.5</v>
      </c>
      <c r="D804" s="2">
        <v>44195</v>
      </c>
      <c r="E804" s="2">
        <v>44195</v>
      </c>
      <c r="F804">
        <v>9</v>
      </c>
      <c r="G804" s="10" t="str">
        <f>VLOOKUP(Table_employee_timesheet_fact1[[#This Row],[employee_dim_employee_id]],Dim_Employee!A:C,3,FALSE)</f>
        <v>Jaime Sevilla Hernandez</v>
      </c>
    </row>
    <row r="805" spans="1:7" x14ac:dyDescent="0.25">
      <c r="A805">
        <v>1840</v>
      </c>
      <c r="B805">
        <v>1</v>
      </c>
      <c r="C805">
        <v>10.25</v>
      </c>
      <c r="D805" s="2">
        <v>44195</v>
      </c>
      <c r="E805" s="2">
        <v>44195</v>
      </c>
      <c r="F805">
        <v>19</v>
      </c>
      <c r="G805" s="10" t="str">
        <f>VLOOKUP(Table_employee_timesheet_fact1[[#This Row],[employee_dim_employee_id]],Dim_Employee!A:C,3,FALSE)</f>
        <v>Ruth Alcantar</v>
      </c>
    </row>
    <row r="806" spans="1:7" x14ac:dyDescent="0.25">
      <c r="A806">
        <v>443</v>
      </c>
      <c r="B806">
        <v>1</v>
      </c>
      <c r="C806">
        <v>10.75</v>
      </c>
      <c r="D806" s="2">
        <v>44195</v>
      </c>
      <c r="E806" s="2">
        <v>44195</v>
      </c>
      <c r="F806">
        <v>3</v>
      </c>
      <c r="G806" s="10" t="str">
        <f>VLOOKUP(Table_employee_timesheet_fact1[[#This Row],[employee_dim_employee_id]],Dim_Employee!A:C,3,FALSE)</f>
        <v>Darwin Casco-Escorcia</v>
      </c>
    </row>
    <row r="807" spans="1:7" x14ac:dyDescent="0.25">
      <c r="A807">
        <v>1251</v>
      </c>
      <c r="B807">
        <v>1</v>
      </c>
      <c r="C807">
        <v>10.75</v>
      </c>
      <c r="D807" s="2">
        <v>44195</v>
      </c>
      <c r="E807" s="2">
        <v>44195</v>
      </c>
      <c r="F807">
        <v>15</v>
      </c>
      <c r="G807" s="10" t="str">
        <f>VLOOKUP(Table_employee_timesheet_fact1[[#This Row],[employee_dim_employee_id]],Dim_Employee!A:C,3,FALSE)</f>
        <v>Lorenzo Medina</v>
      </c>
    </row>
    <row r="808" spans="1:7" x14ac:dyDescent="0.25">
      <c r="A808">
        <v>1454</v>
      </c>
      <c r="B808">
        <v>1</v>
      </c>
      <c r="C808">
        <v>10.5</v>
      </c>
      <c r="D808" s="2">
        <v>44195</v>
      </c>
      <c r="E808" s="2">
        <v>44195</v>
      </c>
      <c r="F808">
        <v>17</v>
      </c>
      <c r="G808" s="10" t="str">
        <f>VLOOKUP(Table_employee_timesheet_fact1[[#This Row],[employee_dim_employee_id]],Dim_Employee!A:C,3,FALSE)</f>
        <v>Maynor Galeano Martinez</v>
      </c>
    </row>
    <row r="809" spans="1:7" x14ac:dyDescent="0.25">
      <c r="A809">
        <v>115</v>
      </c>
      <c r="B809">
        <v>1</v>
      </c>
      <c r="C809">
        <v>11</v>
      </c>
      <c r="D809" s="2">
        <v>44195</v>
      </c>
      <c r="E809" s="2">
        <v>44195</v>
      </c>
      <c r="F809">
        <v>2</v>
      </c>
      <c r="G809" s="10" t="str">
        <f>VLOOKUP(Table_employee_timesheet_fact1[[#This Row],[employee_dim_employee_id]],Dim_Employee!A:C,3,FALSE)</f>
        <v>Danir Hernandez</v>
      </c>
    </row>
    <row r="810" spans="1:7" x14ac:dyDescent="0.25">
      <c r="A810">
        <v>1356</v>
      </c>
      <c r="B810">
        <v>1</v>
      </c>
      <c r="C810">
        <v>10.25</v>
      </c>
      <c r="D810" s="2">
        <v>44195</v>
      </c>
      <c r="E810" s="2">
        <v>44195</v>
      </c>
      <c r="F810">
        <v>16</v>
      </c>
      <c r="G810" s="10" t="str">
        <f>VLOOKUP(Table_employee_timesheet_fact1[[#This Row],[employee_dim_employee_id]],Dim_Employee!A:C,3,FALSE)</f>
        <v>Luis Tarango</v>
      </c>
    </row>
    <row r="811" spans="1:7" x14ac:dyDescent="0.25">
      <c r="A811">
        <v>631</v>
      </c>
      <c r="B811">
        <v>1</v>
      </c>
      <c r="C811">
        <v>10.5</v>
      </c>
      <c r="D811" s="2">
        <v>44195</v>
      </c>
      <c r="E811" s="2">
        <v>44195</v>
      </c>
      <c r="F811">
        <v>6</v>
      </c>
      <c r="G811" s="10" t="str">
        <f>VLOOKUP(Table_employee_timesheet_fact1[[#This Row],[employee_dim_employee_id]],Dim_Employee!A:C,3,FALSE)</f>
        <v>Hector Sevilla-Hernandez</v>
      </c>
    </row>
    <row r="812" spans="1:7" x14ac:dyDescent="0.25">
      <c r="A812">
        <v>444</v>
      </c>
      <c r="B812">
        <v>1</v>
      </c>
      <c r="C812">
        <v>10.25</v>
      </c>
      <c r="D812" s="2">
        <v>44194</v>
      </c>
      <c r="E812" s="2">
        <v>44194</v>
      </c>
      <c r="F812">
        <v>3</v>
      </c>
      <c r="G812" s="10" t="str">
        <f>VLOOKUP(Table_employee_timesheet_fact1[[#This Row],[employee_dim_employee_id]],Dim_Employee!A:C,3,FALSE)</f>
        <v>Darwin Casco-Escorcia</v>
      </c>
    </row>
    <row r="813" spans="1:7" x14ac:dyDescent="0.25">
      <c r="A813">
        <v>1252</v>
      </c>
      <c r="B813">
        <v>1</v>
      </c>
      <c r="C813">
        <v>10.25</v>
      </c>
      <c r="D813" s="2">
        <v>44194</v>
      </c>
      <c r="E813" s="2">
        <v>44194</v>
      </c>
      <c r="F813">
        <v>15</v>
      </c>
      <c r="G813" s="10" t="str">
        <f>VLOOKUP(Table_employee_timesheet_fact1[[#This Row],[employee_dim_employee_id]],Dim_Employee!A:C,3,FALSE)</f>
        <v>Lorenzo Medina</v>
      </c>
    </row>
    <row r="814" spans="1:7" x14ac:dyDescent="0.25">
      <c r="A814">
        <v>1455</v>
      </c>
      <c r="B814">
        <v>1</v>
      </c>
      <c r="C814">
        <v>10.25</v>
      </c>
      <c r="D814" s="2">
        <v>44194</v>
      </c>
      <c r="E814" s="2">
        <v>44194</v>
      </c>
      <c r="F814">
        <v>17</v>
      </c>
      <c r="G814" s="10" t="str">
        <f>VLOOKUP(Table_employee_timesheet_fact1[[#This Row],[employee_dim_employee_id]],Dim_Employee!A:C,3,FALSE)</f>
        <v>Maynor Galeano Martinez</v>
      </c>
    </row>
    <row r="815" spans="1:7" x14ac:dyDescent="0.25">
      <c r="A815">
        <v>1357</v>
      </c>
      <c r="B815">
        <v>1</v>
      </c>
      <c r="C815">
        <v>9.75</v>
      </c>
      <c r="D815" s="2">
        <v>44194</v>
      </c>
      <c r="E815" s="2">
        <v>44194</v>
      </c>
      <c r="F815">
        <v>16</v>
      </c>
      <c r="G815" s="10" t="str">
        <f>VLOOKUP(Table_employee_timesheet_fact1[[#This Row],[employee_dim_employee_id]],Dim_Employee!A:C,3,FALSE)</f>
        <v>Luis Tarango</v>
      </c>
    </row>
    <row r="816" spans="1:7" x14ac:dyDescent="0.25">
      <c r="A816">
        <v>887</v>
      </c>
      <c r="B816">
        <v>1</v>
      </c>
      <c r="C816">
        <v>9.25</v>
      </c>
      <c r="D816" s="2">
        <v>44194</v>
      </c>
      <c r="E816" s="2">
        <v>44194</v>
      </c>
      <c r="F816">
        <v>9</v>
      </c>
      <c r="G816" s="10" t="str">
        <f>VLOOKUP(Table_employee_timesheet_fact1[[#This Row],[employee_dim_employee_id]],Dim_Employee!A:C,3,FALSE)</f>
        <v>Jaime Sevilla Hernandez</v>
      </c>
    </row>
    <row r="817" spans="1:7" x14ac:dyDescent="0.25">
      <c r="A817">
        <v>632</v>
      </c>
      <c r="B817">
        <v>1</v>
      </c>
      <c r="C817">
        <v>10.25</v>
      </c>
      <c r="D817" s="2">
        <v>44194</v>
      </c>
      <c r="E817" s="2">
        <v>44194</v>
      </c>
      <c r="F817">
        <v>6</v>
      </c>
      <c r="G817" s="10" t="str">
        <f>VLOOKUP(Table_employee_timesheet_fact1[[#This Row],[employee_dim_employee_id]],Dim_Employee!A:C,3,FALSE)</f>
        <v>Hector Sevilla-Hernandez</v>
      </c>
    </row>
    <row r="818" spans="1:7" x14ac:dyDescent="0.25">
      <c r="A818">
        <v>1841</v>
      </c>
      <c r="B818">
        <v>1</v>
      </c>
      <c r="C818">
        <v>9.75</v>
      </c>
      <c r="D818" s="2">
        <v>44194</v>
      </c>
      <c r="E818" s="2">
        <v>44194</v>
      </c>
      <c r="F818">
        <v>19</v>
      </c>
      <c r="G818" s="10" t="str">
        <f>VLOOKUP(Table_employee_timesheet_fact1[[#This Row],[employee_dim_employee_id]],Dim_Employee!A:C,3,FALSE)</f>
        <v>Ruth Alcantar</v>
      </c>
    </row>
    <row r="819" spans="1:7" x14ac:dyDescent="0.25">
      <c r="A819">
        <v>116</v>
      </c>
      <c r="B819">
        <v>1</v>
      </c>
      <c r="C819">
        <v>11</v>
      </c>
      <c r="D819" s="2">
        <v>44194</v>
      </c>
      <c r="E819" s="2">
        <v>44194</v>
      </c>
      <c r="F819">
        <v>2</v>
      </c>
      <c r="G819" s="10" t="str">
        <f>VLOOKUP(Table_employee_timesheet_fact1[[#This Row],[employee_dim_employee_id]],Dim_Employee!A:C,3,FALSE)</f>
        <v>Danir Hernandez</v>
      </c>
    </row>
    <row r="820" spans="1:7" x14ac:dyDescent="0.25">
      <c r="A820">
        <v>888</v>
      </c>
      <c r="B820">
        <v>1</v>
      </c>
      <c r="C820">
        <v>12</v>
      </c>
      <c r="D820" s="2">
        <v>44193</v>
      </c>
      <c r="E820" s="2">
        <v>44193</v>
      </c>
      <c r="F820">
        <v>9</v>
      </c>
      <c r="G820" s="10" t="str">
        <f>VLOOKUP(Table_employee_timesheet_fact1[[#This Row],[employee_dim_employee_id]],Dim_Employee!A:C,3,FALSE)</f>
        <v>Jaime Sevilla Hernandez</v>
      </c>
    </row>
    <row r="821" spans="1:7" x14ac:dyDescent="0.25">
      <c r="A821">
        <v>117</v>
      </c>
      <c r="B821">
        <v>1</v>
      </c>
      <c r="C821">
        <v>12.25</v>
      </c>
      <c r="D821" s="2">
        <v>44193</v>
      </c>
      <c r="E821" s="2">
        <v>44193</v>
      </c>
      <c r="F821">
        <v>2</v>
      </c>
      <c r="G821" s="10" t="str">
        <f>VLOOKUP(Table_employee_timesheet_fact1[[#This Row],[employee_dim_employee_id]],Dim_Employee!A:C,3,FALSE)</f>
        <v>Danir Hernandez</v>
      </c>
    </row>
    <row r="822" spans="1:7" x14ac:dyDescent="0.25">
      <c r="A822">
        <v>1358</v>
      </c>
      <c r="B822">
        <v>1</v>
      </c>
      <c r="C822">
        <v>11.5</v>
      </c>
      <c r="D822" s="2">
        <v>44193</v>
      </c>
      <c r="E822" s="2">
        <v>44193</v>
      </c>
      <c r="F822">
        <v>16</v>
      </c>
      <c r="G822" s="10" t="str">
        <f>VLOOKUP(Table_employee_timesheet_fact1[[#This Row],[employee_dim_employee_id]],Dim_Employee!A:C,3,FALSE)</f>
        <v>Luis Tarango</v>
      </c>
    </row>
    <row r="823" spans="1:7" x14ac:dyDescent="0.25">
      <c r="A823">
        <v>445</v>
      </c>
      <c r="B823">
        <v>1</v>
      </c>
      <c r="C823">
        <v>12</v>
      </c>
      <c r="D823" s="2">
        <v>44193</v>
      </c>
      <c r="E823" s="2">
        <v>44193</v>
      </c>
      <c r="F823">
        <v>3</v>
      </c>
      <c r="G823" s="10" t="str">
        <f>VLOOKUP(Table_employee_timesheet_fact1[[#This Row],[employee_dim_employee_id]],Dim_Employee!A:C,3,FALSE)</f>
        <v>Darwin Casco-Escorcia</v>
      </c>
    </row>
    <row r="824" spans="1:7" x14ac:dyDescent="0.25">
      <c r="A824">
        <v>633</v>
      </c>
      <c r="B824">
        <v>1</v>
      </c>
      <c r="C824">
        <v>11</v>
      </c>
      <c r="D824" s="2">
        <v>44193</v>
      </c>
      <c r="E824" s="2">
        <v>44193</v>
      </c>
      <c r="F824">
        <v>6</v>
      </c>
      <c r="G824" s="10" t="str">
        <f>VLOOKUP(Table_employee_timesheet_fact1[[#This Row],[employee_dim_employee_id]],Dim_Employee!A:C,3,FALSE)</f>
        <v>Hector Sevilla-Hernandez</v>
      </c>
    </row>
    <row r="825" spans="1:7" x14ac:dyDescent="0.25">
      <c r="A825">
        <v>1253</v>
      </c>
      <c r="B825">
        <v>1</v>
      </c>
      <c r="C825">
        <v>12</v>
      </c>
      <c r="D825" s="2">
        <v>44193</v>
      </c>
      <c r="E825" s="2">
        <v>44193</v>
      </c>
      <c r="F825">
        <v>15</v>
      </c>
      <c r="G825" s="10" t="str">
        <f>VLOOKUP(Table_employee_timesheet_fact1[[#This Row],[employee_dim_employee_id]],Dim_Employee!A:C,3,FALSE)</f>
        <v>Lorenzo Medina</v>
      </c>
    </row>
    <row r="826" spans="1:7" x14ac:dyDescent="0.25">
      <c r="A826">
        <v>1456</v>
      </c>
      <c r="B826">
        <v>1</v>
      </c>
      <c r="C826">
        <v>11.5</v>
      </c>
      <c r="D826" s="2">
        <v>44193</v>
      </c>
      <c r="E826" s="2">
        <v>44193</v>
      </c>
      <c r="F826">
        <v>17</v>
      </c>
      <c r="G826" s="10" t="str">
        <f>VLOOKUP(Table_employee_timesheet_fact1[[#This Row],[employee_dim_employee_id]],Dim_Employee!A:C,3,FALSE)</f>
        <v>Maynor Galeano Martinez</v>
      </c>
    </row>
    <row r="827" spans="1:7" x14ac:dyDescent="0.25">
      <c r="A827">
        <v>1842</v>
      </c>
      <c r="B827">
        <v>1</v>
      </c>
      <c r="C827">
        <v>11.5</v>
      </c>
      <c r="D827" s="2">
        <v>44193</v>
      </c>
      <c r="E827" s="2">
        <v>44193</v>
      </c>
      <c r="F827">
        <v>19</v>
      </c>
      <c r="G827" s="10" t="str">
        <f>VLOOKUP(Table_employee_timesheet_fact1[[#This Row],[employee_dim_employee_id]],Dim_Employee!A:C,3,FALSE)</f>
        <v>Ruth Alcantar</v>
      </c>
    </row>
    <row r="828" spans="1:7" x14ac:dyDescent="0.25">
      <c r="A828">
        <v>1254</v>
      </c>
      <c r="B828">
        <v>1</v>
      </c>
      <c r="C828">
        <v>5.75</v>
      </c>
      <c r="D828" s="2">
        <v>44189</v>
      </c>
      <c r="E828" s="2">
        <v>44189</v>
      </c>
      <c r="F828">
        <v>15</v>
      </c>
      <c r="G828" s="10" t="str">
        <f>VLOOKUP(Table_employee_timesheet_fact1[[#This Row],[employee_dim_employee_id]],Dim_Employee!A:C,3,FALSE)</f>
        <v>Lorenzo Medina</v>
      </c>
    </row>
    <row r="829" spans="1:7" x14ac:dyDescent="0.25">
      <c r="A829">
        <v>1457</v>
      </c>
      <c r="B829">
        <v>1</v>
      </c>
      <c r="C829">
        <v>5.75</v>
      </c>
      <c r="D829" s="2">
        <v>44189</v>
      </c>
      <c r="E829" s="2">
        <v>44189</v>
      </c>
      <c r="F829">
        <v>17</v>
      </c>
      <c r="G829" s="10" t="str">
        <f>VLOOKUP(Table_employee_timesheet_fact1[[#This Row],[employee_dim_employee_id]],Dim_Employee!A:C,3,FALSE)</f>
        <v>Maynor Galeano Martinez</v>
      </c>
    </row>
    <row r="830" spans="1:7" x14ac:dyDescent="0.25">
      <c r="A830">
        <v>1359</v>
      </c>
      <c r="B830">
        <v>1</v>
      </c>
      <c r="C830">
        <v>6.25</v>
      </c>
      <c r="D830" s="2">
        <v>44189</v>
      </c>
      <c r="E830" s="2">
        <v>44189</v>
      </c>
      <c r="F830">
        <v>16</v>
      </c>
      <c r="G830" s="10" t="str">
        <f>VLOOKUP(Table_employee_timesheet_fact1[[#This Row],[employee_dim_employee_id]],Dim_Employee!A:C,3,FALSE)</f>
        <v>Luis Tarango</v>
      </c>
    </row>
    <row r="831" spans="1:7" x14ac:dyDescent="0.25">
      <c r="A831">
        <v>889</v>
      </c>
      <c r="B831">
        <v>1</v>
      </c>
      <c r="C831">
        <v>5.75</v>
      </c>
      <c r="D831" s="2">
        <v>44189</v>
      </c>
      <c r="E831" s="2">
        <v>44189</v>
      </c>
      <c r="F831">
        <v>9</v>
      </c>
      <c r="G831" s="10" t="str">
        <f>VLOOKUP(Table_employee_timesheet_fact1[[#This Row],[employee_dim_employee_id]],Dim_Employee!A:C,3,FALSE)</f>
        <v>Jaime Sevilla Hernandez</v>
      </c>
    </row>
    <row r="832" spans="1:7" x14ac:dyDescent="0.25">
      <c r="A832">
        <v>446</v>
      </c>
      <c r="B832">
        <v>1</v>
      </c>
      <c r="C832">
        <v>6</v>
      </c>
      <c r="D832" s="2">
        <v>44189</v>
      </c>
      <c r="E832" s="2">
        <v>44189</v>
      </c>
      <c r="F832">
        <v>3</v>
      </c>
      <c r="G832" s="10" t="str">
        <f>VLOOKUP(Table_employee_timesheet_fact1[[#This Row],[employee_dim_employee_id]],Dim_Employee!A:C,3,FALSE)</f>
        <v>Darwin Casco-Escorcia</v>
      </c>
    </row>
    <row r="833" spans="1:7" x14ac:dyDescent="0.25">
      <c r="A833">
        <v>118</v>
      </c>
      <c r="B833">
        <v>1</v>
      </c>
      <c r="C833">
        <v>6.25</v>
      </c>
      <c r="D833" s="2">
        <v>44189</v>
      </c>
      <c r="E833" s="2">
        <v>44189</v>
      </c>
      <c r="F833">
        <v>2</v>
      </c>
      <c r="G833" s="10" t="str">
        <f>VLOOKUP(Table_employee_timesheet_fact1[[#This Row],[employee_dim_employee_id]],Dim_Employee!A:C,3,FALSE)</f>
        <v>Danir Hernandez</v>
      </c>
    </row>
    <row r="834" spans="1:7" x14ac:dyDescent="0.25">
      <c r="A834">
        <v>447</v>
      </c>
      <c r="B834">
        <v>1</v>
      </c>
      <c r="C834">
        <v>9.5</v>
      </c>
      <c r="D834" s="2">
        <v>44188</v>
      </c>
      <c r="E834" s="2">
        <v>44188</v>
      </c>
      <c r="F834">
        <v>3</v>
      </c>
      <c r="G834" s="10" t="str">
        <f>VLOOKUP(Table_employee_timesheet_fact1[[#This Row],[employee_dim_employee_id]],Dim_Employee!A:C,3,FALSE)</f>
        <v>Darwin Casco-Escorcia</v>
      </c>
    </row>
    <row r="835" spans="1:7" x14ac:dyDescent="0.25">
      <c r="A835">
        <v>1843</v>
      </c>
      <c r="B835">
        <v>1</v>
      </c>
      <c r="C835">
        <v>9.25</v>
      </c>
      <c r="D835" s="2">
        <v>44188</v>
      </c>
      <c r="E835" s="2">
        <v>44188</v>
      </c>
      <c r="F835">
        <v>19</v>
      </c>
      <c r="G835" s="10" t="str">
        <f>VLOOKUP(Table_employee_timesheet_fact1[[#This Row],[employee_dim_employee_id]],Dim_Employee!A:C,3,FALSE)</f>
        <v>Ruth Alcantar</v>
      </c>
    </row>
    <row r="836" spans="1:7" x14ac:dyDescent="0.25">
      <c r="A836">
        <v>119</v>
      </c>
      <c r="B836">
        <v>1</v>
      </c>
      <c r="C836">
        <v>9.5</v>
      </c>
      <c r="D836" s="2">
        <v>44188</v>
      </c>
      <c r="E836" s="2">
        <v>44188</v>
      </c>
      <c r="F836">
        <v>2</v>
      </c>
      <c r="G836" s="10" t="str">
        <f>VLOOKUP(Table_employee_timesheet_fact1[[#This Row],[employee_dim_employee_id]],Dim_Employee!A:C,3,FALSE)</f>
        <v>Danir Hernandez</v>
      </c>
    </row>
    <row r="837" spans="1:7" x14ac:dyDescent="0.25">
      <c r="A837">
        <v>1255</v>
      </c>
      <c r="B837">
        <v>1</v>
      </c>
      <c r="C837">
        <v>9.75</v>
      </c>
      <c r="D837" s="2">
        <v>44188</v>
      </c>
      <c r="E837" s="2">
        <v>44188</v>
      </c>
      <c r="F837">
        <v>15</v>
      </c>
      <c r="G837" s="10" t="str">
        <f>VLOOKUP(Table_employee_timesheet_fact1[[#This Row],[employee_dim_employee_id]],Dim_Employee!A:C,3,FALSE)</f>
        <v>Lorenzo Medina</v>
      </c>
    </row>
    <row r="838" spans="1:7" x14ac:dyDescent="0.25">
      <c r="A838">
        <v>1458</v>
      </c>
      <c r="B838">
        <v>1</v>
      </c>
      <c r="C838">
        <v>9.75</v>
      </c>
      <c r="D838" s="2">
        <v>44188</v>
      </c>
      <c r="E838" s="2">
        <v>44188</v>
      </c>
      <c r="F838">
        <v>17</v>
      </c>
      <c r="G838" s="10" t="str">
        <f>VLOOKUP(Table_employee_timesheet_fact1[[#This Row],[employee_dim_employee_id]],Dim_Employee!A:C,3,FALSE)</f>
        <v>Maynor Galeano Martinez</v>
      </c>
    </row>
    <row r="839" spans="1:7" x14ac:dyDescent="0.25">
      <c r="A839">
        <v>890</v>
      </c>
      <c r="B839">
        <v>1</v>
      </c>
      <c r="C839">
        <v>8.75</v>
      </c>
      <c r="D839" s="2">
        <v>44188</v>
      </c>
      <c r="E839" s="2">
        <v>44188</v>
      </c>
      <c r="F839">
        <v>9</v>
      </c>
      <c r="G839" s="10" t="str">
        <f>VLOOKUP(Table_employee_timesheet_fact1[[#This Row],[employee_dim_employee_id]],Dim_Employee!A:C,3,FALSE)</f>
        <v>Jaime Sevilla Hernandez</v>
      </c>
    </row>
    <row r="840" spans="1:7" x14ac:dyDescent="0.25">
      <c r="A840">
        <v>1360</v>
      </c>
      <c r="B840">
        <v>1</v>
      </c>
      <c r="C840">
        <v>9.5</v>
      </c>
      <c r="D840" s="2">
        <v>44188</v>
      </c>
      <c r="E840" s="2">
        <v>44188</v>
      </c>
      <c r="F840">
        <v>16</v>
      </c>
      <c r="G840" s="10" t="str">
        <f>VLOOKUP(Table_employee_timesheet_fact1[[#This Row],[employee_dim_employee_id]],Dim_Employee!A:C,3,FALSE)</f>
        <v>Luis Tarango</v>
      </c>
    </row>
    <row r="841" spans="1:7" x14ac:dyDescent="0.25">
      <c r="A841">
        <v>448</v>
      </c>
      <c r="B841">
        <v>1</v>
      </c>
      <c r="C841">
        <v>10</v>
      </c>
      <c r="D841" s="2">
        <v>44187</v>
      </c>
      <c r="E841" s="2">
        <v>44187</v>
      </c>
      <c r="F841">
        <v>3</v>
      </c>
      <c r="G841" s="10" t="str">
        <f>VLOOKUP(Table_employee_timesheet_fact1[[#This Row],[employee_dim_employee_id]],Dim_Employee!A:C,3,FALSE)</f>
        <v>Darwin Casco-Escorcia</v>
      </c>
    </row>
    <row r="842" spans="1:7" x14ac:dyDescent="0.25">
      <c r="A842">
        <v>1256</v>
      </c>
      <c r="B842">
        <v>1</v>
      </c>
      <c r="C842">
        <v>10</v>
      </c>
      <c r="D842" s="2">
        <v>44187</v>
      </c>
      <c r="E842" s="2">
        <v>44187</v>
      </c>
      <c r="F842">
        <v>15</v>
      </c>
      <c r="G842" s="10" t="str">
        <f>VLOOKUP(Table_employee_timesheet_fact1[[#This Row],[employee_dim_employee_id]],Dim_Employee!A:C,3,FALSE)</f>
        <v>Lorenzo Medina</v>
      </c>
    </row>
    <row r="843" spans="1:7" x14ac:dyDescent="0.25">
      <c r="A843">
        <v>1361</v>
      </c>
      <c r="B843">
        <v>1</v>
      </c>
      <c r="C843">
        <v>9.25</v>
      </c>
      <c r="D843" s="2">
        <v>44187</v>
      </c>
      <c r="E843" s="2">
        <v>44187</v>
      </c>
      <c r="F843">
        <v>16</v>
      </c>
      <c r="G843" s="10" t="str">
        <f>VLOOKUP(Table_employee_timesheet_fact1[[#This Row],[employee_dim_employee_id]],Dim_Employee!A:C,3,FALSE)</f>
        <v>Luis Tarango</v>
      </c>
    </row>
    <row r="844" spans="1:7" x14ac:dyDescent="0.25">
      <c r="A844">
        <v>1459</v>
      </c>
      <c r="B844">
        <v>1</v>
      </c>
      <c r="C844">
        <v>9.5</v>
      </c>
      <c r="D844" s="2">
        <v>44187</v>
      </c>
      <c r="E844" s="2">
        <v>44187</v>
      </c>
      <c r="F844">
        <v>17</v>
      </c>
      <c r="G844" s="10" t="str">
        <f>VLOOKUP(Table_employee_timesheet_fact1[[#This Row],[employee_dim_employee_id]],Dim_Employee!A:C,3,FALSE)</f>
        <v>Maynor Galeano Martinez</v>
      </c>
    </row>
    <row r="845" spans="1:7" x14ac:dyDescent="0.25">
      <c r="A845">
        <v>120</v>
      </c>
      <c r="B845">
        <v>1</v>
      </c>
      <c r="C845">
        <v>10</v>
      </c>
      <c r="D845" s="2">
        <v>44187</v>
      </c>
      <c r="E845" s="2">
        <v>44187</v>
      </c>
      <c r="F845">
        <v>2</v>
      </c>
      <c r="G845" s="10" t="str">
        <f>VLOOKUP(Table_employee_timesheet_fact1[[#This Row],[employee_dim_employee_id]],Dim_Employee!A:C,3,FALSE)</f>
        <v>Danir Hernandez</v>
      </c>
    </row>
    <row r="846" spans="1:7" x14ac:dyDescent="0.25">
      <c r="A846">
        <v>891</v>
      </c>
      <c r="B846">
        <v>1</v>
      </c>
      <c r="C846">
        <v>10</v>
      </c>
      <c r="D846" s="2">
        <v>44187</v>
      </c>
      <c r="E846" s="2">
        <v>44187</v>
      </c>
      <c r="F846">
        <v>9</v>
      </c>
      <c r="G846" s="10" t="str">
        <f>VLOOKUP(Table_employee_timesheet_fact1[[#This Row],[employee_dim_employee_id]],Dim_Employee!A:C,3,FALSE)</f>
        <v>Jaime Sevilla Hernandez</v>
      </c>
    </row>
    <row r="847" spans="1:7" x14ac:dyDescent="0.25">
      <c r="A847">
        <v>1844</v>
      </c>
      <c r="B847">
        <v>1</v>
      </c>
      <c r="C847">
        <v>9.25</v>
      </c>
      <c r="D847" s="2">
        <v>44187</v>
      </c>
      <c r="E847" s="2">
        <v>44187</v>
      </c>
      <c r="F847">
        <v>19</v>
      </c>
      <c r="G847" s="10" t="str">
        <f>VLOOKUP(Table_employee_timesheet_fact1[[#This Row],[employee_dim_employee_id]],Dim_Employee!A:C,3,FALSE)</f>
        <v>Ruth Alcantar</v>
      </c>
    </row>
    <row r="848" spans="1:7" x14ac:dyDescent="0.25">
      <c r="A848">
        <v>1460</v>
      </c>
      <c r="B848">
        <v>1</v>
      </c>
      <c r="C848">
        <v>9.25</v>
      </c>
      <c r="D848" s="2">
        <v>44186</v>
      </c>
      <c r="E848" s="2">
        <v>44186</v>
      </c>
      <c r="F848">
        <v>17</v>
      </c>
      <c r="G848" s="10" t="str">
        <f>VLOOKUP(Table_employee_timesheet_fact1[[#This Row],[employee_dim_employee_id]],Dim_Employee!A:C,3,FALSE)</f>
        <v>Maynor Galeano Martinez</v>
      </c>
    </row>
    <row r="849" spans="1:7" x14ac:dyDescent="0.25">
      <c r="A849">
        <v>1845</v>
      </c>
      <c r="B849">
        <v>1</v>
      </c>
      <c r="C849">
        <v>9.75</v>
      </c>
      <c r="D849" s="2">
        <v>44186</v>
      </c>
      <c r="E849" s="2">
        <v>44186</v>
      </c>
      <c r="F849">
        <v>19</v>
      </c>
      <c r="G849" s="10" t="str">
        <f>VLOOKUP(Table_employee_timesheet_fact1[[#This Row],[employee_dim_employee_id]],Dim_Employee!A:C,3,FALSE)</f>
        <v>Ruth Alcantar</v>
      </c>
    </row>
    <row r="850" spans="1:7" x14ac:dyDescent="0.25">
      <c r="A850">
        <v>449</v>
      </c>
      <c r="B850">
        <v>1</v>
      </c>
      <c r="C850">
        <v>10.5</v>
      </c>
      <c r="D850" s="2">
        <v>44186</v>
      </c>
      <c r="E850" s="2">
        <v>44186</v>
      </c>
      <c r="F850">
        <v>3</v>
      </c>
      <c r="G850" s="10" t="str">
        <f>VLOOKUP(Table_employee_timesheet_fact1[[#This Row],[employee_dim_employee_id]],Dim_Employee!A:C,3,FALSE)</f>
        <v>Darwin Casco-Escorcia</v>
      </c>
    </row>
    <row r="851" spans="1:7" x14ac:dyDescent="0.25">
      <c r="A851">
        <v>1257</v>
      </c>
      <c r="B851">
        <v>1</v>
      </c>
      <c r="C851">
        <v>10.5</v>
      </c>
      <c r="D851" s="2">
        <v>44186</v>
      </c>
      <c r="E851" s="2">
        <v>44186</v>
      </c>
      <c r="F851">
        <v>15</v>
      </c>
      <c r="G851" s="10" t="str">
        <f>VLOOKUP(Table_employee_timesheet_fact1[[#This Row],[employee_dim_employee_id]],Dim_Employee!A:C,3,FALSE)</f>
        <v>Lorenzo Medina</v>
      </c>
    </row>
    <row r="852" spans="1:7" x14ac:dyDescent="0.25">
      <c r="A852">
        <v>892</v>
      </c>
      <c r="B852">
        <v>1</v>
      </c>
      <c r="C852">
        <v>9.75</v>
      </c>
      <c r="D852" s="2">
        <v>44186</v>
      </c>
      <c r="E852" s="2">
        <v>44186</v>
      </c>
      <c r="F852">
        <v>9</v>
      </c>
      <c r="G852" s="10" t="str">
        <f>VLOOKUP(Table_employee_timesheet_fact1[[#This Row],[employee_dim_employee_id]],Dim_Employee!A:C,3,FALSE)</f>
        <v>Jaime Sevilla Hernandez</v>
      </c>
    </row>
    <row r="853" spans="1:7" x14ac:dyDescent="0.25">
      <c r="A853">
        <v>121</v>
      </c>
      <c r="B853">
        <v>1</v>
      </c>
      <c r="C853">
        <v>10.5</v>
      </c>
      <c r="D853" s="2">
        <v>44186</v>
      </c>
      <c r="E853" s="2">
        <v>44186</v>
      </c>
      <c r="F853">
        <v>2</v>
      </c>
      <c r="G853" s="10" t="str">
        <f>VLOOKUP(Table_employee_timesheet_fact1[[#This Row],[employee_dim_employee_id]],Dim_Employee!A:C,3,FALSE)</f>
        <v>Danir Hernandez</v>
      </c>
    </row>
    <row r="854" spans="1:7" x14ac:dyDescent="0.25">
      <c r="A854">
        <v>893</v>
      </c>
      <c r="B854">
        <v>1</v>
      </c>
      <c r="C854">
        <v>9.75</v>
      </c>
      <c r="D854" s="2">
        <v>44183</v>
      </c>
      <c r="E854" s="2">
        <v>44183</v>
      </c>
      <c r="F854">
        <v>9</v>
      </c>
      <c r="G854" s="10" t="str">
        <f>VLOOKUP(Table_employee_timesheet_fact1[[#This Row],[employee_dim_employee_id]],Dim_Employee!A:C,3,FALSE)</f>
        <v>Jaime Sevilla Hernandez</v>
      </c>
    </row>
    <row r="855" spans="1:7" x14ac:dyDescent="0.25">
      <c r="A855">
        <v>1461</v>
      </c>
      <c r="B855">
        <v>1</v>
      </c>
      <c r="C855">
        <v>9</v>
      </c>
      <c r="D855" s="2">
        <v>44183</v>
      </c>
      <c r="E855" s="2">
        <v>44183</v>
      </c>
      <c r="F855">
        <v>17</v>
      </c>
      <c r="G855" s="10" t="str">
        <f>VLOOKUP(Table_employee_timesheet_fact1[[#This Row],[employee_dim_employee_id]],Dim_Employee!A:C,3,FALSE)</f>
        <v>Maynor Galeano Martinez</v>
      </c>
    </row>
    <row r="856" spans="1:7" x14ac:dyDescent="0.25">
      <c r="A856">
        <v>1362</v>
      </c>
      <c r="B856">
        <v>1</v>
      </c>
      <c r="C856">
        <v>9.25</v>
      </c>
      <c r="D856" s="2">
        <v>44183</v>
      </c>
      <c r="E856" s="2">
        <v>44183</v>
      </c>
      <c r="F856">
        <v>16</v>
      </c>
      <c r="G856" s="10" t="str">
        <f>VLOOKUP(Table_employee_timesheet_fact1[[#This Row],[employee_dim_employee_id]],Dim_Employee!A:C,3,FALSE)</f>
        <v>Luis Tarango</v>
      </c>
    </row>
    <row r="857" spans="1:7" x14ac:dyDescent="0.25">
      <c r="A857">
        <v>450</v>
      </c>
      <c r="B857">
        <v>1</v>
      </c>
      <c r="C857">
        <v>10</v>
      </c>
      <c r="D857" s="2">
        <v>44183</v>
      </c>
      <c r="E857" s="2">
        <v>44183</v>
      </c>
      <c r="F857">
        <v>3</v>
      </c>
      <c r="G857" s="10" t="str">
        <f>VLOOKUP(Table_employee_timesheet_fact1[[#This Row],[employee_dim_employee_id]],Dim_Employee!A:C,3,FALSE)</f>
        <v>Darwin Casco-Escorcia</v>
      </c>
    </row>
    <row r="858" spans="1:7" x14ac:dyDescent="0.25">
      <c r="A858">
        <v>1182</v>
      </c>
      <c r="B858">
        <v>1</v>
      </c>
      <c r="C858">
        <v>9.25</v>
      </c>
      <c r="D858" s="2">
        <v>44183</v>
      </c>
      <c r="E858" s="2">
        <v>44183</v>
      </c>
      <c r="F858">
        <v>14</v>
      </c>
      <c r="G858" s="10" t="str">
        <f>VLOOKUP(Table_employee_timesheet_fact1[[#This Row],[employee_dim_employee_id]],Dim_Employee!A:C,3,FALSE)</f>
        <v>Kevin Hernandez</v>
      </c>
    </row>
    <row r="859" spans="1:7" x14ac:dyDescent="0.25">
      <c r="A859">
        <v>1846</v>
      </c>
      <c r="B859">
        <v>1</v>
      </c>
      <c r="C859">
        <v>9.25</v>
      </c>
      <c r="D859" s="2">
        <v>44183</v>
      </c>
      <c r="E859" s="2">
        <v>44183</v>
      </c>
      <c r="F859">
        <v>19</v>
      </c>
      <c r="G859" s="10" t="str">
        <f>VLOOKUP(Table_employee_timesheet_fact1[[#This Row],[employee_dim_employee_id]],Dim_Employee!A:C,3,FALSE)</f>
        <v>Ruth Alcantar</v>
      </c>
    </row>
    <row r="860" spans="1:7" x14ac:dyDescent="0.25">
      <c r="A860">
        <v>122</v>
      </c>
      <c r="B860">
        <v>1</v>
      </c>
      <c r="C860">
        <v>10.25</v>
      </c>
      <c r="D860" s="2">
        <v>44183</v>
      </c>
      <c r="E860" s="2">
        <v>44183</v>
      </c>
      <c r="F860">
        <v>2</v>
      </c>
      <c r="G860" s="10" t="str">
        <f>VLOOKUP(Table_employee_timesheet_fact1[[#This Row],[employee_dim_employee_id]],Dim_Employee!A:C,3,FALSE)</f>
        <v>Danir Hernandez</v>
      </c>
    </row>
    <row r="861" spans="1:7" x14ac:dyDescent="0.25">
      <c r="A861">
        <v>1258</v>
      </c>
      <c r="B861">
        <v>1</v>
      </c>
      <c r="C861">
        <v>9.75</v>
      </c>
      <c r="D861" s="2">
        <v>44183</v>
      </c>
      <c r="E861" s="2">
        <v>44183</v>
      </c>
      <c r="F861">
        <v>15</v>
      </c>
      <c r="G861" s="10" t="str">
        <f>VLOOKUP(Table_employee_timesheet_fact1[[#This Row],[employee_dim_employee_id]],Dim_Employee!A:C,3,FALSE)</f>
        <v>Lorenzo Medina</v>
      </c>
    </row>
    <row r="862" spans="1:7" x14ac:dyDescent="0.25">
      <c r="A862">
        <v>451</v>
      </c>
      <c r="B862">
        <v>1</v>
      </c>
      <c r="C862">
        <v>9.25</v>
      </c>
      <c r="D862" s="2">
        <v>44182</v>
      </c>
      <c r="E862" s="2">
        <v>44182</v>
      </c>
      <c r="F862">
        <v>3</v>
      </c>
      <c r="G862" s="10" t="str">
        <f>VLOOKUP(Table_employee_timesheet_fact1[[#This Row],[employee_dim_employee_id]],Dim_Employee!A:C,3,FALSE)</f>
        <v>Darwin Casco-Escorcia</v>
      </c>
    </row>
    <row r="863" spans="1:7" x14ac:dyDescent="0.25">
      <c r="A863">
        <v>123</v>
      </c>
      <c r="B863">
        <v>1</v>
      </c>
      <c r="C863">
        <v>9.5</v>
      </c>
      <c r="D863" s="2">
        <v>44182</v>
      </c>
      <c r="E863" s="2">
        <v>44182</v>
      </c>
      <c r="F863">
        <v>2</v>
      </c>
      <c r="G863" s="10" t="str">
        <f>VLOOKUP(Table_employee_timesheet_fact1[[#This Row],[employee_dim_employee_id]],Dim_Employee!A:C,3,FALSE)</f>
        <v>Danir Hernandez</v>
      </c>
    </row>
    <row r="864" spans="1:7" x14ac:dyDescent="0.25">
      <c r="A864">
        <v>1363</v>
      </c>
      <c r="B864">
        <v>1</v>
      </c>
      <c r="C864">
        <v>8.5</v>
      </c>
      <c r="D864" s="2">
        <v>44182</v>
      </c>
      <c r="E864" s="2">
        <v>44182</v>
      </c>
      <c r="F864">
        <v>16</v>
      </c>
      <c r="G864" s="10" t="str">
        <f>VLOOKUP(Table_employee_timesheet_fact1[[#This Row],[employee_dim_employee_id]],Dim_Employee!A:C,3,FALSE)</f>
        <v>Luis Tarango</v>
      </c>
    </row>
    <row r="865" spans="1:7" x14ac:dyDescent="0.25">
      <c r="A865">
        <v>894</v>
      </c>
      <c r="B865">
        <v>1</v>
      </c>
      <c r="C865">
        <v>9.25</v>
      </c>
      <c r="D865" s="2">
        <v>44182</v>
      </c>
      <c r="E865" s="2">
        <v>44182</v>
      </c>
      <c r="F865">
        <v>9</v>
      </c>
      <c r="G865" s="10" t="str">
        <f>VLOOKUP(Table_employee_timesheet_fact1[[#This Row],[employee_dim_employee_id]],Dim_Employee!A:C,3,FALSE)</f>
        <v>Jaime Sevilla Hernandez</v>
      </c>
    </row>
    <row r="866" spans="1:7" x14ac:dyDescent="0.25">
      <c r="A866">
        <v>1847</v>
      </c>
      <c r="B866">
        <v>1</v>
      </c>
      <c r="C866">
        <v>8.5</v>
      </c>
      <c r="D866" s="2">
        <v>44182</v>
      </c>
      <c r="E866" s="2">
        <v>44182</v>
      </c>
      <c r="F866">
        <v>19</v>
      </c>
      <c r="G866" s="10" t="str">
        <f>VLOOKUP(Table_employee_timesheet_fact1[[#This Row],[employee_dim_employee_id]],Dim_Employee!A:C,3,FALSE)</f>
        <v>Ruth Alcantar</v>
      </c>
    </row>
    <row r="867" spans="1:7" x14ac:dyDescent="0.25">
      <c r="A867">
        <v>1259</v>
      </c>
      <c r="B867">
        <v>1</v>
      </c>
      <c r="C867">
        <v>9</v>
      </c>
      <c r="D867" s="2">
        <v>44182</v>
      </c>
      <c r="E867" s="2">
        <v>44182</v>
      </c>
      <c r="F867">
        <v>15</v>
      </c>
      <c r="G867" s="10" t="str">
        <f>VLOOKUP(Table_employee_timesheet_fact1[[#This Row],[employee_dim_employee_id]],Dim_Employee!A:C,3,FALSE)</f>
        <v>Lorenzo Medina</v>
      </c>
    </row>
    <row r="868" spans="1:7" x14ac:dyDescent="0.25">
      <c r="A868">
        <v>1462</v>
      </c>
      <c r="B868">
        <v>1</v>
      </c>
      <c r="C868">
        <v>9</v>
      </c>
      <c r="D868" s="2">
        <v>44182</v>
      </c>
      <c r="E868" s="2">
        <v>44182</v>
      </c>
      <c r="F868">
        <v>17</v>
      </c>
      <c r="G868" s="10" t="str">
        <f>VLOOKUP(Table_employee_timesheet_fact1[[#This Row],[employee_dim_employee_id]],Dim_Employee!A:C,3,FALSE)</f>
        <v>Maynor Galeano Martinez</v>
      </c>
    </row>
    <row r="869" spans="1:7" x14ac:dyDescent="0.25">
      <c r="A869">
        <v>124</v>
      </c>
      <c r="B869">
        <v>1</v>
      </c>
      <c r="C869">
        <v>9.75</v>
      </c>
      <c r="D869" s="2">
        <v>44181</v>
      </c>
      <c r="E869" s="2">
        <v>44181</v>
      </c>
      <c r="F869">
        <v>2</v>
      </c>
      <c r="G869" s="10" t="str">
        <f>VLOOKUP(Table_employee_timesheet_fact1[[#This Row],[employee_dim_employee_id]],Dim_Employee!A:C,3,FALSE)</f>
        <v>Danir Hernandez</v>
      </c>
    </row>
    <row r="870" spans="1:7" x14ac:dyDescent="0.25">
      <c r="A870">
        <v>1463</v>
      </c>
      <c r="B870">
        <v>1</v>
      </c>
      <c r="C870">
        <v>9</v>
      </c>
      <c r="D870" s="2">
        <v>44181</v>
      </c>
      <c r="E870" s="2">
        <v>44181</v>
      </c>
      <c r="F870">
        <v>17</v>
      </c>
      <c r="G870" s="10" t="str">
        <f>VLOOKUP(Table_employee_timesheet_fact1[[#This Row],[employee_dim_employee_id]],Dim_Employee!A:C,3,FALSE)</f>
        <v>Maynor Galeano Martinez</v>
      </c>
    </row>
    <row r="871" spans="1:7" x14ac:dyDescent="0.25">
      <c r="A871">
        <v>452</v>
      </c>
      <c r="B871">
        <v>1</v>
      </c>
      <c r="C871">
        <v>9.5</v>
      </c>
      <c r="D871" s="2">
        <v>44181</v>
      </c>
      <c r="E871" s="2">
        <v>44181</v>
      </c>
      <c r="F871">
        <v>3</v>
      </c>
      <c r="G871" s="10" t="str">
        <f>VLOOKUP(Table_employee_timesheet_fact1[[#This Row],[employee_dim_employee_id]],Dim_Employee!A:C,3,FALSE)</f>
        <v>Darwin Casco-Escorcia</v>
      </c>
    </row>
    <row r="872" spans="1:7" x14ac:dyDescent="0.25">
      <c r="A872">
        <v>1260</v>
      </c>
      <c r="B872">
        <v>1</v>
      </c>
      <c r="C872">
        <v>9.5</v>
      </c>
      <c r="D872" s="2">
        <v>44181</v>
      </c>
      <c r="E872" s="2">
        <v>44181</v>
      </c>
      <c r="F872">
        <v>15</v>
      </c>
      <c r="G872" s="10" t="str">
        <f>VLOOKUP(Table_employee_timesheet_fact1[[#This Row],[employee_dim_employee_id]],Dim_Employee!A:C,3,FALSE)</f>
        <v>Lorenzo Medina</v>
      </c>
    </row>
    <row r="873" spans="1:7" x14ac:dyDescent="0.25">
      <c r="A873">
        <v>1364</v>
      </c>
      <c r="B873">
        <v>1</v>
      </c>
      <c r="C873">
        <v>8.75</v>
      </c>
      <c r="D873" s="2">
        <v>44181</v>
      </c>
      <c r="E873" s="2">
        <v>44181</v>
      </c>
      <c r="F873">
        <v>16</v>
      </c>
      <c r="G873" s="10" t="str">
        <f>VLOOKUP(Table_employee_timesheet_fact1[[#This Row],[employee_dim_employee_id]],Dim_Employee!A:C,3,FALSE)</f>
        <v>Luis Tarango</v>
      </c>
    </row>
    <row r="874" spans="1:7" x14ac:dyDescent="0.25">
      <c r="A874">
        <v>1183</v>
      </c>
      <c r="B874">
        <v>1</v>
      </c>
      <c r="C874">
        <v>8.75</v>
      </c>
      <c r="D874" s="2">
        <v>44181</v>
      </c>
      <c r="E874" s="2">
        <v>44181</v>
      </c>
      <c r="F874">
        <v>14</v>
      </c>
      <c r="G874" s="10" t="str">
        <f>VLOOKUP(Table_employee_timesheet_fact1[[#This Row],[employee_dim_employee_id]],Dim_Employee!A:C,3,FALSE)</f>
        <v>Kevin Hernandez</v>
      </c>
    </row>
    <row r="875" spans="1:7" x14ac:dyDescent="0.25">
      <c r="A875">
        <v>895</v>
      </c>
      <c r="B875">
        <v>1</v>
      </c>
      <c r="C875">
        <v>9.5</v>
      </c>
      <c r="D875" s="2">
        <v>44181</v>
      </c>
      <c r="E875" s="2">
        <v>44181</v>
      </c>
      <c r="F875">
        <v>9</v>
      </c>
      <c r="G875" s="10" t="str">
        <f>VLOOKUP(Table_employee_timesheet_fact1[[#This Row],[employee_dim_employee_id]],Dim_Employee!A:C,3,FALSE)</f>
        <v>Jaime Sevilla Hernandez</v>
      </c>
    </row>
    <row r="876" spans="1:7" x14ac:dyDescent="0.25">
      <c r="A876">
        <v>1848</v>
      </c>
      <c r="B876">
        <v>1</v>
      </c>
      <c r="C876">
        <v>8.75</v>
      </c>
      <c r="D876" s="2">
        <v>44181</v>
      </c>
      <c r="E876" s="2">
        <v>44181</v>
      </c>
      <c r="F876">
        <v>19</v>
      </c>
      <c r="G876" s="10" t="str">
        <f>VLOOKUP(Table_employee_timesheet_fact1[[#This Row],[employee_dim_employee_id]],Dim_Employee!A:C,3,FALSE)</f>
        <v>Ruth Alcantar</v>
      </c>
    </row>
    <row r="877" spans="1:7" x14ac:dyDescent="0.25">
      <c r="A877">
        <v>1365</v>
      </c>
      <c r="B877">
        <v>1</v>
      </c>
      <c r="C877">
        <v>9.75</v>
      </c>
      <c r="D877" s="2">
        <v>44180</v>
      </c>
      <c r="E877" s="2">
        <v>44180</v>
      </c>
      <c r="F877">
        <v>16</v>
      </c>
      <c r="G877" s="10" t="str">
        <f>VLOOKUP(Table_employee_timesheet_fact1[[#This Row],[employee_dim_employee_id]],Dim_Employee!A:C,3,FALSE)</f>
        <v>Luis Tarango</v>
      </c>
    </row>
    <row r="878" spans="1:7" x14ac:dyDescent="0.25">
      <c r="A878">
        <v>896</v>
      </c>
      <c r="B878">
        <v>1</v>
      </c>
      <c r="C878">
        <v>10</v>
      </c>
      <c r="D878" s="2">
        <v>44180</v>
      </c>
      <c r="E878" s="2">
        <v>44180</v>
      </c>
      <c r="F878">
        <v>9</v>
      </c>
      <c r="G878" s="10" t="str">
        <f>VLOOKUP(Table_employee_timesheet_fact1[[#This Row],[employee_dim_employee_id]],Dim_Employee!A:C,3,FALSE)</f>
        <v>Jaime Sevilla Hernandez</v>
      </c>
    </row>
    <row r="879" spans="1:7" x14ac:dyDescent="0.25">
      <c r="A879">
        <v>1184</v>
      </c>
      <c r="B879">
        <v>1</v>
      </c>
      <c r="C879">
        <v>9.75</v>
      </c>
      <c r="D879" s="2">
        <v>44180</v>
      </c>
      <c r="E879" s="2">
        <v>44180</v>
      </c>
      <c r="F879">
        <v>14</v>
      </c>
      <c r="G879" s="10" t="str">
        <f>VLOOKUP(Table_employee_timesheet_fact1[[#This Row],[employee_dim_employee_id]],Dim_Employee!A:C,3,FALSE)</f>
        <v>Kevin Hernandez</v>
      </c>
    </row>
    <row r="880" spans="1:7" x14ac:dyDescent="0.25">
      <c r="A880">
        <v>125</v>
      </c>
      <c r="B880">
        <v>1</v>
      </c>
      <c r="C880">
        <v>10.25</v>
      </c>
      <c r="D880" s="2">
        <v>44180</v>
      </c>
      <c r="E880" s="2">
        <v>44180</v>
      </c>
      <c r="F880">
        <v>2</v>
      </c>
      <c r="G880" s="10" t="str">
        <f>VLOOKUP(Table_employee_timesheet_fact1[[#This Row],[employee_dim_employee_id]],Dim_Employee!A:C,3,FALSE)</f>
        <v>Danir Hernandez</v>
      </c>
    </row>
    <row r="881" spans="1:7" x14ac:dyDescent="0.25">
      <c r="A881">
        <v>1849</v>
      </c>
      <c r="B881">
        <v>1</v>
      </c>
      <c r="C881">
        <v>9.75</v>
      </c>
      <c r="D881" s="2">
        <v>44180</v>
      </c>
      <c r="E881" s="2">
        <v>44180</v>
      </c>
      <c r="F881">
        <v>19</v>
      </c>
      <c r="G881" s="10" t="str">
        <f>VLOOKUP(Table_employee_timesheet_fact1[[#This Row],[employee_dim_employee_id]],Dim_Employee!A:C,3,FALSE)</f>
        <v>Ruth Alcantar</v>
      </c>
    </row>
    <row r="882" spans="1:7" x14ac:dyDescent="0.25">
      <c r="A882">
        <v>1464</v>
      </c>
      <c r="B882">
        <v>1</v>
      </c>
      <c r="C882">
        <v>10.5</v>
      </c>
      <c r="D882" s="2">
        <v>44180</v>
      </c>
      <c r="E882" s="2">
        <v>44180</v>
      </c>
      <c r="F882">
        <v>17</v>
      </c>
      <c r="G882" s="10" t="str">
        <f>VLOOKUP(Table_employee_timesheet_fact1[[#This Row],[employee_dim_employee_id]],Dim_Employee!A:C,3,FALSE)</f>
        <v>Maynor Galeano Martinez</v>
      </c>
    </row>
    <row r="883" spans="1:7" x14ac:dyDescent="0.25">
      <c r="A883">
        <v>453</v>
      </c>
      <c r="B883">
        <v>1</v>
      </c>
      <c r="C883">
        <v>10</v>
      </c>
      <c r="D883" s="2">
        <v>44180</v>
      </c>
      <c r="E883" s="2">
        <v>44180</v>
      </c>
      <c r="F883">
        <v>3</v>
      </c>
      <c r="G883" s="10" t="str">
        <f>VLOOKUP(Table_employee_timesheet_fact1[[#This Row],[employee_dim_employee_id]],Dim_Employee!A:C,3,FALSE)</f>
        <v>Darwin Casco-Escorcia</v>
      </c>
    </row>
    <row r="884" spans="1:7" x14ac:dyDescent="0.25">
      <c r="A884">
        <v>1261</v>
      </c>
      <c r="B884">
        <v>1</v>
      </c>
      <c r="C884">
        <v>10</v>
      </c>
      <c r="D884" s="2">
        <v>44180</v>
      </c>
      <c r="E884" s="2">
        <v>44180</v>
      </c>
      <c r="F884">
        <v>15</v>
      </c>
      <c r="G884" s="10" t="str">
        <f>VLOOKUP(Table_employee_timesheet_fact1[[#This Row],[employee_dim_employee_id]],Dim_Employee!A:C,3,FALSE)</f>
        <v>Lorenzo Medina</v>
      </c>
    </row>
    <row r="885" spans="1:7" x14ac:dyDescent="0.25">
      <c r="A885">
        <v>897</v>
      </c>
      <c r="B885">
        <v>1</v>
      </c>
      <c r="C885">
        <v>9.75</v>
      </c>
      <c r="D885" s="2">
        <v>44179</v>
      </c>
      <c r="E885" s="2">
        <v>44179</v>
      </c>
      <c r="F885">
        <v>9</v>
      </c>
      <c r="G885" s="10" t="str">
        <f>VLOOKUP(Table_employee_timesheet_fact1[[#This Row],[employee_dim_employee_id]],Dim_Employee!A:C,3,FALSE)</f>
        <v>Jaime Sevilla Hernandez</v>
      </c>
    </row>
    <row r="886" spans="1:7" x14ac:dyDescent="0.25">
      <c r="A886">
        <v>1366</v>
      </c>
      <c r="B886">
        <v>1</v>
      </c>
      <c r="C886">
        <v>9.5</v>
      </c>
      <c r="D886" s="2">
        <v>44179</v>
      </c>
      <c r="E886" s="2">
        <v>44179</v>
      </c>
      <c r="F886">
        <v>16</v>
      </c>
      <c r="G886" s="10" t="str">
        <f>VLOOKUP(Table_employee_timesheet_fact1[[#This Row],[employee_dim_employee_id]],Dim_Employee!A:C,3,FALSE)</f>
        <v>Luis Tarango</v>
      </c>
    </row>
    <row r="887" spans="1:7" x14ac:dyDescent="0.25">
      <c r="A887">
        <v>1850</v>
      </c>
      <c r="B887">
        <v>1</v>
      </c>
      <c r="C887">
        <v>9.5</v>
      </c>
      <c r="D887" s="2">
        <v>44179</v>
      </c>
      <c r="E887" s="2">
        <v>44179</v>
      </c>
      <c r="F887">
        <v>19</v>
      </c>
      <c r="G887" s="10" t="str">
        <f>VLOOKUP(Table_employee_timesheet_fact1[[#This Row],[employee_dim_employee_id]],Dim_Employee!A:C,3,FALSE)</f>
        <v>Ruth Alcantar</v>
      </c>
    </row>
    <row r="888" spans="1:7" x14ac:dyDescent="0.25">
      <c r="A888">
        <v>1185</v>
      </c>
      <c r="B888">
        <v>1</v>
      </c>
      <c r="C888">
        <v>9.75</v>
      </c>
      <c r="D888" s="2">
        <v>44179</v>
      </c>
      <c r="E888" s="2">
        <v>44179</v>
      </c>
      <c r="F888">
        <v>14</v>
      </c>
      <c r="G888" s="10" t="str">
        <f>VLOOKUP(Table_employee_timesheet_fact1[[#This Row],[employee_dim_employee_id]],Dim_Employee!A:C,3,FALSE)</f>
        <v>Kevin Hernandez</v>
      </c>
    </row>
    <row r="889" spans="1:7" x14ac:dyDescent="0.25">
      <c r="A889">
        <v>126</v>
      </c>
      <c r="B889">
        <v>1</v>
      </c>
      <c r="C889">
        <v>9.25</v>
      </c>
      <c r="D889" s="2">
        <v>44179</v>
      </c>
      <c r="E889" s="2">
        <v>44179</v>
      </c>
      <c r="F889">
        <v>2</v>
      </c>
      <c r="G889" s="10" t="str">
        <f>VLOOKUP(Table_employee_timesheet_fact1[[#This Row],[employee_dim_employee_id]],Dim_Employee!A:C,3,FALSE)</f>
        <v>Danir Hernandez</v>
      </c>
    </row>
    <row r="890" spans="1:7" x14ac:dyDescent="0.25">
      <c r="A890">
        <v>454</v>
      </c>
      <c r="B890">
        <v>1</v>
      </c>
      <c r="C890">
        <v>9.75</v>
      </c>
      <c r="D890" s="2">
        <v>44179</v>
      </c>
      <c r="E890" s="2">
        <v>44179</v>
      </c>
      <c r="F890">
        <v>3</v>
      </c>
      <c r="G890" s="10" t="str">
        <f>VLOOKUP(Table_employee_timesheet_fact1[[#This Row],[employee_dim_employee_id]],Dim_Employee!A:C,3,FALSE)</f>
        <v>Darwin Casco-Escorcia</v>
      </c>
    </row>
    <row r="891" spans="1:7" x14ac:dyDescent="0.25">
      <c r="A891">
        <v>1262</v>
      </c>
      <c r="B891">
        <v>1</v>
      </c>
      <c r="C891">
        <v>9.75</v>
      </c>
      <c r="D891" s="2">
        <v>44179</v>
      </c>
      <c r="E891" s="2">
        <v>44179</v>
      </c>
      <c r="F891">
        <v>15</v>
      </c>
      <c r="G891" s="10" t="str">
        <f>VLOOKUP(Table_employee_timesheet_fact1[[#This Row],[employee_dim_employee_id]],Dim_Employee!A:C,3,FALSE)</f>
        <v>Lorenzo Medina</v>
      </c>
    </row>
    <row r="892" spans="1:7" x14ac:dyDescent="0.25">
      <c r="A892">
        <v>1465</v>
      </c>
      <c r="B892">
        <v>1</v>
      </c>
      <c r="C892">
        <v>9.75</v>
      </c>
      <c r="D892" s="2">
        <v>44179</v>
      </c>
      <c r="E892" s="2">
        <v>44179</v>
      </c>
      <c r="F892">
        <v>17</v>
      </c>
      <c r="G892" s="10" t="str">
        <f>VLOOKUP(Table_employee_timesheet_fact1[[#This Row],[employee_dim_employee_id]],Dim_Employee!A:C,3,FALSE)</f>
        <v>Maynor Galeano Martinez</v>
      </c>
    </row>
    <row r="893" spans="1:7" x14ac:dyDescent="0.25">
      <c r="A893">
        <v>455</v>
      </c>
      <c r="B893">
        <v>1</v>
      </c>
      <c r="C893">
        <v>9.75</v>
      </c>
      <c r="D893" s="2">
        <v>44176</v>
      </c>
      <c r="E893" s="2">
        <v>44176</v>
      </c>
      <c r="F893">
        <v>3</v>
      </c>
      <c r="G893" s="10" t="str">
        <f>VLOOKUP(Table_employee_timesheet_fact1[[#This Row],[employee_dim_employee_id]],Dim_Employee!A:C,3,FALSE)</f>
        <v>Darwin Casco-Escorcia</v>
      </c>
    </row>
    <row r="894" spans="1:7" x14ac:dyDescent="0.25">
      <c r="A894">
        <v>1263</v>
      </c>
      <c r="B894">
        <v>1</v>
      </c>
      <c r="C894">
        <v>9.75</v>
      </c>
      <c r="D894" s="2">
        <v>44176</v>
      </c>
      <c r="E894" s="2">
        <v>44176</v>
      </c>
      <c r="F894">
        <v>15</v>
      </c>
      <c r="G894" s="10" t="str">
        <f>VLOOKUP(Table_employee_timesheet_fact1[[#This Row],[employee_dim_employee_id]],Dim_Employee!A:C,3,FALSE)</f>
        <v>Lorenzo Medina</v>
      </c>
    </row>
    <row r="895" spans="1:7" x14ac:dyDescent="0.25">
      <c r="A895">
        <v>898</v>
      </c>
      <c r="B895">
        <v>1</v>
      </c>
      <c r="C895">
        <v>9.75</v>
      </c>
      <c r="D895" s="2">
        <v>44176</v>
      </c>
      <c r="E895" s="2">
        <v>44176</v>
      </c>
      <c r="F895">
        <v>9</v>
      </c>
      <c r="G895" s="10" t="str">
        <f>VLOOKUP(Table_employee_timesheet_fact1[[#This Row],[employee_dim_employee_id]],Dim_Employee!A:C,3,FALSE)</f>
        <v>Jaime Sevilla Hernandez</v>
      </c>
    </row>
    <row r="896" spans="1:7" x14ac:dyDescent="0.25">
      <c r="A896">
        <v>1367</v>
      </c>
      <c r="B896">
        <v>1</v>
      </c>
      <c r="C896">
        <v>9.5</v>
      </c>
      <c r="D896" s="2">
        <v>44176</v>
      </c>
      <c r="E896" s="2">
        <v>44176</v>
      </c>
      <c r="F896">
        <v>16</v>
      </c>
      <c r="G896" s="10" t="str">
        <f>VLOOKUP(Table_employee_timesheet_fact1[[#This Row],[employee_dim_employee_id]],Dim_Employee!A:C,3,FALSE)</f>
        <v>Luis Tarango</v>
      </c>
    </row>
    <row r="897" spans="1:7" x14ac:dyDescent="0.25">
      <c r="A897">
        <v>1186</v>
      </c>
      <c r="B897">
        <v>1</v>
      </c>
      <c r="C897">
        <v>9.5</v>
      </c>
      <c r="D897" s="2">
        <v>44176</v>
      </c>
      <c r="E897" s="2">
        <v>44176</v>
      </c>
      <c r="F897">
        <v>14</v>
      </c>
      <c r="G897" s="10" t="str">
        <f>VLOOKUP(Table_employee_timesheet_fact1[[#This Row],[employee_dim_employee_id]],Dim_Employee!A:C,3,FALSE)</f>
        <v>Kevin Hernandez</v>
      </c>
    </row>
    <row r="898" spans="1:7" x14ac:dyDescent="0.25">
      <c r="A898">
        <v>1466</v>
      </c>
      <c r="B898">
        <v>1</v>
      </c>
      <c r="C898">
        <v>9.5</v>
      </c>
      <c r="D898" s="2">
        <v>44176</v>
      </c>
      <c r="E898" s="2">
        <v>44176</v>
      </c>
      <c r="F898">
        <v>17</v>
      </c>
      <c r="G898" s="10" t="str">
        <f>VLOOKUP(Table_employee_timesheet_fact1[[#This Row],[employee_dim_employee_id]],Dim_Employee!A:C,3,FALSE)</f>
        <v>Maynor Galeano Martinez</v>
      </c>
    </row>
    <row r="899" spans="1:7" x14ac:dyDescent="0.25">
      <c r="A899">
        <v>1851</v>
      </c>
      <c r="B899">
        <v>1</v>
      </c>
      <c r="C899">
        <v>9.5</v>
      </c>
      <c r="D899" s="2">
        <v>44176</v>
      </c>
      <c r="E899" s="2">
        <v>44176</v>
      </c>
      <c r="F899">
        <v>19</v>
      </c>
      <c r="G899" s="10" t="str">
        <f>VLOOKUP(Table_employee_timesheet_fact1[[#This Row],[employee_dim_employee_id]],Dim_Employee!A:C,3,FALSE)</f>
        <v>Ruth Alcantar</v>
      </c>
    </row>
    <row r="900" spans="1:7" x14ac:dyDescent="0.25">
      <c r="A900">
        <v>127</v>
      </c>
      <c r="B900">
        <v>1</v>
      </c>
      <c r="C900">
        <v>10</v>
      </c>
      <c r="D900" s="2">
        <v>44176</v>
      </c>
      <c r="E900" s="2">
        <v>44176</v>
      </c>
      <c r="F900">
        <v>2</v>
      </c>
      <c r="G900" s="10" t="str">
        <f>VLOOKUP(Table_employee_timesheet_fact1[[#This Row],[employee_dim_employee_id]],Dim_Employee!A:C,3,FALSE)</f>
        <v>Danir Hernandez</v>
      </c>
    </row>
    <row r="901" spans="1:7" x14ac:dyDescent="0.25">
      <c r="A901">
        <v>128</v>
      </c>
      <c r="B901">
        <v>1</v>
      </c>
      <c r="C901">
        <v>11.25</v>
      </c>
      <c r="D901" s="2">
        <v>44175</v>
      </c>
      <c r="E901" s="2">
        <v>44175</v>
      </c>
      <c r="F901">
        <v>2</v>
      </c>
      <c r="G901" s="10" t="str">
        <f>VLOOKUP(Table_employee_timesheet_fact1[[#This Row],[employee_dim_employee_id]],Dim_Employee!A:C,3,FALSE)</f>
        <v>Danir Hernandez</v>
      </c>
    </row>
    <row r="902" spans="1:7" x14ac:dyDescent="0.25">
      <c r="A902">
        <v>1368</v>
      </c>
      <c r="B902">
        <v>1</v>
      </c>
      <c r="C902">
        <v>10.75</v>
      </c>
      <c r="D902" s="2">
        <v>44175</v>
      </c>
      <c r="E902" s="2">
        <v>44175</v>
      </c>
      <c r="F902">
        <v>16</v>
      </c>
      <c r="G902" s="10" t="str">
        <f>VLOOKUP(Table_employee_timesheet_fact1[[#This Row],[employee_dim_employee_id]],Dim_Employee!A:C,3,FALSE)</f>
        <v>Luis Tarango</v>
      </c>
    </row>
    <row r="903" spans="1:7" x14ac:dyDescent="0.25">
      <c r="A903">
        <v>456</v>
      </c>
      <c r="B903">
        <v>1</v>
      </c>
      <c r="C903">
        <v>11</v>
      </c>
      <c r="D903" s="2">
        <v>44175</v>
      </c>
      <c r="E903" s="2">
        <v>44175</v>
      </c>
      <c r="F903">
        <v>3</v>
      </c>
      <c r="G903" s="10" t="str">
        <f>VLOOKUP(Table_employee_timesheet_fact1[[#This Row],[employee_dim_employee_id]],Dim_Employee!A:C,3,FALSE)</f>
        <v>Darwin Casco-Escorcia</v>
      </c>
    </row>
    <row r="904" spans="1:7" x14ac:dyDescent="0.25">
      <c r="A904">
        <v>1467</v>
      </c>
      <c r="B904">
        <v>1</v>
      </c>
      <c r="C904">
        <v>10.75</v>
      </c>
      <c r="D904" s="2">
        <v>44175</v>
      </c>
      <c r="E904" s="2">
        <v>44175</v>
      </c>
      <c r="F904">
        <v>17</v>
      </c>
      <c r="G904" s="10" t="str">
        <f>VLOOKUP(Table_employee_timesheet_fact1[[#This Row],[employee_dim_employee_id]],Dim_Employee!A:C,3,FALSE)</f>
        <v>Maynor Galeano Martinez</v>
      </c>
    </row>
    <row r="905" spans="1:7" x14ac:dyDescent="0.25">
      <c r="A905">
        <v>1264</v>
      </c>
      <c r="B905">
        <v>1</v>
      </c>
      <c r="C905">
        <v>11</v>
      </c>
      <c r="D905" s="2">
        <v>44175</v>
      </c>
      <c r="E905" s="2">
        <v>44175</v>
      </c>
      <c r="F905">
        <v>15</v>
      </c>
      <c r="G905" s="10" t="str">
        <f>VLOOKUP(Table_employee_timesheet_fact1[[#This Row],[employee_dim_employee_id]],Dim_Employee!A:C,3,FALSE)</f>
        <v>Lorenzo Medina</v>
      </c>
    </row>
    <row r="906" spans="1:7" x14ac:dyDescent="0.25">
      <c r="A906">
        <v>1852</v>
      </c>
      <c r="B906">
        <v>1</v>
      </c>
      <c r="C906">
        <v>10.75</v>
      </c>
      <c r="D906" s="2">
        <v>44175</v>
      </c>
      <c r="E906" s="2">
        <v>44175</v>
      </c>
      <c r="F906">
        <v>19</v>
      </c>
      <c r="G906" s="10" t="str">
        <f>VLOOKUP(Table_employee_timesheet_fact1[[#This Row],[employee_dim_employee_id]],Dim_Employee!A:C,3,FALSE)</f>
        <v>Ruth Alcantar</v>
      </c>
    </row>
    <row r="907" spans="1:7" x14ac:dyDescent="0.25">
      <c r="A907">
        <v>899</v>
      </c>
      <c r="B907">
        <v>1</v>
      </c>
      <c r="C907">
        <v>11</v>
      </c>
      <c r="D907" s="2">
        <v>44175</v>
      </c>
      <c r="E907" s="2">
        <v>44175</v>
      </c>
      <c r="F907">
        <v>9</v>
      </c>
      <c r="G907" s="10" t="str">
        <f>VLOOKUP(Table_employee_timesheet_fact1[[#This Row],[employee_dim_employee_id]],Dim_Employee!A:C,3,FALSE)</f>
        <v>Jaime Sevilla Hernandez</v>
      </c>
    </row>
    <row r="908" spans="1:7" x14ac:dyDescent="0.25">
      <c r="A908">
        <v>457</v>
      </c>
      <c r="B908">
        <v>1</v>
      </c>
      <c r="C908">
        <v>9.75</v>
      </c>
      <c r="D908" s="2">
        <v>44174</v>
      </c>
      <c r="E908" s="2">
        <v>44174</v>
      </c>
      <c r="F908">
        <v>3</v>
      </c>
      <c r="G908" s="10" t="str">
        <f>VLOOKUP(Table_employee_timesheet_fact1[[#This Row],[employee_dim_employee_id]],Dim_Employee!A:C,3,FALSE)</f>
        <v>Darwin Casco-Escorcia</v>
      </c>
    </row>
    <row r="909" spans="1:7" x14ac:dyDescent="0.25">
      <c r="A909">
        <v>1265</v>
      </c>
      <c r="B909">
        <v>1</v>
      </c>
      <c r="C909">
        <v>9.75</v>
      </c>
      <c r="D909" s="2">
        <v>44174</v>
      </c>
      <c r="E909" s="2">
        <v>44174</v>
      </c>
      <c r="F909">
        <v>15</v>
      </c>
      <c r="G909" s="10" t="str">
        <f>VLOOKUP(Table_employee_timesheet_fact1[[#This Row],[employee_dim_employee_id]],Dim_Employee!A:C,3,FALSE)</f>
        <v>Lorenzo Medina</v>
      </c>
    </row>
    <row r="910" spans="1:7" x14ac:dyDescent="0.25">
      <c r="A910">
        <v>1468</v>
      </c>
      <c r="B910">
        <v>1</v>
      </c>
      <c r="C910">
        <v>9.75</v>
      </c>
      <c r="D910" s="2">
        <v>44174</v>
      </c>
      <c r="E910" s="2">
        <v>44174</v>
      </c>
      <c r="F910">
        <v>17</v>
      </c>
      <c r="G910" s="10" t="str">
        <f>VLOOKUP(Table_employee_timesheet_fact1[[#This Row],[employee_dim_employee_id]],Dim_Employee!A:C,3,FALSE)</f>
        <v>Maynor Galeano Martinez</v>
      </c>
    </row>
    <row r="911" spans="1:7" x14ac:dyDescent="0.25">
      <c r="A911">
        <v>1853</v>
      </c>
      <c r="B911">
        <v>1</v>
      </c>
      <c r="C911">
        <v>9.75</v>
      </c>
      <c r="D911" s="2">
        <v>44174</v>
      </c>
      <c r="E911" s="2">
        <v>44174</v>
      </c>
      <c r="F911">
        <v>19</v>
      </c>
      <c r="G911" s="10" t="str">
        <f>VLOOKUP(Table_employee_timesheet_fact1[[#This Row],[employee_dim_employee_id]],Dim_Employee!A:C,3,FALSE)</f>
        <v>Ruth Alcantar</v>
      </c>
    </row>
    <row r="912" spans="1:7" x14ac:dyDescent="0.25">
      <c r="A912">
        <v>900</v>
      </c>
      <c r="B912">
        <v>1</v>
      </c>
      <c r="C912">
        <v>9.75</v>
      </c>
      <c r="D912" s="2">
        <v>44174</v>
      </c>
      <c r="E912" s="2">
        <v>44174</v>
      </c>
      <c r="F912">
        <v>9</v>
      </c>
      <c r="G912" s="10" t="str">
        <f>VLOOKUP(Table_employee_timesheet_fact1[[#This Row],[employee_dim_employee_id]],Dim_Employee!A:C,3,FALSE)</f>
        <v>Jaime Sevilla Hernandez</v>
      </c>
    </row>
    <row r="913" spans="1:7" x14ac:dyDescent="0.25">
      <c r="A913">
        <v>1369</v>
      </c>
      <c r="B913">
        <v>1</v>
      </c>
      <c r="C913">
        <v>9.75</v>
      </c>
      <c r="D913" s="2">
        <v>44174</v>
      </c>
      <c r="E913" s="2">
        <v>44174</v>
      </c>
      <c r="F913">
        <v>16</v>
      </c>
      <c r="G913" s="10" t="str">
        <f>VLOOKUP(Table_employee_timesheet_fact1[[#This Row],[employee_dim_employee_id]],Dim_Employee!A:C,3,FALSE)</f>
        <v>Luis Tarango</v>
      </c>
    </row>
    <row r="914" spans="1:7" x14ac:dyDescent="0.25">
      <c r="A914">
        <v>901</v>
      </c>
      <c r="B914">
        <v>1</v>
      </c>
      <c r="C914">
        <v>9.75</v>
      </c>
      <c r="D914" s="2">
        <v>44173</v>
      </c>
      <c r="E914" s="2">
        <v>44173</v>
      </c>
      <c r="F914">
        <v>9</v>
      </c>
      <c r="G914" s="10" t="str">
        <f>VLOOKUP(Table_employee_timesheet_fact1[[#This Row],[employee_dim_employee_id]],Dim_Employee!A:C,3,FALSE)</f>
        <v>Jaime Sevilla Hernandez</v>
      </c>
    </row>
    <row r="915" spans="1:7" x14ac:dyDescent="0.25">
      <c r="A915">
        <v>1469</v>
      </c>
      <c r="B915">
        <v>1</v>
      </c>
      <c r="C915">
        <v>9.5</v>
      </c>
      <c r="D915" s="2">
        <v>44173</v>
      </c>
      <c r="E915" s="2">
        <v>44173</v>
      </c>
      <c r="F915">
        <v>17</v>
      </c>
      <c r="G915" s="10" t="str">
        <f>VLOOKUP(Table_employee_timesheet_fact1[[#This Row],[employee_dim_employee_id]],Dim_Employee!A:C,3,FALSE)</f>
        <v>Maynor Galeano Martinez</v>
      </c>
    </row>
    <row r="916" spans="1:7" x14ac:dyDescent="0.25">
      <c r="A916">
        <v>1370</v>
      </c>
      <c r="B916">
        <v>1</v>
      </c>
      <c r="C916">
        <v>9.75</v>
      </c>
      <c r="D916" s="2">
        <v>44173</v>
      </c>
      <c r="E916" s="2">
        <v>44173</v>
      </c>
      <c r="F916">
        <v>16</v>
      </c>
      <c r="G916" s="10" t="str">
        <f>VLOOKUP(Table_employee_timesheet_fact1[[#This Row],[employee_dim_employee_id]],Dim_Employee!A:C,3,FALSE)</f>
        <v>Luis Tarango</v>
      </c>
    </row>
    <row r="917" spans="1:7" x14ac:dyDescent="0.25">
      <c r="A917">
        <v>129</v>
      </c>
      <c r="B917">
        <v>1</v>
      </c>
      <c r="C917">
        <v>10.25</v>
      </c>
      <c r="D917" s="2">
        <v>44173</v>
      </c>
      <c r="E917" s="2">
        <v>44173</v>
      </c>
      <c r="F917">
        <v>2</v>
      </c>
      <c r="G917" s="10" t="str">
        <f>VLOOKUP(Table_employee_timesheet_fact1[[#This Row],[employee_dim_employee_id]],Dim_Employee!A:C,3,FALSE)</f>
        <v>Danir Hernandez</v>
      </c>
    </row>
    <row r="918" spans="1:7" x14ac:dyDescent="0.25">
      <c r="A918">
        <v>458</v>
      </c>
      <c r="B918">
        <v>1</v>
      </c>
      <c r="C918">
        <v>9.75</v>
      </c>
      <c r="D918" s="2">
        <v>44173</v>
      </c>
      <c r="E918" s="2">
        <v>44173</v>
      </c>
      <c r="F918">
        <v>3</v>
      </c>
      <c r="G918" s="10" t="str">
        <f>VLOOKUP(Table_employee_timesheet_fact1[[#This Row],[employee_dim_employee_id]],Dim_Employee!A:C,3,FALSE)</f>
        <v>Darwin Casco-Escorcia</v>
      </c>
    </row>
    <row r="919" spans="1:7" x14ac:dyDescent="0.25">
      <c r="A919">
        <v>1266</v>
      </c>
      <c r="B919">
        <v>1</v>
      </c>
      <c r="C919">
        <v>9.75</v>
      </c>
      <c r="D919" s="2">
        <v>44173</v>
      </c>
      <c r="E919" s="2">
        <v>44173</v>
      </c>
      <c r="F919">
        <v>15</v>
      </c>
      <c r="G919" s="10" t="str">
        <f>VLOOKUP(Table_employee_timesheet_fact1[[#This Row],[employee_dim_employee_id]],Dim_Employee!A:C,3,FALSE)</f>
        <v>Lorenzo Medina</v>
      </c>
    </row>
    <row r="920" spans="1:7" x14ac:dyDescent="0.25">
      <c r="A920">
        <v>1854</v>
      </c>
      <c r="B920">
        <v>1</v>
      </c>
      <c r="C920">
        <v>9.75</v>
      </c>
      <c r="D920" s="2">
        <v>44173</v>
      </c>
      <c r="E920" s="2">
        <v>44173</v>
      </c>
      <c r="F920">
        <v>19</v>
      </c>
      <c r="G920" s="10" t="str">
        <f>VLOOKUP(Table_employee_timesheet_fact1[[#This Row],[employee_dim_employee_id]],Dim_Employee!A:C,3,FALSE)</f>
        <v>Ruth Alcantar</v>
      </c>
    </row>
    <row r="921" spans="1:7" x14ac:dyDescent="0.25">
      <c r="A921">
        <v>130</v>
      </c>
      <c r="B921">
        <v>1</v>
      </c>
      <c r="C921">
        <v>8.75</v>
      </c>
      <c r="D921" s="2">
        <v>44172</v>
      </c>
      <c r="E921" s="2">
        <v>44172</v>
      </c>
      <c r="F921">
        <v>2</v>
      </c>
      <c r="G921" s="10" t="str">
        <f>VLOOKUP(Table_employee_timesheet_fact1[[#This Row],[employee_dim_employee_id]],Dim_Employee!A:C,3,FALSE)</f>
        <v>Danir Hernandez</v>
      </c>
    </row>
    <row r="922" spans="1:7" x14ac:dyDescent="0.25">
      <c r="A922">
        <v>1371</v>
      </c>
      <c r="B922">
        <v>1</v>
      </c>
      <c r="C922">
        <v>9</v>
      </c>
      <c r="D922" s="2">
        <v>44172</v>
      </c>
      <c r="E922" s="2">
        <v>44172</v>
      </c>
      <c r="F922">
        <v>16</v>
      </c>
      <c r="G922" s="10" t="str">
        <f>VLOOKUP(Table_employee_timesheet_fact1[[#This Row],[employee_dim_employee_id]],Dim_Employee!A:C,3,FALSE)</f>
        <v>Luis Tarango</v>
      </c>
    </row>
    <row r="923" spans="1:7" x14ac:dyDescent="0.25">
      <c r="A923">
        <v>459</v>
      </c>
      <c r="B923">
        <v>1</v>
      </c>
      <c r="C923">
        <v>9</v>
      </c>
      <c r="D923" s="2">
        <v>44172</v>
      </c>
      <c r="E923" s="2">
        <v>44172</v>
      </c>
      <c r="F923">
        <v>3</v>
      </c>
      <c r="G923" s="10" t="str">
        <f>VLOOKUP(Table_employee_timesheet_fact1[[#This Row],[employee_dim_employee_id]],Dim_Employee!A:C,3,FALSE)</f>
        <v>Darwin Casco-Escorcia</v>
      </c>
    </row>
    <row r="924" spans="1:7" x14ac:dyDescent="0.25">
      <c r="A924">
        <v>1267</v>
      </c>
      <c r="B924">
        <v>1</v>
      </c>
      <c r="C924">
        <v>9</v>
      </c>
      <c r="D924" s="2">
        <v>44172</v>
      </c>
      <c r="E924" s="2">
        <v>44172</v>
      </c>
      <c r="F924">
        <v>15</v>
      </c>
      <c r="G924" s="10" t="str">
        <f>VLOOKUP(Table_employee_timesheet_fact1[[#This Row],[employee_dim_employee_id]],Dim_Employee!A:C,3,FALSE)</f>
        <v>Lorenzo Medina</v>
      </c>
    </row>
    <row r="925" spans="1:7" x14ac:dyDescent="0.25">
      <c r="A925">
        <v>1855</v>
      </c>
      <c r="B925">
        <v>1</v>
      </c>
      <c r="C925">
        <v>9</v>
      </c>
      <c r="D925" s="2">
        <v>44172</v>
      </c>
      <c r="E925" s="2">
        <v>44172</v>
      </c>
      <c r="F925">
        <v>19</v>
      </c>
      <c r="G925" s="10" t="str">
        <f>VLOOKUP(Table_employee_timesheet_fact1[[#This Row],[employee_dim_employee_id]],Dim_Employee!A:C,3,FALSE)</f>
        <v>Ruth Alcantar</v>
      </c>
    </row>
    <row r="926" spans="1:7" x14ac:dyDescent="0.25">
      <c r="A926">
        <v>902</v>
      </c>
      <c r="B926">
        <v>1</v>
      </c>
      <c r="C926">
        <v>9</v>
      </c>
      <c r="D926" s="2">
        <v>44172</v>
      </c>
      <c r="E926" s="2">
        <v>44172</v>
      </c>
      <c r="F926">
        <v>9</v>
      </c>
      <c r="G926" s="10" t="str">
        <f>VLOOKUP(Table_employee_timesheet_fact1[[#This Row],[employee_dim_employee_id]],Dim_Employee!A:C,3,FALSE)</f>
        <v>Jaime Sevilla Hernandez</v>
      </c>
    </row>
    <row r="927" spans="1:7" x14ac:dyDescent="0.25">
      <c r="A927">
        <v>1470</v>
      </c>
      <c r="B927">
        <v>1</v>
      </c>
      <c r="C927">
        <v>9.25</v>
      </c>
      <c r="D927" s="2">
        <v>44172</v>
      </c>
      <c r="E927" s="2">
        <v>44172</v>
      </c>
      <c r="F927">
        <v>17</v>
      </c>
      <c r="G927" s="10" t="str">
        <f>VLOOKUP(Table_employee_timesheet_fact1[[#This Row],[employee_dim_employee_id]],Dim_Employee!A:C,3,FALSE)</f>
        <v>Maynor Galeano Martinez</v>
      </c>
    </row>
    <row r="928" spans="1:7" x14ac:dyDescent="0.25">
      <c r="A928">
        <v>460</v>
      </c>
      <c r="B928">
        <v>1</v>
      </c>
      <c r="C928">
        <v>5.25</v>
      </c>
      <c r="D928" s="2">
        <v>44170</v>
      </c>
      <c r="E928" s="2">
        <v>44170</v>
      </c>
      <c r="F928">
        <v>3</v>
      </c>
      <c r="G928" s="10" t="str">
        <f>VLOOKUP(Table_employee_timesheet_fact1[[#This Row],[employee_dim_employee_id]],Dim_Employee!A:C,3,FALSE)</f>
        <v>Darwin Casco-Escorcia</v>
      </c>
    </row>
    <row r="929" spans="1:7" x14ac:dyDescent="0.25">
      <c r="A929">
        <v>1471</v>
      </c>
      <c r="B929">
        <v>1</v>
      </c>
      <c r="C929">
        <v>5.25</v>
      </c>
      <c r="D929" s="2">
        <v>44170</v>
      </c>
      <c r="E929" s="2">
        <v>44170</v>
      </c>
      <c r="F929">
        <v>17</v>
      </c>
      <c r="G929" s="10" t="str">
        <f>VLOOKUP(Table_employee_timesheet_fact1[[#This Row],[employee_dim_employee_id]],Dim_Employee!A:C,3,FALSE)</f>
        <v>Maynor Galeano Martinez</v>
      </c>
    </row>
    <row r="930" spans="1:7" x14ac:dyDescent="0.25">
      <c r="A930">
        <v>1268</v>
      </c>
      <c r="B930">
        <v>1</v>
      </c>
      <c r="C930">
        <v>5</v>
      </c>
      <c r="D930" s="2">
        <v>44170</v>
      </c>
      <c r="E930" s="2">
        <v>44170</v>
      </c>
      <c r="F930">
        <v>15</v>
      </c>
      <c r="G930" s="10" t="str">
        <f>VLOOKUP(Table_employee_timesheet_fact1[[#This Row],[employee_dim_employee_id]],Dim_Employee!A:C,3,FALSE)</f>
        <v>Lorenzo Medina</v>
      </c>
    </row>
    <row r="931" spans="1:7" x14ac:dyDescent="0.25">
      <c r="A931">
        <v>1856</v>
      </c>
      <c r="B931">
        <v>1</v>
      </c>
      <c r="C931">
        <v>4</v>
      </c>
      <c r="D931" s="2">
        <v>44170</v>
      </c>
      <c r="E931" s="2">
        <v>44170</v>
      </c>
      <c r="F931">
        <v>19</v>
      </c>
      <c r="G931" s="10" t="str">
        <f>VLOOKUP(Table_employee_timesheet_fact1[[#This Row],[employee_dim_employee_id]],Dim_Employee!A:C,3,FALSE)</f>
        <v>Ruth Alcantar</v>
      </c>
    </row>
    <row r="932" spans="1:7" x14ac:dyDescent="0.25">
      <c r="A932">
        <v>131</v>
      </c>
      <c r="B932">
        <v>1</v>
      </c>
      <c r="C932">
        <v>5.25</v>
      </c>
      <c r="D932" s="2">
        <v>44170</v>
      </c>
      <c r="E932" s="2">
        <v>44170</v>
      </c>
      <c r="F932">
        <v>2</v>
      </c>
      <c r="G932" s="10" t="str">
        <f>VLOOKUP(Table_employee_timesheet_fact1[[#This Row],[employee_dim_employee_id]],Dim_Employee!A:C,3,FALSE)</f>
        <v>Danir Hernandez</v>
      </c>
    </row>
    <row r="933" spans="1:7" x14ac:dyDescent="0.25">
      <c r="A933">
        <v>903</v>
      </c>
      <c r="B933">
        <v>1</v>
      </c>
      <c r="C933">
        <v>5.25</v>
      </c>
      <c r="D933" s="2">
        <v>44170</v>
      </c>
      <c r="E933" s="2">
        <v>44170</v>
      </c>
      <c r="F933">
        <v>9</v>
      </c>
      <c r="G933" s="10" t="str">
        <f>VLOOKUP(Table_employee_timesheet_fact1[[#This Row],[employee_dim_employee_id]],Dim_Employee!A:C,3,FALSE)</f>
        <v>Jaime Sevilla Hernandez</v>
      </c>
    </row>
    <row r="934" spans="1:7" x14ac:dyDescent="0.25">
      <c r="A934">
        <v>1857</v>
      </c>
      <c r="B934">
        <v>1</v>
      </c>
      <c r="C934">
        <v>9.5</v>
      </c>
      <c r="D934" s="2">
        <v>44169</v>
      </c>
      <c r="E934" s="2">
        <v>44169</v>
      </c>
      <c r="F934">
        <v>19</v>
      </c>
      <c r="G934" s="10" t="str">
        <f>VLOOKUP(Table_employee_timesheet_fact1[[#This Row],[employee_dim_employee_id]],Dim_Employee!A:C,3,FALSE)</f>
        <v>Ruth Alcantar</v>
      </c>
    </row>
    <row r="935" spans="1:7" x14ac:dyDescent="0.25">
      <c r="A935">
        <v>1472</v>
      </c>
      <c r="B935">
        <v>1</v>
      </c>
      <c r="C935">
        <v>10.25</v>
      </c>
      <c r="D935" s="2">
        <v>44169</v>
      </c>
      <c r="E935" s="2">
        <v>44169</v>
      </c>
      <c r="F935">
        <v>17</v>
      </c>
      <c r="G935" s="10" t="str">
        <f>VLOOKUP(Table_employee_timesheet_fact1[[#This Row],[employee_dim_employee_id]],Dim_Employee!A:C,3,FALSE)</f>
        <v>Maynor Galeano Martinez</v>
      </c>
    </row>
    <row r="936" spans="1:7" x14ac:dyDescent="0.25">
      <c r="A936">
        <v>461</v>
      </c>
      <c r="B936">
        <v>1</v>
      </c>
      <c r="C936">
        <v>9.75</v>
      </c>
      <c r="D936" s="2">
        <v>44169</v>
      </c>
      <c r="E936" s="2">
        <v>44169</v>
      </c>
      <c r="F936">
        <v>3</v>
      </c>
      <c r="G936" s="10" t="str">
        <f>VLOOKUP(Table_employee_timesheet_fact1[[#This Row],[employee_dim_employee_id]],Dim_Employee!A:C,3,FALSE)</f>
        <v>Darwin Casco-Escorcia</v>
      </c>
    </row>
    <row r="937" spans="1:7" x14ac:dyDescent="0.25">
      <c r="A937">
        <v>1269</v>
      </c>
      <c r="B937">
        <v>1</v>
      </c>
      <c r="C937">
        <v>9.75</v>
      </c>
      <c r="D937" s="2">
        <v>44169</v>
      </c>
      <c r="E937" s="2">
        <v>44169</v>
      </c>
      <c r="F937">
        <v>15</v>
      </c>
      <c r="G937" s="10" t="str">
        <f>VLOOKUP(Table_employee_timesheet_fact1[[#This Row],[employee_dim_employee_id]],Dim_Employee!A:C,3,FALSE)</f>
        <v>Lorenzo Medina</v>
      </c>
    </row>
    <row r="938" spans="1:7" x14ac:dyDescent="0.25">
      <c r="A938">
        <v>132</v>
      </c>
      <c r="B938">
        <v>1</v>
      </c>
      <c r="C938">
        <v>9.75</v>
      </c>
      <c r="D938" s="2">
        <v>44169</v>
      </c>
      <c r="E938" s="2">
        <v>44169</v>
      </c>
      <c r="F938">
        <v>2</v>
      </c>
      <c r="G938" s="10" t="str">
        <f>VLOOKUP(Table_employee_timesheet_fact1[[#This Row],[employee_dim_employee_id]],Dim_Employee!A:C,3,FALSE)</f>
        <v>Danir Hernandez</v>
      </c>
    </row>
    <row r="939" spans="1:7" x14ac:dyDescent="0.25">
      <c r="A939">
        <v>904</v>
      </c>
      <c r="B939">
        <v>1</v>
      </c>
      <c r="C939">
        <v>9.75</v>
      </c>
      <c r="D939" s="2">
        <v>44169</v>
      </c>
      <c r="E939" s="2">
        <v>44169</v>
      </c>
      <c r="F939">
        <v>9</v>
      </c>
      <c r="G939" s="10" t="str">
        <f>VLOOKUP(Table_employee_timesheet_fact1[[#This Row],[employee_dim_employee_id]],Dim_Employee!A:C,3,FALSE)</f>
        <v>Jaime Sevilla Hernandez</v>
      </c>
    </row>
    <row r="940" spans="1:7" x14ac:dyDescent="0.25">
      <c r="A940">
        <v>462</v>
      </c>
      <c r="B940">
        <v>1</v>
      </c>
      <c r="C940">
        <v>10.5</v>
      </c>
      <c r="D940" s="2">
        <v>44168</v>
      </c>
      <c r="E940" s="2">
        <v>44168</v>
      </c>
      <c r="F940">
        <v>3</v>
      </c>
      <c r="G940" s="10" t="str">
        <f>VLOOKUP(Table_employee_timesheet_fact1[[#This Row],[employee_dim_employee_id]],Dim_Employee!A:C,3,FALSE)</f>
        <v>Darwin Casco-Escorcia</v>
      </c>
    </row>
    <row r="941" spans="1:7" x14ac:dyDescent="0.25">
      <c r="A941">
        <v>1270</v>
      </c>
      <c r="B941">
        <v>1</v>
      </c>
      <c r="C941">
        <v>10.5</v>
      </c>
      <c r="D941" s="2">
        <v>44168</v>
      </c>
      <c r="E941" s="2">
        <v>44168</v>
      </c>
      <c r="F941">
        <v>15</v>
      </c>
      <c r="G941" s="10" t="str">
        <f>VLOOKUP(Table_employee_timesheet_fact1[[#This Row],[employee_dim_employee_id]],Dim_Employee!A:C,3,FALSE)</f>
        <v>Lorenzo Medina</v>
      </c>
    </row>
    <row r="942" spans="1:7" x14ac:dyDescent="0.25">
      <c r="A942">
        <v>1473</v>
      </c>
      <c r="B942">
        <v>1</v>
      </c>
      <c r="C942">
        <v>10.5</v>
      </c>
      <c r="D942" s="2">
        <v>44168</v>
      </c>
      <c r="E942" s="2">
        <v>44168</v>
      </c>
      <c r="F942">
        <v>17</v>
      </c>
      <c r="G942" s="10" t="str">
        <f>VLOOKUP(Table_employee_timesheet_fact1[[#This Row],[employee_dim_employee_id]],Dim_Employee!A:C,3,FALSE)</f>
        <v>Maynor Galeano Martinez</v>
      </c>
    </row>
    <row r="943" spans="1:7" x14ac:dyDescent="0.25">
      <c r="A943">
        <v>1372</v>
      </c>
      <c r="B943">
        <v>1</v>
      </c>
      <c r="C943">
        <v>10.25</v>
      </c>
      <c r="D943" s="2">
        <v>44168</v>
      </c>
      <c r="E943" s="2">
        <v>44168</v>
      </c>
      <c r="F943">
        <v>16</v>
      </c>
      <c r="G943" s="10" t="str">
        <f>VLOOKUP(Table_employee_timesheet_fact1[[#This Row],[employee_dim_employee_id]],Dim_Employee!A:C,3,FALSE)</f>
        <v>Luis Tarango</v>
      </c>
    </row>
    <row r="944" spans="1:7" x14ac:dyDescent="0.25">
      <c r="A944">
        <v>133</v>
      </c>
      <c r="B944">
        <v>1</v>
      </c>
      <c r="C944">
        <v>10.5</v>
      </c>
      <c r="D944" s="2">
        <v>44168</v>
      </c>
      <c r="E944" s="2">
        <v>44168</v>
      </c>
      <c r="F944">
        <v>2</v>
      </c>
      <c r="G944" s="10" t="str">
        <f>VLOOKUP(Table_employee_timesheet_fact1[[#This Row],[employee_dim_employee_id]],Dim_Employee!A:C,3,FALSE)</f>
        <v>Danir Hernandez</v>
      </c>
    </row>
    <row r="945" spans="1:7" x14ac:dyDescent="0.25">
      <c r="A945">
        <v>905</v>
      </c>
      <c r="B945">
        <v>1</v>
      </c>
      <c r="C945">
        <v>10.5</v>
      </c>
      <c r="D945" s="2">
        <v>44168</v>
      </c>
      <c r="E945" s="2">
        <v>44168</v>
      </c>
      <c r="F945">
        <v>9</v>
      </c>
      <c r="G945" s="10" t="str">
        <f>VLOOKUP(Table_employee_timesheet_fact1[[#This Row],[employee_dim_employee_id]],Dim_Employee!A:C,3,FALSE)</f>
        <v>Jaime Sevilla Hernandez</v>
      </c>
    </row>
    <row r="946" spans="1:7" x14ac:dyDescent="0.25">
      <c r="A946">
        <v>1858</v>
      </c>
      <c r="B946">
        <v>1</v>
      </c>
      <c r="C946">
        <v>10.25</v>
      </c>
      <c r="D946" s="2">
        <v>44168</v>
      </c>
      <c r="E946" s="2">
        <v>44168</v>
      </c>
      <c r="F946">
        <v>19</v>
      </c>
      <c r="G946" s="10" t="str">
        <f>VLOOKUP(Table_employee_timesheet_fact1[[#This Row],[employee_dim_employee_id]],Dim_Employee!A:C,3,FALSE)</f>
        <v>Ruth Alcantar</v>
      </c>
    </row>
    <row r="947" spans="1:7" x14ac:dyDescent="0.25">
      <c r="A947">
        <v>463</v>
      </c>
      <c r="B947">
        <v>1</v>
      </c>
      <c r="C947">
        <v>12</v>
      </c>
      <c r="D947" s="2">
        <v>44167</v>
      </c>
      <c r="E947" s="2">
        <v>44167</v>
      </c>
      <c r="F947">
        <v>3</v>
      </c>
      <c r="G947" s="10" t="str">
        <f>VLOOKUP(Table_employee_timesheet_fact1[[#This Row],[employee_dim_employee_id]],Dim_Employee!A:C,3,FALSE)</f>
        <v>Darwin Casco-Escorcia</v>
      </c>
    </row>
    <row r="948" spans="1:7" x14ac:dyDescent="0.25">
      <c r="A948">
        <v>134</v>
      </c>
      <c r="B948">
        <v>1</v>
      </c>
      <c r="C948">
        <v>12</v>
      </c>
      <c r="D948" s="2">
        <v>44167</v>
      </c>
      <c r="E948" s="2">
        <v>44167</v>
      </c>
      <c r="F948">
        <v>2</v>
      </c>
      <c r="G948" s="10" t="str">
        <f>VLOOKUP(Table_employee_timesheet_fact1[[#This Row],[employee_dim_employee_id]],Dim_Employee!A:C,3,FALSE)</f>
        <v>Danir Hernandez</v>
      </c>
    </row>
    <row r="949" spans="1:7" x14ac:dyDescent="0.25">
      <c r="A949">
        <v>1859</v>
      </c>
      <c r="B949">
        <v>1</v>
      </c>
      <c r="C949">
        <v>11.5</v>
      </c>
      <c r="D949" s="2">
        <v>44167</v>
      </c>
      <c r="E949" s="2">
        <v>44167</v>
      </c>
      <c r="F949">
        <v>19</v>
      </c>
      <c r="G949" s="10" t="str">
        <f>VLOOKUP(Table_employee_timesheet_fact1[[#This Row],[employee_dim_employee_id]],Dim_Employee!A:C,3,FALSE)</f>
        <v>Ruth Alcantar</v>
      </c>
    </row>
    <row r="950" spans="1:7" x14ac:dyDescent="0.25">
      <c r="A950">
        <v>906</v>
      </c>
      <c r="B950">
        <v>1</v>
      </c>
      <c r="C950">
        <v>12</v>
      </c>
      <c r="D950" s="2">
        <v>44167</v>
      </c>
      <c r="E950" s="2">
        <v>44167</v>
      </c>
      <c r="F950">
        <v>9</v>
      </c>
      <c r="G950" s="10" t="str">
        <f>VLOOKUP(Table_employee_timesheet_fact1[[#This Row],[employee_dim_employee_id]],Dim_Employee!A:C,3,FALSE)</f>
        <v>Jaime Sevilla Hernandez</v>
      </c>
    </row>
    <row r="951" spans="1:7" x14ac:dyDescent="0.25">
      <c r="A951">
        <v>1271</v>
      </c>
      <c r="B951">
        <v>1</v>
      </c>
      <c r="C951">
        <v>11.75</v>
      </c>
      <c r="D951" s="2">
        <v>44167</v>
      </c>
      <c r="E951" s="2">
        <v>44167</v>
      </c>
      <c r="F951">
        <v>15</v>
      </c>
      <c r="G951" s="10" t="str">
        <f>VLOOKUP(Table_employee_timesheet_fact1[[#This Row],[employee_dim_employee_id]],Dim_Employee!A:C,3,FALSE)</f>
        <v>Lorenzo Medina</v>
      </c>
    </row>
    <row r="952" spans="1:7" x14ac:dyDescent="0.25">
      <c r="A952">
        <v>1474</v>
      </c>
      <c r="B952">
        <v>1</v>
      </c>
      <c r="C952">
        <v>11.75</v>
      </c>
      <c r="D952" s="2">
        <v>44167</v>
      </c>
      <c r="E952" s="2">
        <v>44167</v>
      </c>
      <c r="F952">
        <v>17</v>
      </c>
      <c r="G952" s="10" t="str">
        <f>VLOOKUP(Table_employee_timesheet_fact1[[#This Row],[employee_dim_employee_id]],Dim_Employee!A:C,3,FALSE)</f>
        <v>Maynor Galeano Martinez</v>
      </c>
    </row>
    <row r="953" spans="1:7" x14ac:dyDescent="0.25">
      <c r="A953">
        <v>1373</v>
      </c>
      <c r="B953">
        <v>1</v>
      </c>
      <c r="C953">
        <v>11.5</v>
      </c>
      <c r="D953" s="2">
        <v>44167</v>
      </c>
      <c r="E953" s="2">
        <v>44167</v>
      </c>
      <c r="F953">
        <v>16</v>
      </c>
      <c r="G953" s="10" t="str">
        <f>VLOOKUP(Table_employee_timesheet_fact1[[#This Row],[employee_dim_employee_id]],Dim_Employee!A:C,3,FALSE)</f>
        <v>Luis Tarango</v>
      </c>
    </row>
    <row r="954" spans="1:7" x14ac:dyDescent="0.25">
      <c r="A954">
        <v>464</v>
      </c>
      <c r="B954">
        <v>1</v>
      </c>
      <c r="C954">
        <v>9.75</v>
      </c>
      <c r="D954" s="2">
        <v>44166</v>
      </c>
      <c r="E954" s="2">
        <v>44166</v>
      </c>
      <c r="F954">
        <v>3</v>
      </c>
      <c r="G954" s="10" t="str">
        <f>VLOOKUP(Table_employee_timesheet_fact1[[#This Row],[employee_dim_employee_id]],Dim_Employee!A:C,3,FALSE)</f>
        <v>Darwin Casco-Escorcia</v>
      </c>
    </row>
    <row r="955" spans="1:7" x14ac:dyDescent="0.25">
      <c r="A955">
        <v>1475</v>
      </c>
      <c r="B955">
        <v>1</v>
      </c>
      <c r="C955">
        <v>11</v>
      </c>
      <c r="D955" s="2">
        <v>44166</v>
      </c>
      <c r="E955" s="2">
        <v>44166</v>
      </c>
      <c r="F955">
        <v>17</v>
      </c>
      <c r="G955" s="10" t="str">
        <f>VLOOKUP(Table_employee_timesheet_fact1[[#This Row],[employee_dim_employee_id]],Dim_Employee!A:C,3,FALSE)</f>
        <v>Maynor Galeano Martinez</v>
      </c>
    </row>
    <row r="956" spans="1:7" x14ac:dyDescent="0.25">
      <c r="A956">
        <v>1860</v>
      </c>
      <c r="B956">
        <v>1</v>
      </c>
      <c r="C956">
        <v>9.75</v>
      </c>
      <c r="D956" s="2">
        <v>44166</v>
      </c>
      <c r="E956" s="2">
        <v>44166</v>
      </c>
      <c r="F956">
        <v>19</v>
      </c>
      <c r="G956" s="10" t="str">
        <f>VLOOKUP(Table_employee_timesheet_fact1[[#This Row],[employee_dim_employee_id]],Dim_Employee!A:C,3,FALSE)</f>
        <v>Ruth Alcantar</v>
      </c>
    </row>
    <row r="957" spans="1:7" x14ac:dyDescent="0.25">
      <c r="A957">
        <v>135</v>
      </c>
      <c r="B957">
        <v>1</v>
      </c>
      <c r="C957">
        <v>9.75</v>
      </c>
      <c r="D957" s="2">
        <v>44166</v>
      </c>
      <c r="E957" s="2">
        <v>44166</v>
      </c>
      <c r="F957">
        <v>2</v>
      </c>
      <c r="G957" s="10" t="str">
        <f>VLOOKUP(Table_employee_timesheet_fact1[[#This Row],[employee_dim_employee_id]],Dim_Employee!A:C,3,FALSE)</f>
        <v>Danir Hernandez</v>
      </c>
    </row>
    <row r="958" spans="1:7" x14ac:dyDescent="0.25">
      <c r="A958">
        <v>907</v>
      </c>
      <c r="B958">
        <v>1</v>
      </c>
      <c r="C958">
        <v>9.75</v>
      </c>
      <c r="D958" s="2">
        <v>44166</v>
      </c>
      <c r="E958" s="2">
        <v>44166</v>
      </c>
      <c r="F958">
        <v>9</v>
      </c>
      <c r="G958" s="10" t="str">
        <f>VLOOKUP(Table_employee_timesheet_fact1[[#This Row],[employee_dim_employee_id]],Dim_Employee!A:C,3,FALSE)</f>
        <v>Jaime Sevilla Hernandez</v>
      </c>
    </row>
    <row r="959" spans="1:7" x14ac:dyDescent="0.25">
      <c r="A959">
        <v>1272</v>
      </c>
      <c r="B959">
        <v>1</v>
      </c>
      <c r="C959">
        <v>10</v>
      </c>
      <c r="D959" s="2">
        <v>44166</v>
      </c>
      <c r="E959" s="2">
        <v>44166</v>
      </c>
      <c r="F959">
        <v>15</v>
      </c>
      <c r="G959" s="10" t="str">
        <f>VLOOKUP(Table_employee_timesheet_fact1[[#This Row],[employee_dim_employee_id]],Dim_Employee!A:C,3,FALSE)</f>
        <v>Lorenzo Medina</v>
      </c>
    </row>
    <row r="960" spans="1:7" x14ac:dyDescent="0.25">
      <c r="A960">
        <v>1374</v>
      </c>
      <c r="B960">
        <v>1</v>
      </c>
      <c r="C960">
        <v>9.75</v>
      </c>
      <c r="D960" s="2">
        <v>44166</v>
      </c>
      <c r="E960" s="2">
        <v>44166</v>
      </c>
      <c r="F960">
        <v>16</v>
      </c>
      <c r="G960" s="10" t="str">
        <f>VLOOKUP(Table_employee_timesheet_fact1[[#This Row],[employee_dim_employee_id]],Dim_Employee!A:C,3,FALSE)</f>
        <v>Luis Tarango</v>
      </c>
    </row>
    <row r="961" spans="1:7" x14ac:dyDescent="0.25">
      <c r="A961">
        <v>1476</v>
      </c>
      <c r="B961">
        <v>1</v>
      </c>
      <c r="C961">
        <v>11.25</v>
      </c>
      <c r="D961" s="2">
        <v>44165</v>
      </c>
      <c r="E961" s="2">
        <v>44165</v>
      </c>
      <c r="F961">
        <v>17</v>
      </c>
      <c r="G961" s="10" t="str">
        <f>VLOOKUP(Table_employee_timesheet_fact1[[#This Row],[employee_dim_employee_id]],Dim_Employee!A:C,3,FALSE)</f>
        <v>Maynor Galeano Martinez</v>
      </c>
    </row>
    <row r="962" spans="1:7" x14ac:dyDescent="0.25">
      <c r="A962">
        <v>136</v>
      </c>
      <c r="B962">
        <v>1</v>
      </c>
      <c r="C962">
        <v>11.25</v>
      </c>
      <c r="D962" s="2">
        <v>44165</v>
      </c>
      <c r="E962" s="2">
        <v>44165</v>
      </c>
      <c r="F962">
        <v>2</v>
      </c>
      <c r="G962" s="10" t="str">
        <f>VLOOKUP(Table_employee_timesheet_fact1[[#This Row],[employee_dim_employee_id]],Dim_Employee!A:C,3,FALSE)</f>
        <v>Danir Hernandez</v>
      </c>
    </row>
    <row r="963" spans="1:7" x14ac:dyDescent="0.25">
      <c r="A963">
        <v>465</v>
      </c>
      <c r="B963">
        <v>1</v>
      </c>
      <c r="C963">
        <v>11.5</v>
      </c>
      <c r="D963" s="2">
        <v>44165</v>
      </c>
      <c r="E963" s="2">
        <v>44165</v>
      </c>
      <c r="F963">
        <v>3</v>
      </c>
      <c r="G963" s="10" t="str">
        <f>VLOOKUP(Table_employee_timesheet_fact1[[#This Row],[employee_dim_employee_id]],Dim_Employee!A:C,3,FALSE)</f>
        <v>Darwin Casco-Escorcia</v>
      </c>
    </row>
    <row r="964" spans="1:7" x14ac:dyDescent="0.25">
      <c r="A964">
        <v>1273</v>
      </c>
      <c r="B964">
        <v>1</v>
      </c>
      <c r="C964">
        <v>11.5</v>
      </c>
      <c r="D964" s="2">
        <v>44165</v>
      </c>
      <c r="E964" s="2">
        <v>44165</v>
      </c>
      <c r="F964">
        <v>15</v>
      </c>
      <c r="G964" s="10" t="str">
        <f>VLOOKUP(Table_employee_timesheet_fact1[[#This Row],[employee_dim_employee_id]],Dim_Employee!A:C,3,FALSE)</f>
        <v>Lorenzo Medina</v>
      </c>
    </row>
    <row r="965" spans="1:7" x14ac:dyDescent="0.25">
      <c r="A965">
        <v>1375</v>
      </c>
      <c r="B965">
        <v>1</v>
      </c>
      <c r="C965">
        <v>11</v>
      </c>
      <c r="D965" s="2">
        <v>44165</v>
      </c>
      <c r="E965" s="2">
        <v>44165</v>
      </c>
      <c r="F965">
        <v>16</v>
      </c>
      <c r="G965" s="10" t="str">
        <f>VLOOKUP(Table_employee_timesheet_fact1[[#This Row],[employee_dim_employee_id]],Dim_Employee!A:C,3,FALSE)</f>
        <v>Luis Tarango</v>
      </c>
    </row>
    <row r="966" spans="1:7" x14ac:dyDescent="0.25">
      <c r="A966">
        <v>908</v>
      </c>
      <c r="B966">
        <v>1</v>
      </c>
      <c r="C966">
        <v>11.25</v>
      </c>
      <c r="D966" s="2">
        <v>44165</v>
      </c>
      <c r="E966" s="2">
        <v>44165</v>
      </c>
      <c r="F966">
        <v>9</v>
      </c>
      <c r="G966" s="10" t="str">
        <f>VLOOKUP(Table_employee_timesheet_fact1[[#This Row],[employee_dim_employee_id]],Dim_Employee!A:C,3,FALSE)</f>
        <v>Jaime Sevilla Hernandez</v>
      </c>
    </row>
    <row r="967" spans="1:7" x14ac:dyDescent="0.25">
      <c r="A967">
        <v>466</v>
      </c>
      <c r="B967">
        <v>1</v>
      </c>
      <c r="C967">
        <v>7</v>
      </c>
      <c r="D967" s="2">
        <v>44162</v>
      </c>
      <c r="E967" s="2">
        <v>44162</v>
      </c>
      <c r="F967">
        <v>3</v>
      </c>
      <c r="G967" s="10" t="str">
        <f>VLOOKUP(Table_employee_timesheet_fact1[[#This Row],[employee_dim_employee_id]],Dim_Employee!A:C,3,FALSE)</f>
        <v>Darwin Casco-Escorcia</v>
      </c>
    </row>
    <row r="968" spans="1:7" x14ac:dyDescent="0.25">
      <c r="A968">
        <v>1861</v>
      </c>
      <c r="B968">
        <v>1</v>
      </c>
      <c r="C968">
        <v>7</v>
      </c>
      <c r="D968" s="2">
        <v>44162</v>
      </c>
      <c r="E968" s="2">
        <v>44162</v>
      </c>
      <c r="F968">
        <v>19</v>
      </c>
      <c r="G968" s="10" t="str">
        <f>VLOOKUP(Table_employee_timesheet_fact1[[#This Row],[employee_dim_employee_id]],Dim_Employee!A:C,3,FALSE)</f>
        <v>Ruth Alcantar</v>
      </c>
    </row>
    <row r="969" spans="1:7" x14ac:dyDescent="0.25">
      <c r="A969">
        <v>1274</v>
      </c>
      <c r="B969">
        <v>1</v>
      </c>
      <c r="C969">
        <v>7</v>
      </c>
      <c r="D969" s="2">
        <v>44162</v>
      </c>
      <c r="E969" s="2">
        <v>44162</v>
      </c>
      <c r="F969">
        <v>15</v>
      </c>
      <c r="G969" s="10" t="str">
        <f>VLOOKUP(Table_employee_timesheet_fact1[[#This Row],[employee_dim_employee_id]],Dim_Employee!A:C,3,FALSE)</f>
        <v>Lorenzo Medina</v>
      </c>
    </row>
    <row r="970" spans="1:7" x14ac:dyDescent="0.25">
      <c r="A970">
        <v>909</v>
      </c>
      <c r="B970">
        <v>1</v>
      </c>
      <c r="C970">
        <v>7</v>
      </c>
      <c r="D970" s="2">
        <v>44162</v>
      </c>
      <c r="E970" s="2">
        <v>44162</v>
      </c>
      <c r="F970">
        <v>9</v>
      </c>
      <c r="G970" s="10" t="str">
        <f>VLOOKUP(Table_employee_timesheet_fact1[[#This Row],[employee_dim_employee_id]],Dim_Employee!A:C,3,FALSE)</f>
        <v>Jaime Sevilla Hernandez</v>
      </c>
    </row>
    <row r="971" spans="1:7" x14ac:dyDescent="0.25">
      <c r="A971">
        <v>137</v>
      </c>
      <c r="B971">
        <v>1</v>
      </c>
      <c r="C971">
        <v>7.25</v>
      </c>
      <c r="D971" s="2">
        <v>44162</v>
      </c>
      <c r="E971" s="2">
        <v>44162</v>
      </c>
      <c r="F971">
        <v>2</v>
      </c>
      <c r="G971" s="10" t="str">
        <f>VLOOKUP(Table_employee_timesheet_fact1[[#This Row],[employee_dim_employee_id]],Dim_Employee!A:C,3,FALSE)</f>
        <v>Danir Hernandez</v>
      </c>
    </row>
    <row r="972" spans="1:7" x14ac:dyDescent="0.25">
      <c r="A972">
        <v>1376</v>
      </c>
      <c r="B972">
        <v>1</v>
      </c>
      <c r="C972">
        <v>7</v>
      </c>
      <c r="D972" s="2">
        <v>44162</v>
      </c>
      <c r="E972" s="2">
        <v>44162</v>
      </c>
      <c r="F972">
        <v>16</v>
      </c>
      <c r="G972" s="10" t="str">
        <f>VLOOKUP(Table_employee_timesheet_fact1[[#This Row],[employee_dim_employee_id]],Dim_Employee!A:C,3,FALSE)</f>
        <v>Luis Tarango</v>
      </c>
    </row>
    <row r="973" spans="1:7" x14ac:dyDescent="0.25">
      <c r="A973">
        <v>1377</v>
      </c>
      <c r="B973">
        <v>1</v>
      </c>
      <c r="C973">
        <v>10.25</v>
      </c>
      <c r="D973" s="2">
        <v>44160</v>
      </c>
      <c r="E973" s="2">
        <v>44160</v>
      </c>
      <c r="F973">
        <v>16</v>
      </c>
      <c r="G973" s="10" t="str">
        <f>VLOOKUP(Table_employee_timesheet_fact1[[#This Row],[employee_dim_employee_id]],Dim_Employee!A:C,3,FALSE)</f>
        <v>Luis Tarango</v>
      </c>
    </row>
    <row r="974" spans="1:7" x14ac:dyDescent="0.25">
      <c r="A974">
        <v>138</v>
      </c>
      <c r="B974">
        <v>1</v>
      </c>
      <c r="C974">
        <v>10.5</v>
      </c>
      <c r="D974" s="2">
        <v>44160</v>
      </c>
      <c r="E974" s="2">
        <v>44160</v>
      </c>
      <c r="F974">
        <v>2</v>
      </c>
      <c r="G974" s="10" t="str">
        <f>VLOOKUP(Table_employee_timesheet_fact1[[#This Row],[employee_dim_employee_id]],Dim_Employee!A:C,3,FALSE)</f>
        <v>Danir Hernandez</v>
      </c>
    </row>
    <row r="975" spans="1:7" x14ac:dyDescent="0.25">
      <c r="A975">
        <v>467</v>
      </c>
      <c r="B975">
        <v>1</v>
      </c>
      <c r="C975">
        <v>9.5</v>
      </c>
      <c r="D975" s="2">
        <v>44160</v>
      </c>
      <c r="E975" s="2">
        <v>44160</v>
      </c>
      <c r="F975">
        <v>3</v>
      </c>
      <c r="G975" s="10" t="str">
        <f>VLOOKUP(Table_employee_timesheet_fact1[[#This Row],[employee_dim_employee_id]],Dim_Employee!A:C,3,FALSE)</f>
        <v>Darwin Casco-Escorcia</v>
      </c>
    </row>
    <row r="976" spans="1:7" x14ac:dyDescent="0.25">
      <c r="A976">
        <v>1275</v>
      </c>
      <c r="B976">
        <v>1</v>
      </c>
      <c r="C976">
        <v>9.5</v>
      </c>
      <c r="D976" s="2">
        <v>44160</v>
      </c>
      <c r="E976" s="2">
        <v>44160</v>
      </c>
      <c r="F976">
        <v>15</v>
      </c>
      <c r="G976" s="10" t="str">
        <f>VLOOKUP(Table_employee_timesheet_fact1[[#This Row],[employee_dim_employee_id]],Dim_Employee!A:C,3,FALSE)</f>
        <v>Lorenzo Medina</v>
      </c>
    </row>
    <row r="977" spans="1:7" x14ac:dyDescent="0.25">
      <c r="A977">
        <v>1862</v>
      </c>
      <c r="B977">
        <v>1</v>
      </c>
      <c r="C977">
        <v>10.25</v>
      </c>
      <c r="D977" s="2">
        <v>44160</v>
      </c>
      <c r="E977" s="2">
        <v>44160</v>
      </c>
      <c r="F977">
        <v>19</v>
      </c>
      <c r="G977" s="10" t="str">
        <f>VLOOKUP(Table_employee_timesheet_fact1[[#This Row],[employee_dim_employee_id]],Dim_Employee!A:C,3,FALSE)</f>
        <v>Ruth Alcantar</v>
      </c>
    </row>
    <row r="978" spans="1:7" x14ac:dyDescent="0.25">
      <c r="A978">
        <v>910</v>
      </c>
      <c r="B978">
        <v>1</v>
      </c>
      <c r="C978">
        <v>9.5</v>
      </c>
      <c r="D978" s="2">
        <v>44160</v>
      </c>
      <c r="E978" s="2">
        <v>44160</v>
      </c>
      <c r="F978">
        <v>9</v>
      </c>
      <c r="G978" s="10" t="str">
        <f>VLOOKUP(Table_employee_timesheet_fact1[[#This Row],[employee_dim_employee_id]],Dim_Employee!A:C,3,FALSE)</f>
        <v>Jaime Sevilla Hernandez</v>
      </c>
    </row>
    <row r="979" spans="1:7" x14ac:dyDescent="0.25">
      <c r="A979">
        <v>1477</v>
      </c>
      <c r="B979">
        <v>1</v>
      </c>
      <c r="C979">
        <v>10.75</v>
      </c>
      <c r="D979" s="2">
        <v>44160</v>
      </c>
      <c r="E979" s="2">
        <v>44160</v>
      </c>
      <c r="F979">
        <v>17</v>
      </c>
      <c r="G979" s="10" t="str">
        <f>VLOOKUP(Table_employee_timesheet_fact1[[#This Row],[employee_dim_employee_id]],Dim_Employee!A:C,3,FALSE)</f>
        <v>Maynor Galeano Martinez</v>
      </c>
    </row>
    <row r="980" spans="1:7" x14ac:dyDescent="0.25">
      <c r="A980">
        <v>911</v>
      </c>
      <c r="B980">
        <v>1</v>
      </c>
      <c r="C980">
        <v>9</v>
      </c>
      <c r="D980" s="2">
        <v>44159</v>
      </c>
      <c r="E980" s="2">
        <v>44159</v>
      </c>
      <c r="F980">
        <v>9</v>
      </c>
      <c r="G980" s="10" t="str">
        <f>VLOOKUP(Table_employee_timesheet_fact1[[#This Row],[employee_dim_employee_id]],Dim_Employee!A:C,3,FALSE)</f>
        <v>Jaime Sevilla Hernandez</v>
      </c>
    </row>
    <row r="981" spans="1:7" x14ac:dyDescent="0.25">
      <c r="A981">
        <v>468</v>
      </c>
      <c r="B981">
        <v>1</v>
      </c>
      <c r="C981">
        <v>9.25</v>
      </c>
      <c r="D981" s="2">
        <v>44159</v>
      </c>
      <c r="E981" s="2">
        <v>44159</v>
      </c>
      <c r="F981">
        <v>3</v>
      </c>
      <c r="G981" s="10" t="str">
        <f>VLOOKUP(Table_employee_timesheet_fact1[[#This Row],[employee_dim_employee_id]],Dim_Employee!A:C,3,FALSE)</f>
        <v>Darwin Casco-Escorcia</v>
      </c>
    </row>
    <row r="982" spans="1:7" x14ac:dyDescent="0.25">
      <c r="A982">
        <v>1276</v>
      </c>
      <c r="B982">
        <v>1</v>
      </c>
      <c r="C982">
        <v>9.25</v>
      </c>
      <c r="D982" s="2">
        <v>44159</v>
      </c>
      <c r="E982" s="2">
        <v>44159</v>
      </c>
      <c r="F982">
        <v>15</v>
      </c>
      <c r="G982" s="10" t="str">
        <f>VLOOKUP(Table_employee_timesheet_fact1[[#This Row],[employee_dim_employee_id]],Dim_Employee!A:C,3,FALSE)</f>
        <v>Lorenzo Medina</v>
      </c>
    </row>
    <row r="983" spans="1:7" x14ac:dyDescent="0.25">
      <c r="A983">
        <v>139</v>
      </c>
      <c r="B983">
        <v>1</v>
      </c>
      <c r="C983">
        <v>9.25</v>
      </c>
      <c r="D983" s="2">
        <v>44159</v>
      </c>
      <c r="E983" s="2">
        <v>44159</v>
      </c>
      <c r="F983">
        <v>2</v>
      </c>
      <c r="G983" s="10" t="str">
        <f>VLOOKUP(Table_employee_timesheet_fact1[[#This Row],[employee_dim_employee_id]],Dim_Employee!A:C,3,FALSE)</f>
        <v>Danir Hernandez</v>
      </c>
    </row>
    <row r="984" spans="1:7" x14ac:dyDescent="0.25">
      <c r="A984">
        <v>1378</v>
      </c>
      <c r="B984">
        <v>1</v>
      </c>
      <c r="C984">
        <v>9</v>
      </c>
      <c r="D984" s="2">
        <v>44159</v>
      </c>
      <c r="E984" s="2">
        <v>44159</v>
      </c>
      <c r="F984">
        <v>16</v>
      </c>
      <c r="G984" s="10" t="str">
        <f>VLOOKUP(Table_employee_timesheet_fact1[[#This Row],[employee_dim_employee_id]],Dim_Employee!A:C,3,FALSE)</f>
        <v>Luis Tarango</v>
      </c>
    </row>
    <row r="985" spans="1:7" x14ac:dyDescent="0.25">
      <c r="A985">
        <v>1478</v>
      </c>
      <c r="B985">
        <v>1</v>
      </c>
      <c r="C985">
        <v>9</v>
      </c>
      <c r="D985" s="2">
        <v>44159</v>
      </c>
      <c r="E985" s="2">
        <v>44159</v>
      </c>
      <c r="F985">
        <v>17</v>
      </c>
      <c r="G985" s="10" t="str">
        <f>VLOOKUP(Table_employee_timesheet_fact1[[#This Row],[employee_dim_employee_id]],Dim_Employee!A:C,3,FALSE)</f>
        <v>Maynor Galeano Martinez</v>
      </c>
    </row>
    <row r="986" spans="1:7" x14ac:dyDescent="0.25">
      <c r="A986">
        <v>1863</v>
      </c>
      <c r="B986">
        <v>1</v>
      </c>
      <c r="C986">
        <v>9</v>
      </c>
      <c r="D986" s="2">
        <v>44159</v>
      </c>
      <c r="E986" s="2">
        <v>44159</v>
      </c>
      <c r="F986">
        <v>19</v>
      </c>
      <c r="G986" s="10" t="str">
        <f>VLOOKUP(Table_employee_timesheet_fact1[[#This Row],[employee_dim_employee_id]],Dim_Employee!A:C,3,FALSE)</f>
        <v>Ruth Alcantar</v>
      </c>
    </row>
    <row r="987" spans="1:7" x14ac:dyDescent="0.25">
      <c r="A987">
        <v>912</v>
      </c>
      <c r="B987">
        <v>1</v>
      </c>
      <c r="C987">
        <v>9.75</v>
      </c>
      <c r="D987" s="2">
        <v>44158</v>
      </c>
      <c r="E987" s="2">
        <v>44158</v>
      </c>
      <c r="F987">
        <v>9</v>
      </c>
      <c r="G987" s="10" t="str">
        <f>VLOOKUP(Table_employee_timesheet_fact1[[#This Row],[employee_dim_employee_id]],Dim_Employee!A:C,3,FALSE)</f>
        <v>Jaime Sevilla Hernandez</v>
      </c>
    </row>
    <row r="988" spans="1:7" x14ac:dyDescent="0.25">
      <c r="A988">
        <v>140</v>
      </c>
      <c r="B988">
        <v>1</v>
      </c>
      <c r="C988">
        <v>10.5</v>
      </c>
      <c r="D988" s="2">
        <v>44158</v>
      </c>
      <c r="E988" s="2">
        <v>44158</v>
      </c>
      <c r="F988">
        <v>2</v>
      </c>
      <c r="G988" s="10" t="str">
        <f>VLOOKUP(Table_employee_timesheet_fact1[[#This Row],[employee_dim_employee_id]],Dim_Employee!A:C,3,FALSE)</f>
        <v>Danir Hernandez</v>
      </c>
    </row>
    <row r="989" spans="1:7" x14ac:dyDescent="0.25">
      <c r="A989">
        <v>1379</v>
      </c>
      <c r="B989">
        <v>1</v>
      </c>
      <c r="C989">
        <v>10.75</v>
      </c>
      <c r="D989" s="2">
        <v>44158</v>
      </c>
      <c r="E989" s="2">
        <v>44158</v>
      </c>
      <c r="F989">
        <v>16</v>
      </c>
      <c r="G989" s="10" t="str">
        <f>VLOOKUP(Table_employee_timesheet_fact1[[#This Row],[employee_dim_employee_id]],Dim_Employee!A:C,3,FALSE)</f>
        <v>Luis Tarango</v>
      </c>
    </row>
    <row r="990" spans="1:7" x14ac:dyDescent="0.25">
      <c r="A990">
        <v>1479</v>
      </c>
      <c r="B990">
        <v>1</v>
      </c>
      <c r="C990">
        <v>10.75</v>
      </c>
      <c r="D990" s="2">
        <v>44158</v>
      </c>
      <c r="E990" s="2">
        <v>44158</v>
      </c>
      <c r="F990">
        <v>17</v>
      </c>
      <c r="G990" s="10" t="str">
        <f>VLOOKUP(Table_employee_timesheet_fact1[[#This Row],[employee_dim_employee_id]],Dim_Employee!A:C,3,FALSE)</f>
        <v>Maynor Galeano Martinez</v>
      </c>
    </row>
    <row r="991" spans="1:7" x14ac:dyDescent="0.25">
      <c r="A991">
        <v>1864</v>
      </c>
      <c r="B991">
        <v>1</v>
      </c>
      <c r="C991">
        <v>10.75</v>
      </c>
      <c r="D991" s="2">
        <v>44158</v>
      </c>
      <c r="E991" s="2">
        <v>44158</v>
      </c>
      <c r="F991">
        <v>19</v>
      </c>
      <c r="G991" s="10" t="str">
        <f>VLOOKUP(Table_employee_timesheet_fact1[[#This Row],[employee_dim_employee_id]],Dim_Employee!A:C,3,FALSE)</f>
        <v>Ruth Alcantar</v>
      </c>
    </row>
    <row r="992" spans="1:7" x14ac:dyDescent="0.25">
      <c r="A992">
        <v>469</v>
      </c>
      <c r="B992">
        <v>1</v>
      </c>
      <c r="C992">
        <v>11</v>
      </c>
      <c r="D992" s="2">
        <v>44158</v>
      </c>
      <c r="E992" s="2">
        <v>44158</v>
      </c>
      <c r="F992">
        <v>3</v>
      </c>
      <c r="G992" s="10" t="str">
        <f>VLOOKUP(Table_employee_timesheet_fact1[[#This Row],[employee_dim_employee_id]],Dim_Employee!A:C,3,FALSE)</f>
        <v>Darwin Casco-Escorcia</v>
      </c>
    </row>
    <row r="993" spans="1:7" x14ac:dyDescent="0.25">
      <c r="A993">
        <v>1277</v>
      </c>
      <c r="B993">
        <v>1</v>
      </c>
      <c r="C993">
        <v>11</v>
      </c>
      <c r="D993" s="2">
        <v>44158</v>
      </c>
      <c r="E993" s="2">
        <v>44158</v>
      </c>
      <c r="F993">
        <v>15</v>
      </c>
      <c r="G993" s="10" t="str">
        <f>VLOOKUP(Table_employee_timesheet_fact1[[#This Row],[employee_dim_employee_id]],Dim_Employee!A:C,3,FALSE)</f>
        <v>Lorenzo Medina</v>
      </c>
    </row>
    <row r="994" spans="1:7" x14ac:dyDescent="0.25">
      <c r="A994">
        <v>470</v>
      </c>
      <c r="B994">
        <v>1</v>
      </c>
      <c r="C994">
        <v>5</v>
      </c>
      <c r="D994" s="2">
        <v>44156</v>
      </c>
      <c r="E994" s="2">
        <v>44156</v>
      </c>
      <c r="F994">
        <v>3</v>
      </c>
      <c r="G994" s="10" t="str">
        <f>VLOOKUP(Table_employee_timesheet_fact1[[#This Row],[employee_dim_employee_id]],Dim_Employee!A:C,3,FALSE)</f>
        <v>Darwin Casco-Escorcia</v>
      </c>
    </row>
    <row r="995" spans="1:7" x14ac:dyDescent="0.25">
      <c r="A995">
        <v>1865</v>
      </c>
      <c r="B995">
        <v>1</v>
      </c>
      <c r="C995">
        <v>5</v>
      </c>
      <c r="D995" s="2">
        <v>44156</v>
      </c>
      <c r="E995" s="2">
        <v>44156</v>
      </c>
      <c r="F995">
        <v>19</v>
      </c>
      <c r="G995" s="10" t="str">
        <f>VLOOKUP(Table_employee_timesheet_fact1[[#This Row],[employee_dim_employee_id]],Dim_Employee!A:C,3,FALSE)</f>
        <v>Ruth Alcantar</v>
      </c>
    </row>
    <row r="996" spans="1:7" x14ac:dyDescent="0.25">
      <c r="A996">
        <v>1278</v>
      </c>
      <c r="B996">
        <v>1</v>
      </c>
      <c r="C996">
        <v>5</v>
      </c>
      <c r="D996" s="2">
        <v>44156</v>
      </c>
      <c r="E996" s="2">
        <v>44156</v>
      </c>
      <c r="F996">
        <v>15</v>
      </c>
      <c r="G996" s="10" t="str">
        <f>VLOOKUP(Table_employee_timesheet_fact1[[#This Row],[employee_dim_employee_id]],Dim_Employee!A:C,3,FALSE)</f>
        <v>Lorenzo Medina</v>
      </c>
    </row>
    <row r="997" spans="1:7" x14ac:dyDescent="0.25">
      <c r="A997">
        <v>1380</v>
      </c>
      <c r="B997">
        <v>1</v>
      </c>
      <c r="C997">
        <v>4.75</v>
      </c>
      <c r="D997" s="2">
        <v>44156</v>
      </c>
      <c r="E997" s="2">
        <v>44156</v>
      </c>
      <c r="F997">
        <v>16</v>
      </c>
      <c r="G997" s="10" t="str">
        <f>VLOOKUP(Table_employee_timesheet_fact1[[#This Row],[employee_dim_employee_id]],Dim_Employee!A:C,3,FALSE)</f>
        <v>Luis Tarango</v>
      </c>
    </row>
    <row r="998" spans="1:7" x14ac:dyDescent="0.25">
      <c r="A998">
        <v>913</v>
      </c>
      <c r="B998">
        <v>1</v>
      </c>
      <c r="C998">
        <v>5.25</v>
      </c>
      <c r="D998" s="2">
        <v>44156</v>
      </c>
      <c r="E998" s="2">
        <v>44156</v>
      </c>
      <c r="F998">
        <v>9</v>
      </c>
      <c r="G998" s="10" t="str">
        <f>VLOOKUP(Table_employee_timesheet_fact1[[#This Row],[employee_dim_employee_id]],Dim_Employee!A:C,3,FALSE)</f>
        <v>Jaime Sevilla Hernandez</v>
      </c>
    </row>
    <row r="999" spans="1:7" x14ac:dyDescent="0.25">
      <c r="A999">
        <v>141</v>
      </c>
      <c r="B999">
        <v>1</v>
      </c>
      <c r="C999">
        <v>4.5</v>
      </c>
      <c r="D999" s="2">
        <v>44156</v>
      </c>
      <c r="E999" s="2">
        <v>44156</v>
      </c>
      <c r="F999">
        <v>2</v>
      </c>
      <c r="G999" s="10" t="str">
        <f>VLOOKUP(Table_employee_timesheet_fact1[[#This Row],[employee_dim_employee_id]],Dim_Employee!A:C,3,FALSE)</f>
        <v>Danir Hernandez</v>
      </c>
    </row>
    <row r="1000" spans="1:7" x14ac:dyDescent="0.25">
      <c r="A1000">
        <v>1480</v>
      </c>
      <c r="B1000">
        <v>1</v>
      </c>
      <c r="C1000">
        <v>4</v>
      </c>
      <c r="D1000" s="2">
        <v>44156</v>
      </c>
      <c r="E1000" s="2">
        <v>44156</v>
      </c>
      <c r="F1000">
        <v>17</v>
      </c>
      <c r="G1000" s="10" t="str">
        <f>VLOOKUP(Table_employee_timesheet_fact1[[#This Row],[employee_dim_employee_id]],Dim_Employee!A:C,3,FALSE)</f>
        <v>Maynor Galeano Martinez</v>
      </c>
    </row>
    <row r="1001" spans="1:7" x14ac:dyDescent="0.25">
      <c r="A1001">
        <v>1866</v>
      </c>
      <c r="B1001">
        <v>1</v>
      </c>
      <c r="C1001">
        <v>10.25</v>
      </c>
      <c r="D1001" s="2">
        <v>44155</v>
      </c>
      <c r="E1001" s="2">
        <v>44155</v>
      </c>
      <c r="F1001">
        <v>19</v>
      </c>
      <c r="G1001" s="10" t="str">
        <f>VLOOKUP(Table_employee_timesheet_fact1[[#This Row],[employee_dim_employee_id]],Dim_Employee!A:C,3,FALSE)</f>
        <v>Ruth Alcantar</v>
      </c>
    </row>
    <row r="1002" spans="1:7" x14ac:dyDescent="0.25">
      <c r="A1002">
        <v>1381</v>
      </c>
      <c r="B1002">
        <v>1</v>
      </c>
      <c r="C1002">
        <v>10.5</v>
      </c>
      <c r="D1002" s="2">
        <v>44155</v>
      </c>
      <c r="E1002" s="2">
        <v>44155</v>
      </c>
      <c r="F1002">
        <v>16</v>
      </c>
      <c r="G1002" s="10" t="str">
        <f>VLOOKUP(Table_employee_timesheet_fact1[[#This Row],[employee_dim_employee_id]],Dim_Employee!A:C,3,FALSE)</f>
        <v>Luis Tarango</v>
      </c>
    </row>
    <row r="1003" spans="1:7" x14ac:dyDescent="0.25">
      <c r="A1003">
        <v>1481</v>
      </c>
      <c r="B1003">
        <v>1</v>
      </c>
      <c r="C1003">
        <v>10.5</v>
      </c>
      <c r="D1003" s="2">
        <v>44155</v>
      </c>
      <c r="E1003" s="2">
        <v>44155</v>
      </c>
      <c r="F1003">
        <v>17</v>
      </c>
      <c r="G1003" s="10" t="str">
        <f>VLOOKUP(Table_employee_timesheet_fact1[[#This Row],[employee_dim_employee_id]],Dim_Employee!A:C,3,FALSE)</f>
        <v>Maynor Galeano Martinez</v>
      </c>
    </row>
    <row r="1004" spans="1:7" x14ac:dyDescent="0.25">
      <c r="A1004">
        <v>471</v>
      </c>
      <c r="B1004">
        <v>1</v>
      </c>
      <c r="C1004">
        <v>10.5</v>
      </c>
      <c r="D1004" s="2">
        <v>44155</v>
      </c>
      <c r="E1004" s="2">
        <v>44155</v>
      </c>
      <c r="F1004">
        <v>3</v>
      </c>
      <c r="G1004" s="10" t="str">
        <f>VLOOKUP(Table_employee_timesheet_fact1[[#This Row],[employee_dim_employee_id]],Dim_Employee!A:C,3,FALSE)</f>
        <v>Darwin Casco-Escorcia</v>
      </c>
    </row>
    <row r="1005" spans="1:7" x14ac:dyDescent="0.25">
      <c r="A1005">
        <v>1279</v>
      </c>
      <c r="B1005">
        <v>1</v>
      </c>
      <c r="C1005">
        <v>10.5</v>
      </c>
      <c r="D1005" s="2">
        <v>44155</v>
      </c>
      <c r="E1005" s="2">
        <v>44155</v>
      </c>
      <c r="F1005">
        <v>15</v>
      </c>
      <c r="G1005" s="10" t="str">
        <f>VLOOKUP(Table_employee_timesheet_fact1[[#This Row],[employee_dim_employee_id]],Dim_Employee!A:C,3,FALSE)</f>
        <v>Lorenzo Medina</v>
      </c>
    </row>
    <row r="1006" spans="1:7" x14ac:dyDescent="0.25">
      <c r="A1006">
        <v>914</v>
      </c>
      <c r="B1006">
        <v>1</v>
      </c>
      <c r="C1006">
        <v>9.75</v>
      </c>
      <c r="D1006" s="2">
        <v>44155</v>
      </c>
      <c r="E1006" s="2">
        <v>44155</v>
      </c>
      <c r="F1006">
        <v>9</v>
      </c>
      <c r="G1006" s="10" t="str">
        <f>VLOOKUP(Table_employee_timesheet_fact1[[#This Row],[employee_dim_employee_id]],Dim_Employee!A:C,3,FALSE)</f>
        <v>Jaime Sevilla Hernandez</v>
      </c>
    </row>
    <row r="1007" spans="1:7" x14ac:dyDescent="0.25">
      <c r="A1007">
        <v>142</v>
      </c>
      <c r="B1007">
        <v>1</v>
      </c>
      <c r="C1007">
        <v>10.5</v>
      </c>
      <c r="D1007" s="2">
        <v>44155</v>
      </c>
      <c r="E1007" s="2">
        <v>44155</v>
      </c>
      <c r="F1007">
        <v>2</v>
      </c>
      <c r="G1007" s="10" t="str">
        <f>VLOOKUP(Table_employee_timesheet_fact1[[#This Row],[employee_dim_employee_id]],Dim_Employee!A:C,3,FALSE)</f>
        <v>Danir Hernandez</v>
      </c>
    </row>
    <row r="1008" spans="1:7" x14ac:dyDescent="0.25">
      <c r="A1008">
        <v>1482</v>
      </c>
      <c r="B1008">
        <v>1</v>
      </c>
      <c r="C1008">
        <v>11.25</v>
      </c>
      <c r="D1008" s="2">
        <v>44154</v>
      </c>
      <c r="E1008" s="2">
        <v>44154</v>
      </c>
      <c r="F1008">
        <v>17</v>
      </c>
      <c r="G1008" s="10" t="str">
        <f>VLOOKUP(Table_employee_timesheet_fact1[[#This Row],[employee_dim_employee_id]],Dim_Employee!A:C,3,FALSE)</f>
        <v>Maynor Galeano Martinez</v>
      </c>
    </row>
    <row r="1009" spans="1:7" x14ac:dyDescent="0.25">
      <c r="A1009">
        <v>1280</v>
      </c>
      <c r="B1009">
        <v>1</v>
      </c>
      <c r="C1009">
        <v>11.25</v>
      </c>
      <c r="D1009" s="2">
        <v>44154</v>
      </c>
      <c r="E1009" s="2">
        <v>44154</v>
      </c>
      <c r="F1009">
        <v>15</v>
      </c>
      <c r="G1009" s="10" t="str">
        <f>VLOOKUP(Table_employee_timesheet_fact1[[#This Row],[employee_dim_employee_id]],Dim_Employee!A:C,3,FALSE)</f>
        <v>Lorenzo Medina</v>
      </c>
    </row>
    <row r="1010" spans="1:7" x14ac:dyDescent="0.25">
      <c r="A1010">
        <v>472</v>
      </c>
      <c r="B1010">
        <v>1</v>
      </c>
      <c r="C1010">
        <v>11.5</v>
      </c>
      <c r="D1010" s="2">
        <v>44154</v>
      </c>
      <c r="E1010" s="2">
        <v>44154</v>
      </c>
      <c r="F1010">
        <v>3</v>
      </c>
      <c r="G1010" s="10" t="str">
        <f>VLOOKUP(Table_employee_timesheet_fact1[[#This Row],[employee_dim_employee_id]],Dim_Employee!A:C,3,FALSE)</f>
        <v>Darwin Casco-Escorcia</v>
      </c>
    </row>
    <row r="1011" spans="1:7" x14ac:dyDescent="0.25">
      <c r="A1011">
        <v>143</v>
      </c>
      <c r="B1011">
        <v>1</v>
      </c>
      <c r="C1011">
        <v>11.5</v>
      </c>
      <c r="D1011" s="2">
        <v>44154</v>
      </c>
      <c r="E1011" s="2">
        <v>44154</v>
      </c>
      <c r="F1011">
        <v>2</v>
      </c>
      <c r="G1011" s="10" t="str">
        <f>VLOOKUP(Table_employee_timesheet_fact1[[#This Row],[employee_dim_employee_id]],Dim_Employee!A:C,3,FALSE)</f>
        <v>Danir Hernandez</v>
      </c>
    </row>
    <row r="1012" spans="1:7" x14ac:dyDescent="0.25">
      <c r="A1012">
        <v>915</v>
      </c>
      <c r="B1012">
        <v>1</v>
      </c>
      <c r="C1012">
        <v>10</v>
      </c>
      <c r="D1012" s="2">
        <v>44154</v>
      </c>
      <c r="E1012" s="2">
        <v>44154</v>
      </c>
      <c r="F1012">
        <v>9</v>
      </c>
      <c r="G1012" s="10" t="str">
        <f>VLOOKUP(Table_employee_timesheet_fact1[[#This Row],[employee_dim_employee_id]],Dim_Employee!A:C,3,FALSE)</f>
        <v>Jaime Sevilla Hernandez</v>
      </c>
    </row>
    <row r="1013" spans="1:7" x14ac:dyDescent="0.25">
      <c r="A1013">
        <v>1867</v>
      </c>
      <c r="B1013">
        <v>1</v>
      </c>
      <c r="C1013">
        <v>10.75</v>
      </c>
      <c r="D1013" s="2">
        <v>44154</v>
      </c>
      <c r="E1013" s="2">
        <v>44154</v>
      </c>
      <c r="F1013">
        <v>19</v>
      </c>
      <c r="G1013" s="10" t="str">
        <f>VLOOKUP(Table_employee_timesheet_fact1[[#This Row],[employee_dim_employee_id]],Dim_Employee!A:C,3,FALSE)</f>
        <v>Ruth Alcantar</v>
      </c>
    </row>
    <row r="1014" spans="1:7" x14ac:dyDescent="0.25">
      <c r="A1014">
        <v>473</v>
      </c>
      <c r="B1014">
        <v>1</v>
      </c>
      <c r="C1014">
        <v>12.25</v>
      </c>
      <c r="D1014" s="2">
        <v>44153</v>
      </c>
      <c r="E1014" s="2">
        <v>44153</v>
      </c>
      <c r="F1014">
        <v>3</v>
      </c>
      <c r="G1014" s="10" t="str">
        <f>VLOOKUP(Table_employee_timesheet_fact1[[#This Row],[employee_dim_employee_id]],Dim_Employee!A:C,3,FALSE)</f>
        <v>Darwin Casco-Escorcia</v>
      </c>
    </row>
    <row r="1015" spans="1:7" x14ac:dyDescent="0.25">
      <c r="A1015">
        <v>1281</v>
      </c>
      <c r="B1015">
        <v>1</v>
      </c>
      <c r="C1015">
        <v>12.25</v>
      </c>
      <c r="D1015" s="2">
        <v>44153</v>
      </c>
      <c r="E1015" s="2">
        <v>44153</v>
      </c>
      <c r="F1015">
        <v>15</v>
      </c>
      <c r="G1015" s="10" t="str">
        <f>VLOOKUP(Table_employee_timesheet_fact1[[#This Row],[employee_dim_employee_id]],Dim_Employee!A:C,3,FALSE)</f>
        <v>Lorenzo Medina</v>
      </c>
    </row>
    <row r="1016" spans="1:7" x14ac:dyDescent="0.25">
      <c r="A1016">
        <v>144</v>
      </c>
      <c r="B1016">
        <v>1</v>
      </c>
      <c r="C1016">
        <v>12.25</v>
      </c>
      <c r="D1016" s="2">
        <v>44153</v>
      </c>
      <c r="E1016" s="2">
        <v>44153</v>
      </c>
      <c r="F1016">
        <v>2</v>
      </c>
      <c r="G1016" s="10" t="str">
        <f>VLOOKUP(Table_employee_timesheet_fact1[[#This Row],[employee_dim_employee_id]],Dim_Employee!A:C,3,FALSE)</f>
        <v>Danir Hernandez</v>
      </c>
    </row>
    <row r="1017" spans="1:7" x14ac:dyDescent="0.25">
      <c r="A1017">
        <v>1868</v>
      </c>
      <c r="B1017">
        <v>1</v>
      </c>
      <c r="C1017">
        <v>11</v>
      </c>
      <c r="D1017" s="2">
        <v>44153</v>
      </c>
      <c r="E1017" s="2">
        <v>44153</v>
      </c>
      <c r="F1017">
        <v>19</v>
      </c>
      <c r="G1017" s="10" t="str">
        <f>VLOOKUP(Table_employee_timesheet_fact1[[#This Row],[employee_dim_employee_id]],Dim_Employee!A:C,3,FALSE)</f>
        <v>Ruth Alcantar</v>
      </c>
    </row>
    <row r="1018" spans="1:7" x14ac:dyDescent="0.25">
      <c r="A1018">
        <v>1483</v>
      </c>
      <c r="B1018">
        <v>1</v>
      </c>
      <c r="C1018">
        <v>11.25</v>
      </c>
      <c r="D1018" s="2">
        <v>44153</v>
      </c>
      <c r="E1018" s="2">
        <v>44153</v>
      </c>
      <c r="F1018">
        <v>17</v>
      </c>
      <c r="G1018" s="10" t="str">
        <f>VLOOKUP(Table_employee_timesheet_fact1[[#This Row],[employee_dim_employee_id]],Dim_Employee!A:C,3,FALSE)</f>
        <v>Maynor Galeano Martinez</v>
      </c>
    </row>
    <row r="1019" spans="1:7" x14ac:dyDescent="0.25">
      <c r="A1019">
        <v>916</v>
      </c>
      <c r="B1019">
        <v>1</v>
      </c>
      <c r="C1019">
        <v>10.5</v>
      </c>
      <c r="D1019" s="2">
        <v>44153</v>
      </c>
      <c r="E1019" s="2">
        <v>44153</v>
      </c>
      <c r="F1019">
        <v>9</v>
      </c>
      <c r="G1019" s="10" t="str">
        <f>VLOOKUP(Table_employee_timesheet_fact1[[#This Row],[employee_dim_employee_id]],Dim_Employee!A:C,3,FALSE)</f>
        <v>Jaime Sevilla Hernandez</v>
      </c>
    </row>
    <row r="1020" spans="1:7" x14ac:dyDescent="0.25">
      <c r="A1020">
        <v>1282</v>
      </c>
      <c r="B1020">
        <v>1</v>
      </c>
      <c r="C1020">
        <v>12.5</v>
      </c>
      <c r="D1020" s="2">
        <v>44152</v>
      </c>
      <c r="E1020" s="2">
        <v>44152</v>
      </c>
      <c r="F1020">
        <v>15</v>
      </c>
      <c r="G1020" s="10" t="str">
        <f>VLOOKUP(Table_employee_timesheet_fact1[[#This Row],[employee_dim_employee_id]],Dim_Employee!A:C,3,FALSE)</f>
        <v>Lorenzo Medina</v>
      </c>
    </row>
    <row r="1021" spans="1:7" x14ac:dyDescent="0.25">
      <c r="A1021">
        <v>145</v>
      </c>
      <c r="B1021">
        <v>1</v>
      </c>
      <c r="C1021">
        <v>12.5</v>
      </c>
      <c r="D1021" s="2">
        <v>44152</v>
      </c>
      <c r="E1021" s="2">
        <v>44152</v>
      </c>
      <c r="F1021">
        <v>2</v>
      </c>
      <c r="G1021" s="10" t="str">
        <f>VLOOKUP(Table_employee_timesheet_fact1[[#This Row],[employee_dim_employee_id]],Dim_Employee!A:C,3,FALSE)</f>
        <v>Danir Hernandez</v>
      </c>
    </row>
    <row r="1022" spans="1:7" x14ac:dyDescent="0.25">
      <c r="A1022">
        <v>1484</v>
      </c>
      <c r="B1022">
        <v>1</v>
      </c>
      <c r="C1022">
        <v>12</v>
      </c>
      <c r="D1022" s="2">
        <v>44152</v>
      </c>
      <c r="E1022" s="2">
        <v>44152</v>
      </c>
      <c r="F1022">
        <v>17</v>
      </c>
      <c r="G1022" s="10" t="str">
        <f>VLOOKUP(Table_employee_timesheet_fact1[[#This Row],[employee_dim_employee_id]],Dim_Employee!A:C,3,FALSE)</f>
        <v>Maynor Galeano Martinez</v>
      </c>
    </row>
    <row r="1023" spans="1:7" x14ac:dyDescent="0.25">
      <c r="A1023">
        <v>1869</v>
      </c>
      <c r="B1023">
        <v>1</v>
      </c>
      <c r="C1023">
        <v>11.75</v>
      </c>
      <c r="D1023" s="2">
        <v>44152</v>
      </c>
      <c r="E1023" s="2">
        <v>44152</v>
      </c>
      <c r="F1023">
        <v>19</v>
      </c>
      <c r="G1023" s="10" t="str">
        <f>VLOOKUP(Table_employee_timesheet_fact1[[#This Row],[employee_dim_employee_id]],Dim_Employee!A:C,3,FALSE)</f>
        <v>Ruth Alcantar</v>
      </c>
    </row>
    <row r="1024" spans="1:7" x14ac:dyDescent="0.25">
      <c r="A1024">
        <v>917</v>
      </c>
      <c r="B1024">
        <v>1</v>
      </c>
      <c r="C1024">
        <v>10</v>
      </c>
      <c r="D1024" s="2">
        <v>44152</v>
      </c>
      <c r="E1024" s="2">
        <v>44152</v>
      </c>
      <c r="F1024">
        <v>9</v>
      </c>
      <c r="G1024" s="10" t="str">
        <f>VLOOKUP(Table_employee_timesheet_fact1[[#This Row],[employee_dim_employee_id]],Dim_Employee!A:C,3,FALSE)</f>
        <v>Jaime Sevilla Hernandez</v>
      </c>
    </row>
    <row r="1025" spans="1:7" x14ac:dyDescent="0.25">
      <c r="A1025">
        <v>474</v>
      </c>
      <c r="B1025">
        <v>1</v>
      </c>
      <c r="C1025">
        <v>12.5</v>
      </c>
      <c r="D1025" s="2">
        <v>44152</v>
      </c>
      <c r="E1025" s="2">
        <v>44152</v>
      </c>
      <c r="F1025">
        <v>3</v>
      </c>
      <c r="G1025" s="10" t="str">
        <f>VLOOKUP(Table_employee_timesheet_fact1[[#This Row],[employee_dim_employee_id]],Dim_Employee!A:C,3,FALSE)</f>
        <v>Darwin Casco-Escorcia</v>
      </c>
    </row>
    <row r="1026" spans="1:7" x14ac:dyDescent="0.25">
      <c r="A1026">
        <v>1485</v>
      </c>
      <c r="B1026">
        <v>1</v>
      </c>
      <c r="C1026">
        <v>10.75</v>
      </c>
      <c r="D1026" s="2">
        <v>44151</v>
      </c>
      <c r="E1026" s="2">
        <v>44151</v>
      </c>
      <c r="F1026">
        <v>17</v>
      </c>
      <c r="G1026" s="10" t="str">
        <f>VLOOKUP(Table_employee_timesheet_fact1[[#This Row],[employee_dim_employee_id]],Dim_Employee!A:C,3,FALSE)</f>
        <v>Maynor Galeano Martinez</v>
      </c>
    </row>
    <row r="1027" spans="1:7" x14ac:dyDescent="0.25">
      <c r="A1027">
        <v>1870</v>
      </c>
      <c r="B1027">
        <v>1</v>
      </c>
      <c r="C1027">
        <v>10.75</v>
      </c>
      <c r="D1027" s="2">
        <v>44151</v>
      </c>
      <c r="E1027" s="2">
        <v>44151</v>
      </c>
      <c r="F1027">
        <v>19</v>
      </c>
      <c r="G1027" s="10" t="str">
        <f>VLOOKUP(Table_employee_timesheet_fact1[[#This Row],[employee_dim_employee_id]],Dim_Employee!A:C,3,FALSE)</f>
        <v>Ruth Alcantar</v>
      </c>
    </row>
    <row r="1028" spans="1:7" x14ac:dyDescent="0.25">
      <c r="A1028">
        <v>146</v>
      </c>
      <c r="B1028">
        <v>1</v>
      </c>
      <c r="C1028">
        <v>10.75</v>
      </c>
      <c r="D1028" s="2">
        <v>44151</v>
      </c>
      <c r="E1028" s="2">
        <v>44151</v>
      </c>
      <c r="F1028">
        <v>2</v>
      </c>
      <c r="G1028" s="10" t="str">
        <f>VLOOKUP(Table_employee_timesheet_fact1[[#This Row],[employee_dim_employee_id]],Dim_Employee!A:C,3,FALSE)</f>
        <v>Danir Hernandez</v>
      </c>
    </row>
    <row r="1029" spans="1:7" x14ac:dyDescent="0.25">
      <c r="A1029">
        <v>475</v>
      </c>
      <c r="B1029">
        <v>1</v>
      </c>
      <c r="C1029">
        <v>11.25</v>
      </c>
      <c r="D1029" s="2">
        <v>44151</v>
      </c>
      <c r="E1029" s="2">
        <v>44151</v>
      </c>
      <c r="F1029">
        <v>3</v>
      </c>
      <c r="G1029" s="10" t="str">
        <f>VLOOKUP(Table_employee_timesheet_fact1[[#This Row],[employee_dim_employee_id]],Dim_Employee!A:C,3,FALSE)</f>
        <v>Darwin Casco-Escorcia</v>
      </c>
    </row>
    <row r="1030" spans="1:7" x14ac:dyDescent="0.25">
      <c r="A1030">
        <v>918</v>
      </c>
      <c r="B1030">
        <v>1</v>
      </c>
      <c r="C1030">
        <v>9.75</v>
      </c>
      <c r="D1030" s="2">
        <v>44151</v>
      </c>
      <c r="E1030" s="2">
        <v>44151</v>
      </c>
      <c r="F1030">
        <v>9</v>
      </c>
      <c r="G1030" s="10" t="str">
        <f>VLOOKUP(Table_employee_timesheet_fact1[[#This Row],[employee_dim_employee_id]],Dim_Employee!A:C,3,FALSE)</f>
        <v>Jaime Sevilla Hernandez</v>
      </c>
    </row>
    <row r="1031" spans="1:7" x14ac:dyDescent="0.25">
      <c r="A1031">
        <v>1283</v>
      </c>
      <c r="B1031">
        <v>1</v>
      </c>
      <c r="C1031">
        <v>11.25</v>
      </c>
      <c r="D1031" s="2">
        <v>44151</v>
      </c>
      <c r="E1031" s="2">
        <v>44151</v>
      </c>
      <c r="F1031">
        <v>15</v>
      </c>
      <c r="G1031" s="10" t="str">
        <f>VLOOKUP(Table_employee_timesheet_fact1[[#This Row],[employee_dim_employee_id]],Dim_Employee!A:C,3,FALSE)</f>
        <v>Lorenzo Medina</v>
      </c>
    </row>
    <row r="1032" spans="1:7" x14ac:dyDescent="0.25">
      <c r="A1032">
        <v>1284</v>
      </c>
      <c r="B1032">
        <v>1</v>
      </c>
      <c r="C1032">
        <v>6.25</v>
      </c>
      <c r="D1032" s="2">
        <v>44148</v>
      </c>
      <c r="E1032" s="2">
        <v>44148</v>
      </c>
      <c r="F1032">
        <v>15</v>
      </c>
      <c r="G1032" s="10" t="str">
        <f>VLOOKUP(Table_employee_timesheet_fact1[[#This Row],[employee_dim_employee_id]],Dim_Employee!A:C,3,FALSE)</f>
        <v>Lorenzo Medina</v>
      </c>
    </row>
    <row r="1033" spans="1:7" x14ac:dyDescent="0.25">
      <c r="A1033">
        <v>1486</v>
      </c>
      <c r="B1033">
        <v>1</v>
      </c>
      <c r="C1033">
        <v>6</v>
      </c>
      <c r="D1033" s="2">
        <v>44148</v>
      </c>
      <c r="E1033" s="2">
        <v>44148</v>
      </c>
      <c r="F1033">
        <v>17</v>
      </c>
      <c r="G1033" s="10" t="str">
        <f>VLOOKUP(Table_employee_timesheet_fact1[[#This Row],[employee_dim_employee_id]],Dim_Employee!A:C,3,FALSE)</f>
        <v>Maynor Galeano Martinez</v>
      </c>
    </row>
    <row r="1034" spans="1:7" x14ac:dyDescent="0.25">
      <c r="A1034">
        <v>1871</v>
      </c>
      <c r="B1034">
        <v>1</v>
      </c>
      <c r="C1034">
        <v>7.5</v>
      </c>
      <c r="D1034" s="2">
        <v>44148</v>
      </c>
      <c r="E1034" s="2">
        <v>44148</v>
      </c>
      <c r="F1034">
        <v>19</v>
      </c>
      <c r="G1034" s="10" t="str">
        <f>VLOOKUP(Table_employee_timesheet_fact1[[#This Row],[employee_dim_employee_id]],Dim_Employee!A:C,3,FALSE)</f>
        <v>Ruth Alcantar</v>
      </c>
    </row>
    <row r="1035" spans="1:7" x14ac:dyDescent="0.25">
      <c r="A1035">
        <v>476</v>
      </c>
      <c r="B1035">
        <v>1</v>
      </c>
      <c r="C1035">
        <v>6</v>
      </c>
      <c r="D1035" s="2">
        <v>44148</v>
      </c>
      <c r="E1035" s="2">
        <v>44148</v>
      </c>
      <c r="F1035">
        <v>3</v>
      </c>
      <c r="G1035" s="10" t="str">
        <f>VLOOKUP(Table_employee_timesheet_fact1[[#This Row],[employee_dim_employee_id]],Dim_Employee!A:C,3,FALSE)</f>
        <v>Darwin Casco-Escorcia</v>
      </c>
    </row>
    <row r="1036" spans="1:7" x14ac:dyDescent="0.25">
      <c r="A1036">
        <v>147</v>
      </c>
      <c r="B1036">
        <v>1</v>
      </c>
      <c r="C1036">
        <v>7.5</v>
      </c>
      <c r="D1036" s="2">
        <v>44148</v>
      </c>
      <c r="E1036" s="2">
        <v>44148</v>
      </c>
      <c r="F1036">
        <v>2</v>
      </c>
      <c r="G1036" s="10" t="str">
        <f>VLOOKUP(Table_employee_timesheet_fact1[[#This Row],[employee_dim_employee_id]],Dim_Employee!A:C,3,FALSE)</f>
        <v>Danir Hernandez</v>
      </c>
    </row>
    <row r="1037" spans="1:7" x14ac:dyDescent="0.25">
      <c r="A1037">
        <v>919</v>
      </c>
      <c r="B1037">
        <v>1</v>
      </c>
      <c r="C1037">
        <v>6</v>
      </c>
      <c r="D1037" s="2">
        <v>44148</v>
      </c>
      <c r="E1037" s="2">
        <v>44148</v>
      </c>
      <c r="F1037">
        <v>9</v>
      </c>
      <c r="G1037" s="10" t="str">
        <f>VLOOKUP(Table_employee_timesheet_fact1[[#This Row],[employee_dim_employee_id]],Dim_Employee!A:C,3,FALSE)</f>
        <v>Jaime Sevilla Hernandez</v>
      </c>
    </row>
    <row r="1038" spans="1:7" x14ac:dyDescent="0.25">
      <c r="A1038">
        <v>148</v>
      </c>
      <c r="B1038">
        <v>1</v>
      </c>
      <c r="C1038">
        <v>9.25</v>
      </c>
      <c r="D1038" s="2">
        <v>44147</v>
      </c>
      <c r="E1038" s="2">
        <v>44147</v>
      </c>
      <c r="F1038">
        <v>2</v>
      </c>
      <c r="G1038" s="10" t="str">
        <f>VLOOKUP(Table_employee_timesheet_fact1[[#This Row],[employee_dim_employee_id]],Dim_Employee!A:C,3,FALSE)</f>
        <v>Danir Hernandez</v>
      </c>
    </row>
    <row r="1039" spans="1:7" x14ac:dyDescent="0.25">
      <c r="A1039">
        <v>1872</v>
      </c>
      <c r="B1039">
        <v>1</v>
      </c>
      <c r="C1039">
        <v>8.75</v>
      </c>
      <c r="D1039" s="2">
        <v>44147</v>
      </c>
      <c r="E1039" s="2">
        <v>44147</v>
      </c>
      <c r="F1039">
        <v>19</v>
      </c>
      <c r="G1039" s="10" t="str">
        <f>VLOOKUP(Table_employee_timesheet_fact1[[#This Row],[employee_dim_employee_id]],Dim_Employee!A:C,3,FALSE)</f>
        <v>Ruth Alcantar</v>
      </c>
    </row>
    <row r="1040" spans="1:7" x14ac:dyDescent="0.25">
      <c r="A1040">
        <v>920</v>
      </c>
      <c r="B1040">
        <v>1</v>
      </c>
      <c r="C1040">
        <v>9.25</v>
      </c>
      <c r="D1040" s="2">
        <v>44147</v>
      </c>
      <c r="E1040" s="2">
        <v>44147</v>
      </c>
      <c r="F1040">
        <v>9</v>
      </c>
      <c r="G1040" s="10" t="str">
        <f>VLOOKUP(Table_employee_timesheet_fact1[[#This Row],[employee_dim_employee_id]],Dim_Employee!A:C,3,FALSE)</f>
        <v>Jaime Sevilla Hernandez</v>
      </c>
    </row>
    <row r="1041" spans="1:7" x14ac:dyDescent="0.25">
      <c r="A1041">
        <v>1487</v>
      </c>
      <c r="B1041">
        <v>1</v>
      </c>
      <c r="C1041">
        <v>9</v>
      </c>
      <c r="D1041" s="2">
        <v>44147</v>
      </c>
      <c r="E1041" s="2">
        <v>44147</v>
      </c>
      <c r="F1041">
        <v>17</v>
      </c>
      <c r="G1041" s="10" t="str">
        <f>VLOOKUP(Table_employee_timesheet_fact1[[#This Row],[employee_dim_employee_id]],Dim_Employee!A:C,3,FALSE)</f>
        <v>Maynor Galeano Martinez</v>
      </c>
    </row>
    <row r="1042" spans="1:7" x14ac:dyDescent="0.25">
      <c r="A1042">
        <v>477</v>
      </c>
      <c r="B1042">
        <v>1</v>
      </c>
      <c r="C1042">
        <v>9.25</v>
      </c>
      <c r="D1042" s="2">
        <v>44147</v>
      </c>
      <c r="E1042" s="2">
        <v>44147</v>
      </c>
      <c r="F1042">
        <v>3</v>
      </c>
      <c r="G1042" s="10" t="str">
        <f>VLOOKUP(Table_employee_timesheet_fact1[[#This Row],[employee_dim_employee_id]],Dim_Employee!A:C,3,FALSE)</f>
        <v>Darwin Casco-Escorcia</v>
      </c>
    </row>
    <row r="1043" spans="1:7" x14ac:dyDescent="0.25">
      <c r="A1043">
        <v>1285</v>
      </c>
      <c r="B1043">
        <v>1</v>
      </c>
      <c r="C1043">
        <v>9.25</v>
      </c>
      <c r="D1043" s="2">
        <v>44147</v>
      </c>
      <c r="E1043" s="2">
        <v>44147</v>
      </c>
      <c r="F1043">
        <v>15</v>
      </c>
      <c r="G1043" s="10" t="str">
        <f>VLOOKUP(Table_employee_timesheet_fact1[[#This Row],[employee_dim_employee_id]],Dim_Employee!A:C,3,FALSE)</f>
        <v>Lorenzo Medina</v>
      </c>
    </row>
    <row r="1044" spans="1:7" x14ac:dyDescent="0.25">
      <c r="A1044">
        <v>921</v>
      </c>
      <c r="B1044">
        <v>1</v>
      </c>
      <c r="C1044">
        <v>9.75</v>
      </c>
      <c r="D1044" s="2">
        <v>44146</v>
      </c>
      <c r="E1044" s="2">
        <v>44146</v>
      </c>
      <c r="F1044">
        <v>9</v>
      </c>
      <c r="G1044" s="10" t="str">
        <f>VLOOKUP(Table_employee_timesheet_fact1[[#This Row],[employee_dim_employee_id]],Dim_Employee!A:C,3,FALSE)</f>
        <v>Jaime Sevilla Hernandez</v>
      </c>
    </row>
    <row r="1045" spans="1:7" x14ac:dyDescent="0.25">
      <c r="A1045">
        <v>1873</v>
      </c>
      <c r="B1045">
        <v>1</v>
      </c>
      <c r="C1045">
        <v>9.5</v>
      </c>
      <c r="D1045" s="2">
        <v>44146</v>
      </c>
      <c r="E1045" s="2">
        <v>44146</v>
      </c>
      <c r="F1045">
        <v>19</v>
      </c>
      <c r="G1045" s="10" t="str">
        <f>VLOOKUP(Table_employee_timesheet_fact1[[#This Row],[employee_dim_employee_id]],Dim_Employee!A:C,3,FALSE)</f>
        <v>Ruth Alcantar</v>
      </c>
    </row>
    <row r="1046" spans="1:7" x14ac:dyDescent="0.25">
      <c r="A1046">
        <v>149</v>
      </c>
      <c r="B1046">
        <v>1</v>
      </c>
      <c r="C1046">
        <v>10</v>
      </c>
      <c r="D1046" s="2">
        <v>44146</v>
      </c>
      <c r="E1046" s="2">
        <v>44146</v>
      </c>
      <c r="F1046">
        <v>2</v>
      </c>
      <c r="G1046" s="10" t="str">
        <f>VLOOKUP(Table_employee_timesheet_fact1[[#This Row],[employee_dim_employee_id]],Dim_Employee!A:C,3,FALSE)</f>
        <v>Danir Hernandez</v>
      </c>
    </row>
    <row r="1047" spans="1:7" x14ac:dyDescent="0.25">
      <c r="A1047">
        <v>1488</v>
      </c>
      <c r="B1047">
        <v>1</v>
      </c>
      <c r="C1047">
        <v>9.75</v>
      </c>
      <c r="D1047" s="2">
        <v>44146</v>
      </c>
      <c r="E1047" s="2">
        <v>44146</v>
      </c>
      <c r="F1047">
        <v>17</v>
      </c>
      <c r="G1047" s="10" t="str">
        <f>VLOOKUP(Table_employee_timesheet_fact1[[#This Row],[employee_dim_employee_id]],Dim_Employee!A:C,3,FALSE)</f>
        <v>Maynor Galeano Martinez</v>
      </c>
    </row>
    <row r="1048" spans="1:7" x14ac:dyDescent="0.25">
      <c r="A1048">
        <v>478</v>
      </c>
      <c r="B1048">
        <v>1</v>
      </c>
      <c r="C1048">
        <v>9.75</v>
      </c>
      <c r="D1048" s="2">
        <v>44146</v>
      </c>
      <c r="E1048" s="2">
        <v>44146</v>
      </c>
      <c r="F1048">
        <v>3</v>
      </c>
      <c r="G1048" s="10" t="str">
        <f>VLOOKUP(Table_employee_timesheet_fact1[[#This Row],[employee_dim_employee_id]],Dim_Employee!A:C,3,FALSE)</f>
        <v>Darwin Casco-Escorcia</v>
      </c>
    </row>
    <row r="1049" spans="1:7" x14ac:dyDescent="0.25">
      <c r="A1049">
        <v>1286</v>
      </c>
      <c r="B1049">
        <v>1</v>
      </c>
      <c r="C1049">
        <v>9.75</v>
      </c>
      <c r="D1049" s="2">
        <v>44146</v>
      </c>
      <c r="E1049" s="2">
        <v>44146</v>
      </c>
      <c r="F1049">
        <v>15</v>
      </c>
      <c r="G1049" s="10" t="str">
        <f>VLOOKUP(Table_employee_timesheet_fact1[[#This Row],[employee_dim_employee_id]],Dim_Employee!A:C,3,FALSE)</f>
        <v>Lorenzo Medina</v>
      </c>
    </row>
    <row r="1050" spans="1:7" x14ac:dyDescent="0.25">
      <c r="A1050">
        <v>922</v>
      </c>
      <c r="B1050">
        <v>1</v>
      </c>
      <c r="C1050">
        <v>9.5</v>
      </c>
      <c r="D1050" s="2">
        <v>44145</v>
      </c>
      <c r="E1050" s="2">
        <v>44145</v>
      </c>
      <c r="F1050">
        <v>9</v>
      </c>
      <c r="G1050" s="10" t="str">
        <f>VLOOKUP(Table_employee_timesheet_fact1[[#This Row],[employee_dim_employee_id]],Dim_Employee!A:C,3,FALSE)</f>
        <v>Jaime Sevilla Hernandez</v>
      </c>
    </row>
    <row r="1051" spans="1:7" x14ac:dyDescent="0.25">
      <c r="A1051">
        <v>150</v>
      </c>
      <c r="B1051">
        <v>1</v>
      </c>
      <c r="C1051">
        <v>10.5</v>
      </c>
      <c r="D1051" s="2">
        <v>44145</v>
      </c>
      <c r="E1051" s="2">
        <v>44145</v>
      </c>
      <c r="F1051">
        <v>2</v>
      </c>
      <c r="G1051" s="10" t="str">
        <f>VLOOKUP(Table_employee_timesheet_fact1[[#This Row],[employee_dim_employee_id]],Dim_Employee!A:C,3,FALSE)</f>
        <v>Danir Hernandez</v>
      </c>
    </row>
    <row r="1052" spans="1:7" x14ac:dyDescent="0.25">
      <c r="A1052">
        <v>479</v>
      </c>
      <c r="B1052">
        <v>1</v>
      </c>
      <c r="C1052">
        <v>10</v>
      </c>
      <c r="D1052" s="2">
        <v>44145</v>
      </c>
      <c r="E1052" s="2">
        <v>44145</v>
      </c>
      <c r="F1052">
        <v>3</v>
      </c>
      <c r="G1052" s="10" t="str">
        <f>VLOOKUP(Table_employee_timesheet_fact1[[#This Row],[employee_dim_employee_id]],Dim_Employee!A:C,3,FALSE)</f>
        <v>Darwin Casco-Escorcia</v>
      </c>
    </row>
    <row r="1053" spans="1:7" x14ac:dyDescent="0.25">
      <c r="A1053">
        <v>1874</v>
      </c>
      <c r="B1053">
        <v>1</v>
      </c>
      <c r="C1053">
        <v>10</v>
      </c>
      <c r="D1053" s="2">
        <v>44145</v>
      </c>
      <c r="E1053" s="2">
        <v>44145</v>
      </c>
      <c r="F1053">
        <v>19</v>
      </c>
      <c r="G1053" s="10" t="str">
        <f>VLOOKUP(Table_employee_timesheet_fact1[[#This Row],[employee_dim_employee_id]],Dim_Employee!A:C,3,FALSE)</f>
        <v>Ruth Alcantar</v>
      </c>
    </row>
    <row r="1054" spans="1:7" x14ac:dyDescent="0.25">
      <c r="A1054">
        <v>1287</v>
      </c>
      <c r="B1054">
        <v>1</v>
      </c>
      <c r="C1054">
        <v>10</v>
      </c>
      <c r="D1054" s="2">
        <v>44145</v>
      </c>
      <c r="E1054" s="2">
        <v>44145</v>
      </c>
      <c r="F1054">
        <v>15</v>
      </c>
      <c r="G1054" s="10" t="str">
        <f>VLOOKUP(Table_employee_timesheet_fact1[[#This Row],[employee_dim_employee_id]],Dim_Employee!A:C,3,FALSE)</f>
        <v>Lorenzo Medina</v>
      </c>
    </row>
    <row r="1055" spans="1:7" x14ac:dyDescent="0.25">
      <c r="A1055">
        <v>1489</v>
      </c>
      <c r="B1055">
        <v>1</v>
      </c>
      <c r="C1055">
        <v>10.25</v>
      </c>
      <c r="D1055" s="2">
        <v>44145</v>
      </c>
      <c r="E1055" s="2">
        <v>44145</v>
      </c>
      <c r="F1055">
        <v>17</v>
      </c>
      <c r="G1055" s="10" t="str">
        <f>VLOOKUP(Table_employee_timesheet_fact1[[#This Row],[employee_dim_employee_id]],Dim_Employee!A:C,3,FALSE)</f>
        <v>Maynor Galeano Martinez</v>
      </c>
    </row>
    <row r="1056" spans="1:7" x14ac:dyDescent="0.25">
      <c r="A1056">
        <v>1490</v>
      </c>
      <c r="B1056">
        <v>1</v>
      </c>
      <c r="C1056">
        <v>10</v>
      </c>
      <c r="D1056" s="2">
        <v>44144</v>
      </c>
      <c r="E1056" s="2">
        <v>44144</v>
      </c>
      <c r="F1056">
        <v>17</v>
      </c>
      <c r="G1056" s="10" t="str">
        <f>VLOOKUP(Table_employee_timesheet_fact1[[#This Row],[employee_dim_employee_id]],Dim_Employee!A:C,3,FALSE)</f>
        <v>Maynor Galeano Martinez</v>
      </c>
    </row>
    <row r="1057" spans="1:7" x14ac:dyDescent="0.25">
      <c r="A1057">
        <v>480</v>
      </c>
      <c r="B1057">
        <v>1</v>
      </c>
      <c r="C1057">
        <v>10</v>
      </c>
      <c r="D1057" s="2">
        <v>44144</v>
      </c>
      <c r="E1057" s="2">
        <v>44144</v>
      </c>
      <c r="F1057">
        <v>3</v>
      </c>
      <c r="G1057" s="10" t="str">
        <f>VLOOKUP(Table_employee_timesheet_fact1[[#This Row],[employee_dim_employee_id]],Dim_Employee!A:C,3,FALSE)</f>
        <v>Darwin Casco-Escorcia</v>
      </c>
    </row>
    <row r="1058" spans="1:7" x14ac:dyDescent="0.25">
      <c r="A1058">
        <v>1875</v>
      </c>
      <c r="B1058">
        <v>1</v>
      </c>
      <c r="C1058">
        <v>10</v>
      </c>
      <c r="D1058" s="2">
        <v>44144</v>
      </c>
      <c r="E1058" s="2">
        <v>44144</v>
      </c>
      <c r="F1058">
        <v>19</v>
      </c>
      <c r="G1058" s="10" t="str">
        <f>VLOOKUP(Table_employee_timesheet_fact1[[#This Row],[employee_dim_employee_id]],Dim_Employee!A:C,3,FALSE)</f>
        <v>Ruth Alcantar</v>
      </c>
    </row>
    <row r="1059" spans="1:7" x14ac:dyDescent="0.25">
      <c r="A1059">
        <v>1288</v>
      </c>
      <c r="B1059">
        <v>1</v>
      </c>
      <c r="C1059">
        <v>10</v>
      </c>
      <c r="D1059" s="2">
        <v>44144</v>
      </c>
      <c r="E1059" s="2">
        <v>44144</v>
      </c>
      <c r="F1059">
        <v>15</v>
      </c>
      <c r="G1059" s="10" t="str">
        <f>VLOOKUP(Table_employee_timesheet_fact1[[#This Row],[employee_dim_employee_id]],Dim_Employee!A:C,3,FALSE)</f>
        <v>Lorenzo Medina</v>
      </c>
    </row>
    <row r="1060" spans="1:7" x14ac:dyDescent="0.25">
      <c r="A1060">
        <v>923</v>
      </c>
      <c r="B1060">
        <v>1</v>
      </c>
      <c r="C1060">
        <v>10</v>
      </c>
      <c r="D1060" s="2">
        <v>44144</v>
      </c>
      <c r="E1060" s="2">
        <v>44144</v>
      </c>
      <c r="F1060">
        <v>9</v>
      </c>
      <c r="G1060" s="10" t="str">
        <f>VLOOKUP(Table_employee_timesheet_fact1[[#This Row],[employee_dim_employee_id]],Dim_Employee!A:C,3,FALSE)</f>
        <v>Jaime Sevilla Hernandez</v>
      </c>
    </row>
    <row r="1061" spans="1:7" x14ac:dyDescent="0.25">
      <c r="A1061">
        <v>151</v>
      </c>
      <c r="B1061">
        <v>1</v>
      </c>
      <c r="C1061">
        <v>9.75</v>
      </c>
      <c r="D1061" s="2">
        <v>44144</v>
      </c>
      <c r="E1061" s="2">
        <v>44144</v>
      </c>
      <c r="F1061">
        <v>2</v>
      </c>
      <c r="G1061" s="10" t="str">
        <f>VLOOKUP(Table_employee_timesheet_fact1[[#This Row],[employee_dim_employee_id]],Dim_Employee!A:C,3,FALSE)</f>
        <v>Danir Hernandez</v>
      </c>
    </row>
    <row r="1062" spans="1:7" x14ac:dyDescent="0.25">
      <c r="A1062">
        <v>1491</v>
      </c>
      <c r="B1062">
        <v>1</v>
      </c>
      <c r="C1062">
        <v>8.5</v>
      </c>
      <c r="D1062" s="2">
        <v>44141</v>
      </c>
      <c r="E1062" s="2">
        <v>44141</v>
      </c>
      <c r="F1062">
        <v>17</v>
      </c>
      <c r="G1062" s="10" t="str">
        <f>VLOOKUP(Table_employee_timesheet_fact1[[#This Row],[employee_dim_employee_id]],Dim_Employee!A:C,3,FALSE)</f>
        <v>Maynor Galeano Martinez</v>
      </c>
    </row>
    <row r="1063" spans="1:7" x14ac:dyDescent="0.25">
      <c r="A1063">
        <v>481</v>
      </c>
      <c r="B1063">
        <v>1</v>
      </c>
      <c r="C1063">
        <v>8.5</v>
      </c>
      <c r="D1063" s="2">
        <v>44141</v>
      </c>
      <c r="E1063" s="2">
        <v>44141</v>
      </c>
      <c r="F1063">
        <v>3</v>
      </c>
      <c r="G1063" s="10" t="str">
        <f>VLOOKUP(Table_employee_timesheet_fact1[[#This Row],[employee_dim_employee_id]],Dim_Employee!A:C,3,FALSE)</f>
        <v>Darwin Casco-Escorcia</v>
      </c>
    </row>
    <row r="1064" spans="1:7" x14ac:dyDescent="0.25">
      <c r="A1064">
        <v>1876</v>
      </c>
      <c r="B1064">
        <v>1</v>
      </c>
      <c r="C1064">
        <v>8.5</v>
      </c>
      <c r="D1064" s="2">
        <v>44141</v>
      </c>
      <c r="E1064" s="2">
        <v>44141</v>
      </c>
      <c r="F1064">
        <v>19</v>
      </c>
      <c r="G1064" s="10" t="str">
        <f>VLOOKUP(Table_employee_timesheet_fact1[[#This Row],[employee_dim_employee_id]],Dim_Employee!A:C,3,FALSE)</f>
        <v>Ruth Alcantar</v>
      </c>
    </row>
    <row r="1065" spans="1:7" x14ac:dyDescent="0.25">
      <c r="A1065">
        <v>1289</v>
      </c>
      <c r="B1065">
        <v>1</v>
      </c>
      <c r="C1065">
        <v>8.5</v>
      </c>
      <c r="D1065" s="2">
        <v>44141</v>
      </c>
      <c r="E1065" s="2">
        <v>44141</v>
      </c>
      <c r="F1065">
        <v>15</v>
      </c>
      <c r="G1065" s="10" t="str">
        <f>VLOOKUP(Table_employee_timesheet_fact1[[#This Row],[employee_dim_employee_id]],Dim_Employee!A:C,3,FALSE)</f>
        <v>Lorenzo Medina</v>
      </c>
    </row>
    <row r="1066" spans="1:7" x14ac:dyDescent="0.25">
      <c r="A1066">
        <v>152</v>
      </c>
      <c r="B1066">
        <v>1</v>
      </c>
      <c r="C1066">
        <v>8.5</v>
      </c>
      <c r="D1066" s="2">
        <v>44141</v>
      </c>
      <c r="E1066" s="2">
        <v>44141</v>
      </c>
      <c r="F1066">
        <v>2</v>
      </c>
      <c r="G1066" s="10" t="str">
        <f>VLOOKUP(Table_employee_timesheet_fact1[[#This Row],[employee_dim_employee_id]],Dim_Employee!A:C,3,FALSE)</f>
        <v>Danir Hernandez</v>
      </c>
    </row>
    <row r="1067" spans="1:7" x14ac:dyDescent="0.25">
      <c r="A1067">
        <v>924</v>
      </c>
      <c r="B1067">
        <v>1</v>
      </c>
      <c r="C1067">
        <v>8.5</v>
      </c>
      <c r="D1067" s="2">
        <v>44141</v>
      </c>
      <c r="E1067" s="2">
        <v>44141</v>
      </c>
      <c r="F1067">
        <v>9</v>
      </c>
      <c r="G1067" s="10" t="str">
        <f>VLOOKUP(Table_employee_timesheet_fact1[[#This Row],[employee_dim_employee_id]],Dim_Employee!A:C,3,FALSE)</f>
        <v>Jaime Sevilla Hernandez</v>
      </c>
    </row>
    <row r="1068" spans="1:7" x14ac:dyDescent="0.25">
      <c r="A1068">
        <v>1492</v>
      </c>
      <c r="B1068">
        <v>1</v>
      </c>
      <c r="C1068">
        <v>8.75</v>
      </c>
      <c r="D1068" s="2">
        <v>44140</v>
      </c>
      <c r="E1068" s="2">
        <v>44140</v>
      </c>
      <c r="F1068">
        <v>17</v>
      </c>
      <c r="G1068" s="10" t="str">
        <f>VLOOKUP(Table_employee_timesheet_fact1[[#This Row],[employee_dim_employee_id]],Dim_Employee!A:C,3,FALSE)</f>
        <v>Maynor Galeano Martinez</v>
      </c>
    </row>
    <row r="1069" spans="1:7" x14ac:dyDescent="0.25">
      <c r="A1069">
        <v>153</v>
      </c>
      <c r="B1069">
        <v>1</v>
      </c>
      <c r="C1069">
        <v>8.75</v>
      </c>
      <c r="D1069" s="2">
        <v>44140</v>
      </c>
      <c r="E1069" s="2">
        <v>44140</v>
      </c>
      <c r="F1069">
        <v>2</v>
      </c>
      <c r="G1069" s="10" t="str">
        <f>VLOOKUP(Table_employee_timesheet_fact1[[#This Row],[employee_dim_employee_id]],Dim_Employee!A:C,3,FALSE)</f>
        <v>Danir Hernandez</v>
      </c>
    </row>
    <row r="1070" spans="1:7" x14ac:dyDescent="0.25">
      <c r="A1070">
        <v>1877</v>
      </c>
      <c r="B1070">
        <v>1</v>
      </c>
      <c r="C1070">
        <v>8.5</v>
      </c>
      <c r="D1070" s="2">
        <v>44140</v>
      </c>
      <c r="E1070" s="2">
        <v>44140</v>
      </c>
      <c r="F1070">
        <v>19</v>
      </c>
      <c r="G1070" s="10" t="str">
        <f>VLOOKUP(Table_employee_timesheet_fact1[[#This Row],[employee_dim_employee_id]],Dim_Employee!A:C,3,FALSE)</f>
        <v>Ruth Alcantar</v>
      </c>
    </row>
    <row r="1071" spans="1:7" x14ac:dyDescent="0.25">
      <c r="A1071">
        <v>925</v>
      </c>
      <c r="B1071">
        <v>1</v>
      </c>
      <c r="C1071">
        <v>8.75</v>
      </c>
      <c r="D1071" s="2">
        <v>44140</v>
      </c>
      <c r="E1071" s="2">
        <v>44140</v>
      </c>
      <c r="F1071">
        <v>9</v>
      </c>
      <c r="G1071" s="10" t="str">
        <f>VLOOKUP(Table_employee_timesheet_fact1[[#This Row],[employee_dim_employee_id]],Dim_Employee!A:C,3,FALSE)</f>
        <v>Jaime Sevilla Hernandez</v>
      </c>
    </row>
    <row r="1072" spans="1:7" x14ac:dyDescent="0.25">
      <c r="A1072">
        <v>482</v>
      </c>
      <c r="B1072">
        <v>1</v>
      </c>
      <c r="C1072">
        <v>9</v>
      </c>
      <c r="D1072" s="2">
        <v>44140</v>
      </c>
      <c r="E1072" s="2">
        <v>44140</v>
      </c>
      <c r="F1072">
        <v>3</v>
      </c>
      <c r="G1072" s="10" t="str">
        <f>VLOOKUP(Table_employee_timesheet_fact1[[#This Row],[employee_dim_employee_id]],Dim_Employee!A:C,3,FALSE)</f>
        <v>Darwin Casco-Escorcia</v>
      </c>
    </row>
    <row r="1073" spans="1:7" x14ac:dyDescent="0.25">
      <c r="A1073">
        <v>1290</v>
      </c>
      <c r="B1073">
        <v>1</v>
      </c>
      <c r="C1073">
        <v>9</v>
      </c>
      <c r="D1073" s="2">
        <v>44140</v>
      </c>
      <c r="E1073" s="2">
        <v>44140</v>
      </c>
      <c r="F1073">
        <v>15</v>
      </c>
      <c r="G1073" s="10" t="str">
        <f>VLOOKUP(Table_employee_timesheet_fact1[[#This Row],[employee_dim_employee_id]],Dim_Employee!A:C,3,FALSE)</f>
        <v>Lorenzo Medina</v>
      </c>
    </row>
    <row r="1074" spans="1:7" x14ac:dyDescent="0.25">
      <c r="A1074">
        <v>154</v>
      </c>
      <c r="B1074">
        <v>1</v>
      </c>
      <c r="C1074">
        <v>8.75</v>
      </c>
      <c r="D1074" s="2">
        <v>44139</v>
      </c>
      <c r="E1074" s="2">
        <v>44139</v>
      </c>
      <c r="F1074">
        <v>2</v>
      </c>
      <c r="G1074" s="10" t="str">
        <f>VLOOKUP(Table_employee_timesheet_fact1[[#This Row],[employee_dim_employee_id]],Dim_Employee!A:C,3,FALSE)</f>
        <v>Danir Hernandez</v>
      </c>
    </row>
    <row r="1075" spans="1:7" x14ac:dyDescent="0.25">
      <c r="A1075">
        <v>926</v>
      </c>
      <c r="B1075">
        <v>1</v>
      </c>
      <c r="C1075">
        <v>8.75</v>
      </c>
      <c r="D1075" s="2">
        <v>44139</v>
      </c>
      <c r="E1075" s="2">
        <v>44139</v>
      </c>
      <c r="F1075">
        <v>9</v>
      </c>
      <c r="G1075" s="10" t="str">
        <f>VLOOKUP(Table_employee_timesheet_fact1[[#This Row],[employee_dim_employee_id]],Dim_Employee!A:C,3,FALSE)</f>
        <v>Jaime Sevilla Hernandez</v>
      </c>
    </row>
    <row r="1076" spans="1:7" x14ac:dyDescent="0.25">
      <c r="A1076">
        <v>483</v>
      </c>
      <c r="B1076">
        <v>1</v>
      </c>
      <c r="C1076">
        <v>9</v>
      </c>
      <c r="D1076" s="2">
        <v>44139</v>
      </c>
      <c r="E1076" s="2">
        <v>44139</v>
      </c>
      <c r="F1076">
        <v>3</v>
      </c>
      <c r="G1076" s="10" t="str">
        <f>VLOOKUP(Table_employee_timesheet_fact1[[#This Row],[employee_dim_employee_id]],Dim_Employee!A:C,3,FALSE)</f>
        <v>Darwin Casco-Escorcia</v>
      </c>
    </row>
    <row r="1077" spans="1:7" x14ac:dyDescent="0.25">
      <c r="A1077">
        <v>1291</v>
      </c>
      <c r="B1077">
        <v>1</v>
      </c>
      <c r="C1077">
        <v>9</v>
      </c>
      <c r="D1077" s="2">
        <v>44139</v>
      </c>
      <c r="E1077" s="2">
        <v>44139</v>
      </c>
      <c r="F1077">
        <v>15</v>
      </c>
      <c r="G1077" s="10" t="str">
        <f>VLOOKUP(Table_employee_timesheet_fact1[[#This Row],[employee_dim_employee_id]],Dim_Employee!A:C,3,FALSE)</f>
        <v>Lorenzo Medina</v>
      </c>
    </row>
    <row r="1078" spans="1:7" x14ac:dyDescent="0.25">
      <c r="A1078">
        <v>1878</v>
      </c>
      <c r="B1078">
        <v>1</v>
      </c>
      <c r="C1078">
        <v>9.5</v>
      </c>
      <c r="D1078" s="2">
        <v>44139</v>
      </c>
      <c r="E1078" s="2">
        <v>44139</v>
      </c>
      <c r="F1078">
        <v>19</v>
      </c>
      <c r="G1078" s="10" t="str">
        <f>VLOOKUP(Table_employee_timesheet_fact1[[#This Row],[employee_dim_employee_id]],Dim_Employee!A:C,3,FALSE)</f>
        <v>Ruth Alcantar</v>
      </c>
    </row>
    <row r="1079" spans="1:7" x14ac:dyDescent="0.25">
      <c r="A1079">
        <v>1493</v>
      </c>
      <c r="B1079">
        <v>1</v>
      </c>
      <c r="C1079">
        <v>8.75</v>
      </c>
      <c r="D1079" s="2">
        <v>44139</v>
      </c>
      <c r="E1079" s="2">
        <v>44139</v>
      </c>
      <c r="F1079">
        <v>17</v>
      </c>
      <c r="G1079" s="10" t="str">
        <f>VLOOKUP(Table_employee_timesheet_fact1[[#This Row],[employee_dim_employee_id]],Dim_Employee!A:C,3,FALSE)</f>
        <v>Maynor Galeano Martinez</v>
      </c>
    </row>
    <row r="1080" spans="1:7" x14ac:dyDescent="0.25">
      <c r="A1080">
        <v>1879</v>
      </c>
      <c r="B1080">
        <v>1</v>
      </c>
      <c r="C1080">
        <v>9.5</v>
      </c>
      <c r="D1080" s="2">
        <v>44138</v>
      </c>
      <c r="E1080" s="2">
        <v>44138</v>
      </c>
      <c r="F1080">
        <v>19</v>
      </c>
      <c r="G1080" s="10" t="str">
        <f>VLOOKUP(Table_employee_timesheet_fact1[[#This Row],[employee_dim_employee_id]],Dim_Employee!A:C,3,FALSE)</f>
        <v>Ruth Alcantar</v>
      </c>
    </row>
    <row r="1081" spans="1:7" x14ac:dyDescent="0.25">
      <c r="A1081">
        <v>1494</v>
      </c>
      <c r="B1081">
        <v>1</v>
      </c>
      <c r="C1081">
        <v>9.75</v>
      </c>
      <c r="D1081" s="2">
        <v>44138</v>
      </c>
      <c r="E1081" s="2">
        <v>44138</v>
      </c>
      <c r="F1081">
        <v>17</v>
      </c>
      <c r="G1081" s="10" t="str">
        <f>VLOOKUP(Table_employee_timesheet_fact1[[#This Row],[employee_dim_employee_id]],Dim_Employee!A:C,3,FALSE)</f>
        <v>Maynor Galeano Martinez</v>
      </c>
    </row>
    <row r="1082" spans="1:7" x14ac:dyDescent="0.25">
      <c r="A1082">
        <v>484</v>
      </c>
      <c r="B1082">
        <v>1</v>
      </c>
      <c r="C1082">
        <v>9.75</v>
      </c>
      <c r="D1082" s="2">
        <v>44138</v>
      </c>
      <c r="E1082" s="2">
        <v>44138</v>
      </c>
      <c r="F1082">
        <v>3</v>
      </c>
      <c r="G1082" s="10" t="str">
        <f>VLOOKUP(Table_employee_timesheet_fact1[[#This Row],[employee_dim_employee_id]],Dim_Employee!A:C,3,FALSE)</f>
        <v>Darwin Casco-Escorcia</v>
      </c>
    </row>
    <row r="1083" spans="1:7" x14ac:dyDescent="0.25">
      <c r="A1083">
        <v>1292</v>
      </c>
      <c r="B1083">
        <v>1</v>
      </c>
      <c r="C1083">
        <v>9.75</v>
      </c>
      <c r="D1083" s="2">
        <v>44138</v>
      </c>
      <c r="E1083" s="2">
        <v>44138</v>
      </c>
      <c r="F1083">
        <v>15</v>
      </c>
      <c r="G1083" s="10" t="str">
        <f>VLOOKUP(Table_employee_timesheet_fact1[[#This Row],[employee_dim_employee_id]],Dim_Employee!A:C,3,FALSE)</f>
        <v>Lorenzo Medina</v>
      </c>
    </row>
    <row r="1084" spans="1:7" x14ac:dyDescent="0.25">
      <c r="A1084">
        <v>155</v>
      </c>
      <c r="B1084">
        <v>1</v>
      </c>
      <c r="C1084">
        <v>9.75</v>
      </c>
      <c r="D1084" s="2">
        <v>44138</v>
      </c>
      <c r="E1084" s="2">
        <v>44138</v>
      </c>
      <c r="F1084">
        <v>2</v>
      </c>
      <c r="G1084" s="10" t="str">
        <f>VLOOKUP(Table_employee_timesheet_fact1[[#This Row],[employee_dim_employee_id]],Dim_Employee!A:C,3,FALSE)</f>
        <v>Danir Hernandez</v>
      </c>
    </row>
    <row r="1085" spans="1:7" x14ac:dyDescent="0.25">
      <c r="A1085">
        <v>927</v>
      </c>
      <c r="B1085">
        <v>1</v>
      </c>
      <c r="C1085">
        <v>9.75</v>
      </c>
      <c r="D1085" s="2">
        <v>44138</v>
      </c>
      <c r="E1085" s="2">
        <v>44138</v>
      </c>
      <c r="F1085">
        <v>9</v>
      </c>
      <c r="G1085" s="10" t="str">
        <f>VLOOKUP(Table_employee_timesheet_fact1[[#This Row],[employee_dim_employee_id]],Dim_Employee!A:C,3,FALSE)</f>
        <v>Jaime Sevilla Hernandez</v>
      </c>
    </row>
    <row r="1086" spans="1:7" x14ac:dyDescent="0.25">
      <c r="A1086">
        <v>1495</v>
      </c>
      <c r="B1086">
        <v>1</v>
      </c>
      <c r="C1086">
        <v>11</v>
      </c>
      <c r="D1086" s="2">
        <v>44137</v>
      </c>
      <c r="E1086" s="2">
        <v>44137</v>
      </c>
      <c r="F1086">
        <v>17</v>
      </c>
      <c r="G1086" s="10" t="str">
        <f>VLOOKUP(Table_employee_timesheet_fact1[[#This Row],[employee_dim_employee_id]],Dim_Employee!A:C,3,FALSE)</f>
        <v>Maynor Galeano Martinez</v>
      </c>
    </row>
    <row r="1087" spans="1:7" x14ac:dyDescent="0.25">
      <c r="A1087">
        <v>156</v>
      </c>
      <c r="B1087">
        <v>1</v>
      </c>
      <c r="C1087">
        <v>8.75</v>
      </c>
      <c r="D1087" s="2">
        <v>44137</v>
      </c>
      <c r="E1087" s="2">
        <v>44137</v>
      </c>
      <c r="F1087">
        <v>2</v>
      </c>
      <c r="G1087" s="10" t="str">
        <f>VLOOKUP(Table_employee_timesheet_fact1[[#This Row],[employee_dim_employee_id]],Dim_Employee!A:C,3,FALSE)</f>
        <v>Danir Hernandez</v>
      </c>
    </row>
    <row r="1088" spans="1:7" x14ac:dyDescent="0.25">
      <c r="A1088">
        <v>1880</v>
      </c>
      <c r="B1088">
        <v>1</v>
      </c>
      <c r="C1088">
        <v>8.5</v>
      </c>
      <c r="D1088" s="2">
        <v>44137</v>
      </c>
      <c r="E1088" s="2">
        <v>44137</v>
      </c>
      <c r="F1088">
        <v>19</v>
      </c>
      <c r="G1088" s="10" t="str">
        <f>VLOOKUP(Table_employee_timesheet_fact1[[#This Row],[employee_dim_employee_id]],Dim_Employee!A:C,3,FALSE)</f>
        <v>Ruth Alcantar</v>
      </c>
    </row>
    <row r="1089" spans="1:7" x14ac:dyDescent="0.25">
      <c r="A1089">
        <v>485</v>
      </c>
      <c r="B1089">
        <v>1</v>
      </c>
      <c r="C1089">
        <v>9</v>
      </c>
      <c r="D1089" s="2">
        <v>44137</v>
      </c>
      <c r="E1089" s="2">
        <v>44137</v>
      </c>
      <c r="F1089">
        <v>3</v>
      </c>
      <c r="G1089" s="10" t="str">
        <f>VLOOKUP(Table_employee_timesheet_fact1[[#This Row],[employee_dim_employee_id]],Dim_Employee!A:C,3,FALSE)</f>
        <v>Darwin Casco-Escorcia</v>
      </c>
    </row>
    <row r="1090" spans="1:7" x14ac:dyDescent="0.25">
      <c r="A1090">
        <v>1293</v>
      </c>
      <c r="B1090">
        <v>1</v>
      </c>
      <c r="C1090">
        <v>9</v>
      </c>
      <c r="D1090" s="2">
        <v>44137</v>
      </c>
      <c r="E1090" s="2">
        <v>44137</v>
      </c>
      <c r="F1090">
        <v>15</v>
      </c>
      <c r="G1090" s="10" t="str">
        <f>VLOOKUP(Table_employee_timesheet_fact1[[#This Row],[employee_dim_employee_id]],Dim_Employee!A:C,3,FALSE)</f>
        <v>Lorenzo Medina</v>
      </c>
    </row>
    <row r="1091" spans="1:7" x14ac:dyDescent="0.25">
      <c r="A1091">
        <v>928</v>
      </c>
      <c r="B1091">
        <v>1</v>
      </c>
      <c r="C1091">
        <v>9</v>
      </c>
      <c r="D1091" s="2">
        <v>44137</v>
      </c>
      <c r="E1091" s="2">
        <v>44137</v>
      </c>
      <c r="F1091">
        <v>9</v>
      </c>
      <c r="G1091" s="10" t="str">
        <f>VLOOKUP(Table_employee_timesheet_fact1[[#This Row],[employee_dim_employee_id]],Dim_Employee!A:C,3,FALSE)</f>
        <v>Jaime Sevilla Hernandez</v>
      </c>
    </row>
    <row r="1092" spans="1:7" x14ac:dyDescent="0.25">
      <c r="A1092">
        <v>1496</v>
      </c>
      <c r="B1092">
        <v>1</v>
      </c>
      <c r="C1092">
        <v>4</v>
      </c>
      <c r="D1092" s="2">
        <v>44135</v>
      </c>
      <c r="E1092" s="2">
        <v>44135</v>
      </c>
      <c r="F1092">
        <v>17</v>
      </c>
      <c r="G1092" s="10" t="str">
        <f>VLOOKUP(Table_employee_timesheet_fact1[[#This Row],[employee_dim_employee_id]],Dim_Employee!A:C,3,FALSE)</f>
        <v>Maynor Galeano Martinez</v>
      </c>
    </row>
    <row r="1093" spans="1:7" x14ac:dyDescent="0.25">
      <c r="A1093">
        <v>486</v>
      </c>
      <c r="B1093">
        <v>1</v>
      </c>
      <c r="C1093">
        <v>5.25</v>
      </c>
      <c r="D1093" s="2">
        <v>44135</v>
      </c>
      <c r="E1093" s="2">
        <v>44135</v>
      </c>
      <c r="F1093">
        <v>3</v>
      </c>
      <c r="G1093" s="10" t="str">
        <f>VLOOKUP(Table_employee_timesheet_fact1[[#This Row],[employee_dim_employee_id]],Dim_Employee!A:C,3,FALSE)</f>
        <v>Darwin Casco-Escorcia</v>
      </c>
    </row>
    <row r="1094" spans="1:7" x14ac:dyDescent="0.25">
      <c r="A1094">
        <v>1881</v>
      </c>
      <c r="B1094">
        <v>1</v>
      </c>
      <c r="C1094">
        <v>5.25</v>
      </c>
      <c r="D1094" s="2">
        <v>44135</v>
      </c>
      <c r="E1094" s="2">
        <v>44135</v>
      </c>
      <c r="F1094">
        <v>19</v>
      </c>
      <c r="G1094" s="10" t="str">
        <f>VLOOKUP(Table_employee_timesheet_fact1[[#This Row],[employee_dim_employee_id]],Dim_Employee!A:C,3,FALSE)</f>
        <v>Ruth Alcantar</v>
      </c>
    </row>
    <row r="1095" spans="1:7" x14ac:dyDescent="0.25">
      <c r="A1095">
        <v>1294</v>
      </c>
      <c r="B1095">
        <v>1</v>
      </c>
      <c r="C1095">
        <v>4</v>
      </c>
      <c r="D1095" s="2">
        <v>44135</v>
      </c>
      <c r="E1095" s="2">
        <v>44135</v>
      </c>
      <c r="F1095">
        <v>15</v>
      </c>
      <c r="G1095" s="10" t="str">
        <f>VLOOKUP(Table_employee_timesheet_fact1[[#This Row],[employee_dim_employee_id]],Dim_Employee!A:C,3,FALSE)</f>
        <v>Lorenzo Medina</v>
      </c>
    </row>
    <row r="1096" spans="1:7" x14ac:dyDescent="0.25">
      <c r="A1096">
        <v>157</v>
      </c>
      <c r="B1096">
        <v>1</v>
      </c>
      <c r="C1096">
        <v>5.25</v>
      </c>
      <c r="D1096" s="2">
        <v>44135</v>
      </c>
      <c r="E1096" s="2">
        <v>44135</v>
      </c>
      <c r="F1096">
        <v>2</v>
      </c>
      <c r="G1096" s="10" t="str">
        <f>VLOOKUP(Table_employee_timesheet_fact1[[#This Row],[employee_dim_employee_id]],Dim_Employee!A:C,3,FALSE)</f>
        <v>Danir Hernandez</v>
      </c>
    </row>
    <row r="1097" spans="1:7" x14ac:dyDescent="0.25">
      <c r="A1097">
        <v>929</v>
      </c>
      <c r="B1097">
        <v>1</v>
      </c>
      <c r="C1097">
        <v>5.25</v>
      </c>
      <c r="D1097" s="2">
        <v>44135</v>
      </c>
      <c r="E1097" s="2">
        <v>44135</v>
      </c>
      <c r="F1097">
        <v>9</v>
      </c>
      <c r="G1097" s="10" t="str">
        <f>VLOOKUP(Table_employee_timesheet_fact1[[#This Row],[employee_dim_employee_id]],Dim_Employee!A:C,3,FALSE)</f>
        <v>Jaime Sevilla Hernandez</v>
      </c>
    </row>
    <row r="1098" spans="1:7" x14ac:dyDescent="0.25">
      <c r="A1098">
        <v>1497</v>
      </c>
      <c r="B1098">
        <v>1</v>
      </c>
      <c r="C1098">
        <v>8.75</v>
      </c>
      <c r="D1098" s="2">
        <v>44134</v>
      </c>
      <c r="E1098" s="2">
        <v>44134</v>
      </c>
      <c r="F1098">
        <v>17</v>
      </c>
      <c r="G1098" s="10" t="str">
        <f>VLOOKUP(Table_employee_timesheet_fact1[[#This Row],[employee_dim_employee_id]],Dim_Employee!A:C,3,FALSE)</f>
        <v>Maynor Galeano Martinez</v>
      </c>
    </row>
    <row r="1099" spans="1:7" x14ac:dyDescent="0.25">
      <c r="A1099">
        <v>487</v>
      </c>
      <c r="B1099">
        <v>1</v>
      </c>
      <c r="C1099">
        <v>8.5</v>
      </c>
      <c r="D1099" s="2">
        <v>44134</v>
      </c>
      <c r="E1099" s="2">
        <v>44134</v>
      </c>
      <c r="F1099">
        <v>3</v>
      </c>
      <c r="G1099" s="10" t="str">
        <f>VLOOKUP(Table_employee_timesheet_fact1[[#This Row],[employee_dim_employee_id]],Dim_Employee!A:C,3,FALSE)</f>
        <v>Darwin Casco-Escorcia</v>
      </c>
    </row>
    <row r="1100" spans="1:7" x14ac:dyDescent="0.25">
      <c r="A1100">
        <v>1295</v>
      </c>
      <c r="B1100">
        <v>1</v>
      </c>
      <c r="C1100">
        <v>8.5</v>
      </c>
      <c r="D1100" s="2">
        <v>44134</v>
      </c>
      <c r="E1100" s="2">
        <v>44134</v>
      </c>
      <c r="F1100">
        <v>15</v>
      </c>
      <c r="G1100" s="10" t="str">
        <f>VLOOKUP(Table_employee_timesheet_fact1[[#This Row],[employee_dim_employee_id]],Dim_Employee!A:C,3,FALSE)</f>
        <v>Lorenzo Medina</v>
      </c>
    </row>
    <row r="1101" spans="1:7" x14ac:dyDescent="0.25">
      <c r="A1101">
        <v>1882</v>
      </c>
      <c r="B1101">
        <v>1</v>
      </c>
      <c r="C1101">
        <v>8.25</v>
      </c>
      <c r="D1101" s="2">
        <v>44134</v>
      </c>
      <c r="E1101" s="2">
        <v>44134</v>
      </c>
      <c r="F1101">
        <v>19</v>
      </c>
      <c r="G1101" s="10" t="str">
        <f>VLOOKUP(Table_employee_timesheet_fact1[[#This Row],[employee_dim_employee_id]],Dim_Employee!A:C,3,FALSE)</f>
        <v>Ruth Alcantar</v>
      </c>
    </row>
    <row r="1102" spans="1:7" x14ac:dyDescent="0.25">
      <c r="A1102">
        <v>930</v>
      </c>
      <c r="B1102">
        <v>1</v>
      </c>
      <c r="C1102">
        <v>8.5</v>
      </c>
      <c r="D1102" s="2">
        <v>44134</v>
      </c>
      <c r="E1102" s="2">
        <v>44134</v>
      </c>
      <c r="F1102">
        <v>9</v>
      </c>
      <c r="G1102" s="10" t="str">
        <f>VLOOKUP(Table_employee_timesheet_fact1[[#This Row],[employee_dim_employee_id]],Dim_Employee!A:C,3,FALSE)</f>
        <v>Jaime Sevilla Hernandez</v>
      </c>
    </row>
    <row r="1103" spans="1:7" x14ac:dyDescent="0.25">
      <c r="A1103">
        <v>158</v>
      </c>
      <c r="B1103">
        <v>1</v>
      </c>
      <c r="C1103">
        <v>8.25</v>
      </c>
      <c r="D1103" s="2">
        <v>44134</v>
      </c>
      <c r="E1103" s="2">
        <v>44134</v>
      </c>
      <c r="F1103">
        <v>2</v>
      </c>
      <c r="G1103" s="10" t="str">
        <f>VLOOKUP(Table_employee_timesheet_fact1[[#This Row],[employee_dim_employee_id]],Dim_Employee!A:C,3,FALSE)</f>
        <v>Danir Hernandez</v>
      </c>
    </row>
    <row r="1104" spans="1:7" x14ac:dyDescent="0.25">
      <c r="A1104">
        <v>1883</v>
      </c>
      <c r="B1104">
        <v>1</v>
      </c>
      <c r="C1104">
        <v>8.5</v>
      </c>
      <c r="D1104" s="2">
        <v>44133</v>
      </c>
      <c r="E1104" s="2">
        <v>44133</v>
      </c>
      <c r="F1104">
        <v>19</v>
      </c>
      <c r="G1104" s="10" t="str">
        <f>VLOOKUP(Table_employee_timesheet_fact1[[#This Row],[employee_dim_employee_id]],Dim_Employee!A:C,3,FALSE)</f>
        <v>Ruth Alcantar</v>
      </c>
    </row>
    <row r="1105" spans="1:7" x14ac:dyDescent="0.25">
      <c r="A1105">
        <v>1296</v>
      </c>
      <c r="B1105">
        <v>1</v>
      </c>
      <c r="C1105">
        <v>8.5</v>
      </c>
      <c r="D1105" s="2">
        <v>44133</v>
      </c>
      <c r="E1105" s="2">
        <v>44133</v>
      </c>
      <c r="F1105">
        <v>15</v>
      </c>
      <c r="G1105" s="10" t="str">
        <f>VLOOKUP(Table_employee_timesheet_fact1[[#This Row],[employee_dim_employee_id]],Dim_Employee!A:C,3,FALSE)</f>
        <v>Lorenzo Medina</v>
      </c>
    </row>
    <row r="1106" spans="1:7" x14ac:dyDescent="0.25">
      <c r="A1106">
        <v>931</v>
      </c>
      <c r="B1106">
        <v>1</v>
      </c>
      <c r="C1106">
        <v>8.5</v>
      </c>
      <c r="D1106" s="2">
        <v>44133</v>
      </c>
      <c r="E1106" s="2">
        <v>44133</v>
      </c>
      <c r="F1106">
        <v>9</v>
      </c>
      <c r="G1106" s="10" t="str">
        <f>VLOOKUP(Table_employee_timesheet_fact1[[#This Row],[employee_dim_employee_id]],Dim_Employee!A:C,3,FALSE)</f>
        <v>Jaime Sevilla Hernandez</v>
      </c>
    </row>
    <row r="1107" spans="1:7" x14ac:dyDescent="0.25">
      <c r="A1107">
        <v>159</v>
      </c>
      <c r="B1107">
        <v>1</v>
      </c>
      <c r="C1107">
        <v>8.25</v>
      </c>
      <c r="D1107" s="2">
        <v>44133</v>
      </c>
      <c r="E1107" s="2">
        <v>44133</v>
      </c>
      <c r="F1107">
        <v>2</v>
      </c>
      <c r="G1107" s="10" t="str">
        <f>VLOOKUP(Table_employee_timesheet_fact1[[#This Row],[employee_dim_employee_id]],Dim_Employee!A:C,3,FALSE)</f>
        <v>Danir Hernandez</v>
      </c>
    </row>
    <row r="1108" spans="1:7" x14ac:dyDescent="0.25">
      <c r="A1108">
        <v>1498</v>
      </c>
      <c r="B1108">
        <v>1</v>
      </c>
      <c r="C1108">
        <v>10.25</v>
      </c>
      <c r="D1108" s="2">
        <v>44133</v>
      </c>
      <c r="E1108" s="2">
        <v>44133</v>
      </c>
      <c r="F1108">
        <v>17</v>
      </c>
      <c r="G1108" s="10" t="str">
        <f>VLOOKUP(Table_employee_timesheet_fact1[[#This Row],[employee_dim_employee_id]],Dim_Employee!A:C,3,FALSE)</f>
        <v>Maynor Galeano Martinez</v>
      </c>
    </row>
    <row r="1109" spans="1:7" x14ac:dyDescent="0.25">
      <c r="A1109">
        <v>488</v>
      </c>
      <c r="B1109">
        <v>1</v>
      </c>
      <c r="C1109">
        <v>8.75</v>
      </c>
      <c r="D1109" s="2">
        <v>44133</v>
      </c>
      <c r="E1109" s="2">
        <v>44133</v>
      </c>
      <c r="F1109">
        <v>3</v>
      </c>
      <c r="G1109" s="10" t="str">
        <f>VLOOKUP(Table_employee_timesheet_fact1[[#This Row],[employee_dim_employee_id]],Dim_Employee!A:C,3,FALSE)</f>
        <v>Darwin Casco-Escorcia</v>
      </c>
    </row>
    <row r="1110" spans="1:7" x14ac:dyDescent="0.25">
      <c r="A1110">
        <v>160</v>
      </c>
      <c r="B1110">
        <v>1</v>
      </c>
      <c r="C1110">
        <v>7.75</v>
      </c>
      <c r="D1110" s="2">
        <v>44132</v>
      </c>
      <c r="E1110" s="2">
        <v>44132</v>
      </c>
      <c r="F1110">
        <v>2</v>
      </c>
      <c r="G1110" s="10" t="str">
        <f>VLOOKUP(Table_employee_timesheet_fact1[[#This Row],[employee_dim_employee_id]],Dim_Employee!A:C,3,FALSE)</f>
        <v>Danir Hernandez</v>
      </c>
    </row>
    <row r="1111" spans="1:7" x14ac:dyDescent="0.25">
      <c r="A1111">
        <v>932</v>
      </c>
      <c r="B1111">
        <v>1</v>
      </c>
      <c r="C1111">
        <v>9</v>
      </c>
      <c r="D1111" s="2">
        <v>44132</v>
      </c>
      <c r="E1111" s="2">
        <v>44132</v>
      </c>
      <c r="F1111">
        <v>9</v>
      </c>
      <c r="G1111" s="10" t="str">
        <f>VLOOKUP(Table_employee_timesheet_fact1[[#This Row],[employee_dim_employee_id]],Dim_Employee!A:C,3,FALSE)</f>
        <v>Jaime Sevilla Hernandez</v>
      </c>
    </row>
    <row r="1112" spans="1:7" x14ac:dyDescent="0.25">
      <c r="A1112">
        <v>1499</v>
      </c>
      <c r="B1112">
        <v>1</v>
      </c>
      <c r="C1112">
        <v>8.75</v>
      </c>
      <c r="D1112" s="2">
        <v>44132</v>
      </c>
      <c r="E1112" s="2">
        <v>44132</v>
      </c>
      <c r="F1112">
        <v>17</v>
      </c>
      <c r="G1112" s="10" t="str">
        <f>VLOOKUP(Table_employee_timesheet_fact1[[#This Row],[employee_dim_employee_id]],Dim_Employee!A:C,3,FALSE)</f>
        <v>Maynor Galeano Martinez</v>
      </c>
    </row>
    <row r="1113" spans="1:7" x14ac:dyDescent="0.25">
      <c r="A1113">
        <v>1884</v>
      </c>
      <c r="B1113">
        <v>1</v>
      </c>
      <c r="C1113">
        <v>8.75</v>
      </c>
      <c r="D1113" s="2">
        <v>44132</v>
      </c>
      <c r="E1113" s="2">
        <v>44132</v>
      </c>
      <c r="F1113">
        <v>19</v>
      </c>
      <c r="G1113" s="10" t="str">
        <f>VLOOKUP(Table_employee_timesheet_fact1[[#This Row],[employee_dim_employee_id]],Dim_Employee!A:C,3,FALSE)</f>
        <v>Ruth Alcantar</v>
      </c>
    </row>
    <row r="1114" spans="1:7" x14ac:dyDescent="0.25">
      <c r="A1114">
        <v>489</v>
      </c>
      <c r="B1114">
        <v>1</v>
      </c>
      <c r="C1114">
        <v>9</v>
      </c>
      <c r="D1114" s="2">
        <v>44132</v>
      </c>
      <c r="E1114" s="2">
        <v>44132</v>
      </c>
      <c r="F1114">
        <v>3</v>
      </c>
      <c r="G1114" s="10" t="str">
        <f>VLOOKUP(Table_employee_timesheet_fact1[[#This Row],[employee_dim_employee_id]],Dim_Employee!A:C,3,FALSE)</f>
        <v>Darwin Casco-Escorcia</v>
      </c>
    </row>
    <row r="1115" spans="1:7" x14ac:dyDescent="0.25">
      <c r="A1115">
        <v>1297</v>
      </c>
      <c r="B1115">
        <v>1</v>
      </c>
      <c r="C1115">
        <v>9</v>
      </c>
      <c r="D1115" s="2">
        <v>44132</v>
      </c>
      <c r="E1115" s="2">
        <v>44132</v>
      </c>
      <c r="F1115">
        <v>15</v>
      </c>
      <c r="G1115" s="10" t="str">
        <f>VLOOKUP(Table_employee_timesheet_fact1[[#This Row],[employee_dim_employee_id]],Dim_Employee!A:C,3,FALSE)</f>
        <v>Lorenzo Medina</v>
      </c>
    </row>
    <row r="1116" spans="1:7" x14ac:dyDescent="0.25">
      <c r="A1116">
        <v>1500</v>
      </c>
      <c r="B1116">
        <v>1</v>
      </c>
      <c r="C1116">
        <v>8.5</v>
      </c>
      <c r="D1116" s="2">
        <v>44131</v>
      </c>
      <c r="E1116" s="2">
        <v>44131</v>
      </c>
      <c r="F1116">
        <v>17</v>
      </c>
      <c r="G1116" s="10" t="str">
        <f>VLOOKUP(Table_employee_timesheet_fact1[[#This Row],[employee_dim_employee_id]],Dim_Employee!A:C,3,FALSE)</f>
        <v>Maynor Galeano Martinez</v>
      </c>
    </row>
    <row r="1117" spans="1:7" x14ac:dyDescent="0.25">
      <c r="A1117">
        <v>1885</v>
      </c>
      <c r="B1117">
        <v>1</v>
      </c>
      <c r="C1117">
        <v>6.75</v>
      </c>
      <c r="D1117" s="2">
        <v>44131</v>
      </c>
      <c r="E1117" s="2">
        <v>44131</v>
      </c>
      <c r="F1117">
        <v>19</v>
      </c>
      <c r="G1117" s="10" t="str">
        <f>VLOOKUP(Table_employee_timesheet_fact1[[#This Row],[employee_dim_employee_id]],Dim_Employee!A:C,3,FALSE)</f>
        <v>Ruth Alcantar</v>
      </c>
    </row>
    <row r="1118" spans="1:7" x14ac:dyDescent="0.25">
      <c r="A1118">
        <v>490</v>
      </c>
      <c r="B1118">
        <v>1</v>
      </c>
      <c r="C1118">
        <v>8.5</v>
      </c>
      <c r="D1118" s="2">
        <v>44131</v>
      </c>
      <c r="E1118" s="2">
        <v>44131</v>
      </c>
      <c r="F1118">
        <v>3</v>
      </c>
      <c r="G1118" s="10" t="str">
        <f>VLOOKUP(Table_employee_timesheet_fact1[[#This Row],[employee_dim_employee_id]],Dim_Employee!A:C,3,FALSE)</f>
        <v>Darwin Casco-Escorcia</v>
      </c>
    </row>
    <row r="1119" spans="1:7" x14ac:dyDescent="0.25">
      <c r="A1119">
        <v>1298</v>
      </c>
      <c r="B1119">
        <v>1</v>
      </c>
      <c r="C1119">
        <v>8.5</v>
      </c>
      <c r="D1119" s="2">
        <v>44131</v>
      </c>
      <c r="E1119" s="2">
        <v>44131</v>
      </c>
      <c r="F1119">
        <v>15</v>
      </c>
      <c r="G1119" s="10" t="str">
        <f>VLOOKUP(Table_employee_timesheet_fact1[[#This Row],[employee_dim_employee_id]],Dim_Employee!A:C,3,FALSE)</f>
        <v>Lorenzo Medina</v>
      </c>
    </row>
    <row r="1120" spans="1:7" x14ac:dyDescent="0.25">
      <c r="A1120">
        <v>933</v>
      </c>
      <c r="B1120">
        <v>1</v>
      </c>
      <c r="C1120">
        <v>8.5</v>
      </c>
      <c r="D1120" s="2">
        <v>44131</v>
      </c>
      <c r="E1120" s="2">
        <v>44131</v>
      </c>
      <c r="F1120">
        <v>9</v>
      </c>
      <c r="G1120" s="10" t="str">
        <f>VLOOKUP(Table_employee_timesheet_fact1[[#This Row],[employee_dim_employee_id]],Dim_Employee!A:C,3,FALSE)</f>
        <v>Jaime Sevilla Hernandez</v>
      </c>
    </row>
    <row r="1121" spans="1:7" x14ac:dyDescent="0.25">
      <c r="A1121">
        <v>161</v>
      </c>
      <c r="B1121">
        <v>1</v>
      </c>
      <c r="C1121">
        <v>8</v>
      </c>
      <c r="D1121" s="2">
        <v>44131</v>
      </c>
      <c r="E1121" s="2">
        <v>44131</v>
      </c>
      <c r="F1121">
        <v>2</v>
      </c>
      <c r="G1121" s="10" t="str">
        <f>VLOOKUP(Table_employee_timesheet_fact1[[#This Row],[employee_dim_employee_id]],Dim_Employee!A:C,3,FALSE)</f>
        <v>Danir Hernandez</v>
      </c>
    </row>
    <row r="1122" spans="1:7" x14ac:dyDescent="0.25">
      <c r="A1122">
        <v>934</v>
      </c>
      <c r="B1122">
        <v>1</v>
      </c>
      <c r="C1122">
        <v>8.25</v>
      </c>
      <c r="D1122" s="2">
        <v>44130</v>
      </c>
      <c r="E1122" s="2">
        <v>44130</v>
      </c>
      <c r="F1122">
        <v>9</v>
      </c>
      <c r="G1122" s="10" t="str">
        <f>VLOOKUP(Table_employee_timesheet_fact1[[#This Row],[employee_dim_employee_id]],Dim_Employee!A:C,3,FALSE)</f>
        <v>Jaime Sevilla Hernandez</v>
      </c>
    </row>
    <row r="1123" spans="1:7" x14ac:dyDescent="0.25">
      <c r="A1123">
        <v>1886</v>
      </c>
      <c r="B1123">
        <v>1</v>
      </c>
      <c r="C1123">
        <v>8.5</v>
      </c>
      <c r="D1123" s="2">
        <v>44130</v>
      </c>
      <c r="E1123" s="2">
        <v>44130</v>
      </c>
      <c r="F1123">
        <v>19</v>
      </c>
      <c r="G1123" s="10" t="str">
        <f>VLOOKUP(Table_employee_timesheet_fact1[[#This Row],[employee_dim_employee_id]],Dim_Employee!A:C,3,FALSE)</f>
        <v>Ruth Alcantar</v>
      </c>
    </row>
    <row r="1124" spans="1:7" x14ac:dyDescent="0.25">
      <c r="A1124">
        <v>1501</v>
      </c>
      <c r="B1124">
        <v>1</v>
      </c>
      <c r="C1124">
        <v>8.25</v>
      </c>
      <c r="D1124" s="2">
        <v>44130</v>
      </c>
      <c r="E1124" s="2">
        <v>44130</v>
      </c>
      <c r="F1124">
        <v>17</v>
      </c>
      <c r="G1124" s="10" t="str">
        <f>VLOOKUP(Table_employee_timesheet_fact1[[#This Row],[employee_dim_employee_id]],Dim_Employee!A:C,3,FALSE)</f>
        <v>Maynor Galeano Martinez</v>
      </c>
    </row>
    <row r="1125" spans="1:7" x14ac:dyDescent="0.25">
      <c r="A1125">
        <v>491</v>
      </c>
      <c r="B1125">
        <v>1</v>
      </c>
      <c r="C1125">
        <v>8.25</v>
      </c>
      <c r="D1125" s="2">
        <v>44130</v>
      </c>
      <c r="E1125" s="2">
        <v>44130</v>
      </c>
      <c r="F1125">
        <v>3</v>
      </c>
      <c r="G1125" s="10" t="str">
        <f>VLOOKUP(Table_employee_timesheet_fact1[[#This Row],[employee_dim_employee_id]],Dim_Employee!A:C,3,FALSE)</f>
        <v>Darwin Casco-Escorcia</v>
      </c>
    </row>
    <row r="1126" spans="1:7" x14ac:dyDescent="0.25">
      <c r="A1126">
        <v>1299</v>
      </c>
      <c r="B1126">
        <v>1</v>
      </c>
      <c r="C1126">
        <v>8.25</v>
      </c>
      <c r="D1126" s="2">
        <v>44130</v>
      </c>
      <c r="E1126" s="2">
        <v>44130</v>
      </c>
      <c r="F1126">
        <v>15</v>
      </c>
      <c r="G1126" s="10" t="str">
        <f>VLOOKUP(Table_employee_timesheet_fact1[[#This Row],[employee_dim_employee_id]],Dim_Employee!A:C,3,FALSE)</f>
        <v>Lorenzo Medina</v>
      </c>
    </row>
    <row r="1127" spans="1:7" x14ac:dyDescent="0.25">
      <c r="A1127">
        <v>162</v>
      </c>
      <c r="B1127">
        <v>1</v>
      </c>
      <c r="C1127">
        <v>8.25</v>
      </c>
      <c r="D1127" s="2">
        <v>44130</v>
      </c>
      <c r="E1127" s="2">
        <v>44130</v>
      </c>
      <c r="F1127">
        <v>2</v>
      </c>
      <c r="G1127" s="10" t="str">
        <f>VLOOKUP(Table_employee_timesheet_fact1[[#This Row],[employee_dim_employee_id]],Dim_Employee!A:C,3,FALSE)</f>
        <v>Danir Hernandez</v>
      </c>
    </row>
    <row r="1128" spans="1:7" x14ac:dyDescent="0.25">
      <c r="A1128">
        <v>1502</v>
      </c>
      <c r="B1128">
        <v>1</v>
      </c>
      <c r="C1128">
        <v>4.75</v>
      </c>
      <c r="D1128" s="2">
        <v>44128</v>
      </c>
      <c r="E1128" s="2">
        <v>44128</v>
      </c>
      <c r="F1128">
        <v>17</v>
      </c>
      <c r="G1128" s="10" t="str">
        <f>VLOOKUP(Table_employee_timesheet_fact1[[#This Row],[employee_dim_employee_id]],Dim_Employee!A:C,3,FALSE)</f>
        <v>Maynor Galeano Martinez</v>
      </c>
    </row>
    <row r="1129" spans="1:7" x14ac:dyDescent="0.25">
      <c r="A1129">
        <v>1887</v>
      </c>
      <c r="B1129">
        <v>1</v>
      </c>
      <c r="C1129">
        <v>4.75</v>
      </c>
      <c r="D1129" s="2">
        <v>44128</v>
      </c>
      <c r="E1129" s="2">
        <v>44128</v>
      </c>
      <c r="F1129">
        <v>19</v>
      </c>
      <c r="G1129" s="10" t="str">
        <f>VLOOKUP(Table_employee_timesheet_fact1[[#This Row],[employee_dim_employee_id]],Dim_Employee!A:C,3,FALSE)</f>
        <v>Ruth Alcantar</v>
      </c>
    </row>
    <row r="1130" spans="1:7" x14ac:dyDescent="0.25">
      <c r="A1130">
        <v>492</v>
      </c>
      <c r="B1130">
        <v>1</v>
      </c>
      <c r="C1130">
        <v>5.25</v>
      </c>
      <c r="D1130" s="2">
        <v>44128</v>
      </c>
      <c r="E1130" s="2">
        <v>44128</v>
      </c>
      <c r="F1130">
        <v>3</v>
      </c>
      <c r="G1130" s="10" t="str">
        <f>VLOOKUP(Table_employee_timesheet_fact1[[#This Row],[employee_dim_employee_id]],Dim_Employee!A:C,3,FALSE)</f>
        <v>Darwin Casco-Escorcia</v>
      </c>
    </row>
    <row r="1131" spans="1:7" x14ac:dyDescent="0.25">
      <c r="A1131">
        <v>1300</v>
      </c>
      <c r="B1131">
        <v>1</v>
      </c>
      <c r="C1131">
        <v>5.25</v>
      </c>
      <c r="D1131" s="2">
        <v>44128</v>
      </c>
      <c r="E1131" s="2">
        <v>44128</v>
      </c>
      <c r="F1131">
        <v>15</v>
      </c>
      <c r="G1131" s="10" t="str">
        <f>VLOOKUP(Table_employee_timesheet_fact1[[#This Row],[employee_dim_employee_id]],Dim_Employee!A:C,3,FALSE)</f>
        <v>Lorenzo Medina</v>
      </c>
    </row>
    <row r="1132" spans="1:7" x14ac:dyDescent="0.25">
      <c r="A1132">
        <v>935</v>
      </c>
      <c r="B1132">
        <v>1</v>
      </c>
      <c r="C1132">
        <v>5.25</v>
      </c>
      <c r="D1132" s="2">
        <v>44128</v>
      </c>
      <c r="E1132" s="2">
        <v>44128</v>
      </c>
      <c r="F1132">
        <v>9</v>
      </c>
      <c r="G1132" s="10" t="str">
        <f>VLOOKUP(Table_employee_timesheet_fact1[[#This Row],[employee_dim_employee_id]],Dim_Employee!A:C,3,FALSE)</f>
        <v>Jaime Sevilla Hernandez</v>
      </c>
    </row>
    <row r="1133" spans="1:7" x14ac:dyDescent="0.25">
      <c r="A1133">
        <v>163</v>
      </c>
      <c r="B1133">
        <v>1</v>
      </c>
      <c r="C1133">
        <v>4.5</v>
      </c>
      <c r="D1133" s="2">
        <v>44128</v>
      </c>
      <c r="E1133" s="2">
        <v>44128</v>
      </c>
      <c r="F1133">
        <v>2</v>
      </c>
      <c r="G1133" s="10" t="str">
        <f>VLOOKUP(Table_employee_timesheet_fact1[[#This Row],[employee_dim_employee_id]],Dim_Employee!A:C,3,FALSE)</f>
        <v>Danir Hernandez</v>
      </c>
    </row>
    <row r="1134" spans="1:7" x14ac:dyDescent="0.25">
      <c r="A1134">
        <v>1888</v>
      </c>
      <c r="B1134">
        <v>1</v>
      </c>
      <c r="C1134">
        <v>9</v>
      </c>
      <c r="D1134" s="2">
        <v>44127</v>
      </c>
      <c r="E1134" s="2">
        <v>44127</v>
      </c>
      <c r="F1134">
        <v>19</v>
      </c>
      <c r="G1134" s="10" t="str">
        <f>VLOOKUP(Table_employee_timesheet_fact1[[#This Row],[employee_dim_employee_id]],Dim_Employee!A:C,3,FALSE)</f>
        <v>Ruth Alcantar</v>
      </c>
    </row>
    <row r="1135" spans="1:7" x14ac:dyDescent="0.25">
      <c r="A1135">
        <v>164</v>
      </c>
      <c r="B1135">
        <v>1</v>
      </c>
      <c r="C1135">
        <v>9</v>
      </c>
      <c r="D1135" s="2">
        <v>44127</v>
      </c>
      <c r="E1135" s="2">
        <v>44127</v>
      </c>
      <c r="F1135">
        <v>2</v>
      </c>
      <c r="G1135" s="10" t="str">
        <f>VLOOKUP(Table_employee_timesheet_fact1[[#This Row],[employee_dim_employee_id]],Dim_Employee!A:C,3,FALSE)</f>
        <v>Danir Hernandez</v>
      </c>
    </row>
    <row r="1136" spans="1:7" x14ac:dyDescent="0.25">
      <c r="A1136">
        <v>493</v>
      </c>
      <c r="B1136">
        <v>1</v>
      </c>
      <c r="C1136">
        <v>9.5</v>
      </c>
      <c r="D1136" s="2">
        <v>44127</v>
      </c>
      <c r="E1136" s="2">
        <v>44127</v>
      </c>
      <c r="F1136">
        <v>3</v>
      </c>
      <c r="G1136" s="10" t="str">
        <f>VLOOKUP(Table_employee_timesheet_fact1[[#This Row],[employee_dim_employee_id]],Dim_Employee!A:C,3,FALSE)</f>
        <v>Darwin Casco-Escorcia</v>
      </c>
    </row>
    <row r="1137" spans="1:7" x14ac:dyDescent="0.25">
      <c r="A1137">
        <v>1301</v>
      </c>
      <c r="B1137">
        <v>1</v>
      </c>
      <c r="C1137">
        <v>9.5</v>
      </c>
      <c r="D1137" s="2">
        <v>44127</v>
      </c>
      <c r="E1137" s="2">
        <v>44127</v>
      </c>
      <c r="F1137">
        <v>15</v>
      </c>
      <c r="G1137" s="10" t="str">
        <f>VLOOKUP(Table_employee_timesheet_fact1[[#This Row],[employee_dim_employee_id]],Dim_Employee!A:C,3,FALSE)</f>
        <v>Lorenzo Medina</v>
      </c>
    </row>
    <row r="1138" spans="1:7" x14ac:dyDescent="0.25">
      <c r="A1138">
        <v>1503</v>
      </c>
      <c r="B1138">
        <v>1</v>
      </c>
      <c r="C1138">
        <v>9.25</v>
      </c>
      <c r="D1138" s="2">
        <v>44127</v>
      </c>
      <c r="E1138" s="2">
        <v>44127</v>
      </c>
      <c r="F1138">
        <v>17</v>
      </c>
      <c r="G1138" s="10" t="str">
        <f>VLOOKUP(Table_employee_timesheet_fact1[[#This Row],[employee_dim_employee_id]],Dim_Employee!A:C,3,FALSE)</f>
        <v>Maynor Galeano Martinez</v>
      </c>
    </row>
    <row r="1139" spans="1:7" x14ac:dyDescent="0.25">
      <c r="A1139">
        <v>936</v>
      </c>
      <c r="B1139">
        <v>1</v>
      </c>
      <c r="C1139">
        <v>9.5</v>
      </c>
      <c r="D1139" s="2">
        <v>44127</v>
      </c>
      <c r="E1139" s="2">
        <v>44127</v>
      </c>
      <c r="F1139">
        <v>9</v>
      </c>
      <c r="G1139" s="10" t="str">
        <f>VLOOKUP(Table_employee_timesheet_fact1[[#This Row],[employee_dim_employee_id]],Dim_Employee!A:C,3,FALSE)</f>
        <v>Jaime Sevilla Hernandez</v>
      </c>
    </row>
    <row r="1140" spans="1:7" x14ac:dyDescent="0.25">
      <c r="A1140">
        <v>494</v>
      </c>
      <c r="B1140">
        <v>1</v>
      </c>
      <c r="C1140">
        <v>8.75</v>
      </c>
      <c r="D1140" s="2">
        <v>44126</v>
      </c>
      <c r="E1140" s="2">
        <v>44126</v>
      </c>
      <c r="F1140">
        <v>3</v>
      </c>
      <c r="G1140" s="10" t="str">
        <f>VLOOKUP(Table_employee_timesheet_fact1[[#This Row],[employee_dim_employee_id]],Dim_Employee!A:C,3,FALSE)</f>
        <v>Darwin Casco-Escorcia</v>
      </c>
    </row>
    <row r="1141" spans="1:7" x14ac:dyDescent="0.25">
      <c r="A1141">
        <v>1302</v>
      </c>
      <c r="B1141">
        <v>1</v>
      </c>
      <c r="C1141">
        <v>8.75</v>
      </c>
      <c r="D1141" s="2">
        <v>44126</v>
      </c>
      <c r="E1141" s="2">
        <v>44126</v>
      </c>
      <c r="F1141">
        <v>15</v>
      </c>
      <c r="G1141" s="10" t="str">
        <f>VLOOKUP(Table_employee_timesheet_fact1[[#This Row],[employee_dim_employee_id]],Dim_Employee!A:C,3,FALSE)</f>
        <v>Lorenzo Medina</v>
      </c>
    </row>
    <row r="1142" spans="1:7" x14ac:dyDescent="0.25">
      <c r="A1142">
        <v>1504</v>
      </c>
      <c r="B1142">
        <v>1</v>
      </c>
      <c r="C1142">
        <v>8.5</v>
      </c>
      <c r="D1142" s="2">
        <v>44126</v>
      </c>
      <c r="E1142" s="2">
        <v>44126</v>
      </c>
      <c r="F1142">
        <v>17</v>
      </c>
      <c r="G1142" s="10" t="str">
        <f>VLOOKUP(Table_employee_timesheet_fact1[[#This Row],[employee_dim_employee_id]],Dim_Employee!A:C,3,FALSE)</f>
        <v>Maynor Galeano Martinez</v>
      </c>
    </row>
    <row r="1143" spans="1:7" x14ac:dyDescent="0.25">
      <c r="A1143">
        <v>937</v>
      </c>
      <c r="B1143">
        <v>1</v>
      </c>
      <c r="C1143">
        <v>8.75</v>
      </c>
      <c r="D1143" s="2">
        <v>44126</v>
      </c>
      <c r="E1143" s="2">
        <v>44126</v>
      </c>
      <c r="F1143">
        <v>9</v>
      </c>
      <c r="G1143" s="10" t="str">
        <f>VLOOKUP(Table_employee_timesheet_fact1[[#This Row],[employee_dim_employee_id]],Dim_Employee!A:C,3,FALSE)</f>
        <v>Jaime Sevilla Hernandez</v>
      </c>
    </row>
    <row r="1144" spans="1:7" x14ac:dyDescent="0.25">
      <c r="A1144">
        <v>1889</v>
      </c>
      <c r="B1144">
        <v>1</v>
      </c>
      <c r="C1144">
        <v>8.25</v>
      </c>
      <c r="D1144" s="2">
        <v>44126</v>
      </c>
      <c r="E1144" s="2">
        <v>44126</v>
      </c>
      <c r="F1144">
        <v>19</v>
      </c>
      <c r="G1144" s="10" t="str">
        <f>VLOOKUP(Table_employee_timesheet_fact1[[#This Row],[employee_dim_employee_id]],Dim_Employee!A:C,3,FALSE)</f>
        <v>Ruth Alcantar</v>
      </c>
    </row>
    <row r="1145" spans="1:7" x14ac:dyDescent="0.25">
      <c r="A1145">
        <v>165</v>
      </c>
      <c r="B1145">
        <v>1</v>
      </c>
      <c r="C1145">
        <v>8.25</v>
      </c>
      <c r="D1145" s="2">
        <v>44126</v>
      </c>
      <c r="E1145" s="2">
        <v>44126</v>
      </c>
      <c r="F1145">
        <v>2</v>
      </c>
      <c r="G1145" s="10" t="str">
        <f>VLOOKUP(Table_employee_timesheet_fact1[[#This Row],[employee_dim_employee_id]],Dim_Employee!A:C,3,FALSE)</f>
        <v>Danir Hernandez</v>
      </c>
    </row>
    <row r="1146" spans="1:7" x14ac:dyDescent="0.25">
      <c r="A1146">
        <v>495</v>
      </c>
      <c r="B1146">
        <v>1</v>
      </c>
      <c r="C1146">
        <v>8.25</v>
      </c>
      <c r="D1146" s="2">
        <v>44125</v>
      </c>
      <c r="E1146" s="2">
        <v>44125</v>
      </c>
      <c r="F1146">
        <v>3</v>
      </c>
      <c r="G1146" s="10" t="str">
        <f>VLOOKUP(Table_employee_timesheet_fact1[[#This Row],[employee_dim_employee_id]],Dim_Employee!A:C,3,FALSE)</f>
        <v>Darwin Casco-Escorcia</v>
      </c>
    </row>
    <row r="1147" spans="1:7" x14ac:dyDescent="0.25">
      <c r="A1147">
        <v>166</v>
      </c>
      <c r="B1147">
        <v>1</v>
      </c>
      <c r="C1147">
        <v>8.5</v>
      </c>
      <c r="D1147" s="2">
        <v>44125</v>
      </c>
      <c r="E1147" s="2">
        <v>44125</v>
      </c>
      <c r="F1147">
        <v>2</v>
      </c>
      <c r="G1147" s="10" t="str">
        <f>VLOOKUP(Table_employee_timesheet_fact1[[#This Row],[employee_dim_employee_id]],Dim_Employee!A:C,3,FALSE)</f>
        <v>Danir Hernandez</v>
      </c>
    </row>
    <row r="1148" spans="1:7" x14ac:dyDescent="0.25">
      <c r="A1148">
        <v>1890</v>
      </c>
      <c r="B1148">
        <v>1</v>
      </c>
      <c r="C1148">
        <v>8.25</v>
      </c>
      <c r="D1148" s="2">
        <v>44125</v>
      </c>
      <c r="E1148" s="2">
        <v>44125</v>
      </c>
      <c r="F1148">
        <v>19</v>
      </c>
      <c r="G1148" s="10" t="str">
        <f>VLOOKUP(Table_employee_timesheet_fact1[[#This Row],[employee_dim_employee_id]],Dim_Employee!A:C,3,FALSE)</f>
        <v>Ruth Alcantar</v>
      </c>
    </row>
    <row r="1149" spans="1:7" x14ac:dyDescent="0.25">
      <c r="A1149">
        <v>1303</v>
      </c>
      <c r="B1149">
        <v>1</v>
      </c>
      <c r="C1149">
        <v>9</v>
      </c>
      <c r="D1149" s="2">
        <v>44125</v>
      </c>
      <c r="E1149" s="2">
        <v>44125</v>
      </c>
      <c r="F1149">
        <v>15</v>
      </c>
      <c r="G1149" s="10" t="str">
        <f>VLOOKUP(Table_employee_timesheet_fact1[[#This Row],[employee_dim_employee_id]],Dim_Employee!A:C,3,FALSE)</f>
        <v>Lorenzo Medina</v>
      </c>
    </row>
    <row r="1150" spans="1:7" x14ac:dyDescent="0.25">
      <c r="A1150">
        <v>938</v>
      </c>
      <c r="B1150">
        <v>1</v>
      </c>
      <c r="C1150">
        <v>9</v>
      </c>
      <c r="D1150" s="2">
        <v>44125</v>
      </c>
      <c r="E1150" s="2">
        <v>44125</v>
      </c>
      <c r="F1150">
        <v>9</v>
      </c>
      <c r="G1150" s="10" t="str">
        <f>VLOOKUP(Table_employee_timesheet_fact1[[#This Row],[employee_dim_employee_id]],Dim_Employee!A:C,3,FALSE)</f>
        <v>Jaime Sevilla Hernandez</v>
      </c>
    </row>
    <row r="1151" spans="1:7" x14ac:dyDescent="0.25">
      <c r="A1151">
        <v>1505</v>
      </c>
      <c r="B1151">
        <v>1</v>
      </c>
      <c r="C1151">
        <v>8.75</v>
      </c>
      <c r="D1151" s="2">
        <v>44125</v>
      </c>
      <c r="E1151" s="2">
        <v>44125</v>
      </c>
      <c r="F1151">
        <v>17</v>
      </c>
      <c r="G1151" s="10" t="str">
        <f>VLOOKUP(Table_employee_timesheet_fact1[[#This Row],[employee_dim_employee_id]],Dim_Employee!A:C,3,FALSE)</f>
        <v>Maynor Galeano Martinez</v>
      </c>
    </row>
    <row r="1152" spans="1:7" x14ac:dyDescent="0.25">
      <c r="A1152">
        <v>1506</v>
      </c>
      <c r="B1152">
        <v>1</v>
      </c>
      <c r="C1152">
        <v>9.25</v>
      </c>
      <c r="D1152" s="2">
        <v>44124</v>
      </c>
      <c r="E1152" s="2">
        <v>44124</v>
      </c>
      <c r="F1152">
        <v>17</v>
      </c>
      <c r="G1152" s="10" t="str">
        <f>VLOOKUP(Table_employee_timesheet_fact1[[#This Row],[employee_dim_employee_id]],Dim_Employee!A:C,3,FALSE)</f>
        <v>Maynor Galeano Martinez</v>
      </c>
    </row>
    <row r="1153" spans="1:7" x14ac:dyDescent="0.25">
      <c r="A1153">
        <v>496</v>
      </c>
      <c r="B1153">
        <v>1</v>
      </c>
      <c r="C1153">
        <v>8.75</v>
      </c>
      <c r="D1153" s="2">
        <v>44124</v>
      </c>
      <c r="E1153" s="2">
        <v>44124</v>
      </c>
      <c r="F1153">
        <v>3</v>
      </c>
      <c r="G1153" s="10" t="str">
        <f>VLOOKUP(Table_employee_timesheet_fact1[[#This Row],[employee_dim_employee_id]],Dim_Employee!A:C,3,FALSE)</f>
        <v>Darwin Casco-Escorcia</v>
      </c>
    </row>
    <row r="1154" spans="1:7" x14ac:dyDescent="0.25">
      <c r="A1154">
        <v>1891</v>
      </c>
      <c r="B1154">
        <v>1</v>
      </c>
      <c r="C1154">
        <v>8.75</v>
      </c>
      <c r="D1154" s="2">
        <v>44124</v>
      </c>
      <c r="E1154" s="2">
        <v>44124</v>
      </c>
      <c r="F1154">
        <v>19</v>
      </c>
      <c r="G1154" s="10" t="str">
        <f>VLOOKUP(Table_employee_timesheet_fact1[[#This Row],[employee_dim_employee_id]],Dim_Employee!A:C,3,FALSE)</f>
        <v>Ruth Alcantar</v>
      </c>
    </row>
    <row r="1155" spans="1:7" x14ac:dyDescent="0.25">
      <c r="A1155">
        <v>1304</v>
      </c>
      <c r="B1155">
        <v>1</v>
      </c>
      <c r="C1155">
        <v>8.75</v>
      </c>
      <c r="D1155" s="2">
        <v>44124</v>
      </c>
      <c r="E1155" s="2">
        <v>44124</v>
      </c>
      <c r="F1155">
        <v>15</v>
      </c>
      <c r="G1155" s="10" t="str">
        <f>VLOOKUP(Table_employee_timesheet_fact1[[#This Row],[employee_dim_employee_id]],Dim_Employee!A:C,3,FALSE)</f>
        <v>Lorenzo Medina</v>
      </c>
    </row>
    <row r="1156" spans="1:7" x14ac:dyDescent="0.25">
      <c r="A1156">
        <v>939</v>
      </c>
      <c r="B1156">
        <v>1</v>
      </c>
      <c r="C1156">
        <v>9.25</v>
      </c>
      <c r="D1156" s="2">
        <v>44124</v>
      </c>
      <c r="E1156" s="2">
        <v>44124</v>
      </c>
      <c r="F1156">
        <v>9</v>
      </c>
      <c r="G1156" s="10" t="str">
        <f>VLOOKUP(Table_employee_timesheet_fact1[[#This Row],[employee_dim_employee_id]],Dim_Employee!A:C,3,FALSE)</f>
        <v>Jaime Sevilla Hernandez</v>
      </c>
    </row>
    <row r="1157" spans="1:7" x14ac:dyDescent="0.25">
      <c r="A1157">
        <v>167</v>
      </c>
      <c r="B1157">
        <v>1</v>
      </c>
      <c r="C1157">
        <v>8.75</v>
      </c>
      <c r="D1157" s="2">
        <v>44124</v>
      </c>
      <c r="E1157" s="2">
        <v>44124</v>
      </c>
      <c r="F1157">
        <v>2</v>
      </c>
      <c r="G1157" s="10" t="str">
        <f>VLOOKUP(Table_employee_timesheet_fact1[[#This Row],[employee_dim_employee_id]],Dim_Employee!A:C,3,FALSE)</f>
        <v>Danir Hernandez</v>
      </c>
    </row>
    <row r="1158" spans="1:7" x14ac:dyDescent="0.25">
      <c r="A1158">
        <v>940</v>
      </c>
      <c r="B1158">
        <v>1</v>
      </c>
      <c r="C1158">
        <v>9.75</v>
      </c>
      <c r="D1158" s="2">
        <v>44123</v>
      </c>
      <c r="E1158" s="2">
        <v>44123</v>
      </c>
      <c r="F1158">
        <v>9</v>
      </c>
      <c r="G1158" s="10" t="str">
        <f>VLOOKUP(Table_employee_timesheet_fact1[[#This Row],[employee_dim_employee_id]],Dim_Employee!A:C,3,FALSE)</f>
        <v>Jaime Sevilla Hernandez</v>
      </c>
    </row>
    <row r="1159" spans="1:7" x14ac:dyDescent="0.25">
      <c r="A1159">
        <v>497</v>
      </c>
      <c r="B1159">
        <v>1</v>
      </c>
      <c r="C1159">
        <v>9</v>
      </c>
      <c r="D1159" s="2">
        <v>44123</v>
      </c>
      <c r="E1159" s="2">
        <v>44123</v>
      </c>
      <c r="F1159">
        <v>3</v>
      </c>
      <c r="G1159" s="10" t="str">
        <f>VLOOKUP(Table_employee_timesheet_fact1[[#This Row],[employee_dim_employee_id]],Dim_Employee!A:C,3,FALSE)</f>
        <v>Darwin Casco-Escorcia</v>
      </c>
    </row>
    <row r="1160" spans="1:7" x14ac:dyDescent="0.25">
      <c r="A1160">
        <v>1892</v>
      </c>
      <c r="B1160">
        <v>1</v>
      </c>
      <c r="C1160">
        <v>9</v>
      </c>
      <c r="D1160" s="2">
        <v>44123</v>
      </c>
      <c r="E1160" s="2">
        <v>44123</v>
      </c>
      <c r="F1160">
        <v>19</v>
      </c>
      <c r="G1160" s="10" t="str">
        <f>VLOOKUP(Table_employee_timesheet_fact1[[#This Row],[employee_dim_employee_id]],Dim_Employee!A:C,3,FALSE)</f>
        <v>Ruth Alcantar</v>
      </c>
    </row>
    <row r="1161" spans="1:7" x14ac:dyDescent="0.25">
      <c r="A1161">
        <v>168</v>
      </c>
      <c r="B1161">
        <v>1</v>
      </c>
      <c r="C1161">
        <v>8.25</v>
      </c>
      <c r="D1161" s="2">
        <v>44123</v>
      </c>
      <c r="E1161" s="2">
        <v>44123</v>
      </c>
      <c r="F1161">
        <v>2</v>
      </c>
      <c r="G1161" s="10" t="str">
        <f>VLOOKUP(Table_employee_timesheet_fact1[[#This Row],[employee_dim_employee_id]],Dim_Employee!A:C,3,FALSE)</f>
        <v>Danir Hernandez</v>
      </c>
    </row>
    <row r="1162" spans="1:7" x14ac:dyDescent="0.25">
      <c r="A1162">
        <v>1507</v>
      </c>
      <c r="B1162">
        <v>1</v>
      </c>
      <c r="C1162">
        <v>9.5</v>
      </c>
      <c r="D1162" s="2">
        <v>44123</v>
      </c>
      <c r="E1162" s="2">
        <v>44123</v>
      </c>
      <c r="F1162">
        <v>17</v>
      </c>
      <c r="G1162" s="10" t="str">
        <f>VLOOKUP(Table_employee_timesheet_fact1[[#This Row],[employee_dim_employee_id]],Dim_Employee!A:C,3,FALSE)</f>
        <v>Maynor Galeano Martinez</v>
      </c>
    </row>
    <row r="1163" spans="1:7" x14ac:dyDescent="0.25">
      <c r="A1163">
        <v>1893</v>
      </c>
      <c r="B1163">
        <v>1</v>
      </c>
      <c r="C1163">
        <v>5</v>
      </c>
      <c r="D1163" s="2">
        <v>44121</v>
      </c>
      <c r="E1163" s="2">
        <v>44121</v>
      </c>
      <c r="F1163">
        <v>19</v>
      </c>
      <c r="G1163" s="10" t="str">
        <f>VLOOKUP(Table_employee_timesheet_fact1[[#This Row],[employee_dim_employee_id]],Dim_Employee!A:C,3,FALSE)</f>
        <v>Ruth Alcantar</v>
      </c>
    </row>
    <row r="1164" spans="1:7" x14ac:dyDescent="0.25">
      <c r="A1164">
        <v>941</v>
      </c>
      <c r="B1164">
        <v>1</v>
      </c>
      <c r="C1164">
        <v>5</v>
      </c>
      <c r="D1164" s="2">
        <v>44121</v>
      </c>
      <c r="E1164" s="2">
        <v>44121</v>
      </c>
      <c r="F1164">
        <v>9</v>
      </c>
      <c r="G1164" s="10" t="str">
        <f>VLOOKUP(Table_employee_timesheet_fact1[[#This Row],[employee_dim_employee_id]],Dim_Employee!A:C,3,FALSE)</f>
        <v>Jaime Sevilla Hernandez</v>
      </c>
    </row>
    <row r="1165" spans="1:7" x14ac:dyDescent="0.25">
      <c r="A1165">
        <v>1508</v>
      </c>
      <c r="B1165">
        <v>1</v>
      </c>
      <c r="C1165">
        <v>4.25</v>
      </c>
      <c r="D1165" s="2">
        <v>44121</v>
      </c>
      <c r="E1165" s="2">
        <v>44121</v>
      </c>
      <c r="F1165">
        <v>17</v>
      </c>
      <c r="G1165" s="10" t="str">
        <f>VLOOKUP(Table_employee_timesheet_fact1[[#This Row],[employee_dim_employee_id]],Dim_Employee!A:C,3,FALSE)</f>
        <v>Maynor Galeano Martinez</v>
      </c>
    </row>
    <row r="1166" spans="1:7" x14ac:dyDescent="0.25">
      <c r="A1166">
        <v>169</v>
      </c>
      <c r="B1166">
        <v>1</v>
      </c>
      <c r="C1166">
        <v>4.75</v>
      </c>
      <c r="D1166" s="2">
        <v>44121</v>
      </c>
      <c r="E1166" s="2">
        <v>44121</v>
      </c>
      <c r="F1166">
        <v>2</v>
      </c>
      <c r="G1166" s="10" t="str">
        <f>VLOOKUP(Table_employee_timesheet_fact1[[#This Row],[employee_dim_employee_id]],Dim_Employee!A:C,3,FALSE)</f>
        <v>Danir Hernandez</v>
      </c>
    </row>
    <row r="1167" spans="1:7" x14ac:dyDescent="0.25">
      <c r="A1167">
        <v>1509</v>
      </c>
      <c r="B1167">
        <v>1</v>
      </c>
      <c r="C1167">
        <v>8.75</v>
      </c>
      <c r="D1167" s="2">
        <v>44120</v>
      </c>
      <c r="E1167" s="2">
        <v>44120</v>
      </c>
      <c r="F1167">
        <v>17</v>
      </c>
      <c r="G1167" s="10" t="str">
        <f>VLOOKUP(Table_employee_timesheet_fact1[[#This Row],[employee_dim_employee_id]],Dim_Employee!A:C,3,FALSE)</f>
        <v>Maynor Galeano Martinez</v>
      </c>
    </row>
    <row r="1168" spans="1:7" x14ac:dyDescent="0.25">
      <c r="A1168">
        <v>1894</v>
      </c>
      <c r="B1168">
        <v>1</v>
      </c>
      <c r="C1168">
        <v>8.75</v>
      </c>
      <c r="D1168" s="2">
        <v>44120</v>
      </c>
      <c r="E1168" s="2">
        <v>44120</v>
      </c>
      <c r="F1168">
        <v>19</v>
      </c>
      <c r="G1168" s="10" t="str">
        <f>VLOOKUP(Table_employee_timesheet_fact1[[#This Row],[employee_dim_employee_id]],Dim_Employee!A:C,3,FALSE)</f>
        <v>Ruth Alcantar</v>
      </c>
    </row>
    <row r="1169" spans="1:7" x14ac:dyDescent="0.25">
      <c r="A1169">
        <v>942</v>
      </c>
      <c r="B1169">
        <v>1</v>
      </c>
      <c r="C1169">
        <v>8.75</v>
      </c>
      <c r="D1169" s="2">
        <v>44120</v>
      </c>
      <c r="E1169" s="2">
        <v>44120</v>
      </c>
      <c r="F1169">
        <v>9</v>
      </c>
      <c r="G1169" s="10" t="str">
        <f>VLOOKUP(Table_employee_timesheet_fact1[[#This Row],[employee_dim_employee_id]],Dim_Employee!A:C,3,FALSE)</f>
        <v>Jaime Sevilla Hernandez</v>
      </c>
    </row>
    <row r="1170" spans="1:7" x14ac:dyDescent="0.25">
      <c r="A1170">
        <v>170</v>
      </c>
      <c r="B1170">
        <v>1</v>
      </c>
      <c r="C1170">
        <v>8.25</v>
      </c>
      <c r="D1170" s="2">
        <v>44120</v>
      </c>
      <c r="E1170" s="2">
        <v>44120</v>
      </c>
      <c r="F1170">
        <v>2</v>
      </c>
      <c r="G1170" s="10" t="str">
        <f>VLOOKUP(Table_employee_timesheet_fact1[[#This Row],[employee_dim_employee_id]],Dim_Employee!A:C,3,FALSE)</f>
        <v>Danir Hernandez</v>
      </c>
    </row>
    <row r="1171" spans="1:7" x14ac:dyDescent="0.25">
      <c r="A1171">
        <v>1895</v>
      </c>
      <c r="B1171">
        <v>1</v>
      </c>
      <c r="C1171">
        <v>8.5</v>
      </c>
      <c r="D1171" s="2">
        <v>44119</v>
      </c>
      <c r="E1171" s="2">
        <v>44119</v>
      </c>
      <c r="F1171">
        <v>19</v>
      </c>
      <c r="G1171" s="10" t="str">
        <f>VLOOKUP(Table_employee_timesheet_fact1[[#This Row],[employee_dim_employee_id]],Dim_Employee!A:C,3,FALSE)</f>
        <v>Ruth Alcantar</v>
      </c>
    </row>
    <row r="1172" spans="1:7" x14ac:dyDescent="0.25">
      <c r="A1172">
        <v>171</v>
      </c>
      <c r="B1172">
        <v>1</v>
      </c>
      <c r="C1172">
        <v>8.25</v>
      </c>
      <c r="D1172" s="2">
        <v>44119</v>
      </c>
      <c r="E1172" s="2">
        <v>44119</v>
      </c>
      <c r="F1172">
        <v>2</v>
      </c>
      <c r="G1172" s="10" t="str">
        <f>VLOOKUP(Table_employee_timesheet_fact1[[#This Row],[employee_dim_employee_id]],Dim_Employee!A:C,3,FALSE)</f>
        <v>Danir Hernandez</v>
      </c>
    </row>
    <row r="1173" spans="1:7" x14ac:dyDescent="0.25">
      <c r="A1173">
        <v>943</v>
      </c>
      <c r="B1173">
        <v>1</v>
      </c>
      <c r="C1173">
        <v>9</v>
      </c>
      <c r="D1173" s="2">
        <v>44119</v>
      </c>
      <c r="E1173" s="2">
        <v>44119</v>
      </c>
      <c r="F1173">
        <v>9</v>
      </c>
      <c r="G1173" s="10" t="str">
        <f>VLOOKUP(Table_employee_timesheet_fact1[[#This Row],[employee_dim_employee_id]],Dim_Employee!A:C,3,FALSE)</f>
        <v>Jaime Sevilla Hernandez</v>
      </c>
    </row>
    <row r="1174" spans="1:7" x14ac:dyDescent="0.25">
      <c r="A1174">
        <v>1510</v>
      </c>
      <c r="B1174">
        <v>1</v>
      </c>
      <c r="C1174">
        <v>8.75</v>
      </c>
      <c r="D1174" s="2">
        <v>44119</v>
      </c>
      <c r="E1174" s="2">
        <v>44119</v>
      </c>
      <c r="F1174">
        <v>17</v>
      </c>
      <c r="G1174" s="10" t="str">
        <f>VLOOKUP(Table_employee_timesheet_fact1[[#This Row],[employee_dim_employee_id]],Dim_Employee!A:C,3,FALSE)</f>
        <v>Maynor Galeano Martinez</v>
      </c>
    </row>
    <row r="1175" spans="1:7" x14ac:dyDescent="0.25">
      <c r="A1175">
        <v>1896</v>
      </c>
      <c r="B1175">
        <v>1</v>
      </c>
      <c r="C1175">
        <v>9.25</v>
      </c>
      <c r="D1175" s="2">
        <v>44118</v>
      </c>
      <c r="E1175" s="2">
        <v>44118</v>
      </c>
      <c r="F1175">
        <v>19</v>
      </c>
      <c r="G1175" s="10" t="str">
        <f>VLOOKUP(Table_employee_timesheet_fact1[[#This Row],[employee_dim_employee_id]],Dim_Employee!A:C,3,FALSE)</f>
        <v>Ruth Alcantar</v>
      </c>
    </row>
    <row r="1176" spans="1:7" x14ac:dyDescent="0.25">
      <c r="A1176">
        <v>944</v>
      </c>
      <c r="B1176">
        <v>1</v>
      </c>
      <c r="C1176">
        <v>9.5</v>
      </c>
      <c r="D1176" s="2">
        <v>44118</v>
      </c>
      <c r="E1176" s="2">
        <v>44118</v>
      </c>
      <c r="F1176">
        <v>9</v>
      </c>
      <c r="G1176" s="10" t="str">
        <f>VLOOKUP(Table_employee_timesheet_fact1[[#This Row],[employee_dim_employee_id]],Dim_Employee!A:C,3,FALSE)</f>
        <v>Jaime Sevilla Hernandez</v>
      </c>
    </row>
    <row r="1177" spans="1:7" x14ac:dyDescent="0.25">
      <c r="A1177">
        <v>172</v>
      </c>
      <c r="B1177">
        <v>1</v>
      </c>
      <c r="C1177">
        <v>9.25</v>
      </c>
      <c r="D1177" s="2">
        <v>44118</v>
      </c>
      <c r="E1177" s="2">
        <v>44118</v>
      </c>
      <c r="F1177">
        <v>2</v>
      </c>
      <c r="G1177" s="10" t="str">
        <f>VLOOKUP(Table_employee_timesheet_fact1[[#This Row],[employee_dim_employee_id]],Dim_Employee!A:C,3,FALSE)</f>
        <v>Danir Hernandez</v>
      </c>
    </row>
    <row r="1178" spans="1:7" x14ac:dyDescent="0.25">
      <c r="A1178">
        <v>1511</v>
      </c>
      <c r="B1178">
        <v>1</v>
      </c>
      <c r="C1178">
        <v>9.5</v>
      </c>
      <c r="D1178" s="2">
        <v>44118</v>
      </c>
      <c r="E1178" s="2">
        <v>44118</v>
      </c>
      <c r="F1178">
        <v>17</v>
      </c>
      <c r="G1178" s="10" t="str">
        <f>VLOOKUP(Table_employee_timesheet_fact1[[#This Row],[employee_dim_employee_id]],Dim_Employee!A:C,3,FALSE)</f>
        <v>Maynor Galeano Martinez</v>
      </c>
    </row>
    <row r="1179" spans="1:7" x14ac:dyDescent="0.25">
      <c r="A1179">
        <v>1897</v>
      </c>
      <c r="B1179">
        <v>1</v>
      </c>
      <c r="C1179">
        <v>7</v>
      </c>
      <c r="D1179" s="2">
        <v>44117</v>
      </c>
      <c r="E1179" s="2">
        <v>44117</v>
      </c>
      <c r="F1179">
        <v>19</v>
      </c>
      <c r="G1179" s="10" t="str">
        <f>VLOOKUP(Table_employee_timesheet_fact1[[#This Row],[employee_dim_employee_id]],Dim_Employee!A:C,3,FALSE)</f>
        <v>Ruth Alcantar</v>
      </c>
    </row>
    <row r="1180" spans="1:7" x14ac:dyDescent="0.25">
      <c r="A1180">
        <v>945</v>
      </c>
      <c r="B1180">
        <v>1</v>
      </c>
      <c r="C1180">
        <v>8.5</v>
      </c>
      <c r="D1180" s="2">
        <v>44117</v>
      </c>
      <c r="E1180" s="2">
        <v>44117</v>
      </c>
      <c r="F1180">
        <v>9</v>
      </c>
      <c r="G1180" s="10" t="str">
        <f>VLOOKUP(Table_employee_timesheet_fact1[[#This Row],[employee_dim_employee_id]],Dim_Employee!A:C,3,FALSE)</f>
        <v>Jaime Sevilla Hernandez</v>
      </c>
    </row>
    <row r="1181" spans="1:7" x14ac:dyDescent="0.25">
      <c r="A1181">
        <v>173</v>
      </c>
      <c r="B1181">
        <v>1</v>
      </c>
      <c r="C1181">
        <v>8</v>
      </c>
      <c r="D1181" s="2">
        <v>44117</v>
      </c>
      <c r="E1181" s="2">
        <v>44117</v>
      </c>
      <c r="F1181">
        <v>2</v>
      </c>
      <c r="G1181" s="10" t="str">
        <f>VLOOKUP(Table_employee_timesheet_fact1[[#This Row],[employee_dim_employee_id]],Dim_Employee!A:C,3,FALSE)</f>
        <v>Danir Hernandez</v>
      </c>
    </row>
    <row r="1182" spans="1:7" x14ac:dyDescent="0.25">
      <c r="A1182">
        <v>1512</v>
      </c>
      <c r="B1182">
        <v>1</v>
      </c>
      <c r="C1182">
        <v>8.5</v>
      </c>
      <c r="D1182" s="2">
        <v>44117</v>
      </c>
      <c r="E1182" s="2">
        <v>44117</v>
      </c>
      <c r="F1182">
        <v>17</v>
      </c>
      <c r="G1182" s="10" t="str">
        <f>VLOOKUP(Table_employee_timesheet_fact1[[#This Row],[employee_dim_employee_id]],Dim_Employee!A:C,3,FALSE)</f>
        <v>Maynor Galeano Martinez</v>
      </c>
    </row>
    <row r="1183" spans="1:7" x14ac:dyDescent="0.25">
      <c r="A1183">
        <v>946</v>
      </c>
      <c r="B1183">
        <v>1</v>
      </c>
      <c r="C1183">
        <v>8</v>
      </c>
      <c r="D1183" s="2">
        <v>44116</v>
      </c>
      <c r="E1183" s="2">
        <v>44116</v>
      </c>
      <c r="F1183">
        <v>9</v>
      </c>
      <c r="G1183" s="10" t="str">
        <f>VLOOKUP(Table_employee_timesheet_fact1[[#This Row],[employee_dim_employee_id]],Dim_Employee!A:C,3,FALSE)</f>
        <v>Jaime Sevilla Hernandez</v>
      </c>
    </row>
    <row r="1184" spans="1:7" x14ac:dyDescent="0.25">
      <c r="A1184">
        <v>174</v>
      </c>
      <c r="B1184">
        <v>1</v>
      </c>
      <c r="C1184">
        <v>7.25</v>
      </c>
      <c r="D1184" s="2">
        <v>44116</v>
      </c>
      <c r="E1184" s="2">
        <v>44116</v>
      </c>
      <c r="F1184">
        <v>2</v>
      </c>
      <c r="G1184" s="10" t="str">
        <f>VLOOKUP(Table_employee_timesheet_fact1[[#This Row],[employee_dim_employee_id]],Dim_Employee!A:C,3,FALSE)</f>
        <v>Danir Hernandez</v>
      </c>
    </row>
    <row r="1185" spans="1:7" x14ac:dyDescent="0.25">
      <c r="A1185">
        <v>1898</v>
      </c>
      <c r="B1185">
        <v>1</v>
      </c>
      <c r="C1185">
        <v>7.75</v>
      </c>
      <c r="D1185" s="2">
        <v>44116</v>
      </c>
      <c r="E1185" s="2">
        <v>44116</v>
      </c>
      <c r="F1185">
        <v>19</v>
      </c>
      <c r="G1185" s="10" t="str">
        <f>VLOOKUP(Table_employee_timesheet_fact1[[#This Row],[employee_dim_employee_id]],Dim_Employee!A:C,3,FALSE)</f>
        <v>Ruth Alcantar</v>
      </c>
    </row>
    <row r="1186" spans="1:7" x14ac:dyDescent="0.25">
      <c r="A1186">
        <v>1513</v>
      </c>
      <c r="B1186">
        <v>1</v>
      </c>
      <c r="C1186">
        <v>2.5</v>
      </c>
      <c r="D1186" s="2">
        <v>44116</v>
      </c>
      <c r="E1186" s="2">
        <v>44116</v>
      </c>
      <c r="F1186">
        <v>17</v>
      </c>
      <c r="G1186" s="10" t="str">
        <f>VLOOKUP(Table_employee_timesheet_fact1[[#This Row],[employee_dim_employee_id]],Dim_Employee!A:C,3,FALSE)</f>
        <v>Maynor Galeano Martinez</v>
      </c>
    </row>
    <row r="1187" spans="1:7" x14ac:dyDescent="0.25">
      <c r="A1187">
        <v>1514</v>
      </c>
      <c r="B1187">
        <v>1</v>
      </c>
      <c r="C1187">
        <v>9.5</v>
      </c>
      <c r="D1187" s="2">
        <v>44113</v>
      </c>
      <c r="E1187" s="2">
        <v>44113</v>
      </c>
      <c r="F1187">
        <v>17</v>
      </c>
      <c r="G1187" s="10" t="str">
        <f>VLOOKUP(Table_employee_timesheet_fact1[[#This Row],[employee_dim_employee_id]],Dim_Employee!A:C,3,FALSE)</f>
        <v>Maynor Galeano Martinez</v>
      </c>
    </row>
    <row r="1188" spans="1:7" x14ac:dyDescent="0.25">
      <c r="A1188">
        <v>175</v>
      </c>
      <c r="B1188">
        <v>1</v>
      </c>
      <c r="C1188">
        <v>9</v>
      </c>
      <c r="D1188" s="2">
        <v>44113</v>
      </c>
      <c r="E1188" s="2">
        <v>44113</v>
      </c>
      <c r="F1188">
        <v>2</v>
      </c>
      <c r="G1188" s="10" t="str">
        <f>VLOOKUP(Table_employee_timesheet_fact1[[#This Row],[employee_dim_employee_id]],Dim_Employee!A:C,3,FALSE)</f>
        <v>Danir Hernandez</v>
      </c>
    </row>
    <row r="1189" spans="1:7" x14ac:dyDescent="0.25">
      <c r="A1189">
        <v>947</v>
      </c>
      <c r="B1189">
        <v>1</v>
      </c>
      <c r="C1189">
        <v>9.5</v>
      </c>
      <c r="D1189" s="2">
        <v>44113</v>
      </c>
      <c r="E1189" s="2">
        <v>44113</v>
      </c>
      <c r="F1189">
        <v>9</v>
      </c>
      <c r="G1189" s="10" t="str">
        <f>VLOOKUP(Table_employee_timesheet_fact1[[#This Row],[employee_dim_employee_id]],Dim_Employee!A:C,3,FALSE)</f>
        <v>Jaime Sevilla Hernandez</v>
      </c>
    </row>
    <row r="1190" spans="1:7" x14ac:dyDescent="0.25">
      <c r="A1190">
        <v>1899</v>
      </c>
      <c r="B1190">
        <v>1</v>
      </c>
      <c r="C1190">
        <v>8.75</v>
      </c>
      <c r="D1190" s="2">
        <v>44113</v>
      </c>
      <c r="E1190" s="2">
        <v>44113</v>
      </c>
      <c r="F1190">
        <v>19</v>
      </c>
      <c r="G1190" s="10" t="str">
        <f>VLOOKUP(Table_employee_timesheet_fact1[[#This Row],[employee_dim_employee_id]],Dim_Employee!A:C,3,FALSE)</f>
        <v>Ruth Alcantar</v>
      </c>
    </row>
    <row r="1191" spans="1:7" x14ac:dyDescent="0.25">
      <c r="A1191">
        <v>1305</v>
      </c>
      <c r="B1191">
        <v>1</v>
      </c>
      <c r="C1191">
        <v>9.5</v>
      </c>
      <c r="D1191" s="2">
        <v>44113</v>
      </c>
      <c r="E1191" s="2">
        <v>44113</v>
      </c>
      <c r="F1191">
        <v>15</v>
      </c>
      <c r="G1191" s="10" t="str">
        <f>VLOOKUP(Table_employee_timesheet_fact1[[#This Row],[employee_dim_employee_id]],Dim_Employee!A:C,3,FALSE)</f>
        <v>Lorenzo Medina</v>
      </c>
    </row>
    <row r="1192" spans="1:7" x14ac:dyDescent="0.25">
      <c r="A1192">
        <v>176</v>
      </c>
      <c r="B1192">
        <v>1</v>
      </c>
      <c r="C1192">
        <v>9.5</v>
      </c>
      <c r="D1192" s="2">
        <v>44112</v>
      </c>
      <c r="E1192" s="2">
        <v>44112</v>
      </c>
      <c r="F1192">
        <v>2</v>
      </c>
      <c r="G1192" s="10" t="str">
        <f>VLOOKUP(Table_employee_timesheet_fact1[[#This Row],[employee_dim_employee_id]],Dim_Employee!A:C,3,FALSE)</f>
        <v>Danir Hernandez</v>
      </c>
    </row>
    <row r="1193" spans="1:7" x14ac:dyDescent="0.25">
      <c r="A1193">
        <v>1515</v>
      </c>
      <c r="B1193">
        <v>1</v>
      </c>
      <c r="C1193">
        <v>9.75</v>
      </c>
      <c r="D1193" s="2">
        <v>44112</v>
      </c>
      <c r="E1193" s="2">
        <v>44112</v>
      </c>
      <c r="F1193">
        <v>17</v>
      </c>
      <c r="G1193" s="10" t="str">
        <f>VLOOKUP(Table_employee_timesheet_fact1[[#This Row],[employee_dim_employee_id]],Dim_Employee!A:C,3,FALSE)</f>
        <v>Maynor Galeano Martinez</v>
      </c>
    </row>
    <row r="1194" spans="1:7" x14ac:dyDescent="0.25">
      <c r="A1194">
        <v>948</v>
      </c>
      <c r="B1194">
        <v>1</v>
      </c>
      <c r="C1194">
        <v>9.75</v>
      </c>
      <c r="D1194" s="2">
        <v>44112</v>
      </c>
      <c r="E1194" s="2">
        <v>44112</v>
      </c>
      <c r="F1194">
        <v>9</v>
      </c>
      <c r="G1194" s="10" t="str">
        <f>VLOOKUP(Table_employee_timesheet_fact1[[#This Row],[employee_dim_employee_id]],Dim_Employee!A:C,3,FALSE)</f>
        <v>Jaime Sevilla Hernandez</v>
      </c>
    </row>
    <row r="1195" spans="1:7" x14ac:dyDescent="0.25">
      <c r="A1195">
        <v>1900</v>
      </c>
      <c r="B1195">
        <v>1</v>
      </c>
      <c r="C1195">
        <v>9</v>
      </c>
      <c r="D1195" s="2">
        <v>44112</v>
      </c>
      <c r="E1195" s="2">
        <v>44112</v>
      </c>
      <c r="F1195">
        <v>19</v>
      </c>
      <c r="G1195" s="10" t="str">
        <f>VLOOKUP(Table_employee_timesheet_fact1[[#This Row],[employee_dim_employee_id]],Dim_Employee!A:C,3,FALSE)</f>
        <v>Ruth Alcantar</v>
      </c>
    </row>
    <row r="1196" spans="1:7" x14ac:dyDescent="0.25">
      <c r="A1196">
        <v>1306</v>
      </c>
      <c r="B1196">
        <v>1</v>
      </c>
      <c r="C1196">
        <v>9.75</v>
      </c>
      <c r="D1196" s="2">
        <v>44112</v>
      </c>
      <c r="E1196" s="2">
        <v>44112</v>
      </c>
      <c r="F1196">
        <v>15</v>
      </c>
      <c r="G1196" s="10" t="str">
        <f>VLOOKUP(Table_employee_timesheet_fact1[[#This Row],[employee_dim_employee_id]],Dim_Employee!A:C,3,FALSE)</f>
        <v>Lorenzo Medina</v>
      </c>
    </row>
    <row r="1197" spans="1:7" x14ac:dyDescent="0.25">
      <c r="A1197">
        <v>1901</v>
      </c>
      <c r="B1197">
        <v>1</v>
      </c>
      <c r="C1197">
        <v>9</v>
      </c>
      <c r="D1197" s="2">
        <v>44111</v>
      </c>
      <c r="E1197" s="2">
        <v>44111</v>
      </c>
      <c r="F1197">
        <v>19</v>
      </c>
      <c r="G1197" s="10" t="str">
        <f>VLOOKUP(Table_employee_timesheet_fact1[[#This Row],[employee_dim_employee_id]],Dim_Employee!A:C,3,FALSE)</f>
        <v>Ruth Alcantar</v>
      </c>
    </row>
    <row r="1198" spans="1:7" x14ac:dyDescent="0.25">
      <c r="A1198">
        <v>1516</v>
      </c>
      <c r="B1198">
        <v>1</v>
      </c>
      <c r="C1198">
        <v>10</v>
      </c>
      <c r="D1198" s="2">
        <v>44111</v>
      </c>
      <c r="E1198" s="2">
        <v>44111</v>
      </c>
      <c r="F1198">
        <v>17</v>
      </c>
      <c r="G1198" s="10" t="str">
        <f>VLOOKUP(Table_employee_timesheet_fact1[[#This Row],[employee_dim_employee_id]],Dim_Employee!A:C,3,FALSE)</f>
        <v>Maynor Galeano Martinez</v>
      </c>
    </row>
    <row r="1199" spans="1:7" x14ac:dyDescent="0.25">
      <c r="A1199">
        <v>949</v>
      </c>
      <c r="B1199">
        <v>1</v>
      </c>
      <c r="C1199">
        <v>9</v>
      </c>
      <c r="D1199" s="2">
        <v>44111</v>
      </c>
      <c r="E1199" s="2">
        <v>44111</v>
      </c>
      <c r="F1199">
        <v>9</v>
      </c>
      <c r="G1199" s="10" t="str">
        <f>VLOOKUP(Table_employee_timesheet_fact1[[#This Row],[employee_dim_employee_id]],Dim_Employee!A:C,3,FALSE)</f>
        <v>Jaime Sevilla Hernandez</v>
      </c>
    </row>
    <row r="1200" spans="1:7" x14ac:dyDescent="0.25">
      <c r="A1200">
        <v>177</v>
      </c>
      <c r="B1200">
        <v>1</v>
      </c>
      <c r="C1200">
        <v>9.5</v>
      </c>
      <c r="D1200" s="2">
        <v>44111</v>
      </c>
      <c r="E1200" s="2">
        <v>44111</v>
      </c>
      <c r="F1200">
        <v>2</v>
      </c>
      <c r="G1200" s="10" t="str">
        <f>VLOOKUP(Table_employee_timesheet_fact1[[#This Row],[employee_dim_employee_id]],Dim_Employee!A:C,3,FALSE)</f>
        <v>Danir Hernandez</v>
      </c>
    </row>
    <row r="1201" spans="1:7" x14ac:dyDescent="0.25">
      <c r="A1201">
        <v>1307</v>
      </c>
      <c r="B1201">
        <v>1</v>
      </c>
      <c r="C1201">
        <v>9.25</v>
      </c>
      <c r="D1201" s="2">
        <v>44111</v>
      </c>
      <c r="E1201" s="2">
        <v>44111</v>
      </c>
      <c r="F1201">
        <v>15</v>
      </c>
      <c r="G1201" s="10" t="str">
        <f>VLOOKUP(Table_employee_timesheet_fact1[[#This Row],[employee_dim_employee_id]],Dim_Employee!A:C,3,FALSE)</f>
        <v>Lorenzo Medina</v>
      </c>
    </row>
    <row r="1202" spans="1:7" x14ac:dyDescent="0.25">
      <c r="A1202">
        <v>1902</v>
      </c>
      <c r="B1202">
        <v>1</v>
      </c>
      <c r="C1202">
        <v>9.25</v>
      </c>
      <c r="D1202" s="2">
        <v>44110</v>
      </c>
      <c r="E1202" s="2">
        <v>44110</v>
      </c>
      <c r="F1202">
        <v>19</v>
      </c>
      <c r="G1202" s="10" t="str">
        <f>VLOOKUP(Table_employee_timesheet_fact1[[#This Row],[employee_dim_employee_id]],Dim_Employee!A:C,3,FALSE)</f>
        <v>Ruth Alcantar</v>
      </c>
    </row>
    <row r="1203" spans="1:7" x14ac:dyDescent="0.25">
      <c r="A1203">
        <v>1517</v>
      </c>
      <c r="B1203">
        <v>1</v>
      </c>
      <c r="C1203">
        <v>9.75</v>
      </c>
      <c r="D1203" s="2">
        <v>44110</v>
      </c>
      <c r="E1203" s="2">
        <v>44110</v>
      </c>
      <c r="F1203">
        <v>17</v>
      </c>
      <c r="G1203" s="10" t="str">
        <f>VLOOKUP(Table_employee_timesheet_fact1[[#This Row],[employee_dim_employee_id]],Dim_Employee!A:C,3,FALSE)</f>
        <v>Maynor Galeano Martinez</v>
      </c>
    </row>
    <row r="1204" spans="1:7" x14ac:dyDescent="0.25">
      <c r="A1204">
        <v>950</v>
      </c>
      <c r="B1204">
        <v>1</v>
      </c>
      <c r="C1204">
        <v>9.25</v>
      </c>
      <c r="D1204" s="2">
        <v>44110</v>
      </c>
      <c r="E1204" s="2">
        <v>44110</v>
      </c>
      <c r="F1204">
        <v>9</v>
      </c>
      <c r="G1204" s="10" t="str">
        <f>VLOOKUP(Table_employee_timesheet_fact1[[#This Row],[employee_dim_employee_id]],Dim_Employee!A:C,3,FALSE)</f>
        <v>Jaime Sevilla Hernandez</v>
      </c>
    </row>
    <row r="1205" spans="1:7" x14ac:dyDescent="0.25">
      <c r="A1205">
        <v>1308</v>
      </c>
      <c r="B1205">
        <v>1</v>
      </c>
      <c r="C1205">
        <v>9.25</v>
      </c>
      <c r="D1205" s="2">
        <v>44110</v>
      </c>
      <c r="E1205" s="2">
        <v>44110</v>
      </c>
      <c r="F1205">
        <v>15</v>
      </c>
      <c r="G1205" s="10" t="str">
        <f>VLOOKUP(Table_employee_timesheet_fact1[[#This Row],[employee_dim_employee_id]],Dim_Employee!A:C,3,FALSE)</f>
        <v>Lorenzo Medina</v>
      </c>
    </row>
    <row r="1206" spans="1:7" x14ac:dyDescent="0.25">
      <c r="A1206">
        <v>178</v>
      </c>
      <c r="B1206">
        <v>1</v>
      </c>
      <c r="C1206">
        <v>9</v>
      </c>
      <c r="D1206" s="2">
        <v>44110</v>
      </c>
      <c r="E1206" s="2">
        <v>44110</v>
      </c>
      <c r="F1206">
        <v>2</v>
      </c>
      <c r="G1206" s="10" t="str">
        <f>VLOOKUP(Table_employee_timesheet_fact1[[#This Row],[employee_dim_employee_id]],Dim_Employee!A:C,3,FALSE)</f>
        <v>Danir Hernandez</v>
      </c>
    </row>
    <row r="1207" spans="1:7" x14ac:dyDescent="0.25">
      <c r="A1207">
        <v>1903</v>
      </c>
      <c r="B1207">
        <v>1</v>
      </c>
      <c r="C1207">
        <v>9</v>
      </c>
      <c r="D1207" s="2">
        <v>44109</v>
      </c>
      <c r="E1207" s="2">
        <v>44109</v>
      </c>
      <c r="F1207">
        <v>19</v>
      </c>
      <c r="G1207" s="10" t="str">
        <f>VLOOKUP(Table_employee_timesheet_fact1[[#This Row],[employee_dim_employee_id]],Dim_Employee!A:C,3,FALSE)</f>
        <v>Ruth Alcantar</v>
      </c>
    </row>
    <row r="1208" spans="1:7" x14ac:dyDescent="0.25">
      <c r="A1208">
        <v>179</v>
      </c>
      <c r="B1208">
        <v>1</v>
      </c>
      <c r="C1208">
        <v>9</v>
      </c>
      <c r="D1208" s="2">
        <v>44109</v>
      </c>
      <c r="E1208" s="2">
        <v>44109</v>
      </c>
      <c r="F1208">
        <v>2</v>
      </c>
      <c r="G1208" s="10" t="str">
        <f>VLOOKUP(Table_employee_timesheet_fact1[[#This Row],[employee_dim_employee_id]],Dim_Employee!A:C,3,FALSE)</f>
        <v>Danir Hernandez</v>
      </c>
    </row>
    <row r="1209" spans="1:7" x14ac:dyDescent="0.25">
      <c r="A1209">
        <v>1518</v>
      </c>
      <c r="B1209">
        <v>1</v>
      </c>
      <c r="C1209">
        <v>9.25</v>
      </c>
      <c r="D1209" s="2">
        <v>44109</v>
      </c>
      <c r="E1209" s="2">
        <v>44109</v>
      </c>
      <c r="F1209">
        <v>17</v>
      </c>
      <c r="G1209" s="10" t="str">
        <f>VLOOKUP(Table_employee_timesheet_fact1[[#This Row],[employee_dim_employee_id]],Dim_Employee!A:C,3,FALSE)</f>
        <v>Maynor Galeano Martinez</v>
      </c>
    </row>
    <row r="1210" spans="1:7" x14ac:dyDescent="0.25">
      <c r="A1210">
        <v>1309</v>
      </c>
      <c r="B1210">
        <v>1</v>
      </c>
      <c r="C1210">
        <v>9.5</v>
      </c>
      <c r="D1210" s="2">
        <v>44109</v>
      </c>
      <c r="E1210" s="2">
        <v>44109</v>
      </c>
      <c r="F1210">
        <v>15</v>
      </c>
      <c r="G1210" s="10" t="str">
        <f>VLOOKUP(Table_employee_timesheet_fact1[[#This Row],[employee_dim_employee_id]],Dim_Employee!A:C,3,FALSE)</f>
        <v>Lorenzo Medina</v>
      </c>
    </row>
    <row r="1211" spans="1:7" x14ac:dyDescent="0.25">
      <c r="A1211">
        <v>951</v>
      </c>
      <c r="B1211">
        <v>1</v>
      </c>
      <c r="C1211">
        <v>9.25</v>
      </c>
      <c r="D1211" s="2">
        <v>44109</v>
      </c>
      <c r="E1211" s="2">
        <v>44109</v>
      </c>
      <c r="F1211">
        <v>9</v>
      </c>
      <c r="G1211" s="10" t="str">
        <f>VLOOKUP(Table_employee_timesheet_fact1[[#This Row],[employee_dim_employee_id]],Dim_Employee!A:C,3,FALSE)</f>
        <v>Jaime Sevilla Hernandez</v>
      </c>
    </row>
    <row r="1212" spans="1:7" x14ac:dyDescent="0.25">
      <c r="A1212">
        <v>1519</v>
      </c>
      <c r="B1212">
        <v>1</v>
      </c>
      <c r="C1212">
        <v>8.25</v>
      </c>
      <c r="D1212" s="2">
        <v>44106</v>
      </c>
      <c r="E1212" s="2">
        <v>44106</v>
      </c>
      <c r="F1212">
        <v>17</v>
      </c>
      <c r="G1212" s="10" t="str">
        <f>VLOOKUP(Table_employee_timesheet_fact1[[#This Row],[employee_dim_employee_id]],Dim_Employee!A:C,3,FALSE)</f>
        <v>Maynor Galeano Martinez</v>
      </c>
    </row>
    <row r="1213" spans="1:7" x14ac:dyDescent="0.25">
      <c r="A1213">
        <v>1904</v>
      </c>
      <c r="B1213">
        <v>1</v>
      </c>
      <c r="C1213">
        <v>8.25</v>
      </c>
      <c r="D1213" s="2">
        <v>44106</v>
      </c>
      <c r="E1213" s="2">
        <v>44106</v>
      </c>
      <c r="F1213">
        <v>19</v>
      </c>
      <c r="G1213" s="10" t="str">
        <f>VLOOKUP(Table_employee_timesheet_fact1[[#This Row],[employee_dim_employee_id]],Dim_Employee!A:C,3,FALSE)</f>
        <v>Ruth Alcantar</v>
      </c>
    </row>
    <row r="1214" spans="1:7" x14ac:dyDescent="0.25">
      <c r="A1214">
        <v>180</v>
      </c>
      <c r="B1214">
        <v>1</v>
      </c>
      <c r="C1214">
        <v>8.25</v>
      </c>
      <c r="D1214" s="2">
        <v>44106</v>
      </c>
      <c r="E1214" s="2">
        <v>44106</v>
      </c>
      <c r="F1214">
        <v>2</v>
      </c>
      <c r="G1214" s="10" t="str">
        <f>VLOOKUP(Table_employee_timesheet_fact1[[#This Row],[employee_dim_employee_id]],Dim_Employee!A:C,3,FALSE)</f>
        <v>Danir Hernandez</v>
      </c>
    </row>
    <row r="1215" spans="1:7" x14ac:dyDescent="0.25">
      <c r="A1215">
        <v>952</v>
      </c>
      <c r="B1215">
        <v>1</v>
      </c>
      <c r="C1215">
        <v>8.25</v>
      </c>
      <c r="D1215" s="2">
        <v>44106</v>
      </c>
      <c r="E1215" s="2">
        <v>44106</v>
      </c>
      <c r="F1215">
        <v>9</v>
      </c>
      <c r="G1215" s="10" t="str">
        <f>VLOOKUP(Table_employee_timesheet_fact1[[#This Row],[employee_dim_employee_id]],Dim_Employee!A:C,3,FALSE)</f>
        <v>Jaime Sevilla Hernandez</v>
      </c>
    </row>
    <row r="1216" spans="1:7" x14ac:dyDescent="0.25">
      <c r="A1216">
        <v>1310</v>
      </c>
      <c r="B1216">
        <v>1</v>
      </c>
      <c r="C1216">
        <v>8.25</v>
      </c>
      <c r="D1216" s="2">
        <v>44106</v>
      </c>
      <c r="E1216" s="2">
        <v>44106</v>
      </c>
      <c r="F1216">
        <v>15</v>
      </c>
      <c r="G1216" s="10" t="str">
        <f>VLOOKUP(Table_employee_timesheet_fact1[[#This Row],[employee_dim_employee_id]],Dim_Employee!A:C,3,FALSE)</f>
        <v>Lorenzo Medina</v>
      </c>
    </row>
    <row r="1217" spans="1:7" x14ac:dyDescent="0.25">
      <c r="A1217">
        <v>953</v>
      </c>
      <c r="B1217">
        <v>1</v>
      </c>
      <c r="C1217">
        <v>8.5</v>
      </c>
      <c r="D1217" s="2">
        <v>44105</v>
      </c>
      <c r="E1217" s="2">
        <v>44105</v>
      </c>
      <c r="F1217">
        <v>9</v>
      </c>
      <c r="G1217" s="10" t="str">
        <f>VLOOKUP(Table_employee_timesheet_fact1[[#This Row],[employee_dim_employee_id]],Dim_Employee!A:C,3,FALSE)</f>
        <v>Jaime Sevilla Hernandez</v>
      </c>
    </row>
    <row r="1218" spans="1:7" x14ac:dyDescent="0.25">
      <c r="A1218">
        <v>1311</v>
      </c>
      <c r="B1218">
        <v>1</v>
      </c>
      <c r="C1218">
        <v>8.5</v>
      </c>
      <c r="D1218" s="2">
        <v>44105</v>
      </c>
      <c r="E1218" s="2">
        <v>44105</v>
      </c>
      <c r="F1218">
        <v>15</v>
      </c>
      <c r="G1218" s="10" t="str">
        <f>VLOOKUP(Table_employee_timesheet_fact1[[#This Row],[employee_dim_employee_id]],Dim_Employee!A:C,3,FALSE)</f>
        <v>Lorenzo Medina</v>
      </c>
    </row>
    <row r="1219" spans="1:7" x14ac:dyDescent="0.25">
      <c r="A1219">
        <v>1520</v>
      </c>
      <c r="B1219">
        <v>1</v>
      </c>
      <c r="C1219">
        <v>8.5</v>
      </c>
      <c r="D1219" s="2">
        <v>44105</v>
      </c>
      <c r="E1219" s="2">
        <v>44105</v>
      </c>
      <c r="F1219">
        <v>17</v>
      </c>
      <c r="G1219" s="10" t="str">
        <f>VLOOKUP(Table_employee_timesheet_fact1[[#This Row],[employee_dim_employee_id]],Dim_Employee!A:C,3,FALSE)</f>
        <v>Maynor Galeano Martinez</v>
      </c>
    </row>
    <row r="1220" spans="1:7" x14ac:dyDescent="0.25">
      <c r="A1220">
        <v>1905</v>
      </c>
      <c r="B1220">
        <v>1</v>
      </c>
      <c r="C1220">
        <v>8.5</v>
      </c>
      <c r="D1220" s="2">
        <v>44105</v>
      </c>
      <c r="E1220" s="2">
        <v>44105</v>
      </c>
      <c r="F1220">
        <v>19</v>
      </c>
      <c r="G1220" s="10" t="str">
        <f>VLOOKUP(Table_employee_timesheet_fact1[[#This Row],[employee_dim_employee_id]],Dim_Employee!A:C,3,FALSE)</f>
        <v>Ruth Alcantar</v>
      </c>
    </row>
    <row r="1221" spans="1:7" x14ac:dyDescent="0.25">
      <c r="A1221">
        <v>181</v>
      </c>
      <c r="B1221">
        <v>1</v>
      </c>
      <c r="C1221">
        <v>8.5</v>
      </c>
      <c r="D1221" s="2">
        <v>44105</v>
      </c>
      <c r="E1221" s="2">
        <v>44105</v>
      </c>
      <c r="F1221">
        <v>2</v>
      </c>
      <c r="G1221" s="10" t="str">
        <f>VLOOKUP(Table_employee_timesheet_fact1[[#This Row],[employee_dim_employee_id]],Dim_Employee!A:C,3,FALSE)</f>
        <v>Danir Hernandez</v>
      </c>
    </row>
    <row r="1222" spans="1:7" x14ac:dyDescent="0.25">
      <c r="A1222">
        <v>1521</v>
      </c>
      <c r="B1222">
        <v>1</v>
      </c>
      <c r="C1222">
        <v>9</v>
      </c>
      <c r="D1222" s="2">
        <v>44104</v>
      </c>
      <c r="E1222" s="2">
        <v>44104</v>
      </c>
      <c r="F1222">
        <v>17</v>
      </c>
      <c r="G1222" s="10" t="str">
        <f>VLOOKUP(Table_employee_timesheet_fact1[[#This Row],[employee_dim_employee_id]],Dim_Employee!A:C,3,FALSE)</f>
        <v>Maynor Galeano Martinez</v>
      </c>
    </row>
    <row r="1223" spans="1:7" x14ac:dyDescent="0.25">
      <c r="A1223">
        <v>1906</v>
      </c>
      <c r="B1223">
        <v>1</v>
      </c>
      <c r="C1223">
        <v>9</v>
      </c>
      <c r="D1223" s="2">
        <v>44104</v>
      </c>
      <c r="E1223" s="2">
        <v>44104</v>
      </c>
      <c r="F1223">
        <v>19</v>
      </c>
      <c r="G1223" s="10" t="str">
        <f>VLOOKUP(Table_employee_timesheet_fact1[[#This Row],[employee_dim_employee_id]],Dim_Employee!A:C,3,FALSE)</f>
        <v>Ruth Alcantar</v>
      </c>
    </row>
    <row r="1224" spans="1:7" x14ac:dyDescent="0.25">
      <c r="A1224">
        <v>182</v>
      </c>
      <c r="B1224">
        <v>1</v>
      </c>
      <c r="C1224">
        <v>9</v>
      </c>
      <c r="D1224" s="2">
        <v>44104</v>
      </c>
      <c r="E1224" s="2">
        <v>44104</v>
      </c>
      <c r="F1224">
        <v>2</v>
      </c>
      <c r="G1224" s="10" t="str">
        <f>VLOOKUP(Table_employee_timesheet_fact1[[#This Row],[employee_dim_employee_id]],Dim_Employee!A:C,3,FALSE)</f>
        <v>Danir Hernandez</v>
      </c>
    </row>
    <row r="1225" spans="1:7" x14ac:dyDescent="0.25">
      <c r="A1225">
        <v>954</v>
      </c>
      <c r="B1225">
        <v>1</v>
      </c>
      <c r="C1225">
        <v>9</v>
      </c>
      <c r="D1225" s="2">
        <v>44104</v>
      </c>
      <c r="E1225" s="2">
        <v>44104</v>
      </c>
      <c r="F1225">
        <v>9</v>
      </c>
      <c r="G1225" s="10" t="str">
        <f>VLOOKUP(Table_employee_timesheet_fact1[[#This Row],[employee_dim_employee_id]],Dim_Employee!A:C,3,FALSE)</f>
        <v>Jaime Sevilla Hernandez</v>
      </c>
    </row>
    <row r="1226" spans="1:7" x14ac:dyDescent="0.25">
      <c r="A1226">
        <v>1312</v>
      </c>
      <c r="B1226">
        <v>1</v>
      </c>
      <c r="C1226">
        <v>9</v>
      </c>
      <c r="D1226" s="2">
        <v>44104</v>
      </c>
      <c r="E1226" s="2">
        <v>44104</v>
      </c>
      <c r="F1226">
        <v>15</v>
      </c>
      <c r="G1226" s="10" t="str">
        <f>VLOOKUP(Table_employee_timesheet_fact1[[#This Row],[employee_dim_employee_id]],Dim_Employee!A:C,3,FALSE)</f>
        <v>Lorenzo Medina</v>
      </c>
    </row>
    <row r="1227" spans="1:7" x14ac:dyDescent="0.25">
      <c r="A1227">
        <v>1907</v>
      </c>
      <c r="B1227">
        <v>1</v>
      </c>
      <c r="C1227">
        <v>9</v>
      </c>
      <c r="D1227" s="2">
        <v>44103</v>
      </c>
      <c r="E1227" s="2">
        <v>44103</v>
      </c>
      <c r="F1227">
        <v>19</v>
      </c>
      <c r="G1227" s="10" t="str">
        <f>VLOOKUP(Table_employee_timesheet_fact1[[#This Row],[employee_dim_employee_id]],Dim_Employee!A:C,3,FALSE)</f>
        <v>Ruth Alcantar</v>
      </c>
    </row>
    <row r="1228" spans="1:7" x14ac:dyDescent="0.25">
      <c r="A1228">
        <v>183</v>
      </c>
      <c r="B1228">
        <v>1</v>
      </c>
      <c r="C1228">
        <v>9</v>
      </c>
      <c r="D1228" s="2">
        <v>44103</v>
      </c>
      <c r="E1228" s="2">
        <v>44103</v>
      </c>
      <c r="F1228">
        <v>2</v>
      </c>
      <c r="G1228" s="10" t="str">
        <f>VLOOKUP(Table_employee_timesheet_fact1[[#This Row],[employee_dim_employee_id]],Dim_Employee!A:C,3,FALSE)</f>
        <v>Danir Hernandez</v>
      </c>
    </row>
    <row r="1229" spans="1:7" x14ac:dyDescent="0.25">
      <c r="A1229">
        <v>955</v>
      </c>
      <c r="B1229">
        <v>1</v>
      </c>
      <c r="C1229">
        <v>9</v>
      </c>
      <c r="D1229" s="2">
        <v>44103</v>
      </c>
      <c r="E1229" s="2">
        <v>44103</v>
      </c>
      <c r="F1229">
        <v>9</v>
      </c>
      <c r="G1229" s="10" t="str">
        <f>VLOOKUP(Table_employee_timesheet_fact1[[#This Row],[employee_dim_employee_id]],Dim_Employee!A:C,3,FALSE)</f>
        <v>Jaime Sevilla Hernandez</v>
      </c>
    </row>
    <row r="1230" spans="1:7" x14ac:dyDescent="0.25">
      <c r="A1230">
        <v>1313</v>
      </c>
      <c r="B1230">
        <v>1</v>
      </c>
      <c r="C1230">
        <v>8.75</v>
      </c>
      <c r="D1230" s="2">
        <v>44103</v>
      </c>
      <c r="E1230" s="2">
        <v>44103</v>
      </c>
      <c r="F1230">
        <v>15</v>
      </c>
      <c r="G1230" s="10" t="str">
        <f>VLOOKUP(Table_employee_timesheet_fact1[[#This Row],[employee_dim_employee_id]],Dim_Employee!A:C,3,FALSE)</f>
        <v>Lorenzo Medina</v>
      </c>
    </row>
    <row r="1231" spans="1:7" x14ac:dyDescent="0.25">
      <c r="A1231">
        <v>1522</v>
      </c>
      <c r="B1231">
        <v>1</v>
      </c>
      <c r="C1231">
        <v>9</v>
      </c>
      <c r="D1231" s="2">
        <v>44103</v>
      </c>
      <c r="E1231" s="2">
        <v>44103</v>
      </c>
      <c r="F1231">
        <v>17</v>
      </c>
      <c r="G1231" s="10" t="str">
        <f>VLOOKUP(Table_employee_timesheet_fact1[[#This Row],[employee_dim_employee_id]],Dim_Employee!A:C,3,FALSE)</f>
        <v>Maynor Galeano Martinez</v>
      </c>
    </row>
    <row r="1232" spans="1:7" x14ac:dyDescent="0.25">
      <c r="A1232">
        <v>956</v>
      </c>
      <c r="B1232">
        <v>1</v>
      </c>
      <c r="C1232">
        <v>9.25</v>
      </c>
      <c r="D1232" s="2">
        <v>44102</v>
      </c>
      <c r="E1232" s="2">
        <v>44102</v>
      </c>
      <c r="F1232">
        <v>9</v>
      </c>
      <c r="G1232" s="10" t="str">
        <f>VLOOKUP(Table_employee_timesheet_fact1[[#This Row],[employee_dim_employee_id]],Dim_Employee!A:C,3,FALSE)</f>
        <v>Jaime Sevilla Hernandez</v>
      </c>
    </row>
    <row r="1233" spans="1:7" x14ac:dyDescent="0.25">
      <c r="A1233">
        <v>1314</v>
      </c>
      <c r="B1233">
        <v>1</v>
      </c>
      <c r="C1233">
        <v>9.25</v>
      </c>
      <c r="D1233" s="2">
        <v>44102</v>
      </c>
      <c r="E1233" s="2">
        <v>44102</v>
      </c>
      <c r="F1233">
        <v>15</v>
      </c>
      <c r="G1233" s="10" t="str">
        <f>VLOOKUP(Table_employee_timesheet_fact1[[#This Row],[employee_dim_employee_id]],Dim_Employee!A:C,3,FALSE)</f>
        <v>Lorenzo Medina</v>
      </c>
    </row>
    <row r="1234" spans="1:7" x14ac:dyDescent="0.25">
      <c r="A1234">
        <v>1908</v>
      </c>
      <c r="B1234">
        <v>1</v>
      </c>
      <c r="C1234">
        <v>9</v>
      </c>
      <c r="D1234" s="2">
        <v>44102</v>
      </c>
      <c r="E1234" s="2">
        <v>44102</v>
      </c>
      <c r="F1234">
        <v>19</v>
      </c>
      <c r="G1234" s="10" t="str">
        <f>VLOOKUP(Table_employee_timesheet_fact1[[#This Row],[employee_dim_employee_id]],Dim_Employee!A:C,3,FALSE)</f>
        <v>Ruth Alcantar</v>
      </c>
    </row>
    <row r="1235" spans="1:7" x14ac:dyDescent="0.25">
      <c r="A1235">
        <v>2111</v>
      </c>
      <c r="B1235">
        <v>1</v>
      </c>
      <c r="C1235">
        <v>9</v>
      </c>
      <c r="D1235" s="2">
        <v>44102</v>
      </c>
      <c r="E1235" s="2">
        <v>44102</v>
      </c>
      <c r="F1235">
        <v>21</v>
      </c>
      <c r="G1235" s="10" t="str">
        <f>VLOOKUP(Table_employee_timesheet_fact1[[#This Row],[employee_dim_employee_id]],Dim_Employee!A:C,3,FALSE)</f>
        <v>Wilmer Sevilla</v>
      </c>
    </row>
    <row r="1236" spans="1:7" x14ac:dyDescent="0.25">
      <c r="A1236">
        <v>184</v>
      </c>
      <c r="B1236">
        <v>1</v>
      </c>
      <c r="C1236">
        <v>9</v>
      </c>
      <c r="D1236" s="2">
        <v>44102</v>
      </c>
      <c r="E1236" s="2">
        <v>44102</v>
      </c>
      <c r="F1236">
        <v>2</v>
      </c>
      <c r="G1236" s="10" t="str">
        <f>VLOOKUP(Table_employee_timesheet_fact1[[#This Row],[employee_dim_employee_id]],Dim_Employee!A:C,3,FALSE)</f>
        <v>Danir Hernandez</v>
      </c>
    </row>
    <row r="1237" spans="1:7" x14ac:dyDescent="0.25">
      <c r="A1237">
        <v>1523</v>
      </c>
      <c r="B1237">
        <v>1</v>
      </c>
      <c r="C1237">
        <v>9.25</v>
      </c>
      <c r="D1237" s="2">
        <v>44102</v>
      </c>
      <c r="E1237" s="2">
        <v>44102</v>
      </c>
      <c r="F1237">
        <v>17</v>
      </c>
      <c r="G1237" s="10" t="str">
        <f>VLOOKUP(Table_employee_timesheet_fact1[[#This Row],[employee_dim_employee_id]],Dim_Employee!A:C,3,FALSE)</f>
        <v>Maynor Galeano Martinez</v>
      </c>
    </row>
    <row r="1238" spans="1:7" x14ac:dyDescent="0.25">
      <c r="A1238">
        <v>1524</v>
      </c>
      <c r="B1238">
        <v>1</v>
      </c>
      <c r="C1238">
        <v>6.75</v>
      </c>
      <c r="D1238" s="2">
        <v>44100</v>
      </c>
      <c r="E1238" s="2">
        <v>44100</v>
      </c>
      <c r="F1238">
        <v>17</v>
      </c>
      <c r="G1238" s="10" t="str">
        <f>VLOOKUP(Table_employee_timesheet_fact1[[#This Row],[employee_dim_employee_id]],Dim_Employee!A:C,3,FALSE)</f>
        <v>Maynor Galeano Martinez</v>
      </c>
    </row>
    <row r="1239" spans="1:7" x14ac:dyDescent="0.25">
      <c r="A1239">
        <v>1909</v>
      </c>
      <c r="B1239">
        <v>1</v>
      </c>
      <c r="C1239">
        <v>6.75</v>
      </c>
      <c r="D1239" s="2">
        <v>44100</v>
      </c>
      <c r="E1239" s="2">
        <v>44100</v>
      </c>
      <c r="F1239">
        <v>19</v>
      </c>
      <c r="G1239" s="10" t="str">
        <f>VLOOKUP(Table_employee_timesheet_fact1[[#This Row],[employee_dim_employee_id]],Dim_Employee!A:C,3,FALSE)</f>
        <v>Ruth Alcantar</v>
      </c>
    </row>
    <row r="1240" spans="1:7" x14ac:dyDescent="0.25">
      <c r="A1240">
        <v>957</v>
      </c>
      <c r="B1240">
        <v>1</v>
      </c>
      <c r="C1240">
        <v>6.75</v>
      </c>
      <c r="D1240" s="2">
        <v>44100</v>
      </c>
      <c r="E1240" s="2">
        <v>44100</v>
      </c>
      <c r="F1240">
        <v>9</v>
      </c>
      <c r="G1240" s="10" t="str">
        <f>VLOOKUP(Table_employee_timesheet_fact1[[#This Row],[employee_dim_employee_id]],Dim_Employee!A:C,3,FALSE)</f>
        <v>Jaime Sevilla Hernandez</v>
      </c>
    </row>
    <row r="1241" spans="1:7" x14ac:dyDescent="0.25">
      <c r="A1241">
        <v>1315</v>
      </c>
      <c r="B1241">
        <v>1</v>
      </c>
      <c r="C1241">
        <v>6.75</v>
      </c>
      <c r="D1241" s="2">
        <v>44100</v>
      </c>
      <c r="E1241" s="2">
        <v>44100</v>
      </c>
      <c r="F1241">
        <v>15</v>
      </c>
      <c r="G1241" s="10" t="str">
        <f>VLOOKUP(Table_employee_timesheet_fact1[[#This Row],[employee_dim_employee_id]],Dim_Employee!A:C,3,FALSE)</f>
        <v>Lorenzo Medina</v>
      </c>
    </row>
    <row r="1242" spans="1:7" x14ac:dyDescent="0.25">
      <c r="A1242">
        <v>1910</v>
      </c>
      <c r="B1242">
        <v>1</v>
      </c>
      <c r="C1242">
        <v>9.25</v>
      </c>
      <c r="D1242" s="2">
        <v>44099</v>
      </c>
      <c r="E1242" s="2">
        <v>44099</v>
      </c>
      <c r="F1242">
        <v>19</v>
      </c>
      <c r="G1242" s="10" t="str">
        <f>VLOOKUP(Table_employee_timesheet_fact1[[#This Row],[employee_dim_employee_id]],Dim_Employee!A:C,3,FALSE)</f>
        <v>Ruth Alcantar</v>
      </c>
    </row>
    <row r="1243" spans="1:7" x14ac:dyDescent="0.25">
      <c r="A1243">
        <v>185</v>
      </c>
      <c r="B1243">
        <v>1</v>
      </c>
      <c r="C1243">
        <v>9.25</v>
      </c>
      <c r="D1243" s="2">
        <v>44099</v>
      </c>
      <c r="E1243" s="2">
        <v>44099</v>
      </c>
      <c r="F1243">
        <v>2</v>
      </c>
      <c r="G1243" s="10" t="str">
        <f>VLOOKUP(Table_employee_timesheet_fact1[[#This Row],[employee_dim_employee_id]],Dim_Employee!A:C,3,FALSE)</f>
        <v>Danir Hernandez</v>
      </c>
    </row>
    <row r="1244" spans="1:7" x14ac:dyDescent="0.25">
      <c r="A1244">
        <v>1525</v>
      </c>
      <c r="B1244">
        <v>1</v>
      </c>
      <c r="C1244">
        <v>9.75</v>
      </c>
      <c r="D1244" s="2">
        <v>44099</v>
      </c>
      <c r="E1244" s="2">
        <v>44099</v>
      </c>
      <c r="F1244">
        <v>17</v>
      </c>
      <c r="G1244" s="10" t="str">
        <f>VLOOKUP(Table_employee_timesheet_fact1[[#This Row],[employee_dim_employee_id]],Dim_Employee!A:C,3,FALSE)</f>
        <v>Maynor Galeano Martinez</v>
      </c>
    </row>
    <row r="1245" spans="1:7" x14ac:dyDescent="0.25">
      <c r="A1245">
        <v>958</v>
      </c>
      <c r="B1245">
        <v>1</v>
      </c>
      <c r="C1245">
        <v>9.75</v>
      </c>
      <c r="D1245" s="2">
        <v>44099</v>
      </c>
      <c r="E1245" s="2">
        <v>44099</v>
      </c>
      <c r="F1245">
        <v>9</v>
      </c>
      <c r="G1245" s="10" t="str">
        <f>VLOOKUP(Table_employee_timesheet_fact1[[#This Row],[employee_dim_employee_id]],Dim_Employee!A:C,3,FALSE)</f>
        <v>Jaime Sevilla Hernandez</v>
      </c>
    </row>
    <row r="1246" spans="1:7" x14ac:dyDescent="0.25">
      <c r="A1246">
        <v>1316</v>
      </c>
      <c r="B1246">
        <v>1</v>
      </c>
      <c r="C1246">
        <v>9.75</v>
      </c>
      <c r="D1246" s="2">
        <v>44099</v>
      </c>
      <c r="E1246" s="2">
        <v>44099</v>
      </c>
      <c r="F1246">
        <v>15</v>
      </c>
      <c r="G1246" s="10" t="str">
        <f>VLOOKUP(Table_employee_timesheet_fact1[[#This Row],[employee_dim_employee_id]],Dim_Employee!A:C,3,FALSE)</f>
        <v>Lorenzo Medina</v>
      </c>
    </row>
    <row r="1247" spans="1:7" x14ac:dyDescent="0.25">
      <c r="A1247">
        <v>959</v>
      </c>
      <c r="B1247">
        <v>1</v>
      </c>
      <c r="C1247">
        <v>9.25</v>
      </c>
      <c r="D1247" s="2">
        <v>44098</v>
      </c>
      <c r="E1247" s="2">
        <v>44098</v>
      </c>
      <c r="F1247">
        <v>9</v>
      </c>
      <c r="G1247" s="10" t="str">
        <f>VLOOKUP(Table_employee_timesheet_fact1[[#This Row],[employee_dim_employee_id]],Dim_Employee!A:C,3,FALSE)</f>
        <v>Jaime Sevilla Hernandez</v>
      </c>
    </row>
    <row r="1248" spans="1:7" x14ac:dyDescent="0.25">
      <c r="A1248">
        <v>1317</v>
      </c>
      <c r="B1248">
        <v>1</v>
      </c>
      <c r="C1248">
        <v>9.25</v>
      </c>
      <c r="D1248" s="2">
        <v>44098</v>
      </c>
      <c r="E1248" s="2">
        <v>44098</v>
      </c>
      <c r="F1248">
        <v>15</v>
      </c>
      <c r="G1248" s="10" t="str">
        <f>VLOOKUP(Table_employee_timesheet_fact1[[#This Row],[employee_dim_employee_id]],Dim_Employee!A:C,3,FALSE)</f>
        <v>Lorenzo Medina</v>
      </c>
    </row>
    <row r="1249" spans="1:7" x14ac:dyDescent="0.25">
      <c r="A1249">
        <v>1911</v>
      </c>
      <c r="B1249">
        <v>1</v>
      </c>
      <c r="C1249">
        <v>9</v>
      </c>
      <c r="D1249" s="2">
        <v>44098</v>
      </c>
      <c r="E1249" s="2">
        <v>44098</v>
      </c>
      <c r="F1249">
        <v>19</v>
      </c>
      <c r="G1249" s="10" t="str">
        <f>VLOOKUP(Table_employee_timesheet_fact1[[#This Row],[employee_dim_employee_id]],Dim_Employee!A:C,3,FALSE)</f>
        <v>Ruth Alcantar</v>
      </c>
    </row>
    <row r="1250" spans="1:7" x14ac:dyDescent="0.25">
      <c r="A1250">
        <v>1526</v>
      </c>
      <c r="B1250">
        <v>1</v>
      </c>
      <c r="C1250">
        <v>9.25</v>
      </c>
      <c r="D1250" s="2">
        <v>44098</v>
      </c>
      <c r="E1250" s="2">
        <v>44098</v>
      </c>
      <c r="F1250">
        <v>17</v>
      </c>
      <c r="G1250" s="10" t="str">
        <f>VLOOKUP(Table_employee_timesheet_fact1[[#This Row],[employee_dim_employee_id]],Dim_Employee!A:C,3,FALSE)</f>
        <v>Maynor Galeano Martinez</v>
      </c>
    </row>
    <row r="1251" spans="1:7" x14ac:dyDescent="0.25">
      <c r="A1251">
        <v>186</v>
      </c>
      <c r="B1251">
        <v>1</v>
      </c>
      <c r="C1251">
        <v>9.25</v>
      </c>
      <c r="D1251" s="2">
        <v>44098</v>
      </c>
      <c r="E1251" s="2">
        <v>44098</v>
      </c>
      <c r="F1251">
        <v>2</v>
      </c>
      <c r="G1251" s="10" t="str">
        <f>VLOOKUP(Table_employee_timesheet_fact1[[#This Row],[employee_dim_employee_id]],Dim_Employee!A:C,3,FALSE)</f>
        <v>Danir Hernandez</v>
      </c>
    </row>
    <row r="1252" spans="1:7" x14ac:dyDescent="0.25">
      <c r="A1252">
        <v>1527</v>
      </c>
      <c r="B1252">
        <v>1</v>
      </c>
      <c r="C1252">
        <v>9.5</v>
      </c>
      <c r="D1252" s="2">
        <v>44097</v>
      </c>
      <c r="E1252" s="2">
        <v>44097</v>
      </c>
      <c r="F1252">
        <v>17</v>
      </c>
      <c r="G1252" s="10" t="str">
        <f>VLOOKUP(Table_employee_timesheet_fact1[[#This Row],[employee_dim_employee_id]],Dim_Employee!A:C,3,FALSE)</f>
        <v>Maynor Galeano Martinez</v>
      </c>
    </row>
    <row r="1253" spans="1:7" x14ac:dyDescent="0.25">
      <c r="A1253">
        <v>187</v>
      </c>
      <c r="B1253">
        <v>1</v>
      </c>
      <c r="C1253">
        <v>9.5</v>
      </c>
      <c r="D1253" s="2">
        <v>44097</v>
      </c>
      <c r="E1253" s="2">
        <v>44097</v>
      </c>
      <c r="F1253">
        <v>2</v>
      </c>
      <c r="G1253" s="10" t="str">
        <f>VLOOKUP(Table_employee_timesheet_fact1[[#This Row],[employee_dim_employee_id]],Dim_Employee!A:C,3,FALSE)</f>
        <v>Danir Hernandez</v>
      </c>
    </row>
    <row r="1254" spans="1:7" x14ac:dyDescent="0.25">
      <c r="A1254">
        <v>1912</v>
      </c>
      <c r="B1254">
        <v>1</v>
      </c>
      <c r="C1254">
        <v>9.25</v>
      </c>
      <c r="D1254" s="2">
        <v>44097</v>
      </c>
      <c r="E1254" s="2">
        <v>44097</v>
      </c>
      <c r="F1254">
        <v>19</v>
      </c>
      <c r="G1254" s="10" t="str">
        <f>VLOOKUP(Table_employee_timesheet_fact1[[#This Row],[employee_dim_employee_id]],Dim_Employee!A:C,3,FALSE)</f>
        <v>Ruth Alcantar</v>
      </c>
    </row>
    <row r="1255" spans="1:7" x14ac:dyDescent="0.25">
      <c r="A1255">
        <v>960</v>
      </c>
      <c r="B1255">
        <v>1</v>
      </c>
      <c r="C1255">
        <v>9.5</v>
      </c>
      <c r="D1255" s="2">
        <v>44097</v>
      </c>
      <c r="E1255" s="2">
        <v>44097</v>
      </c>
      <c r="F1255">
        <v>9</v>
      </c>
      <c r="G1255" s="10" t="str">
        <f>VLOOKUP(Table_employee_timesheet_fact1[[#This Row],[employee_dim_employee_id]],Dim_Employee!A:C,3,FALSE)</f>
        <v>Jaime Sevilla Hernandez</v>
      </c>
    </row>
    <row r="1256" spans="1:7" x14ac:dyDescent="0.25">
      <c r="A1256">
        <v>1318</v>
      </c>
      <c r="B1256">
        <v>1</v>
      </c>
      <c r="C1256">
        <v>9.5</v>
      </c>
      <c r="D1256" s="2">
        <v>44097</v>
      </c>
      <c r="E1256" s="2">
        <v>44097</v>
      </c>
      <c r="F1256">
        <v>15</v>
      </c>
      <c r="G1256" s="10" t="str">
        <f>VLOOKUP(Table_employee_timesheet_fact1[[#This Row],[employee_dim_employee_id]],Dim_Employee!A:C,3,FALSE)</f>
        <v>Lorenzo Medina</v>
      </c>
    </row>
    <row r="1257" spans="1:7" x14ac:dyDescent="0.25">
      <c r="A1257">
        <v>188</v>
      </c>
      <c r="B1257">
        <v>1</v>
      </c>
      <c r="C1257">
        <v>7.25</v>
      </c>
      <c r="D1257" s="2">
        <v>44096</v>
      </c>
      <c r="E1257" s="2">
        <v>44096</v>
      </c>
      <c r="F1257">
        <v>2</v>
      </c>
      <c r="G1257" s="10" t="str">
        <f>VLOOKUP(Table_employee_timesheet_fact1[[#This Row],[employee_dim_employee_id]],Dim_Employee!A:C,3,FALSE)</f>
        <v>Danir Hernandez</v>
      </c>
    </row>
    <row r="1258" spans="1:7" x14ac:dyDescent="0.25">
      <c r="A1258">
        <v>1528</v>
      </c>
      <c r="B1258">
        <v>1</v>
      </c>
      <c r="C1258">
        <v>7.75</v>
      </c>
      <c r="D1258" s="2">
        <v>44096</v>
      </c>
      <c r="E1258" s="2">
        <v>44096</v>
      </c>
      <c r="F1258">
        <v>17</v>
      </c>
      <c r="G1258" s="10" t="str">
        <f>VLOOKUP(Table_employee_timesheet_fact1[[#This Row],[employee_dim_employee_id]],Dim_Employee!A:C,3,FALSE)</f>
        <v>Maynor Galeano Martinez</v>
      </c>
    </row>
    <row r="1259" spans="1:7" x14ac:dyDescent="0.25">
      <c r="A1259">
        <v>961</v>
      </c>
      <c r="B1259">
        <v>1</v>
      </c>
      <c r="C1259">
        <v>8.25</v>
      </c>
      <c r="D1259" s="2">
        <v>44096</v>
      </c>
      <c r="E1259" s="2">
        <v>44096</v>
      </c>
      <c r="F1259">
        <v>9</v>
      </c>
      <c r="G1259" s="10" t="str">
        <f>VLOOKUP(Table_employee_timesheet_fact1[[#This Row],[employee_dim_employee_id]],Dim_Employee!A:C,3,FALSE)</f>
        <v>Jaime Sevilla Hernandez</v>
      </c>
    </row>
    <row r="1260" spans="1:7" x14ac:dyDescent="0.25">
      <c r="A1260">
        <v>1913</v>
      </c>
      <c r="B1260">
        <v>1</v>
      </c>
      <c r="C1260">
        <v>8</v>
      </c>
      <c r="D1260" s="2">
        <v>44096</v>
      </c>
      <c r="E1260" s="2">
        <v>44096</v>
      </c>
      <c r="F1260">
        <v>19</v>
      </c>
      <c r="G1260" s="10" t="str">
        <f>VLOOKUP(Table_employee_timesheet_fact1[[#This Row],[employee_dim_employee_id]],Dim_Employee!A:C,3,FALSE)</f>
        <v>Ruth Alcantar</v>
      </c>
    </row>
    <row r="1261" spans="1:7" x14ac:dyDescent="0.25">
      <c r="A1261">
        <v>1319</v>
      </c>
      <c r="B1261">
        <v>1</v>
      </c>
      <c r="C1261">
        <v>7.75</v>
      </c>
      <c r="D1261" s="2">
        <v>44096</v>
      </c>
      <c r="E1261" s="2">
        <v>44096</v>
      </c>
      <c r="F1261">
        <v>15</v>
      </c>
      <c r="G1261" s="10" t="str">
        <f>VLOOKUP(Table_employee_timesheet_fact1[[#This Row],[employee_dim_employee_id]],Dim_Employee!A:C,3,FALSE)</f>
        <v>Lorenzo Medina</v>
      </c>
    </row>
    <row r="1262" spans="1:7" x14ac:dyDescent="0.25">
      <c r="A1262">
        <v>1914</v>
      </c>
      <c r="B1262">
        <v>1</v>
      </c>
      <c r="C1262">
        <v>8.5</v>
      </c>
      <c r="D1262" s="2">
        <v>44095</v>
      </c>
      <c r="E1262" s="2">
        <v>44095</v>
      </c>
      <c r="F1262">
        <v>19</v>
      </c>
      <c r="G1262" s="10" t="str">
        <f>VLOOKUP(Table_employee_timesheet_fact1[[#This Row],[employee_dim_employee_id]],Dim_Employee!A:C,3,FALSE)</f>
        <v>Ruth Alcantar</v>
      </c>
    </row>
    <row r="1263" spans="1:7" x14ac:dyDescent="0.25">
      <c r="A1263">
        <v>1529</v>
      </c>
      <c r="B1263">
        <v>1</v>
      </c>
      <c r="C1263">
        <v>8.25</v>
      </c>
      <c r="D1263" s="2">
        <v>44095</v>
      </c>
      <c r="E1263" s="2">
        <v>44095</v>
      </c>
      <c r="F1263">
        <v>17</v>
      </c>
      <c r="G1263" s="10" t="str">
        <f>VLOOKUP(Table_employee_timesheet_fact1[[#This Row],[employee_dim_employee_id]],Dim_Employee!A:C,3,FALSE)</f>
        <v>Maynor Galeano Martinez</v>
      </c>
    </row>
    <row r="1264" spans="1:7" x14ac:dyDescent="0.25">
      <c r="A1264">
        <v>962</v>
      </c>
      <c r="B1264">
        <v>1</v>
      </c>
      <c r="C1264">
        <v>8.75</v>
      </c>
      <c r="D1264" s="2">
        <v>44095</v>
      </c>
      <c r="E1264" s="2">
        <v>44095</v>
      </c>
      <c r="F1264">
        <v>9</v>
      </c>
      <c r="G1264" s="10" t="str">
        <f>VLOOKUP(Table_employee_timesheet_fact1[[#This Row],[employee_dim_employee_id]],Dim_Employee!A:C,3,FALSE)</f>
        <v>Jaime Sevilla Hernandez</v>
      </c>
    </row>
    <row r="1265" spans="1:7" x14ac:dyDescent="0.25">
      <c r="A1265">
        <v>1320</v>
      </c>
      <c r="B1265">
        <v>1</v>
      </c>
      <c r="C1265">
        <v>8.75</v>
      </c>
      <c r="D1265" s="2">
        <v>44095</v>
      </c>
      <c r="E1265" s="2">
        <v>44095</v>
      </c>
      <c r="F1265">
        <v>15</v>
      </c>
      <c r="G1265" s="10" t="str">
        <f>VLOOKUP(Table_employee_timesheet_fact1[[#This Row],[employee_dim_employee_id]],Dim_Employee!A:C,3,FALSE)</f>
        <v>Lorenzo Medina</v>
      </c>
    </row>
    <row r="1266" spans="1:7" x14ac:dyDescent="0.25">
      <c r="A1266">
        <v>189</v>
      </c>
      <c r="B1266">
        <v>1</v>
      </c>
      <c r="C1266">
        <v>8.25</v>
      </c>
      <c r="D1266" s="2">
        <v>44095</v>
      </c>
      <c r="E1266" s="2">
        <v>44095</v>
      </c>
      <c r="F1266">
        <v>2</v>
      </c>
      <c r="G1266" s="10" t="str">
        <f>VLOOKUP(Table_employee_timesheet_fact1[[#This Row],[employee_dim_employee_id]],Dim_Employee!A:C,3,FALSE)</f>
        <v>Danir Hernandez</v>
      </c>
    </row>
    <row r="1267" spans="1:7" x14ac:dyDescent="0.25">
      <c r="A1267">
        <v>1915</v>
      </c>
      <c r="B1267">
        <v>1</v>
      </c>
      <c r="C1267">
        <v>8.5</v>
      </c>
      <c r="D1267" s="2">
        <v>44092</v>
      </c>
      <c r="E1267" s="2">
        <v>44092</v>
      </c>
      <c r="F1267">
        <v>19</v>
      </c>
      <c r="G1267" s="10" t="str">
        <f>VLOOKUP(Table_employee_timesheet_fact1[[#This Row],[employee_dim_employee_id]],Dim_Employee!A:C,3,FALSE)</f>
        <v>Ruth Alcantar</v>
      </c>
    </row>
    <row r="1268" spans="1:7" x14ac:dyDescent="0.25">
      <c r="A1268">
        <v>190</v>
      </c>
      <c r="B1268">
        <v>1</v>
      </c>
      <c r="C1268">
        <v>8.5</v>
      </c>
      <c r="D1268" s="2">
        <v>44092</v>
      </c>
      <c r="E1268" s="2">
        <v>44092</v>
      </c>
      <c r="F1268">
        <v>2</v>
      </c>
      <c r="G1268" s="10" t="str">
        <f>VLOOKUP(Table_employee_timesheet_fact1[[#This Row],[employee_dim_employee_id]],Dim_Employee!A:C,3,FALSE)</f>
        <v>Danir Hernandez</v>
      </c>
    </row>
    <row r="1269" spans="1:7" x14ac:dyDescent="0.25">
      <c r="A1269">
        <v>1530</v>
      </c>
      <c r="B1269">
        <v>1</v>
      </c>
      <c r="C1269">
        <v>9</v>
      </c>
      <c r="D1269" s="2">
        <v>44092</v>
      </c>
      <c r="E1269" s="2">
        <v>44092</v>
      </c>
      <c r="F1269">
        <v>17</v>
      </c>
      <c r="G1269" s="10" t="str">
        <f>VLOOKUP(Table_employee_timesheet_fact1[[#This Row],[employee_dim_employee_id]],Dim_Employee!A:C,3,FALSE)</f>
        <v>Maynor Galeano Martinez</v>
      </c>
    </row>
    <row r="1270" spans="1:7" x14ac:dyDescent="0.25">
      <c r="A1270">
        <v>963</v>
      </c>
      <c r="B1270">
        <v>1</v>
      </c>
      <c r="C1270">
        <v>9</v>
      </c>
      <c r="D1270" s="2">
        <v>44092</v>
      </c>
      <c r="E1270" s="2">
        <v>44092</v>
      </c>
      <c r="F1270">
        <v>9</v>
      </c>
      <c r="G1270" s="10" t="str">
        <f>VLOOKUP(Table_employee_timesheet_fact1[[#This Row],[employee_dim_employee_id]],Dim_Employee!A:C,3,FALSE)</f>
        <v>Jaime Sevilla Hernandez</v>
      </c>
    </row>
    <row r="1271" spans="1:7" x14ac:dyDescent="0.25">
      <c r="A1271">
        <v>1321</v>
      </c>
      <c r="B1271">
        <v>1</v>
      </c>
      <c r="C1271">
        <v>9</v>
      </c>
      <c r="D1271" s="2">
        <v>44092</v>
      </c>
      <c r="E1271" s="2">
        <v>44092</v>
      </c>
      <c r="F1271">
        <v>15</v>
      </c>
      <c r="G1271" s="10" t="str">
        <f>VLOOKUP(Table_employee_timesheet_fact1[[#This Row],[employee_dim_employee_id]],Dim_Employee!A:C,3,FALSE)</f>
        <v>Lorenzo Medina</v>
      </c>
    </row>
    <row r="1272" spans="1:7" x14ac:dyDescent="0.25">
      <c r="A1272">
        <v>1916</v>
      </c>
      <c r="B1272">
        <v>1</v>
      </c>
      <c r="C1272">
        <v>8.75</v>
      </c>
      <c r="D1272" s="2">
        <v>44091</v>
      </c>
      <c r="E1272" s="2">
        <v>44091</v>
      </c>
      <c r="F1272">
        <v>19</v>
      </c>
      <c r="G1272" s="10" t="str">
        <f>VLOOKUP(Table_employee_timesheet_fact1[[#This Row],[employee_dim_employee_id]],Dim_Employee!A:C,3,FALSE)</f>
        <v>Ruth Alcantar</v>
      </c>
    </row>
    <row r="1273" spans="1:7" x14ac:dyDescent="0.25">
      <c r="A1273">
        <v>1531</v>
      </c>
      <c r="B1273">
        <v>1</v>
      </c>
      <c r="C1273">
        <v>8.5</v>
      </c>
      <c r="D1273" s="2">
        <v>44091</v>
      </c>
      <c r="E1273" s="2">
        <v>44091</v>
      </c>
      <c r="F1273">
        <v>17</v>
      </c>
      <c r="G1273" s="10" t="str">
        <f>VLOOKUP(Table_employee_timesheet_fact1[[#This Row],[employee_dim_employee_id]],Dim_Employee!A:C,3,FALSE)</f>
        <v>Maynor Galeano Martinez</v>
      </c>
    </row>
    <row r="1274" spans="1:7" x14ac:dyDescent="0.25">
      <c r="A1274">
        <v>191</v>
      </c>
      <c r="B1274">
        <v>1</v>
      </c>
      <c r="C1274">
        <v>8.25</v>
      </c>
      <c r="D1274" s="2">
        <v>44091</v>
      </c>
      <c r="E1274" s="2">
        <v>44091</v>
      </c>
      <c r="F1274">
        <v>2</v>
      </c>
      <c r="G1274" s="10" t="str">
        <f>VLOOKUP(Table_employee_timesheet_fact1[[#This Row],[employee_dim_employee_id]],Dim_Employee!A:C,3,FALSE)</f>
        <v>Danir Hernandez</v>
      </c>
    </row>
    <row r="1275" spans="1:7" x14ac:dyDescent="0.25">
      <c r="A1275">
        <v>964</v>
      </c>
      <c r="B1275">
        <v>1</v>
      </c>
      <c r="C1275">
        <v>8.5</v>
      </c>
      <c r="D1275" s="2">
        <v>44091</v>
      </c>
      <c r="E1275" s="2">
        <v>44091</v>
      </c>
      <c r="F1275">
        <v>9</v>
      </c>
      <c r="G1275" s="10" t="str">
        <f>VLOOKUP(Table_employee_timesheet_fact1[[#This Row],[employee_dim_employee_id]],Dim_Employee!A:C,3,FALSE)</f>
        <v>Jaime Sevilla Hernandez</v>
      </c>
    </row>
    <row r="1276" spans="1:7" x14ac:dyDescent="0.25">
      <c r="A1276">
        <v>1322</v>
      </c>
      <c r="B1276">
        <v>1</v>
      </c>
      <c r="C1276">
        <v>8.5</v>
      </c>
      <c r="D1276" s="2">
        <v>44091</v>
      </c>
      <c r="E1276" s="2">
        <v>44091</v>
      </c>
      <c r="F1276">
        <v>15</v>
      </c>
      <c r="G1276" s="10" t="str">
        <f>VLOOKUP(Table_employee_timesheet_fact1[[#This Row],[employee_dim_employee_id]],Dim_Employee!A:C,3,FALSE)</f>
        <v>Lorenzo Medina</v>
      </c>
    </row>
    <row r="1277" spans="1:7" x14ac:dyDescent="0.25">
      <c r="A1277">
        <v>1532</v>
      </c>
      <c r="B1277">
        <v>1</v>
      </c>
      <c r="C1277">
        <v>9.5</v>
      </c>
      <c r="D1277" s="2">
        <v>44090</v>
      </c>
      <c r="E1277" s="2">
        <v>44090</v>
      </c>
      <c r="F1277">
        <v>17</v>
      </c>
      <c r="G1277" s="10" t="str">
        <f>VLOOKUP(Table_employee_timesheet_fact1[[#This Row],[employee_dim_employee_id]],Dim_Employee!A:C,3,FALSE)</f>
        <v>Maynor Galeano Martinez</v>
      </c>
    </row>
    <row r="1278" spans="1:7" x14ac:dyDescent="0.25">
      <c r="A1278">
        <v>1917</v>
      </c>
      <c r="B1278">
        <v>1</v>
      </c>
      <c r="C1278">
        <v>9.25</v>
      </c>
      <c r="D1278" s="2">
        <v>44090</v>
      </c>
      <c r="E1278" s="2">
        <v>44090</v>
      </c>
      <c r="F1278">
        <v>19</v>
      </c>
      <c r="G1278" s="10" t="str">
        <f>VLOOKUP(Table_employee_timesheet_fact1[[#This Row],[employee_dim_employee_id]],Dim_Employee!A:C,3,FALSE)</f>
        <v>Ruth Alcantar</v>
      </c>
    </row>
    <row r="1279" spans="1:7" x14ac:dyDescent="0.25">
      <c r="A1279">
        <v>192</v>
      </c>
      <c r="B1279">
        <v>1</v>
      </c>
      <c r="C1279">
        <v>9.25</v>
      </c>
      <c r="D1279" s="2">
        <v>44090</v>
      </c>
      <c r="E1279" s="2">
        <v>44090</v>
      </c>
      <c r="F1279">
        <v>2</v>
      </c>
      <c r="G1279" s="10" t="str">
        <f>VLOOKUP(Table_employee_timesheet_fact1[[#This Row],[employee_dim_employee_id]],Dim_Employee!A:C,3,FALSE)</f>
        <v>Danir Hernandez</v>
      </c>
    </row>
    <row r="1280" spans="1:7" x14ac:dyDescent="0.25">
      <c r="A1280">
        <v>965</v>
      </c>
      <c r="B1280">
        <v>1</v>
      </c>
      <c r="C1280">
        <v>9.5</v>
      </c>
      <c r="D1280" s="2">
        <v>44090</v>
      </c>
      <c r="E1280" s="2">
        <v>44090</v>
      </c>
      <c r="F1280">
        <v>9</v>
      </c>
      <c r="G1280" s="10" t="str">
        <f>VLOOKUP(Table_employee_timesheet_fact1[[#This Row],[employee_dim_employee_id]],Dim_Employee!A:C,3,FALSE)</f>
        <v>Jaime Sevilla Hernandez</v>
      </c>
    </row>
    <row r="1281" spans="1:7" x14ac:dyDescent="0.25">
      <c r="A1281">
        <v>1323</v>
      </c>
      <c r="B1281">
        <v>1</v>
      </c>
      <c r="C1281">
        <v>9.5</v>
      </c>
      <c r="D1281" s="2">
        <v>44090</v>
      </c>
      <c r="E1281" s="2">
        <v>44090</v>
      </c>
      <c r="F1281">
        <v>15</v>
      </c>
      <c r="G1281" s="10" t="str">
        <f>VLOOKUP(Table_employee_timesheet_fact1[[#This Row],[employee_dim_employee_id]],Dim_Employee!A:C,3,FALSE)</f>
        <v>Lorenzo Medina</v>
      </c>
    </row>
    <row r="1282" spans="1:7" x14ac:dyDescent="0.25">
      <c r="A1282">
        <v>1533</v>
      </c>
      <c r="B1282">
        <v>1</v>
      </c>
      <c r="C1282">
        <v>9.5</v>
      </c>
      <c r="D1282" s="2">
        <v>44089</v>
      </c>
      <c r="E1282" s="2">
        <v>44089</v>
      </c>
      <c r="F1282">
        <v>17</v>
      </c>
      <c r="G1282" s="10" t="str">
        <f>VLOOKUP(Table_employee_timesheet_fact1[[#This Row],[employee_dim_employee_id]],Dim_Employee!A:C,3,FALSE)</f>
        <v>Maynor Galeano Martinez</v>
      </c>
    </row>
    <row r="1283" spans="1:7" x14ac:dyDescent="0.25">
      <c r="A1283">
        <v>193</v>
      </c>
      <c r="B1283">
        <v>1</v>
      </c>
      <c r="C1283">
        <v>8.5</v>
      </c>
      <c r="D1283" s="2">
        <v>44089</v>
      </c>
      <c r="E1283" s="2">
        <v>44089</v>
      </c>
      <c r="F1283">
        <v>2</v>
      </c>
      <c r="G1283" s="10" t="str">
        <f>VLOOKUP(Table_employee_timesheet_fact1[[#This Row],[employee_dim_employee_id]],Dim_Employee!A:C,3,FALSE)</f>
        <v>Danir Hernandez</v>
      </c>
    </row>
    <row r="1284" spans="1:7" x14ac:dyDescent="0.25">
      <c r="A1284">
        <v>966</v>
      </c>
      <c r="B1284">
        <v>1</v>
      </c>
      <c r="C1284">
        <v>8.75</v>
      </c>
      <c r="D1284" s="2">
        <v>44089</v>
      </c>
      <c r="E1284" s="2">
        <v>44089</v>
      </c>
      <c r="F1284">
        <v>9</v>
      </c>
      <c r="G1284" s="10" t="str">
        <f>VLOOKUP(Table_employee_timesheet_fact1[[#This Row],[employee_dim_employee_id]],Dim_Employee!A:C,3,FALSE)</f>
        <v>Jaime Sevilla Hernandez</v>
      </c>
    </row>
    <row r="1285" spans="1:7" x14ac:dyDescent="0.25">
      <c r="A1285">
        <v>1324</v>
      </c>
      <c r="B1285">
        <v>1</v>
      </c>
      <c r="C1285">
        <v>8.75</v>
      </c>
      <c r="D1285" s="2">
        <v>44089</v>
      </c>
      <c r="E1285" s="2">
        <v>44089</v>
      </c>
      <c r="F1285">
        <v>15</v>
      </c>
      <c r="G1285" s="10" t="str">
        <f>VLOOKUP(Table_employee_timesheet_fact1[[#This Row],[employee_dim_employee_id]],Dim_Employee!A:C,3,FALSE)</f>
        <v>Lorenzo Medina</v>
      </c>
    </row>
    <row r="1286" spans="1:7" x14ac:dyDescent="0.25">
      <c r="A1286">
        <v>1918</v>
      </c>
      <c r="B1286">
        <v>1</v>
      </c>
      <c r="C1286">
        <v>9</v>
      </c>
      <c r="D1286" s="2">
        <v>44089</v>
      </c>
      <c r="E1286" s="2">
        <v>44089</v>
      </c>
      <c r="F1286">
        <v>19</v>
      </c>
      <c r="G1286" s="10" t="str">
        <f>VLOOKUP(Table_employee_timesheet_fact1[[#This Row],[employee_dim_employee_id]],Dim_Employee!A:C,3,FALSE)</f>
        <v>Ruth Alcantar</v>
      </c>
    </row>
    <row r="1287" spans="1:7" x14ac:dyDescent="0.25">
      <c r="A1287">
        <v>194</v>
      </c>
      <c r="B1287">
        <v>1</v>
      </c>
      <c r="C1287">
        <v>9</v>
      </c>
      <c r="D1287" s="2">
        <v>44088</v>
      </c>
      <c r="E1287" s="2">
        <v>44088</v>
      </c>
      <c r="F1287">
        <v>2</v>
      </c>
      <c r="G1287" s="10" t="str">
        <f>VLOOKUP(Table_employee_timesheet_fact1[[#This Row],[employee_dim_employee_id]],Dim_Employee!A:C,3,FALSE)</f>
        <v>Danir Hernandez</v>
      </c>
    </row>
    <row r="1288" spans="1:7" x14ac:dyDescent="0.25">
      <c r="A1288">
        <v>1534</v>
      </c>
      <c r="B1288">
        <v>1</v>
      </c>
      <c r="C1288">
        <v>9.5</v>
      </c>
      <c r="D1288" s="2">
        <v>44088</v>
      </c>
      <c r="E1288" s="2">
        <v>44088</v>
      </c>
      <c r="F1288">
        <v>17</v>
      </c>
      <c r="G1288" s="10" t="str">
        <f>VLOOKUP(Table_employee_timesheet_fact1[[#This Row],[employee_dim_employee_id]],Dim_Employee!A:C,3,FALSE)</f>
        <v>Maynor Galeano Martinez</v>
      </c>
    </row>
    <row r="1289" spans="1:7" x14ac:dyDescent="0.25">
      <c r="A1289">
        <v>1919</v>
      </c>
      <c r="B1289">
        <v>1</v>
      </c>
      <c r="C1289">
        <v>9.25</v>
      </c>
      <c r="D1289" s="2">
        <v>44088</v>
      </c>
      <c r="E1289" s="2">
        <v>44088</v>
      </c>
      <c r="F1289">
        <v>19</v>
      </c>
      <c r="G1289" s="10" t="str">
        <f>VLOOKUP(Table_employee_timesheet_fact1[[#This Row],[employee_dim_employee_id]],Dim_Employee!A:C,3,FALSE)</f>
        <v>Ruth Alcantar</v>
      </c>
    </row>
    <row r="1290" spans="1:7" x14ac:dyDescent="0.25">
      <c r="A1290">
        <v>967</v>
      </c>
      <c r="B1290">
        <v>1</v>
      </c>
      <c r="C1290">
        <v>9.5</v>
      </c>
      <c r="D1290" s="2">
        <v>44088</v>
      </c>
      <c r="E1290" s="2">
        <v>44088</v>
      </c>
      <c r="F1290">
        <v>9</v>
      </c>
      <c r="G1290" s="10" t="str">
        <f>VLOOKUP(Table_employee_timesheet_fact1[[#This Row],[employee_dim_employee_id]],Dim_Employee!A:C,3,FALSE)</f>
        <v>Jaime Sevilla Hernandez</v>
      </c>
    </row>
    <row r="1291" spans="1:7" x14ac:dyDescent="0.25">
      <c r="A1291">
        <v>1325</v>
      </c>
      <c r="B1291">
        <v>1</v>
      </c>
      <c r="C1291">
        <v>9.5</v>
      </c>
      <c r="D1291" s="2">
        <v>44088</v>
      </c>
      <c r="E1291" s="2">
        <v>44088</v>
      </c>
      <c r="F1291">
        <v>15</v>
      </c>
      <c r="G1291" s="10" t="str">
        <f>VLOOKUP(Table_employee_timesheet_fact1[[#This Row],[employee_dim_employee_id]],Dim_Employee!A:C,3,FALSE)</f>
        <v>Lorenzo Medina</v>
      </c>
    </row>
    <row r="1292" spans="1:7" x14ac:dyDescent="0.25">
      <c r="A1292">
        <v>195</v>
      </c>
      <c r="B1292">
        <v>1</v>
      </c>
      <c r="C1292">
        <v>9.25</v>
      </c>
      <c r="D1292" s="2">
        <v>44085</v>
      </c>
      <c r="E1292" s="2">
        <v>44085</v>
      </c>
      <c r="F1292">
        <v>2</v>
      </c>
      <c r="G1292" s="10" t="str">
        <f>VLOOKUP(Table_employee_timesheet_fact1[[#This Row],[employee_dim_employee_id]],Dim_Employee!A:C,3,FALSE)</f>
        <v>Danir Hernandez</v>
      </c>
    </row>
    <row r="1293" spans="1:7" x14ac:dyDescent="0.25">
      <c r="A1293">
        <v>968</v>
      </c>
      <c r="B1293">
        <v>1</v>
      </c>
      <c r="C1293">
        <v>9.25</v>
      </c>
      <c r="D1293" s="2">
        <v>44085</v>
      </c>
      <c r="E1293" s="2">
        <v>44085</v>
      </c>
      <c r="F1293">
        <v>9</v>
      </c>
      <c r="G1293" s="10" t="str">
        <f>VLOOKUP(Table_employee_timesheet_fact1[[#This Row],[employee_dim_employee_id]],Dim_Employee!A:C,3,FALSE)</f>
        <v>Jaime Sevilla Hernandez</v>
      </c>
    </row>
    <row r="1294" spans="1:7" x14ac:dyDescent="0.25">
      <c r="A1294">
        <v>1326</v>
      </c>
      <c r="B1294">
        <v>1</v>
      </c>
      <c r="C1294">
        <v>9.25</v>
      </c>
      <c r="D1294" s="2">
        <v>44085</v>
      </c>
      <c r="E1294" s="2">
        <v>44085</v>
      </c>
      <c r="F1294">
        <v>15</v>
      </c>
      <c r="G1294" s="10" t="str">
        <f>VLOOKUP(Table_employee_timesheet_fact1[[#This Row],[employee_dim_employee_id]],Dim_Employee!A:C,3,FALSE)</f>
        <v>Lorenzo Medina</v>
      </c>
    </row>
    <row r="1295" spans="1:7" x14ac:dyDescent="0.25">
      <c r="A1295">
        <v>1535</v>
      </c>
      <c r="B1295">
        <v>1</v>
      </c>
      <c r="C1295">
        <v>9</v>
      </c>
      <c r="D1295" s="2">
        <v>44085</v>
      </c>
      <c r="E1295" s="2">
        <v>44085</v>
      </c>
      <c r="F1295">
        <v>17</v>
      </c>
      <c r="G1295" s="10" t="str">
        <f>VLOOKUP(Table_employee_timesheet_fact1[[#This Row],[employee_dim_employee_id]],Dim_Employee!A:C,3,FALSE)</f>
        <v>Maynor Galeano Martinez</v>
      </c>
    </row>
    <row r="1296" spans="1:7" x14ac:dyDescent="0.25">
      <c r="A1296">
        <v>1920</v>
      </c>
      <c r="B1296">
        <v>1</v>
      </c>
      <c r="C1296">
        <v>9</v>
      </c>
      <c r="D1296" s="2">
        <v>44085</v>
      </c>
      <c r="E1296" s="2">
        <v>44085</v>
      </c>
      <c r="F1296">
        <v>19</v>
      </c>
      <c r="G1296" s="10" t="str">
        <f>VLOOKUP(Table_employee_timesheet_fact1[[#This Row],[employee_dim_employee_id]],Dim_Employee!A:C,3,FALSE)</f>
        <v>Ruth Alcantar</v>
      </c>
    </row>
    <row r="1297" spans="1:7" x14ac:dyDescent="0.25">
      <c r="A1297">
        <v>969</v>
      </c>
      <c r="B1297">
        <v>1</v>
      </c>
      <c r="C1297">
        <v>9.75</v>
      </c>
      <c r="D1297" s="2">
        <v>44084</v>
      </c>
      <c r="E1297" s="2">
        <v>44084</v>
      </c>
      <c r="F1297">
        <v>9</v>
      </c>
      <c r="G1297" s="10" t="str">
        <f>VLOOKUP(Table_employee_timesheet_fact1[[#This Row],[employee_dim_employee_id]],Dim_Employee!A:C,3,FALSE)</f>
        <v>Jaime Sevilla Hernandez</v>
      </c>
    </row>
    <row r="1298" spans="1:7" x14ac:dyDescent="0.25">
      <c r="A1298">
        <v>1327</v>
      </c>
      <c r="B1298">
        <v>1</v>
      </c>
      <c r="C1298">
        <v>9.75</v>
      </c>
      <c r="D1298" s="2">
        <v>44084</v>
      </c>
      <c r="E1298" s="2">
        <v>44084</v>
      </c>
      <c r="F1298">
        <v>15</v>
      </c>
      <c r="G1298" s="10" t="str">
        <f>VLOOKUP(Table_employee_timesheet_fact1[[#This Row],[employee_dim_employee_id]],Dim_Employee!A:C,3,FALSE)</f>
        <v>Lorenzo Medina</v>
      </c>
    </row>
    <row r="1299" spans="1:7" x14ac:dyDescent="0.25">
      <c r="A1299">
        <v>196</v>
      </c>
      <c r="B1299">
        <v>1</v>
      </c>
      <c r="C1299">
        <v>9</v>
      </c>
      <c r="D1299" s="2">
        <v>44084</v>
      </c>
      <c r="E1299" s="2">
        <v>44084</v>
      </c>
      <c r="F1299">
        <v>2</v>
      </c>
      <c r="G1299" s="10" t="str">
        <f>VLOOKUP(Table_employee_timesheet_fact1[[#This Row],[employee_dim_employee_id]],Dim_Employee!A:C,3,FALSE)</f>
        <v>Danir Hernandez</v>
      </c>
    </row>
    <row r="1300" spans="1:7" x14ac:dyDescent="0.25">
      <c r="A1300">
        <v>1921</v>
      </c>
      <c r="B1300">
        <v>1</v>
      </c>
      <c r="C1300">
        <v>9.25</v>
      </c>
      <c r="D1300" s="2">
        <v>44084</v>
      </c>
      <c r="E1300" s="2">
        <v>44084</v>
      </c>
      <c r="F1300">
        <v>19</v>
      </c>
      <c r="G1300" s="10" t="str">
        <f>VLOOKUP(Table_employee_timesheet_fact1[[#This Row],[employee_dim_employee_id]],Dim_Employee!A:C,3,FALSE)</f>
        <v>Ruth Alcantar</v>
      </c>
    </row>
    <row r="1301" spans="1:7" x14ac:dyDescent="0.25">
      <c r="A1301">
        <v>1536</v>
      </c>
      <c r="B1301">
        <v>1</v>
      </c>
      <c r="C1301">
        <v>9.75</v>
      </c>
      <c r="D1301" s="2">
        <v>44084</v>
      </c>
      <c r="E1301" s="2">
        <v>44084</v>
      </c>
      <c r="F1301">
        <v>17</v>
      </c>
      <c r="G1301" s="10" t="str">
        <f>VLOOKUP(Table_employee_timesheet_fact1[[#This Row],[employee_dim_employee_id]],Dim_Employee!A:C,3,FALSE)</f>
        <v>Maynor Galeano Martinez</v>
      </c>
    </row>
    <row r="1302" spans="1:7" x14ac:dyDescent="0.25">
      <c r="A1302">
        <v>970</v>
      </c>
      <c r="B1302">
        <v>1</v>
      </c>
      <c r="C1302">
        <v>9</v>
      </c>
      <c r="D1302" s="2">
        <v>44083</v>
      </c>
      <c r="E1302" s="2">
        <v>44083</v>
      </c>
      <c r="F1302">
        <v>9</v>
      </c>
      <c r="G1302" s="10" t="str">
        <f>VLOOKUP(Table_employee_timesheet_fact1[[#This Row],[employee_dim_employee_id]],Dim_Employee!A:C,3,FALSE)</f>
        <v>Jaime Sevilla Hernandez</v>
      </c>
    </row>
    <row r="1303" spans="1:7" x14ac:dyDescent="0.25">
      <c r="A1303">
        <v>1328</v>
      </c>
      <c r="B1303">
        <v>1</v>
      </c>
      <c r="C1303">
        <v>9</v>
      </c>
      <c r="D1303" s="2">
        <v>44083</v>
      </c>
      <c r="E1303" s="2">
        <v>44083</v>
      </c>
      <c r="F1303">
        <v>15</v>
      </c>
      <c r="G1303" s="10" t="str">
        <f>VLOOKUP(Table_employee_timesheet_fact1[[#This Row],[employee_dim_employee_id]],Dim_Employee!A:C,3,FALSE)</f>
        <v>Lorenzo Medina</v>
      </c>
    </row>
    <row r="1304" spans="1:7" x14ac:dyDescent="0.25">
      <c r="A1304">
        <v>1537</v>
      </c>
      <c r="B1304">
        <v>1</v>
      </c>
      <c r="C1304">
        <v>8.5</v>
      </c>
      <c r="D1304" s="2">
        <v>44083</v>
      </c>
      <c r="E1304" s="2">
        <v>44083</v>
      </c>
      <c r="F1304">
        <v>17</v>
      </c>
      <c r="G1304" s="10" t="str">
        <f>VLOOKUP(Table_employee_timesheet_fact1[[#This Row],[employee_dim_employee_id]],Dim_Employee!A:C,3,FALSE)</f>
        <v>Maynor Galeano Martinez</v>
      </c>
    </row>
    <row r="1305" spans="1:7" x14ac:dyDescent="0.25">
      <c r="A1305">
        <v>1922</v>
      </c>
      <c r="B1305">
        <v>1</v>
      </c>
      <c r="C1305">
        <v>9</v>
      </c>
      <c r="D1305" s="2">
        <v>44083</v>
      </c>
      <c r="E1305" s="2">
        <v>44083</v>
      </c>
      <c r="F1305">
        <v>19</v>
      </c>
      <c r="G1305" s="10" t="str">
        <f>VLOOKUP(Table_employee_timesheet_fact1[[#This Row],[employee_dim_employee_id]],Dim_Employee!A:C,3,FALSE)</f>
        <v>Ruth Alcantar</v>
      </c>
    </row>
    <row r="1306" spans="1:7" x14ac:dyDescent="0.25">
      <c r="A1306">
        <v>197</v>
      </c>
      <c r="B1306">
        <v>1</v>
      </c>
      <c r="C1306">
        <v>9</v>
      </c>
      <c r="D1306" s="2">
        <v>44083</v>
      </c>
      <c r="E1306" s="2">
        <v>44083</v>
      </c>
      <c r="F1306">
        <v>2</v>
      </c>
      <c r="G1306" s="10" t="str">
        <f>VLOOKUP(Table_employee_timesheet_fact1[[#This Row],[employee_dim_employee_id]],Dim_Employee!A:C,3,FALSE)</f>
        <v>Danir Hernandez</v>
      </c>
    </row>
    <row r="1307" spans="1:7" x14ac:dyDescent="0.25">
      <c r="A1307">
        <v>1538</v>
      </c>
      <c r="B1307">
        <v>1</v>
      </c>
      <c r="C1307">
        <v>9</v>
      </c>
      <c r="D1307" s="2">
        <v>44082</v>
      </c>
      <c r="E1307" s="2">
        <v>44082</v>
      </c>
      <c r="F1307">
        <v>17</v>
      </c>
      <c r="G1307" s="10" t="str">
        <f>VLOOKUP(Table_employee_timesheet_fact1[[#This Row],[employee_dim_employee_id]],Dim_Employee!A:C,3,FALSE)</f>
        <v>Maynor Galeano Martinez</v>
      </c>
    </row>
    <row r="1308" spans="1:7" x14ac:dyDescent="0.25">
      <c r="A1308">
        <v>971</v>
      </c>
      <c r="B1308">
        <v>1</v>
      </c>
      <c r="C1308">
        <v>9</v>
      </c>
      <c r="D1308" s="2">
        <v>44082</v>
      </c>
      <c r="E1308" s="2">
        <v>44082</v>
      </c>
      <c r="F1308">
        <v>9</v>
      </c>
      <c r="G1308" s="10" t="str">
        <f>VLOOKUP(Table_employee_timesheet_fact1[[#This Row],[employee_dim_employee_id]],Dim_Employee!A:C,3,FALSE)</f>
        <v>Jaime Sevilla Hernandez</v>
      </c>
    </row>
    <row r="1309" spans="1:7" x14ac:dyDescent="0.25">
      <c r="A1309">
        <v>1923</v>
      </c>
      <c r="B1309">
        <v>1</v>
      </c>
      <c r="C1309">
        <v>9.25</v>
      </c>
      <c r="D1309" s="2">
        <v>44082</v>
      </c>
      <c r="E1309" s="2">
        <v>44082</v>
      </c>
      <c r="F1309">
        <v>19</v>
      </c>
      <c r="G1309" s="10" t="str">
        <f>VLOOKUP(Table_employee_timesheet_fact1[[#This Row],[employee_dim_employee_id]],Dim_Employee!A:C,3,FALSE)</f>
        <v>Ruth Alcantar</v>
      </c>
    </row>
    <row r="1310" spans="1:7" x14ac:dyDescent="0.25">
      <c r="A1310">
        <v>1329</v>
      </c>
      <c r="B1310">
        <v>1</v>
      </c>
      <c r="C1310">
        <v>9</v>
      </c>
      <c r="D1310" s="2">
        <v>44082</v>
      </c>
      <c r="E1310" s="2">
        <v>44082</v>
      </c>
      <c r="F1310">
        <v>15</v>
      </c>
      <c r="G1310" s="10" t="str">
        <f>VLOOKUP(Table_employee_timesheet_fact1[[#This Row],[employee_dim_employee_id]],Dim_Employee!A:C,3,FALSE)</f>
        <v>Lorenzo Medina</v>
      </c>
    </row>
    <row r="1311" spans="1:7" x14ac:dyDescent="0.25">
      <c r="A1311">
        <v>198</v>
      </c>
      <c r="B1311">
        <v>1</v>
      </c>
      <c r="C1311">
        <v>8.75</v>
      </c>
      <c r="D1311" s="2">
        <v>44082</v>
      </c>
      <c r="E1311" s="2">
        <v>44082</v>
      </c>
      <c r="F1311">
        <v>2</v>
      </c>
      <c r="G1311" s="10" t="str">
        <f>VLOOKUP(Table_employee_timesheet_fact1[[#This Row],[employee_dim_employee_id]],Dim_Employee!A:C,3,FALSE)</f>
        <v>Danir Hernandez</v>
      </c>
    </row>
    <row r="1312" spans="1:7" x14ac:dyDescent="0.25">
      <c r="A1312">
        <v>1539</v>
      </c>
      <c r="B1312">
        <v>1</v>
      </c>
      <c r="C1312">
        <v>9.25</v>
      </c>
      <c r="D1312" s="2">
        <v>44078</v>
      </c>
      <c r="E1312" s="2">
        <v>44078</v>
      </c>
      <c r="F1312">
        <v>17</v>
      </c>
      <c r="G1312" s="10" t="str">
        <f>VLOOKUP(Table_employee_timesheet_fact1[[#This Row],[employee_dim_employee_id]],Dim_Employee!A:C,3,FALSE)</f>
        <v>Maynor Galeano Martinez</v>
      </c>
    </row>
    <row r="1313" spans="1:7" x14ac:dyDescent="0.25">
      <c r="A1313">
        <v>972</v>
      </c>
      <c r="B1313">
        <v>1</v>
      </c>
      <c r="C1313">
        <v>9</v>
      </c>
      <c r="D1313" s="2">
        <v>44078</v>
      </c>
      <c r="E1313" s="2">
        <v>44078</v>
      </c>
      <c r="F1313">
        <v>9</v>
      </c>
      <c r="G1313" s="10" t="str">
        <f>VLOOKUP(Table_employee_timesheet_fact1[[#This Row],[employee_dim_employee_id]],Dim_Employee!A:C,3,FALSE)</f>
        <v>Jaime Sevilla Hernandez</v>
      </c>
    </row>
    <row r="1314" spans="1:7" x14ac:dyDescent="0.25">
      <c r="A1314">
        <v>199</v>
      </c>
      <c r="B1314">
        <v>1</v>
      </c>
      <c r="C1314">
        <v>9.25</v>
      </c>
      <c r="D1314" s="2">
        <v>44078</v>
      </c>
      <c r="E1314" s="2">
        <v>44078</v>
      </c>
      <c r="F1314">
        <v>2</v>
      </c>
      <c r="G1314" s="10" t="str">
        <f>VLOOKUP(Table_employee_timesheet_fact1[[#This Row],[employee_dim_employee_id]],Dim_Employee!A:C,3,FALSE)</f>
        <v>Danir Hernandez</v>
      </c>
    </row>
    <row r="1315" spans="1:7" x14ac:dyDescent="0.25">
      <c r="A1315">
        <v>1330</v>
      </c>
      <c r="B1315">
        <v>1</v>
      </c>
      <c r="C1315">
        <v>9.25</v>
      </c>
      <c r="D1315" s="2">
        <v>44078</v>
      </c>
      <c r="E1315" s="2">
        <v>44078</v>
      </c>
      <c r="F1315">
        <v>15</v>
      </c>
      <c r="G1315" s="10" t="str">
        <f>VLOOKUP(Table_employee_timesheet_fact1[[#This Row],[employee_dim_employee_id]],Dim_Employee!A:C,3,FALSE)</f>
        <v>Lorenzo Medina</v>
      </c>
    </row>
    <row r="1316" spans="1:7" x14ac:dyDescent="0.25">
      <c r="A1316">
        <v>973</v>
      </c>
      <c r="B1316">
        <v>1</v>
      </c>
      <c r="C1316">
        <v>9.25</v>
      </c>
      <c r="D1316" s="2">
        <v>44077</v>
      </c>
      <c r="E1316" s="2">
        <v>44077</v>
      </c>
      <c r="F1316">
        <v>9</v>
      </c>
      <c r="G1316" s="10" t="str">
        <f>VLOOKUP(Table_employee_timesheet_fact1[[#This Row],[employee_dim_employee_id]],Dim_Employee!A:C,3,FALSE)</f>
        <v>Jaime Sevilla Hernandez</v>
      </c>
    </row>
    <row r="1317" spans="1:7" x14ac:dyDescent="0.25">
      <c r="A1317">
        <v>1331</v>
      </c>
      <c r="B1317">
        <v>1</v>
      </c>
      <c r="C1317">
        <v>9.25</v>
      </c>
      <c r="D1317" s="2">
        <v>44077</v>
      </c>
      <c r="E1317" s="2">
        <v>44077</v>
      </c>
      <c r="F1317">
        <v>15</v>
      </c>
      <c r="G1317" s="10" t="str">
        <f>VLOOKUP(Table_employee_timesheet_fact1[[#This Row],[employee_dim_employee_id]],Dim_Employee!A:C,3,FALSE)</f>
        <v>Lorenzo Medina</v>
      </c>
    </row>
    <row r="1318" spans="1:7" x14ac:dyDescent="0.25">
      <c r="A1318">
        <v>1924</v>
      </c>
      <c r="B1318">
        <v>1</v>
      </c>
      <c r="C1318">
        <v>9.25</v>
      </c>
      <c r="D1318" s="2">
        <v>44077</v>
      </c>
      <c r="E1318" s="2">
        <v>44077</v>
      </c>
      <c r="F1318">
        <v>19</v>
      </c>
      <c r="G1318" s="10" t="str">
        <f>VLOOKUP(Table_employee_timesheet_fact1[[#This Row],[employee_dim_employee_id]],Dim_Employee!A:C,3,FALSE)</f>
        <v>Ruth Alcantar</v>
      </c>
    </row>
    <row r="1319" spans="1:7" x14ac:dyDescent="0.25">
      <c r="A1319">
        <v>1540</v>
      </c>
      <c r="B1319">
        <v>1</v>
      </c>
      <c r="C1319">
        <v>9.25</v>
      </c>
      <c r="D1319" s="2">
        <v>44077</v>
      </c>
      <c r="E1319" s="2">
        <v>44077</v>
      </c>
      <c r="F1319">
        <v>17</v>
      </c>
      <c r="G1319" s="10" t="str">
        <f>VLOOKUP(Table_employee_timesheet_fact1[[#This Row],[employee_dim_employee_id]],Dim_Employee!A:C,3,FALSE)</f>
        <v>Maynor Galeano Martinez</v>
      </c>
    </row>
    <row r="1320" spans="1:7" x14ac:dyDescent="0.25">
      <c r="A1320">
        <v>200</v>
      </c>
      <c r="B1320">
        <v>1</v>
      </c>
      <c r="C1320">
        <v>9.25</v>
      </c>
      <c r="D1320" s="2">
        <v>44077</v>
      </c>
      <c r="E1320" s="2">
        <v>44077</v>
      </c>
      <c r="F1320">
        <v>2</v>
      </c>
      <c r="G1320" s="10" t="str">
        <f>VLOOKUP(Table_employee_timesheet_fact1[[#This Row],[employee_dim_employee_id]],Dim_Employee!A:C,3,FALSE)</f>
        <v>Danir Hernandez</v>
      </c>
    </row>
    <row r="1321" spans="1:7" x14ac:dyDescent="0.25">
      <c r="A1321">
        <v>201</v>
      </c>
      <c r="B1321">
        <v>1</v>
      </c>
      <c r="C1321">
        <v>9</v>
      </c>
      <c r="D1321" s="2">
        <v>44076</v>
      </c>
      <c r="E1321" s="2">
        <v>44076</v>
      </c>
      <c r="F1321">
        <v>2</v>
      </c>
      <c r="G1321" s="10" t="str">
        <f>VLOOKUP(Table_employee_timesheet_fact1[[#This Row],[employee_dim_employee_id]],Dim_Employee!A:C,3,FALSE)</f>
        <v>Danir Hernandez</v>
      </c>
    </row>
    <row r="1322" spans="1:7" x14ac:dyDescent="0.25">
      <c r="A1322">
        <v>974</v>
      </c>
      <c r="B1322">
        <v>1</v>
      </c>
      <c r="C1322">
        <v>9</v>
      </c>
      <c r="D1322" s="2">
        <v>44076</v>
      </c>
      <c r="E1322" s="2">
        <v>44076</v>
      </c>
      <c r="F1322">
        <v>9</v>
      </c>
      <c r="G1322" s="10" t="str">
        <f>VLOOKUP(Table_employee_timesheet_fact1[[#This Row],[employee_dim_employee_id]],Dim_Employee!A:C,3,FALSE)</f>
        <v>Jaime Sevilla Hernandez</v>
      </c>
    </row>
    <row r="1323" spans="1:7" x14ac:dyDescent="0.25">
      <c r="A1323">
        <v>1332</v>
      </c>
      <c r="B1323">
        <v>1</v>
      </c>
      <c r="C1323">
        <v>9</v>
      </c>
      <c r="D1323" s="2">
        <v>44076</v>
      </c>
      <c r="E1323" s="2">
        <v>44076</v>
      </c>
      <c r="F1323">
        <v>15</v>
      </c>
      <c r="G1323" s="10" t="str">
        <f>VLOOKUP(Table_employee_timesheet_fact1[[#This Row],[employee_dim_employee_id]],Dim_Employee!A:C,3,FALSE)</f>
        <v>Lorenzo Medina</v>
      </c>
    </row>
    <row r="1324" spans="1:7" x14ac:dyDescent="0.25">
      <c r="A1324">
        <v>1925</v>
      </c>
      <c r="B1324">
        <v>1</v>
      </c>
      <c r="C1324">
        <v>8.75</v>
      </c>
      <c r="D1324" s="2">
        <v>44076</v>
      </c>
      <c r="E1324" s="2">
        <v>44076</v>
      </c>
      <c r="F1324">
        <v>19</v>
      </c>
      <c r="G1324" s="10" t="str">
        <f>VLOOKUP(Table_employee_timesheet_fact1[[#This Row],[employee_dim_employee_id]],Dim_Employee!A:C,3,FALSE)</f>
        <v>Ruth Alcantar</v>
      </c>
    </row>
    <row r="1325" spans="1:7" x14ac:dyDescent="0.25">
      <c r="A1325">
        <v>1541</v>
      </c>
      <c r="B1325">
        <v>1</v>
      </c>
      <c r="C1325">
        <v>9</v>
      </c>
      <c r="D1325" s="2">
        <v>44076</v>
      </c>
      <c r="E1325" s="2">
        <v>44076</v>
      </c>
      <c r="F1325">
        <v>17</v>
      </c>
      <c r="G1325" s="10" t="str">
        <f>VLOOKUP(Table_employee_timesheet_fact1[[#This Row],[employee_dim_employee_id]],Dim_Employee!A:C,3,FALSE)</f>
        <v>Maynor Galeano Martinez</v>
      </c>
    </row>
    <row r="1326" spans="1:7" x14ac:dyDescent="0.25">
      <c r="A1326">
        <v>1926</v>
      </c>
      <c r="B1326">
        <v>1</v>
      </c>
      <c r="C1326">
        <v>9.75</v>
      </c>
      <c r="D1326" s="2">
        <v>44075</v>
      </c>
      <c r="E1326" s="2">
        <v>44075</v>
      </c>
      <c r="F1326">
        <v>19</v>
      </c>
      <c r="G1326" s="10" t="str">
        <f>VLOOKUP(Table_employee_timesheet_fact1[[#This Row],[employee_dim_employee_id]],Dim_Employee!A:C,3,FALSE)</f>
        <v>Ruth Alcantar</v>
      </c>
    </row>
    <row r="1327" spans="1:7" x14ac:dyDescent="0.25">
      <c r="A1327">
        <v>1542</v>
      </c>
      <c r="B1327">
        <v>1</v>
      </c>
      <c r="C1327">
        <v>9.75</v>
      </c>
      <c r="D1327" s="2">
        <v>44075</v>
      </c>
      <c r="E1327" s="2">
        <v>44075</v>
      </c>
      <c r="F1327">
        <v>17</v>
      </c>
      <c r="G1327" s="10" t="str">
        <f>VLOOKUP(Table_employee_timesheet_fact1[[#This Row],[employee_dim_employee_id]],Dim_Employee!A:C,3,FALSE)</f>
        <v>Maynor Galeano Martinez</v>
      </c>
    </row>
    <row r="1328" spans="1:7" x14ac:dyDescent="0.25">
      <c r="A1328">
        <v>202</v>
      </c>
      <c r="B1328">
        <v>1</v>
      </c>
      <c r="C1328">
        <v>9.75</v>
      </c>
      <c r="D1328" s="2">
        <v>44075</v>
      </c>
      <c r="E1328" s="2">
        <v>44075</v>
      </c>
      <c r="F1328">
        <v>2</v>
      </c>
      <c r="G1328" s="10" t="str">
        <f>VLOOKUP(Table_employee_timesheet_fact1[[#This Row],[employee_dim_employee_id]],Dim_Employee!A:C,3,FALSE)</f>
        <v>Danir Hernandez</v>
      </c>
    </row>
    <row r="1329" spans="1:7" x14ac:dyDescent="0.25">
      <c r="A1329">
        <v>975</v>
      </c>
      <c r="B1329">
        <v>1</v>
      </c>
      <c r="C1329">
        <v>9.75</v>
      </c>
      <c r="D1329" s="2">
        <v>44075</v>
      </c>
      <c r="E1329" s="2">
        <v>44075</v>
      </c>
      <c r="F1329">
        <v>9</v>
      </c>
      <c r="G1329" s="10" t="str">
        <f>VLOOKUP(Table_employee_timesheet_fact1[[#This Row],[employee_dim_employee_id]],Dim_Employee!A:C,3,FALSE)</f>
        <v>Jaime Sevilla Hernandez</v>
      </c>
    </row>
    <row r="1330" spans="1:7" x14ac:dyDescent="0.25">
      <c r="A1330">
        <v>1333</v>
      </c>
      <c r="B1330">
        <v>1</v>
      </c>
      <c r="C1330">
        <v>9.75</v>
      </c>
      <c r="D1330" s="2">
        <v>44075</v>
      </c>
      <c r="E1330" s="2">
        <v>44075</v>
      </c>
      <c r="F1330">
        <v>15</v>
      </c>
      <c r="G1330" s="10" t="str">
        <f>VLOOKUP(Table_employee_timesheet_fact1[[#This Row],[employee_dim_employee_id]],Dim_Employee!A:C,3,FALSE)</f>
        <v>Lorenzo Medina</v>
      </c>
    </row>
    <row r="1331" spans="1:7" x14ac:dyDescent="0.25">
      <c r="A1331">
        <v>1543</v>
      </c>
      <c r="B1331">
        <v>1</v>
      </c>
      <c r="C1331">
        <v>9.5</v>
      </c>
      <c r="D1331" s="2">
        <v>44074</v>
      </c>
      <c r="E1331" s="2">
        <v>44074</v>
      </c>
      <c r="F1331">
        <v>17</v>
      </c>
      <c r="G1331" s="10" t="str">
        <f>VLOOKUP(Table_employee_timesheet_fact1[[#This Row],[employee_dim_employee_id]],Dim_Employee!A:C,3,FALSE)</f>
        <v>Maynor Galeano Martinez</v>
      </c>
    </row>
    <row r="1332" spans="1:7" x14ac:dyDescent="0.25">
      <c r="A1332">
        <v>203</v>
      </c>
      <c r="B1332">
        <v>1</v>
      </c>
      <c r="C1332">
        <v>9.5</v>
      </c>
      <c r="D1332" s="2">
        <v>44074</v>
      </c>
      <c r="E1332" s="2">
        <v>44074</v>
      </c>
      <c r="F1332">
        <v>2</v>
      </c>
      <c r="G1332" s="10" t="str">
        <f>VLOOKUP(Table_employee_timesheet_fact1[[#This Row],[employee_dim_employee_id]],Dim_Employee!A:C,3,FALSE)</f>
        <v>Danir Hernandez</v>
      </c>
    </row>
    <row r="1333" spans="1:7" x14ac:dyDescent="0.25">
      <c r="A1333">
        <v>976</v>
      </c>
      <c r="B1333">
        <v>1</v>
      </c>
      <c r="C1333">
        <v>9.5</v>
      </c>
      <c r="D1333" s="2">
        <v>44074</v>
      </c>
      <c r="E1333" s="2">
        <v>44074</v>
      </c>
      <c r="F1333">
        <v>9</v>
      </c>
      <c r="G1333" s="10" t="str">
        <f>VLOOKUP(Table_employee_timesheet_fact1[[#This Row],[employee_dim_employee_id]],Dim_Employee!A:C,3,FALSE)</f>
        <v>Jaime Sevilla Hernandez</v>
      </c>
    </row>
    <row r="1334" spans="1:7" x14ac:dyDescent="0.25">
      <c r="A1334">
        <v>1334</v>
      </c>
      <c r="B1334">
        <v>1</v>
      </c>
      <c r="C1334">
        <v>9.5</v>
      </c>
      <c r="D1334" s="2">
        <v>44074</v>
      </c>
      <c r="E1334" s="2">
        <v>44074</v>
      </c>
      <c r="F1334">
        <v>15</v>
      </c>
      <c r="G1334" s="10" t="str">
        <f>VLOOKUP(Table_employee_timesheet_fact1[[#This Row],[employee_dim_employee_id]],Dim_Employee!A:C,3,FALSE)</f>
        <v>Lorenzo Medina</v>
      </c>
    </row>
    <row r="1335" spans="1:7" x14ac:dyDescent="0.25">
      <c r="A1335">
        <v>1927</v>
      </c>
      <c r="B1335">
        <v>1</v>
      </c>
      <c r="C1335">
        <v>9</v>
      </c>
      <c r="D1335" s="2">
        <v>44074</v>
      </c>
      <c r="E1335" s="2">
        <v>44074</v>
      </c>
      <c r="F1335">
        <v>19</v>
      </c>
      <c r="G1335" s="10" t="str">
        <f>VLOOKUP(Table_employee_timesheet_fact1[[#This Row],[employee_dim_employee_id]],Dim_Employee!A:C,3,FALSE)</f>
        <v>Ruth Alcantar</v>
      </c>
    </row>
    <row r="1336" spans="1:7" x14ac:dyDescent="0.25">
      <c r="A1336">
        <v>977</v>
      </c>
      <c r="B1336">
        <v>1</v>
      </c>
      <c r="C1336">
        <v>7.5</v>
      </c>
      <c r="D1336" s="2">
        <v>44071</v>
      </c>
      <c r="E1336" s="2">
        <v>44071</v>
      </c>
      <c r="F1336">
        <v>9</v>
      </c>
      <c r="G1336" s="10" t="str">
        <f>VLOOKUP(Table_employee_timesheet_fact1[[#This Row],[employee_dim_employee_id]],Dim_Employee!A:C,3,FALSE)</f>
        <v>Jaime Sevilla Hernandez</v>
      </c>
    </row>
    <row r="1337" spans="1:7" x14ac:dyDescent="0.25">
      <c r="A1337">
        <v>1335</v>
      </c>
      <c r="B1337">
        <v>1</v>
      </c>
      <c r="C1337">
        <v>7.5</v>
      </c>
      <c r="D1337" s="2">
        <v>44071</v>
      </c>
      <c r="E1337" s="2">
        <v>44071</v>
      </c>
      <c r="F1337">
        <v>15</v>
      </c>
      <c r="G1337" s="10" t="str">
        <f>VLOOKUP(Table_employee_timesheet_fact1[[#This Row],[employee_dim_employee_id]],Dim_Employee!A:C,3,FALSE)</f>
        <v>Lorenzo Medina</v>
      </c>
    </row>
    <row r="1338" spans="1:7" x14ac:dyDescent="0.25">
      <c r="A1338">
        <v>1928</v>
      </c>
      <c r="B1338">
        <v>1</v>
      </c>
      <c r="C1338">
        <v>8</v>
      </c>
      <c r="D1338" s="2">
        <v>44071</v>
      </c>
      <c r="E1338" s="2">
        <v>44071</v>
      </c>
      <c r="F1338">
        <v>19</v>
      </c>
      <c r="G1338" s="10" t="str">
        <f>VLOOKUP(Table_employee_timesheet_fact1[[#This Row],[employee_dim_employee_id]],Dim_Employee!A:C,3,FALSE)</f>
        <v>Ruth Alcantar</v>
      </c>
    </row>
    <row r="1339" spans="1:7" x14ac:dyDescent="0.25">
      <c r="A1339">
        <v>1544</v>
      </c>
      <c r="B1339">
        <v>1</v>
      </c>
      <c r="C1339">
        <v>7.5</v>
      </c>
      <c r="D1339" s="2">
        <v>44071</v>
      </c>
      <c r="E1339" s="2">
        <v>44071</v>
      </c>
      <c r="F1339">
        <v>17</v>
      </c>
      <c r="G1339" s="10" t="str">
        <f>VLOOKUP(Table_employee_timesheet_fact1[[#This Row],[employee_dim_employee_id]],Dim_Employee!A:C,3,FALSE)</f>
        <v>Maynor Galeano Martinez</v>
      </c>
    </row>
    <row r="1340" spans="1:7" x14ac:dyDescent="0.25">
      <c r="A1340">
        <v>204</v>
      </c>
      <c r="B1340">
        <v>1</v>
      </c>
      <c r="C1340">
        <v>7.5</v>
      </c>
      <c r="D1340" s="2">
        <v>44071</v>
      </c>
      <c r="E1340" s="2">
        <v>44071</v>
      </c>
      <c r="F1340">
        <v>2</v>
      </c>
      <c r="G1340" s="10" t="str">
        <f>VLOOKUP(Table_employee_timesheet_fact1[[#This Row],[employee_dim_employee_id]],Dim_Employee!A:C,3,FALSE)</f>
        <v>Danir Hernandez</v>
      </c>
    </row>
    <row r="1341" spans="1:7" x14ac:dyDescent="0.25">
      <c r="A1341">
        <v>1336</v>
      </c>
      <c r="B1341">
        <v>1</v>
      </c>
      <c r="C1341">
        <v>9.5</v>
      </c>
      <c r="D1341" s="2">
        <v>44070</v>
      </c>
      <c r="E1341" s="2">
        <v>44070</v>
      </c>
      <c r="F1341">
        <v>15</v>
      </c>
      <c r="G1341" s="10" t="str">
        <f>VLOOKUP(Table_employee_timesheet_fact1[[#This Row],[employee_dim_employee_id]],Dim_Employee!A:C,3,FALSE)</f>
        <v>Lorenzo Medina</v>
      </c>
    </row>
    <row r="1342" spans="1:7" x14ac:dyDescent="0.25">
      <c r="A1342">
        <v>205</v>
      </c>
      <c r="B1342">
        <v>1</v>
      </c>
      <c r="C1342">
        <v>8.75</v>
      </c>
      <c r="D1342" s="2">
        <v>44070</v>
      </c>
      <c r="E1342" s="2">
        <v>44070</v>
      </c>
      <c r="F1342">
        <v>2</v>
      </c>
      <c r="G1342" s="10" t="str">
        <f>VLOOKUP(Table_employee_timesheet_fact1[[#This Row],[employee_dim_employee_id]],Dim_Employee!A:C,3,FALSE)</f>
        <v>Danir Hernandez</v>
      </c>
    </row>
    <row r="1343" spans="1:7" x14ac:dyDescent="0.25">
      <c r="A1343">
        <v>1929</v>
      </c>
      <c r="B1343">
        <v>1</v>
      </c>
      <c r="C1343">
        <v>9</v>
      </c>
      <c r="D1343" s="2">
        <v>44070</v>
      </c>
      <c r="E1343" s="2">
        <v>44070</v>
      </c>
      <c r="F1343">
        <v>19</v>
      </c>
      <c r="G1343" s="10" t="str">
        <f>VLOOKUP(Table_employee_timesheet_fact1[[#This Row],[employee_dim_employee_id]],Dim_Employee!A:C,3,FALSE)</f>
        <v>Ruth Alcantar</v>
      </c>
    </row>
    <row r="1344" spans="1:7" x14ac:dyDescent="0.25">
      <c r="A1344">
        <v>978</v>
      </c>
      <c r="B1344">
        <v>1</v>
      </c>
      <c r="C1344">
        <v>8.5</v>
      </c>
      <c r="D1344" s="2">
        <v>44070</v>
      </c>
      <c r="E1344" s="2">
        <v>44070</v>
      </c>
      <c r="F1344">
        <v>9</v>
      </c>
      <c r="G1344" s="10" t="str">
        <f>VLOOKUP(Table_employee_timesheet_fact1[[#This Row],[employee_dim_employee_id]],Dim_Employee!A:C,3,FALSE)</f>
        <v>Jaime Sevilla Hernandez</v>
      </c>
    </row>
    <row r="1345" spans="1:7" x14ac:dyDescent="0.25">
      <c r="A1345">
        <v>1545</v>
      </c>
      <c r="B1345">
        <v>1</v>
      </c>
      <c r="C1345">
        <v>9.5</v>
      </c>
      <c r="D1345" s="2">
        <v>44070</v>
      </c>
      <c r="E1345" s="2">
        <v>44070</v>
      </c>
      <c r="F1345">
        <v>17</v>
      </c>
      <c r="G1345" s="10" t="str">
        <f>VLOOKUP(Table_employee_timesheet_fact1[[#This Row],[employee_dim_employee_id]],Dim_Employee!A:C,3,FALSE)</f>
        <v>Maynor Galeano Martinez</v>
      </c>
    </row>
    <row r="1346" spans="1:7" x14ac:dyDescent="0.25">
      <c r="A1346">
        <v>1337</v>
      </c>
      <c r="B1346">
        <v>1</v>
      </c>
      <c r="C1346">
        <v>9.25</v>
      </c>
      <c r="D1346" s="2">
        <v>44069</v>
      </c>
      <c r="E1346" s="2">
        <v>44069</v>
      </c>
      <c r="F1346">
        <v>15</v>
      </c>
      <c r="G1346" s="10" t="str">
        <f>VLOOKUP(Table_employee_timesheet_fact1[[#This Row],[employee_dim_employee_id]],Dim_Employee!A:C,3,FALSE)</f>
        <v>Lorenzo Medina</v>
      </c>
    </row>
    <row r="1347" spans="1:7" x14ac:dyDescent="0.25">
      <c r="A1347">
        <v>1546</v>
      </c>
      <c r="B1347">
        <v>1</v>
      </c>
      <c r="C1347">
        <v>9.25</v>
      </c>
      <c r="D1347" s="2">
        <v>44069</v>
      </c>
      <c r="E1347" s="2">
        <v>44069</v>
      </c>
      <c r="F1347">
        <v>17</v>
      </c>
      <c r="G1347" s="10" t="str">
        <f>VLOOKUP(Table_employee_timesheet_fact1[[#This Row],[employee_dim_employee_id]],Dim_Employee!A:C,3,FALSE)</f>
        <v>Maynor Galeano Martinez</v>
      </c>
    </row>
    <row r="1348" spans="1:7" x14ac:dyDescent="0.25">
      <c r="A1348">
        <v>206</v>
      </c>
      <c r="B1348">
        <v>1</v>
      </c>
      <c r="C1348">
        <v>9.25</v>
      </c>
      <c r="D1348" s="2">
        <v>44069</v>
      </c>
      <c r="E1348" s="2">
        <v>44069</v>
      </c>
      <c r="F1348">
        <v>2</v>
      </c>
      <c r="G1348" s="10" t="str">
        <f>VLOOKUP(Table_employee_timesheet_fact1[[#This Row],[employee_dim_employee_id]],Dim_Employee!A:C,3,FALSE)</f>
        <v>Danir Hernandez</v>
      </c>
    </row>
    <row r="1349" spans="1:7" x14ac:dyDescent="0.25">
      <c r="A1349">
        <v>1930</v>
      </c>
      <c r="B1349">
        <v>1</v>
      </c>
      <c r="C1349">
        <v>8.75</v>
      </c>
      <c r="D1349" s="2">
        <v>44069</v>
      </c>
      <c r="E1349" s="2">
        <v>44069</v>
      </c>
      <c r="F1349">
        <v>19</v>
      </c>
      <c r="G1349" s="10" t="str">
        <f>VLOOKUP(Table_employee_timesheet_fact1[[#This Row],[employee_dim_employee_id]],Dim_Employee!A:C,3,FALSE)</f>
        <v>Ruth Alcantar</v>
      </c>
    </row>
    <row r="1350" spans="1:7" x14ac:dyDescent="0.25">
      <c r="A1350">
        <v>979</v>
      </c>
      <c r="B1350">
        <v>1</v>
      </c>
      <c r="C1350">
        <v>9.25</v>
      </c>
      <c r="D1350" s="2">
        <v>44069</v>
      </c>
      <c r="E1350" s="2">
        <v>44069</v>
      </c>
      <c r="F1350">
        <v>9</v>
      </c>
      <c r="G1350" s="10" t="str">
        <f>VLOOKUP(Table_employee_timesheet_fact1[[#This Row],[employee_dim_employee_id]],Dim_Employee!A:C,3,FALSE)</f>
        <v>Jaime Sevilla Hernandez</v>
      </c>
    </row>
    <row r="1351" spans="1:7" x14ac:dyDescent="0.25">
      <c r="A1351">
        <v>980</v>
      </c>
      <c r="B1351">
        <v>1</v>
      </c>
      <c r="C1351">
        <v>9</v>
      </c>
      <c r="D1351" s="2">
        <v>44068</v>
      </c>
      <c r="E1351" s="2">
        <v>44068</v>
      </c>
      <c r="F1351">
        <v>9</v>
      </c>
      <c r="G1351" s="10" t="str">
        <f>VLOOKUP(Table_employee_timesheet_fact1[[#This Row],[employee_dim_employee_id]],Dim_Employee!A:C,3,FALSE)</f>
        <v>Jaime Sevilla Hernandez</v>
      </c>
    </row>
    <row r="1352" spans="1:7" x14ac:dyDescent="0.25">
      <c r="A1352">
        <v>1338</v>
      </c>
      <c r="B1352">
        <v>1</v>
      </c>
      <c r="C1352">
        <v>9.5</v>
      </c>
      <c r="D1352" s="2">
        <v>44068</v>
      </c>
      <c r="E1352" s="2">
        <v>44068</v>
      </c>
      <c r="F1352">
        <v>15</v>
      </c>
      <c r="G1352" s="10" t="str">
        <f>VLOOKUP(Table_employee_timesheet_fact1[[#This Row],[employee_dim_employee_id]],Dim_Employee!A:C,3,FALSE)</f>
        <v>Lorenzo Medina</v>
      </c>
    </row>
    <row r="1353" spans="1:7" x14ac:dyDescent="0.25">
      <c r="A1353">
        <v>1931</v>
      </c>
      <c r="B1353">
        <v>1</v>
      </c>
      <c r="C1353">
        <v>9</v>
      </c>
      <c r="D1353" s="2">
        <v>44068</v>
      </c>
      <c r="E1353" s="2">
        <v>44068</v>
      </c>
      <c r="F1353">
        <v>19</v>
      </c>
      <c r="G1353" s="10" t="str">
        <f>VLOOKUP(Table_employee_timesheet_fact1[[#This Row],[employee_dim_employee_id]],Dim_Employee!A:C,3,FALSE)</f>
        <v>Ruth Alcantar</v>
      </c>
    </row>
    <row r="1354" spans="1:7" x14ac:dyDescent="0.25">
      <c r="A1354">
        <v>207</v>
      </c>
      <c r="B1354">
        <v>1</v>
      </c>
      <c r="C1354">
        <v>9</v>
      </c>
      <c r="D1354" s="2">
        <v>44068</v>
      </c>
      <c r="E1354" s="2">
        <v>44068</v>
      </c>
      <c r="F1354">
        <v>2</v>
      </c>
      <c r="G1354" s="10" t="str">
        <f>VLOOKUP(Table_employee_timesheet_fact1[[#This Row],[employee_dim_employee_id]],Dim_Employee!A:C,3,FALSE)</f>
        <v>Danir Hernandez</v>
      </c>
    </row>
    <row r="1355" spans="1:7" x14ac:dyDescent="0.25">
      <c r="A1355">
        <v>1547</v>
      </c>
      <c r="B1355">
        <v>1</v>
      </c>
      <c r="C1355">
        <v>9.5</v>
      </c>
      <c r="D1355" s="2">
        <v>44068</v>
      </c>
      <c r="E1355" s="2">
        <v>44068</v>
      </c>
      <c r="F1355">
        <v>17</v>
      </c>
      <c r="G1355" s="10" t="str">
        <f>VLOOKUP(Table_employee_timesheet_fact1[[#This Row],[employee_dim_employee_id]],Dim_Employee!A:C,3,FALSE)</f>
        <v>Maynor Galeano Martinez</v>
      </c>
    </row>
    <row r="1356" spans="1:7" x14ac:dyDescent="0.25">
      <c r="A1356">
        <v>1932</v>
      </c>
      <c r="B1356">
        <v>1</v>
      </c>
      <c r="C1356">
        <v>8.25</v>
      </c>
      <c r="D1356" s="2">
        <v>44067</v>
      </c>
      <c r="E1356" s="2">
        <v>44067</v>
      </c>
      <c r="F1356">
        <v>19</v>
      </c>
      <c r="G1356" s="10" t="str">
        <f>VLOOKUP(Table_employee_timesheet_fact1[[#This Row],[employee_dim_employee_id]],Dim_Employee!A:C,3,FALSE)</f>
        <v>Ruth Alcantar</v>
      </c>
    </row>
    <row r="1357" spans="1:7" x14ac:dyDescent="0.25">
      <c r="A1357">
        <v>1548</v>
      </c>
      <c r="B1357">
        <v>1</v>
      </c>
      <c r="C1357">
        <v>9</v>
      </c>
      <c r="D1357" s="2">
        <v>44067</v>
      </c>
      <c r="E1357" s="2">
        <v>44067</v>
      </c>
      <c r="F1357">
        <v>17</v>
      </c>
      <c r="G1357" s="10" t="str">
        <f>VLOOKUP(Table_employee_timesheet_fact1[[#This Row],[employee_dim_employee_id]],Dim_Employee!A:C,3,FALSE)</f>
        <v>Maynor Galeano Martinez</v>
      </c>
    </row>
    <row r="1358" spans="1:7" x14ac:dyDescent="0.25">
      <c r="A1358">
        <v>208</v>
      </c>
      <c r="B1358">
        <v>1</v>
      </c>
      <c r="C1358">
        <v>8.25</v>
      </c>
      <c r="D1358" s="2">
        <v>44067</v>
      </c>
      <c r="E1358" s="2">
        <v>44067</v>
      </c>
      <c r="F1358">
        <v>2</v>
      </c>
      <c r="G1358" s="10" t="str">
        <f>VLOOKUP(Table_employee_timesheet_fact1[[#This Row],[employee_dim_employee_id]],Dim_Employee!A:C,3,FALSE)</f>
        <v>Danir Hernandez</v>
      </c>
    </row>
    <row r="1359" spans="1:7" x14ac:dyDescent="0.25">
      <c r="A1359">
        <v>981</v>
      </c>
      <c r="B1359">
        <v>1</v>
      </c>
      <c r="C1359">
        <v>8.25</v>
      </c>
      <c r="D1359" s="2">
        <v>44067</v>
      </c>
      <c r="E1359" s="2">
        <v>44067</v>
      </c>
      <c r="F1359">
        <v>9</v>
      </c>
      <c r="G1359" s="10" t="str">
        <f>VLOOKUP(Table_employee_timesheet_fact1[[#This Row],[employee_dim_employee_id]],Dim_Employee!A:C,3,FALSE)</f>
        <v>Jaime Sevilla Hernandez</v>
      </c>
    </row>
    <row r="1360" spans="1:7" x14ac:dyDescent="0.25">
      <c r="A1360">
        <v>1339</v>
      </c>
      <c r="B1360">
        <v>1</v>
      </c>
      <c r="C1360">
        <v>9</v>
      </c>
      <c r="D1360" s="2">
        <v>44067</v>
      </c>
      <c r="E1360" s="2">
        <v>44067</v>
      </c>
      <c r="F1360">
        <v>15</v>
      </c>
      <c r="G1360" s="10" t="str">
        <f>VLOOKUP(Table_employee_timesheet_fact1[[#This Row],[employee_dim_employee_id]],Dim_Employee!A:C,3,FALSE)</f>
        <v>Lorenzo Medina</v>
      </c>
    </row>
    <row r="1361" spans="1:7" x14ac:dyDescent="0.25">
      <c r="A1361">
        <v>1549</v>
      </c>
      <c r="B1361">
        <v>1</v>
      </c>
      <c r="C1361">
        <v>8.75</v>
      </c>
      <c r="D1361" s="2">
        <v>44064</v>
      </c>
      <c r="E1361" s="2">
        <v>44064</v>
      </c>
      <c r="F1361">
        <v>17</v>
      </c>
      <c r="G1361" s="10" t="str">
        <f>VLOOKUP(Table_employee_timesheet_fact1[[#This Row],[employee_dim_employee_id]],Dim_Employee!A:C,3,FALSE)</f>
        <v>Maynor Galeano Martinez</v>
      </c>
    </row>
    <row r="1362" spans="1:7" x14ac:dyDescent="0.25">
      <c r="A1362">
        <v>209</v>
      </c>
      <c r="B1362">
        <v>1</v>
      </c>
      <c r="C1362">
        <v>8.75</v>
      </c>
      <c r="D1362" s="2">
        <v>44064</v>
      </c>
      <c r="E1362" s="2">
        <v>44064</v>
      </c>
      <c r="F1362">
        <v>2</v>
      </c>
      <c r="G1362" s="10" t="str">
        <f>VLOOKUP(Table_employee_timesheet_fact1[[#This Row],[employee_dim_employee_id]],Dim_Employee!A:C,3,FALSE)</f>
        <v>Danir Hernandez</v>
      </c>
    </row>
    <row r="1363" spans="1:7" x14ac:dyDescent="0.25">
      <c r="A1363">
        <v>982</v>
      </c>
      <c r="B1363">
        <v>1</v>
      </c>
      <c r="C1363">
        <v>8.75</v>
      </c>
      <c r="D1363" s="2">
        <v>44064</v>
      </c>
      <c r="E1363" s="2">
        <v>44064</v>
      </c>
      <c r="F1363">
        <v>9</v>
      </c>
      <c r="G1363" s="10" t="str">
        <f>VLOOKUP(Table_employee_timesheet_fact1[[#This Row],[employee_dim_employee_id]],Dim_Employee!A:C,3,FALSE)</f>
        <v>Jaime Sevilla Hernandez</v>
      </c>
    </row>
    <row r="1364" spans="1:7" x14ac:dyDescent="0.25">
      <c r="A1364">
        <v>1340</v>
      </c>
      <c r="B1364">
        <v>1</v>
      </c>
      <c r="C1364">
        <v>8.75</v>
      </c>
      <c r="D1364" s="2">
        <v>44064</v>
      </c>
      <c r="E1364" s="2">
        <v>44064</v>
      </c>
      <c r="F1364">
        <v>15</v>
      </c>
      <c r="G1364" s="10" t="str">
        <f>VLOOKUP(Table_employee_timesheet_fact1[[#This Row],[employee_dim_employee_id]],Dim_Employee!A:C,3,FALSE)</f>
        <v>Lorenzo Medina</v>
      </c>
    </row>
    <row r="1365" spans="1:7" x14ac:dyDescent="0.25">
      <c r="A1365">
        <v>1933</v>
      </c>
      <c r="B1365">
        <v>1</v>
      </c>
      <c r="C1365">
        <v>8</v>
      </c>
      <c r="D1365" s="2">
        <v>44064</v>
      </c>
      <c r="E1365" s="2">
        <v>44064</v>
      </c>
      <c r="F1365">
        <v>19</v>
      </c>
      <c r="G1365" s="10" t="str">
        <f>VLOOKUP(Table_employee_timesheet_fact1[[#This Row],[employee_dim_employee_id]],Dim_Employee!A:C,3,FALSE)</f>
        <v>Ruth Alcantar</v>
      </c>
    </row>
    <row r="1366" spans="1:7" x14ac:dyDescent="0.25">
      <c r="A1366">
        <v>983</v>
      </c>
      <c r="B1366">
        <v>1</v>
      </c>
      <c r="C1366">
        <v>8.75</v>
      </c>
      <c r="D1366" s="2">
        <v>44063</v>
      </c>
      <c r="E1366" s="2">
        <v>44063</v>
      </c>
      <c r="F1366">
        <v>9</v>
      </c>
      <c r="G1366" s="10" t="str">
        <f>VLOOKUP(Table_employee_timesheet_fact1[[#This Row],[employee_dim_employee_id]],Dim_Employee!A:C,3,FALSE)</f>
        <v>Jaime Sevilla Hernandez</v>
      </c>
    </row>
    <row r="1367" spans="1:7" x14ac:dyDescent="0.25">
      <c r="A1367">
        <v>1550</v>
      </c>
      <c r="B1367">
        <v>1</v>
      </c>
      <c r="C1367">
        <v>9</v>
      </c>
      <c r="D1367" s="2">
        <v>44063</v>
      </c>
      <c r="E1367" s="2">
        <v>44063</v>
      </c>
      <c r="F1367">
        <v>17</v>
      </c>
      <c r="G1367" s="10" t="str">
        <f>VLOOKUP(Table_employee_timesheet_fact1[[#This Row],[employee_dim_employee_id]],Dim_Employee!A:C,3,FALSE)</f>
        <v>Maynor Galeano Martinez</v>
      </c>
    </row>
    <row r="1368" spans="1:7" x14ac:dyDescent="0.25">
      <c r="A1368">
        <v>1341</v>
      </c>
      <c r="B1368">
        <v>1</v>
      </c>
      <c r="C1368">
        <v>9</v>
      </c>
      <c r="D1368" s="2">
        <v>44063</v>
      </c>
      <c r="E1368" s="2">
        <v>44063</v>
      </c>
      <c r="F1368">
        <v>15</v>
      </c>
      <c r="G1368" s="10" t="str">
        <f>VLOOKUP(Table_employee_timesheet_fact1[[#This Row],[employee_dim_employee_id]],Dim_Employee!A:C,3,FALSE)</f>
        <v>Lorenzo Medina</v>
      </c>
    </row>
    <row r="1369" spans="1:7" x14ac:dyDescent="0.25">
      <c r="A1369">
        <v>1934</v>
      </c>
      <c r="B1369">
        <v>1</v>
      </c>
      <c r="C1369">
        <v>8.75</v>
      </c>
      <c r="D1369" s="2">
        <v>44063</v>
      </c>
      <c r="E1369" s="2">
        <v>44063</v>
      </c>
      <c r="F1369">
        <v>19</v>
      </c>
      <c r="G1369" s="10" t="str">
        <f>VLOOKUP(Table_employee_timesheet_fact1[[#This Row],[employee_dim_employee_id]],Dim_Employee!A:C,3,FALSE)</f>
        <v>Ruth Alcantar</v>
      </c>
    </row>
    <row r="1370" spans="1:7" x14ac:dyDescent="0.25">
      <c r="A1370">
        <v>210</v>
      </c>
      <c r="B1370">
        <v>1</v>
      </c>
      <c r="C1370">
        <v>8.75</v>
      </c>
      <c r="D1370" s="2">
        <v>44063</v>
      </c>
      <c r="E1370" s="2">
        <v>44063</v>
      </c>
      <c r="F1370">
        <v>2</v>
      </c>
      <c r="G1370" s="10" t="str">
        <f>VLOOKUP(Table_employee_timesheet_fact1[[#This Row],[employee_dim_employee_id]],Dim_Employee!A:C,3,FALSE)</f>
        <v>Danir Hernandez</v>
      </c>
    </row>
    <row r="1371" spans="1:7" x14ac:dyDescent="0.25">
      <c r="A1371">
        <v>211</v>
      </c>
      <c r="B1371">
        <v>1</v>
      </c>
      <c r="C1371">
        <v>8.75</v>
      </c>
      <c r="D1371" s="2">
        <v>44062</v>
      </c>
      <c r="E1371" s="2">
        <v>44062</v>
      </c>
      <c r="F1371">
        <v>2</v>
      </c>
      <c r="G1371" s="10" t="str">
        <f>VLOOKUP(Table_employee_timesheet_fact1[[#This Row],[employee_dim_employee_id]],Dim_Employee!A:C,3,FALSE)</f>
        <v>Danir Hernandez</v>
      </c>
    </row>
    <row r="1372" spans="1:7" x14ac:dyDescent="0.25">
      <c r="A1372">
        <v>1935</v>
      </c>
      <c r="B1372">
        <v>1</v>
      </c>
      <c r="C1372">
        <v>8.5</v>
      </c>
      <c r="D1372" s="2">
        <v>44062</v>
      </c>
      <c r="E1372" s="2">
        <v>44062</v>
      </c>
      <c r="F1372">
        <v>19</v>
      </c>
      <c r="G1372" s="10" t="str">
        <f>VLOOKUP(Table_employee_timesheet_fact1[[#This Row],[employee_dim_employee_id]],Dim_Employee!A:C,3,FALSE)</f>
        <v>Ruth Alcantar</v>
      </c>
    </row>
    <row r="1373" spans="1:7" x14ac:dyDescent="0.25">
      <c r="A1373">
        <v>1342</v>
      </c>
      <c r="B1373">
        <v>1</v>
      </c>
      <c r="C1373">
        <v>9.25</v>
      </c>
      <c r="D1373" s="2">
        <v>44062</v>
      </c>
      <c r="E1373" s="2">
        <v>44062</v>
      </c>
      <c r="F1373">
        <v>15</v>
      </c>
      <c r="G1373" s="10" t="str">
        <f>VLOOKUP(Table_employee_timesheet_fact1[[#This Row],[employee_dim_employee_id]],Dim_Employee!A:C,3,FALSE)</f>
        <v>Lorenzo Medina</v>
      </c>
    </row>
    <row r="1374" spans="1:7" x14ac:dyDescent="0.25">
      <c r="A1374">
        <v>984</v>
      </c>
      <c r="B1374">
        <v>1</v>
      </c>
      <c r="C1374">
        <v>8.75</v>
      </c>
      <c r="D1374" s="2">
        <v>44062</v>
      </c>
      <c r="E1374" s="2">
        <v>44062</v>
      </c>
      <c r="F1374">
        <v>9</v>
      </c>
      <c r="G1374" s="10" t="str">
        <f>VLOOKUP(Table_employee_timesheet_fact1[[#This Row],[employee_dim_employee_id]],Dim_Employee!A:C,3,FALSE)</f>
        <v>Jaime Sevilla Hernandez</v>
      </c>
    </row>
    <row r="1375" spans="1:7" x14ac:dyDescent="0.25">
      <c r="A1375">
        <v>1551</v>
      </c>
      <c r="B1375">
        <v>1</v>
      </c>
      <c r="C1375">
        <v>9.25</v>
      </c>
      <c r="D1375" s="2">
        <v>44062</v>
      </c>
      <c r="E1375" s="2">
        <v>44062</v>
      </c>
      <c r="F1375">
        <v>17</v>
      </c>
      <c r="G1375" s="10" t="str">
        <f>VLOOKUP(Table_employee_timesheet_fact1[[#This Row],[employee_dim_employee_id]],Dim_Employee!A:C,3,FALSE)</f>
        <v>Maynor Galeano Martinez</v>
      </c>
    </row>
    <row r="1376" spans="1:7" x14ac:dyDescent="0.25">
      <c r="A1376">
        <v>1936</v>
      </c>
      <c r="B1376">
        <v>1</v>
      </c>
      <c r="C1376">
        <v>9</v>
      </c>
      <c r="D1376" s="2">
        <v>44061</v>
      </c>
      <c r="E1376" s="2">
        <v>44061</v>
      </c>
      <c r="F1376">
        <v>19</v>
      </c>
      <c r="G1376" s="10" t="str">
        <f>VLOOKUP(Table_employee_timesheet_fact1[[#This Row],[employee_dim_employee_id]],Dim_Employee!A:C,3,FALSE)</f>
        <v>Ruth Alcantar</v>
      </c>
    </row>
    <row r="1377" spans="1:7" x14ac:dyDescent="0.25">
      <c r="A1377">
        <v>985</v>
      </c>
      <c r="B1377">
        <v>1</v>
      </c>
      <c r="C1377">
        <v>8.25</v>
      </c>
      <c r="D1377" s="2">
        <v>44061</v>
      </c>
      <c r="E1377" s="2">
        <v>44061</v>
      </c>
      <c r="F1377">
        <v>9</v>
      </c>
      <c r="G1377" s="10" t="str">
        <f>VLOOKUP(Table_employee_timesheet_fact1[[#This Row],[employee_dim_employee_id]],Dim_Employee!A:C,3,FALSE)</f>
        <v>Jaime Sevilla Hernandez</v>
      </c>
    </row>
    <row r="1378" spans="1:7" x14ac:dyDescent="0.25">
      <c r="A1378">
        <v>1552</v>
      </c>
      <c r="B1378">
        <v>1</v>
      </c>
      <c r="C1378">
        <v>9.25</v>
      </c>
      <c r="D1378" s="2">
        <v>44061</v>
      </c>
      <c r="E1378" s="2">
        <v>44061</v>
      </c>
      <c r="F1378">
        <v>17</v>
      </c>
      <c r="G1378" s="10" t="str">
        <f>VLOOKUP(Table_employee_timesheet_fact1[[#This Row],[employee_dim_employee_id]],Dim_Employee!A:C,3,FALSE)</f>
        <v>Maynor Galeano Martinez</v>
      </c>
    </row>
    <row r="1379" spans="1:7" x14ac:dyDescent="0.25">
      <c r="A1379">
        <v>1343</v>
      </c>
      <c r="B1379">
        <v>1</v>
      </c>
      <c r="C1379">
        <v>9.25</v>
      </c>
      <c r="D1379" s="2">
        <v>44061</v>
      </c>
      <c r="E1379" s="2">
        <v>44061</v>
      </c>
      <c r="F1379">
        <v>15</v>
      </c>
      <c r="G1379" s="10" t="str">
        <f>VLOOKUP(Table_employee_timesheet_fact1[[#This Row],[employee_dim_employee_id]],Dim_Employee!A:C,3,FALSE)</f>
        <v>Lorenzo Medina</v>
      </c>
    </row>
    <row r="1380" spans="1:7" x14ac:dyDescent="0.25">
      <c r="A1380">
        <v>212</v>
      </c>
      <c r="B1380">
        <v>1</v>
      </c>
      <c r="C1380">
        <v>8.5</v>
      </c>
      <c r="D1380" s="2">
        <v>44061</v>
      </c>
      <c r="E1380" s="2">
        <v>44061</v>
      </c>
      <c r="F1380">
        <v>2</v>
      </c>
      <c r="G1380" s="10" t="str">
        <f>VLOOKUP(Table_employee_timesheet_fact1[[#This Row],[employee_dim_employee_id]],Dim_Employee!A:C,3,FALSE)</f>
        <v>Danir Hernandez</v>
      </c>
    </row>
    <row r="1381" spans="1:7" x14ac:dyDescent="0.25">
      <c r="A1381">
        <v>1344</v>
      </c>
      <c r="B1381">
        <v>1</v>
      </c>
      <c r="C1381">
        <v>9</v>
      </c>
      <c r="D1381" s="2">
        <v>44060</v>
      </c>
      <c r="E1381" s="2">
        <v>44060</v>
      </c>
      <c r="F1381">
        <v>15</v>
      </c>
      <c r="G1381" s="10" t="str">
        <f>VLOOKUP(Table_employee_timesheet_fact1[[#This Row],[employee_dim_employee_id]],Dim_Employee!A:C,3,FALSE)</f>
        <v>Lorenzo Medina</v>
      </c>
    </row>
    <row r="1382" spans="1:7" x14ac:dyDescent="0.25">
      <c r="A1382">
        <v>1937</v>
      </c>
      <c r="B1382">
        <v>1</v>
      </c>
      <c r="C1382">
        <v>8.75</v>
      </c>
      <c r="D1382" s="2">
        <v>44060</v>
      </c>
      <c r="E1382" s="2">
        <v>44060</v>
      </c>
      <c r="F1382">
        <v>19</v>
      </c>
      <c r="G1382" s="10" t="str">
        <f>VLOOKUP(Table_employee_timesheet_fact1[[#This Row],[employee_dim_employee_id]],Dim_Employee!A:C,3,FALSE)</f>
        <v>Ruth Alcantar</v>
      </c>
    </row>
    <row r="1383" spans="1:7" x14ac:dyDescent="0.25">
      <c r="A1383">
        <v>213</v>
      </c>
      <c r="B1383">
        <v>1</v>
      </c>
      <c r="C1383">
        <v>8.75</v>
      </c>
      <c r="D1383" s="2">
        <v>44060</v>
      </c>
      <c r="E1383" s="2">
        <v>44060</v>
      </c>
      <c r="F1383">
        <v>2</v>
      </c>
      <c r="G1383" s="10" t="str">
        <f>VLOOKUP(Table_employee_timesheet_fact1[[#This Row],[employee_dim_employee_id]],Dim_Employee!A:C,3,FALSE)</f>
        <v>Danir Hernandez</v>
      </c>
    </row>
    <row r="1384" spans="1:7" x14ac:dyDescent="0.25">
      <c r="A1384">
        <v>986</v>
      </c>
      <c r="B1384">
        <v>1</v>
      </c>
      <c r="C1384">
        <v>8.75</v>
      </c>
      <c r="D1384" s="2">
        <v>44060</v>
      </c>
      <c r="E1384" s="2">
        <v>44060</v>
      </c>
      <c r="F1384">
        <v>9</v>
      </c>
      <c r="G1384" s="10" t="str">
        <f>VLOOKUP(Table_employee_timesheet_fact1[[#This Row],[employee_dim_employee_id]],Dim_Employee!A:C,3,FALSE)</f>
        <v>Jaime Sevilla Hernandez</v>
      </c>
    </row>
    <row r="1385" spans="1:7" x14ac:dyDescent="0.25">
      <c r="A1385">
        <v>1553</v>
      </c>
      <c r="B1385">
        <v>1</v>
      </c>
      <c r="C1385">
        <v>9</v>
      </c>
      <c r="D1385" s="2">
        <v>44060</v>
      </c>
      <c r="E1385" s="2">
        <v>44060</v>
      </c>
      <c r="F1385">
        <v>17</v>
      </c>
      <c r="G1385" s="10" t="str">
        <f>VLOOKUP(Table_employee_timesheet_fact1[[#This Row],[employee_dim_employee_id]],Dim_Employee!A:C,3,FALSE)</f>
        <v>Maynor Galeano Martinez</v>
      </c>
    </row>
    <row r="1386" spans="1:7" x14ac:dyDescent="0.25">
      <c r="A1386">
        <v>214</v>
      </c>
      <c r="B1386">
        <v>1</v>
      </c>
      <c r="C1386">
        <v>9</v>
      </c>
      <c r="D1386" s="2">
        <v>44057</v>
      </c>
      <c r="E1386" s="2">
        <v>44057</v>
      </c>
      <c r="F1386">
        <v>2</v>
      </c>
      <c r="G1386" s="10" t="str">
        <f>VLOOKUP(Table_employee_timesheet_fact1[[#This Row],[employee_dim_employee_id]],Dim_Employee!A:C,3,FALSE)</f>
        <v>Danir Hernandez</v>
      </c>
    </row>
    <row r="1387" spans="1:7" x14ac:dyDescent="0.25">
      <c r="A1387">
        <v>987</v>
      </c>
      <c r="B1387">
        <v>1</v>
      </c>
      <c r="C1387">
        <v>9</v>
      </c>
      <c r="D1387" s="2">
        <v>44057</v>
      </c>
      <c r="E1387" s="2">
        <v>44057</v>
      </c>
      <c r="F1387">
        <v>9</v>
      </c>
      <c r="G1387" s="10" t="str">
        <f>VLOOKUP(Table_employee_timesheet_fact1[[#This Row],[employee_dim_employee_id]],Dim_Employee!A:C,3,FALSE)</f>
        <v>Jaime Sevilla Hernandez</v>
      </c>
    </row>
    <row r="1388" spans="1:7" x14ac:dyDescent="0.25">
      <c r="A1388">
        <v>1345</v>
      </c>
      <c r="B1388">
        <v>1</v>
      </c>
      <c r="C1388">
        <v>9</v>
      </c>
      <c r="D1388" s="2">
        <v>44057</v>
      </c>
      <c r="E1388" s="2">
        <v>44057</v>
      </c>
      <c r="F1388">
        <v>15</v>
      </c>
      <c r="G1388" s="10" t="str">
        <f>VLOOKUP(Table_employee_timesheet_fact1[[#This Row],[employee_dim_employee_id]],Dim_Employee!A:C,3,FALSE)</f>
        <v>Lorenzo Medina</v>
      </c>
    </row>
    <row r="1389" spans="1:7" x14ac:dyDescent="0.25">
      <c r="A1389">
        <v>1938</v>
      </c>
      <c r="B1389">
        <v>1</v>
      </c>
      <c r="C1389">
        <v>8.75</v>
      </c>
      <c r="D1389" s="2">
        <v>44057</v>
      </c>
      <c r="E1389" s="2">
        <v>44057</v>
      </c>
      <c r="F1389">
        <v>19</v>
      </c>
      <c r="G1389" s="10" t="str">
        <f>VLOOKUP(Table_employee_timesheet_fact1[[#This Row],[employee_dim_employee_id]],Dim_Employee!A:C,3,FALSE)</f>
        <v>Ruth Alcantar</v>
      </c>
    </row>
    <row r="1390" spans="1:7" x14ac:dyDescent="0.25">
      <c r="A1390">
        <v>634</v>
      </c>
      <c r="B1390">
        <v>1</v>
      </c>
      <c r="C1390">
        <v>8.75</v>
      </c>
      <c r="D1390" s="2">
        <v>44057</v>
      </c>
      <c r="E1390" s="2">
        <v>44057</v>
      </c>
      <c r="F1390">
        <v>7</v>
      </c>
      <c r="G1390" s="10" t="str">
        <f>VLOOKUP(Table_employee_timesheet_fact1[[#This Row],[employee_dim_employee_id]],Dim_Employee!A:C,3,FALSE)</f>
        <v>Heidy Alcantar</v>
      </c>
    </row>
    <row r="1391" spans="1:7" x14ac:dyDescent="0.25">
      <c r="A1391">
        <v>1554</v>
      </c>
      <c r="B1391">
        <v>1</v>
      </c>
      <c r="C1391">
        <v>9</v>
      </c>
      <c r="D1391" s="2">
        <v>44057</v>
      </c>
      <c r="E1391" s="2">
        <v>44057</v>
      </c>
      <c r="F1391">
        <v>17</v>
      </c>
      <c r="G1391" s="10" t="str">
        <f>VLOOKUP(Table_employee_timesheet_fact1[[#This Row],[employee_dim_employee_id]],Dim_Employee!A:C,3,FALSE)</f>
        <v>Maynor Galeano Martinez</v>
      </c>
    </row>
    <row r="1392" spans="1:7" x14ac:dyDescent="0.25">
      <c r="A1392">
        <v>635</v>
      </c>
      <c r="B1392">
        <v>1</v>
      </c>
      <c r="C1392">
        <v>9.5</v>
      </c>
      <c r="D1392" s="2">
        <v>44056</v>
      </c>
      <c r="E1392" s="2">
        <v>44056</v>
      </c>
      <c r="F1392">
        <v>7</v>
      </c>
      <c r="G1392" s="10" t="str">
        <f>VLOOKUP(Table_employee_timesheet_fact1[[#This Row],[employee_dim_employee_id]],Dim_Employee!A:C,3,FALSE)</f>
        <v>Heidy Alcantar</v>
      </c>
    </row>
    <row r="1393" spans="1:7" x14ac:dyDescent="0.25">
      <c r="A1393">
        <v>1346</v>
      </c>
      <c r="B1393">
        <v>1</v>
      </c>
      <c r="C1393">
        <v>9.5</v>
      </c>
      <c r="D1393" s="2">
        <v>44056</v>
      </c>
      <c r="E1393" s="2">
        <v>44056</v>
      </c>
      <c r="F1393">
        <v>15</v>
      </c>
      <c r="G1393" s="10" t="str">
        <f>VLOOKUP(Table_employee_timesheet_fact1[[#This Row],[employee_dim_employee_id]],Dim_Employee!A:C,3,FALSE)</f>
        <v>Lorenzo Medina</v>
      </c>
    </row>
    <row r="1394" spans="1:7" x14ac:dyDescent="0.25">
      <c r="A1394">
        <v>1555</v>
      </c>
      <c r="B1394">
        <v>1</v>
      </c>
      <c r="C1394">
        <v>9.75</v>
      </c>
      <c r="D1394" s="2">
        <v>44056</v>
      </c>
      <c r="E1394" s="2">
        <v>44056</v>
      </c>
      <c r="F1394">
        <v>17</v>
      </c>
      <c r="G1394" s="10" t="str">
        <f>VLOOKUP(Table_employee_timesheet_fact1[[#This Row],[employee_dim_employee_id]],Dim_Employee!A:C,3,FALSE)</f>
        <v>Maynor Galeano Martinez</v>
      </c>
    </row>
    <row r="1395" spans="1:7" x14ac:dyDescent="0.25">
      <c r="A1395">
        <v>215</v>
      </c>
      <c r="B1395">
        <v>1</v>
      </c>
      <c r="C1395">
        <v>9</v>
      </c>
      <c r="D1395" s="2">
        <v>44056</v>
      </c>
      <c r="E1395" s="2">
        <v>44056</v>
      </c>
      <c r="F1395">
        <v>2</v>
      </c>
      <c r="G1395" s="10" t="str">
        <f>VLOOKUP(Table_employee_timesheet_fact1[[#This Row],[employee_dim_employee_id]],Dim_Employee!A:C,3,FALSE)</f>
        <v>Danir Hernandez</v>
      </c>
    </row>
    <row r="1396" spans="1:7" x14ac:dyDescent="0.25">
      <c r="A1396">
        <v>1939</v>
      </c>
      <c r="B1396">
        <v>1</v>
      </c>
      <c r="C1396">
        <v>9.5</v>
      </c>
      <c r="D1396" s="2">
        <v>44056</v>
      </c>
      <c r="E1396" s="2">
        <v>44056</v>
      </c>
      <c r="F1396">
        <v>19</v>
      </c>
      <c r="G1396" s="10" t="str">
        <f>VLOOKUP(Table_employee_timesheet_fact1[[#This Row],[employee_dim_employee_id]],Dim_Employee!A:C,3,FALSE)</f>
        <v>Ruth Alcantar</v>
      </c>
    </row>
    <row r="1397" spans="1:7" x14ac:dyDescent="0.25">
      <c r="A1397">
        <v>988</v>
      </c>
      <c r="B1397">
        <v>1</v>
      </c>
      <c r="C1397">
        <v>9</v>
      </c>
      <c r="D1397" s="2">
        <v>44056</v>
      </c>
      <c r="E1397" s="2">
        <v>44056</v>
      </c>
      <c r="F1397">
        <v>9</v>
      </c>
      <c r="G1397" s="10" t="str">
        <f>VLOOKUP(Table_employee_timesheet_fact1[[#This Row],[employee_dim_employee_id]],Dim_Employee!A:C,3,FALSE)</f>
        <v>Jaime Sevilla Hernandez</v>
      </c>
    </row>
    <row r="1398" spans="1:7" x14ac:dyDescent="0.25">
      <c r="A1398">
        <v>1556</v>
      </c>
      <c r="B1398">
        <v>1</v>
      </c>
      <c r="C1398">
        <v>9.5</v>
      </c>
      <c r="D1398" s="2">
        <v>44055</v>
      </c>
      <c r="E1398" s="2">
        <v>44055</v>
      </c>
      <c r="F1398">
        <v>17</v>
      </c>
      <c r="G1398" s="10" t="str">
        <f>VLOOKUP(Table_employee_timesheet_fact1[[#This Row],[employee_dim_employee_id]],Dim_Employee!A:C,3,FALSE)</f>
        <v>Maynor Galeano Martinez</v>
      </c>
    </row>
    <row r="1399" spans="1:7" x14ac:dyDescent="0.25">
      <c r="A1399">
        <v>1940</v>
      </c>
      <c r="B1399">
        <v>1</v>
      </c>
      <c r="C1399">
        <v>9.25</v>
      </c>
      <c r="D1399" s="2">
        <v>44055</v>
      </c>
      <c r="E1399" s="2">
        <v>44055</v>
      </c>
      <c r="F1399">
        <v>19</v>
      </c>
      <c r="G1399" s="10" t="str">
        <f>VLOOKUP(Table_employee_timesheet_fact1[[#This Row],[employee_dim_employee_id]],Dim_Employee!A:C,3,FALSE)</f>
        <v>Ruth Alcantar</v>
      </c>
    </row>
    <row r="1400" spans="1:7" x14ac:dyDescent="0.25">
      <c r="A1400">
        <v>216</v>
      </c>
      <c r="B1400">
        <v>1</v>
      </c>
      <c r="C1400">
        <v>9.5</v>
      </c>
      <c r="D1400" s="2">
        <v>44055</v>
      </c>
      <c r="E1400" s="2">
        <v>44055</v>
      </c>
      <c r="F1400">
        <v>2</v>
      </c>
      <c r="G1400" s="10" t="str">
        <f>VLOOKUP(Table_employee_timesheet_fact1[[#This Row],[employee_dim_employee_id]],Dim_Employee!A:C,3,FALSE)</f>
        <v>Danir Hernandez</v>
      </c>
    </row>
    <row r="1401" spans="1:7" x14ac:dyDescent="0.25">
      <c r="A1401">
        <v>989</v>
      </c>
      <c r="B1401">
        <v>1</v>
      </c>
      <c r="C1401">
        <v>9.5</v>
      </c>
      <c r="D1401" s="2">
        <v>44055</v>
      </c>
      <c r="E1401" s="2">
        <v>44055</v>
      </c>
      <c r="F1401">
        <v>9</v>
      </c>
      <c r="G1401" s="10" t="str">
        <f>VLOOKUP(Table_employee_timesheet_fact1[[#This Row],[employee_dim_employee_id]],Dim_Employee!A:C,3,FALSE)</f>
        <v>Jaime Sevilla Hernandez</v>
      </c>
    </row>
    <row r="1402" spans="1:7" x14ac:dyDescent="0.25">
      <c r="A1402">
        <v>636</v>
      </c>
      <c r="B1402">
        <v>1</v>
      </c>
      <c r="C1402">
        <v>9.25</v>
      </c>
      <c r="D1402" s="2">
        <v>44055</v>
      </c>
      <c r="E1402" s="2">
        <v>44055</v>
      </c>
      <c r="F1402">
        <v>7</v>
      </c>
      <c r="G1402" s="10" t="str">
        <f>VLOOKUP(Table_employee_timesheet_fact1[[#This Row],[employee_dim_employee_id]],Dim_Employee!A:C,3,FALSE)</f>
        <v>Heidy Alcantar</v>
      </c>
    </row>
    <row r="1403" spans="1:7" x14ac:dyDescent="0.25">
      <c r="A1403">
        <v>1347</v>
      </c>
      <c r="B1403">
        <v>1</v>
      </c>
      <c r="C1403">
        <v>9.25</v>
      </c>
      <c r="D1403" s="2">
        <v>44055</v>
      </c>
      <c r="E1403" s="2">
        <v>44055</v>
      </c>
      <c r="F1403">
        <v>15</v>
      </c>
      <c r="G1403" s="10" t="str">
        <f>VLOOKUP(Table_employee_timesheet_fact1[[#This Row],[employee_dim_employee_id]],Dim_Employee!A:C,3,FALSE)</f>
        <v>Lorenzo Medina</v>
      </c>
    </row>
    <row r="1404" spans="1:7" x14ac:dyDescent="0.25">
      <c r="A1404">
        <v>217</v>
      </c>
      <c r="B1404">
        <v>1</v>
      </c>
      <c r="C1404">
        <v>8.5</v>
      </c>
      <c r="D1404" s="2">
        <v>44054</v>
      </c>
      <c r="E1404" s="2">
        <v>44054</v>
      </c>
      <c r="F1404">
        <v>2</v>
      </c>
      <c r="G1404" s="10" t="str">
        <f>VLOOKUP(Table_employee_timesheet_fact1[[#This Row],[employee_dim_employee_id]],Dim_Employee!A:C,3,FALSE)</f>
        <v>Danir Hernandez</v>
      </c>
    </row>
    <row r="1405" spans="1:7" x14ac:dyDescent="0.25">
      <c r="A1405">
        <v>1941</v>
      </c>
      <c r="B1405">
        <v>1</v>
      </c>
      <c r="C1405">
        <v>9</v>
      </c>
      <c r="D1405" s="2">
        <v>44054</v>
      </c>
      <c r="E1405" s="2">
        <v>44054</v>
      </c>
      <c r="F1405">
        <v>19</v>
      </c>
      <c r="G1405" s="10" t="str">
        <f>VLOOKUP(Table_employee_timesheet_fact1[[#This Row],[employee_dim_employee_id]],Dim_Employee!A:C,3,FALSE)</f>
        <v>Ruth Alcantar</v>
      </c>
    </row>
    <row r="1406" spans="1:7" x14ac:dyDescent="0.25">
      <c r="A1406">
        <v>1557</v>
      </c>
      <c r="B1406">
        <v>1</v>
      </c>
      <c r="C1406">
        <v>9</v>
      </c>
      <c r="D1406" s="2">
        <v>44054</v>
      </c>
      <c r="E1406" s="2">
        <v>44054</v>
      </c>
      <c r="F1406">
        <v>17</v>
      </c>
      <c r="G1406" s="10" t="str">
        <f>VLOOKUP(Table_employee_timesheet_fact1[[#This Row],[employee_dim_employee_id]],Dim_Employee!A:C,3,FALSE)</f>
        <v>Maynor Galeano Martinez</v>
      </c>
    </row>
    <row r="1407" spans="1:7" x14ac:dyDescent="0.25">
      <c r="A1407">
        <v>990</v>
      </c>
      <c r="B1407">
        <v>1</v>
      </c>
      <c r="C1407">
        <v>8.25</v>
      </c>
      <c r="D1407" s="2">
        <v>44054</v>
      </c>
      <c r="E1407" s="2">
        <v>44054</v>
      </c>
      <c r="F1407">
        <v>9</v>
      </c>
      <c r="G1407" s="10" t="str">
        <f>VLOOKUP(Table_employee_timesheet_fact1[[#This Row],[employee_dim_employee_id]],Dim_Employee!A:C,3,FALSE)</f>
        <v>Jaime Sevilla Hernandez</v>
      </c>
    </row>
    <row r="1408" spans="1:7" x14ac:dyDescent="0.25">
      <c r="A1408">
        <v>637</v>
      </c>
      <c r="B1408">
        <v>1</v>
      </c>
      <c r="C1408">
        <v>9</v>
      </c>
      <c r="D1408" s="2">
        <v>44054</v>
      </c>
      <c r="E1408" s="2">
        <v>44054</v>
      </c>
      <c r="F1408">
        <v>7</v>
      </c>
      <c r="G1408" s="10" t="str">
        <f>VLOOKUP(Table_employee_timesheet_fact1[[#This Row],[employee_dim_employee_id]],Dim_Employee!A:C,3,FALSE)</f>
        <v>Heidy Alcantar</v>
      </c>
    </row>
    <row r="1409" spans="1:7" x14ac:dyDescent="0.25">
      <c r="A1409">
        <v>1348</v>
      </c>
      <c r="B1409">
        <v>1</v>
      </c>
      <c r="C1409">
        <v>9</v>
      </c>
      <c r="D1409" s="2">
        <v>44054</v>
      </c>
      <c r="E1409" s="2">
        <v>44054</v>
      </c>
      <c r="F1409">
        <v>15</v>
      </c>
      <c r="G1409" s="10" t="str">
        <f>VLOOKUP(Table_employee_timesheet_fact1[[#This Row],[employee_dim_employee_id]],Dim_Employee!A:C,3,FALSE)</f>
        <v>Lorenzo Medina</v>
      </c>
    </row>
    <row r="1410" spans="1:7" x14ac:dyDescent="0.25">
      <c r="A1410">
        <v>1558</v>
      </c>
      <c r="B1410">
        <v>1</v>
      </c>
      <c r="C1410">
        <v>9</v>
      </c>
      <c r="D1410" s="2">
        <v>44053</v>
      </c>
      <c r="E1410" s="2">
        <v>44053</v>
      </c>
      <c r="F1410">
        <v>17</v>
      </c>
      <c r="G1410" s="10" t="str">
        <f>VLOOKUP(Table_employee_timesheet_fact1[[#This Row],[employee_dim_employee_id]],Dim_Employee!A:C,3,FALSE)</f>
        <v>Maynor Galeano Martinez</v>
      </c>
    </row>
    <row r="1411" spans="1:7" x14ac:dyDescent="0.25">
      <c r="A1411">
        <v>1942</v>
      </c>
      <c r="B1411">
        <v>1</v>
      </c>
      <c r="C1411">
        <v>9.25</v>
      </c>
      <c r="D1411" s="2">
        <v>44053</v>
      </c>
      <c r="E1411" s="2">
        <v>44053</v>
      </c>
      <c r="F1411">
        <v>19</v>
      </c>
      <c r="G1411" s="10" t="str">
        <f>VLOOKUP(Table_employee_timesheet_fact1[[#This Row],[employee_dim_employee_id]],Dim_Employee!A:C,3,FALSE)</f>
        <v>Ruth Alcantar</v>
      </c>
    </row>
    <row r="1412" spans="1:7" x14ac:dyDescent="0.25">
      <c r="A1412">
        <v>218</v>
      </c>
      <c r="B1412">
        <v>1</v>
      </c>
      <c r="C1412">
        <v>8.75</v>
      </c>
      <c r="D1412" s="2">
        <v>44053</v>
      </c>
      <c r="E1412" s="2">
        <v>44053</v>
      </c>
      <c r="F1412">
        <v>2</v>
      </c>
      <c r="G1412" s="10" t="str">
        <f>VLOOKUP(Table_employee_timesheet_fact1[[#This Row],[employee_dim_employee_id]],Dim_Employee!A:C,3,FALSE)</f>
        <v>Danir Hernandez</v>
      </c>
    </row>
    <row r="1413" spans="1:7" x14ac:dyDescent="0.25">
      <c r="A1413">
        <v>638</v>
      </c>
      <c r="B1413">
        <v>1</v>
      </c>
      <c r="C1413">
        <v>9.25</v>
      </c>
      <c r="D1413" s="2">
        <v>44053</v>
      </c>
      <c r="E1413" s="2">
        <v>44053</v>
      </c>
      <c r="F1413">
        <v>7</v>
      </c>
      <c r="G1413" s="10" t="str">
        <f>VLOOKUP(Table_employee_timesheet_fact1[[#This Row],[employee_dim_employee_id]],Dim_Employee!A:C,3,FALSE)</f>
        <v>Heidy Alcantar</v>
      </c>
    </row>
    <row r="1414" spans="1:7" x14ac:dyDescent="0.25">
      <c r="A1414">
        <v>1349</v>
      </c>
      <c r="B1414">
        <v>1</v>
      </c>
      <c r="C1414">
        <v>9.25</v>
      </c>
      <c r="D1414" s="2">
        <v>44053</v>
      </c>
      <c r="E1414" s="2">
        <v>44053</v>
      </c>
      <c r="F1414">
        <v>15</v>
      </c>
      <c r="G1414" s="10" t="str">
        <f>VLOOKUP(Table_employee_timesheet_fact1[[#This Row],[employee_dim_employee_id]],Dim_Employee!A:C,3,FALSE)</f>
        <v>Lorenzo Medina</v>
      </c>
    </row>
    <row r="1415" spans="1:7" x14ac:dyDescent="0.25">
      <c r="A1415">
        <v>991</v>
      </c>
      <c r="B1415">
        <v>1</v>
      </c>
      <c r="C1415">
        <v>8.75</v>
      </c>
      <c r="D1415" s="2">
        <v>44053</v>
      </c>
      <c r="E1415" s="2">
        <v>44053</v>
      </c>
      <c r="F1415">
        <v>9</v>
      </c>
      <c r="G1415" s="10" t="str">
        <f>VLOOKUP(Table_employee_timesheet_fact1[[#This Row],[employee_dim_employee_id]],Dim_Employee!A:C,3,FALSE)</f>
        <v>Jaime Sevilla Hernandez</v>
      </c>
    </row>
    <row r="1416" spans="1:7" x14ac:dyDescent="0.25">
      <c r="A1416">
        <v>1943</v>
      </c>
      <c r="B1416">
        <v>1</v>
      </c>
      <c r="C1416">
        <v>10</v>
      </c>
      <c r="D1416" s="2">
        <v>44050</v>
      </c>
      <c r="E1416" s="2">
        <v>44050</v>
      </c>
      <c r="F1416">
        <v>19</v>
      </c>
      <c r="G1416" s="10" t="str">
        <f>VLOOKUP(Table_employee_timesheet_fact1[[#This Row],[employee_dim_employee_id]],Dim_Employee!A:C,3,FALSE)</f>
        <v>Ruth Alcantar</v>
      </c>
    </row>
    <row r="1417" spans="1:7" x14ac:dyDescent="0.25">
      <c r="A1417">
        <v>1559</v>
      </c>
      <c r="B1417">
        <v>1</v>
      </c>
      <c r="C1417">
        <v>10.25</v>
      </c>
      <c r="D1417" s="2">
        <v>44050</v>
      </c>
      <c r="E1417" s="2">
        <v>44050</v>
      </c>
      <c r="F1417">
        <v>17</v>
      </c>
      <c r="G1417" s="10" t="str">
        <f>VLOOKUP(Table_employee_timesheet_fact1[[#This Row],[employee_dim_employee_id]],Dim_Employee!A:C,3,FALSE)</f>
        <v>Maynor Galeano Martinez</v>
      </c>
    </row>
    <row r="1418" spans="1:7" x14ac:dyDescent="0.25">
      <c r="A1418">
        <v>992</v>
      </c>
      <c r="B1418">
        <v>1</v>
      </c>
      <c r="C1418">
        <v>9</v>
      </c>
      <c r="D1418" s="2">
        <v>44050</v>
      </c>
      <c r="E1418" s="2">
        <v>44050</v>
      </c>
      <c r="F1418">
        <v>9</v>
      </c>
      <c r="G1418" s="10" t="str">
        <f>VLOOKUP(Table_employee_timesheet_fact1[[#This Row],[employee_dim_employee_id]],Dim_Employee!A:C,3,FALSE)</f>
        <v>Jaime Sevilla Hernandez</v>
      </c>
    </row>
    <row r="1419" spans="1:7" x14ac:dyDescent="0.25">
      <c r="A1419">
        <v>219</v>
      </c>
      <c r="B1419">
        <v>1</v>
      </c>
      <c r="C1419">
        <v>9.25</v>
      </c>
      <c r="D1419" s="2">
        <v>44050</v>
      </c>
      <c r="E1419" s="2">
        <v>44050</v>
      </c>
      <c r="F1419">
        <v>2</v>
      </c>
      <c r="G1419" s="10" t="str">
        <f>VLOOKUP(Table_employee_timesheet_fact1[[#This Row],[employee_dim_employee_id]],Dim_Employee!A:C,3,FALSE)</f>
        <v>Danir Hernandez</v>
      </c>
    </row>
    <row r="1420" spans="1:7" x14ac:dyDescent="0.25">
      <c r="A1420">
        <v>639</v>
      </c>
      <c r="B1420">
        <v>1</v>
      </c>
      <c r="C1420">
        <v>10</v>
      </c>
      <c r="D1420" s="2">
        <v>44050</v>
      </c>
      <c r="E1420" s="2">
        <v>44050</v>
      </c>
      <c r="F1420">
        <v>7</v>
      </c>
      <c r="G1420" s="10" t="str">
        <f>VLOOKUP(Table_employee_timesheet_fact1[[#This Row],[employee_dim_employee_id]],Dim_Employee!A:C,3,FALSE)</f>
        <v>Heidy Alcantar</v>
      </c>
    </row>
    <row r="1421" spans="1:7" x14ac:dyDescent="0.25">
      <c r="A1421">
        <v>220</v>
      </c>
      <c r="B1421">
        <v>1</v>
      </c>
      <c r="C1421">
        <v>10.25</v>
      </c>
      <c r="D1421" s="2">
        <v>44049</v>
      </c>
      <c r="E1421" s="2">
        <v>44049</v>
      </c>
      <c r="F1421">
        <v>2</v>
      </c>
      <c r="G1421" s="10" t="str">
        <f>VLOOKUP(Table_employee_timesheet_fact1[[#This Row],[employee_dim_employee_id]],Dim_Employee!A:C,3,FALSE)</f>
        <v>Danir Hernandez</v>
      </c>
    </row>
    <row r="1422" spans="1:7" x14ac:dyDescent="0.25">
      <c r="A1422">
        <v>993</v>
      </c>
      <c r="B1422">
        <v>1</v>
      </c>
      <c r="C1422">
        <v>10</v>
      </c>
      <c r="D1422" s="2">
        <v>44049</v>
      </c>
      <c r="E1422" s="2">
        <v>44049</v>
      </c>
      <c r="F1422">
        <v>9</v>
      </c>
      <c r="G1422" s="10" t="str">
        <f>VLOOKUP(Table_employee_timesheet_fact1[[#This Row],[employee_dim_employee_id]],Dim_Employee!A:C,3,FALSE)</f>
        <v>Jaime Sevilla Hernandez</v>
      </c>
    </row>
    <row r="1423" spans="1:7" x14ac:dyDescent="0.25">
      <c r="A1423">
        <v>640</v>
      </c>
      <c r="B1423">
        <v>1</v>
      </c>
      <c r="C1423">
        <v>10</v>
      </c>
      <c r="D1423" s="2">
        <v>44049</v>
      </c>
      <c r="E1423" s="2">
        <v>44049</v>
      </c>
      <c r="F1423">
        <v>7</v>
      </c>
      <c r="G1423" s="10" t="str">
        <f>VLOOKUP(Table_employee_timesheet_fact1[[#This Row],[employee_dim_employee_id]],Dim_Employee!A:C,3,FALSE)</f>
        <v>Heidy Alcantar</v>
      </c>
    </row>
    <row r="1424" spans="1:7" x14ac:dyDescent="0.25">
      <c r="A1424">
        <v>1560</v>
      </c>
      <c r="B1424">
        <v>1</v>
      </c>
      <c r="C1424">
        <v>10.5</v>
      </c>
      <c r="D1424" s="2">
        <v>44049</v>
      </c>
      <c r="E1424" s="2">
        <v>44049</v>
      </c>
      <c r="F1424">
        <v>17</v>
      </c>
      <c r="G1424" s="10" t="str">
        <f>VLOOKUP(Table_employee_timesheet_fact1[[#This Row],[employee_dim_employee_id]],Dim_Employee!A:C,3,FALSE)</f>
        <v>Maynor Galeano Martinez</v>
      </c>
    </row>
    <row r="1425" spans="1:7" x14ac:dyDescent="0.25">
      <c r="A1425">
        <v>1944</v>
      </c>
      <c r="B1425">
        <v>1</v>
      </c>
      <c r="C1425">
        <v>10</v>
      </c>
      <c r="D1425" s="2">
        <v>44049</v>
      </c>
      <c r="E1425" s="2">
        <v>44049</v>
      </c>
      <c r="F1425">
        <v>19</v>
      </c>
      <c r="G1425" s="10" t="str">
        <f>VLOOKUP(Table_employee_timesheet_fact1[[#This Row],[employee_dim_employee_id]],Dim_Employee!A:C,3,FALSE)</f>
        <v>Ruth Alcantar</v>
      </c>
    </row>
    <row r="1426" spans="1:7" x14ac:dyDescent="0.25">
      <c r="A1426">
        <v>221</v>
      </c>
      <c r="B1426">
        <v>1</v>
      </c>
      <c r="C1426">
        <v>10.75</v>
      </c>
      <c r="D1426" s="2">
        <v>44048</v>
      </c>
      <c r="E1426" s="2">
        <v>44048</v>
      </c>
      <c r="F1426">
        <v>2</v>
      </c>
      <c r="G1426" s="10" t="str">
        <f>VLOOKUP(Table_employee_timesheet_fact1[[#This Row],[employee_dim_employee_id]],Dim_Employee!A:C,3,FALSE)</f>
        <v>Danir Hernandez</v>
      </c>
    </row>
    <row r="1427" spans="1:7" x14ac:dyDescent="0.25">
      <c r="A1427">
        <v>994</v>
      </c>
      <c r="B1427">
        <v>1</v>
      </c>
      <c r="C1427">
        <v>10.75</v>
      </c>
      <c r="D1427" s="2">
        <v>44048</v>
      </c>
      <c r="E1427" s="2">
        <v>44048</v>
      </c>
      <c r="F1427">
        <v>9</v>
      </c>
      <c r="G1427" s="10" t="str">
        <f>VLOOKUP(Table_employee_timesheet_fact1[[#This Row],[employee_dim_employee_id]],Dim_Employee!A:C,3,FALSE)</f>
        <v>Jaime Sevilla Hernandez</v>
      </c>
    </row>
    <row r="1428" spans="1:7" x14ac:dyDescent="0.25">
      <c r="A1428">
        <v>641</v>
      </c>
      <c r="B1428">
        <v>1</v>
      </c>
      <c r="C1428">
        <v>10.75</v>
      </c>
      <c r="D1428" s="2">
        <v>44048</v>
      </c>
      <c r="E1428" s="2">
        <v>44048</v>
      </c>
      <c r="F1428">
        <v>7</v>
      </c>
      <c r="G1428" s="10" t="str">
        <f>VLOOKUP(Table_employee_timesheet_fact1[[#This Row],[employee_dim_employee_id]],Dim_Employee!A:C,3,FALSE)</f>
        <v>Heidy Alcantar</v>
      </c>
    </row>
    <row r="1429" spans="1:7" x14ac:dyDescent="0.25">
      <c r="A1429">
        <v>1945</v>
      </c>
      <c r="B1429">
        <v>1</v>
      </c>
      <c r="C1429">
        <v>10.75</v>
      </c>
      <c r="D1429" s="2">
        <v>44048</v>
      </c>
      <c r="E1429" s="2">
        <v>44048</v>
      </c>
      <c r="F1429">
        <v>19</v>
      </c>
      <c r="G1429" s="10" t="str">
        <f>VLOOKUP(Table_employee_timesheet_fact1[[#This Row],[employee_dim_employee_id]],Dim_Employee!A:C,3,FALSE)</f>
        <v>Ruth Alcantar</v>
      </c>
    </row>
    <row r="1430" spans="1:7" x14ac:dyDescent="0.25">
      <c r="A1430">
        <v>1561</v>
      </c>
      <c r="B1430">
        <v>1</v>
      </c>
      <c r="C1430">
        <v>11</v>
      </c>
      <c r="D1430" s="2">
        <v>44048</v>
      </c>
      <c r="E1430" s="2">
        <v>44048</v>
      </c>
      <c r="F1430">
        <v>17</v>
      </c>
      <c r="G1430" s="10" t="str">
        <f>VLOOKUP(Table_employee_timesheet_fact1[[#This Row],[employee_dim_employee_id]],Dim_Employee!A:C,3,FALSE)</f>
        <v>Maynor Galeano Martinez</v>
      </c>
    </row>
    <row r="1431" spans="1:7" x14ac:dyDescent="0.25">
      <c r="A1431">
        <v>995</v>
      </c>
      <c r="B1431">
        <v>1</v>
      </c>
      <c r="C1431">
        <v>9</v>
      </c>
      <c r="D1431" s="2">
        <v>44047</v>
      </c>
      <c r="E1431" s="2">
        <v>44047</v>
      </c>
      <c r="F1431">
        <v>9</v>
      </c>
      <c r="G1431" s="10" t="str">
        <f>VLOOKUP(Table_employee_timesheet_fact1[[#This Row],[employee_dim_employee_id]],Dim_Employee!A:C,3,FALSE)</f>
        <v>Jaime Sevilla Hernandez</v>
      </c>
    </row>
    <row r="1432" spans="1:7" x14ac:dyDescent="0.25">
      <c r="A1432">
        <v>1946</v>
      </c>
      <c r="B1432">
        <v>1</v>
      </c>
      <c r="C1432">
        <v>8.75</v>
      </c>
      <c r="D1432" s="2">
        <v>44047</v>
      </c>
      <c r="E1432" s="2">
        <v>44047</v>
      </c>
      <c r="F1432">
        <v>19</v>
      </c>
      <c r="G1432" s="10" t="str">
        <f>VLOOKUP(Table_employee_timesheet_fact1[[#This Row],[employee_dim_employee_id]],Dim_Employee!A:C,3,FALSE)</f>
        <v>Ruth Alcantar</v>
      </c>
    </row>
    <row r="1433" spans="1:7" x14ac:dyDescent="0.25">
      <c r="A1433">
        <v>1562</v>
      </c>
      <c r="B1433">
        <v>1</v>
      </c>
      <c r="C1433">
        <v>8.75</v>
      </c>
      <c r="D1433" s="2">
        <v>44047</v>
      </c>
      <c r="E1433" s="2">
        <v>44047</v>
      </c>
      <c r="F1433">
        <v>17</v>
      </c>
      <c r="G1433" s="10" t="str">
        <f>VLOOKUP(Table_employee_timesheet_fact1[[#This Row],[employee_dim_employee_id]],Dim_Employee!A:C,3,FALSE)</f>
        <v>Maynor Galeano Martinez</v>
      </c>
    </row>
    <row r="1434" spans="1:7" x14ac:dyDescent="0.25">
      <c r="A1434">
        <v>642</v>
      </c>
      <c r="B1434">
        <v>1</v>
      </c>
      <c r="C1434">
        <v>8.75</v>
      </c>
      <c r="D1434" s="2">
        <v>44047</v>
      </c>
      <c r="E1434" s="2">
        <v>44047</v>
      </c>
      <c r="F1434">
        <v>7</v>
      </c>
      <c r="G1434" s="10" t="str">
        <f>VLOOKUP(Table_employee_timesheet_fact1[[#This Row],[employee_dim_employee_id]],Dim_Employee!A:C,3,FALSE)</f>
        <v>Heidy Alcantar</v>
      </c>
    </row>
    <row r="1435" spans="1:7" x14ac:dyDescent="0.25">
      <c r="A1435">
        <v>222</v>
      </c>
      <c r="B1435">
        <v>1</v>
      </c>
      <c r="C1435">
        <v>9</v>
      </c>
      <c r="D1435" s="2">
        <v>44047</v>
      </c>
      <c r="E1435" s="2">
        <v>44047</v>
      </c>
      <c r="F1435">
        <v>2</v>
      </c>
      <c r="G1435" s="10" t="str">
        <f>VLOOKUP(Table_employee_timesheet_fact1[[#This Row],[employee_dim_employee_id]],Dim_Employee!A:C,3,FALSE)</f>
        <v>Danir Hernandez</v>
      </c>
    </row>
    <row r="1436" spans="1:7" x14ac:dyDescent="0.25">
      <c r="A1436">
        <v>643</v>
      </c>
      <c r="B1436">
        <v>1</v>
      </c>
      <c r="C1436">
        <v>0</v>
      </c>
      <c r="D1436" s="2">
        <v>44046</v>
      </c>
      <c r="E1436" s="2">
        <v>44046</v>
      </c>
      <c r="F1436">
        <v>7</v>
      </c>
      <c r="G1436" s="10" t="str">
        <f>VLOOKUP(Table_employee_timesheet_fact1[[#This Row],[employee_dim_employee_id]],Dim_Employee!A:C,3,FALSE)</f>
        <v>Heidy Alcantar</v>
      </c>
    </row>
    <row r="1437" spans="1:7" x14ac:dyDescent="0.25">
      <c r="A1437">
        <v>1563</v>
      </c>
      <c r="B1437">
        <v>1</v>
      </c>
      <c r="C1437">
        <v>0.25</v>
      </c>
      <c r="D1437" s="2">
        <v>44046</v>
      </c>
      <c r="E1437" s="2">
        <v>44046</v>
      </c>
      <c r="F1437">
        <v>17</v>
      </c>
      <c r="G1437" s="10" t="str">
        <f>VLOOKUP(Table_employee_timesheet_fact1[[#This Row],[employee_dim_employee_id]],Dim_Employee!A:C,3,FALSE)</f>
        <v>Maynor Galeano Martinez</v>
      </c>
    </row>
    <row r="1438" spans="1:7" x14ac:dyDescent="0.25">
      <c r="A1438">
        <v>1947</v>
      </c>
      <c r="B1438">
        <v>1</v>
      </c>
      <c r="C1438">
        <v>0</v>
      </c>
      <c r="D1438" s="2">
        <v>44046</v>
      </c>
      <c r="E1438" s="2">
        <v>44046</v>
      </c>
      <c r="F1438">
        <v>19</v>
      </c>
      <c r="G1438" s="10" t="str">
        <f>VLOOKUP(Table_employee_timesheet_fact1[[#This Row],[employee_dim_employee_id]],Dim_Employee!A:C,3,FALSE)</f>
        <v>Ruth Alcantar</v>
      </c>
    </row>
    <row r="1439" spans="1:7" x14ac:dyDescent="0.25">
      <c r="A1439">
        <v>223</v>
      </c>
      <c r="B1439">
        <v>1</v>
      </c>
      <c r="C1439">
        <v>0.25</v>
      </c>
      <c r="D1439" s="2">
        <v>44046</v>
      </c>
      <c r="E1439" s="2">
        <v>44046</v>
      </c>
      <c r="F1439">
        <v>2</v>
      </c>
      <c r="G1439" s="10" t="str">
        <f>VLOOKUP(Table_employee_timesheet_fact1[[#This Row],[employee_dim_employee_id]],Dim_Employee!A:C,3,FALSE)</f>
        <v>Danir Hernandez</v>
      </c>
    </row>
    <row r="1440" spans="1:7" x14ac:dyDescent="0.25">
      <c r="A1440">
        <v>996</v>
      </c>
      <c r="B1440">
        <v>1</v>
      </c>
      <c r="C1440">
        <v>0.25</v>
      </c>
      <c r="D1440" s="2">
        <v>44046</v>
      </c>
      <c r="E1440" s="2">
        <v>44046</v>
      </c>
      <c r="F1440">
        <v>9</v>
      </c>
      <c r="G1440" s="10" t="str">
        <f>VLOOKUP(Table_employee_timesheet_fact1[[#This Row],[employee_dim_employee_id]],Dim_Employee!A:C,3,FALSE)</f>
        <v>Jaime Sevilla Hernandez</v>
      </c>
    </row>
    <row r="1441" spans="1:7" x14ac:dyDescent="0.25">
      <c r="A1441">
        <v>1948</v>
      </c>
      <c r="B1441">
        <v>1</v>
      </c>
      <c r="C1441">
        <v>8.5</v>
      </c>
      <c r="D1441" s="2">
        <v>44043</v>
      </c>
      <c r="E1441" s="2">
        <v>44043</v>
      </c>
      <c r="F1441">
        <v>19</v>
      </c>
      <c r="G1441" s="10" t="str">
        <f>VLOOKUP(Table_employee_timesheet_fact1[[#This Row],[employee_dim_employee_id]],Dim_Employee!A:C,3,FALSE)</f>
        <v>Ruth Alcantar</v>
      </c>
    </row>
    <row r="1442" spans="1:7" x14ac:dyDescent="0.25">
      <c r="A1442">
        <v>1564</v>
      </c>
      <c r="B1442">
        <v>1</v>
      </c>
      <c r="C1442">
        <v>8.5</v>
      </c>
      <c r="D1442" s="2">
        <v>44043</v>
      </c>
      <c r="E1442" s="2">
        <v>44043</v>
      </c>
      <c r="F1442">
        <v>17</v>
      </c>
      <c r="G1442" s="10" t="str">
        <f>VLOOKUP(Table_employee_timesheet_fact1[[#This Row],[employee_dim_employee_id]],Dim_Employee!A:C,3,FALSE)</f>
        <v>Maynor Galeano Martinez</v>
      </c>
    </row>
    <row r="1443" spans="1:7" x14ac:dyDescent="0.25">
      <c r="A1443">
        <v>224</v>
      </c>
      <c r="B1443">
        <v>1</v>
      </c>
      <c r="C1443">
        <v>8.5</v>
      </c>
      <c r="D1443" s="2">
        <v>44043</v>
      </c>
      <c r="E1443" s="2">
        <v>44043</v>
      </c>
      <c r="F1443">
        <v>2</v>
      </c>
      <c r="G1443" s="10" t="str">
        <f>VLOOKUP(Table_employee_timesheet_fact1[[#This Row],[employee_dim_employee_id]],Dim_Employee!A:C,3,FALSE)</f>
        <v>Danir Hernandez</v>
      </c>
    </row>
    <row r="1444" spans="1:7" x14ac:dyDescent="0.25">
      <c r="A1444">
        <v>997</v>
      </c>
      <c r="B1444">
        <v>1</v>
      </c>
      <c r="C1444">
        <v>8.5</v>
      </c>
      <c r="D1444" s="2">
        <v>44043</v>
      </c>
      <c r="E1444" s="2">
        <v>44043</v>
      </c>
      <c r="F1444">
        <v>9</v>
      </c>
      <c r="G1444" s="10" t="str">
        <f>VLOOKUP(Table_employee_timesheet_fact1[[#This Row],[employee_dim_employee_id]],Dim_Employee!A:C,3,FALSE)</f>
        <v>Jaime Sevilla Hernandez</v>
      </c>
    </row>
    <row r="1445" spans="1:7" x14ac:dyDescent="0.25">
      <c r="A1445">
        <v>644</v>
      </c>
      <c r="B1445">
        <v>1</v>
      </c>
      <c r="C1445">
        <v>8.5</v>
      </c>
      <c r="D1445" s="2">
        <v>44043</v>
      </c>
      <c r="E1445" s="2">
        <v>44043</v>
      </c>
      <c r="F1445">
        <v>7</v>
      </c>
      <c r="G1445" s="10" t="str">
        <f>VLOOKUP(Table_employee_timesheet_fact1[[#This Row],[employee_dim_employee_id]],Dim_Employee!A:C,3,FALSE)</f>
        <v>Heidy Alcantar</v>
      </c>
    </row>
    <row r="1446" spans="1:7" x14ac:dyDescent="0.25">
      <c r="A1446">
        <v>998</v>
      </c>
      <c r="B1446">
        <v>1</v>
      </c>
      <c r="C1446">
        <v>9.75</v>
      </c>
      <c r="D1446" s="2">
        <v>44042</v>
      </c>
      <c r="E1446" s="2">
        <v>44042</v>
      </c>
      <c r="F1446">
        <v>9</v>
      </c>
      <c r="G1446" s="10" t="str">
        <f>VLOOKUP(Table_employee_timesheet_fact1[[#This Row],[employee_dim_employee_id]],Dim_Employee!A:C,3,FALSE)</f>
        <v>Jaime Sevilla Hernandez</v>
      </c>
    </row>
    <row r="1447" spans="1:7" x14ac:dyDescent="0.25">
      <c r="A1447">
        <v>1949</v>
      </c>
      <c r="B1447">
        <v>1</v>
      </c>
      <c r="C1447">
        <v>9.5</v>
      </c>
      <c r="D1447" s="2">
        <v>44042</v>
      </c>
      <c r="E1447" s="2">
        <v>44042</v>
      </c>
      <c r="F1447">
        <v>19</v>
      </c>
      <c r="G1447" s="10" t="str">
        <f>VLOOKUP(Table_employee_timesheet_fact1[[#This Row],[employee_dim_employee_id]],Dim_Employee!A:C,3,FALSE)</f>
        <v>Ruth Alcantar</v>
      </c>
    </row>
    <row r="1448" spans="1:7" x14ac:dyDescent="0.25">
      <c r="A1448">
        <v>645</v>
      </c>
      <c r="B1448">
        <v>1</v>
      </c>
      <c r="C1448">
        <v>9.5</v>
      </c>
      <c r="D1448" s="2">
        <v>44042</v>
      </c>
      <c r="E1448" s="2">
        <v>44042</v>
      </c>
      <c r="F1448">
        <v>7</v>
      </c>
      <c r="G1448" s="10" t="str">
        <f>VLOOKUP(Table_employee_timesheet_fact1[[#This Row],[employee_dim_employee_id]],Dim_Employee!A:C,3,FALSE)</f>
        <v>Heidy Alcantar</v>
      </c>
    </row>
    <row r="1449" spans="1:7" x14ac:dyDescent="0.25">
      <c r="A1449">
        <v>225</v>
      </c>
      <c r="B1449">
        <v>1</v>
      </c>
      <c r="C1449">
        <v>7.5</v>
      </c>
      <c r="D1449" s="2">
        <v>44042</v>
      </c>
      <c r="E1449" s="2">
        <v>44042</v>
      </c>
      <c r="F1449">
        <v>2</v>
      </c>
      <c r="G1449" s="10" t="str">
        <f>VLOOKUP(Table_employee_timesheet_fact1[[#This Row],[employee_dim_employee_id]],Dim_Employee!A:C,3,FALSE)</f>
        <v>Danir Hernandez</v>
      </c>
    </row>
    <row r="1450" spans="1:7" x14ac:dyDescent="0.25">
      <c r="A1450">
        <v>1565</v>
      </c>
      <c r="B1450">
        <v>1</v>
      </c>
      <c r="C1450">
        <v>9.75</v>
      </c>
      <c r="D1450" s="2">
        <v>44042</v>
      </c>
      <c r="E1450" s="2">
        <v>44042</v>
      </c>
      <c r="F1450">
        <v>17</v>
      </c>
      <c r="G1450" s="10" t="str">
        <f>VLOOKUP(Table_employee_timesheet_fact1[[#This Row],[employee_dim_employee_id]],Dim_Employee!A:C,3,FALSE)</f>
        <v>Maynor Galeano Martinez</v>
      </c>
    </row>
    <row r="1451" spans="1:7" x14ac:dyDescent="0.25">
      <c r="A1451">
        <v>1950</v>
      </c>
      <c r="B1451">
        <v>1</v>
      </c>
      <c r="C1451">
        <v>9.25</v>
      </c>
      <c r="D1451" s="2">
        <v>44041</v>
      </c>
      <c r="E1451" s="2">
        <v>44041</v>
      </c>
      <c r="F1451">
        <v>19</v>
      </c>
      <c r="G1451" s="10" t="str">
        <f>VLOOKUP(Table_employee_timesheet_fact1[[#This Row],[employee_dim_employee_id]],Dim_Employee!A:C,3,FALSE)</f>
        <v>Ruth Alcantar</v>
      </c>
    </row>
    <row r="1452" spans="1:7" x14ac:dyDescent="0.25">
      <c r="A1452">
        <v>226</v>
      </c>
      <c r="B1452">
        <v>1</v>
      </c>
      <c r="C1452">
        <v>9.5</v>
      </c>
      <c r="D1452" s="2">
        <v>44041</v>
      </c>
      <c r="E1452" s="2">
        <v>44041</v>
      </c>
      <c r="F1452">
        <v>2</v>
      </c>
      <c r="G1452" s="10" t="str">
        <f>VLOOKUP(Table_employee_timesheet_fact1[[#This Row],[employee_dim_employee_id]],Dim_Employee!A:C,3,FALSE)</f>
        <v>Danir Hernandez</v>
      </c>
    </row>
    <row r="1453" spans="1:7" x14ac:dyDescent="0.25">
      <c r="A1453">
        <v>1566</v>
      </c>
      <c r="B1453">
        <v>1</v>
      </c>
      <c r="C1453">
        <v>8.75</v>
      </c>
      <c r="D1453" s="2">
        <v>44041</v>
      </c>
      <c r="E1453" s="2">
        <v>44041</v>
      </c>
      <c r="F1453">
        <v>17</v>
      </c>
      <c r="G1453" s="10" t="str">
        <f>VLOOKUP(Table_employee_timesheet_fact1[[#This Row],[employee_dim_employee_id]],Dim_Employee!A:C,3,FALSE)</f>
        <v>Maynor Galeano Martinez</v>
      </c>
    </row>
    <row r="1454" spans="1:7" x14ac:dyDescent="0.25">
      <c r="A1454">
        <v>999</v>
      </c>
      <c r="B1454">
        <v>1</v>
      </c>
      <c r="C1454">
        <v>9.25</v>
      </c>
      <c r="D1454" s="2">
        <v>44041</v>
      </c>
      <c r="E1454" s="2">
        <v>44041</v>
      </c>
      <c r="F1454">
        <v>9</v>
      </c>
      <c r="G1454" s="10" t="str">
        <f>VLOOKUP(Table_employee_timesheet_fact1[[#This Row],[employee_dim_employee_id]],Dim_Employee!A:C,3,FALSE)</f>
        <v>Jaime Sevilla Hernandez</v>
      </c>
    </row>
    <row r="1455" spans="1:7" x14ac:dyDescent="0.25">
      <c r="A1455">
        <v>646</v>
      </c>
      <c r="B1455">
        <v>1</v>
      </c>
      <c r="C1455">
        <v>9.25</v>
      </c>
      <c r="D1455" s="2">
        <v>44041</v>
      </c>
      <c r="E1455" s="2">
        <v>44041</v>
      </c>
      <c r="F1455">
        <v>7</v>
      </c>
      <c r="G1455" s="10" t="str">
        <f>VLOOKUP(Table_employee_timesheet_fact1[[#This Row],[employee_dim_employee_id]],Dim_Employee!A:C,3,FALSE)</f>
        <v>Heidy Alcantar</v>
      </c>
    </row>
    <row r="1456" spans="1:7" x14ac:dyDescent="0.25">
      <c r="A1456">
        <v>1567</v>
      </c>
      <c r="B1456">
        <v>1</v>
      </c>
      <c r="C1456">
        <v>8.75</v>
      </c>
      <c r="D1456" s="2">
        <v>44039</v>
      </c>
      <c r="E1456" s="2">
        <v>44039</v>
      </c>
      <c r="F1456">
        <v>17</v>
      </c>
      <c r="G1456" s="10" t="str">
        <f>VLOOKUP(Table_employee_timesheet_fact1[[#This Row],[employee_dim_employee_id]],Dim_Employee!A:C,3,FALSE)</f>
        <v>Maynor Galeano Martinez</v>
      </c>
    </row>
    <row r="1457" spans="1:7" x14ac:dyDescent="0.25">
      <c r="A1457">
        <v>1951</v>
      </c>
      <c r="B1457">
        <v>1</v>
      </c>
      <c r="C1457">
        <v>8.5</v>
      </c>
      <c r="D1457" s="2">
        <v>44039</v>
      </c>
      <c r="E1457" s="2">
        <v>44039</v>
      </c>
      <c r="F1457">
        <v>19</v>
      </c>
      <c r="G1457" s="10" t="str">
        <f>VLOOKUP(Table_employee_timesheet_fact1[[#This Row],[employee_dim_employee_id]],Dim_Employee!A:C,3,FALSE)</f>
        <v>Ruth Alcantar</v>
      </c>
    </row>
    <row r="1458" spans="1:7" x14ac:dyDescent="0.25">
      <c r="A1458">
        <v>1000</v>
      </c>
      <c r="B1458">
        <v>1</v>
      </c>
      <c r="C1458">
        <v>8.75</v>
      </c>
      <c r="D1458" s="2">
        <v>44039</v>
      </c>
      <c r="E1458" s="2">
        <v>44039</v>
      </c>
      <c r="F1458">
        <v>9</v>
      </c>
      <c r="G1458" s="10" t="str">
        <f>VLOOKUP(Table_employee_timesheet_fact1[[#This Row],[employee_dim_employee_id]],Dim_Employee!A:C,3,FALSE)</f>
        <v>Jaime Sevilla Hernandez</v>
      </c>
    </row>
    <row r="1459" spans="1:7" x14ac:dyDescent="0.25">
      <c r="A1459">
        <v>227</v>
      </c>
      <c r="B1459">
        <v>1</v>
      </c>
      <c r="C1459">
        <v>5.5</v>
      </c>
      <c r="D1459" s="2">
        <v>44039</v>
      </c>
      <c r="E1459" s="2">
        <v>44039</v>
      </c>
      <c r="F1459">
        <v>2</v>
      </c>
      <c r="G1459" s="10" t="str">
        <f>VLOOKUP(Table_employee_timesheet_fact1[[#This Row],[employee_dim_employee_id]],Dim_Employee!A:C,3,FALSE)</f>
        <v>Danir Hernandez</v>
      </c>
    </row>
    <row r="1460" spans="1:7" x14ac:dyDescent="0.25">
      <c r="A1460">
        <v>228</v>
      </c>
      <c r="B1460">
        <v>1</v>
      </c>
      <c r="C1460">
        <v>9</v>
      </c>
      <c r="D1460" s="2">
        <v>44036</v>
      </c>
      <c r="E1460" s="2">
        <v>44036</v>
      </c>
      <c r="F1460">
        <v>2</v>
      </c>
      <c r="G1460" s="10" t="str">
        <f>VLOOKUP(Table_employee_timesheet_fact1[[#This Row],[employee_dim_employee_id]],Dim_Employee!A:C,3,FALSE)</f>
        <v>Danir Hernandez</v>
      </c>
    </row>
    <row r="1461" spans="1:7" x14ac:dyDescent="0.25">
      <c r="A1461">
        <v>1001</v>
      </c>
      <c r="B1461">
        <v>1</v>
      </c>
      <c r="C1461">
        <v>9</v>
      </c>
      <c r="D1461" s="2">
        <v>44036</v>
      </c>
      <c r="E1461" s="2">
        <v>44036</v>
      </c>
      <c r="F1461">
        <v>9</v>
      </c>
      <c r="G1461" s="10" t="str">
        <f>VLOOKUP(Table_employee_timesheet_fact1[[#This Row],[employee_dim_employee_id]],Dim_Employee!A:C,3,FALSE)</f>
        <v>Jaime Sevilla Hernandez</v>
      </c>
    </row>
    <row r="1462" spans="1:7" x14ac:dyDescent="0.25">
      <c r="A1462">
        <v>1952</v>
      </c>
      <c r="B1462">
        <v>1</v>
      </c>
      <c r="C1462">
        <v>8.5</v>
      </c>
      <c r="D1462" s="2">
        <v>44036</v>
      </c>
      <c r="E1462" s="2">
        <v>44036</v>
      </c>
      <c r="F1462">
        <v>19</v>
      </c>
      <c r="G1462" s="10" t="str">
        <f>VLOOKUP(Table_employee_timesheet_fact1[[#This Row],[employee_dim_employee_id]],Dim_Employee!A:C,3,FALSE)</f>
        <v>Ruth Alcantar</v>
      </c>
    </row>
    <row r="1463" spans="1:7" x14ac:dyDescent="0.25">
      <c r="A1463">
        <v>1568</v>
      </c>
      <c r="B1463">
        <v>1</v>
      </c>
      <c r="C1463">
        <v>9</v>
      </c>
      <c r="D1463" s="2">
        <v>44036</v>
      </c>
      <c r="E1463" s="2">
        <v>44036</v>
      </c>
      <c r="F1463">
        <v>17</v>
      </c>
      <c r="G1463" s="10" t="str">
        <f>VLOOKUP(Table_employee_timesheet_fact1[[#This Row],[employee_dim_employee_id]],Dim_Employee!A:C,3,FALSE)</f>
        <v>Maynor Galeano Martinez</v>
      </c>
    </row>
    <row r="1464" spans="1:7" x14ac:dyDescent="0.25">
      <c r="A1464">
        <v>647</v>
      </c>
      <c r="B1464">
        <v>1</v>
      </c>
      <c r="C1464">
        <v>8.5</v>
      </c>
      <c r="D1464" s="2">
        <v>44036</v>
      </c>
      <c r="E1464" s="2">
        <v>44036</v>
      </c>
      <c r="F1464">
        <v>7</v>
      </c>
      <c r="G1464" s="10" t="str">
        <f>VLOOKUP(Table_employee_timesheet_fact1[[#This Row],[employee_dim_employee_id]],Dim_Employee!A:C,3,FALSE)</f>
        <v>Heidy Alcantar</v>
      </c>
    </row>
    <row r="1465" spans="1:7" x14ac:dyDescent="0.25">
      <c r="A1465">
        <v>229</v>
      </c>
      <c r="B1465">
        <v>1</v>
      </c>
      <c r="C1465">
        <v>8.75</v>
      </c>
      <c r="D1465" s="2">
        <v>44035</v>
      </c>
      <c r="E1465" s="2">
        <v>44035</v>
      </c>
      <c r="F1465">
        <v>2</v>
      </c>
      <c r="G1465" s="10" t="str">
        <f>VLOOKUP(Table_employee_timesheet_fact1[[#This Row],[employee_dim_employee_id]],Dim_Employee!A:C,3,FALSE)</f>
        <v>Danir Hernandez</v>
      </c>
    </row>
    <row r="1466" spans="1:7" x14ac:dyDescent="0.25">
      <c r="A1466">
        <v>2112</v>
      </c>
      <c r="B1466">
        <v>1</v>
      </c>
      <c r="C1466">
        <v>9</v>
      </c>
      <c r="D1466" s="2">
        <v>44035</v>
      </c>
      <c r="E1466" s="2">
        <v>44035</v>
      </c>
      <c r="F1466">
        <v>21</v>
      </c>
      <c r="G1466" s="10" t="str">
        <f>VLOOKUP(Table_employee_timesheet_fact1[[#This Row],[employee_dim_employee_id]],Dim_Employee!A:C,3,FALSE)</f>
        <v>Wilmer Sevilla</v>
      </c>
    </row>
    <row r="1467" spans="1:7" x14ac:dyDescent="0.25">
      <c r="A1467">
        <v>1002</v>
      </c>
      <c r="B1467">
        <v>1</v>
      </c>
      <c r="C1467">
        <v>8.75</v>
      </c>
      <c r="D1467" s="2">
        <v>44035</v>
      </c>
      <c r="E1467" s="2">
        <v>44035</v>
      </c>
      <c r="F1467">
        <v>9</v>
      </c>
      <c r="G1467" s="10" t="str">
        <f>VLOOKUP(Table_employee_timesheet_fact1[[#This Row],[employee_dim_employee_id]],Dim_Employee!A:C,3,FALSE)</f>
        <v>Jaime Sevilla Hernandez</v>
      </c>
    </row>
    <row r="1468" spans="1:7" x14ac:dyDescent="0.25">
      <c r="A1468">
        <v>1953</v>
      </c>
      <c r="B1468">
        <v>1</v>
      </c>
      <c r="C1468">
        <v>9</v>
      </c>
      <c r="D1468" s="2">
        <v>44035</v>
      </c>
      <c r="E1468" s="2">
        <v>44035</v>
      </c>
      <c r="F1468">
        <v>19</v>
      </c>
      <c r="G1468" s="10" t="str">
        <f>VLOOKUP(Table_employee_timesheet_fact1[[#This Row],[employee_dim_employee_id]],Dim_Employee!A:C,3,FALSE)</f>
        <v>Ruth Alcantar</v>
      </c>
    </row>
    <row r="1469" spans="1:7" x14ac:dyDescent="0.25">
      <c r="A1469">
        <v>648</v>
      </c>
      <c r="B1469">
        <v>1</v>
      </c>
      <c r="C1469">
        <v>9</v>
      </c>
      <c r="D1469" s="2">
        <v>44035</v>
      </c>
      <c r="E1469" s="2">
        <v>44035</v>
      </c>
      <c r="F1469">
        <v>7</v>
      </c>
      <c r="G1469" s="10" t="str">
        <f>VLOOKUP(Table_employee_timesheet_fact1[[#This Row],[employee_dim_employee_id]],Dim_Employee!A:C,3,FALSE)</f>
        <v>Heidy Alcantar</v>
      </c>
    </row>
    <row r="1470" spans="1:7" x14ac:dyDescent="0.25">
      <c r="A1470">
        <v>1569</v>
      </c>
      <c r="B1470">
        <v>1</v>
      </c>
      <c r="C1470">
        <v>9.25</v>
      </c>
      <c r="D1470" s="2">
        <v>44035</v>
      </c>
      <c r="E1470" s="2">
        <v>44035</v>
      </c>
      <c r="F1470">
        <v>17</v>
      </c>
      <c r="G1470" s="10" t="str">
        <f>VLOOKUP(Table_employee_timesheet_fact1[[#This Row],[employee_dim_employee_id]],Dim_Employee!A:C,3,FALSE)</f>
        <v>Maynor Galeano Martinez</v>
      </c>
    </row>
    <row r="1471" spans="1:7" x14ac:dyDescent="0.25">
      <c r="A1471">
        <v>2113</v>
      </c>
      <c r="B1471">
        <v>1</v>
      </c>
      <c r="C1471">
        <v>8</v>
      </c>
      <c r="D1471" s="2">
        <v>44034</v>
      </c>
      <c r="E1471" s="2">
        <v>44034</v>
      </c>
      <c r="F1471">
        <v>21</v>
      </c>
      <c r="G1471" s="10" t="str">
        <f>VLOOKUP(Table_employee_timesheet_fact1[[#This Row],[employee_dim_employee_id]],Dim_Employee!A:C,3,FALSE)</f>
        <v>Wilmer Sevilla</v>
      </c>
    </row>
    <row r="1472" spans="1:7" x14ac:dyDescent="0.25">
      <c r="A1472">
        <v>649</v>
      </c>
      <c r="B1472">
        <v>1</v>
      </c>
      <c r="C1472">
        <v>9</v>
      </c>
      <c r="D1472" s="2">
        <v>44034</v>
      </c>
      <c r="E1472" s="2">
        <v>44034</v>
      </c>
      <c r="F1472">
        <v>7</v>
      </c>
      <c r="G1472" s="10" t="str">
        <f>VLOOKUP(Table_employee_timesheet_fact1[[#This Row],[employee_dim_employee_id]],Dim_Employee!A:C,3,FALSE)</f>
        <v>Heidy Alcantar</v>
      </c>
    </row>
    <row r="1473" spans="1:7" x14ac:dyDescent="0.25">
      <c r="A1473">
        <v>1570</v>
      </c>
      <c r="B1473">
        <v>1</v>
      </c>
      <c r="C1473">
        <v>9.25</v>
      </c>
      <c r="D1473" s="2">
        <v>44034</v>
      </c>
      <c r="E1473" s="2">
        <v>44034</v>
      </c>
      <c r="F1473">
        <v>17</v>
      </c>
      <c r="G1473" s="10" t="str">
        <f>VLOOKUP(Table_employee_timesheet_fact1[[#This Row],[employee_dim_employee_id]],Dim_Employee!A:C,3,FALSE)</f>
        <v>Maynor Galeano Martinez</v>
      </c>
    </row>
    <row r="1474" spans="1:7" x14ac:dyDescent="0.25">
      <c r="A1474">
        <v>230</v>
      </c>
      <c r="B1474">
        <v>1</v>
      </c>
      <c r="C1474">
        <v>9.25</v>
      </c>
      <c r="D1474" s="2">
        <v>44034</v>
      </c>
      <c r="E1474" s="2">
        <v>44034</v>
      </c>
      <c r="F1474">
        <v>2</v>
      </c>
      <c r="G1474" s="10" t="str">
        <f>VLOOKUP(Table_employee_timesheet_fact1[[#This Row],[employee_dim_employee_id]],Dim_Employee!A:C,3,FALSE)</f>
        <v>Danir Hernandez</v>
      </c>
    </row>
    <row r="1475" spans="1:7" x14ac:dyDescent="0.25">
      <c r="A1475">
        <v>1003</v>
      </c>
      <c r="B1475">
        <v>1</v>
      </c>
      <c r="C1475">
        <v>9.25</v>
      </c>
      <c r="D1475" s="2">
        <v>44034</v>
      </c>
      <c r="E1475" s="2">
        <v>44034</v>
      </c>
      <c r="F1475">
        <v>9</v>
      </c>
      <c r="G1475" s="10" t="str">
        <f>VLOOKUP(Table_employee_timesheet_fact1[[#This Row],[employee_dim_employee_id]],Dim_Employee!A:C,3,FALSE)</f>
        <v>Jaime Sevilla Hernandez</v>
      </c>
    </row>
    <row r="1476" spans="1:7" x14ac:dyDescent="0.25">
      <c r="A1476">
        <v>1954</v>
      </c>
      <c r="B1476">
        <v>1</v>
      </c>
      <c r="C1476">
        <v>9</v>
      </c>
      <c r="D1476" s="2">
        <v>44034</v>
      </c>
      <c r="E1476" s="2">
        <v>44034</v>
      </c>
      <c r="F1476">
        <v>19</v>
      </c>
      <c r="G1476" s="10" t="str">
        <f>VLOOKUP(Table_employee_timesheet_fact1[[#This Row],[employee_dim_employee_id]],Dim_Employee!A:C,3,FALSE)</f>
        <v>Ruth Alcantar</v>
      </c>
    </row>
    <row r="1477" spans="1:7" x14ac:dyDescent="0.25">
      <c r="A1477">
        <v>1571</v>
      </c>
      <c r="B1477">
        <v>1</v>
      </c>
      <c r="C1477">
        <v>8.75</v>
      </c>
      <c r="D1477" s="2">
        <v>44033</v>
      </c>
      <c r="E1477" s="2">
        <v>44033</v>
      </c>
      <c r="F1477">
        <v>17</v>
      </c>
      <c r="G1477" s="10" t="str">
        <f>VLOOKUP(Table_employee_timesheet_fact1[[#This Row],[employee_dim_employee_id]],Dim_Employee!A:C,3,FALSE)</f>
        <v>Maynor Galeano Martinez</v>
      </c>
    </row>
    <row r="1478" spans="1:7" x14ac:dyDescent="0.25">
      <c r="A1478">
        <v>1955</v>
      </c>
      <c r="B1478">
        <v>1</v>
      </c>
      <c r="C1478">
        <v>8.5</v>
      </c>
      <c r="D1478" s="2">
        <v>44033</v>
      </c>
      <c r="E1478" s="2">
        <v>44033</v>
      </c>
      <c r="F1478">
        <v>19</v>
      </c>
      <c r="G1478" s="10" t="str">
        <f>VLOOKUP(Table_employee_timesheet_fact1[[#This Row],[employee_dim_employee_id]],Dim_Employee!A:C,3,FALSE)</f>
        <v>Ruth Alcantar</v>
      </c>
    </row>
    <row r="1479" spans="1:7" x14ac:dyDescent="0.25">
      <c r="A1479">
        <v>231</v>
      </c>
      <c r="B1479">
        <v>1</v>
      </c>
      <c r="C1479">
        <v>8.5</v>
      </c>
      <c r="D1479" s="2">
        <v>44033</v>
      </c>
      <c r="E1479" s="2">
        <v>44033</v>
      </c>
      <c r="F1479">
        <v>2</v>
      </c>
      <c r="G1479" s="10" t="str">
        <f>VLOOKUP(Table_employee_timesheet_fact1[[#This Row],[employee_dim_employee_id]],Dim_Employee!A:C,3,FALSE)</f>
        <v>Danir Hernandez</v>
      </c>
    </row>
    <row r="1480" spans="1:7" x14ac:dyDescent="0.25">
      <c r="A1480">
        <v>650</v>
      </c>
      <c r="B1480">
        <v>1</v>
      </c>
      <c r="C1480">
        <v>8.5</v>
      </c>
      <c r="D1480" s="2">
        <v>44033</v>
      </c>
      <c r="E1480" s="2">
        <v>44033</v>
      </c>
      <c r="F1480">
        <v>7</v>
      </c>
      <c r="G1480" s="10" t="str">
        <f>VLOOKUP(Table_employee_timesheet_fact1[[#This Row],[employee_dim_employee_id]],Dim_Employee!A:C,3,FALSE)</f>
        <v>Heidy Alcantar</v>
      </c>
    </row>
    <row r="1481" spans="1:7" x14ac:dyDescent="0.25">
      <c r="A1481">
        <v>1004</v>
      </c>
      <c r="B1481">
        <v>1</v>
      </c>
      <c r="C1481">
        <v>8.5</v>
      </c>
      <c r="D1481" s="2">
        <v>44033</v>
      </c>
      <c r="E1481" s="2">
        <v>44033</v>
      </c>
      <c r="F1481">
        <v>9</v>
      </c>
      <c r="G1481" s="10" t="str">
        <f>VLOOKUP(Table_employee_timesheet_fact1[[#This Row],[employee_dim_employee_id]],Dim_Employee!A:C,3,FALSE)</f>
        <v>Jaime Sevilla Hernandez</v>
      </c>
    </row>
    <row r="1482" spans="1:7" x14ac:dyDescent="0.25">
      <c r="A1482">
        <v>2114</v>
      </c>
      <c r="B1482">
        <v>1</v>
      </c>
      <c r="C1482">
        <v>8</v>
      </c>
      <c r="D1482" s="2">
        <v>44033</v>
      </c>
      <c r="E1482" s="2">
        <v>44033</v>
      </c>
      <c r="F1482">
        <v>21</v>
      </c>
      <c r="G1482" s="10" t="str">
        <f>VLOOKUP(Table_employee_timesheet_fact1[[#This Row],[employee_dim_employee_id]],Dim_Employee!A:C,3,FALSE)</f>
        <v>Wilmer Sevilla</v>
      </c>
    </row>
    <row r="1483" spans="1:7" x14ac:dyDescent="0.25">
      <c r="A1483">
        <v>232</v>
      </c>
      <c r="B1483">
        <v>1</v>
      </c>
      <c r="C1483">
        <v>9</v>
      </c>
      <c r="D1483" s="2">
        <v>44032</v>
      </c>
      <c r="E1483" s="2">
        <v>44032</v>
      </c>
      <c r="F1483">
        <v>2</v>
      </c>
      <c r="G1483" s="10" t="str">
        <f>VLOOKUP(Table_employee_timesheet_fact1[[#This Row],[employee_dim_employee_id]],Dim_Employee!A:C,3,FALSE)</f>
        <v>Danir Hernandez</v>
      </c>
    </row>
    <row r="1484" spans="1:7" x14ac:dyDescent="0.25">
      <c r="A1484">
        <v>651</v>
      </c>
      <c r="B1484">
        <v>1</v>
      </c>
      <c r="C1484">
        <v>9</v>
      </c>
      <c r="D1484" s="2">
        <v>44032</v>
      </c>
      <c r="E1484" s="2">
        <v>44032</v>
      </c>
      <c r="F1484">
        <v>7</v>
      </c>
      <c r="G1484" s="10" t="str">
        <f>VLOOKUP(Table_employee_timesheet_fact1[[#This Row],[employee_dim_employee_id]],Dim_Employee!A:C,3,FALSE)</f>
        <v>Heidy Alcantar</v>
      </c>
    </row>
    <row r="1485" spans="1:7" x14ac:dyDescent="0.25">
      <c r="A1485">
        <v>1572</v>
      </c>
      <c r="B1485">
        <v>1</v>
      </c>
      <c r="C1485">
        <v>9.25</v>
      </c>
      <c r="D1485" s="2">
        <v>44032</v>
      </c>
      <c r="E1485" s="2">
        <v>44032</v>
      </c>
      <c r="F1485">
        <v>17</v>
      </c>
      <c r="G1485" s="10" t="str">
        <f>VLOOKUP(Table_employee_timesheet_fact1[[#This Row],[employee_dim_employee_id]],Dim_Employee!A:C,3,FALSE)</f>
        <v>Maynor Galeano Martinez</v>
      </c>
    </row>
    <row r="1486" spans="1:7" x14ac:dyDescent="0.25">
      <c r="A1486">
        <v>1005</v>
      </c>
      <c r="B1486">
        <v>1</v>
      </c>
      <c r="C1486">
        <v>9</v>
      </c>
      <c r="D1486" s="2">
        <v>44032</v>
      </c>
      <c r="E1486" s="2">
        <v>44032</v>
      </c>
      <c r="F1486">
        <v>9</v>
      </c>
      <c r="G1486" s="10" t="str">
        <f>VLOOKUP(Table_employee_timesheet_fact1[[#This Row],[employee_dim_employee_id]],Dim_Employee!A:C,3,FALSE)</f>
        <v>Jaime Sevilla Hernandez</v>
      </c>
    </row>
    <row r="1487" spans="1:7" x14ac:dyDescent="0.25">
      <c r="A1487">
        <v>2115</v>
      </c>
      <c r="B1487">
        <v>1</v>
      </c>
      <c r="C1487">
        <v>9</v>
      </c>
      <c r="D1487" s="2">
        <v>44032</v>
      </c>
      <c r="E1487" s="2">
        <v>44032</v>
      </c>
      <c r="F1487">
        <v>21</v>
      </c>
      <c r="G1487" s="10" t="str">
        <f>VLOOKUP(Table_employee_timesheet_fact1[[#This Row],[employee_dim_employee_id]],Dim_Employee!A:C,3,FALSE)</f>
        <v>Wilmer Sevilla</v>
      </c>
    </row>
    <row r="1488" spans="1:7" x14ac:dyDescent="0.25">
      <c r="A1488">
        <v>1956</v>
      </c>
      <c r="B1488">
        <v>1</v>
      </c>
      <c r="C1488">
        <v>9</v>
      </c>
      <c r="D1488" s="2">
        <v>44032</v>
      </c>
      <c r="E1488" s="2">
        <v>44032</v>
      </c>
      <c r="F1488">
        <v>19</v>
      </c>
      <c r="G1488" s="10" t="str">
        <f>VLOOKUP(Table_employee_timesheet_fact1[[#This Row],[employee_dim_employee_id]],Dim_Employee!A:C,3,FALSE)</f>
        <v>Ruth Alcantar</v>
      </c>
    </row>
    <row r="1489" spans="1:7" x14ac:dyDescent="0.25">
      <c r="A1489">
        <v>2116</v>
      </c>
      <c r="B1489">
        <v>1</v>
      </c>
      <c r="C1489">
        <v>10.5</v>
      </c>
      <c r="D1489" s="2">
        <v>44029</v>
      </c>
      <c r="E1489" s="2">
        <v>44029</v>
      </c>
      <c r="F1489">
        <v>21</v>
      </c>
      <c r="G1489" s="10" t="str">
        <f>VLOOKUP(Table_employee_timesheet_fact1[[#This Row],[employee_dim_employee_id]],Dim_Employee!A:C,3,FALSE)</f>
        <v>Wilmer Sevilla</v>
      </c>
    </row>
    <row r="1490" spans="1:7" x14ac:dyDescent="0.25">
      <c r="A1490">
        <v>1957</v>
      </c>
      <c r="B1490">
        <v>1</v>
      </c>
      <c r="C1490">
        <v>10.5</v>
      </c>
      <c r="D1490" s="2">
        <v>44029</v>
      </c>
      <c r="E1490" s="2">
        <v>44029</v>
      </c>
      <c r="F1490">
        <v>19</v>
      </c>
      <c r="G1490" s="10" t="str">
        <f>VLOOKUP(Table_employee_timesheet_fact1[[#This Row],[employee_dim_employee_id]],Dim_Employee!A:C,3,FALSE)</f>
        <v>Ruth Alcantar</v>
      </c>
    </row>
    <row r="1491" spans="1:7" x14ac:dyDescent="0.25">
      <c r="A1491">
        <v>1006</v>
      </c>
      <c r="B1491">
        <v>1</v>
      </c>
      <c r="C1491">
        <v>10.75</v>
      </c>
      <c r="D1491" s="2">
        <v>44029</v>
      </c>
      <c r="E1491" s="2">
        <v>44029</v>
      </c>
      <c r="F1491">
        <v>9</v>
      </c>
      <c r="G1491" s="10" t="str">
        <f>VLOOKUP(Table_employee_timesheet_fact1[[#This Row],[employee_dim_employee_id]],Dim_Employee!A:C,3,FALSE)</f>
        <v>Jaime Sevilla Hernandez</v>
      </c>
    </row>
    <row r="1492" spans="1:7" x14ac:dyDescent="0.25">
      <c r="A1492">
        <v>652</v>
      </c>
      <c r="B1492">
        <v>1</v>
      </c>
      <c r="C1492">
        <v>10.5</v>
      </c>
      <c r="D1492" s="2">
        <v>44029</v>
      </c>
      <c r="E1492" s="2">
        <v>44029</v>
      </c>
      <c r="F1492">
        <v>7</v>
      </c>
      <c r="G1492" s="10" t="str">
        <f>VLOOKUP(Table_employee_timesheet_fact1[[#This Row],[employee_dim_employee_id]],Dim_Employee!A:C,3,FALSE)</f>
        <v>Heidy Alcantar</v>
      </c>
    </row>
    <row r="1493" spans="1:7" x14ac:dyDescent="0.25">
      <c r="A1493">
        <v>233</v>
      </c>
      <c r="B1493">
        <v>1</v>
      </c>
      <c r="C1493">
        <v>10</v>
      </c>
      <c r="D1493" s="2">
        <v>44029</v>
      </c>
      <c r="E1493" s="2">
        <v>44029</v>
      </c>
      <c r="F1493">
        <v>2</v>
      </c>
      <c r="G1493" s="10" t="str">
        <f>VLOOKUP(Table_employee_timesheet_fact1[[#This Row],[employee_dim_employee_id]],Dim_Employee!A:C,3,FALSE)</f>
        <v>Danir Hernandez</v>
      </c>
    </row>
    <row r="1494" spans="1:7" x14ac:dyDescent="0.25">
      <c r="A1494">
        <v>1573</v>
      </c>
      <c r="B1494">
        <v>1</v>
      </c>
      <c r="C1494">
        <v>10.75</v>
      </c>
      <c r="D1494" s="2">
        <v>44029</v>
      </c>
      <c r="E1494" s="2">
        <v>44029</v>
      </c>
      <c r="F1494">
        <v>17</v>
      </c>
      <c r="G1494" s="10" t="str">
        <f>VLOOKUP(Table_employee_timesheet_fact1[[#This Row],[employee_dim_employee_id]],Dim_Employee!A:C,3,FALSE)</f>
        <v>Maynor Galeano Martinez</v>
      </c>
    </row>
    <row r="1495" spans="1:7" x14ac:dyDescent="0.25">
      <c r="A1495">
        <v>1574</v>
      </c>
      <c r="B1495">
        <v>1</v>
      </c>
      <c r="C1495">
        <v>9.5</v>
      </c>
      <c r="D1495" s="2">
        <v>44028</v>
      </c>
      <c r="E1495" s="2">
        <v>44028</v>
      </c>
      <c r="F1495">
        <v>17</v>
      </c>
      <c r="G1495" s="10" t="str">
        <f>VLOOKUP(Table_employee_timesheet_fact1[[#This Row],[employee_dim_employee_id]],Dim_Employee!A:C,3,FALSE)</f>
        <v>Maynor Galeano Martinez</v>
      </c>
    </row>
    <row r="1496" spans="1:7" x14ac:dyDescent="0.25">
      <c r="A1496">
        <v>653</v>
      </c>
      <c r="B1496">
        <v>1</v>
      </c>
      <c r="C1496">
        <v>9</v>
      </c>
      <c r="D1496" s="2">
        <v>44028</v>
      </c>
      <c r="E1496" s="2">
        <v>44028</v>
      </c>
      <c r="F1496">
        <v>7</v>
      </c>
      <c r="G1496" s="10" t="str">
        <f>VLOOKUP(Table_employee_timesheet_fact1[[#This Row],[employee_dim_employee_id]],Dim_Employee!A:C,3,FALSE)</f>
        <v>Heidy Alcantar</v>
      </c>
    </row>
    <row r="1497" spans="1:7" x14ac:dyDescent="0.25">
      <c r="A1497">
        <v>234</v>
      </c>
      <c r="B1497">
        <v>1</v>
      </c>
      <c r="C1497">
        <v>8.5</v>
      </c>
      <c r="D1497" s="2">
        <v>44028</v>
      </c>
      <c r="E1497" s="2">
        <v>44028</v>
      </c>
      <c r="F1497">
        <v>2</v>
      </c>
      <c r="G1497" s="10" t="str">
        <f>VLOOKUP(Table_employee_timesheet_fact1[[#This Row],[employee_dim_employee_id]],Dim_Employee!A:C,3,FALSE)</f>
        <v>Danir Hernandez</v>
      </c>
    </row>
    <row r="1498" spans="1:7" x14ac:dyDescent="0.25">
      <c r="A1498">
        <v>2117</v>
      </c>
      <c r="B1498">
        <v>1</v>
      </c>
      <c r="C1498">
        <v>9</v>
      </c>
      <c r="D1498" s="2">
        <v>44028</v>
      </c>
      <c r="E1498" s="2">
        <v>44028</v>
      </c>
      <c r="F1498">
        <v>21</v>
      </c>
      <c r="G1498" s="10" t="str">
        <f>VLOOKUP(Table_employee_timesheet_fact1[[#This Row],[employee_dim_employee_id]],Dim_Employee!A:C,3,FALSE)</f>
        <v>Wilmer Sevilla</v>
      </c>
    </row>
    <row r="1499" spans="1:7" x14ac:dyDescent="0.25">
      <c r="A1499">
        <v>1958</v>
      </c>
      <c r="B1499">
        <v>1</v>
      </c>
      <c r="C1499">
        <v>9</v>
      </c>
      <c r="D1499" s="2">
        <v>44028</v>
      </c>
      <c r="E1499" s="2">
        <v>44028</v>
      </c>
      <c r="F1499">
        <v>19</v>
      </c>
      <c r="G1499" s="10" t="str">
        <f>VLOOKUP(Table_employee_timesheet_fact1[[#This Row],[employee_dim_employee_id]],Dim_Employee!A:C,3,FALSE)</f>
        <v>Ruth Alcantar</v>
      </c>
    </row>
    <row r="1500" spans="1:7" x14ac:dyDescent="0.25">
      <c r="A1500">
        <v>1007</v>
      </c>
      <c r="B1500">
        <v>1</v>
      </c>
      <c r="C1500">
        <v>8.5</v>
      </c>
      <c r="D1500" s="2">
        <v>44028</v>
      </c>
      <c r="E1500" s="2">
        <v>44028</v>
      </c>
      <c r="F1500">
        <v>9</v>
      </c>
      <c r="G1500" s="10" t="str">
        <f>VLOOKUP(Table_employee_timesheet_fact1[[#This Row],[employee_dim_employee_id]],Dim_Employee!A:C,3,FALSE)</f>
        <v>Jaime Sevilla Hernandez</v>
      </c>
    </row>
    <row r="1501" spans="1:7" x14ac:dyDescent="0.25">
      <c r="A1501">
        <v>235</v>
      </c>
      <c r="B1501">
        <v>1</v>
      </c>
      <c r="C1501">
        <v>8.75</v>
      </c>
      <c r="D1501" s="2">
        <v>44027</v>
      </c>
      <c r="E1501" s="2">
        <v>44027</v>
      </c>
      <c r="F1501">
        <v>2</v>
      </c>
      <c r="G1501" s="10" t="str">
        <f>VLOOKUP(Table_employee_timesheet_fact1[[#This Row],[employee_dim_employee_id]],Dim_Employee!A:C,3,FALSE)</f>
        <v>Danir Hernandez</v>
      </c>
    </row>
    <row r="1502" spans="1:7" x14ac:dyDescent="0.25">
      <c r="A1502">
        <v>654</v>
      </c>
      <c r="B1502">
        <v>1</v>
      </c>
      <c r="C1502">
        <v>8.75</v>
      </c>
      <c r="D1502" s="2">
        <v>44027</v>
      </c>
      <c r="E1502" s="2">
        <v>44027</v>
      </c>
      <c r="F1502">
        <v>7</v>
      </c>
      <c r="G1502" s="10" t="str">
        <f>VLOOKUP(Table_employee_timesheet_fact1[[#This Row],[employee_dim_employee_id]],Dim_Employee!A:C,3,FALSE)</f>
        <v>Heidy Alcantar</v>
      </c>
    </row>
    <row r="1503" spans="1:7" x14ac:dyDescent="0.25">
      <c r="A1503">
        <v>1008</v>
      </c>
      <c r="B1503">
        <v>1</v>
      </c>
      <c r="C1503">
        <v>8.75</v>
      </c>
      <c r="D1503" s="2">
        <v>44027</v>
      </c>
      <c r="E1503" s="2">
        <v>44027</v>
      </c>
      <c r="F1503">
        <v>9</v>
      </c>
      <c r="G1503" s="10" t="str">
        <f>VLOOKUP(Table_employee_timesheet_fact1[[#This Row],[employee_dim_employee_id]],Dim_Employee!A:C,3,FALSE)</f>
        <v>Jaime Sevilla Hernandez</v>
      </c>
    </row>
    <row r="1504" spans="1:7" x14ac:dyDescent="0.25">
      <c r="A1504">
        <v>1575</v>
      </c>
      <c r="B1504">
        <v>1</v>
      </c>
      <c r="C1504">
        <v>9</v>
      </c>
      <c r="D1504" s="2">
        <v>44027</v>
      </c>
      <c r="E1504" s="2">
        <v>44027</v>
      </c>
      <c r="F1504">
        <v>17</v>
      </c>
      <c r="G1504" s="10" t="str">
        <f>VLOOKUP(Table_employee_timesheet_fact1[[#This Row],[employee_dim_employee_id]],Dim_Employee!A:C,3,FALSE)</f>
        <v>Maynor Galeano Martinez</v>
      </c>
    </row>
    <row r="1505" spans="1:7" x14ac:dyDescent="0.25">
      <c r="A1505">
        <v>2118</v>
      </c>
      <c r="B1505">
        <v>1</v>
      </c>
      <c r="C1505">
        <v>9.25</v>
      </c>
      <c r="D1505" s="2">
        <v>44027</v>
      </c>
      <c r="E1505" s="2">
        <v>44027</v>
      </c>
      <c r="F1505">
        <v>21</v>
      </c>
      <c r="G1505" s="10" t="str">
        <f>VLOOKUP(Table_employee_timesheet_fact1[[#This Row],[employee_dim_employee_id]],Dim_Employee!A:C,3,FALSE)</f>
        <v>Wilmer Sevilla</v>
      </c>
    </row>
    <row r="1506" spans="1:7" x14ac:dyDescent="0.25">
      <c r="A1506">
        <v>1959</v>
      </c>
      <c r="B1506">
        <v>1</v>
      </c>
      <c r="C1506">
        <v>8.75</v>
      </c>
      <c r="D1506" s="2">
        <v>44027</v>
      </c>
      <c r="E1506" s="2">
        <v>44027</v>
      </c>
      <c r="F1506">
        <v>19</v>
      </c>
      <c r="G1506" s="10" t="str">
        <f>VLOOKUP(Table_employee_timesheet_fact1[[#This Row],[employee_dim_employee_id]],Dim_Employee!A:C,3,FALSE)</f>
        <v>Ruth Alcantar</v>
      </c>
    </row>
    <row r="1507" spans="1:7" x14ac:dyDescent="0.25">
      <c r="A1507">
        <v>2119</v>
      </c>
      <c r="B1507">
        <v>1</v>
      </c>
      <c r="C1507">
        <v>9.25</v>
      </c>
      <c r="D1507" s="2">
        <v>44026</v>
      </c>
      <c r="E1507" s="2">
        <v>44026</v>
      </c>
      <c r="F1507">
        <v>21</v>
      </c>
      <c r="G1507" s="10" t="str">
        <f>VLOOKUP(Table_employee_timesheet_fact1[[#This Row],[employee_dim_employee_id]],Dim_Employee!A:C,3,FALSE)</f>
        <v>Wilmer Sevilla</v>
      </c>
    </row>
    <row r="1508" spans="1:7" x14ac:dyDescent="0.25">
      <c r="A1508">
        <v>1960</v>
      </c>
      <c r="B1508">
        <v>1</v>
      </c>
      <c r="C1508">
        <v>9.25</v>
      </c>
      <c r="D1508" s="2">
        <v>44026</v>
      </c>
      <c r="E1508" s="2">
        <v>44026</v>
      </c>
      <c r="F1508">
        <v>19</v>
      </c>
      <c r="G1508" s="10" t="str">
        <f>VLOOKUP(Table_employee_timesheet_fact1[[#This Row],[employee_dim_employee_id]],Dim_Employee!A:C,3,FALSE)</f>
        <v>Ruth Alcantar</v>
      </c>
    </row>
    <row r="1509" spans="1:7" x14ac:dyDescent="0.25">
      <c r="A1509">
        <v>236</v>
      </c>
      <c r="B1509">
        <v>1</v>
      </c>
      <c r="C1509">
        <v>9.25</v>
      </c>
      <c r="D1509" s="2">
        <v>44026</v>
      </c>
      <c r="E1509" s="2">
        <v>44026</v>
      </c>
      <c r="F1509">
        <v>2</v>
      </c>
      <c r="G1509" s="10" t="str">
        <f>VLOOKUP(Table_employee_timesheet_fact1[[#This Row],[employee_dim_employee_id]],Dim_Employee!A:C,3,FALSE)</f>
        <v>Danir Hernandez</v>
      </c>
    </row>
    <row r="1510" spans="1:7" x14ac:dyDescent="0.25">
      <c r="A1510">
        <v>1009</v>
      </c>
      <c r="B1510">
        <v>1</v>
      </c>
      <c r="C1510">
        <v>9.25</v>
      </c>
      <c r="D1510" s="2">
        <v>44026</v>
      </c>
      <c r="E1510" s="2">
        <v>44026</v>
      </c>
      <c r="F1510">
        <v>9</v>
      </c>
      <c r="G1510" s="10" t="str">
        <f>VLOOKUP(Table_employee_timesheet_fact1[[#This Row],[employee_dim_employee_id]],Dim_Employee!A:C,3,FALSE)</f>
        <v>Jaime Sevilla Hernandez</v>
      </c>
    </row>
    <row r="1511" spans="1:7" x14ac:dyDescent="0.25">
      <c r="A1511">
        <v>1576</v>
      </c>
      <c r="B1511">
        <v>1</v>
      </c>
      <c r="C1511">
        <v>9</v>
      </c>
      <c r="D1511" s="2">
        <v>44026</v>
      </c>
      <c r="E1511" s="2">
        <v>44026</v>
      </c>
      <c r="F1511">
        <v>17</v>
      </c>
      <c r="G1511" s="10" t="str">
        <f>VLOOKUP(Table_employee_timesheet_fact1[[#This Row],[employee_dim_employee_id]],Dim_Employee!A:C,3,FALSE)</f>
        <v>Maynor Galeano Martinez</v>
      </c>
    </row>
    <row r="1512" spans="1:7" x14ac:dyDescent="0.25">
      <c r="A1512">
        <v>1961</v>
      </c>
      <c r="B1512">
        <v>1</v>
      </c>
      <c r="C1512">
        <v>8.5</v>
      </c>
      <c r="D1512" s="2">
        <v>44025</v>
      </c>
      <c r="E1512" s="2">
        <v>44025</v>
      </c>
      <c r="F1512">
        <v>19</v>
      </c>
      <c r="G1512" s="10" t="str">
        <f>VLOOKUP(Table_employee_timesheet_fact1[[#This Row],[employee_dim_employee_id]],Dim_Employee!A:C,3,FALSE)</f>
        <v>Ruth Alcantar</v>
      </c>
    </row>
    <row r="1513" spans="1:7" x14ac:dyDescent="0.25">
      <c r="A1513">
        <v>1577</v>
      </c>
      <c r="B1513">
        <v>1</v>
      </c>
      <c r="C1513">
        <v>8.5</v>
      </c>
      <c r="D1513" s="2">
        <v>44025</v>
      </c>
      <c r="E1513" s="2">
        <v>44025</v>
      </c>
      <c r="F1513">
        <v>17</v>
      </c>
      <c r="G1513" s="10" t="str">
        <f>VLOOKUP(Table_employee_timesheet_fact1[[#This Row],[employee_dim_employee_id]],Dim_Employee!A:C,3,FALSE)</f>
        <v>Maynor Galeano Martinez</v>
      </c>
    </row>
    <row r="1514" spans="1:7" x14ac:dyDescent="0.25">
      <c r="A1514">
        <v>2120</v>
      </c>
      <c r="B1514">
        <v>1</v>
      </c>
      <c r="C1514">
        <v>8.25</v>
      </c>
      <c r="D1514" s="2">
        <v>44025</v>
      </c>
      <c r="E1514" s="2">
        <v>44025</v>
      </c>
      <c r="F1514">
        <v>21</v>
      </c>
      <c r="G1514" s="10" t="str">
        <f>VLOOKUP(Table_employee_timesheet_fact1[[#This Row],[employee_dim_employee_id]],Dim_Employee!A:C,3,FALSE)</f>
        <v>Wilmer Sevilla</v>
      </c>
    </row>
    <row r="1515" spans="1:7" x14ac:dyDescent="0.25">
      <c r="A1515">
        <v>655</v>
      </c>
      <c r="B1515">
        <v>1</v>
      </c>
      <c r="C1515">
        <v>8.5</v>
      </c>
      <c r="D1515" s="2">
        <v>44025</v>
      </c>
      <c r="E1515" s="2">
        <v>44025</v>
      </c>
      <c r="F1515">
        <v>7</v>
      </c>
      <c r="G1515" s="10" t="str">
        <f>VLOOKUP(Table_employee_timesheet_fact1[[#This Row],[employee_dim_employee_id]],Dim_Employee!A:C,3,FALSE)</f>
        <v>Heidy Alcantar</v>
      </c>
    </row>
    <row r="1516" spans="1:7" x14ac:dyDescent="0.25">
      <c r="A1516">
        <v>237</v>
      </c>
      <c r="B1516">
        <v>1</v>
      </c>
      <c r="C1516">
        <v>8.25</v>
      </c>
      <c r="D1516" s="2">
        <v>44025</v>
      </c>
      <c r="E1516" s="2">
        <v>44025</v>
      </c>
      <c r="F1516">
        <v>2</v>
      </c>
      <c r="G1516" s="10" t="str">
        <f>VLOOKUP(Table_employee_timesheet_fact1[[#This Row],[employee_dim_employee_id]],Dim_Employee!A:C,3,FALSE)</f>
        <v>Danir Hernandez</v>
      </c>
    </row>
    <row r="1517" spans="1:7" x14ac:dyDescent="0.25">
      <c r="A1517">
        <v>1010</v>
      </c>
      <c r="B1517">
        <v>1</v>
      </c>
      <c r="C1517">
        <v>8.25</v>
      </c>
      <c r="D1517" s="2">
        <v>44025</v>
      </c>
      <c r="E1517" s="2">
        <v>44025</v>
      </c>
      <c r="F1517">
        <v>9</v>
      </c>
      <c r="G1517" s="10" t="str">
        <f>VLOOKUP(Table_employee_timesheet_fact1[[#This Row],[employee_dim_employee_id]],Dim_Employee!A:C,3,FALSE)</f>
        <v>Jaime Sevilla Hernandez</v>
      </c>
    </row>
    <row r="1518" spans="1:7" x14ac:dyDescent="0.25">
      <c r="A1518">
        <v>2121</v>
      </c>
      <c r="B1518">
        <v>1</v>
      </c>
      <c r="C1518">
        <v>7.25</v>
      </c>
      <c r="D1518" s="2">
        <v>44022</v>
      </c>
      <c r="E1518" s="2">
        <v>44022</v>
      </c>
      <c r="F1518">
        <v>21</v>
      </c>
      <c r="G1518" s="10" t="str">
        <f>VLOOKUP(Table_employee_timesheet_fact1[[#This Row],[employee_dim_employee_id]],Dim_Employee!A:C,3,FALSE)</f>
        <v>Wilmer Sevilla</v>
      </c>
    </row>
    <row r="1519" spans="1:7" x14ac:dyDescent="0.25">
      <c r="A1519">
        <v>1578</v>
      </c>
      <c r="B1519">
        <v>1</v>
      </c>
      <c r="C1519">
        <v>7.25</v>
      </c>
      <c r="D1519" s="2">
        <v>44022</v>
      </c>
      <c r="E1519" s="2">
        <v>44022</v>
      </c>
      <c r="F1519">
        <v>17</v>
      </c>
      <c r="G1519" s="10" t="str">
        <f>VLOOKUP(Table_employee_timesheet_fact1[[#This Row],[employee_dim_employee_id]],Dim_Employee!A:C,3,FALSE)</f>
        <v>Maynor Galeano Martinez</v>
      </c>
    </row>
    <row r="1520" spans="1:7" x14ac:dyDescent="0.25">
      <c r="A1520">
        <v>1011</v>
      </c>
      <c r="B1520">
        <v>1</v>
      </c>
      <c r="C1520">
        <v>6.75</v>
      </c>
      <c r="D1520" s="2">
        <v>44022</v>
      </c>
      <c r="E1520" s="2">
        <v>44022</v>
      </c>
      <c r="F1520">
        <v>9</v>
      </c>
      <c r="G1520" s="10" t="str">
        <f>VLOOKUP(Table_employee_timesheet_fact1[[#This Row],[employee_dim_employee_id]],Dim_Employee!A:C,3,FALSE)</f>
        <v>Jaime Sevilla Hernandez</v>
      </c>
    </row>
    <row r="1521" spans="1:7" x14ac:dyDescent="0.25">
      <c r="A1521">
        <v>1962</v>
      </c>
      <c r="B1521">
        <v>1</v>
      </c>
      <c r="C1521">
        <v>5.5</v>
      </c>
      <c r="D1521" s="2">
        <v>44022</v>
      </c>
      <c r="E1521" s="2">
        <v>44022</v>
      </c>
      <c r="F1521">
        <v>19</v>
      </c>
      <c r="G1521" s="10" t="str">
        <f>VLOOKUP(Table_employee_timesheet_fact1[[#This Row],[employee_dim_employee_id]],Dim_Employee!A:C,3,FALSE)</f>
        <v>Ruth Alcantar</v>
      </c>
    </row>
    <row r="1522" spans="1:7" x14ac:dyDescent="0.25">
      <c r="A1522">
        <v>238</v>
      </c>
      <c r="B1522">
        <v>1</v>
      </c>
      <c r="C1522">
        <v>6.5</v>
      </c>
      <c r="D1522" s="2">
        <v>44022</v>
      </c>
      <c r="E1522" s="2">
        <v>44022</v>
      </c>
      <c r="F1522">
        <v>2</v>
      </c>
      <c r="G1522" s="10" t="str">
        <f>VLOOKUP(Table_employee_timesheet_fact1[[#This Row],[employee_dim_employee_id]],Dim_Employee!A:C,3,FALSE)</f>
        <v>Danir Hernandez</v>
      </c>
    </row>
    <row r="1523" spans="1:7" x14ac:dyDescent="0.25">
      <c r="A1523">
        <v>656</v>
      </c>
      <c r="B1523">
        <v>1</v>
      </c>
      <c r="C1523">
        <v>5.5</v>
      </c>
      <c r="D1523" s="2">
        <v>44022</v>
      </c>
      <c r="E1523" s="2">
        <v>44022</v>
      </c>
      <c r="F1523">
        <v>7</v>
      </c>
      <c r="G1523" s="10" t="str">
        <f>VLOOKUP(Table_employee_timesheet_fact1[[#This Row],[employee_dim_employee_id]],Dim_Employee!A:C,3,FALSE)</f>
        <v>Heidy Alcantar</v>
      </c>
    </row>
    <row r="1524" spans="1:7" x14ac:dyDescent="0.25">
      <c r="A1524">
        <v>1963</v>
      </c>
      <c r="B1524">
        <v>1</v>
      </c>
      <c r="C1524">
        <v>9</v>
      </c>
      <c r="D1524" s="2">
        <v>44021</v>
      </c>
      <c r="E1524" s="2">
        <v>44021</v>
      </c>
      <c r="F1524">
        <v>19</v>
      </c>
      <c r="G1524" s="10" t="str">
        <f>VLOOKUP(Table_employee_timesheet_fact1[[#This Row],[employee_dim_employee_id]],Dim_Employee!A:C,3,FALSE)</f>
        <v>Ruth Alcantar</v>
      </c>
    </row>
    <row r="1525" spans="1:7" x14ac:dyDescent="0.25">
      <c r="A1525">
        <v>1579</v>
      </c>
      <c r="B1525">
        <v>1</v>
      </c>
      <c r="C1525">
        <v>9</v>
      </c>
      <c r="D1525" s="2">
        <v>44021</v>
      </c>
      <c r="E1525" s="2">
        <v>44021</v>
      </c>
      <c r="F1525">
        <v>17</v>
      </c>
      <c r="G1525" s="10" t="str">
        <f>VLOOKUP(Table_employee_timesheet_fact1[[#This Row],[employee_dim_employee_id]],Dim_Employee!A:C,3,FALSE)</f>
        <v>Maynor Galeano Martinez</v>
      </c>
    </row>
    <row r="1526" spans="1:7" x14ac:dyDescent="0.25">
      <c r="A1526">
        <v>657</v>
      </c>
      <c r="B1526">
        <v>1</v>
      </c>
      <c r="C1526">
        <v>9</v>
      </c>
      <c r="D1526" s="2">
        <v>44021</v>
      </c>
      <c r="E1526" s="2">
        <v>44021</v>
      </c>
      <c r="F1526">
        <v>7</v>
      </c>
      <c r="G1526" s="10" t="str">
        <f>VLOOKUP(Table_employee_timesheet_fact1[[#This Row],[employee_dim_employee_id]],Dim_Employee!A:C,3,FALSE)</f>
        <v>Heidy Alcantar</v>
      </c>
    </row>
    <row r="1527" spans="1:7" x14ac:dyDescent="0.25">
      <c r="A1527">
        <v>2122</v>
      </c>
      <c r="B1527">
        <v>1</v>
      </c>
      <c r="C1527">
        <v>9.25</v>
      </c>
      <c r="D1527" s="2">
        <v>44021</v>
      </c>
      <c r="E1527" s="2">
        <v>44021</v>
      </c>
      <c r="F1527">
        <v>21</v>
      </c>
      <c r="G1527" s="10" t="str">
        <f>VLOOKUP(Table_employee_timesheet_fact1[[#This Row],[employee_dim_employee_id]],Dim_Employee!A:C,3,FALSE)</f>
        <v>Wilmer Sevilla</v>
      </c>
    </row>
    <row r="1528" spans="1:7" x14ac:dyDescent="0.25">
      <c r="A1528">
        <v>239</v>
      </c>
      <c r="B1528">
        <v>1</v>
      </c>
      <c r="C1528">
        <v>9.25</v>
      </c>
      <c r="D1528" s="2">
        <v>44021</v>
      </c>
      <c r="E1528" s="2">
        <v>44021</v>
      </c>
      <c r="F1528">
        <v>2</v>
      </c>
      <c r="G1528" s="10" t="str">
        <f>VLOOKUP(Table_employee_timesheet_fact1[[#This Row],[employee_dim_employee_id]],Dim_Employee!A:C,3,FALSE)</f>
        <v>Danir Hernandez</v>
      </c>
    </row>
    <row r="1529" spans="1:7" x14ac:dyDescent="0.25">
      <c r="A1529">
        <v>1012</v>
      </c>
      <c r="B1529">
        <v>1</v>
      </c>
      <c r="C1529">
        <v>9.25</v>
      </c>
      <c r="D1529" s="2">
        <v>44021</v>
      </c>
      <c r="E1529" s="2">
        <v>44021</v>
      </c>
      <c r="F1529">
        <v>9</v>
      </c>
      <c r="G1529" s="10" t="str">
        <f>VLOOKUP(Table_employee_timesheet_fact1[[#This Row],[employee_dim_employee_id]],Dim_Employee!A:C,3,FALSE)</f>
        <v>Jaime Sevilla Hernandez</v>
      </c>
    </row>
    <row r="1530" spans="1:7" x14ac:dyDescent="0.25">
      <c r="A1530">
        <v>1964</v>
      </c>
      <c r="B1530">
        <v>1</v>
      </c>
      <c r="C1530">
        <v>9.25</v>
      </c>
      <c r="D1530" s="2">
        <v>44020</v>
      </c>
      <c r="E1530" s="2">
        <v>44020</v>
      </c>
      <c r="F1530">
        <v>19</v>
      </c>
      <c r="G1530" s="10" t="str">
        <f>VLOOKUP(Table_employee_timesheet_fact1[[#This Row],[employee_dim_employee_id]],Dim_Employee!A:C,3,FALSE)</f>
        <v>Ruth Alcantar</v>
      </c>
    </row>
    <row r="1531" spans="1:7" x14ac:dyDescent="0.25">
      <c r="A1531">
        <v>1580</v>
      </c>
      <c r="B1531">
        <v>1</v>
      </c>
      <c r="C1531">
        <v>9.25</v>
      </c>
      <c r="D1531" s="2">
        <v>44020</v>
      </c>
      <c r="E1531" s="2">
        <v>44020</v>
      </c>
      <c r="F1531">
        <v>17</v>
      </c>
      <c r="G1531" s="10" t="str">
        <f>VLOOKUP(Table_employee_timesheet_fact1[[#This Row],[employee_dim_employee_id]],Dim_Employee!A:C,3,FALSE)</f>
        <v>Maynor Galeano Martinez</v>
      </c>
    </row>
    <row r="1532" spans="1:7" x14ac:dyDescent="0.25">
      <c r="A1532">
        <v>2123</v>
      </c>
      <c r="B1532">
        <v>1</v>
      </c>
      <c r="C1532">
        <v>8.75</v>
      </c>
      <c r="D1532" s="2">
        <v>44020</v>
      </c>
      <c r="E1532" s="2">
        <v>44020</v>
      </c>
      <c r="F1532">
        <v>21</v>
      </c>
      <c r="G1532" s="10" t="str">
        <f>VLOOKUP(Table_employee_timesheet_fact1[[#This Row],[employee_dim_employee_id]],Dim_Employee!A:C,3,FALSE)</f>
        <v>Wilmer Sevilla</v>
      </c>
    </row>
    <row r="1533" spans="1:7" x14ac:dyDescent="0.25">
      <c r="A1533">
        <v>658</v>
      </c>
      <c r="B1533">
        <v>1</v>
      </c>
      <c r="C1533">
        <v>9.25</v>
      </c>
      <c r="D1533" s="2">
        <v>44020</v>
      </c>
      <c r="E1533" s="2">
        <v>44020</v>
      </c>
      <c r="F1533">
        <v>7</v>
      </c>
      <c r="G1533" s="10" t="str">
        <f>VLOOKUP(Table_employee_timesheet_fact1[[#This Row],[employee_dim_employee_id]],Dim_Employee!A:C,3,FALSE)</f>
        <v>Heidy Alcantar</v>
      </c>
    </row>
    <row r="1534" spans="1:7" x14ac:dyDescent="0.25">
      <c r="A1534">
        <v>240</v>
      </c>
      <c r="B1534">
        <v>1</v>
      </c>
      <c r="C1534">
        <v>9.75</v>
      </c>
      <c r="D1534" s="2">
        <v>44020</v>
      </c>
      <c r="E1534" s="2">
        <v>44020</v>
      </c>
      <c r="F1534">
        <v>2</v>
      </c>
      <c r="G1534" s="10" t="str">
        <f>VLOOKUP(Table_employee_timesheet_fact1[[#This Row],[employee_dim_employee_id]],Dim_Employee!A:C,3,FALSE)</f>
        <v>Danir Hernandez</v>
      </c>
    </row>
    <row r="1535" spans="1:7" x14ac:dyDescent="0.25">
      <c r="A1535">
        <v>1013</v>
      </c>
      <c r="B1535">
        <v>1</v>
      </c>
      <c r="C1535">
        <v>9.75</v>
      </c>
      <c r="D1535" s="2">
        <v>44020</v>
      </c>
      <c r="E1535" s="2">
        <v>44020</v>
      </c>
      <c r="F1535">
        <v>9</v>
      </c>
      <c r="G1535" s="10" t="str">
        <f>VLOOKUP(Table_employee_timesheet_fact1[[#This Row],[employee_dim_employee_id]],Dim_Employee!A:C,3,FALSE)</f>
        <v>Jaime Sevilla Hernandez</v>
      </c>
    </row>
    <row r="1536" spans="1:7" x14ac:dyDescent="0.25">
      <c r="A1536">
        <v>659</v>
      </c>
      <c r="B1536">
        <v>1</v>
      </c>
      <c r="C1536">
        <v>9.75</v>
      </c>
      <c r="D1536" s="2">
        <v>44019</v>
      </c>
      <c r="E1536" s="2">
        <v>44019</v>
      </c>
      <c r="F1536">
        <v>7</v>
      </c>
      <c r="G1536" s="10" t="str">
        <f>VLOOKUP(Table_employee_timesheet_fact1[[#This Row],[employee_dim_employee_id]],Dim_Employee!A:C,3,FALSE)</f>
        <v>Heidy Alcantar</v>
      </c>
    </row>
    <row r="1537" spans="1:7" x14ac:dyDescent="0.25">
      <c r="A1537">
        <v>241</v>
      </c>
      <c r="B1537">
        <v>1</v>
      </c>
      <c r="C1537">
        <v>10.5</v>
      </c>
      <c r="D1537" s="2">
        <v>44019</v>
      </c>
      <c r="E1537" s="2">
        <v>44019</v>
      </c>
      <c r="F1537">
        <v>2</v>
      </c>
      <c r="G1537" s="10" t="str">
        <f>VLOOKUP(Table_employee_timesheet_fact1[[#This Row],[employee_dim_employee_id]],Dim_Employee!A:C,3,FALSE)</f>
        <v>Danir Hernandez</v>
      </c>
    </row>
    <row r="1538" spans="1:7" x14ac:dyDescent="0.25">
      <c r="A1538">
        <v>1581</v>
      </c>
      <c r="B1538">
        <v>1</v>
      </c>
      <c r="C1538">
        <v>10</v>
      </c>
      <c r="D1538" s="2">
        <v>44019</v>
      </c>
      <c r="E1538" s="2">
        <v>44019</v>
      </c>
      <c r="F1538">
        <v>17</v>
      </c>
      <c r="G1538" s="10" t="str">
        <f>VLOOKUP(Table_employee_timesheet_fact1[[#This Row],[employee_dim_employee_id]],Dim_Employee!A:C,3,FALSE)</f>
        <v>Maynor Galeano Martinez</v>
      </c>
    </row>
    <row r="1539" spans="1:7" x14ac:dyDescent="0.25">
      <c r="A1539">
        <v>2124</v>
      </c>
      <c r="B1539">
        <v>1</v>
      </c>
      <c r="C1539">
        <v>10.25</v>
      </c>
      <c r="D1539" s="2">
        <v>44019</v>
      </c>
      <c r="E1539" s="2">
        <v>44019</v>
      </c>
      <c r="F1539">
        <v>21</v>
      </c>
      <c r="G1539" s="10" t="str">
        <f>VLOOKUP(Table_employee_timesheet_fact1[[#This Row],[employee_dim_employee_id]],Dim_Employee!A:C,3,FALSE)</f>
        <v>Wilmer Sevilla</v>
      </c>
    </row>
    <row r="1540" spans="1:7" x14ac:dyDescent="0.25">
      <c r="A1540">
        <v>1014</v>
      </c>
      <c r="B1540">
        <v>1</v>
      </c>
      <c r="C1540">
        <v>10.5</v>
      </c>
      <c r="D1540" s="2">
        <v>44019</v>
      </c>
      <c r="E1540" s="2">
        <v>44019</v>
      </c>
      <c r="F1540">
        <v>9</v>
      </c>
      <c r="G1540" s="10" t="str">
        <f>VLOOKUP(Table_employee_timesheet_fact1[[#This Row],[employee_dim_employee_id]],Dim_Employee!A:C,3,FALSE)</f>
        <v>Jaime Sevilla Hernandez</v>
      </c>
    </row>
    <row r="1541" spans="1:7" x14ac:dyDescent="0.25">
      <c r="A1541">
        <v>1965</v>
      </c>
      <c r="B1541">
        <v>1</v>
      </c>
      <c r="C1541">
        <v>9.75</v>
      </c>
      <c r="D1541" s="2">
        <v>44019</v>
      </c>
      <c r="E1541" s="2">
        <v>44019</v>
      </c>
      <c r="F1541">
        <v>19</v>
      </c>
      <c r="G1541" s="10" t="str">
        <f>VLOOKUP(Table_employee_timesheet_fact1[[#This Row],[employee_dim_employee_id]],Dim_Employee!A:C,3,FALSE)</f>
        <v>Ruth Alcantar</v>
      </c>
    </row>
    <row r="1542" spans="1:7" x14ac:dyDescent="0.25">
      <c r="A1542">
        <v>242</v>
      </c>
      <c r="B1542">
        <v>1</v>
      </c>
      <c r="C1542">
        <v>9.25</v>
      </c>
      <c r="D1542" s="2">
        <v>44018</v>
      </c>
      <c r="E1542" s="2">
        <v>44018</v>
      </c>
      <c r="F1542">
        <v>2</v>
      </c>
      <c r="G1542" s="10" t="str">
        <f>VLOOKUP(Table_employee_timesheet_fact1[[#This Row],[employee_dim_employee_id]],Dim_Employee!A:C,3,FALSE)</f>
        <v>Danir Hernandez</v>
      </c>
    </row>
    <row r="1543" spans="1:7" x14ac:dyDescent="0.25">
      <c r="A1543">
        <v>1015</v>
      </c>
      <c r="B1543">
        <v>1</v>
      </c>
      <c r="C1543">
        <v>9.25</v>
      </c>
      <c r="D1543" s="2">
        <v>44018</v>
      </c>
      <c r="E1543" s="2">
        <v>44018</v>
      </c>
      <c r="F1543">
        <v>9</v>
      </c>
      <c r="G1543" s="10" t="str">
        <f>VLOOKUP(Table_employee_timesheet_fact1[[#This Row],[employee_dim_employee_id]],Dim_Employee!A:C,3,FALSE)</f>
        <v>Jaime Sevilla Hernandez</v>
      </c>
    </row>
    <row r="1544" spans="1:7" x14ac:dyDescent="0.25">
      <c r="A1544">
        <v>1966</v>
      </c>
      <c r="B1544">
        <v>1</v>
      </c>
      <c r="C1544">
        <v>9</v>
      </c>
      <c r="D1544" s="2">
        <v>44018</v>
      </c>
      <c r="E1544" s="2">
        <v>44018</v>
      </c>
      <c r="F1544">
        <v>19</v>
      </c>
      <c r="G1544" s="10" t="str">
        <f>VLOOKUP(Table_employee_timesheet_fact1[[#This Row],[employee_dim_employee_id]],Dim_Employee!A:C,3,FALSE)</f>
        <v>Ruth Alcantar</v>
      </c>
    </row>
    <row r="1545" spans="1:7" x14ac:dyDescent="0.25">
      <c r="A1545">
        <v>660</v>
      </c>
      <c r="B1545">
        <v>1</v>
      </c>
      <c r="C1545">
        <v>9</v>
      </c>
      <c r="D1545" s="2">
        <v>44018</v>
      </c>
      <c r="E1545" s="2">
        <v>44018</v>
      </c>
      <c r="F1545">
        <v>7</v>
      </c>
      <c r="G1545" s="10" t="str">
        <f>VLOOKUP(Table_employee_timesheet_fact1[[#This Row],[employee_dim_employee_id]],Dim_Employee!A:C,3,FALSE)</f>
        <v>Heidy Alcantar</v>
      </c>
    </row>
    <row r="1546" spans="1:7" x14ac:dyDescent="0.25">
      <c r="A1546">
        <v>1582</v>
      </c>
      <c r="B1546">
        <v>1</v>
      </c>
      <c r="C1546">
        <v>9.5</v>
      </c>
      <c r="D1546" s="2">
        <v>44018</v>
      </c>
      <c r="E1546" s="2">
        <v>44018</v>
      </c>
      <c r="F1546">
        <v>17</v>
      </c>
      <c r="G1546" s="10" t="str">
        <f>VLOOKUP(Table_employee_timesheet_fact1[[#This Row],[employee_dim_employee_id]],Dim_Employee!A:C,3,FALSE)</f>
        <v>Maynor Galeano Martinez</v>
      </c>
    </row>
    <row r="1547" spans="1:7" x14ac:dyDescent="0.25">
      <c r="A1547">
        <v>2125</v>
      </c>
      <c r="B1547">
        <v>1</v>
      </c>
      <c r="C1547">
        <v>9.25</v>
      </c>
      <c r="D1547" s="2">
        <v>44018</v>
      </c>
      <c r="E1547" s="2">
        <v>44018</v>
      </c>
      <c r="F1547">
        <v>21</v>
      </c>
      <c r="G1547" s="10" t="str">
        <f>VLOOKUP(Table_employee_timesheet_fact1[[#This Row],[employee_dim_employee_id]],Dim_Employee!A:C,3,FALSE)</f>
        <v>Wilmer Sevilla</v>
      </c>
    </row>
    <row r="1548" spans="1:7" x14ac:dyDescent="0.25">
      <c r="A1548">
        <v>2126</v>
      </c>
      <c r="B1548">
        <v>1</v>
      </c>
      <c r="C1548">
        <v>9.25</v>
      </c>
      <c r="D1548" s="2">
        <v>44015</v>
      </c>
      <c r="E1548" s="2">
        <v>44015</v>
      </c>
      <c r="F1548">
        <v>21</v>
      </c>
      <c r="G1548" s="10" t="str">
        <f>VLOOKUP(Table_employee_timesheet_fact1[[#This Row],[employee_dim_employee_id]],Dim_Employee!A:C,3,FALSE)</f>
        <v>Wilmer Sevilla</v>
      </c>
    </row>
    <row r="1549" spans="1:7" x14ac:dyDescent="0.25">
      <c r="A1549">
        <v>243</v>
      </c>
      <c r="B1549">
        <v>1</v>
      </c>
      <c r="C1549">
        <v>8.75</v>
      </c>
      <c r="D1549" s="2">
        <v>44015</v>
      </c>
      <c r="E1549" s="2">
        <v>44015</v>
      </c>
      <c r="F1549">
        <v>2</v>
      </c>
      <c r="G1549" s="10" t="str">
        <f>VLOOKUP(Table_employee_timesheet_fact1[[#This Row],[employee_dim_employee_id]],Dim_Employee!A:C,3,FALSE)</f>
        <v>Danir Hernandez</v>
      </c>
    </row>
    <row r="1550" spans="1:7" x14ac:dyDescent="0.25">
      <c r="A1550">
        <v>1016</v>
      </c>
      <c r="B1550">
        <v>1</v>
      </c>
      <c r="C1550">
        <v>9.25</v>
      </c>
      <c r="D1550" s="2">
        <v>44015</v>
      </c>
      <c r="E1550" s="2">
        <v>44015</v>
      </c>
      <c r="F1550">
        <v>9</v>
      </c>
      <c r="G1550" s="10" t="str">
        <f>VLOOKUP(Table_employee_timesheet_fact1[[#This Row],[employee_dim_employee_id]],Dim_Employee!A:C,3,FALSE)</f>
        <v>Jaime Sevilla Hernandez</v>
      </c>
    </row>
    <row r="1551" spans="1:7" x14ac:dyDescent="0.25">
      <c r="A1551">
        <v>1967</v>
      </c>
      <c r="B1551">
        <v>1</v>
      </c>
      <c r="C1551">
        <v>8.5</v>
      </c>
      <c r="D1551" s="2">
        <v>44015</v>
      </c>
      <c r="E1551" s="2">
        <v>44015</v>
      </c>
      <c r="F1551">
        <v>19</v>
      </c>
      <c r="G1551" s="10" t="str">
        <f>VLOOKUP(Table_employee_timesheet_fact1[[#This Row],[employee_dim_employee_id]],Dim_Employee!A:C,3,FALSE)</f>
        <v>Ruth Alcantar</v>
      </c>
    </row>
    <row r="1552" spans="1:7" x14ac:dyDescent="0.25">
      <c r="A1552">
        <v>1583</v>
      </c>
      <c r="B1552">
        <v>1</v>
      </c>
      <c r="C1552">
        <v>8.5</v>
      </c>
      <c r="D1552" s="2">
        <v>44015</v>
      </c>
      <c r="E1552" s="2">
        <v>44015</v>
      </c>
      <c r="F1552">
        <v>17</v>
      </c>
      <c r="G1552" s="10" t="str">
        <f>VLOOKUP(Table_employee_timesheet_fact1[[#This Row],[employee_dim_employee_id]],Dim_Employee!A:C,3,FALSE)</f>
        <v>Maynor Galeano Martinez</v>
      </c>
    </row>
    <row r="1553" spans="1:7" x14ac:dyDescent="0.25">
      <c r="A1553">
        <v>661</v>
      </c>
      <c r="B1553">
        <v>1</v>
      </c>
      <c r="C1553">
        <v>8.5</v>
      </c>
      <c r="D1553" s="2">
        <v>44015</v>
      </c>
      <c r="E1553" s="2">
        <v>44015</v>
      </c>
      <c r="F1553">
        <v>7</v>
      </c>
      <c r="G1553" s="10" t="str">
        <f>VLOOKUP(Table_employee_timesheet_fact1[[#This Row],[employee_dim_employee_id]],Dim_Employee!A:C,3,FALSE)</f>
        <v>Heidy Alcantar</v>
      </c>
    </row>
    <row r="1554" spans="1:7" x14ac:dyDescent="0.25">
      <c r="A1554">
        <v>244</v>
      </c>
      <c r="B1554">
        <v>1</v>
      </c>
      <c r="C1554">
        <v>9.25</v>
      </c>
      <c r="D1554" s="2">
        <v>44014</v>
      </c>
      <c r="E1554" s="2">
        <v>44014</v>
      </c>
      <c r="F1554">
        <v>2</v>
      </c>
      <c r="G1554" s="10" t="str">
        <f>VLOOKUP(Table_employee_timesheet_fact1[[#This Row],[employee_dim_employee_id]],Dim_Employee!A:C,3,FALSE)</f>
        <v>Danir Hernandez</v>
      </c>
    </row>
    <row r="1555" spans="1:7" x14ac:dyDescent="0.25">
      <c r="A1555">
        <v>2127</v>
      </c>
      <c r="B1555">
        <v>1</v>
      </c>
      <c r="C1555">
        <v>9.75</v>
      </c>
      <c r="D1555" s="2">
        <v>44014</v>
      </c>
      <c r="E1555" s="2">
        <v>44014</v>
      </c>
      <c r="F1555">
        <v>21</v>
      </c>
      <c r="G1555" s="10" t="str">
        <f>VLOOKUP(Table_employee_timesheet_fact1[[#This Row],[employee_dim_employee_id]],Dim_Employee!A:C,3,FALSE)</f>
        <v>Wilmer Sevilla</v>
      </c>
    </row>
    <row r="1556" spans="1:7" x14ac:dyDescent="0.25">
      <c r="A1556">
        <v>1584</v>
      </c>
      <c r="B1556">
        <v>1</v>
      </c>
      <c r="C1556">
        <v>8.75</v>
      </c>
      <c r="D1556" s="2">
        <v>44014</v>
      </c>
      <c r="E1556" s="2">
        <v>44014</v>
      </c>
      <c r="F1556">
        <v>17</v>
      </c>
      <c r="G1556" s="10" t="str">
        <f>VLOOKUP(Table_employee_timesheet_fact1[[#This Row],[employee_dim_employee_id]],Dim_Employee!A:C,3,FALSE)</f>
        <v>Maynor Galeano Martinez</v>
      </c>
    </row>
    <row r="1557" spans="1:7" x14ac:dyDescent="0.25">
      <c r="A1557">
        <v>1968</v>
      </c>
      <c r="B1557">
        <v>1</v>
      </c>
      <c r="C1557">
        <v>8.5</v>
      </c>
      <c r="D1557" s="2">
        <v>44014</v>
      </c>
      <c r="E1557" s="2">
        <v>44014</v>
      </c>
      <c r="F1557">
        <v>19</v>
      </c>
      <c r="G1557" s="10" t="str">
        <f>VLOOKUP(Table_employee_timesheet_fact1[[#This Row],[employee_dim_employee_id]],Dim_Employee!A:C,3,FALSE)</f>
        <v>Ruth Alcantar</v>
      </c>
    </row>
    <row r="1558" spans="1:7" x14ac:dyDescent="0.25">
      <c r="A1558">
        <v>662</v>
      </c>
      <c r="B1558">
        <v>1</v>
      </c>
      <c r="C1558">
        <v>8.5</v>
      </c>
      <c r="D1558" s="2">
        <v>44014</v>
      </c>
      <c r="E1558" s="2">
        <v>44014</v>
      </c>
      <c r="F1558">
        <v>7</v>
      </c>
      <c r="G1558" s="10" t="str">
        <f>VLOOKUP(Table_employee_timesheet_fact1[[#This Row],[employee_dim_employee_id]],Dim_Employee!A:C,3,FALSE)</f>
        <v>Heidy Alcantar</v>
      </c>
    </row>
    <row r="1559" spans="1:7" x14ac:dyDescent="0.25">
      <c r="A1559">
        <v>1017</v>
      </c>
      <c r="B1559">
        <v>1</v>
      </c>
      <c r="C1559">
        <v>9</v>
      </c>
      <c r="D1559" s="2">
        <v>44014</v>
      </c>
      <c r="E1559" s="2">
        <v>44014</v>
      </c>
      <c r="F1559">
        <v>9</v>
      </c>
      <c r="G1559" s="10" t="str">
        <f>VLOOKUP(Table_employee_timesheet_fact1[[#This Row],[employee_dim_employee_id]],Dim_Employee!A:C,3,FALSE)</f>
        <v>Jaime Sevilla Hernandez</v>
      </c>
    </row>
    <row r="1560" spans="1:7" x14ac:dyDescent="0.25">
      <c r="A1560">
        <v>2128</v>
      </c>
      <c r="B1560">
        <v>1</v>
      </c>
      <c r="C1560">
        <v>10</v>
      </c>
      <c r="D1560" s="2">
        <v>44013</v>
      </c>
      <c r="E1560" s="2">
        <v>44013</v>
      </c>
      <c r="F1560">
        <v>21</v>
      </c>
      <c r="G1560" s="10" t="str">
        <f>VLOOKUP(Table_employee_timesheet_fact1[[#This Row],[employee_dim_employee_id]],Dim_Employee!A:C,3,FALSE)</f>
        <v>Wilmer Sevilla</v>
      </c>
    </row>
    <row r="1561" spans="1:7" x14ac:dyDescent="0.25">
      <c r="A1561">
        <v>1969</v>
      </c>
      <c r="B1561">
        <v>1</v>
      </c>
      <c r="C1561">
        <v>10</v>
      </c>
      <c r="D1561" s="2">
        <v>44013</v>
      </c>
      <c r="E1561" s="2">
        <v>44013</v>
      </c>
      <c r="F1561">
        <v>19</v>
      </c>
      <c r="G1561" s="10" t="str">
        <f>VLOOKUP(Table_employee_timesheet_fact1[[#This Row],[employee_dim_employee_id]],Dim_Employee!A:C,3,FALSE)</f>
        <v>Ruth Alcantar</v>
      </c>
    </row>
    <row r="1562" spans="1:7" x14ac:dyDescent="0.25">
      <c r="A1562">
        <v>1585</v>
      </c>
      <c r="B1562">
        <v>1</v>
      </c>
      <c r="C1562">
        <v>10</v>
      </c>
      <c r="D1562" s="2">
        <v>44013</v>
      </c>
      <c r="E1562" s="2">
        <v>44013</v>
      </c>
      <c r="F1562">
        <v>17</v>
      </c>
      <c r="G1562" s="10" t="str">
        <f>VLOOKUP(Table_employee_timesheet_fact1[[#This Row],[employee_dim_employee_id]],Dim_Employee!A:C,3,FALSE)</f>
        <v>Maynor Galeano Martinez</v>
      </c>
    </row>
    <row r="1563" spans="1:7" x14ac:dyDescent="0.25">
      <c r="A1563">
        <v>663</v>
      </c>
      <c r="B1563">
        <v>1</v>
      </c>
      <c r="C1563">
        <v>10</v>
      </c>
      <c r="D1563" s="2">
        <v>44013</v>
      </c>
      <c r="E1563" s="2">
        <v>44013</v>
      </c>
      <c r="F1563">
        <v>7</v>
      </c>
      <c r="G1563" s="10" t="str">
        <f>VLOOKUP(Table_employee_timesheet_fact1[[#This Row],[employee_dim_employee_id]],Dim_Employee!A:C,3,FALSE)</f>
        <v>Heidy Alcantar</v>
      </c>
    </row>
    <row r="1564" spans="1:7" x14ac:dyDescent="0.25">
      <c r="A1564">
        <v>245</v>
      </c>
      <c r="B1564">
        <v>1</v>
      </c>
      <c r="C1564">
        <v>10.25</v>
      </c>
      <c r="D1564" s="2">
        <v>44013</v>
      </c>
      <c r="E1564" s="2">
        <v>44013</v>
      </c>
      <c r="F1564">
        <v>2</v>
      </c>
      <c r="G1564" s="10" t="str">
        <f>VLOOKUP(Table_employee_timesheet_fact1[[#This Row],[employee_dim_employee_id]],Dim_Employee!A:C,3,FALSE)</f>
        <v>Danir Hernandez</v>
      </c>
    </row>
    <row r="1565" spans="1:7" x14ac:dyDescent="0.25">
      <c r="A1565">
        <v>1018</v>
      </c>
      <c r="B1565">
        <v>1</v>
      </c>
      <c r="C1565">
        <v>10</v>
      </c>
      <c r="D1565" s="2">
        <v>44013</v>
      </c>
      <c r="E1565" s="2">
        <v>44013</v>
      </c>
      <c r="F1565">
        <v>9</v>
      </c>
      <c r="G1565" s="10" t="str">
        <f>VLOOKUP(Table_employee_timesheet_fact1[[#This Row],[employee_dim_employee_id]],Dim_Employee!A:C,3,FALSE)</f>
        <v>Jaime Sevilla Hernandez</v>
      </c>
    </row>
    <row r="1566" spans="1:7" x14ac:dyDescent="0.25">
      <c r="A1566">
        <v>1019</v>
      </c>
      <c r="B1566">
        <v>1</v>
      </c>
      <c r="C1566">
        <v>10</v>
      </c>
      <c r="D1566" s="2">
        <v>44012</v>
      </c>
      <c r="E1566" s="2">
        <v>44012</v>
      </c>
      <c r="F1566">
        <v>9</v>
      </c>
      <c r="G1566" s="10" t="str">
        <f>VLOOKUP(Table_employee_timesheet_fact1[[#This Row],[employee_dim_employee_id]],Dim_Employee!A:C,3,FALSE)</f>
        <v>Jaime Sevilla Hernandez</v>
      </c>
    </row>
    <row r="1567" spans="1:7" x14ac:dyDescent="0.25">
      <c r="A1567">
        <v>1970</v>
      </c>
      <c r="B1567">
        <v>1</v>
      </c>
      <c r="C1567">
        <v>10</v>
      </c>
      <c r="D1567" s="2">
        <v>44012</v>
      </c>
      <c r="E1567" s="2">
        <v>44012</v>
      </c>
      <c r="F1567">
        <v>19</v>
      </c>
      <c r="G1567" s="10" t="str">
        <f>VLOOKUP(Table_employee_timesheet_fact1[[#This Row],[employee_dim_employee_id]],Dim_Employee!A:C,3,FALSE)</f>
        <v>Ruth Alcantar</v>
      </c>
    </row>
    <row r="1568" spans="1:7" x14ac:dyDescent="0.25">
      <c r="A1568">
        <v>1586</v>
      </c>
      <c r="B1568">
        <v>1</v>
      </c>
      <c r="C1568">
        <v>10</v>
      </c>
      <c r="D1568" s="2">
        <v>44012</v>
      </c>
      <c r="E1568" s="2">
        <v>44012</v>
      </c>
      <c r="F1568">
        <v>17</v>
      </c>
      <c r="G1568" s="10" t="str">
        <f>VLOOKUP(Table_employee_timesheet_fact1[[#This Row],[employee_dim_employee_id]],Dim_Employee!A:C,3,FALSE)</f>
        <v>Maynor Galeano Martinez</v>
      </c>
    </row>
    <row r="1569" spans="1:7" x14ac:dyDescent="0.25">
      <c r="A1569">
        <v>2129</v>
      </c>
      <c r="B1569">
        <v>1</v>
      </c>
      <c r="C1569">
        <v>10.25</v>
      </c>
      <c r="D1569" s="2">
        <v>44012</v>
      </c>
      <c r="E1569" s="2">
        <v>44012</v>
      </c>
      <c r="F1569">
        <v>21</v>
      </c>
      <c r="G1569" s="10" t="str">
        <f>VLOOKUP(Table_employee_timesheet_fact1[[#This Row],[employee_dim_employee_id]],Dim_Employee!A:C,3,FALSE)</f>
        <v>Wilmer Sevilla</v>
      </c>
    </row>
    <row r="1570" spans="1:7" x14ac:dyDescent="0.25">
      <c r="A1570">
        <v>664</v>
      </c>
      <c r="B1570">
        <v>1</v>
      </c>
      <c r="C1570">
        <v>10</v>
      </c>
      <c r="D1570" s="2">
        <v>44012</v>
      </c>
      <c r="E1570" s="2">
        <v>44012</v>
      </c>
      <c r="F1570">
        <v>7</v>
      </c>
      <c r="G1570" s="10" t="str">
        <f>VLOOKUP(Table_employee_timesheet_fact1[[#This Row],[employee_dim_employee_id]],Dim_Employee!A:C,3,FALSE)</f>
        <v>Heidy Alcantar</v>
      </c>
    </row>
    <row r="1571" spans="1:7" x14ac:dyDescent="0.25">
      <c r="A1571">
        <v>246</v>
      </c>
      <c r="B1571">
        <v>1</v>
      </c>
      <c r="C1571">
        <v>10.25</v>
      </c>
      <c r="D1571" s="2">
        <v>44012</v>
      </c>
      <c r="E1571" s="2">
        <v>44012</v>
      </c>
      <c r="F1571">
        <v>2</v>
      </c>
      <c r="G1571" s="10" t="str">
        <f>VLOOKUP(Table_employee_timesheet_fact1[[#This Row],[employee_dim_employee_id]],Dim_Employee!A:C,3,FALSE)</f>
        <v>Danir Hernandez</v>
      </c>
    </row>
    <row r="1572" spans="1:7" x14ac:dyDescent="0.25">
      <c r="A1572">
        <v>1971</v>
      </c>
      <c r="B1572">
        <v>1</v>
      </c>
      <c r="C1572">
        <v>10</v>
      </c>
      <c r="D1572" s="2">
        <v>44011</v>
      </c>
      <c r="E1572" s="2">
        <v>44011</v>
      </c>
      <c r="F1572">
        <v>19</v>
      </c>
      <c r="G1572" s="10" t="str">
        <f>VLOOKUP(Table_employee_timesheet_fact1[[#This Row],[employee_dim_employee_id]],Dim_Employee!A:C,3,FALSE)</f>
        <v>Ruth Alcantar</v>
      </c>
    </row>
    <row r="1573" spans="1:7" x14ac:dyDescent="0.25">
      <c r="A1573">
        <v>1587</v>
      </c>
      <c r="B1573">
        <v>1</v>
      </c>
      <c r="C1573">
        <v>10</v>
      </c>
      <c r="D1573" s="2">
        <v>44011</v>
      </c>
      <c r="E1573" s="2">
        <v>44011</v>
      </c>
      <c r="F1573">
        <v>17</v>
      </c>
      <c r="G1573" s="10" t="str">
        <f>VLOOKUP(Table_employee_timesheet_fact1[[#This Row],[employee_dim_employee_id]],Dim_Employee!A:C,3,FALSE)</f>
        <v>Maynor Galeano Martinez</v>
      </c>
    </row>
    <row r="1574" spans="1:7" x14ac:dyDescent="0.25">
      <c r="A1574">
        <v>2130</v>
      </c>
      <c r="B1574">
        <v>1</v>
      </c>
      <c r="C1574">
        <v>9.25</v>
      </c>
      <c r="D1574" s="2">
        <v>44011</v>
      </c>
      <c r="E1574" s="2">
        <v>44011</v>
      </c>
      <c r="F1574">
        <v>21</v>
      </c>
      <c r="G1574" s="10" t="str">
        <f>VLOOKUP(Table_employee_timesheet_fact1[[#This Row],[employee_dim_employee_id]],Dim_Employee!A:C,3,FALSE)</f>
        <v>Wilmer Sevilla</v>
      </c>
    </row>
    <row r="1575" spans="1:7" x14ac:dyDescent="0.25">
      <c r="A1575">
        <v>665</v>
      </c>
      <c r="B1575">
        <v>1</v>
      </c>
      <c r="C1575">
        <v>10</v>
      </c>
      <c r="D1575" s="2">
        <v>44011</v>
      </c>
      <c r="E1575" s="2">
        <v>44011</v>
      </c>
      <c r="F1575">
        <v>7</v>
      </c>
      <c r="G1575" s="10" t="str">
        <f>VLOOKUP(Table_employee_timesheet_fact1[[#This Row],[employee_dim_employee_id]],Dim_Employee!A:C,3,FALSE)</f>
        <v>Heidy Alcantar</v>
      </c>
    </row>
    <row r="1576" spans="1:7" x14ac:dyDescent="0.25">
      <c r="A1576">
        <v>247</v>
      </c>
      <c r="B1576">
        <v>1</v>
      </c>
      <c r="C1576">
        <v>10.25</v>
      </c>
      <c r="D1576" s="2">
        <v>44011</v>
      </c>
      <c r="E1576" s="2">
        <v>44011</v>
      </c>
      <c r="F1576">
        <v>2</v>
      </c>
      <c r="G1576" s="10" t="str">
        <f>VLOOKUP(Table_employee_timesheet_fact1[[#This Row],[employee_dim_employee_id]],Dim_Employee!A:C,3,FALSE)</f>
        <v>Danir Hernandez</v>
      </c>
    </row>
    <row r="1577" spans="1:7" x14ac:dyDescent="0.25">
      <c r="A1577">
        <v>1020</v>
      </c>
      <c r="B1577">
        <v>1</v>
      </c>
      <c r="C1577">
        <v>10.25</v>
      </c>
      <c r="D1577" s="2">
        <v>44011</v>
      </c>
      <c r="E1577" s="2">
        <v>44011</v>
      </c>
      <c r="F1577">
        <v>9</v>
      </c>
      <c r="G1577" s="10" t="str">
        <f>VLOOKUP(Table_employee_timesheet_fact1[[#This Row],[employee_dim_employee_id]],Dim_Employee!A:C,3,FALSE)</f>
        <v>Jaime Sevilla Hernandez</v>
      </c>
    </row>
    <row r="1578" spans="1:7" x14ac:dyDescent="0.25">
      <c r="A1578">
        <v>2131</v>
      </c>
      <c r="B1578">
        <v>1</v>
      </c>
      <c r="C1578">
        <v>5</v>
      </c>
      <c r="D1578" s="2">
        <v>44009</v>
      </c>
      <c r="E1578" s="2">
        <v>44009</v>
      </c>
      <c r="F1578">
        <v>21</v>
      </c>
      <c r="G1578" s="10" t="str">
        <f>VLOOKUP(Table_employee_timesheet_fact1[[#This Row],[employee_dim_employee_id]],Dim_Employee!A:C,3,FALSE)</f>
        <v>Wilmer Sevilla</v>
      </c>
    </row>
    <row r="1579" spans="1:7" x14ac:dyDescent="0.25">
      <c r="A1579">
        <v>1588</v>
      </c>
      <c r="B1579">
        <v>1</v>
      </c>
      <c r="C1579">
        <v>5</v>
      </c>
      <c r="D1579" s="2">
        <v>44009</v>
      </c>
      <c r="E1579" s="2">
        <v>44009</v>
      </c>
      <c r="F1579">
        <v>17</v>
      </c>
      <c r="G1579" s="10" t="str">
        <f>VLOOKUP(Table_employee_timesheet_fact1[[#This Row],[employee_dim_employee_id]],Dim_Employee!A:C,3,FALSE)</f>
        <v>Maynor Galeano Martinez</v>
      </c>
    </row>
    <row r="1580" spans="1:7" x14ac:dyDescent="0.25">
      <c r="A1580">
        <v>2132</v>
      </c>
      <c r="B1580">
        <v>1</v>
      </c>
      <c r="C1580">
        <v>10.5</v>
      </c>
      <c r="D1580" s="2">
        <v>44008</v>
      </c>
      <c r="E1580" s="2">
        <v>44008</v>
      </c>
      <c r="F1580">
        <v>21</v>
      </c>
      <c r="G1580" s="10" t="str">
        <f>VLOOKUP(Table_employee_timesheet_fact1[[#This Row],[employee_dim_employee_id]],Dim_Employee!A:C,3,FALSE)</f>
        <v>Wilmer Sevilla</v>
      </c>
    </row>
    <row r="1581" spans="1:7" x14ac:dyDescent="0.25">
      <c r="A1581">
        <v>1972</v>
      </c>
      <c r="B1581">
        <v>1</v>
      </c>
      <c r="C1581">
        <v>10</v>
      </c>
      <c r="D1581" s="2">
        <v>44008</v>
      </c>
      <c r="E1581" s="2">
        <v>44008</v>
      </c>
      <c r="F1581">
        <v>19</v>
      </c>
      <c r="G1581" s="10" t="str">
        <f>VLOOKUP(Table_employee_timesheet_fact1[[#This Row],[employee_dim_employee_id]],Dim_Employee!A:C,3,FALSE)</f>
        <v>Ruth Alcantar</v>
      </c>
    </row>
    <row r="1582" spans="1:7" x14ac:dyDescent="0.25">
      <c r="A1582">
        <v>1589</v>
      </c>
      <c r="B1582">
        <v>1</v>
      </c>
      <c r="C1582">
        <v>10</v>
      </c>
      <c r="D1582" s="2">
        <v>44008</v>
      </c>
      <c r="E1582" s="2">
        <v>44008</v>
      </c>
      <c r="F1582">
        <v>17</v>
      </c>
      <c r="G1582" s="10" t="str">
        <f>VLOOKUP(Table_employee_timesheet_fact1[[#This Row],[employee_dim_employee_id]],Dim_Employee!A:C,3,FALSE)</f>
        <v>Maynor Galeano Martinez</v>
      </c>
    </row>
    <row r="1583" spans="1:7" x14ac:dyDescent="0.25">
      <c r="A1583">
        <v>248</v>
      </c>
      <c r="B1583">
        <v>1</v>
      </c>
      <c r="C1583">
        <v>10</v>
      </c>
      <c r="D1583" s="2">
        <v>44008</v>
      </c>
      <c r="E1583" s="2">
        <v>44008</v>
      </c>
      <c r="F1583">
        <v>2</v>
      </c>
      <c r="G1583" s="10" t="str">
        <f>VLOOKUP(Table_employee_timesheet_fact1[[#This Row],[employee_dim_employee_id]],Dim_Employee!A:C,3,FALSE)</f>
        <v>Danir Hernandez</v>
      </c>
    </row>
    <row r="1584" spans="1:7" x14ac:dyDescent="0.25">
      <c r="A1584">
        <v>666</v>
      </c>
      <c r="B1584">
        <v>1</v>
      </c>
      <c r="C1584">
        <v>10</v>
      </c>
      <c r="D1584" s="2">
        <v>44008</v>
      </c>
      <c r="E1584" s="2">
        <v>44008</v>
      </c>
      <c r="F1584">
        <v>7</v>
      </c>
      <c r="G1584" s="10" t="str">
        <f>VLOOKUP(Table_employee_timesheet_fact1[[#This Row],[employee_dim_employee_id]],Dim_Employee!A:C,3,FALSE)</f>
        <v>Heidy Alcantar</v>
      </c>
    </row>
    <row r="1585" spans="1:7" x14ac:dyDescent="0.25">
      <c r="A1585">
        <v>1021</v>
      </c>
      <c r="B1585">
        <v>1</v>
      </c>
      <c r="C1585">
        <v>10</v>
      </c>
      <c r="D1585" s="2">
        <v>44008</v>
      </c>
      <c r="E1585" s="2">
        <v>44008</v>
      </c>
      <c r="F1585">
        <v>9</v>
      </c>
      <c r="G1585" s="10" t="str">
        <f>VLOOKUP(Table_employee_timesheet_fact1[[#This Row],[employee_dim_employee_id]],Dim_Employee!A:C,3,FALSE)</f>
        <v>Jaime Sevilla Hernandez</v>
      </c>
    </row>
    <row r="1586" spans="1:7" x14ac:dyDescent="0.25">
      <c r="A1586">
        <v>249</v>
      </c>
      <c r="B1586">
        <v>1</v>
      </c>
      <c r="C1586">
        <v>10</v>
      </c>
      <c r="D1586" s="2">
        <v>44007</v>
      </c>
      <c r="E1586" s="2">
        <v>44007</v>
      </c>
      <c r="F1586">
        <v>2</v>
      </c>
      <c r="G1586" s="10" t="str">
        <f>VLOOKUP(Table_employee_timesheet_fact1[[#This Row],[employee_dim_employee_id]],Dim_Employee!A:C,3,FALSE)</f>
        <v>Danir Hernandez</v>
      </c>
    </row>
    <row r="1587" spans="1:7" x14ac:dyDescent="0.25">
      <c r="A1587">
        <v>667</v>
      </c>
      <c r="B1587">
        <v>1</v>
      </c>
      <c r="C1587">
        <v>10</v>
      </c>
      <c r="D1587" s="2">
        <v>44007</v>
      </c>
      <c r="E1587" s="2">
        <v>44007</v>
      </c>
      <c r="F1587">
        <v>7</v>
      </c>
      <c r="G1587" s="10" t="str">
        <f>VLOOKUP(Table_employee_timesheet_fact1[[#This Row],[employee_dim_employee_id]],Dim_Employee!A:C,3,FALSE)</f>
        <v>Heidy Alcantar</v>
      </c>
    </row>
    <row r="1588" spans="1:7" x14ac:dyDescent="0.25">
      <c r="A1588">
        <v>1022</v>
      </c>
      <c r="B1588">
        <v>1</v>
      </c>
      <c r="C1588">
        <v>10</v>
      </c>
      <c r="D1588" s="2">
        <v>44007</v>
      </c>
      <c r="E1588" s="2">
        <v>44007</v>
      </c>
      <c r="F1588">
        <v>9</v>
      </c>
      <c r="G1588" s="10" t="str">
        <f>VLOOKUP(Table_employee_timesheet_fact1[[#This Row],[employee_dim_employee_id]],Dim_Employee!A:C,3,FALSE)</f>
        <v>Jaime Sevilla Hernandez</v>
      </c>
    </row>
    <row r="1589" spans="1:7" x14ac:dyDescent="0.25">
      <c r="A1589">
        <v>2133</v>
      </c>
      <c r="B1589">
        <v>1</v>
      </c>
      <c r="C1589">
        <v>9.75</v>
      </c>
      <c r="D1589" s="2">
        <v>44007</v>
      </c>
      <c r="E1589" s="2">
        <v>44007</v>
      </c>
      <c r="F1589">
        <v>21</v>
      </c>
      <c r="G1589" s="10" t="str">
        <f>VLOOKUP(Table_employee_timesheet_fact1[[#This Row],[employee_dim_employee_id]],Dim_Employee!A:C,3,FALSE)</f>
        <v>Wilmer Sevilla</v>
      </c>
    </row>
    <row r="1590" spans="1:7" x14ac:dyDescent="0.25">
      <c r="A1590">
        <v>1973</v>
      </c>
      <c r="B1590">
        <v>1</v>
      </c>
      <c r="C1590">
        <v>9.75</v>
      </c>
      <c r="D1590" s="2">
        <v>44007</v>
      </c>
      <c r="E1590" s="2">
        <v>44007</v>
      </c>
      <c r="F1590">
        <v>19</v>
      </c>
      <c r="G1590" s="10" t="str">
        <f>VLOOKUP(Table_employee_timesheet_fact1[[#This Row],[employee_dim_employee_id]],Dim_Employee!A:C,3,FALSE)</f>
        <v>Ruth Alcantar</v>
      </c>
    </row>
    <row r="1591" spans="1:7" x14ac:dyDescent="0.25">
      <c r="A1591">
        <v>1590</v>
      </c>
      <c r="B1591">
        <v>1</v>
      </c>
      <c r="C1591">
        <v>9.75</v>
      </c>
      <c r="D1591" s="2">
        <v>44007</v>
      </c>
      <c r="E1591" s="2">
        <v>44007</v>
      </c>
      <c r="F1591">
        <v>17</v>
      </c>
      <c r="G1591" s="10" t="str">
        <f>VLOOKUP(Table_employee_timesheet_fact1[[#This Row],[employee_dim_employee_id]],Dim_Employee!A:C,3,FALSE)</f>
        <v>Maynor Galeano Martinez</v>
      </c>
    </row>
    <row r="1592" spans="1:7" x14ac:dyDescent="0.25">
      <c r="A1592">
        <v>1974</v>
      </c>
      <c r="B1592">
        <v>1</v>
      </c>
      <c r="C1592">
        <v>9.75</v>
      </c>
      <c r="D1592" s="2">
        <v>44006</v>
      </c>
      <c r="E1592" s="2">
        <v>44006</v>
      </c>
      <c r="F1592">
        <v>19</v>
      </c>
      <c r="G1592" s="10" t="str">
        <f>VLOOKUP(Table_employee_timesheet_fact1[[#This Row],[employee_dim_employee_id]],Dim_Employee!A:C,3,FALSE)</f>
        <v>Ruth Alcantar</v>
      </c>
    </row>
    <row r="1593" spans="1:7" x14ac:dyDescent="0.25">
      <c r="A1593">
        <v>2134</v>
      </c>
      <c r="B1593">
        <v>1</v>
      </c>
      <c r="C1593">
        <v>10.5</v>
      </c>
      <c r="D1593" s="2">
        <v>44006</v>
      </c>
      <c r="E1593" s="2">
        <v>44006</v>
      </c>
      <c r="F1593">
        <v>21</v>
      </c>
      <c r="G1593" s="10" t="str">
        <f>VLOOKUP(Table_employee_timesheet_fact1[[#This Row],[employee_dim_employee_id]],Dim_Employee!A:C,3,FALSE)</f>
        <v>Wilmer Sevilla</v>
      </c>
    </row>
    <row r="1594" spans="1:7" x14ac:dyDescent="0.25">
      <c r="A1594">
        <v>1591</v>
      </c>
      <c r="B1594">
        <v>1</v>
      </c>
      <c r="C1594">
        <v>10</v>
      </c>
      <c r="D1594" s="2">
        <v>44006</v>
      </c>
      <c r="E1594" s="2">
        <v>44006</v>
      </c>
      <c r="F1594">
        <v>17</v>
      </c>
      <c r="G1594" s="10" t="str">
        <f>VLOOKUP(Table_employee_timesheet_fact1[[#This Row],[employee_dim_employee_id]],Dim_Employee!A:C,3,FALSE)</f>
        <v>Maynor Galeano Martinez</v>
      </c>
    </row>
    <row r="1595" spans="1:7" x14ac:dyDescent="0.25">
      <c r="A1595">
        <v>250</v>
      </c>
      <c r="B1595">
        <v>1</v>
      </c>
      <c r="C1595">
        <v>10</v>
      </c>
      <c r="D1595" s="2">
        <v>44006</v>
      </c>
      <c r="E1595" s="2">
        <v>44006</v>
      </c>
      <c r="F1595">
        <v>2</v>
      </c>
      <c r="G1595" s="10" t="str">
        <f>VLOOKUP(Table_employee_timesheet_fact1[[#This Row],[employee_dim_employee_id]],Dim_Employee!A:C,3,FALSE)</f>
        <v>Danir Hernandez</v>
      </c>
    </row>
    <row r="1596" spans="1:7" x14ac:dyDescent="0.25">
      <c r="A1596">
        <v>668</v>
      </c>
      <c r="B1596">
        <v>1</v>
      </c>
      <c r="C1596">
        <v>10</v>
      </c>
      <c r="D1596" s="2">
        <v>44006</v>
      </c>
      <c r="E1596" s="2">
        <v>44006</v>
      </c>
      <c r="F1596">
        <v>7</v>
      </c>
      <c r="G1596" s="10" t="str">
        <f>VLOOKUP(Table_employee_timesheet_fact1[[#This Row],[employee_dim_employee_id]],Dim_Employee!A:C,3,FALSE)</f>
        <v>Heidy Alcantar</v>
      </c>
    </row>
    <row r="1597" spans="1:7" x14ac:dyDescent="0.25">
      <c r="A1597">
        <v>1023</v>
      </c>
      <c r="B1597">
        <v>1</v>
      </c>
      <c r="C1597">
        <v>10</v>
      </c>
      <c r="D1597" s="2">
        <v>44006</v>
      </c>
      <c r="E1597" s="2">
        <v>44006</v>
      </c>
      <c r="F1597">
        <v>9</v>
      </c>
      <c r="G1597" s="10" t="str">
        <f>VLOOKUP(Table_employee_timesheet_fact1[[#This Row],[employee_dim_employee_id]],Dim_Employee!A:C,3,FALSE)</f>
        <v>Jaime Sevilla Hernandez</v>
      </c>
    </row>
    <row r="1598" spans="1:7" x14ac:dyDescent="0.25">
      <c r="A1598">
        <v>2135</v>
      </c>
      <c r="B1598">
        <v>1</v>
      </c>
      <c r="C1598">
        <v>10.25</v>
      </c>
      <c r="D1598" s="2">
        <v>44005</v>
      </c>
      <c r="E1598" s="2">
        <v>44005</v>
      </c>
      <c r="F1598">
        <v>21</v>
      </c>
      <c r="G1598" s="10" t="str">
        <f>VLOOKUP(Table_employee_timesheet_fact1[[#This Row],[employee_dim_employee_id]],Dim_Employee!A:C,3,FALSE)</f>
        <v>Wilmer Sevilla</v>
      </c>
    </row>
    <row r="1599" spans="1:7" x14ac:dyDescent="0.25">
      <c r="A1599">
        <v>1975</v>
      </c>
      <c r="B1599">
        <v>1</v>
      </c>
      <c r="C1599">
        <v>10.25</v>
      </c>
      <c r="D1599" s="2">
        <v>44005</v>
      </c>
      <c r="E1599" s="2">
        <v>44005</v>
      </c>
      <c r="F1599">
        <v>19</v>
      </c>
      <c r="G1599" s="10" t="str">
        <f>VLOOKUP(Table_employee_timesheet_fact1[[#This Row],[employee_dim_employee_id]],Dim_Employee!A:C,3,FALSE)</f>
        <v>Ruth Alcantar</v>
      </c>
    </row>
    <row r="1600" spans="1:7" x14ac:dyDescent="0.25">
      <c r="A1600">
        <v>1592</v>
      </c>
      <c r="B1600">
        <v>1</v>
      </c>
      <c r="C1600">
        <v>10.25</v>
      </c>
      <c r="D1600" s="2">
        <v>44005</v>
      </c>
      <c r="E1600" s="2">
        <v>44005</v>
      </c>
      <c r="F1600">
        <v>17</v>
      </c>
      <c r="G1600" s="10" t="str">
        <f>VLOOKUP(Table_employee_timesheet_fact1[[#This Row],[employee_dim_employee_id]],Dim_Employee!A:C,3,FALSE)</f>
        <v>Maynor Galeano Martinez</v>
      </c>
    </row>
    <row r="1601" spans="1:7" x14ac:dyDescent="0.25">
      <c r="A1601">
        <v>251</v>
      </c>
      <c r="B1601">
        <v>1</v>
      </c>
      <c r="C1601">
        <v>10.25</v>
      </c>
      <c r="D1601" s="2">
        <v>44005</v>
      </c>
      <c r="E1601" s="2">
        <v>44005</v>
      </c>
      <c r="F1601">
        <v>2</v>
      </c>
      <c r="G1601" s="10" t="str">
        <f>VLOOKUP(Table_employee_timesheet_fact1[[#This Row],[employee_dim_employee_id]],Dim_Employee!A:C,3,FALSE)</f>
        <v>Danir Hernandez</v>
      </c>
    </row>
    <row r="1602" spans="1:7" x14ac:dyDescent="0.25">
      <c r="A1602">
        <v>669</v>
      </c>
      <c r="B1602">
        <v>1</v>
      </c>
      <c r="C1602">
        <v>10.25</v>
      </c>
      <c r="D1602" s="2">
        <v>44005</v>
      </c>
      <c r="E1602" s="2">
        <v>44005</v>
      </c>
      <c r="F1602">
        <v>7</v>
      </c>
      <c r="G1602" s="10" t="str">
        <f>VLOOKUP(Table_employee_timesheet_fact1[[#This Row],[employee_dim_employee_id]],Dim_Employee!A:C,3,FALSE)</f>
        <v>Heidy Alcantar</v>
      </c>
    </row>
    <row r="1603" spans="1:7" x14ac:dyDescent="0.25">
      <c r="A1603">
        <v>1024</v>
      </c>
      <c r="B1603">
        <v>1</v>
      </c>
      <c r="C1603">
        <v>10.25</v>
      </c>
      <c r="D1603" s="2">
        <v>44005</v>
      </c>
      <c r="E1603" s="2">
        <v>44005</v>
      </c>
      <c r="F1603">
        <v>9</v>
      </c>
      <c r="G1603" s="10" t="str">
        <f>VLOOKUP(Table_employee_timesheet_fact1[[#This Row],[employee_dim_employee_id]],Dim_Employee!A:C,3,FALSE)</f>
        <v>Jaime Sevilla Hernandez</v>
      </c>
    </row>
    <row r="1604" spans="1:7" x14ac:dyDescent="0.25">
      <c r="A1604">
        <v>1976</v>
      </c>
      <c r="B1604">
        <v>1</v>
      </c>
      <c r="C1604">
        <v>9.75</v>
      </c>
      <c r="D1604" s="2">
        <v>44004</v>
      </c>
      <c r="E1604" s="2">
        <v>44004</v>
      </c>
      <c r="F1604">
        <v>19</v>
      </c>
      <c r="G1604" s="10" t="str">
        <f>VLOOKUP(Table_employee_timesheet_fact1[[#This Row],[employee_dim_employee_id]],Dim_Employee!A:C,3,FALSE)</f>
        <v>Ruth Alcantar</v>
      </c>
    </row>
    <row r="1605" spans="1:7" x14ac:dyDescent="0.25">
      <c r="A1605">
        <v>252</v>
      </c>
      <c r="B1605">
        <v>1</v>
      </c>
      <c r="C1605">
        <v>9.75</v>
      </c>
      <c r="D1605" s="2">
        <v>44004</v>
      </c>
      <c r="E1605" s="2">
        <v>44004</v>
      </c>
      <c r="F1605">
        <v>2</v>
      </c>
      <c r="G1605" s="10" t="str">
        <f>VLOOKUP(Table_employee_timesheet_fact1[[#This Row],[employee_dim_employee_id]],Dim_Employee!A:C,3,FALSE)</f>
        <v>Danir Hernandez</v>
      </c>
    </row>
    <row r="1606" spans="1:7" x14ac:dyDescent="0.25">
      <c r="A1606">
        <v>670</v>
      </c>
      <c r="B1606">
        <v>1</v>
      </c>
      <c r="C1606">
        <v>9.75</v>
      </c>
      <c r="D1606" s="2">
        <v>44004</v>
      </c>
      <c r="E1606" s="2">
        <v>44004</v>
      </c>
      <c r="F1606">
        <v>7</v>
      </c>
      <c r="G1606" s="10" t="str">
        <f>VLOOKUP(Table_employee_timesheet_fact1[[#This Row],[employee_dim_employee_id]],Dim_Employee!A:C,3,FALSE)</f>
        <v>Heidy Alcantar</v>
      </c>
    </row>
    <row r="1607" spans="1:7" x14ac:dyDescent="0.25">
      <c r="A1607">
        <v>1025</v>
      </c>
      <c r="B1607">
        <v>1</v>
      </c>
      <c r="C1607">
        <v>9.75</v>
      </c>
      <c r="D1607" s="2">
        <v>44004</v>
      </c>
      <c r="E1607" s="2">
        <v>44004</v>
      </c>
      <c r="F1607">
        <v>9</v>
      </c>
      <c r="G1607" s="10" t="str">
        <f>VLOOKUP(Table_employee_timesheet_fact1[[#This Row],[employee_dim_employee_id]],Dim_Employee!A:C,3,FALSE)</f>
        <v>Jaime Sevilla Hernandez</v>
      </c>
    </row>
    <row r="1608" spans="1:7" x14ac:dyDescent="0.25">
      <c r="A1608">
        <v>2136</v>
      </c>
      <c r="B1608">
        <v>1</v>
      </c>
      <c r="C1608">
        <v>10</v>
      </c>
      <c r="D1608" s="2">
        <v>44004</v>
      </c>
      <c r="E1608" s="2">
        <v>44004</v>
      </c>
      <c r="F1608">
        <v>21</v>
      </c>
      <c r="G1608" s="10" t="str">
        <f>VLOOKUP(Table_employee_timesheet_fact1[[#This Row],[employee_dim_employee_id]],Dim_Employee!A:C,3,FALSE)</f>
        <v>Wilmer Sevilla</v>
      </c>
    </row>
    <row r="1609" spans="1:7" x14ac:dyDescent="0.25">
      <c r="A1609">
        <v>1593</v>
      </c>
      <c r="B1609">
        <v>1</v>
      </c>
      <c r="C1609">
        <v>10</v>
      </c>
      <c r="D1609" s="2">
        <v>44004</v>
      </c>
      <c r="E1609" s="2">
        <v>44004</v>
      </c>
      <c r="F1609">
        <v>17</v>
      </c>
      <c r="G1609" s="10" t="str">
        <f>VLOOKUP(Table_employee_timesheet_fact1[[#This Row],[employee_dim_employee_id]],Dim_Employee!A:C,3,FALSE)</f>
        <v>Maynor Galeano Martinez</v>
      </c>
    </row>
    <row r="1610" spans="1:7" x14ac:dyDescent="0.25">
      <c r="A1610">
        <v>2137</v>
      </c>
      <c r="B1610">
        <v>1</v>
      </c>
      <c r="C1610">
        <v>7.75</v>
      </c>
      <c r="D1610" s="2">
        <v>44002</v>
      </c>
      <c r="E1610" s="2">
        <v>44002</v>
      </c>
      <c r="F1610">
        <v>21</v>
      </c>
      <c r="G1610" s="10" t="str">
        <f>VLOOKUP(Table_employee_timesheet_fact1[[#This Row],[employee_dim_employee_id]],Dim_Employee!A:C,3,FALSE)</f>
        <v>Wilmer Sevilla</v>
      </c>
    </row>
    <row r="1611" spans="1:7" x14ac:dyDescent="0.25">
      <c r="A1611">
        <v>1594</v>
      </c>
      <c r="B1611">
        <v>1</v>
      </c>
      <c r="C1611">
        <v>7.5</v>
      </c>
      <c r="D1611" s="2">
        <v>44002</v>
      </c>
      <c r="E1611" s="2">
        <v>44002</v>
      </c>
      <c r="F1611">
        <v>17</v>
      </c>
      <c r="G1611" s="10" t="str">
        <f>VLOOKUP(Table_employee_timesheet_fact1[[#This Row],[employee_dim_employee_id]],Dim_Employee!A:C,3,FALSE)</f>
        <v>Maynor Galeano Martinez</v>
      </c>
    </row>
    <row r="1612" spans="1:7" x14ac:dyDescent="0.25">
      <c r="A1612">
        <v>2138</v>
      </c>
      <c r="B1612">
        <v>1</v>
      </c>
      <c r="C1612">
        <v>9.5</v>
      </c>
      <c r="D1612" s="2">
        <v>44001</v>
      </c>
      <c r="E1612" s="2">
        <v>44001</v>
      </c>
      <c r="F1612">
        <v>21</v>
      </c>
      <c r="G1612" s="10" t="str">
        <f>VLOOKUP(Table_employee_timesheet_fact1[[#This Row],[employee_dim_employee_id]],Dim_Employee!A:C,3,FALSE)</f>
        <v>Wilmer Sevilla</v>
      </c>
    </row>
    <row r="1613" spans="1:7" x14ac:dyDescent="0.25">
      <c r="A1613">
        <v>1595</v>
      </c>
      <c r="B1613">
        <v>1</v>
      </c>
      <c r="C1613">
        <v>9.5</v>
      </c>
      <c r="D1613" s="2">
        <v>44001</v>
      </c>
      <c r="E1613" s="2">
        <v>44001</v>
      </c>
      <c r="F1613">
        <v>17</v>
      </c>
      <c r="G1613" s="10" t="str">
        <f>VLOOKUP(Table_employee_timesheet_fact1[[#This Row],[employee_dim_employee_id]],Dim_Employee!A:C,3,FALSE)</f>
        <v>Maynor Galeano Martinez</v>
      </c>
    </row>
    <row r="1614" spans="1:7" x14ac:dyDescent="0.25">
      <c r="A1614">
        <v>671</v>
      </c>
      <c r="B1614">
        <v>1</v>
      </c>
      <c r="C1614">
        <v>9.5</v>
      </c>
      <c r="D1614" s="2">
        <v>44001</v>
      </c>
      <c r="E1614" s="2">
        <v>44001</v>
      </c>
      <c r="F1614">
        <v>7</v>
      </c>
      <c r="G1614" s="10" t="str">
        <f>VLOOKUP(Table_employee_timesheet_fact1[[#This Row],[employee_dim_employee_id]],Dim_Employee!A:C,3,FALSE)</f>
        <v>Heidy Alcantar</v>
      </c>
    </row>
    <row r="1615" spans="1:7" x14ac:dyDescent="0.25">
      <c r="A1615">
        <v>1026</v>
      </c>
      <c r="B1615">
        <v>1</v>
      </c>
      <c r="C1615">
        <v>9.5</v>
      </c>
      <c r="D1615" s="2">
        <v>44001</v>
      </c>
      <c r="E1615" s="2">
        <v>44001</v>
      </c>
      <c r="F1615">
        <v>9</v>
      </c>
      <c r="G1615" s="10" t="str">
        <f>VLOOKUP(Table_employee_timesheet_fact1[[#This Row],[employee_dim_employee_id]],Dim_Employee!A:C,3,FALSE)</f>
        <v>Jaime Sevilla Hernandez</v>
      </c>
    </row>
    <row r="1616" spans="1:7" x14ac:dyDescent="0.25">
      <c r="A1616">
        <v>253</v>
      </c>
      <c r="B1616">
        <v>1</v>
      </c>
      <c r="C1616">
        <v>9.75</v>
      </c>
      <c r="D1616" s="2">
        <v>44001</v>
      </c>
      <c r="E1616" s="2">
        <v>44001</v>
      </c>
      <c r="F1616">
        <v>2</v>
      </c>
      <c r="G1616" s="10" t="str">
        <f>VLOOKUP(Table_employee_timesheet_fact1[[#This Row],[employee_dim_employee_id]],Dim_Employee!A:C,3,FALSE)</f>
        <v>Danir Hernandez</v>
      </c>
    </row>
    <row r="1617" spans="1:7" x14ac:dyDescent="0.25">
      <c r="A1617">
        <v>1977</v>
      </c>
      <c r="B1617">
        <v>1</v>
      </c>
      <c r="C1617">
        <v>9.5</v>
      </c>
      <c r="D1617" s="2">
        <v>44001</v>
      </c>
      <c r="E1617" s="2">
        <v>44001</v>
      </c>
      <c r="F1617">
        <v>19</v>
      </c>
      <c r="G1617" s="10" t="str">
        <f>VLOOKUP(Table_employee_timesheet_fact1[[#This Row],[employee_dim_employee_id]],Dim_Employee!A:C,3,FALSE)</f>
        <v>Ruth Alcantar</v>
      </c>
    </row>
    <row r="1618" spans="1:7" x14ac:dyDescent="0.25">
      <c r="A1618">
        <v>1978</v>
      </c>
      <c r="B1618">
        <v>1</v>
      </c>
      <c r="C1618">
        <v>9.5</v>
      </c>
      <c r="D1618" s="2">
        <v>44000</v>
      </c>
      <c r="E1618" s="2">
        <v>44000</v>
      </c>
      <c r="F1618">
        <v>19</v>
      </c>
      <c r="G1618" s="10" t="str">
        <f>VLOOKUP(Table_employee_timesheet_fact1[[#This Row],[employee_dim_employee_id]],Dim_Employee!A:C,3,FALSE)</f>
        <v>Ruth Alcantar</v>
      </c>
    </row>
    <row r="1619" spans="1:7" x14ac:dyDescent="0.25">
      <c r="A1619">
        <v>499</v>
      </c>
      <c r="B1619">
        <v>1</v>
      </c>
      <c r="C1619">
        <v>0.25</v>
      </c>
      <c r="D1619" s="2">
        <v>44000</v>
      </c>
      <c r="E1619" s="2">
        <v>44000</v>
      </c>
      <c r="F1619">
        <v>4</v>
      </c>
      <c r="G1619" s="10" t="str">
        <f>VLOOKUP(Table_employee_timesheet_fact1[[#This Row],[employee_dim_employee_id]],Dim_Employee!A:C,3,FALSE)</f>
        <v>Darwin Zepeda Reyes</v>
      </c>
    </row>
    <row r="1620" spans="1:7" x14ac:dyDescent="0.25">
      <c r="A1620">
        <v>1596</v>
      </c>
      <c r="B1620">
        <v>1</v>
      </c>
      <c r="C1620">
        <v>9.5</v>
      </c>
      <c r="D1620" s="2">
        <v>44000</v>
      </c>
      <c r="E1620" s="2">
        <v>44000</v>
      </c>
      <c r="F1620">
        <v>17</v>
      </c>
      <c r="G1620" s="10" t="str">
        <f>VLOOKUP(Table_employee_timesheet_fact1[[#This Row],[employee_dim_employee_id]],Dim_Employee!A:C,3,FALSE)</f>
        <v>Maynor Galeano Martinez</v>
      </c>
    </row>
    <row r="1621" spans="1:7" x14ac:dyDescent="0.25">
      <c r="A1621">
        <v>672</v>
      </c>
      <c r="B1621">
        <v>1</v>
      </c>
      <c r="C1621">
        <v>9.5</v>
      </c>
      <c r="D1621" s="2">
        <v>44000</v>
      </c>
      <c r="E1621" s="2">
        <v>44000</v>
      </c>
      <c r="F1621">
        <v>7</v>
      </c>
      <c r="G1621" s="10" t="str">
        <f>VLOOKUP(Table_employee_timesheet_fact1[[#This Row],[employee_dim_employee_id]],Dim_Employee!A:C,3,FALSE)</f>
        <v>Heidy Alcantar</v>
      </c>
    </row>
    <row r="1622" spans="1:7" x14ac:dyDescent="0.25">
      <c r="A1622">
        <v>2139</v>
      </c>
      <c r="B1622">
        <v>1</v>
      </c>
      <c r="C1622">
        <v>9.25</v>
      </c>
      <c r="D1622" s="2">
        <v>44000</v>
      </c>
      <c r="E1622" s="2">
        <v>44000</v>
      </c>
      <c r="F1622">
        <v>21</v>
      </c>
      <c r="G1622" s="10" t="str">
        <f>VLOOKUP(Table_employee_timesheet_fact1[[#This Row],[employee_dim_employee_id]],Dim_Employee!A:C,3,FALSE)</f>
        <v>Wilmer Sevilla</v>
      </c>
    </row>
    <row r="1623" spans="1:7" x14ac:dyDescent="0.25">
      <c r="A1623">
        <v>254</v>
      </c>
      <c r="B1623">
        <v>1</v>
      </c>
      <c r="C1623">
        <v>9.25</v>
      </c>
      <c r="D1623" s="2">
        <v>44000</v>
      </c>
      <c r="E1623" s="2">
        <v>44000</v>
      </c>
      <c r="F1623">
        <v>2</v>
      </c>
      <c r="G1623" s="10" t="str">
        <f>VLOOKUP(Table_employee_timesheet_fact1[[#This Row],[employee_dim_employee_id]],Dim_Employee!A:C,3,FALSE)</f>
        <v>Danir Hernandez</v>
      </c>
    </row>
    <row r="1624" spans="1:7" x14ac:dyDescent="0.25">
      <c r="A1624">
        <v>1027</v>
      </c>
      <c r="B1624">
        <v>1</v>
      </c>
      <c r="C1624">
        <v>9.25</v>
      </c>
      <c r="D1624" s="2">
        <v>44000</v>
      </c>
      <c r="E1624" s="2">
        <v>44000</v>
      </c>
      <c r="F1624">
        <v>9</v>
      </c>
      <c r="G1624" s="10" t="str">
        <f>VLOOKUP(Table_employee_timesheet_fact1[[#This Row],[employee_dim_employee_id]],Dim_Employee!A:C,3,FALSE)</f>
        <v>Jaime Sevilla Hernandez</v>
      </c>
    </row>
    <row r="1625" spans="1:7" x14ac:dyDescent="0.25">
      <c r="A1625">
        <v>2140</v>
      </c>
      <c r="B1625">
        <v>1</v>
      </c>
      <c r="C1625">
        <v>9.5</v>
      </c>
      <c r="D1625" s="2">
        <v>43999</v>
      </c>
      <c r="E1625" s="2">
        <v>43999</v>
      </c>
      <c r="F1625">
        <v>21</v>
      </c>
      <c r="G1625" s="10" t="str">
        <f>VLOOKUP(Table_employee_timesheet_fact1[[#This Row],[employee_dim_employee_id]],Dim_Employee!A:C,3,FALSE)</f>
        <v>Wilmer Sevilla</v>
      </c>
    </row>
    <row r="1626" spans="1:7" x14ac:dyDescent="0.25">
      <c r="A1626">
        <v>1979</v>
      </c>
      <c r="B1626">
        <v>1</v>
      </c>
      <c r="C1626">
        <v>9.25</v>
      </c>
      <c r="D1626" s="2">
        <v>43999</v>
      </c>
      <c r="E1626" s="2">
        <v>43999</v>
      </c>
      <c r="F1626">
        <v>19</v>
      </c>
      <c r="G1626" s="10" t="str">
        <f>VLOOKUP(Table_employee_timesheet_fact1[[#This Row],[employee_dim_employee_id]],Dim_Employee!A:C,3,FALSE)</f>
        <v>Ruth Alcantar</v>
      </c>
    </row>
    <row r="1627" spans="1:7" x14ac:dyDescent="0.25">
      <c r="A1627">
        <v>1597</v>
      </c>
      <c r="B1627">
        <v>1</v>
      </c>
      <c r="C1627">
        <v>9.5</v>
      </c>
      <c r="D1627" s="2">
        <v>43999</v>
      </c>
      <c r="E1627" s="2">
        <v>43999</v>
      </c>
      <c r="F1627">
        <v>17</v>
      </c>
      <c r="G1627" s="10" t="str">
        <f>VLOOKUP(Table_employee_timesheet_fact1[[#This Row],[employee_dim_employee_id]],Dim_Employee!A:C,3,FALSE)</f>
        <v>Maynor Galeano Martinez</v>
      </c>
    </row>
    <row r="1628" spans="1:7" x14ac:dyDescent="0.25">
      <c r="A1628">
        <v>255</v>
      </c>
      <c r="B1628">
        <v>1</v>
      </c>
      <c r="C1628">
        <v>9.25</v>
      </c>
      <c r="D1628" s="2">
        <v>43999</v>
      </c>
      <c r="E1628" s="2">
        <v>43999</v>
      </c>
      <c r="F1628">
        <v>2</v>
      </c>
      <c r="G1628" s="10" t="str">
        <f>VLOOKUP(Table_employee_timesheet_fact1[[#This Row],[employee_dim_employee_id]],Dim_Employee!A:C,3,FALSE)</f>
        <v>Danir Hernandez</v>
      </c>
    </row>
    <row r="1629" spans="1:7" x14ac:dyDescent="0.25">
      <c r="A1629">
        <v>673</v>
      </c>
      <c r="B1629">
        <v>1</v>
      </c>
      <c r="C1629">
        <v>9.25</v>
      </c>
      <c r="D1629" s="2">
        <v>43999</v>
      </c>
      <c r="E1629" s="2">
        <v>43999</v>
      </c>
      <c r="F1629">
        <v>7</v>
      </c>
      <c r="G1629" s="10" t="str">
        <f>VLOOKUP(Table_employee_timesheet_fact1[[#This Row],[employee_dim_employee_id]],Dim_Employee!A:C,3,FALSE)</f>
        <v>Heidy Alcantar</v>
      </c>
    </row>
    <row r="1630" spans="1:7" x14ac:dyDescent="0.25">
      <c r="A1630">
        <v>1028</v>
      </c>
      <c r="B1630">
        <v>1</v>
      </c>
      <c r="C1630">
        <v>9.25</v>
      </c>
      <c r="D1630" s="2">
        <v>43999</v>
      </c>
      <c r="E1630" s="2">
        <v>43999</v>
      </c>
      <c r="F1630">
        <v>9</v>
      </c>
      <c r="G1630" s="10" t="str">
        <f>VLOOKUP(Table_employee_timesheet_fact1[[#This Row],[employee_dim_employee_id]],Dim_Employee!A:C,3,FALSE)</f>
        <v>Jaime Sevilla Hernandez</v>
      </c>
    </row>
    <row r="1631" spans="1:7" x14ac:dyDescent="0.25">
      <c r="A1631">
        <v>500</v>
      </c>
      <c r="B1631">
        <v>1</v>
      </c>
      <c r="C1631">
        <v>9.5</v>
      </c>
      <c r="D1631" s="2">
        <v>43999</v>
      </c>
      <c r="E1631" s="2">
        <v>43999</v>
      </c>
      <c r="F1631">
        <v>4</v>
      </c>
      <c r="G1631" s="10" t="str">
        <f>VLOOKUP(Table_employee_timesheet_fact1[[#This Row],[employee_dim_employee_id]],Dim_Employee!A:C,3,FALSE)</f>
        <v>Darwin Zepeda Reyes</v>
      </c>
    </row>
    <row r="1632" spans="1:7" x14ac:dyDescent="0.25">
      <c r="A1632">
        <v>1598</v>
      </c>
      <c r="B1632">
        <v>1</v>
      </c>
      <c r="C1632">
        <v>9.75</v>
      </c>
      <c r="D1632" s="2">
        <v>43998</v>
      </c>
      <c r="E1632" s="2">
        <v>43998</v>
      </c>
      <c r="F1632">
        <v>17</v>
      </c>
      <c r="G1632" s="10" t="str">
        <f>VLOOKUP(Table_employee_timesheet_fact1[[#This Row],[employee_dim_employee_id]],Dim_Employee!A:C,3,FALSE)</f>
        <v>Maynor Galeano Martinez</v>
      </c>
    </row>
    <row r="1633" spans="1:7" x14ac:dyDescent="0.25">
      <c r="A1633">
        <v>674</v>
      </c>
      <c r="B1633">
        <v>1</v>
      </c>
      <c r="C1633">
        <v>9.75</v>
      </c>
      <c r="D1633" s="2">
        <v>43998</v>
      </c>
      <c r="E1633" s="2">
        <v>43998</v>
      </c>
      <c r="F1633">
        <v>7</v>
      </c>
      <c r="G1633" s="10" t="str">
        <f>VLOOKUP(Table_employee_timesheet_fact1[[#This Row],[employee_dim_employee_id]],Dim_Employee!A:C,3,FALSE)</f>
        <v>Heidy Alcantar</v>
      </c>
    </row>
    <row r="1634" spans="1:7" x14ac:dyDescent="0.25">
      <c r="A1634">
        <v>2141</v>
      </c>
      <c r="B1634">
        <v>1</v>
      </c>
      <c r="C1634">
        <v>9.5</v>
      </c>
      <c r="D1634" s="2">
        <v>43998</v>
      </c>
      <c r="E1634" s="2">
        <v>43998</v>
      </c>
      <c r="F1634">
        <v>21</v>
      </c>
      <c r="G1634" s="10" t="str">
        <f>VLOOKUP(Table_employee_timesheet_fact1[[#This Row],[employee_dim_employee_id]],Dim_Employee!A:C,3,FALSE)</f>
        <v>Wilmer Sevilla</v>
      </c>
    </row>
    <row r="1635" spans="1:7" x14ac:dyDescent="0.25">
      <c r="A1635">
        <v>256</v>
      </c>
      <c r="B1635">
        <v>1</v>
      </c>
      <c r="C1635">
        <v>10.25</v>
      </c>
      <c r="D1635" s="2">
        <v>43998</v>
      </c>
      <c r="E1635" s="2">
        <v>43998</v>
      </c>
      <c r="F1635">
        <v>2</v>
      </c>
      <c r="G1635" s="10" t="str">
        <f>VLOOKUP(Table_employee_timesheet_fact1[[#This Row],[employee_dim_employee_id]],Dim_Employee!A:C,3,FALSE)</f>
        <v>Danir Hernandez</v>
      </c>
    </row>
    <row r="1636" spans="1:7" x14ac:dyDescent="0.25">
      <c r="A1636">
        <v>1029</v>
      </c>
      <c r="B1636">
        <v>1</v>
      </c>
      <c r="C1636">
        <v>10</v>
      </c>
      <c r="D1636" s="2">
        <v>43998</v>
      </c>
      <c r="E1636" s="2">
        <v>43998</v>
      </c>
      <c r="F1636">
        <v>9</v>
      </c>
      <c r="G1636" s="10" t="str">
        <f>VLOOKUP(Table_employee_timesheet_fact1[[#This Row],[employee_dim_employee_id]],Dim_Employee!A:C,3,FALSE)</f>
        <v>Jaime Sevilla Hernandez</v>
      </c>
    </row>
    <row r="1637" spans="1:7" x14ac:dyDescent="0.25">
      <c r="A1637">
        <v>1980</v>
      </c>
      <c r="B1637">
        <v>1</v>
      </c>
      <c r="C1637">
        <v>9.75</v>
      </c>
      <c r="D1637" s="2">
        <v>43998</v>
      </c>
      <c r="E1637" s="2">
        <v>43998</v>
      </c>
      <c r="F1637">
        <v>19</v>
      </c>
      <c r="G1637" s="10" t="str">
        <f>VLOOKUP(Table_employee_timesheet_fact1[[#This Row],[employee_dim_employee_id]],Dim_Employee!A:C,3,FALSE)</f>
        <v>Ruth Alcantar</v>
      </c>
    </row>
    <row r="1638" spans="1:7" x14ac:dyDescent="0.25">
      <c r="A1638">
        <v>501</v>
      </c>
      <c r="B1638">
        <v>1</v>
      </c>
      <c r="C1638">
        <v>9.75</v>
      </c>
      <c r="D1638" s="2">
        <v>43998</v>
      </c>
      <c r="E1638" s="2">
        <v>43998</v>
      </c>
      <c r="F1638">
        <v>4</v>
      </c>
      <c r="G1638" s="10" t="str">
        <f>VLOOKUP(Table_employee_timesheet_fact1[[#This Row],[employee_dim_employee_id]],Dim_Employee!A:C,3,FALSE)</f>
        <v>Darwin Zepeda Reyes</v>
      </c>
    </row>
    <row r="1639" spans="1:7" x14ac:dyDescent="0.25">
      <c r="A1639">
        <v>1599</v>
      </c>
      <c r="B1639">
        <v>1</v>
      </c>
      <c r="C1639">
        <v>10</v>
      </c>
      <c r="D1639" s="2">
        <v>43997</v>
      </c>
      <c r="E1639" s="2">
        <v>43997</v>
      </c>
      <c r="F1639">
        <v>17</v>
      </c>
      <c r="G1639" s="10" t="str">
        <f>VLOOKUP(Table_employee_timesheet_fact1[[#This Row],[employee_dim_employee_id]],Dim_Employee!A:C,3,FALSE)</f>
        <v>Maynor Galeano Martinez</v>
      </c>
    </row>
    <row r="1640" spans="1:7" x14ac:dyDescent="0.25">
      <c r="A1640">
        <v>2142</v>
      </c>
      <c r="B1640">
        <v>1</v>
      </c>
      <c r="C1640">
        <v>9.25</v>
      </c>
      <c r="D1640" s="2">
        <v>43997</v>
      </c>
      <c r="E1640" s="2">
        <v>43997</v>
      </c>
      <c r="F1640">
        <v>21</v>
      </c>
      <c r="G1640" s="10" t="str">
        <f>VLOOKUP(Table_employee_timesheet_fact1[[#This Row],[employee_dim_employee_id]],Dim_Employee!A:C,3,FALSE)</f>
        <v>Wilmer Sevilla</v>
      </c>
    </row>
    <row r="1641" spans="1:7" x14ac:dyDescent="0.25">
      <c r="A1641">
        <v>502</v>
      </c>
      <c r="B1641">
        <v>1</v>
      </c>
      <c r="C1641">
        <v>9.75</v>
      </c>
      <c r="D1641" s="2">
        <v>43997</v>
      </c>
      <c r="E1641" s="2">
        <v>43997</v>
      </c>
      <c r="F1641">
        <v>4</v>
      </c>
      <c r="G1641" s="10" t="str">
        <f>VLOOKUP(Table_employee_timesheet_fact1[[#This Row],[employee_dim_employee_id]],Dim_Employee!A:C,3,FALSE)</f>
        <v>Darwin Zepeda Reyes</v>
      </c>
    </row>
    <row r="1642" spans="1:7" x14ac:dyDescent="0.25">
      <c r="A1642">
        <v>257</v>
      </c>
      <c r="B1642">
        <v>1</v>
      </c>
      <c r="C1642">
        <v>9.75</v>
      </c>
      <c r="D1642" s="2">
        <v>43997</v>
      </c>
      <c r="E1642" s="2">
        <v>43997</v>
      </c>
      <c r="F1642">
        <v>2</v>
      </c>
      <c r="G1642" s="10" t="str">
        <f>VLOOKUP(Table_employee_timesheet_fact1[[#This Row],[employee_dim_employee_id]],Dim_Employee!A:C,3,FALSE)</f>
        <v>Danir Hernandez</v>
      </c>
    </row>
    <row r="1643" spans="1:7" x14ac:dyDescent="0.25">
      <c r="A1643">
        <v>675</v>
      </c>
      <c r="B1643">
        <v>1</v>
      </c>
      <c r="C1643">
        <v>9.75</v>
      </c>
      <c r="D1643" s="2">
        <v>43997</v>
      </c>
      <c r="E1643" s="2">
        <v>43997</v>
      </c>
      <c r="F1643">
        <v>7</v>
      </c>
      <c r="G1643" s="10" t="str">
        <f>VLOOKUP(Table_employee_timesheet_fact1[[#This Row],[employee_dim_employee_id]],Dim_Employee!A:C,3,FALSE)</f>
        <v>Heidy Alcantar</v>
      </c>
    </row>
    <row r="1644" spans="1:7" x14ac:dyDescent="0.25">
      <c r="A1644">
        <v>1030</v>
      </c>
      <c r="B1644">
        <v>1</v>
      </c>
      <c r="C1644">
        <v>9.75</v>
      </c>
      <c r="D1644" s="2">
        <v>43997</v>
      </c>
      <c r="E1644" s="2">
        <v>43997</v>
      </c>
      <c r="F1644">
        <v>9</v>
      </c>
      <c r="G1644" s="10" t="str">
        <f>VLOOKUP(Table_employee_timesheet_fact1[[#This Row],[employee_dim_employee_id]],Dim_Employee!A:C,3,FALSE)</f>
        <v>Jaime Sevilla Hernandez</v>
      </c>
    </row>
    <row r="1645" spans="1:7" x14ac:dyDescent="0.25">
      <c r="A1645">
        <v>1981</v>
      </c>
      <c r="B1645">
        <v>1</v>
      </c>
      <c r="C1645">
        <v>10</v>
      </c>
      <c r="D1645" s="2">
        <v>43997</v>
      </c>
      <c r="E1645" s="2">
        <v>43997</v>
      </c>
      <c r="F1645">
        <v>19</v>
      </c>
      <c r="G1645" s="10" t="str">
        <f>VLOOKUP(Table_employee_timesheet_fact1[[#This Row],[employee_dim_employee_id]],Dim_Employee!A:C,3,FALSE)</f>
        <v>Ruth Alcantar</v>
      </c>
    </row>
    <row r="1646" spans="1:7" x14ac:dyDescent="0.25">
      <c r="A1646">
        <v>1982</v>
      </c>
      <c r="B1646">
        <v>1</v>
      </c>
      <c r="C1646">
        <v>10</v>
      </c>
      <c r="D1646" s="2">
        <v>43994</v>
      </c>
      <c r="E1646" s="2">
        <v>43994</v>
      </c>
      <c r="F1646">
        <v>19</v>
      </c>
      <c r="G1646" s="10" t="str">
        <f>VLOOKUP(Table_employee_timesheet_fact1[[#This Row],[employee_dim_employee_id]],Dim_Employee!A:C,3,FALSE)</f>
        <v>Ruth Alcantar</v>
      </c>
    </row>
    <row r="1647" spans="1:7" x14ac:dyDescent="0.25">
      <c r="A1647">
        <v>503</v>
      </c>
      <c r="B1647">
        <v>1</v>
      </c>
      <c r="C1647">
        <v>10</v>
      </c>
      <c r="D1647" s="2">
        <v>43994</v>
      </c>
      <c r="E1647" s="2">
        <v>43994</v>
      </c>
      <c r="F1647">
        <v>4</v>
      </c>
      <c r="G1647" s="10" t="str">
        <f>VLOOKUP(Table_employee_timesheet_fact1[[#This Row],[employee_dim_employee_id]],Dim_Employee!A:C,3,FALSE)</f>
        <v>Darwin Zepeda Reyes</v>
      </c>
    </row>
    <row r="1648" spans="1:7" x14ac:dyDescent="0.25">
      <c r="A1648">
        <v>2143</v>
      </c>
      <c r="B1648">
        <v>1</v>
      </c>
      <c r="C1648">
        <v>10</v>
      </c>
      <c r="D1648" s="2">
        <v>43994</v>
      </c>
      <c r="E1648" s="2">
        <v>43994</v>
      </c>
      <c r="F1648">
        <v>21</v>
      </c>
      <c r="G1648" s="10" t="str">
        <f>VLOOKUP(Table_employee_timesheet_fact1[[#This Row],[employee_dim_employee_id]],Dim_Employee!A:C,3,FALSE)</f>
        <v>Wilmer Sevilla</v>
      </c>
    </row>
    <row r="1649" spans="1:7" x14ac:dyDescent="0.25">
      <c r="A1649">
        <v>258</v>
      </c>
      <c r="B1649">
        <v>1</v>
      </c>
      <c r="C1649">
        <v>10</v>
      </c>
      <c r="D1649" s="2">
        <v>43994</v>
      </c>
      <c r="E1649" s="2">
        <v>43994</v>
      </c>
      <c r="F1649">
        <v>2</v>
      </c>
      <c r="G1649" s="10" t="str">
        <f>VLOOKUP(Table_employee_timesheet_fact1[[#This Row],[employee_dim_employee_id]],Dim_Employee!A:C,3,FALSE)</f>
        <v>Danir Hernandez</v>
      </c>
    </row>
    <row r="1650" spans="1:7" x14ac:dyDescent="0.25">
      <c r="A1650">
        <v>1600</v>
      </c>
      <c r="B1650">
        <v>1</v>
      </c>
      <c r="C1650">
        <v>10</v>
      </c>
      <c r="D1650" s="2">
        <v>43994</v>
      </c>
      <c r="E1650" s="2">
        <v>43994</v>
      </c>
      <c r="F1650">
        <v>17</v>
      </c>
      <c r="G1650" s="10" t="str">
        <f>VLOOKUP(Table_employee_timesheet_fact1[[#This Row],[employee_dim_employee_id]],Dim_Employee!A:C,3,FALSE)</f>
        <v>Maynor Galeano Martinez</v>
      </c>
    </row>
    <row r="1651" spans="1:7" x14ac:dyDescent="0.25">
      <c r="A1651">
        <v>676</v>
      </c>
      <c r="B1651">
        <v>1</v>
      </c>
      <c r="C1651">
        <v>10</v>
      </c>
      <c r="D1651" s="2">
        <v>43994</v>
      </c>
      <c r="E1651" s="2">
        <v>43994</v>
      </c>
      <c r="F1651">
        <v>7</v>
      </c>
      <c r="G1651" s="10" t="str">
        <f>VLOOKUP(Table_employee_timesheet_fact1[[#This Row],[employee_dim_employee_id]],Dim_Employee!A:C,3,FALSE)</f>
        <v>Heidy Alcantar</v>
      </c>
    </row>
    <row r="1652" spans="1:7" x14ac:dyDescent="0.25">
      <c r="A1652">
        <v>1031</v>
      </c>
      <c r="B1652">
        <v>1</v>
      </c>
      <c r="C1652">
        <v>10</v>
      </c>
      <c r="D1652" s="2">
        <v>43994</v>
      </c>
      <c r="E1652" s="2">
        <v>43994</v>
      </c>
      <c r="F1652">
        <v>9</v>
      </c>
      <c r="G1652" s="10" t="str">
        <f>VLOOKUP(Table_employee_timesheet_fact1[[#This Row],[employee_dim_employee_id]],Dim_Employee!A:C,3,FALSE)</f>
        <v>Jaime Sevilla Hernandez</v>
      </c>
    </row>
    <row r="1653" spans="1:7" x14ac:dyDescent="0.25">
      <c r="A1653">
        <v>259</v>
      </c>
      <c r="B1653">
        <v>1</v>
      </c>
      <c r="C1653">
        <v>10.25</v>
      </c>
      <c r="D1653" s="2">
        <v>43993</v>
      </c>
      <c r="E1653" s="2">
        <v>43993</v>
      </c>
      <c r="F1653">
        <v>2</v>
      </c>
      <c r="G1653" s="10" t="str">
        <f>VLOOKUP(Table_employee_timesheet_fact1[[#This Row],[employee_dim_employee_id]],Dim_Employee!A:C,3,FALSE)</f>
        <v>Danir Hernandez</v>
      </c>
    </row>
    <row r="1654" spans="1:7" x14ac:dyDescent="0.25">
      <c r="A1654">
        <v>1601</v>
      </c>
      <c r="B1654">
        <v>1</v>
      </c>
      <c r="C1654">
        <v>10.25</v>
      </c>
      <c r="D1654" s="2">
        <v>43993</v>
      </c>
      <c r="E1654" s="2">
        <v>43993</v>
      </c>
      <c r="F1654">
        <v>17</v>
      </c>
      <c r="G1654" s="10" t="str">
        <f>VLOOKUP(Table_employee_timesheet_fact1[[#This Row],[employee_dim_employee_id]],Dim_Employee!A:C,3,FALSE)</f>
        <v>Maynor Galeano Martinez</v>
      </c>
    </row>
    <row r="1655" spans="1:7" x14ac:dyDescent="0.25">
      <c r="A1655">
        <v>677</v>
      </c>
      <c r="B1655">
        <v>1</v>
      </c>
      <c r="C1655">
        <v>10.25</v>
      </c>
      <c r="D1655" s="2">
        <v>43993</v>
      </c>
      <c r="E1655" s="2">
        <v>43993</v>
      </c>
      <c r="F1655">
        <v>7</v>
      </c>
      <c r="G1655" s="10" t="str">
        <f>VLOOKUP(Table_employee_timesheet_fact1[[#This Row],[employee_dim_employee_id]],Dim_Employee!A:C,3,FALSE)</f>
        <v>Heidy Alcantar</v>
      </c>
    </row>
    <row r="1656" spans="1:7" x14ac:dyDescent="0.25">
      <c r="A1656">
        <v>504</v>
      </c>
      <c r="B1656">
        <v>1</v>
      </c>
      <c r="C1656">
        <v>9.75</v>
      </c>
      <c r="D1656" s="2">
        <v>43993</v>
      </c>
      <c r="E1656" s="2">
        <v>43993</v>
      </c>
      <c r="F1656">
        <v>4</v>
      </c>
      <c r="G1656" s="10" t="str">
        <f>VLOOKUP(Table_employee_timesheet_fact1[[#This Row],[employee_dim_employee_id]],Dim_Employee!A:C,3,FALSE)</f>
        <v>Darwin Zepeda Reyes</v>
      </c>
    </row>
    <row r="1657" spans="1:7" x14ac:dyDescent="0.25">
      <c r="A1657">
        <v>1032</v>
      </c>
      <c r="B1657">
        <v>1</v>
      </c>
      <c r="C1657">
        <v>10.25</v>
      </c>
      <c r="D1657" s="2">
        <v>43993</v>
      </c>
      <c r="E1657" s="2">
        <v>43993</v>
      </c>
      <c r="F1657">
        <v>9</v>
      </c>
      <c r="G1657" s="10" t="str">
        <f>VLOOKUP(Table_employee_timesheet_fact1[[#This Row],[employee_dim_employee_id]],Dim_Employee!A:C,3,FALSE)</f>
        <v>Jaime Sevilla Hernandez</v>
      </c>
    </row>
    <row r="1658" spans="1:7" x14ac:dyDescent="0.25">
      <c r="A1658">
        <v>1983</v>
      </c>
      <c r="B1658">
        <v>1</v>
      </c>
      <c r="C1658">
        <v>10.25</v>
      </c>
      <c r="D1658" s="2">
        <v>43993</v>
      </c>
      <c r="E1658" s="2">
        <v>43993</v>
      </c>
      <c r="F1658">
        <v>19</v>
      </c>
      <c r="G1658" s="10" t="str">
        <f>VLOOKUP(Table_employee_timesheet_fact1[[#This Row],[employee_dim_employee_id]],Dim_Employee!A:C,3,FALSE)</f>
        <v>Ruth Alcantar</v>
      </c>
    </row>
    <row r="1659" spans="1:7" x14ac:dyDescent="0.25">
      <c r="A1659">
        <v>2144</v>
      </c>
      <c r="B1659">
        <v>1</v>
      </c>
      <c r="C1659">
        <v>10.25</v>
      </c>
      <c r="D1659" s="2">
        <v>43993</v>
      </c>
      <c r="E1659" s="2">
        <v>43993</v>
      </c>
      <c r="F1659">
        <v>21</v>
      </c>
      <c r="G1659" s="10" t="str">
        <f>VLOOKUP(Table_employee_timesheet_fact1[[#This Row],[employee_dim_employee_id]],Dim_Employee!A:C,3,FALSE)</f>
        <v>Wilmer Sevilla</v>
      </c>
    </row>
    <row r="1660" spans="1:7" x14ac:dyDescent="0.25">
      <c r="A1660">
        <v>505</v>
      </c>
      <c r="B1660">
        <v>1</v>
      </c>
      <c r="C1660">
        <v>8.25</v>
      </c>
      <c r="D1660" s="2">
        <v>43992</v>
      </c>
      <c r="E1660" s="2">
        <v>43992</v>
      </c>
      <c r="F1660">
        <v>4</v>
      </c>
      <c r="G1660" s="10" t="str">
        <f>VLOOKUP(Table_employee_timesheet_fact1[[#This Row],[employee_dim_employee_id]],Dim_Employee!A:C,3,FALSE)</f>
        <v>Darwin Zepeda Reyes</v>
      </c>
    </row>
    <row r="1661" spans="1:7" x14ac:dyDescent="0.25">
      <c r="A1661">
        <v>678</v>
      </c>
      <c r="B1661">
        <v>1</v>
      </c>
      <c r="C1661">
        <v>8.5</v>
      </c>
      <c r="D1661" s="2">
        <v>43992</v>
      </c>
      <c r="E1661" s="2">
        <v>43992</v>
      </c>
      <c r="F1661">
        <v>7</v>
      </c>
      <c r="G1661" s="10" t="str">
        <f>VLOOKUP(Table_employee_timesheet_fact1[[#This Row],[employee_dim_employee_id]],Dim_Employee!A:C,3,FALSE)</f>
        <v>Heidy Alcantar</v>
      </c>
    </row>
    <row r="1662" spans="1:7" x14ac:dyDescent="0.25">
      <c r="A1662">
        <v>1033</v>
      </c>
      <c r="B1662">
        <v>1</v>
      </c>
      <c r="C1662">
        <v>8.5</v>
      </c>
      <c r="D1662" s="2">
        <v>43992</v>
      </c>
      <c r="E1662" s="2">
        <v>43992</v>
      </c>
      <c r="F1662">
        <v>9</v>
      </c>
      <c r="G1662" s="10" t="str">
        <f>VLOOKUP(Table_employee_timesheet_fact1[[#This Row],[employee_dim_employee_id]],Dim_Employee!A:C,3,FALSE)</f>
        <v>Jaime Sevilla Hernandez</v>
      </c>
    </row>
    <row r="1663" spans="1:7" x14ac:dyDescent="0.25">
      <c r="A1663">
        <v>1602</v>
      </c>
      <c r="B1663">
        <v>1</v>
      </c>
      <c r="C1663">
        <v>8.25</v>
      </c>
      <c r="D1663" s="2">
        <v>43992</v>
      </c>
      <c r="E1663" s="2">
        <v>43992</v>
      </c>
      <c r="F1663">
        <v>17</v>
      </c>
      <c r="G1663" s="10" t="str">
        <f>VLOOKUP(Table_employee_timesheet_fact1[[#This Row],[employee_dim_employee_id]],Dim_Employee!A:C,3,FALSE)</f>
        <v>Maynor Galeano Martinez</v>
      </c>
    </row>
    <row r="1664" spans="1:7" x14ac:dyDescent="0.25">
      <c r="A1664">
        <v>1984</v>
      </c>
      <c r="B1664">
        <v>1</v>
      </c>
      <c r="C1664">
        <v>8.5</v>
      </c>
      <c r="D1664" s="2">
        <v>43992</v>
      </c>
      <c r="E1664" s="2">
        <v>43992</v>
      </c>
      <c r="F1664">
        <v>19</v>
      </c>
      <c r="G1664" s="10" t="str">
        <f>VLOOKUP(Table_employee_timesheet_fact1[[#This Row],[employee_dim_employee_id]],Dim_Employee!A:C,3,FALSE)</f>
        <v>Ruth Alcantar</v>
      </c>
    </row>
    <row r="1665" spans="1:7" x14ac:dyDescent="0.25">
      <c r="A1665">
        <v>2145</v>
      </c>
      <c r="B1665">
        <v>1</v>
      </c>
      <c r="C1665">
        <v>8.5</v>
      </c>
      <c r="D1665" s="2">
        <v>43992</v>
      </c>
      <c r="E1665" s="2">
        <v>43992</v>
      </c>
      <c r="F1665">
        <v>21</v>
      </c>
      <c r="G1665" s="10" t="str">
        <f>VLOOKUP(Table_employee_timesheet_fact1[[#This Row],[employee_dim_employee_id]],Dim_Employee!A:C,3,FALSE)</f>
        <v>Wilmer Sevilla</v>
      </c>
    </row>
    <row r="1666" spans="1:7" x14ac:dyDescent="0.25">
      <c r="A1666">
        <v>260</v>
      </c>
      <c r="B1666">
        <v>1</v>
      </c>
      <c r="C1666">
        <v>8.5</v>
      </c>
      <c r="D1666" s="2">
        <v>43992</v>
      </c>
      <c r="E1666" s="2">
        <v>43992</v>
      </c>
      <c r="F1666">
        <v>2</v>
      </c>
      <c r="G1666" s="10" t="str">
        <f>VLOOKUP(Table_employee_timesheet_fact1[[#This Row],[employee_dim_employee_id]],Dim_Employee!A:C,3,FALSE)</f>
        <v>Danir Hernandez</v>
      </c>
    </row>
    <row r="1667" spans="1:7" x14ac:dyDescent="0.25">
      <c r="A1667">
        <v>2146</v>
      </c>
      <c r="B1667">
        <v>1</v>
      </c>
      <c r="C1667">
        <v>10.25</v>
      </c>
      <c r="D1667" s="2">
        <v>43991</v>
      </c>
      <c r="E1667" s="2">
        <v>43991</v>
      </c>
      <c r="F1667">
        <v>21</v>
      </c>
      <c r="G1667" s="10" t="str">
        <f>VLOOKUP(Table_employee_timesheet_fact1[[#This Row],[employee_dim_employee_id]],Dim_Employee!A:C,3,FALSE)</f>
        <v>Wilmer Sevilla</v>
      </c>
    </row>
    <row r="1668" spans="1:7" x14ac:dyDescent="0.25">
      <c r="A1668">
        <v>261</v>
      </c>
      <c r="B1668">
        <v>1</v>
      </c>
      <c r="C1668">
        <v>10.25</v>
      </c>
      <c r="D1668" s="2">
        <v>43991</v>
      </c>
      <c r="E1668" s="2">
        <v>43991</v>
      </c>
      <c r="F1668">
        <v>2</v>
      </c>
      <c r="G1668" s="10" t="str">
        <f>VLOOKUP(Table_employee_timesheet_fact1[[#This Row],[employee_dim_employee_id]],Dim_Employee!A:C,3,FALSE)</f>
        <v>Danir Hernandez</v>
      </c>
    </row>
    <row r="1669" spans="1:7" x14ac:dyDescent="0.25">
      <c r="A1669">
        <v>1603</v>
      </c>
      <c r="B1669">
        <v>1</v>
      </c>
      <c r="C1669">
        <v>10.25</v>
      </c>
      <c r="D1669" s="2">
        <v>43991</v>
      </c>
      <c r="E1669" s="2">
        <v>43991</v>
      </c>
      <c r="F1669">
        <v>17</v>
      </c>
      <c r="G1669" s="10" t="str">
        <f>VLOOKUP(Table_employee_timesheet_fact1[[#This Row],[employee_dim_employee_id]],Dim_Employee!A:C,3,FALSE)</f>
        <v>Maynor Galeano Martinez</v>
      </c>
    </row>
    <row r="1670" spans="1:7" x14ac:dyDescent="0.25">
      <c r="A1670">
        <v>679</v>
      </c>
      <c r="B1670">
        <v>1</v>
      </c>
      <c r="C1670">
        <v>10.25</v>
      </c>
      <c r="D1670" s="2">
        <v>43991</v>
      </c>
      <c r="E1670" s="2">
        <v>43991</v>
      </c>
      <c r="F1670">
        <v>7</v>
      </c>
      <c r="G1670" s="10" t="str">
        <f>VLOOKUP(Table_employee_timesheet_fact1[[#This Row],[employee_dim_employee_id]],Dim_Employee!A:C,3,FALSE)</f>
        <v>Heidy Alcantar</v>
      </c>
    </row>
    <row r="1671" spans="1:7" x14ac:dyDescent="0.25">
      <c r="A1671">
        <v>1034</v>
      </c>
      <c r="B1671">
        <v>1</v>
      </c>
      <c r="C1671">
        <v>10.25</v>
      </c>
      <c r="D1671" s="2">
        <v>43991</v>
      </c>
      <c r="E1671" s="2">
        <v>43991</v>
      </c>
      <c r="F1671">
        <v>9</v>
      </c>
      <c r="G1671" s="10" t="str">
        <f>VLOOKUP(Table_employee_timesheet_fact1[[#This Row],[employee_dim_employee_id]],Dim_Employee!A:C,3,FALSE)</f>
        <v>Jaime Sevilla Hernandez</v>
      </c>
    </row>
    <row r="1672" spans="1:7" x14ac:dyDescent="0.25">
      <c r="A1672">
        <v>1985</v>
      </c>
      <c r="B1672">
        <v>1</v>
      </c>
      <c r="C1672">
        <v>10.25</v>
      </c>
      <c r="D1672" s="2">
        <v>43991</v>
      </c>
      <c r="E1672" s="2">
        <v>43991</v>
      </c>
      <c r="F1672">
        <v>19</v>
      </c>
      <c r="G1672" s="10" t="str">
        <f>VLOOKUP(Table_employee_timesheet_fact1[[#This Row],[employee_dim_employee_id]],Dim_Employee!A:C,3,FALSE)</f>
        <v>Ruth Alcantar</v>
      </c>
    </row>
    <row r="1673" spans="1:7" x14ac:dyDescent="0.25">
      <c r="A1673">
        <v>506</v>
      </c>
      <c r="B1673">
        <v>1</v>
      </c>
      <c r="C1673">
        <v>10.25</v>
      </c>
      <c r="D1673" s="2">
        <v>43991</v>
      </c>
      <c r="E1673" s="2">
        <v>43991</v>
      </c>
      <c r="F1673">
        <v>4</v>
      </c>
      <c r="G1673" s="10" t="str">
        <f>VLOOKUP(Table_employee_timesheet_fact1[[#This Row],[employee_dim_employee_id]],Dim_Employee!A:C,3,FALSE)</f>
        <v>Darwin Zepeda Reyes</v>
      </c>
    </row>
    <row r="1674" spans="1:7" x14ac:dyDescent="0.25">
      <c r="A1674">
        <v>1986</v>
      </c>
      <c r="B1674">
        <v>1</v>
      </c>
      <c r="C1674">
        <v>9.5</v>
      </c>
      <c r="D1674" s="2">
        <v>43990</v>
      </c>
      <c r="E1674" s="2">
        <v>43990</v>
      </c>
      <c r="F1674">
        <v>19</v>
      </c>
      <c r="G1674" s="10" t="str">
        <f>VLOOKUP(Table_employee_timesheet_fact1[[#This Row],[employee_dim_employee_id]],Dim_Employee!A:C,3,FALSE)</f>
        <v>Ruth Alcantar</v>
      </c>
    </row>
    <row r="1675" spans="1:7" x14ac:dyDescent="0.25">
      <c r="A1675">
        <v>507</v>
      </c>
      <c r="B1675">
        <v>1</v>
      </c>
      <c r="C1675">
        <v>9.5</v>
      </c>
      <c r="D1675" s="2">
        <v>43990</v>
      </c>
      <c r="E1675" s="2">
        <v>43990</v>
      </c>
      <c r="F1675">
        <v>4</v>
      </c>
      <c r="G1675" s="10" t="str">
        <f>VLOOKUP(Table_employee_timesheet_fact1[[#This Row],[employee_dim_employee_id]],Dim_Employee!A:C,3,FALSE)</f>
        <v>Darwin Zepeda Reyes</v>
      </c>
    </row>
    <row r="1676" spans="1:7" x14ac:dyDescent="0.25">
      <c r="A1676">
        <v>2147</v>
      </c>
      <c r="B1676">
        <v>1</v>
      </c>
      <c r="C1676">
        <v>9.5</v>
      </c>
      <c r="D1676" s="2">
        <v>43990</v>
      </c>
      <c r="E1676" s="2">
        <v>43990</v>
      </c>
      <c r="F1676">
        <v>21</v>
      </c>
      <c r="G1676" s="10" t="str">
        <f>VLOOKUP(Table_employee_timesheet_fact1[[#This Row],[employee_dim_employee_id]],Dim_Employee!A:C,3,FALSE)</f>
        <v>Wilmer Sevilla</v>
      </c>
    </row>
    <row r="1677" spans="1:7" x14ac:dyDescent="0.25">
      <c r="A1677">
        <v>262</v>
      </c>
      <c r="B1677">
        <v>1</v>
      </c>
      <c r="C1677">
        <v>9.5</v>
      </c>
      <c r="D1677" s="2">
        <v>43990</v>
      </c>
      <c r="E1677" s="2">
        <v>43990</v>
      </c>
      <c r="F1677">
        <v>2</v>
      </c>
      <c r="G1677" s="10" t="str">
        <f>VLOOKUP(Table_employee_timesheet_fact1[[#This Row],[employee_dim_employee_id]],Dim_Employee!A:C,3,FALSE)</f>
        <v>Danir Hernandez</v>
      </c>
    </row>
    <row r="1678" spans="1:7" x14ac:dyDescent="0.25">
      <c r="A1678">
        <v>1604</v>
      </c>
      <c r="B1678">
        <v>1</v>
      </c>
      <c r="C1678">
        <v>9.5</v>
      </c>
      <c r="D1678" s="2">
        <v>43990</v>
      </c>
      <c r="E1678" s="2">
        <v>43990</v>
      </c>
      <c r="F1678">
        <v>17</v>
      </c>
      <c r="G1678" s="10" t="str">
        <f>VLOOKUP(Table_employee_timesheet_fact1[[#This Row],[employee_dim_employee_id]],Dim_Employee!A:C,3,FALSE)</f>
        <v>Maynor Galeano Martinez</v>
      </c>
    </row>
    <row r="1679" spans="1:7" x14ac:dyDescent="0.25">
      <c r="A1679">
        <v>680</v>
      </c>
      <c r="B1679">
        <v>1</v>
      </c>
      <c r="C1679">
        <v>9.5</v>
      </c>
      <c r="D1679" s="2">
        <v>43990</v>
      </c>
      <c r="E1679" s="2">
        <v>43990</v>
      </c>
      <c r="F1679">
        <v>7</v>
      </c>
      <c r="G1679" s="10" t="str">
        <f>VLOOKUP(Table_employee_timesheet_fact1[[#This Row],[employee_dim_employee_id]],Dim_Employee!A:C,3,FALSE)</f>
        <v>Heidy Alcantar</v>
      </c>
    </row>
    <row r="1680" spans="1:7" x14ac:dyDescent="0.25">
      <c r="A1680">
        <v>1035</v>
      </c>
      <c r="B1680">
        <v>1</v>
      </c>
      <c r="C1680">
        <v>9.5</v>
      </c>
      <c r="D1680" s="2">
        <v>43990</v>
      </c>
      <c r="E1680" s="2">
        <v>43990</v>
      </c>
      <c r="F1680">
        <v>9</v>
      </c>
      <c r="G1680" s="10" t="str">
        <f>VLOOKUP(Table_employee_timesheet_fact1[[#This Row],[employee_dim_employee_id]],Dim_Employee!A:C,3,FALSE)</f>
        <v>Jaime Sevilla Hernandez</v>
      </c>
    </row>
    <row r="1681" spans="1:7" x14ac:dyDescent="0.25">
      <c r="A1681">
        <v>1036</v>
      </c>
      <c r="B1681">
        <v>1</v>
      </c>
      <c r="C1681">
        <v>9.5</v>
      </c>
      <c r="D1681" s="2">
        <v>43987</v>
      </c>
      <c r="E1681" s="2">
        <v>43987</v>
      </c>
      <c r="F1681">
        <v>9</v>
      </c>
      <c r="G1681" s="10" t="str">
        <f>VLOOKUP(Table_employee_timesheet_fact1[[#This Row],[employee_dim_employee_id]],Dim_Employee!A:C,3,FALSE)</f>
        <v>Jaime Sevilla Hernandez</v>
      </c>
    </row>
    <row r="1682" spans="1:7" x14ac:dyDescent="0.25">
      <c r="A1682">
        <v>1987</v>
      </c>
      <c r="B1682">
        <v>1</v>
      </c>
      <c r="C1682">
        <v>9.5</v>
      </c>
      <c r="D1682" s="2">
        <v>43987</v>
      </c>
      <c r="E1682" s="2">
        <v>43987</v>
      </c>
      <c r="F1682">
        <v>19</v>
      </c>
      <c r="G1682" s="10" t="str">
        <f>VLOOKUP(Table_employee_timesheet_fact1[[#This Row],[employee_dim_employee_id]],Dim_Employee!A:C,3,FALSE)</f>
        <v>Ruth Alcantar</v>
      </c>
    </row>
    <row r="1683" spans="1:7" x14ac:dyDescent="0.25">
      <c r="A1683">
        <v>508</v>
      </c>
      <c r="B1683">
        <v>1</v>
      </c>
      <c r="C1683">
        <v>9.5</v>
      </c>
      <c r="D1683" s="2">
        <v>43987</v>
      </c>
      <c r="E1683" s="2">
        <v>43987</v>
      </c>
      <c r="F1683">
        <v>4</v>
      </c>
      <c r="G1683" s="10" t="str">
        <f>VLOOKUP(Table_employee_timesheet_fact1[[#This Row],[employee_dim_employee_id]],Dim_Employee!A:C,3,FALSE)</f>
        <v>Darwin Zepeda Reyes</v>
      </c>
    </row>
    <row r="1684" spans="1:7" x14ac:dyDescent="0.25">
      <c r="A1684">
        <v>2148</v>
      </c>
      <c r="B1684">
        <v>1</v>
      </c>
      <c r="C1684">
        <v>9.5</v>
      </c>
      <c r="D1684" s="2">
        <v>43987</v>
      </c>
      <c r="E1684" s="2">
        <v>43987</v>
      </c>
      <c r="F1684">
        <v>21</v>
      </c>
      <c r="G1684" s="10" t="str">
        <f>VLOOKUP(Table_employee_timesheet_fact1[[#This Row],[employee_dim_employee_id]],Dim_Employee!A:C,3,FALSE)</f>
        <v>Wilmer Sevilla</v>
      </c>
    </row>
    <row r="1685" spans="1:7" x14ac:dyDescent="0.25">
      <c r="A1685">
        <v>263</v>
      </c>
      <c r="B1685">
        <v>1</v>
      </c>
      <c r="C1685">
        <v>9.5</v>
      </c>
      <c r="D1685" s="2">
        <v>43987</v>
      </c>
      <c r="E1685" s="2">
        <v>43987</v>
      </c>
      <c r="F1685">
        <v>2</v>
      </c>
      <c r="G1685" s="10" t="str">
        <f>VLOOKUP(Table_employee_timesheet_fact1[[#This Row],[employee_dim_employee_id]],Dim_Employee!A:C,3,FALSE)</f>
        <v>Danir Hernandez</v>
      </c>
    </row>
    <row r="1686" spans="1:7" x14ac:dyDescent="0.25">
      <c r="A1686">
        <v>1605</v>
      </c>
      <c r="B1686">
        <v>1</v>
      </c>
      <c r="C1686">
        <v>9.5</v>
      </c>
      <c r="D1686" s="2">
        <v>43987</v>
      </c>
      <c r="E1686" s="2">
        <v>43987</v>
      </c>
      <c r="F1686">
        <v>17</v>
      </c>
      <c r="G1686" s="10" t="str">
        <f>VLOOKUP(Table_employee_timesheet_fact1[[#This Row],[employee_dim_employee_id]],Dim_Employee!A:C,3,FALSE)</f>
        <v>Maynor Galeano Martinez</v>
      </c>
    </row>
    <row r="1687" spans="1:7" x14ac:dyDescent="0.25">
      <c r="A1687">
        <v>681</v>
      </c>
      <c r="B1687">
        <v>1</v>
      </c>
      <c r="C1687">
        <v>9.5</v>
      </c>
      <c r="D1687" s="2">
        <v>43987</v>
      </c>
      <c r="E1687" s="2">
        <v>43987</v>
      </c>
      <c r="F1687">
        <v>7</v>
      </c>
      <c r="G1687" s="10" t="str">
        <f>VLOOKUP(Table_employee_timesheet_fact1[[#This Row],[employee_dim_employee_id]],Dim_Employee!A:C,3,FALSE)</f>
        <v>Heidy Alcantar</v>
      </c>
    </row>
    <row r="1688" spans="1:7" x14ac:dyDescent="0.25">
      <c r="A1688">
        <v>509</v>
      </c>
      <c r="B1688">
        <v>1</v>
      </c>
      <c r="C1688">
        <v>9.5</v>
      </c>
      <c r="D1688" s="2">
        <v>43986</v>
      </c>
      <c r="E1688" s="2">
        <v>43986</v>
      </c>
      <c r="F1688">
        <v>4</v>
      </c>
      <c r="G1688" s="10" t="str">
        <f>VLOOKUP(Table_employee_timesheet_fact1[[#This Row],[employee_dim_employee_id]],Dim_Employee!A:C,3,FALSE)</f>
        <v>Darwin Zepeda Reyes</v>
      </c>
    </row>
    <row r="1689" spans="1:7" x14ac:dyDescent="0.25">
      <c r="A1689">
        <v>2149</v>
      </c>
      <c r="B1689">
        <v>1</v>
      </c>
      <c r="C1689">
        <v>9.5</v>
      </c>
      <c r="D1689" s="2">
        <v>43986</v>
      </c>
      <c r="E1689" s="2">
        <v>43986</v>
      </c>
      <c r="F1689">
        <v>21</v>
      </c>
      <c r="G1689" s="10" t="str">
        <f>VLOOKUP(Table_employee_timesheet_fact1[[#This Row],[employee_dim_employee_id]],Dim_Employee!A:C,3,FALSE)</f>
        <v>Wilmer Sevilla</v>
      </c>
    </row>
    <row r="1690" spans="1:7" x14ac:dyDescent="0.25">
      <c r="A1690">
        <v>1988</v>
      </c>
      <c r="B1690">
        <v>1</v>
      </c>
      <c r="C1690">
        <v>9.25</v>
      </c>
      <c r="D1690" s="2">
        <v>43986</v>
      </c>
      <c r="E1690" s="2">
        <v>43986</v>
      </c>
      <c r="F1690">
        <v>19</v>
      </c>
      <c r="G1690" s="10" t="str">
        <f>VLOOKUP(Table_employee_timesheet_fact1[[#This Row],[employee_dim_employee_id]],Dim_Employee!A:C,3,FALSE)</f>
        <v>Ruth Alcantar</v>
      </c>
    </row>
    <row r="1691" spans="1:7" x14ac:dyDescent="0.25">
      <c r="A1691">
        <v>264</v>
      </c>
      <c r="B1691">
        <v>1</v>
      </c>
      <c r="C1691">
        <v>9.5</v>
      </c>
      <c r="D1691" s="2">
        <v>43986</v>
      </c>
      <c r="E1691" s="2">
        <v>43986</v>
      </c>
      <c r="F1691">
        <v>2</v>
      </c>
      <c r="G1691" s="10" t="str">
        <f>VLOOKUP(Table_employee_timesheet_fact1[[#This Row],[employee_dim_employee_id]],Dim_Employee!A:C,3,FALSE)</f>
        <v>Danir Hernandez</v>
      </c>
    </row>
    <row r="1692" spans="1:7" x14ac:dyDescent="0.25">
      <c r="A1692">
        <v>1606</v>
      </c>
      <c r="B1692">
        <v>1</v>
      </c>
      <c r="C1692">
        <v>9.5</v>
      </c>
      <c r="D1692" s="2">
        <v>43986</v>
      </c>
      <c r="E1692" s="2">
        <v>43986</v>
      </c>
      <c r="F1692">
        <v>17</v>
      </c>
      <c r="G1692" s="10" t="str">
        <f>VLOOKUP(Table_employee_timesheet_fact1[[#This Row],[employee_dim_employee_id]],Dim_Employee!A:C,3,FALSE)</f>
        <v>Maynor Galeano Martinez</v>
      </c>
    </row>
    <row r="1693" spans="1:7" x14ac:dyDescent="0.25">
      <c r="A1693">
        <v>682</v>
      </c>
      <c r="B1693">
        <v>1</v>
      </c>
      <c r="C1693">
        <v>9.25</v>
      </c>
      <c r="D1693" s="2">
        <v>43986</v>
      </c>
      <c r="E1693" s="2">
        <v>43986</v>
      </c>
      <c r="F1693">
        <v>7</v>
      </c>
      <c r="G1693" s="10" t="str">
        <f>VLOOKUP(Table_employee_timesheet_fact1[[#This Row],[employee_dim_employee_id]],Dim_Employee!A:C,3,FALSE)</f>
        <v>Heidy Alcantar</v>
      </c>
    </row>
    <row r="1694" spans="1:7" x14ac:dyDescent="0.25">
      <c r="A1694">
        <v>1037</v>
      </c>
      <c r="B1694">
        <v>1</v>
      </c>
      <c r="C1694">
        <v>9.5</v>
      </c>
      <c r="D1694" s="2">
        <v>43986</v>
      </c>
      <c r="E1694" s="2">
        <v>43986</v>
      </c>
      <c r="F1694">
        <v>9</v>
      </c>
      <c r="G1694" s="10" t="str">
        <f>VLOOKUP(Table_employee_timesheet_fact1[[#This Row],[employee_dim_employee_id]],Dim_Employee!A:C,3,FALSE)</f>
        <v>Jaime Sevilla Hernandez</v>
      </c>
    </row>
    <row r="1695" spans="1:7" x14ac:dyDescent="0.25">
      <c r="A1695">
        <v>1989</v>
      </c>
      <c r="B1695">
        <v>1</v>
      </c>
      <c r="C1695">
        <v>8.75</v>
      </c>
      <c r="D1695" s="2">
        <v>43985</v>
      </c>
      <c r="E1695" s="2">
        <v>43985</v>
      </c>
      <c r="F1695">
        <v>19</v>
      </c>
      <c r="G1695" s="10" t="str">
        <f>VLOOKUP(Table_employee_timesheet_fact1[[#This Row],[employee_dim_employee_id]],Dim_Employee!A:C,3,FALSE)</f>
        <v>Ruth Alcantar</v>
      </c>
    </row>
    <row r="1696" spans="1:7" x14ac:dyDescent="0.25">
      <c r="A1696">
        <v>510</v>
      </c>
      <c r="B1696">
        <v>1</v>
      </c>
      <c r="C1696">
        <v>8.5</v>
      </c>
      <c r="D1696" s="2">
        <v>43985</v>
      </c>
      <c r="E1696" s="2">
        <v>43985</v>
      </c>
      <c r="F1696">
        <v>4</v>
      </c>
      <c r="G1696" s="10" t="str">
        <f>VLOOKUP(Table_employee_timesheet_fact1[[#This Row],[employee_dim_employee_id]],Dim_Employee!A:C,3,FALSE)</f>
        <v>Darwin Zepeda Reyes</v>
      </c>
    </row>
    <row r="1697" spans="1:7" x14ac:dyDescent="0.25">
      <c r="A1697">
        <v>683</v>
      </c>
      <c r="B1697">
        <v>1</v>
      </c>
      <c r="C1697">
        <v>8.75</v>
      </c>
      <c r="D1697" s="2">
        <v>43985</v>
      </c>
      <c r="E1697" s="2">
        <v>43985</v>
      </c>
      <c r="F1697">
        <v>7</v>
      </c>
      <c r="G1697" s="10" t="str">
        <f>VLOOKUP(Table_employee_timesheet_fact1[[#This Row],[employee_dim_employee_id]],Dim_Employee!A:C,3,FALSE)</f>
        <v>Heidy Alcantar</v>
      </c>
    </row>
    <row r="1698" spans="1:7" x14ac:dyDescent="0.25">
      <c r="A1698">
        <v>2150</v>
      </c>
      <c r="B1698">
        <v>1</v>
      </c>
      <c r="C1698">
        <v>8.5</v>
      </c>
      <c r="D1698" s="2">
        <v>43985</v>
      </c>
      <c r="E1698" s="2">
        <v>43985</v>
      </c>
      <c r="F1698">
        <v>21</v>
      </c>
      <c r="G1698" s="10" t="str">
        <f>VLOOKUP(Table_employee_timesheet_fact1[[#This Row],[employee_dim_employee_id]],Dim_Employee!A:C,3,FALSE)</f>
        <v>Wilmer Sevilla</v>
      </c>
    </row>
    <row r="1699" spans="1:7" x14ac:dyDescent="0.25">
      <c r="A1699">
        <v>265</v>
      </c>
      <c r="B1699">
        <v>1</v>
      </c>
      <c r="C1699">
        <v>8.5</v>
      </c>
      <c r="D1699" s="2">
        <v>43985</v>
      </c>
      <c r="E1699" s="2">
        <v>43985</v>
      </c>
      <c r="F1699">
        <v>2</v>
      </c>
      <c r="G1699" s="10" t="str">
        <f>VLOOKUP(Table_employee_timesheet_fact1[[#This Row],[employee_dim_employee_id]],Dim_Employee!A:C,3,FALSE)</f>
        <v>Danir Hernandez</v>
      </c>
    </row>
    <row r="1700" spans="1:7" x14ac:dyDescent="0.25">
      <c r="A1700">
        <v>1607</v>
      </c>
      <c r="B1700">
        <v>1</v>
      </c>
      <c r="C1700">
        <v>8.5</v>
      </c>
      <c r="D1700" s="2">
        <v>43985</v>
      </c>
      <c r="E1700" s="2">
        <v>43985</v>
      </c>
      <c r="F1700">
        <v>17</v>
      </c>
      <c r="G1700" s="10" t="str">
        <f>VLOOKUP(Table_employee_timesheet_fact1[[#This Row],[employee_dim_employee_id]],Dim_Employee!A:C,3,FALSE)</f>
        <v>Maynor Galeano Martinez</v>
      </c>
    </row>
    <row r="1701" spans="1:7" x14ac:dyDescent="0.25">
      <c r="A1701">
        <v>1038</v>
      </c>
      <c r="B1701">
        <v>1</v>
      </c>
      <c r="C1701">
        <v>8.5</v>
      </c>
      <c r="D1701" s="2">
        <v>43985</v>
      </c>
      <c r="E1701" s="2">
        <v>43985</v>
      </c>
      <c r="F1701">
        <v>9</v>
      </c>
      <c r="G1701" s="10" t="str">
        <f>VLOOKUP(Table_employee_timesheet_fact1[[#This Row],[employee_dim_employee_id]],Dim_Employee!A:C,3,FALSE)</f>
        <v>Jaime Sevilla Hernandez</v>
      </c>
    </row>
    <row r="1702" spans="1:7" x14ac:dyDescent="0.25">
      <c r="A1702">
        <v>1990</v>
      </c>
      <c r="B1702">
        <v>1</v>
      </c>
      <c r="C1702">
        <v>8</v>
      </c>
      <c r="D1702" s="2">
        <v>43984</v>
      </c>
      <c r="E1702" s="2">
        <v>43984</v>
      </c>
      <c r="F1702">
        <v>19</v>
      </c>
      <c r="G1702" s="10" t="str">
        <f>VLOOKUP(Table_employee_timesheet_fact1[[#This Row],[employee_dim_employee_id]],Dim_Employee!A:C,3,FALSE)</f>
        <v>Ruth Alcantar</v>
      </c>
    </row>
    <row r="1703" spans="1:7" x14ac:dyDescent="0.25">
      <c r="A1703">
        <v>511</v>
      </c>
      <c r="B1703">
        <v>1</v>
      </c>
      <c r="C1703">
        <v>8</v>
      </c>
      <c r="D1703" s="2">
        <v>43984</v>
      </c>
      <c r="E1703" s="2">
        <v>43984</v>
      </c>
      <c r="F1703">
        <v>4</v>
      </c>
      <c r="G1703" s="10" t="str">
        <f>VLOOKUP(Table_employee_timesheet_fact1[[#This Row],[employee_dim_employee_id]],Dim_Employee!A:C,3,FALSE)</f>
        <v>Darwin Zepeda Reyes</v>
      </c>
    </row>
    <row r="1704" spans="1:7" x14ac:dyDescent="0.25">
      <c r="A1704">
        <v>2151</v>
      </c>
      <c r="B1704">
        <v>1</v>
      </c>
      <c r="C1704">
        <v>8</v>
      </c>
      <c r="D1704" s="2">
        <v>43984</v>
      </c>
      <c r="E1704" s="2">
        <v>43984</v>
      </c>
      <c r="F1704">
        <v>21</v>
      </c>
      <c r="G1704" s="10" t="str">
        <f>VLOOKUP(Table_employee_timesheet_fact1[[#This Row],[employee_dim_employee_id]],Dim_Employee!A:C,3,FALSE)</f>
        <v>Wilmer Sevilla</v>
      </c>
    </row>
    <row r="1705" spans="1:7" x14ac:dyDescent="0.25">
      <c r="A1705">
        <v>266</v>
      </c>
      <c r="B1705">
        <v>1</v>
      </c>
      <c r="C1705">
        <v>8</v>
      </c>
      <c r="D1705" s="2">
        <v>43984</v>
      </c>
      <c r="E1705" s="2">
        <v>43984</v>
      </c>
      <c r="F1705">
        <v>2</v>
      </c>
      <c r="G1705" s="10" t="str">
        <f>VLOOKUP(Table_employee_timesheet_fact1[[#This Row],[employee_dim_employee_id]],Dim_Employee!A:C,3,FALSE)</f>
        <v>Danir Hernandez</v>
      </c>
    </row>
    <row r="1706" spans="1:7" x14ac:dyDescent="0.25">
      <c r="A1706">
        <v>1608</v>
      </c>
      <c r="B1706">
        <v>1</v>
      </c>
      <c r="C1706">
        <v>8</v>
      </c>
      <c r="D1706" s="2">
        <v>43984</v>
      </c>
      <c r="E1706" s="2">
        <v>43984</v>
      </c>
      <c r="F1706">
        <v>17</v>
      </c>
      <c r="G1706" s="10" t="str">
        <f>VLOOKUP(Table_employee_timesheet_fact1[[#This Row],[employee_dim_employee_id]],Dim_Employee!A:C,3,FALSE)</f>
        <v>Maynor Galeano Martinez</v>
      </c>
    </row>
    <row r="1707" spans="1:7" x14ac:dyDescent="0.25">
      <c r="A1707">
        <v>684</v>
      </c>
      <c r="B1707">
        <v>1</v>
      </c>
      <c r="C1707">
        <v>8</v>
      </c>
      <c r="D1707" s="2">
        <v>43984</v>
      </c>
      <c r="E1707" s="2">
        <v>43984</v>
      </c>
      <c r="F1707">
        <v>7</v>
      </c>
      <c r="G1707" s="10" t="str">
        <f>VLOOKUP(Table_employee_timesheet_fact1[[#This Row],[employee_dim_employee_id]],Dim_Employee!A:C,3,FALSE)</f>
        <v>Heidy Alcantar</v>
      </c>
    </row>
    <row r="1708" spans="1:7" x14ac:dyDescent="0.25">
      <c r="A1708">
        <v>1039</v>
      </c>
      <c r="B1708">
        <v>1</v>
      </c>
      <c r="C1708">
        <v>8</v>
      </c>
      <c r="D1708" s="2">
        <v>43984</v>
      </c>
      <c r="E1708" s="2">
        <v>43984</v>
      </c>
      <c r="F1708">
        <v>9</v>
      </c>
      <c r="G1708" s="10" t="str">
        <f>VLOOKUP(Table_employee_timesheet_fact1[[#This Row],[employee_dim_employee_id]],Dim_Employee!A:C,3,FALSE)</f>
        <v>Jaime Sevilla Hernandez</v>
      </c>
    </row>
    <row r="1709" spans="1:7" x14ac:dyDescent="0.25">
      <c r="A1709">
        <v>1991</v>
      </c>
      <c r="B1709">
        <v>1</v>
      </c>
      <c r="C1709">
        <v>10</v>
      </c>
      <c r="D1709" s="2">
        <v>43983</v>
      </c>
      <c r="E1709" s="2">
        <v>43983</v>
      </c>
      <c r="F1709">
        <v>19</v>
      </c>
      <c r="G1709" s="10" t="str">
        <f>VLOOKUP(Table_employee_timesheet_fact1[[#This Row],[employee_dim_employee_id]],Dim_Employee!A:C,3,FALSE)</f>
        <v>Ruth Alcantar</v>
      </c>
    </row>
    <row r="1710" spans="1:7" x14ac:dyDescent="0.25">
      <c r="A1710">
        <v>512</v>
      </c>
      <c r="B1710">
        <v>1</v>
      </c>
      <c r="C1710">
        <v>10</v>
      </c>
      <c r="D1710" s="2">
        <v>43983</v>
      </c>
      <c r="E1710" s="2">
        <v>43983</v>
      </c>
      <c r="F1710">
        <v>4</v>
      </c>
      <c r="G1710" s="10" t="str">
        <f>VLOOKUP(Table_employee_timesheet_fact1[[#This Row],[employee_dim_employee_id]],Dim_Employee!A:C,3,FALSE)</f>
        <v>Darwin Zepeda Reyes</v>
      </c>
    </row>
    <row r="1711" spans="1:7" x14ac:dyDescent="0.25">
      <c r="A1711">
        <v>2152</v>
      </c>
      <c r="B1711">
        <v>1</v>
      </c>
      <c r="C1711">
        <v>10</v>
      </c>
      <c r="D1711" s="2">
        <v>43983</v>
      </c>
      <c r="E1711" s="2">
        <v>43983</v>
      </c>
      <c r="F1711">
        <v>21</v>
      </c>
      <c r="G1711" s="10" t="str">
        <f>VLOOKUP(Table_employee_timesheet_fact1[[#This Row],[employee_dim_employee_id]],Dim_Employee!A:C,3,FALSE)</f>
        <v>Wilmer Sevilla</v>
      </c>
    </row>
    <row r="1712" spans="1:7" x14ac:dyDescent="0.25">
      <c r="A1712">
        <v>267</v>
      </c>
      <c r="B1712">
        <v>1</v>
      </c>
      <c r="C1712">
        <v>10</v>
      </c>
      <c r="D1712" s="2">
        <v>43983</v>
      </c>
      <c r="E1712" s="2">
        <v>43983</v>
      </c>
      <c r="F1712">
        <v>2</v>
      </c>
      <c r="G1712" s="10" t="str">
        <f>VLOOKUP(Table_employee_timesheet_fact1[[#This Row],[employee_dim_employee_id]],Dim_Employee!A:C,3,FALSE)</f>
        <v>Danir Hernandez</v>
      </c>
    </row>
    <row r="1713" spans="1:7" x14ac:dyDescent="0.25">
      <c r="A1713">
        <v>1609</v>
      </c>
      <c r="B1713">
        <v>1</v>
      </c>
      <c r="C1713">
        <v>10</v>
      </c>
      <c r="D1713" s="2">
        <v>43983</v>
      </c>
      <c r="E1713" s="2">
        <v>43983</v>
      </c>
      <c r="F1713">
        <v>17</v>
      </c>
      <c r="G1713" s="10" t="str">
        <f>VLOOKUP(Table_employee_timesheet_fact1[[#This Row],[employee_dim_employee_id]],Dim_Employee!A:C,3,FALSE)</f>
        <v>Maynor Galeano Martinez</v>
      </c>
    </row>
    <row r="1714" spans="1:7" x14ac:dyDescent="0.25">
      <c r="A1714">
        <v>685</v>
      </c>
      <c r="B1714">
        <v>1</v>
      </c>
      <c r="C1714">
        <v>10</v>
      </c>
      <c r="D1714" s="2">
        <v>43983</v>
      </c>
      <c r="E1714" s="2">
        <v>43983</v>
      </c>
      <c r="F1714">
        <v>7</v>
      </c>
      <c r="G1714" s="10" t="str">
        <f>VLOOKUP(Table_employee_timesheet_fact1[[#This Row],[employee_dim_employee_id]],Dim_Employee!A:C,3,FALSE)</f>
        <v>Heidy Alcantar</v>
      </c>
    </row>
    <row r="1715" spans="1:7" x14ac:dyDescent="0.25">
      <c r="A1715">
        <v>1040</v>
      </c>
      <c r="B1715">
        <v>1</v>
      </c>
      <c r="C1715">
        <v>10</v>
      </c>
      <c r="D1715" s="2">
        <v>43983</v>
      </c>
      <c r="E1715" s="2">
        <v>43983</v>
      </c>
      <c r="F1715">
        <v>9</v>
      </c>
      <c r="G1715" s="10" t="str">
        <f>VLOOKUP(Table_employee_timesheet_fact1[[#This Row],[employee_dim_employee_id]],Dim_Employee!A:C,3,FALSE)</f>
        <v>Jaime Sevilla Hernandez</v>
      </c>
    </row>
    <row r="1716" spans="1:7" x14ac:dyDescent="0.25">
      <c r="A1716">
        <v>1992</v>
      </c>
      <c r="B1716">
        <v>1</v>
      </c>
      <c r="C1716">
        <v>10.25</v>
      </c>
      <c r="D1716" s="2">
        <v>43980</v>
      </c>
      <c r="E1716" s="2">
        <v>43980</v>
      </c>
      <c r="F1716">
        <v>19</v>
      </c>
      <c r="G1716" s="10" t="str">
        <f>VLOOKUP(Table_employee_timesheet_fact1[[#This Row],[employee_dim_employee_id]],Dim_Employee!A:C,3,FALSE)</f>
        <v>Ruth Alcantar</v>
      </c>
    </row>
    <row r="1717" spans="1:7" x14ac:dyDescent="0.25">
      <c r="A1717">
        <v>513</v>
      </c>
      <c r="B1717">
        <v>1</v>
      </c>
      <c r="C1717">
        <v>10.25</v>
      </c>
      <c r="D1717" s="2">
        <v>43980</v>
      </c>
      <c r="E1717" s="2">
        <v>43980</v>
      </c>
      <c r="F1717">
        <v>4</v>
      </c>
      <c r="G1717" s="10" t="str">
        <f>VLOOKUP(Table_employee_timesheet_fact1[[#This Row],[employee_dim_employee_id]],Dim_Employee!A:C,3,FALSE)</f>
        <v>Darwin Zepeda Reyes</v>
      </c>
    </row>
    <row r="1718" spans="1:7" x14ac:dyDescent="0.25">
      <c r="A1718">
        <v>268</v>
      </c>
      <c r="B1718">
        <v>1</v>
      </c>
      <c r="C1718">
        <v>10.25</v>
      </c>
      <c r="D1718" s="2">
        <v>43980</v>
      </c>
      <c r="E1718" s="2">
        <v>43980</v>
      </c>
      <c r="F1718">
        <v>2</v>
      </c>
      <c r="G1718" s="10" t="str">
        <f>VLOOKUP(Table_employee_timesheet_fact1[[#This Row],[employee_dim_employee_id]],Dim_Employee!A:C,3,FALSE)</f>
        <v>Danir Hernandez</v>
      </c>
    </row>
    <row r="1719" spans="1:7" x14ac:dyDescent="0.25">
      <c r="A1719">
        <v>1610</v>
      </c>
      <c r="B1719">
        <v>1</v>
      </c>
      <c r="C1719">
        <v>10.25</v>
      </c>
      <c r="D1719" s="2">
        <v>43980</v>
      </c>
      <c r="E1719" s="2">
        <v>43980</v>
      </c>
      <c r="F1719">
        <v>17</v>
      </c>
      <c r="G1719" s="10" t="str">
        <f>VLOOKUP(Table_employee_timesheet_fact1[[#This Row],[employee_dim_employee_id]],Dim_Employee!A:C,3,FALSE)</f>
        <v>Maynor Galeano Martinez</v>
      </c>
    </row>
    <row r="1720" spans="1:7" x14ac:dyDescent="0.25">
      <c r="A1720">
        <v>686</v>
      </c>
      <c r="B1720">
        <v>1</v>
      </c>
      <c r="C1720">
        <v>10.25</v>
      </c>
      <c r="D1720" s="2">
        <v>43980</v>
      </c>
      <c r="E1720" s="2">
        <v>43980</v>
      </c>
      <c r="F1720">
        <v>7</v>
      </c>
      <c r="G1720" s="10" t="str">
        <f>VLOOKUP(Table_employee_timesheet_fact1[[#This Row],[employee_dim_employee_id]],Dim_Employee!A:C,3,FALSE)</f>
        <v>Heidy Alcantar</v>
      </c>
    </row>
    <row r="1721" spans="1:7" x14ac:dyDescent="0.25">
      <c r="A1721">
        <v>1041</v>
      </c>
      <c r="B1721">
        <v>1</v>
      </c>
      <c r="C1721">
        <v>10.25</v>
      </c>
      <c r="D1721" s="2">
        <v>43980</v>
      </c>
      <c r="E1721" s="2">
        <v>43980</v>
      </c>
      <c r="F1721">
        <v>9</v>
      </c>
      <c r="G1721" s="10" t="str">
        <f>VLOOKUP(Table_employee_timesheet_fact1[[#This Row],[employee_dim_employee_id]],Dim_Employee!A:C,3,FALSE)</f>
        <v>Jaime Sevilla Hernandez</v>
      </c>
    </row>
    <row r="1722" spans="1:7" x14ac:dyDescent="0.25">
      <c r="A1722">
        <v>1993</v>
      </c>
      <c r="B1722">
        <v>1</v>
      </c>
      <c r="C1722">
        <v>10</v>
      </c>
      <c r="D1722" s="2">
        <v>43979</v>
      </c>
      <c r="E1722" s="2">
        <v>43979</v>
      </c>
      <c r="F1722">
        <v>19</v>
      </c>
      <c r="G1722" s="10" t="str">
        <f>VLOOKUP(Table_employee_timesheet_fact1[[#This Row],[employee_dim_employee_id]],Dim_Employee!A:C,3,FALSE)</f>
        <v>Ruth Alcantar</v>
      </c>
    </row>
    <row r="1723" spans="1:7" x14ac:dyDescent="0.25">
      <c r="A1723">
        <v>514</v>
      </c>
      <c r="B1723">
        <v>1</v>
      </c>
      <c r="C1723">
        <v>10</v>
      </c>
      <c r="D1723" s="2">
        <v>43979</v>
      </c>
      <c r="E1723" s="2">
        <v>43979</v>
      </c>
      <c r="F1723">
        <v>4</v>
      </c>
      <c r="G1723" s="10" t="str">
        <f>VLOOKUP(Table_employee_timesheet_fact1[[#This Row],[employee_dim_employee_id]],Dim_Employee!A:C,3,FALSE)</f>
        <v>Darwin Zepeda Reyes</v>
      </c>
    </row>
    <row r="1724" spans="1:7" x14ac:dyDescent="0.25">
      <c r="A1724">
        <v>269</v>
      </c>
      <c r="B1724">
        <v>1</v>
      </c>
      <c r="C1724">
        <v>10</v>
      </c>
      <c r="D1724" s="2">
        <v>43979</v>
      </c>
      <c r="E1724" s="2">
        <v>43979</v>
      </c>
      <c r="F1724">
        <v>2</v>
      </c>
      <c r="G1724" s="10" t="str">
        <f>VLOOKUP(Table_employee_timesheet_fact1[[#This Row],[employee_dim_employee_id]],Dim_Employee!A:C,3,FALSE)</f>
        <v>Danir Hernandez</v>
      </c>
    </row>
    <row r="1725" spans="1:7" x14ac:dyDescent="0.25">
      <c r="A1725">
        <v>1611</v>
      </c>
      <c r="B1725">
        <v>1</v>
      </c>
      <c r="C1725">
        <v>10</v>
      </c>
      <c r="D1725" s="2">
        <v>43979</v>
      </c>
      <c r="E1725" s="2">
        <v>43979</v>
      </c>
      <c r="F1725">
        <v>17</v>
      </c>
      <c r="G1725" s="10" t="str">
        <f>VLOOKUP(Table_employee_timesheet_fact1[[#This Row],[employee_dim_employee_id]],Dim_Employee!A:C,3,FALSE)</f>
        <v>Maynor Galeano Martinez</v>
      </c>
    </row>
    <row r="1726" spans="1:7" x14ac:dyDescent="0.25">
      <c r="A1726">
        <v>687</v>
      </c>
      <c r="B1726">
        <v>1</v>
      </c>
      <c r="C1726">
        <v>10</v>
      </c>
      <c r="D1726" s="2">
        <v>43979</v>
      </c>
      <c r="E1726" s="2">
        <v>43979</v>
      </c>
      <c r="F1726">
        <v>7</v>
      </c>
      <c r="G1726" s="10" t="str">
        <f>VLOOKUP(Table_employee_timesheet_fact1[[#This Row],[employee_dim_employee_id]],Dim_Employee!A:C,3,FALSE)</f>
        <v>Heidy Alcantar</v>
      </c>
    </row>
    <row r="1727" spans="1:7" x14ac:dyDescent="0.25">
      <c r="A1727">
        <v>1042</v>
      </c>
      <c r="B1727">
        <v>1</v>
      </c>
      <c r="C1727">
        <v>10</v>
      </c>
      <c r="D1727" s="2">
        <v>43979</v>
      </c>
      <c r="E1727" s="2">
        <v>43979</v>
      </c>
      <c r="F1727">
        <v>9</v>
      </c>
      <c r="G1727" s="10" t="str">
        <f>VLOOKUP(Table_employee_timesheet_fact1[[#This Row],[employee_dim_employee_id]],Dim_Employee!A:C,3,FALSE)</f>
        <v>Jaime Sevilla Hernandez</v>
      </c>
    </row>
    <row r="1728" spans="1:7" x14ac:dyDescent="0.25">
      <c r="A1728">
        <v>270</v>
      </c>
      <c r="B1728">
        <v>1</v>
      </c>
      <c r="C1728">
        <v>10</v>
      </c>
      <c r="D1728" s="2">
        <v>43978</v>
      </c>
      <c r="E1728" s="2">
        <v>43978</v>
      </c>
      <c r="F1728">
        <v>2</v>
      </c>
      <c r="G1728" s="10" t="str">
        <f>VLOOKUP(Table_employee_timesheet_fact1[[#This Row],[employee_dim_employee_id]],Dim_Employee!A:C,3,FALSE)</f>
        <v>Danir Hernandez</v>
      </c>
    </row>
    <row r="1729" spans="1:7" x14ac:dyDescent="0.25">
      <c r="A1729">
        <v>1612</v>
      </c>
      <c r="B1729">
        <v>1</v>
      </c>
      <c r="C1729">
        <v>10</v>
      </c>
      <c r="D1729" s="2">
        <v>43978</v>
      </c>
      <c r="E1729" s="2">
        <v>43978</v>
      </c>
      <c r="F1729">
        <v>17</v>
      </c>
      <c r="G1729" s="10" t="str">
        <f>VLOOKUP(Table_employee_timesheet_fact1[[#This Row],[employee_dim_employee_id]],Dim_Employee!A:C,3,FALSE)</f>
        <v>Maynor Galeano Martinez</v>
      </c>
    </row>
    <row r="1730" spans="1:7" x14ac:dyDescent="0.25">
      <c r="A1730">
        <v>688</v>
      </c>
      <c r="B1730">
        <v>1</v>
      </c>
      <c r="C1730">
        <v>10</v>
      </c>
      <c r="D1730" s="2">
        <v>43978</v>
      </c>
      <c r="E1730" s="2">
        <v>43978</v>
      </c>
      <c r="F1730">
        <v>7</v>
      </c>
      <c r="G1730" s="10" t="str">
        <f>VLOOKUP(Table_employee_timesheet_fact1[[#This Row],[employee_dim_employee_id]],Dim_Employee!A:C,3,FALSE)</f>
        <v>Heidy Alcantar</v>
      </c>
    </row>
    <row r="1731" spans="1:7" x14ac:dyDescent="0.25">
      <c r="A1731">
        <v>1043</v>
      </c>
      <c r="B1731">
        <v>1</v>
      </c>
      <c r="C1731">
        <v>10</v>
      </c>
      <c r="D1731" s="2">
        <v>43978</v>
      </c>
      <c r="E1731" s="2">
        <v>43978</v>
      </c>
      <c r="F1731">
        <v>9</v>
      </c>
      <c r="G1731" s="10" t="str">
        <f>VLOOKUP(Table_employee_timesheet_fact1[[#This Row],[employee_dim_employee_id]],Dim_Employee!A:C,3,FALSE)</f>
        <v>Jaime Sevilla Hernandez</v>
      </c>
    </row>
    <row r="1732" spans="1:7" x14ac:dyDescent="0.25">
      <c r="A1732">
        <v>515</v>
      </c>
      <c r="B1732">
        <v>1</v>
      </c>
      <c r="C1732">
        <v>9.75</v>
      </c>
      <c r="D1732" s="2">
        <v>43978</v>
      </c>
      <c r="E1732" s="2">
        <v>43978</v>
      </c>
      <c r="F1732">
        <v>4</v>
      </c>
      <c r="G1732" s="10" t="str">
        <f>VLOOKUP(Table_employee_timesheet_fact1[[#This Row],[employee_dim_employee_id]],Dim_Employee!A:C,3,FALSE)</f>
        <v>Darwin Zepeda Reyes</v>
      </c>
    </row>
    <row r="1733" spans="1:7" x14ac:dyDescent="0.25">
      <c r="A1733">
        <v>1994</v>
      </c>
      <c r="B1733">
        <v>1</v>
      </c>
      <c r="C1733">
        <v>10</v>
      </c>
      <c r="D1733" s="2">
        <v>43978</v>
      </c>
      <c r="E1733" s="2">
        <v>43978</v>
      </c>
      <c r="F1733">
        <v>19</v>
      </c>
      <c r="G1733" s="10" t="str">
        <f>VLOOKUP(Table_employee_timesheet_fact1[[#This Row],[employee_dim_employee_id]],Dim_Employee!A:C,3,FALSE)</f>
        <v>Ruth Alcantar</v>
      </c>
    </row>
    <row r="1734" spans="1:7" x14ac:dyDescent="0.25">
      <c r="A1734">
        <v>1044</v>
      </c>
      <c r="B1734">
        <v>1</v>
      </c>
      <c r="C1734">
        <v>10.25</v>
      </c>
      <c r="D1734" s="2">
        <v>43977</v>
      </c>
      <c r="E1734" s="2">
        <v>43977</v>
      </c>
      <c r="F1734">
        <v>9</v>
      </c>
      <c r="G1734" s="10" t="str">
        <f>VLOOKUP(Table_employee_timesheet_fact1[[#This Row],[employee_dim_employee_id]],Dim_Employee!A:C,3,FALSE)</f>
        <v>Jaime Sevilla Hernandez</v>
      </c>
    </row>
    <row r="1735" spans="1:7" x14ac:dyDescent="0.25">
      <c r="A1735">
        <v>1995</v>
      </c>
      <c r="B1735">
        <v>1</v>
      </c>
      <c r="C1735">
        <v>10.25</v>
      </c>
      <c r="D1735" s="2">
        <v>43977</v>
      </c>
      <c r="E1735" s="2">
        <v>43977</v>
      </c>
      <c r="F1735">
        <v>19</v>
      </c>
      <c r="G1735" s="10" t="str">
        <f>VLOOKUP(Table_employee_timesheet_fact1[[#This Row],[employee_dim_employee_id]],Dim_Employee!A:C,3,FALSE)</f>
        <v>Ruth Alcantar</v>
      </c>
    </row>
    <row r="1736" spans="1:7" x14ac:dyDescent="0.25">
      <c r="A1736">
        <v>516</v>
      </c>
      <c r="B1736">
        <v>1</v>
      </c>
      <c r="C1736">
        <v>10.25</v>
      </c>
      <c r="D1736" s="2">
        <v>43977</v>
      </c>
      <c r="E1736" s="2">
        <v>43977</v>
      </c>
      <c r="F1736">
        <v>4</v>
      </c>
      <c r="G1736" s="10" t="str">
        <f>VLOOKUP(Table_employee_timesheet_fact1[[#This Row],[employee_dim_employee_id]],Dim_Employee!A:C,3,FALSE)</f>
        <v>Darwin Zepeda Reyes</v>
      </c>
    </row>
    <row r="1737" spans="1:7" x14ac:dyDescent="0.25">
      <c r="A1737">
        <v>271</v>
      </c>
      <c r="B1737">
        <v>1</v>
      </c>
      <c r="C1737">
        <v>10.25</v>
      </c>
      <c r="D1737" s="2">
        <v>43977</v>
      </c>
      <c r="E1737" s="2">
        <v>43977</v>
      </c>
      <c r="F1737">
        <v>2</v>
      </c>
      <c r="G1737" s="10" t="str">
        <f>VLOOKUP(Table_employee_timesheet_fact1[[#This Row],[employee_dim_employee_id]],Dim_Employee!A:C,3,FALSE)</f>
        <v>Danir Hernandez</v>
      </c>
    </row>
    <row r="1738" spans="1:7" x14ac:dyDescent="0.25">
      <c r="A1738">
        <v>1613</v>
      </c>
      <c r="B1738">
        <v>1</v>
      </c>
      <c r="C1738">
        <v>10.25</v>
      </c>
      <c r="D1738" s="2">
        <v>43977</v>
      </c>
      <c r="E1738" s="2">
        <v>43977</v>
      </c>
      <c r="F1738">
        <v>17</v>
      </c>
      <c r="G1738" s="10" t="str">
        <f>VLOOKUP(Table_employee_timesheet_fact1[[#This Row],[employee_dim_employee_id]],Dim_Employee!A:C,3,FALSE)</f>
        <v>Maynor Galeano Martinez</v>
      </c>
    </row>
    <row r="1739" spans="1:7" x14ac:dyDescent="0.25">
      <c r="A1739">
        <v>689</v>
      </c>
      <c r="B1739">
        <v>1</v>
      </c>
      <c r="C1739">
        <v>10.25</v>
      </c>
      <c r="D1739" s="2">
        <v>43977</v>
      </c>
      <c r="E1739" s="2">
        <v>43977</v>
      </c>
      <c r="F1739">
        <v>7</v>
      </c>
      <c r="G1739" s="10" t="str">
        <f>VLOOKUP(Table_employee_timesheet_fact1[[#This Row],[employee_dim_employee_id]],Dim_Employee!A:C,3,FALSE)</f>
        <v>Heidy Alcantar</v>
      </c>
    </row>
    <row r="1740" spans="1:7" x14ac:dyDescent="0.25">
      <c r="A1740">
        <v>1996</v>
      </c>
      <c r="B1740">
        <v>1</v>
      </c>
      <c r="C1740">
        <v>9</v>
      </c>
      <c r="D1740" s="2">
        <v>43973</v>
      </c>
      <c r="E1740" s="2">
        <v>43973</v>
      </c>
      <c r="F1740">
        <v>19</v>
      </c>
      <c r="G1740" s="10" t="str">
        <f>VLOOKUP(Table_employee_timesheet_fact1[[#This Row],[employee_dim_employee_id]],Dim_Employee!A:C,3,FALSE)</f>
        <v>Ruth Alcantar</v>
      </c>
    </row>
    <row r="1741" spans="1:7" x14ac:dyDescent="0.25">
      <c r="A1741">
        <v>517</v>
      </c>
      <c r="B1741">
        <v>1</v>
      </c>
      <c r="C1741">
        <v>9</v>
      </c>
      <c r="D1741" s="2">
        <v>43973</v>
      </c>
      <c r="E1741" s="2">
        <v>43973</v>
      </c>
      <c r="F1741">
        <v>4</v>
      </c>
      <c r="G1741" s="10" t="str">
        <f>VLOOKUP(Table_employee_timesheet_fact1[[#This Row],[employee_dim_employee_id]],Dim_Employee!A:C,3,FALSE)</f>
        <v>Darwin Zepeda Reyes</v>
      </c>
    </row>
    <row r="1742" spans="1:7" x14ac:dyDescent="0.25">
      <c r="A1742">
        <v>272</v>
      </c>
      <c r="B1742">
        <v>1</v>
      </c>
      <c r="C1742">
        <v>9</v>
      </c>
      <c r="D1742" s="2">
        <v>43973</v>
      </c>
      <c r="E1742" s="2">
        <v>43973</v>
      </c>
      <c r="F1742">
        <v>2</v>
      </c>
      <c r="G1742" s="10" t="str">
        <f>VLOOKUP(Table_employee_timesheet_fact1[[#This Row],[employee_dim_employee_id]],Dim_Employee!A:C,3,FALSE)</f>
        <v>Danir Hernandez</v>
      </c>
    </row>
    <row r="1743" spans="1:7" x14ac:dyDescent="0.25">
      <c r="A1743">
        <v>1614</v>
      </c>
      <c r="B1743">
        <v>1</v>
      </c>
      <c r="C1743">
        <v>9</v>
      </c>
      <c r="D1743" s="2">
        <v>43973</v>
      </c>
      <c r="E1743" s="2">
        <v>43973</v>
      </c>
      <c r="F1743">
        <v>17</v>
      </c>
      <c r="G1743" s="10" t="str">
        <f>VLOOKUP(Table_employee_timesheet_fact1[[#This Row],[employee_dim_employee_id]],Dim_Employee!A:C,3,FALSE)</f>
        <v>Maynor Galeano Martinez</v>
      </c>
    </row>
    <row r="1744" spans="1:7" x14ac:dyDescent="0.25">
      <c r="A1744">
        <v>690</v>
      </c>
      <c r="B1744">
        <v>1</v>
      </c>
      <c r="C1744">
        <v>9</v>
      </c>
      <c r="D1744" s="2">
        <v>43973</v>
      </c>
      <c r="E1744" s="2">
        <v>43973</v>
      </c>
      <c r="F1744">
        <v>7</v>
      </c>
      <c r="G1744" s="10" t="str">
        <f>VLOOKUP(Table_employee_timesheet_fact1[[#This Row],[employee_dim_employee_id]],Dim_Employee!A:C,3,FALSE)</f>
        <v>Heidy Alcantar</v>
      </c>
    </row>
    <row r="1745" spans="1:7" x14ac:dyDescent="0.25">
      <c r="A1745">
        <v>1045</v>
      </c>
      <c r="B1745">
        <v>1</v>
      </c>
      <c r="C1745">
        <v>9</v>
      </c>
      <c r="D1745" s="2">
        <v>43973</v>
      </c>
      <c r="E1745" s="2">
        <v>43973</v>
      </c>
      <c r="F1745">
        <v>9</v>
      </c>
      <c r="G1745" s="10" t="str">
        <f>VLOOKUP(Table_employee_timesheet_fact1[[#This Row],[employee_dim_employee_id]],Dim_Employee!A:C,3,FALSE)</f>
        <v>Jaime Sevilla Hernandez</v>
      </c>
    </row>
    <row r="1746" spans="1:7" x14ac:dyDescent="0.25">
      <c r="A1746">
        <v>1997</v>
      </c>
      <c r="B1746">
        <v>1</v>
      </c>
      <c r="C1746">
        <v>10.5</v>
      </c>
      <c r="D1746" s="2">
        <v>43972</v>
      </c>
      <c r="E1746" s="2">
        <v>43972</v>
      </c>
      <c r="F1746">
        <v>19</v>
      </c>
      <c r="G1746" s="10" t="str">
        <f>VLOOKUP(Table_employee_timesheet_fact1[[#This Row],[employee_dim_employee_id]],Dim_Employee!A:C,3,FALSE)</f>
        <v>Ruth Alcantar</v>
      </c>
    </row>
    <row r="1747" spans="1:7" x14ac:dyDescent="0.25">
      <c r="A1747">
        <v>518</v>
      </c>
      <c r="B1747">
        <v>1</v>
      </c>
      <c r="C1747">
        <v>10.5</v>
      </c>
      <c r="D1747" s="2">
        <v>43972</v>
      </c>
      <c r="E1747" s="2">
        <v>43972</v>
      </c>
      <c r="F1747">
        <v>4</v>
      </c>
      <c r="G1747" s="10" t="str">
        <f>VLOOKUP(Table_employee_timesheet_fact1[[#This Row],[employee_dim_employee_id]],Dim_Employee!A:C,3,FALSE)</f>
        <v>Darwin Zepeda Reyes</v>
      </c>
    </row>
    <row r="1748" spans="1:7" x14ac:dyDescent="0.25">
      <c r="A1748">
        <v>273</v>
      </c>
      <c r="B1748">
        <v>1</v>
      </c>
      <c r="C1748">
        <v>10.5</v>
      </c>
      <c r="D1748" s="2">
        <v>43972</v>
      </c>
      <c r="E1748" s="2">
        <v>43972</v>
      </c>
      <c r="F1748">
        <v>2</v>
      </c>
      <c r="G1748" s="10" t="str">
        <f>VLOOKUP(Table_employee_timesheet_fact1[[#This Row],[employee_dim_employee_id]],Dim_Employee!A:C,3,FALSE)</f>
        <v>Danir Hernandez</v>
      </c>
    </row>
    <row r="1749" spans="1:7" x14ac:dyDescent="0.25">
      <c r="A1749">
        <v>1615</v>
      </c>
      <c r="B1749">
        <v>1</v>
      </c>
      <c r="C1749">
        <v>10.5</v>
      </c>
      <c r="D1749" s="2">
        <v>43972</v>
      </c>
      <c r="E1749" s="2">
        <v>43972</v>
      </c>
      <c r="F1749">
        <v>17</v>
      </c>
      <c r="G1749" s="10" t="str">
        <f>VLOOKUP(Table_employee_timesheet_fact1[[#This Row],[employee_dim_employee_id]],Dim_Employee!A:C,3,FALSE)</f>
        <v>Maynor Galeano Martinez</v>
      </c>
    </row>
    <row r="1750" spans="1:7" x14ac:dyDescent="0.25">
      <c r="A1750">
        <v>691</v>
      </c>
      <c r="B1750">
        <v>1</v>
      </c>
      <c r="C1750">
        <v>10.5</v>
      </c>
      <c r="D1750" s="2">
        <v>43972</v>
      </c>
      <c r="E1750" s="2">
        <v>43972</v>
      </c>
      <c r="F1750">
        <v>7</v>
      </c>
      <c r="G1750" s="10" t="str">
        <f>VLOOKUP(Table_employee_timesheet_fact1[[#This Row],[employee_dim_employee_id]],Dim_Employee!A:C,3,FALSE)</f>
        <v>Heidy Alcantar</v>
      </c>
    </row>
    <row r="1751" spans="1:7" x14ac:dyDescent="0.25">
      <c r="A1751">
        <v>1046</v>
      </c>
      <c r="B1751">
        <v>1</v>
      </c>
      <c r="C1751">
        <v>10.5</v>
      </c>
      <c r="D1751" s="2">
        <v>43972</v>
      </c>
      <c r="E1751" s="2">
        <v>43972</v>
      </c>
      <c r="F1751">
        <v>9</v>
      </c>
      <c r="G1751" s="10" t="str">
        <f>VLOOKUP(Table_employee_timesheet_fact1[[#This Row],[employee_dim_employee_id]],Dim_Employee!A:C,3,FALSE)</f>
        <v>Jaime Sevilla Hernandez</v>
      </c>
    </row>
    <row r="1752" spans="1:7" x14ac:dyDescent="0.25">
      <c r="A1752">
        <v>1998</v>
      </c>
      <c r="B1752">
        <v>1</v>
      </c>
      <c r="C1752">
        <v>10.25</v>
      </c>
      <c r="D1752" s="2">
        <v>43971</v>
      </c>
      <c r="E1752" s="2">
        <v>43971</v>
      </c>
      <c r="F1752">
        <v>19</v>
      </c>
      <c r="G1752" s="10" t="str">
        <f>VLOOKUP(Table_employee_timesheet_fact1[[#This Row],[employee_dim_employee_id]],Dim_Employee!A:C,3,FALSE)</f>
        <v>Ruth Alcantar</v>
      </c>
    </row>
    <row r="1753" spans="1:7" x14ac:dyDescent="0.25">
      <c r="A1753">
        <v>519</v>
      </c>
      <c r="B1753">
        <v>1</v>
      </c>
      <c r="C1753">
        <v>10.25</v>
      </c>
      <c r="D1753" s="2">
        <v>43971</v>
      </c>
      <c r="E1753" s="2">
        <v>43971</v>
      </c>
      <c r="F1753">
        <v>4</v>
      </c>
      <c r="G1753" s="10" t="str">
        <f>VLOOKUP(Table_employee_timesheet_fact1[[#This Row],[employee_dim_employee_id]],Dim_Employee!A:C,3,FALSE)</f>
        <v>Darwin Zepeda Reyes</v>
      </c>
    </row>
    <row r="1754" spans="1:7" x14ac:dyDescent="0.25">
      <c r="A1754">
        <v>274</v>
      </c>
      <c r="B1754">
        <v>1</v>
      </c>
      <c r="C1754">
        <v>10.25</v>
      </c>
      <c r="D1754" s="2">
        <v>43971</v>
      </c>
      <c r="E1754" s="2">
        <v>43971</v>
      </c>
      <c r="F1754">
        <v>2</v>
      </c>
      <c r="G1754" s="10" t="str">
        <f>VLOOKUP(Table_employee_timesheet_fact1[[#This Row],[employee_dim_employee_id]],Dim_Employee!A:C,3,FALSE)</f>
        <v>Danir Hernandez</v>
      </c>
    </row>
    <row r="1755" spans="1:7" x14ac:dyDescent="0.25">
      <c r="A1755">
        <v>1616</v>
      </c>
      <c r="B1755">
        <v>1</v>
      </c>
      <c r="C1755">
        <v>10.25</v>
      </c>
      <c r="D1755" s="2">
        <v>43971</v>
      </c>
      <c r="E1755" s="2">
        <v>43971</v>
      </c>
      <c r="F1755">
        <v>17</v>
      </c>
      <c r="G1755" s="10" t="str">
        <f>VLOOKUP(Table_employee_timesheet_fact1[[#This Row],[employee_dim_employee_id]],Dim_Employee!A:C,3,FALSE)</f>
        <v>Maynor Galeano Martinez</v>
      </c>
    </row>
    <row r="1756" spans="1:7" x14ac:dyDescent="0.25">
      <c r="A1756">
        <v>692</v>
      </c>
      <c r="B1756">
        <v>1</v>
      </c>
      <c r="C1756">
        <v>10.25</v>
      </c>
      <c r="D1756" s="2">
        <v>43971</v>
      </c>
      <c r="E1756" s="2">
        <v>43971</v>
      </c>
      <c r="F1756">
        <v>7</v>
      </c>
      <c r="G1756" s="10" t="str">
        <f>VLOOKUP(Table_employee_timesheet_fact1[[#This Row],[employee_dim_employee_id]],Dim_Employee!A:C,3,FALSE)</f>
        <v>Heidy Alcantar</v>
      </c>
    </row>
    <row r="1757" spans="1:7" x14ac:dyDescent="0.25">
      <c r="A1757">
        <v>1047</v>
      </c>
      <c r="B1757">
        <v>1</v>
      </c>
      <c r="C1757">
        <v>10.25</v>
      </c>
      <c r="D1757" s="2">
        <v>43971</v>
      </c>
      <c r="E1757" s="2">
        <v>43971</v>
      </c>
      <c r="F1757">
        <v>9</v>
      </c>
      <c r="G1757" s="10" t="str">
        <f>VLOOKUP(Table_employee_timesheet_fact1[[#This Row],[employee_dim_employee_id]],Dim_Employee!A:C,3,FALSE)</f>
        <v>Jaime Sevilla Hernandez</v>
      </c>
    </row>
    <row r="1758" spans="1:7" x14ac:dyDescent="0.25">
      <c r="A1758">
        <v>275</v>
      </c>
      <c r="B1758">
        <v>1</v>
      </c>
      <c r="C1758">
        <v>10.25</v>
      </c>
      <c r="D1758" s="2">
        <v>43970</v>
      </c>
      <c r="E1758" s="2">
        <v>43970</v>
      </c>
      <c r="F1758">
        <v>2</v>
      </c>
      <c r="G1758" s="10" t="str">
        <f>VLOOKUP(Table_employee_timesheet_fact1[[#This Row],[employee_dim_employee_id]],Dim_Employee!A:C,3,FALSE)</f>
        <v>Danir Hernandez</v>
      </c>
    </row>
    <row r="1759" spans="1:7" x14ac:dyDescent="0.25">
      <c r="A1759">
        <v>1617</v>
      </c>
      <c r="B1759">
        <v>1</v>
      </c>
      <c r="C1759">
        <v>10.25</v>
      </c>
      <c r="D1759" s="2">
        <v>43970</v>
      </c>
      <c r="E1759" s="2">
        <v>43970</v>
      </c>
      <c r="F1759">
        <v>17</v>
      </c>
      <c r="G1759" s="10" t="str">
        <f>VLOOKUP(Table_employee_timesheet_fact1[[#This Row],[employee_dim_employee_id]],Dim_Employee!A:C,3,FALSE)</f>
        <v>Maynor Galeano Martinez</v>
      </c>
    </row>
    <row r="1760" spans="1:7" x14ac:dyDescent="0.25">
      <c r="A1760">
        <v>693</v>
      </c>
      <c r="B1760">
        <v>1</v>
      </c>
      <c r="C1760">
        <v>10.25</v>
      </c>
      <c r="D1760" s="2">
        <v>43970</v>
      </c>
      <c r="E1760" s="2">
        <v>43970</v>
      </c>
      <c r="F1760">
        <v>7</v>
      </c>
      <c r="G1760" s="10" t="str">
        <f>VLOOKUP(Table_employee_timesheet_fact1[[#This Row],[employee_dim_employee_id]],Dim_Employee!A:C,3,FALSE)</f>
        <v>Heidy Alcantar</v>
      </c>
    </row>
    <row r="1761" spans="1:7" x14ac:dyDescent="0.25">
      <c r="A1761">
        <v>1048</v>
      </c>
      <c r="B1761">
        <v>1</v>
      </c>
      <c r="C1761">
        <v>10.25</v>
      </c>
      <c r="D1761" s="2">
        <v>43970</v>
      </c>
      <c r="E1761" s="2">
        <v>43970</v>
      </c>
      <c r="F1761">
        <v>9</v>
      </c>
      <c r="G1761" s="10" t="str">
        <f>VLOOKUP(Table_employee_timesheet_fact1[[#This Row],[employee_dim_employee_id]],Dim_Employee!A:C,3,FALSE)</f>
        <v>Jaime Sevilla Hernandez</v>
      </c>
    </row>
    <row r="1762" spans="1:7" x14ac:dyDescent="0.25">
      <c r="A1762">
        <v>520</v>
      </c>
      <c r="B1762">
        <v>1</v>
      </c>
      <c r="C1762">
        <v>10</v>
      </c>
      <c r="D1762" s="2">
        <v>43970</v>
      </c>
      <c r="E1762" s="2">
        <v>43970</v>
      </c>
      <c r="F1762">
        <v>4</v>
      </c>
      <c r="G1762" s="10" t="str">
        <f>VLOOKUP(Table_employee_timesheet_fact1[[#This Row],[employee_dim_employee_id]],Dim_Employee!A:C,3,FALSE)</f>
        <v>Darwin Zepeda Reyes</v>
      </c>
    </row>
    <row r="1763" spans="1:7" x14ac:dyDescent="0.25">
      <c r="A1763">
        <v>1999</v>
      </c>
      <c r="B1763">
        <v>1</v>
      </c>
      <c r="C1763">
        <v>10.25</v>
      </c>
      <c r="D1763" s="2">
        <v>43970</v>
      </c>
      <c r="E1763" s="2">
        <v>43970</v>
      </c>
      <c r="F1763">
        <v>19</v>
      </c>
      <c r="G1763" s="10" t="str">
        <f>VLOOKUP(Table_employee_timesheet_fact1[[#This Row],[employee_dim_employee_id]],Dim_Employee!A:C,3,FALSE)</f>
        <v>Ruth Alcantar</v>
      </c>
    </row>
    <row r="1764" spans="1:7" x14ac:dyDescent="0.25">
      <c r="A1764">
        <v>2000</v>
      </c>
      <c r="B1764">
        <v>1</v>
      </c>
      <c r="C1764">
        <v>10</v>
      </c>
      <c r="D1764" s="2">
        <v>43969</v>
      </c>
      <c r="E1764" s="2">
        <v>43969</v>
      </c>
      <c r="F1764">
        <v>19</v>
      </c>
      <c r="G1764" s="10" t="str">
        <f>VLOOKUP(Table_employee_timesheet_fact1[[#This Row],[employee_dim_employee_id]],Dim_Employee!A:C,3,FALSE)</f>
        <v>Ruth Alcantar</v>
      </c>
    </row>
    <row r="1765" spans="1:7" x14ac:dyDescent="0.25">
      <c r="A1765">
        <v>521</v>
      </c>
      <c r="B1765">
        <v>1</v>
      </c>
      <c r="C1765">
        <v>10</v>
      </c>
      <c r="D1765" s="2">
        <v>43969</v>
      </c>
      <c r="E1765" s="2">
        <v>43969</v>
      </c>
      <c r="F1765">
        <v>4</v>
      </c>
      <c r="G1765" s="10" t="str">
        <f>VLOOKUP(Table_employee_timesheet_fact1[[#This Row],[employee_dim_employee_id]],Dim_Employee!A:C,3,FALSE)</f>
        <v>Darwin Zepeda Reyes</v>
      </c>
    </row>
    <row r="1766" spans="1:7" x14ac:dyDescent="0.25">
      <c r="A1766">
        <v>276</v>
      </c>
      <c r="B1766">
        <v>1</v>
      </c>
      <c r="C1766">
        <v>10</v>
      </c>
      <c r="D1766" s="2">
        <v>43969</v>
      </c>
      <c r="E1766" s="2">
        <v>43969</v>
      </c>
      <c r="F1766">
        <v>2</v>
      </c>
      <c r="G1766" s="10" t="str">
        <f>VLOOKUP(Table_employee_timesheet_fact1[[#This Row],[employee_dim_employee_id]],Dim_Employee!A:C,3,FALSE)</f>
        <v>Danir Hernandez</v>
      </c>
    </row>
    <row r="1767" spans="1:7" x14ac:dyDescent="0.25">
      <c r="A1767">
        <v>1618</v>
      </c>
      <c r="B1767">
        <v>1</v>
      </c>
      <c r="C1767">
        <v>10</v>
      </c>
      <c r="D1767" s="2">
        <v>43969</v>
      </c>
      <c r="E1767" s="2">
        <v>43969</v>
      </c>
      <c r="F1767">
        <v>17</v>
      </c>
      <c r="G1767" s="10" t="str">
        <f>VLOOKUP(Table_employee_timesheet_fact1[[#This Row],[employee_dim_employee_id]],Dim_Employee!A:C,3,FALSE)</f>
        <v>Maynor Galeano Martinez</v>
      </c>
    </row>
    <row r="1768" spans="1:7" x14ac:dyDescent="0.25">
      <c r="A1768">
        <v>694</v>
      </c>
      <c r="B1768">
        <v>1</v>
      </c>
      <c r="C1768">
        <v>10</v>
      </c>
      <c r="D1768" s="2">
        <v>43969</v>
      </c>
      <c r="E1768" s="2">
        <v>43969</v>
      </c>
      <c r="F1768">
        <v>7</v>
      </c>
      <c r="G1768" s="10" t="str">
        <f>VLOOKUP(Table_employee_timesheet_fact1[[#This Row],[employee_dim_employee_id]],Dim_Employee!A:C,3,FALSE)</f>
        <v>Heidy Alcantar</v>
      </c>
    </row>
    <row r="1769" spans="1:7" x14ac:dyDescent="0.25">
      <c r="A1769">
        <v>1049</v>
      </c>
      <c r="B1769">
        <v>1</v>
      </c>
      <c r="C1769">
        <v>10</v>
      </c>
      <c r="D1769" s="2">
        <v>43969</v>
      </c>
      <c r="E1769" s="2">
        <v>43969</v>
      </c>
      <c r="F1769">
        <v>9</v>
      </c>
      <c r="G1769" s="10" t="str">
        <f>VLOOKUP(Table_employee_timesheet_fact1[[#This Row],[employee_dim_employee_id]],Dim_Employee!A:C,3,FALSE)</f>
        <v>Jaime Sevilla Hernandez</v>
      </c>
    </row>
    <row r="1770" spans="1:7" x14ac:dyDescent="0.25">
      <c r="A1770">
        <v>1619</v>
      </c>
      <c r="B1770">
        <v>1</v>
      </c>
      <c r="C1770">
        <v>5.25</v>
      </c>
      <c r="D1770" s="2">
        <v>43967</v>
      </c>
      <c r="E1770" s="2">
        <v>43967</v>
      </c>
      <c r="F1770">
        <v>17</v>
      </c>
      <c r="G1770" s="10" t="str">
        <f>VLOOKUP(Table_employee_timesheet_fact1[[#This Row],[employee_dim_employee_id]],Dim_Employee!A:C,3,FALSE)</f>
        <v>Maynor Galeano Martinez</v>
      </c>
    </row>
    <row r="1771" spans="1:7" x14ac:dyDescent="0.25">
      <c r="A1771">
        <v>695</v>
      </c>
      <c r="B1771">
        <v>1</v>
      </c>
      <c r="C1771">
        <v>5.25</v>
      </c>
      <c r="D1771" s="2">
        <v>43967</v>
      </c>
      <c r="E1771" s="2">
        <v>43967</v>
      </c>
      <c r="F1771">
        <v>7</v>
      </c>
      <c r="G1771" s="10" t="str">
        <f>VLOOKUP(Table_employee_timesheet_fact1[[#This Row],[employee_dim_employee_id]],Dim_Employee!A:C,3,FALSE)</f>
        <v>Heidy Alcantar</v>
      </c>
    </row>
    <row r="1772" spans="1:7" x14ac:dyDescent="0.25">
      <c r="A1772">
        <v>1050</v>
      </c>
      <c r="B1772">
        <v>1</v>
      </c>
      <c r="C1772">
        <v>5.25</v>
      </c>
      <c r="D1772" s="2">
        <v>43967</v>
      </c>
      <c r="E1772" s="2">
        <v>43967</v>
      </c>
      <c r="F1772">
        <v>9</v>
      </c>
      <c r="G1772" s="10" t="str">
        <f>VLOOKUP(Table_employee_timesheet_fact1[[#This Row],[employee_dim_employee_id]],Dim_Employee!A:C,3,FALSE)</f>
        <v>Jaime Sevilla Hernandez</v>
      </c>
    </row>
    <row r="1773" spans="1:7" x14ac:dyDescent="0.25">
      <c r="A1773">
        <v>277</v>
      </c>
      <c r="B1773">
        <v>1</v>
      </c>
      <c r="C1773">
        <v>5.5</v>
      </c>
      <c r="D1773" s="2">
        <v>43967</v>
      </c>
      <c r="E1773" s="2">
        <v>43967</v>
      </c>
      <c r="F1773">
        <v>2</v>
      </c>
      <c r="G1773" s="10" t="str">
        <f>VLOOKUP(Table_employee_timesheet_fact1[[#This Row],[employee_dim_employee_id]],Dim_Employee!A:C,3,FALSE)</f>
        <v>Danir Hernandez</v>
      </c>
    </row>
    <row r="1774" spans="1:7" x14ac:dyDescent="0.25">
      <c r="A1774">
        <v>2001</v>
      </c>
      <c r="B1774">
        <v>1</v>
      </c>
      <c r="C1774">
        <v>5.25</v>
      </c>
      <c r="D1774" s="2">
        <v>43967</v>
      </c>
      <c r="E1774" s="2">
        <v>43967</v>
      </c>
      <c r="F1774">
        <v>19</v>
      </c>
      <c r="G1774" s="10" t="str">
        <f>VLOOKUP(Table_employee_timesheet_fact1[[#This Row],[employee_dim_employee_id]],Dim_Employee!A:C,3,FALSE)</f>
        <v>Ruth Alcantar</v>
      </c>
    </row>
    <row r="1775" spans="1:7" x14ac:dyDescent="0.25">
      <c r="A1775">
        <v>522</v>
      </c>
      <c r="B1775">
        <v>1</v>
      </c>
      <c r="C1775">
        <v>5.25</v>
      </c>
      <c r="D1775" s="2">
        <v>43967</v>
      </c>
      <c r="E1775" s="2">
        <v>43967</v>
      </c>
      <c r="F1775">
        <v>4</v>
      </c>
      <c r="G1775" s="10" t="str">
        <f>VLOOKUP(Table_employee_timesheet_fact1[[#This Row],[employee_dim_employee_id]],Dim_Employee!A:C,3,FALSE)</f>
        <v>Darwin Zepeda Reyes</v>
      </c>
    </row>
    <row r="1776" spans="1:7" x14ac:dyDescent="0.25">
      <c r="A1776">
        <v>1051</v>
      </c>
      <c r="B1776">
        <v>1</v>
      </c>
      <c r="C1776">
        <v>10</v>
      </c>
      <c r="D1776" s="2">
        <v>43966</v>
      </c>
      <c r="E1776" s="2">
        <v>43966</v>
      </c>
      <c r="F1776">
        <v>9</v>
      </c>
      <c r="G1776" s="10" t="str">
        <f>VLOOKUP(Table_employee_timesheet_fact1[[#This Row],[employee_dim_employee_id]],Dim_Employee!A:C,3,FALSE)</f>
        <v>Jaime Sevilla Hernandez</v>
      </c>
    </row>
    <row r="1777" spans="1:7" x14ac:dyDescent="0.25">
      <c r="A1777">
        <v>2002</v>
      </c>
      <c r="B1777">
        <v>1</v>
      </c>
      <c r="C1777">
        <v>10</v>
      </c>
      <c r="D1777" s="2">
        <v>43966</v>
      </c>
      <c r="E1777" s="2">
        <v>43966</v>
      </c>
      <c r="F1777">
        <v>19</v>
      </c>
      <c r="G1777" s="10" t="str">
        <f>VLOOKUP(Table_employee_timesheet_fact1[[#This Row],[employee_dim_employee_id]],Dim_Employee!A:C,3,FALSE)</f>
        <v>Ruth Alcantar</v>
      </c>
    </row>
    <row r="1778" spans="1:7" x14ac:dyDescent="0.25">
      <c r="A1778">
        <v>523</v>
      </c>
      <c r="B1778">
        <v>1</v>
      </c>
      <c r="C1778">
        <v>10</v>
      </c>
      <c r="D1778" s="2">
        <v>43966</v>
      </c>
      <c r="E1778" s="2">
        <v>43966</v>
      </c>
      <c r="F1778">
        <v>4</v>
      </c>
      <c r="G1778" s="10" t="str">
        <f>VLOOKUP(Table_employee_timesheet_fact1[[#This Row],[employee_dim_employee_id]],Dim_Employee!A:C,3,FALSE)</f>
        <v>Darwin Zepeda Reyes</v>
      </c>
    </row>
    <row r="1779" spans="1:7" x14ac:dyDescent="0.25">
      <c r="A1779">
        <v>278</v>
      </c>
      <c r="B1779">
        <v>1</v>
      </c>
      <c r="C1779">
        <v>10</v>
      </c>
      <c r="D1779" s="2">
        <v>43966</v>
      </c>
      <c r="E1779" s="2">
        <v>43966</v>
      </c>
      <c r="F1779">
        <v>2</v>
      </c>
      <c r="G1779" s="10" t="str">
        <f>VLOOKUP(Table_employee_timesheet_fact1[[#This Row],[employee_dim_employee_id]],Dim_Employee!A:C,3,FALSE)</f>
        <v>Danir Hernandez</v>
      </c>
    </row>
    <row r="1780" spans="1:7" x14ac:dyDescent="0.25">
      <c r="A1780">
        <v>1620</v>
      </c>
      <c r="B1780">
        <v>1</v>
      </c>
      <c r="C1780">
        <v>10</v>
      </c>
      <c r="D1780" s="2">
        <v>43966</v>
      </c>
      <c r="E1780" s="2">
        <v>43966</v>
      </c>
      <c r="F1780">
        <v>17</v>
      </c>
      <c r="G1780" s="10" t="str">
        <f>VLOOKUP(Table_employee_timesheet_fact1[[#This Row],[employee_dim_employee_id]],Dim_Employee!A:C,3,FALSE)</f>
        <v>Maynor Galeano Martinez</v>
      </c>
    </row>
    <row r="1781" spans="1:7" x14ac:dyDescent="0.25">
      <c r="A1781">
        <v>696</v>
      </c>
      <c r="B1781">
        <v>1</v>
      </c>
      <c r="C1781">
        <v>10</v>
      </c>
      <c r="D1781" s="2">
        <v>43966</v>
      </c>
      <c r="E1781" s="2">
        <v>43966</v>
      </c>
      <c r="F1781">
        <v>7</v>
      </c>
      <c r="G1781" s="10" t="str">
        <f>VLOOKUP(Table_employee_timesheet_fact1[[#This Row],[employee_dim_employee_id]],Dim_Employee!A:C,3,FALSE)</f>
        <v>Heidy Alcantar</v>
      </c>
    </row>
    <row r="1782" spans="1:7" x14ac:dyDescent="0.25">
      <c r="A1782">
        <v>524</v>
      </c>
      <c r="B1782">
        <v>1</v>
      </c>
      <c r="C1782">
        <v>10.25</v>
      </c>
      <c r="D1782" s="2">
        <v>43965</v>
      </c>
      <c r="E1782" s="2">
        <v>43965</v>
      </c>
      <c r="F1782">
        <v>4</v>
      </c>
      <c r="G1782" s="10" t="str">
        <f>VLOOKUP(Table_employee_timesheet_fact1[[#This Row],[employee_dim_employee_id]],Dim_Employee!A:C,3,FALSE)</f>
        <v>Darwin Zepeda Reyes</v>
      </c>
    </row>
    <row r="1783" spans="1:7" x14ac:dyDescent="0.25">
      <c r="A1783">
        <v>279</v>
      </c>
      <c r="B1783">
        <v>1</v>
      </c>
      <c r="C1783">
        <v>10.25</v>
      </c>
      <c r="D1783" s="2">
        <v>43965</v>
      </c>
      <c r="E1783" s="2">
        <v>43965</v>
      </c>
      <c r="F1783">
        <v>2</v>
      </c>
      <c r="G1783" s="10" t="str">
        <f>VLOOKUP(Table_employee_timesheet_fact1[[#This Row],[employee_dim_employee_id]],Dim_Employee!A:C,3,FALSE)</f>
        <v>Danir Hernandez</v>
      </c>
    </row>
    <row r="1784" spans="1:7" x14ac:dyDescent="0.25">
      <c r="A1784">
        <v>1621</v>
      </c>
      <c r="B1784">
        <v>1</v>
      </c>
      <c r="C1784">
        <v>10.25</v>
      </c>
      <c r="D1784" s="2">
        <v>43965</v>
      </c>
      <c r="E1784" s="2">
        <v>43965</v>
      </c>
      <c r="F1784">
        <v>17</v>
      </c>
      <c r="G1784" s="10" t="str">
        <f>VLOOKUP(Table_employee_timesheet_fact1[[#This Row],[employee_dim_employee_id]],Dim_Employee!A:C,3,FALSE)</f>
        <v>Maynor Galeano Martinez</v>
      </c>
    </row>
    <row r="1785" spans="1:7" x14ac:dyDescent="0.25">
      <c r="A1785">
        <v>697</v>
      </c>
      <c r="B1785">
        <v>1</v>
      </c>
      <c r="C1785">
        <v>10.25</v>
      </c>
      <c r="D1785" s="2">
        <v>43965</v>
      </c>
      <c r="E1785" s="2">
        <v>43965</v>
      </c>
      <c r="F1785">
        <v>7</v>
      </c>
      <c r="G1785" s="10" t="str">
        <f>VLOOKUP(Table_employee_timesheet_fact1[[#This Row],[employee_dim_employee_id]],Dim_Employee!A:C,3,FALSE)</f>
        <v>Heidy Alcantar</v>
      </c>
    </row>
    <row r="1786" spans="1:7" x14ac:dyDescent="0.25">
      <c r="A1786">
        <v>1052</v>
      </c>
      <c r="B1786">
        <v>1</v>
      </c>
      <c r="C1786">
        <v>10.25</v>
      </c>
      <c r="D1786" s="2">
        <v>43965</v>
      </c>
      <c r="E1786" s="2">
        <v>43965</v>
      </c>
      <c r="F1786">
        <v>9</v>
      </c>
      <c r="G1786" s="10" t="str">
        <f>VLOOKUP(Table_employee_timesheet_fact1[[#This Row],[employee_dim_employee_id]],Dim_Employee!A:C,3,FALSE)</f>
        <v>Jaime Sevilla Hernandez</v>
      </c>
    </row>
    <row r="1787" spans="1:7" x14ac:dyDescent="0.25">
      <c r="A1787">
        <v>2003</v>
      </c>
      <c r="B1787">
        <v>1</v>
      </c>
      <c r="C1787">
        <v>10.5</v>
      </c>
      <c r="D1787" s="2">
        <v>43965</v>
      </c>
      <c r="E1787" s="2">
        <v>43965</v>
      </c>
      <c r="F1787">
        <v>19</v>
      </c>
      <c r="G1787" s="10" t="str">
        <f>VLOOKUP(Table_employee_timesheet_fact1[[#This Row],[employee_dim_employee_id]],Dim_Employee!A:C,3,FALSE)</f>
        <v>Ruth Alcantar</v>
      </c>
    </row>
    <row r="1788" spans="1:7" x14ac:dyDescent="0.25">
      <c r="A1788">
        <v>2004</v>
      </c>
      <c r="B1788">
        <v>1</v>
      </c>
      <c r="C1788">
        <v>10.75</v>
      </c>
      <c r="D1788" s="2">
        <v>43964</v>
      </c>
      <c r="E1788" s="2">
        <v>43964</v>
      </c>
      <c r="F1788">
        <v>19</v>
      </c>
      <c r="G1788" s="10" t="str">
        <f>VLOOKUP(Table_employee_timesheet_fact1[[#This Row],[employee_dim_employee_id]],Dim_Employee!A:C,3,FALSE)</f>
        <v>Ruth Alcantar</v>
      </c>
    </row>
    <row r="1789" spans="1:7" x14ac:dyDescent="0.25">
      <c r="A1789">
        <v>525</v>
      </c>
      <c r="B1789">
        <v>1</v>
      </c>
      <c r="C1789">
        <v>10.75</v>
      </c>
      <c r="D1789" s="2">
        <v>43964</v>
      </c>
      <c r="E1789" s="2">
        <v>43964</v>
      </c>
      <c r="F1789">
        <v>4</v>
      </c>
      <c r="G1789" s="10" t="str">
        <f>VLOOKUP(Table_employee_timesheet_fact1[[#This Row],[employee_dim_employee_id]],Dim_Employee!A:C,3,FALSE)</f>
        <v>Darwin Zepeda Reyes</v>
      </c>
    </row>
    <row r="1790" spans="1:7" x14ac:dyDescent="0.25">
      <c r="A1790">
        <v>280</v>
      </c>
      <c r="B1790">
        <v>1</v>
      </c>
      <c r="C1790">
        <v>10.75</v>
      </c>
      <c r="D1790" s="2">
        <v>43964</v>
      </c>
      <c r="E1790" s="2">
        <v>43964</v>
      </c>
      <c r="F1790">
        <v>2</v>
      </c>
      <c r="G1790" s="10" t="str">
        <f>VLOOKUP(Table_employee_timesheet_fact1[[#This Row],[employee_dim_employee_id]],Dim_Employee!A:C,3,FALSE)</f>
        <v>Danir Hernandez</v>
      </c>
    </row>
    <row r="1791" spans="1:7" x14ac:dyDescent="0.25">
      <c r="A1791">
        <v>1622</v>
      </c>
      <c r="B1791">
        <v>1</v>
      </c>
      <c r="C1791">
        <v>10.75</v>
      </c>
      <c r="D1791" s="2">
        <v>43964</v>
      </c>
      <c r="E1791" s="2">
        <v>43964</v>
      </c>
      <c r="F1791">
        <v>17</v>
      </c>
      <c r="G1791" s="10" t="str">
        <f>VLOOKUP(Table_employee_timesheet_fact1[[#This Row],[employee_dim_employee_id]],Dim_Employee!A:C,3,FALSE)</f>
        <v>Maynor Galeano Martinez</v>
      </c>
    </row>
    <row r="1792" spans="1:7" x14ac:dyDescent="0.25">
      <c r="A1792">
        <v>698</v>
      </c>
      <c r="B1792">
        <v>1</v>
      </c>
      <c r="C1792">
        <v>10.75</v>
      </c>
      <c r="D1792" s="2">
        <v>43964</v>
      </c>
      <c r="E1792" s="2">
        <v>43964</v>
      </c>
      <c r="F1792">
        <v>7</v>
      </c>
      <c r="G1792" s="10" t="str">
        <f>VLOOKUP(Table_employee_timesheet_fact1[[#This Row],[employee_dim_employee_id]],Dim_Employee!A:C,3,FALSE)</f>
        <v>Heidy Alcantar</v>
      </c>
    </row>
    <row r="1793" spans="1:7" x14ac:dyDescent="0.25">
      <c r="A1793">
        <v>1053</v>
      </c>
      <c r="B1793">
        <v>1</v>
      </c>
      <c r="C1793">
        <v>10.75</v>
      </c>
      <c r="D1793" s="2">
        <v>43964</v>
      </c>
      <c r="E1793" s="2">
        <v>43964</v>
      </c>
      <c r="F1793">
        <v>9</v>
      </c>
      <c r="G1793" s="10" t="str">
        <f>VLOOKUP(Table_employee_timesheet_fact1[[#This Row],[employee_dim_employee_id]],Dim_Employee!A:C,3,FALSE)</f>
        <v>Jaime Sevilla Hernandez</v>
      </c>
    </row>
    <row r="1794" spans="1:7" x14ac:dyDescent="0.25">
      <c r="A1794">
        <v>1054</v>
      </c>
      <c r="B1794">
        <v>1</v>
      </c>
      <c r="C1794">
        <v>9.75</v>
      </c>
      <c r="D1794" s="2">
        <v>43963</v>
      </c>
      <c r="E1794" s="2">
        <v>43963</v>
      </c>
      <c r="F1794">
        <v>9</v>
      </c>
      <c r="G1794" s="10" t="str">
        <f>VLOOKUP(Table_employee_timesheet_fact1[[#This Row],[employee_dim_employee_id]],Dim_Employee!A:C,3,FALSE)</f>
        <v>Jaime Sevilla Hernandez</v>
      </c>
    </row>
    <row r="1795" spans="1:7" x14ac:dyDescent="0.25">
      <c r="A1795">
        <v>2005</v>
      </c>
      <c r="B1795">
        <v>1</v>
      </c>
      <c r="C1795">
        <v>9.75</v>
      </c>
      <c r="D1795" s="2">
        <v>43963</v>
      </c>
      <c r="E1795" s="2">
        <v>43963</v>
      </c>
      <c r="F1795">
        <v>19</v>
      </c>
      <c r="G1795" s="10" t="str">
        <f>VLOOKUP(Table_employee_timesheet_fact1[[#This Row],[employee_dim_employee_id]],Dim_Employee!A:C,3,FALSE)</f>
        <v>Ruth Alcantar</v>
      </c>
    </row>
    <row r="1796" spans="1:7" x14ac:dyDescent="0.25">
      <c r="A1796">
        <v>526</v>
      </c>
      <c r="B1796">
        <v>1</v>
      </c>
      <c r="C1796">
        <v>9.75</v>
      </c>
      <c r="D1796" s="2">
        <v>43963</v>
      </c>
      <c r="E1796" s="2">
        <v>43963</v>
      </c>
      <c r="F1796">
        <v>4</v>
      </c>
      <c r="G1796" s="10" t="str">
        <f>VLOOKUP(Table_employee_timesheet_fact1[[#This Row],[employee_dim_employee_id]],Dim_Employee!A:C,3,FALSE)</f>
        <v>Darwin Zepeda Reyes</v>
      </c>
    </row>
    <row r="1797" spans="1:7" x14ac:dyDescent="0.25">
      <c r="A1797">
        <v>281</v>
      </c>
      <c r="B1797">
        <v>1</v>
      </c>
      <c r="C1797">
        <v>9.75</v>
      </c>
      <c r="D1797" s="2">
        <v>43963</v>
      </c>
      <c r="E1797" s="2">
        <v>43963</v>
      </c>
      <c r="F1797">
        <v>2</v>
      </c>
      <c r="G1797" s="10" t="str">
        <f>VLOOKUP(Table_employee_timesheet_fact1[[#This Row],[employee_dim_employee_id]],Dim_Employee!A:C,3,FALSE)</f>
        <v>Danir Hernandez</v>
      </c>
    </row>
    <row r="1798" spans="1:7" x14ac:dyDescent="0.25">
      <c r="A1798">
        <v>1623</v>
      </c>
      <c r="B1798">
        <v>1</v>
      </c>
      <c r="C1798">
        <v>9.75</v>
      </c>
      <c r="D1798" s="2">
        <v>43963</v>
      </c>
      <c r="E1798" s="2">
        <v>43963</v>
      </c>
      <c r="F1798">
        <v>17</v>
      </c>
      <c r="G1798" s="10" t="str">
        <f>VLOOKUP(Table_employee_timesheet_fact1[[#This Row],[employee_dim_employee_id]],Dim_Employee!A:C,3,FALSE)</f>
        <v>Maynor Galeano Martinez</v>
      </c>
    </row>
    <row r="1799" spans="1:7" x14ac:dyDescent="0.25">
      <c r="A1799">
        <v>699</v>
      </c>
      <c r="B1799">
        <v>1</v>
      </c>
      <c r="C1799">
        <v>9.75</v>
      </c>
      <c r="D1799" s="2">
        <v>43963</v>
      </c>
      <c r="E1799" s="2">
        <v>43963</v>
      </c>
      <c r="F1799">
        <v>7</v>
      </c>
      <c r="G1799" s="10" t="str">
        <f>VLOOKUP(Table_employee_timesheet_fact1[[#This Row],[employee_dim_employee_id]],Dim_Employee!A:C,3,FALSE)</f>
        <v>Heidy Alcantar</v>
      </c>
    </row>
    <row r="1800" spans="1:7" x14ac:dyDescent="0.25">
      <c r="A1800">
        <v>2006</v>
      </c>
      <c r="B1800">
        <v>1</v>
      </c>
      <c r="C1800">
        <v>5.25</v>
      </c>
      <c r="D1800" s="2">
        <v>43962</v>
      </c>
      <c r="E1800" s="2">
        <v>43962</v>
      </c>
      <c r="F1800">
        <v>19</v>
      </c>
      <c r="G1800" s="10" t="str">
        <f>VLOOKUP(Table_employee_timesheet_fact1[[#This Row],[employee_dim_employee_id]],Dim_Employee!A:C,3,FALSE)</f>
        <v>Ruth Alcantar</v>
      </c>
    </row>
    <row r="1801" spans="1:7" x14ac:dyDescent="0.25">
      <c r="A1801">
        <v>527</v>
      </c>
      <c r="B1801">
        <v>1</v>
      </c>
      <c r="C1801">
        <v>5.25</v>
      </c>
      <c r="D1801" s="2">
        <v>43962</v>
      </c>
      <c r="E1801" s="2">
        <v>43962</v>
      </c>
      <c r="F1801">
        <v>4</v>
      </c>
      <c r="G1801" s="10" t="str">
        <f>VLOOKUP(Table_employee_timesheet_fact1[[#This Row],[employee_dim_employee_id]],Dim_Employee!A:C,3,FALSE)</f>
        <v>Darwin Zepeda Reyes</v>
      </c>
    </row>
    <row r="1802" spans="1:7" x14ac:dyDescent="0.25">
      <c r="A1802">
        <v>282</v>
      </c>
      <c r="B1802">
        <v>1</v>
      </c>
      <c r="C1802">
        <v>5.25</v>
      </c>
      <c r="D1802" s="2">
        <v>43962</v>
      </c>
      <c r="E1802" s="2">
        <v>43962</v>
      </c>
      <c r="F1802">
        <v>2</v>
      </c>
      <c r="G1802" s="10" t="str">
        <f>VLOOKUP(Table_employee_timesheet_fact1[[#This Row],[employee_dim_employee_id]],Dim_Employee!A:C,3,FALSE)</f>
        <v>Danir Hernandez</v>
      </c>
    </row>
    <row r="1803" spans="1:7" x14ac:dyDescent="0.25">
      <c r="A1803">
        <v>1624</v>
      </c>
      <c r="B1803">
        <v>1</v>
      </c>
      <c r="C1803">
        <v>5.25</v>
      </c>
      <c r="D1803" s="2">
        <v>43962</v>
      </c>
      <c r="E1803" s="2">
        <v>43962</v>
      </c>
      <c r="F1803">
        <v>17</v>
      </c>
      <c r="G1803" s="10" t="str">
        <f>VLOOKUP(Table_employee_timesheet_fact1[[#This Row],[employee_dim_employee_id]],Dim_Employee!A:C,3,FALSE)</f>
        <v>Maynor Galeano Martinez</v>
      </c>
    </row>
    <row r="1804" spans="1:7" x14ac:dyDescent="0.25">
      <c r="A1804">
        <v>700</v>
      </c>
      <c r="B1804">
        <v>1</v>
      </c>
      <c r="C1804">
        <v>5.25</v>
      </c>
      <c r="D1804" s="2">
        <v>43962</v>
      </c>
      <c r="E1804" s="2">
        <v>43962</v>
      </c>
      <c r="F1804">
        <v>7</v>
      </c>
      <c r="G1804" s="10" t="str">
        <f>VLOOKUP(Table_employee_timesheet_fact1[[#This Row],[employee_dim_employee_id]],Dim_Employee!A:C,3,FALSE)</f>
        <v>Heidy Alcantar</v>
      </c>
    </row>
    <row r="1805" spans="1:7" x14ac:dyDescent="0.25">
      <c r="A1805">
        <v>1055</v>
      </c>
      <c r="B1805">
        <v>1</v>
      </c>
      <c r="C1805">
        <v>5.25</v>
      </c>
      <c r="D1805" s="2">
        <v>43962</v>
      </c>
      <c r="E1805" s="2">
        <v>43962</v>
      </c>
      <c r="F1805">
        <v>9</v>
      </c>
      <c r="G1805" s="10" t="str">
        <f>VLOOKUP(Table_employee_timesheet_fact1[[#This Row],[employee_dim_employee_id]],Dim_Employee!A:C,3,FALSE)</f>
        <v>Jaime Sevilla Hernandez</v>
      </c>
    </row>
    <row r="1806" spans="1:7" x14ac:dyDescent="0.25">
      <c r="A1806">
        <v>1056</v>
      </c>
      <c r="B1806">
        <v>1</v>
      </c>
      <c r="C1806">
        <v>7.25</v>
      </c>
      <c r="D1806" s="2">
        <v>43959</v>
      </c>
      <c r="E1806" s="2">
        <v>43959</v>
      </c>
      <c r="F1806">
        <v>9</v>
      </c>
      <c r="G1806" s="10" t="str">
        <f>VLOOKUP(Table_employee_timesheet_fact1[[#This Row],[employee_dim_employee_id]],Dim_Employee!A:C,3,FALSE)</f>
        <v>Jaime Sevilla Hernandez</v>
      </c>
    </row>
    <row r="1807" spans="1:7" x14ac:dyDescent="0.25">
      <c r="A1807">
        <v>283</v>
      </c>
      <c r="B1807">
        <v>1</v>
      </c>
      <c r="C1807">
        <v>7.5</v>
      </c>
      <c r="D1807" s="2">
        <v>43959</v>
      </c>
      <c r="E1807" s="2">
        <v>43959</v>
      </c>
      <c r="F1807">
        <v>2</v>
      </c>
      <c r="G1807" s="10" t="str">
        <f>VLOOKUP(Table_employee_timesheet_fact1[[#This Row],[employee_dim_employee_id]],Dim_Employee!A:C,3,FALSE)</f>
        <v>Danir Hernandez</v>
      </c>
    </row>
    <row r="1808" spans="1:7" x14ac:dyDescent="0.25">
      <c r="A1808">
        <v>2007</v>
      </c>
      <c r="B1808">
        <v>1</v>
      </c>
      <c r="C1808">
        <v>7.25</v>
      </c>
      <c r="D1808" s="2">
        <v>43959</v>
      </c>
      <c r="E1808" s="2">
        <v>43959</v>
      </c>
      <c r="F1808">
        <v>19</v>
      </c>
      <c r="G1808" s="10" t="str">
        <f>VLOOKUP(Table_employee_timesheet_fact1[[#This Row],[employee_dim_employee_id]],Dim_Employee!A:C,3,FALSE)</f>
        <v>Ruth Alcantar</v>
      </c>
    </row>
    <row r="1809" spans="1:7" x14ac:dyDescent="0.25">
      <c r="A1809">
        <v>528</v>
      </c>
      <c r="B1809">
        <v>1</v>
      </c>
      <c r="C1809">
        <v>7.25</v>
      </c>
      <c r="D1809" s="2">
        <v>43959</v>
      </c>
      <c r="E1809" s="2">
        <v>43959</v>
      </c>
      <c r="F1809">
        <v>4</v>
      </c>
      <c r="G1809" s="10" t="str">
        <f>VLOOKUP(Table_employee_timesheet_fact1[[#This Row],[employee_dim_employee_id]],Dim_Employee!A:C,3,FALSE)</f>
        <v>Darwin Zepeda Reyes</v>
      </c>
    </row>
    <row r="1810" spans="1:7" x14ac:dyDescent="0.25">
      <c r="A1810">
        <v>1625</v>
      </c>
      <c r="B1810">
        <v>1</v>
      </c>
      <c r="C1810">
        <v>7.25</v>
      </c>
      <c r="D1810" s="2">
        <v>43959</v>
      </c>
      <c r="E1810" s="2">
        <v>43959</v>
      </c>
      <c r="F1810">
        <v>17</v>
      </c>
      <c r="G1810" s="10" t="str">
        <f>VLOOKUP(Table_employee_timesheet_fact1[[#This Row],[employee_dim_employee_id]],Dim_Employee!A:C,3,FALSE)</f>
        <v>Maynor Galeano Martinez</v>
      </c>
    </row>
    <row r="1811" spans="1:7" x14ac:dyDescent="0.25">
      <c r="A1811">
        <v>701</v>
      </c>
      <c r="B1811">
        <v>1</v>
      </c>
      <c r="C1811">
        <v>7.25</v>
      </c>
      <c r="D1811" s="2">
        <v>43959</v>
      </c>
      <c r="E1811" s="2">
        <v>43959</v>
      </c>
      <c r="F1811">
        <v>7</v>
      </c>
      <c r="G1811" s="10" t="str">
        <f>VLOOKUP(Table_employee_timesheet_fact1[[#This Row],[employee_dim_employee_id]],Dim_Employee!A:C,3,FALSE)</f>
        <v>Heidy Alcantar</v>
      </c>
    </row>
    <row r="1812" spans="1:7" x14ac:dyDescent="0.25">
      <c r="A1812">
        <v>1057</v>
      </c>
      <c r="B1812">
        <v>1</v>
      </c>
      <c r="C1812">
        <v>11.75</v>
      </c>
      <c r="D1812" s="2">
        <v>43958</v>
      </c>
      <c r="E1812" s="2">
        <v>43958</v>
      </c>
      <c r="F1812">
        <v>9</v>
      </c>
      <c r="G1812" s="10" t="str">
        <f>VLOOKUP(Table_employee_timesheet_fact1[[#This Row],[employee_dim_employee_id]],Dim_Employee!A:C,3,FALSE)</f>
        <v>Jaime Sevilla Hernandez</v>
      </c>
    </row>
    <row r="1813" spans="1:7" x14ac:dyDescent="0.25">
      <c r="A1813">
        <v>2008</v>
      </c>
      <c r="B1813">
        <v>1</v>
      </c>
      <c r="C1813">
        <v>11.5</v>
      </c>
      <c r="D1813" s="2">
        <v>43958</v>
      </c>
      <c r="E1813" s="2">
        <v>43958</v>
      </c>
      <c r="F1813">
        <v>19</v>
      </c>
      <c r="G1813" s="10" t="str">
        <f>VLOOKUP(Table_employee_timesheet_fact1[[#This Row],[employee_dim_employee_id]],Dim_Employee!A:C,3,FALSE)</f>
        <v>Ruth Alcantar</v>
      </c>
    </row>
    <row r="1814" spans="1:7" x14ac:dyDescent="0.25">
      <c r="A1814">
        <v>529</v>
      </c>
      <c r="B1814">
        <v>1</v>
      </c>
      <c r="C1814">
        <v>11.75</v>
      </c>
      <c r="D1814" s="2">
        <v>43958</v>
      </c>
      <c r="E1814" s="2">
        <v>43958</v>
      </c>
      <c r="F1814">
        <v>4</v>
      </c>
      <c r="G1814" s="10" t="str">
        <f>VLOOKUP(Table_employee_timesheet_fact1[[#This Row],[employee_dim_employee_id]],Dim_Employee!A:C,3,FALSE)</f>
        <v>Darwin Zepeda Reyes</v>
      </c>
    </row>
    <row r="1815" spans="1:7" x14ac:dyDescent="0.25">
      <c r="A1815">
        <v>284</v>
      </c>
      <c r="B1815">
        <v>1</v>
      </c>
      <c r="C1815">
        <v>11.75</v>
      </c>
      <c r="D1815" s="2">
        <v>43958</v>
      </c>
      <c r="E1815" s="2">
        <v>43958</v>
      </c>
      <c r="F1815">
        <v>2</v>
      </c>
      <c r="G1815" s="10" t="str">
        <f>VLOOKUP(Table_employee_timesheet_fact1[[#This Row],[employee_dim_employee_id]],Dim_Employee!A:C,3,FALSE)</f>
        <v>Danir Hernandez</v>
      </c>
    </row>
    <row r="1816" spans="1:7" x14ac:dyDescent="0.25">
      <c r="A1816">
        <v>1626</v>
      </c>
      <c r="B1816">
        <v>1</v>
      </c>
      <c r="C1816">
        <v>11.75</v>
      </c>
      <c r="D1816" s="2">
        <v>43958</v>
      </c>
      <c r="E1816" s="2">
        <v>43958</v>
      </c>
      <c r="F1816">
        <v>17</v>
      </c>
      <c r="G1816" s="10" t="str">
        <f>VLOOKUP(Table_employee_timesheet_fact1[[#This Row],[employee_dim_employee_id]],Dim_Employee!A:C,3,FALSE)</f>
        <v>Maynor Galeano Martinez</v>
      </c>
    </row>
    <row r="1817" spans="1:7" x14ac:dyDescent="0.25">
      <c r="A1817">
        <v>702</v>
      </c>
      <c r="B1817">
        <v>1</v>
      </c>
      <c r="C1817">
        <v>11.75</v>
      </c>
      <c r="D1817" s="2">
        <v>43958</v>
      </c>
      <c r="E1817" s="2">
        <v>43958</v>
      </c>
      <c r="F1817">
        <v>7</v>
      </c>
      <c r="G1817" s="10" t="str">
        <f>VLOOKUP(Table_employee_timesheet_fact1[[#This Row],[employee_dim_employee_id]],Dim_Employee!A:C,3,FALSE)</f>
        <v>Heidy Alcantar</v>
      </c>
    </row>
    <row r="1818" spans="1:7" x14ac:dyDescent="0.25">
      <c r="A1818">
        <v>2009</v>
      </c>
      <c r="B1818">
        <v>1</v>
      </c>
      <c r="C1818">
        <v>10.25</v>
      </c>
      <c r="D1818" s="2">
        <v>43957</v>
      </c>
      <c r="E1818" s="2">
        <v>43957</v>
      </c>
      <c r="F1818">
        <v>19</v>
      </c>
      <c r="G1818" s="10" t="str">
        <f>VLOOKUP(Table_employee_timesheet_fact1[[#This Row],[employee_dim_employee_id]],Dim_Employee!A:C,3,FALSE)</f>
        <v>Ruth Alcantar</v>
      </c>
    </row>
    <row r="1819" spans="1:7" x14ac:dyDescent="0.25">
      <c r="A1819">
        <v>530</v>
      </c>
      <c r="B1819">
        <v>1</v>
      </c>
      <c r="C1819">
        <v>10.25</v>
      </c>
      <c r="D1819" s="2">
        <v>43957</v>
      </c>
      <c r="E1819" s="2">
        <v>43957</v>
      </c>
      <c r="F1819">
        <v>4</v>
      </c>
      <c r="G1819" s="10" t="str">
        <f>VLOOKUP(Table_employee_timesheet_fact1[[#This Row],[employee_dim_employee_id]],Dim_Employee!A:C,3,FALSE)</f>
        <v>Darwin Zepeda Reyes</v>
      </c>
    </row>
    <row r="1820" spans="1:7" x14ac:dyDescent="0.25">
      <c r="A1820">
        <v>285</v>
      </c>
      <c r="B1820">
        <v>1</v>
      </c>
      <c r="C1820">
        <v>10.25</v>
      </c>
      <c r="D1820" s="2">
        <v>43957</v>
      </c>
      <c r="E1820" s="2">
        <v>43957</v>
      </c>
      <c r="F1820">
        <v>2</v>
      </c>
      <c r="G1820" s="10" t="str">
        <f>VLOOKUP(Table_employee_timesheet_fact1[[#This Row],[employee_dim_employee_id]],Dim_Employee!A:C,3,FALSE)</f>
        <v>Danir Hernandez</v>
      </c>
    </row>
    <row r="1821" spans="1:7" x14ac:dyDescent="0.25">
      <c r="A1821">
        <v>703</v>
      </c>
      <c r="B1821">
        <v>1</v>
      </c>
      <c r="C1821">
        <v>10.25</v>
      </c>
      <c r="D1821" s="2">
        <v>43957</v>
      </c>
      <c r="E1821" s="2">
        <v>43957</v>
      </c>
      <c r="F1821">
        <v>7</v>
      </c>
      <c r="G1821" s="10" t="str">
        <f>VLOOKUP(Table_employee_timesheet_fact1[[#This Row],[employee_dim_employee_id]],Dim_Employee!A:C,3,FALSE)</f>
        <v>Heidy Alcantar</v>
      </c>
    </row>
    <row r="1822" spans="1:7" x14ac:dyDescent="0.25">
      <c r="A1822">
        <v>1058</v>
      </c>
      <c r="B1822">
        <v>1</v>
      </c>
      <c r="C1822">
        <v>10.25</v>
      </c>
      <c r="D1822" s="2">
        <v>43957</v>
      </c>
      <c r="E1822" s="2">
        <v>43957</v>
      </c>
      <c r="F1822">
        <v>9</v>
      </c>
      <c r="G1822" s="10" t="str">
        <f>VLOOKUP(Table_employee_timesheet_fact1[[#This Row],[employee_dim_employee_id]],Dim_Employee!A:C,3,FALSE)</f>
        <v>Jaime Sevilla Hernandez</v>
      </c>
    </row>
    <row r="1823" spans="1:7" x14ac:dyDescent="0.25">
      <c r="A1823">
        <v>1627</v>
      </c>
      <c r="B1823">
        <v>1</v>
      </c>
      <c r="C1823">
        <v>10.5</v>
      </c>
      <c r="D1823" s="2">
        <v>43957</v>
      </c>
      <c r="E1823" s="2">
        <v>43957</v>
      </c>
      <c r="F1823">
        <v>17</v>
      </c>
      <c r="G1823" s="10" t="str">
        <f>VLOOKUP(Table_employee_timesheet_fact1[[#This Row],[employee_dim_employee_id]],Dim_Employee!A:C,3,FALSE)</f>
        <v>Maynor Galeano Martinez</v>
      </c>
    </row>
    <row r="1824" spans="1:7" x14ac:dyDescent="0.25">
      <c r="A1824">
        <v>2010</v>
      </c>
      <c r="B1824">
        <v>1</v>
      </c>
      <c r="C1824">
        <v>9.5</v>
      </c>
      <c r="D1824" s="2">
        <v>43956</v>
      </c>
      <c r="E1824" s="2">
        <v>43956</v>
      </c>
      <c r="F1824">
        <v>19</v>
      </c>
      <c r="G1824" s="10" t="str">
        <f>VLOOKUP(Table_employee_timesheet_fact1[[#This Row],[employee_dim_employee_id]],Dim_Employee!A:C,3,FALSE)</f>
        <v>Ruth Alcantar</v>
      </c>
    </row>
    <row r="1825" spans="1:7" x14ac:dyDescent="0.25">
      <c r="A1825">
        <v>531</v>
      </c>
      <c r="B1825">
        <v>1</v>
      </c>
      <c r="C1825">
        <v>9.5</v>
      </c>
      <c r="D1825" s="2">
        <v>43956</v>
      </c>
      <c r="E1825" s="2">
        <v>43956</v>
      </c>
      <c r="F1825">
        <v>4</v>
      </c>
      <c r="G1825" s="10" t="str">
        <f>VLOOKUP(Table_employee_timesheet_fact1[[#This Row],[employee_dim_employee_id]],Dim_Employee!A:C,3,FALSE)</f>
        <v>Darwin Zepeda Reyes</v>
      </c>
    </row>
    <row r="1826" spans="1:7" x14ac:dyDescent="0.25">
      <c r="A1826">
        <v>286</v>
      </c>
      <c r="B1826">
        <v>1</v>
      </c>
      <c r="C1826">
        <v>9.5</v>
      </c>
      <c r="D1826" s="2">
        <v>43956</v>
      </c>
      <c r="E1826" s="2">
        <v>43956</v>
      </c>
      <c r="F1826">
        <v>2</v>
      </c>
      <c r="G1826" s="10" t="str">
        <f>VLOOKUP(Table_employee_timesheet_fact1[[#This Row],[employee_dim_employee_id]],Dim_Employee!A:C,3,FALSE)</f>
        <v>Danir Hernandez</v>
      </c>
    </row>
    <row r="1827" spans="1:7" x14ac:dyDescent="0.25">
      <c r="A1827">
        <v>1628</v>
      </c>
      <c r="B1827">
        <v>1</v>
      </c>
      <c r="C1827">
        <v>9.5</v>
      </c>
      <c r="D1827" s="2">
        <v>43956</v>
      </c>
      <c r="E1827" s="2">
        <v>43956</v>
      </c>
      <c r="F1827">
        <v>17</v>
      </c>
      <c r="G1827" s="10" t="str">
        <f>VLOOKUP(Table_employee_timesheet_fact1[[#This Row],[employee_dim_employee_id]],Dim_Employee!A:C,3,FALSE)</f>
        <v>Maynor Galeano Martinez</v>
      </c>
    </row>
    <row r="1828" spans="1:7" x14ac:dyDescent="0.25">
      <c r="A1828">
        <v>704</v>
      </c>
      <c r="B1828">
        <v>1</v>
      </c>
      <c r="C1828">
        <v>9.5</v>
      </c>
      <c r="D1828" s="2">
        <v>43956</v>
      </c>
      <c r="E1828" s="2">
        <v>43956</v>
      </c>
      <c r="F1828">
        <v>7</v>
      </c>
      <c r="G1828" s="10" t="str">
        <f>VLOOKUP(Table_employee_timesheet_fact1[[#This Row],[employee_dim_employee_id]],Dim_Employee!A:C,3,FALSE)</f>
        <v>Heidy Alcantar</v>
      </c>
    </row>
    <row r="1829" spans="1:7" x14ac:dyDescent="0.25">
      <c r="A1829">
        <v>1059</v>
      </c>
      <c r="B1829">
        <v>1</v>
      </c>
      <c r="C1829">
        <v>9.5</v>
      </c>
      <c r="D1829" s="2">
        <v>43956</v>
      </c>
      <c r="E1829" s="2">
        <v>43956</v>
      </c>
      <c r="F1829">
        <v>9</v>
      </c>
      <c r="G1829" s="10" t="str">
        <f>VLOOKUP(Table_employee_timesheet_fact1[[#This Row],[employee_dim_employee_id]],Dim_Employee!A:C,3,FALSE)</f>
        <v>Jaime Sevilla Hernandez</v>
      </c>
    </row>
    <row r="1830" spans="1:7" x14ac:dyDescent="0.25">
      <c r="A1830">
        <v>287</v>
      </c>
      <c r="B1830">
        <v>1</v>
      </c>
      <c r="C1830">
        <v>9</v>
      </c>
      <c r="D1830" s="2">
        <v>43955</v>
      </c>
      <c r="E1830" s="2">
        <v>43955</v>
      </c>
      <c r="F1830">
        <v>2</v>
      </c>
      <c r="G1830" s="10" t="str">
        <f>VLOOKUP(Table_employee_timesheet_fact1[[#This Row],[employee_dim_employee_id]],Dim_Employee!A:C,3,FALSE)</f>
        <v>Danir Hernandez</v>
      </c>
    </row>
    <row r="1831" spans="1:7" x14ac:dyDescent="0.25">
      <c r="A1831">
        <v>1629</v>
      </c>
      <c r="B1831">
        <v>1</v>
      </c>
      <c r="C1831">
        <v>9</v>
      </c>
      <c r="D1831" s="2">
        <v>43955</v>
      </c>
      <c r="E1831" s="2">
        <v>43955</v>
      </c>
      <c r="F1831">
        <v>17</v>
      </c>
      <c r="G1831" s="10" t="str">
        <f>VLOOKUP(Table_employee_timesheet_fact1[[#This Row],[employee_dim_employee_id]],Dim_Employee!A:C,3,FALSE)</f>
        <v>Maynor Galeano Martinez</v>
      </c>
    </row>
    <row r="1832" spans="1:7" x14ac:dyDescent="0.25">
      <c r="A1832">
        <v>1060</v>
      </c>
      <c r="B1832">
        <v>1</v>
      </c>
      <c r="C1832">
        <v>9</v>
      </c>
      <c r="D1832" s="2">
        <v>43955</v>
      </c>
      <c r="E1832" s="2">
        <v>43955</v>
      </c>
      <c r="F1832">
        <v>9</v>
      </c>
      <c r="G1832" s="10" t="str">
        <f>VLOOKUP(Table_employee_timesheet_fact1[[#This Row],[employee_dim_employee_id]],Dim_Employee!A:C,3,FALSE)</f>
        <v>Jaime Sevilla Hernandez</v>
      </c>
    </row>
    <row r="1833" spans="1:7" x14ac:dyDescent="0.25">
      <c r="A1833">
        <v>2011</v>
      </c>
      <c r="B1833">
        <v>1</v>
      </c>
      <c r="C1833">
        <v>8.75</v>
      </c>
      <c r="D1833" s="2">
        <v>43955</v>
      </c>
      <c r="E1833" s="2">
        <v>43955</v>
      </c>
      <c r="F1833">
        <v>19</v>
      </c>
      <c r="G1833" s="10" t="str">
        <f>VLOOKUP(Table_employee_timesheet_fact1[[#This Row],[employee_dim_employee_id]],Dim_Employee!A:C,3,FALSE)</f>
        <v>Ruth Alcantar</v>
      </c>
    </row>
    <row r="1834" spans="1:7" x14ac:dyDescent="0.25">
      <c r="A1834">
        <v>532</v>
      </c>
      <c r="B1834">
        <v>1</v>
      </c>
      <c r="C1834">
        <v>8.75</v>
      </c>
      <c r="D1834" s="2">
        <v>43955</v>
      </c>
      <c r="E1834" s="2">
        <v>43955</v>
      </c>
      <c r="F1834">
        <v>4</v>
      </c>
      <c r="G1834" s="10" t="str">
        <f>VLOOKUP(Table_employee_timesheet_fact1[[#This Row],[employee_dim_employee_id]],Dim_Employee!A:C,3,FALSE)</f>
        <v>Darwin Zepeda Reyes</v>
      </c>
    </row>
    <row r="1835" spans="1:7" x14ac:dyDescent="0.25">
      <c r="A1835">
        <v>705</v>
      </c>
      <c r="B1835">
        <v>1</v>
      </c>
      <c r="C1835">
        <v>8.75</v>
      </c>
      <c r="D1835" s="2">
        <v>43955</v>
      </c>
      <c r="E1835" s="2">
        <v>43955</v>
      </c>
      <c r="F1835">
        <v>7</v>
      </c>
      <c r="G1835" s="10" t="str">
        <f>VLOOKUP(Table_employee_timesheet_fact1[[#This Row],[employee_dim_employee_id]],Dim_Employee!A:C,3,FALSE)</f>
        <v>Heidy Alcantar</v>
      </c>
    </row>
    <row r="1836" spans="1:7" x14ac:dyDescent="0.25">
      <c r="A1836">
        <v>2012</v>
      </c>
      <c r="B1836">
        <v>1</v>
      </c>
      <c r="C1836">
        <v>6</v>
      </c>
      <c r="D1836" s="2">
        <v>43953</v>
      </c>
      <c r="E1836" s="2">
        <v>43953</v>
      </c>
      <c r="F1836">
        <v>19</v>
      </c>
      <c r="G1836" s="10" t="str">
        <f>VLOOKUP(Table_employee_timesheet_fact1[[#This Row],[employee_dim_employee_id]],Dim_Employee!A:C,3,FALSE)</f>
        <v>Ruth Alcantar</v>
      </c>
    </row>
    <row r="1837" spans="1:7" x14ac:dyDescent="0.25">
      <c r="A1837">
        <v>533</v>
      </c>
      <c r="B1837">
        <v>1</v>
      </c>
      <c r="C1837">
        <v>6</v>
      </c>
      <c r="D1837" s="2">
        <v>43953</v>
      </c>
      <c r="E1837" s="2">
        <v>43953</v>
      </c>
      <c r="F1837">
        <v>4</v>
      </c>
      <c r="G1837" s="10" t="str">
        <f>VLOOKUP(Table_employee_timesheet_fact1[[#This Row],[employee_dim_employee_id]],Dim_Employee!A:C,3,FALSE)</f>
        <v>Darwin Zepeda Reyes</v>
      </c>
    </row>
    <row r="1838" spans="1:7" x14ac:dyDescent="0.25">
      <c r="A1838">
        <v>288</v>
      </c>
      <c r="B1838">
        <v>1</v>
      </c>
      <c r="C1838">
        <v>6</v>
      </c>
      <c r="D1838" s="2">
        <v>43953</v>
      </c>
      <c r="E1838" s="2">
        <v>43953</v>
      </c>
      <c r="F1838">
        <v>2</v>
      </c>
      <c r="G1838" s="10" t="str">
        <f>VLOOKUP(Table_employee_timesheet_fact1[[#This Row],[employee_dim_employee_id]],Dim_Employee!A:C,3,FALSE)</f>
        <v>Danir Hernandez</v>
      </c>
    </row>
    <row r="1839" spans="1:7" x14ac:dyDescent="0.25">
      <c r="A1839">
        <v>1630</v>
      </c>
      <c r="B1839">
        <v>1</v>
      </c>
      <c r="C1839">
        <v>6</v>
      </c>
      <c r="D1839" s="2">
        <v>43953</v>
      </c>
      <c r="E1839" s="2">
        <v>43953</v>
      </c>
      <c r="F1839">
        <v>17</v>
      </c>
      <c r="G1839" s="10" t="str">
        <f>VLOOKUP(Table_employee_timesheet_fact1[[#This Row],[employee_dim_employee_id]],Dim_Employee!A:C,3,FALSE)</f>
        <v>Maynor Galeano Martinez</v>
      </c>
    </row>
    <row r="1840" spans="1:7" x14ac:dyDescent="0.25">
      <c r="A1840">
        <v>706</v>
      </c>
      <c r="B1840">
        <v>1</v>
      </c>
      <c r="C1840">
        <v>6</v>
      </c>
      <c r="D1840" s="2">
        <v>43953</v>
      </c>
      <c r="E1840" s="2">
        <v>43953</v>
      </c>
      <c r="F1840">
        <v>7</v>
      </c>
      <c r="G1840" s="10" t="str">
        <f>VLOOKUP(Table_employee_timesheet_fact1[[#This Row],[employee_dim_employee_id]],Dim_Employee!A:C,3,FALSE)</f>
        <v>Heidy Alcantar</v>
      </c>
    </row>
    <row r="1841" spans="1:7" x14ac:dyDescent="0.25">
      <c r="A1841">
        <v>1061</v>
      </c>
      <c r="B1841">
        <v>1</v>
      </c>
      <c r="C1841">
        <v>6</v>
      </c>
      <c r="D1841" s="2">
        <v>43953</v>
      </c>
      <c r="E1841" s="2">
        <v>43953</v>
      </c>
      <c r="F1841">
        <v>9</v>
      </c>
      <c r="G1841" s="10" t="str">
        <f>VLOOKUP(Table_employee_timesheet_fact1[[#This Row],[employee_dim_employee_id]],Dim_Employee!A:C,3,FALSE)</f>
        <v>Jaime Sevilla Hernandez</v>
      </c>
    </row>
    <row r="1842" spans="1:7" x14ac:dyDescent="0.25">
      <c r="A1842">
        <v>534</v>
      </c>
      <c r="B1842">
        <v>1</v>
      </c>
      <c r="C1842">
        <v>9.75</v>
      </c>
      <c r="D1842" s="2">
        <v>43952</v>
      </c>
      <c r="E1842" s="2">
        <v>43952</v>
      </c>
      <c r="F1842">
        <v>4</v>
      </c>
      <c r="G1842" s="10" t="str">
        <f>VLOOKUP(Table_employee_timesheet_fact1[[#This Row],[employee_dim_employee_id]],Dim_Employee!A:C,3,FALSE)</f>
        <v>Darwin Zepeda Reyes</v>
      </c>
    </row>
    <row r="1843" spans="1:7" x14ac:dyDescent="0.25">
      <c r="A1843">
        <v>707</v>
      </c>
      <c r="B1843">
        <v>1</v>
      </c>
      <c r="C1843">
        <v>9.75</v>
      </c>
      <c r="D1843" s="2">
        <v>43952</v>
      </c>
      <c r="E1843" s="2">
        <v>43952</v>
      </c>
      <c r="F1843">
        <v>7</v>
      </c>
      <c r="G1843" s="10" t="str">
        <f>VLOOKUP(Table_employee_timesheet_fact1[[#This Row],[employee_dim_employee_id]],Dim_Employee!A:C,3,FALSE)</f>
        <v>Heidy Alcantar</v>
      </c>
    </row>
    <row r="1844" spans="1:7" x14ac:dyDescent="0.25">
      <c r="A1844">
        <v>289</v>
      </c>
      <c r="B1844">
        <v>1</v>
      </c>
      <c r="C1844">
        <v>10</v>
      </c>
      <c r="D1844" s="2">
        <v>43952</v>
      </c>
      <c r="E1844" s="2">
        <v>43952</v>
      </c>
      <c r="F1844">
        <v>2</v>
      </c>
      <c r="G1844" s="10" t="str">
        <f>VLOOKUP(Table_employee_timesheet_fact1[[#This Row],[employee_dim_employee_id]],Dim_Employee!A:C,3,FALSE)</f>
        <v>Danir Hernandez</v>
      </c>
    </row>
    <row r="1845" spans="1:7" x14ac:dyDescent="0.25">
      <c r="A1845">
        <v>1631</v>
      </c>
      <c r="B1845">
        <v>1</v>
      </c>
      <c r="C1845">
        <v>10</v>
      </c>
      <c r="D1845" s="2">
        <v>43952</v>
      </c>
      <c r="E1845" s="2">
        <v>43952</v>
      </c>
      <c r="F1845">
        <v>17</v>
      </c>
      <c r="G1845" s="10" t="str">
        <f>VLOOKUP(Table_employee_timesheet_fact1[[#This Row],[employee_dim_employee_id]],Dim_Employee!A:C,3,FALSE)</f>
        <v>Maynor Galeano Martinez</v>
      </c>
    </row>
    <row r="1846" spans="1:7" x14ac:dyDescent="0.25">
      <c r="A1846">
        <v>1062</v>
      </c>
      <c r="B1846">
        <v>1</v>
      </c>
      <c r="C1846">
        <v>10</v>
      </c>
      <c r="D1846" s="2">
        <v>43952</v>
      </c>
      <c r="E1846" s="2">
        <v>43952</v>
      </c>
      <c r="F1846">
        <v>9</v>
      </c>
      <c r="G1846" s="10" t="str">
        <f>VLOOKUP(Table_employee_timesheet_fact1[[#This Row],[employee_dim_employee_id]],Dim_Employee!A:C,3,FALSE)</f>
        <v>Jaime Sevilla Hernandez</v>
      </c>
    </row>
    <row r="1847" spans="1:7" x14ac:dyDescent="0.25">
      <c r="A1847">
        <v>2013</v>
      </c>
      <c r="B1847">
        <v>1</v>
      </c>
      <c r="C1847">
        <v>9.75</v>
      </c>
      <c r="D1847" s="2">
        <v>43952</v>
      </c>
      <c r="E1847" s="2">
        <v>43952</v>
      </c>
      <c r="F1847">
        <v>19</v>
      </c>
      <c r="G1847" s="10" t="str">
        <f>VLOOKUP(Table_employee_timesheet_fact1[[#This Row],[employee_dim_employee_id]],Dim_Employee!A:C,3,FALSE)</f>
        <v>Ruth Alcantar</v>
      </c>
    </row>
    <row r="1848" spans="1:7" x14ac:dyDescent="0.25">
      <c r="A1848">
        <v>708</v>
      </c>
      <c r="B1848">
        <v>1</v>
      </c>
      <c r="C1848">
        <v>9</v>
      </c>
      <c r="D1848" s="2">
        <v>43951</v>
      </c>
      <c r="E1848" s="2">
        <v>43951</v>
      </c>
      <c r="F1848">
        <v>7</v>
      </c>
      <c r="G1848" s="10" t="str">
        <f>VLOOKUP(Table_employee_timesheet_fact1[[#This Row],[employee_dim_employee_id]],Dim_Employee!A:C,3,FALSE)</f>
        <v>Heidy Alcantar</v>
      </c>
    </row>
    <row r="1849" spans="1:7" x14ac:dyDescent="0.25">
      <c r="A1849">
        <v>2014</v>
      </c>
      <c r="B1849">
        <v>1</v>
      </c>
      <c r="C1849">
        <v>9.25</v>
      </c>
      <c r="D1849" s="2">
        <v>43951</v>
      </c>
      <c r="E1849" s="2">
        <v>43951</v>
      </c>
      <c r="F1849">
        <v>19</v>
      </c>
      <c r="G1849" s="10" t="str">
        <f>VLOOKUP(Table_employee_timesheet_fact1[[#This Row],[employee_dim_employee_id]],Dim_Employee!A:C,3,FALSE)</f>
        <v>Ruth Alcantar</v>
      </c>
    </row>
    <row r="1850" spans="1:7" x14ac:dyDescent="0.25">
      <c r="A1850">
        <v>535</v>
      </c>
      <c r="B1850">
        <v>1</v>
      </c>
      <c r="C1850">
        <v>9.25</v>
      </c>
      <c r="D1850" s="2">
        <v>43951</v>
      </c>
      <c r="E1850" s="2">
        <v>43951</v>
      </c>
      <c r="F1850">
        <v>4</v>
      </c>
      <c r="G1850" s="10" t="str">
        <f>VLOOKUP(Table_employee_timesheet_fact1[[#This Row],[employee_dim_employee_id]],Dim_Employee!A:C,3,FALSE)</f>
        <v>Darwin Zepeda Reyes</v>
      </c>
    </row>
    <row r="1851" spans="1:7" x14ac:dyDescent="0.25">
      <c r="A1851">
        <v>1063</v>
      </c>
      <c r="B1851">
        <v>1</v>
      </c>
      <c r="C1851">
        <v>9</v>
      </c>
      <c r="D1851" s="2">
        <v>43951</v>
      </c>
      <c r="E1851" s="2">
        <v>43951</v>
      </c>
      <c r="F1851">
        <v>9</v>
      </c>
      <c r="G1851" s="10" t="str">
        <f>VLOOKUP(Table_employee_timesheet_fact1[[#This Row],[employee_dim_employee_id]],Dim_Employee!A:C,3,FALSE)</f>
        <v>Jaime Sevilla Hernandez</v>
      </c>
    </row>
    <row r="1852" spans="1:7" x14ac:dyDescent="0.25">
      <c r="A1852">
        <v>290</v>
      </c>
      <c r="B1852">
        <v>1</v>
      </c>
      <c r="C1852">
        <v>9.25</v>
      </c>
      <c r="D1852" s="2">
        <v>43951</v>
      </c>
      <c r="E1852" s="2">
        <v>43951</v>
      </c>
      <c r="F1852">
        <v>2</v>
      </c>
      <c r="G1852" s="10" t="str">
        <f>VLOOKUP(Table_employee_timesheet_fact1[[#This Row],[employee_dim_employee_id]],Dim_Employee!A:C,3,FALSE)</f>
        <v>Danir Hernandez</v>
      </c>
    </row>
    <row r="1853" spans="1:7" x14ac:dyDescent="0.25">
      <c r="A1853">
        <v>1632</v>
      </c>
      <c r="B1853">
        <v>1</v>
      </c>
      <c r="C1853">
        <v>9.25</v>
      </c>
      <c r="D1853" s="2">
        <v>43951</v>
      </c>
      <c r="E1853" s="2">
        <v>43951</v>
      </c>
      <c r="F1853">
        <v>17</v>
      </c>
      <c r="G1853" s="10" t="str">
        <f>VLOOKUP(Table_employee_timesheet_fact1[[#This Row],[employee_dim_employee_id]],Dim_Employee!A:C,3,FALSE)</f>
        <v>Maynor Galeano Martinez</v>
      </c>
    </row>
    <row r="1854" spans="1:7" x14ac:dyDescent="0.25">
      <c r="A1854">
        <v>2015</v>
      </c>
      <c r="B1854">
        <v>1</v>
      </c>
      <c r="C1854">
        <v>9.5</v>
      </c>
      <c r="D1854" s="2">
        <v>43950</v>
      </c>
      <c r="E1854" s="2">
        <v>43950</v>
      </c>
      <c r="F1854">
        <v>19</v>
      </c>
      <c r="G1854" s="10" t="str">
        <f>VLOOKUP(Table_employee_timesheet_fact1[[#This Row],[employee_dim_employee_id]],Dim_Employee!A:C,3,FALSE)</f>
        <v>Ruth Alcantar</v>
      </c>
    </row>
    <row r="1855" spans="1:7" x14ac:dyDescent="0.25">
      <c r="A1855">
        <v>536</v>
      </c>
      <c r="B1855">
        <v>1</v>
      </c>
      <c r="C1855">
        <v>9.5</v>
      </c>
      <c r="D1855" s="2">
        <v>43950</v>
      </c>
      <c r="E1855" s="2">
        <v>43950</v>
      </c>
      <c r="F1855">
        <v>4</v>
      </c>
      <c r="G1855" s="10" t="str">
        <f>VLOOKUP(Table_employee_timesheet_fact1[[#This Row],[employee_dim_employee_id]],Dim_Employee!A:C,3,FALSE)</f>
        <v>Darwin Zepeda Reyes</v>
      </c>
    </row>
    <row r="1856" spans="1:7" x14ac:dyDescent="0.25">
      <c r="A1856">
        <v>291</v>
      </c>
      <c r="B1856">
        <v>1</v>
      </c>
      <c r="C1856">
        <v>9.5</v>
      </c>
      <c r="D1856" s="2">
        <v>43950</v>
      </c>
      <c r="E1856" s="2">
        <v>43950</v>
      </c>
      <c r="F1856">
        <v>2</v>
      </c>
      <c r="G1856" s="10" t="str">
        <f>VLOOKUP(Table_employee_timesheet_fact1[[#This Row],[employee_dim_employee_id]],Dim_Employee!A:C,3,FALSE)</f>
        <v>Danir Hernandez</v>
      </c>
    </row>
    <row r="1857" spans="1:7" x14ac:dyDescent="0.25">
      <c r="A1857">
        <v>1633</v>
      </c>
      <c r="B1857">
        <v>1</v>
      </c>
      <c r="C1857">
        <v>9.5</v>
      </c>
      <c r="D1857" s="2">
        <v>43950</v>
      </c>
      <c r="E1857" s="2">
        <v>43950</v>
      </c>
      <c r="F1857">
        <v>17</v>
      </c>
      <c r="G1857" s="10" t="str">
        <f>VLOOKUP(Table_employee_timesheet_fact1[[#This Row],[employee_dim_employee_id]],Dim_Employee!A:C,3,FALSE)</f>
        <v>Maynor Galeano Martinez</v>
      </c>
    </row>
    <row r="1858" spans="1:7" x14ac:dyDescent="0.25">
      <c r="A1858">
        <v>709</v>
      </c>
      <c r="B1858">
        <v>1</v>
      </c>
      <c r="C1858">
        <v>9.5</v>
      </c>
      <c r="D1858" s="2">
        <v>43950</v>
      </c>
      <c r="E1858" s="2">
        <v>43950</v>
      </c>
      <c r="F1858">
        <v>7</v>
      </c>
      <c r="G1858" s="10" t="str">
        <f>VLOOKUP(Table_employee_timesheet_fact1[[#This Row],[employee_dim_employee_id]],Dim_Employee!A:C,3,FALSE)</f>
        <v>Heidy Alcantar</v>
      </c>
    </row>
    <row r="1859" spans="1:7" x14ac:dyDescent="0.25">
      <c r="A1859">
        <v>1064</v>
      </c>
      <c r="B1859">
        <v>1</v>
      </c>
      <c r="C1859">
        <v>9.5</v>
      </c>
      <c r="D1859" s="2">
        <v>43950</v>
      </c>
      <c r="E1859" s="2">
        <v>43950</v>
      </c>
      <c r="F1859">
        <v>9</v>
      </c>
      <c r="G1859" s="10" t="str">
        <f>VLOOKUP(Table_employee_timesheet_fact1[[#This Row],[employee_dim_employee_id]],Dim_Employee!A:C,3,FALSE)</f>
        <v>Jaime Sevilla Hernandez</v>
      </c>
    </row>
    <row r="1860" spans="1:7" x14ac:dyDescent="0.25">
      <c r="A1860">
        <v>2016</v>
      </c>
      <c r="B1860">
        <v>1</v>
      </c>
      <c r="C1860">
        <v>9.5</v>
      </c>
      <c r="D1860" s="2">
        <v>43949</v>
      </c>
      <c r="E1860" s="2">
        <v>43949</v>
      </c>
      <c r="F1860">
        <v>19</v>
      </c>
      <c r="G1860" s="10" t="str">
        <f>VLOOKUP(Table_employee_timesheet_fact1[[#This Row],[employee_dim_employee_id]],Dim_Employee!A:C,3,FALSE)</f>
        <v>Ruth Alcantar</v>
      </c>
    </row>
    <row r="1861" spans="1:7" x14ac:dyDescent="0.25">
      <c r="A1861">
        <v>537</v>
      </c>
      <c r="B1861">
        <v>1</v>
      </c>
      <c r="C1861">
        <v>9.25</v>
      </c>
      <c r="D1861" s="2">
        <v>43949</v>
      </c>
      <c r="E1861" s="2">
        <v>43949</v>
      </c>
      <c r="F1861">
        <v>4</v>
      </c>
      <c r="G1861" s="10" t="str">
        <f>VLOOKUP(Table_employee_timesheet_fact1[[#This Row],[employee_dim_employee_id]],Dim_Employee!A:C,3,FALSE)</f>
        <v>Darwin Zepeda Reyes</v>
      </c>
    </row>
    <row r="1862" spans="1:7" x14ac:dyDescent="0.25">
      <c r="A1862">
        <v>292</v>
      </c>
      <c r="B1862">
        <v>1</v>
      </c>
      <c r="C1862">
        <v>9.5</v>
      </c>
      <c r="D1862" s="2">
        <v>43949</v>
      </c>
      <c r="E1862" s="2">
        <v>43949</v>
      </c>
      <c r="F1862">
        <v>2</v>
      </c>
      <c r="G1862" s="10" t="str">
        <f>VLOOKUP(Table_employee_timesheet_fact1[[#This Row],[employee_dim_employee_id]],Dim_Employee!A:C,3,FALSE)</f>
        <v>Danir Hernandez</v>
      </c>
    </row>
    <row r="1863" spans="1:7" x14ac:dyDescent="0.25">
      <c r="A1863">
        <v>710</v>
      </c>
      <c r="B1863">
        <v>1</v>
      </c>
      <c r="C1863">
        <v>9.5</v>
      </c>
      <c r="D1863" s="2">
        <v>43949</v>
      </c>
      <c r="E1863" s="2">
        <v>43949</v>
      </c>
      <c r="F1863">
        <v>7</v>
      </c>
      <c r="G1863" s="10" t="str">
        <f>VLOOKUP(Table_employee_timesheet_fact1[[#This Row],[employee_dim_employee_id]],Dim_Employee!A:C,3,FALSE)</f>
        <v>Heidy Alcantar</v>
      </c>
    </row>
    <row r="1864" spans="1:7" x14ac:dyDescent="0.25">
      <c r="A1864">
        <v>1634</v>
      </c>
      <c r="B1864">
        <v>1</v>
      </c>
      <c r="C1864">
        <v>9.25</v>
      </c>
      <c r="D1864" s="2">
        <v>43949</v>
      </c>
      <c r="E1864" s="2">
        <v>43949</v>
      </c>
      <c r="F1864">
        <v>17</v>
      </c>
      <c r="G1864" s="10" t="str">
        <f>VLOOKUP(Table_employee_timesheet_fact1[[#This Row],[employee_dim_employee_id]],Dim_Employee!A:C,3,FALSE)</f>
        <v>Maynor Galeano Martinez</v>
      </c>
    </row>
    <row r="1865" spans="1:7" x14ac:dyDescent="0.25">
      <c r="A1865">
        <v>1065</v>
      </c>
      <c r="B1865">
        <v>1</v>
      </c>
      <c r="C1865">
        <v>9.5</v>
      </c>
      <c r="D1865" s="2">
        <v>43949</v>
      </c>
      <c r="E1865" s="2">
        <v>43949</v>
      </c>
      <c r="F1865">
        <v>9</v>
      </c>
      <c r="G1865" s="10" t="str">
        <f>VLOOKUP(Table_employee_timesheet_fact1[[#This Row],[employee_dim_employee_id]],Dim_Employee!A:C,3,FALSE)</f>
        <v>Jaime Sevilla Hernandez</v>
      </c>
    </row>
    <row r="1866" spans="1:7" x14ac:dyDescent="0.25">
      <c r="A1866">
        <v>2017</v>
      </c>
      <c r="B1866">
        <v>1</v>
      </c>
      <c r="C1866">
        <v>8.25</v>
      </c>
      <c r="D1866" s="2">
        <v>43948</v>
      </c>
      <c r="E1866" s="2">
        <v>43948</v>
      </c>
      <c r="F1866">
        <v>19</v>
      </c>
      <c r="G1866" s="10" t="str">
        <f>VLOOKUP(Table_employee_timesheet_fact1[[#This Row],[employee_dim_employee_id]],Dim_Employee!A:C,3,FALSE)</f>
        <v>Ruth Alcantar</v>
      </c>
    </row>
    <row r="1867" spans="1:7" x14ac:dyDescent="0.25">
      <c r="A1867">
        <v>538</v>
      </c>
      <c r="B1867">
        <v>1</v>
      </c>
      <c r="C1867">
        <v>8.25</v>
      </c>
      <c r="D1867" s="2">
        <v>43948</v>
      </c>
      <c r="E1867" s="2">
        <v>43948</v>
      </c>
      <c r="F1867">
        <v>4</v>
      </c>
      <c r="G1867" s="10" t="str">
        <f>VLOOKUP(Table_employee_timesheet_fact1[[#This Row],[employee_dim_employee_id]],Dim_Employee!A:C,3,FALSE)</f>
        <v>Darwin Zepeda Reyes</v>
      </c>
    </row>
    <row r="1868" spans="1:7" x14ac:dyDescent="0.25">
      <c r="A1868">
        <v>293</v>
      </c>
      <c r="B1868">
        <v>1</v>
      </c>
      <c r="C1868">
        <v>8.25</v>
      </c>
      <c r="D1868" s="2">
        <v>43948</v>
      </c>
      <c r="E1868" s="2">
        <v>43948</v>
      </c>
      <c r="F1868">
        <v>2</v>
      </c>
      <c r="G1868" s="10" t="str">
        <f>VLOOKUP(Table_employee_timesheet_fact1[[#This Row],[employee_dim_employee_id]],Dim_Employee!A:C,3,FALSE)</f>
        <v>Danir Hernandez</v>
      </c>
    </row>
    <row r="1869" spans="1:7" x14ac:dyDescent="0.25">
      <c r="A1869">
        <v>1635</v>
      </c>
      <c r="B1869">
        <v>1</v>
      </c>
      <c r="C1869">
        <v>8.25</v>
      </c>
      <c r="D1869" s="2">
        <v>43948</v>
      </c>
      <c r="E1869" s="2">
        <v>43948</v>
      </c>
      <c r="F1869">
        <v>17</v>
      </c>
      <c r="G1869" s="10" t="str">
        <f>VLOOKUP(Table_employee_timesheet_fact1[[#This Row],[employee_dim_employee_id]],Dim_Employee!A:C,3,FALSE)</f>
        <v>Maynor Galeano Martinez</v>
      </c>
    </row>
    <row r="1870" spans="1:7" x14ac:dyDescent="0.25">
      <c r="A1870">
        <v>711</v>
      </c>
      <c r="B1870">
        <v>1</v>
      </c>
      <c r="C1870">
        <v>8.25</v>
      </c>
      <c r="D1870" s="2">
        <v>43948</v>
      </c>
      <c r="E1870" s="2">
        <v>43948</v>
      </c>
      <c r="F1870">
        <v>7</v>
      </c>
      <c r="G1870" s="10" t="str">
        <f>VLOOKUP(Table_employee_timesheet_fact1[[#This Row],[employee_dim_employee_id]],Dim_Employee!A:C,3,FALSE)</f>
        <v>Heidy Alcantar</v>
      </c>
    </row>
    <row r="1871" spans="1:7" x14ac:dyDescent="0.25">
      <c r="A1871">
        <v>1066</v>
      </c>
      <c r="B1871">
        <v>1</v>
      </c>
      <c r="C1871">
        <v>8.25</v>
      </c>
      <c r="D1871" s="2">
        <v>43948</v>
      </c>
      <c r="E1871" s="2">
        <v>43948</v>
      </c>
      <c r="F1871">
        <v>9</v>
      </c>
      <c r="G1871" s="10" t="str">
        <f>VLOOKUP(Table_employee_timesheet_fact1[[#This Row],[employee_dim_employee_id]],Dim_Employee!A:C,3,FALSE)</f>
        <v>Jaime Sevilla Hernandez</v>
      </c>
    </row>
    <row r="1872" spans="1:7" x14ac:dyDescent="0.25">
      <c r="A1872">
        <v>2018</v>
      </c>
      <c r="B1872">
        <v>1</v>
      </c>
      <c r="C1872">
        <v>4.5</v>
      </c>
      <c r="D1872" s="2">
        <v>43946</v>
      </c>
      <c r="E1872" s="2">
        <v>43946</v>
      </c>
      <c r="F1872">
        <v>19</v>
      </c>
      <c r="G1872" s="10" t="str">
        <f>VLOOKUP(Table_employee_timesheet_fact1[[#This Row],[employee_dim_employee_id]],Dim_Employee!A:C,3,FALSE)</f>
        <v>Ruth Alcantar</v>
      </c>
    </row>
    <row r="1873" spans="1:7" x14ac:dyDescent="0.25">
      <c r="A1873">
        <v>539</v>
      </c>
      <c r="B1873">
        <v>1</v>
      </c>
      <c r="C1873">
        <v>4.5</v>
      </c>
      <c r="D1873" s="2">
        <v>43946</v>
      </c>
      <c r="E1873" s="2">
        <v>43946</v>
      </c>
      <c r="F1873">
        <v>4</v>
      </c>
      <c r="G1873" s="10" t="str">
        <f>VLOOKUP(Table_employee_timesheet_fact1[[#This Row],[employee_dim_employee_id]],Dim_Employee!A:C,3,FALSE)</f>
        <v>Darwin Zepeda Reyes</v>
      </c>
    </row>
    <row r="1874" spans="1:7" x14ac:dyDescent="0.25">
      <c r="A1874">
        <v>294</v>
      </c>
      <c r="B1874">
        <v>1</v>
      </c>
      <c r="C1874">
        <v>4.5</v>
      </c>
      <c r="D1874" s="2">
        <v>43946</v>
      </c>
      <c r="E1874" s="2">
        <v>43946</v>
      </c>
      <c r="F1874">
        <v>2</v>
      </c>
      <c r="G1874" s="10" t="str">
        <f>VLOOKUP(Table_employee_timesheet_fact1[[#This Row],[employee_dim_employee_id]],Dim_Employee!A:C,3,FALSE)</f>
        <v>Danir Hernandez</v>
      </c>
    </row>
    <row r="1875" spans="1:7" x14ac:dyDescent="0.25">
      <c r="A1875">
        <v>1636</v>
      </c>
      <c r="B1875">
        <v>1</v>
      </c>
      <c r="C1875">
        <v>4.5</v>
      </c>
      <c r="D1875" s="2">
        <v>43946</v>
      </c>
      <c r="E1875" s="2">
        <v>43946</v>
      </c>
      <c r="F1875">
        <v>17</v>
      </c>
      <c r="G1875" s="10" t="str">
        <f>VLOOKUP(Table_employee_timesheet_fact1[[#This Row],[employee_dim_employee_id]],Dim_Employee!A:C,3,FALSE)</f>
        <v>Maynor Galeano Martinez</v>
      </c>
    </row>
    <row r="1876" spans="1:7" x14ac:dyDescent="0.25">
      <c r="A1876">
        <v>712</v>
      </c>
      <c r="B1876">
        <v>1</v>
      </c>
      <c r="C1876">
        <v>4.5</v>
      </c>
      <c r="D1876" s="2">
        <v>43946</v>
      </c>
      <c r="E1876" s="2">
        <v>43946</v>
      </c>
      <c r="F1876">
        <v>7</v>
      </c>
      <c r="G1876" s="10" t="str">
        <f>VLOOKUP(Table_employee_timesheet_fact1[[#This Row],[employee_dim_employee_id]],Dim_Employee!A:C,3,FALSE)</f>
        <v>Heidy Alcantar</v>
      </c>
    </row>
    <row r="1877" spans="1:7" x14ac:dyDescent="0.25">
      <c r="A1877">
        <v>1067</v>
      </c>
      <c r="B1877">
        <v>1</v>
      </c>
      <c r="C1877">
        <v>4.5</v>
      </c>
      <c r="D1877" s="2">
        <v>43946</v>
      </c>
      <c r="E1877" s="2">
        <v>43946</v>
      </c>
      <c r="F1877">
        <v>9</v>
      </c>
      <c r="G1877" s="10" t="str">
        <f>VLOOKUP(Table_employee_timesheet_fact1[[#This Row],[employee_dim_employee_id]],Dim_Employee!A:C,3,FALSE)</f>
        <v>Jaime Sevilla Hernandez</v>
      </c>
    </row>
    <row r="1878" spans="1:7" x14ac:dyDescent="0.25">
      <c r="A1878">
        <v>540</v>
      </c>
      <c r="B1878">
        <v>1</v>
      </c>
      <c r="C1878">
        <v>9.5</v>
      </c>
      <c r="D1878" s="2">
        <v>43945</v>
      </c>
      <c r="E1878" s="2">
        <v>43945</v>
      </c>
      <c r="F1878">
        <v>4</v>
      </c>
      <c r="G1878" s="10" t="str">
        <f>VLOOKUP(Table_employee_timesheet_fact1[[#This Row],[employee_dim_employee_id]],Dim_Employee!A:C,3,FALSE)</f>
        <v>Darwin Zepeda Reyes</v>
      </c>
    </row>
    <row r="1879" spans="1:7" x14ac:dyDescent="0.25">
      <c r="A1879">
        <v>295</v>
      </c>
      <c r="B1879">
        <v>1</v>
      </c>
      <c r="C1879">
        <v>9.5</v>
      </c>
      <c r="D1879" s="2">
        <v>43945</v>
      </c>
      <c r="E1879" s="2">
        <v>43945</v>
      </c>
      <c r="F1879">
        <v>2</v>
      </c>
      <c r="G1879" s="10" t="str">
        <f>VLOOKUP(Table_employee_timesheet_fact1[[#This Row],[employee_dim_employee_id]],Dim_Employee!A:C,3,FALSE)</f>
        <v>Danir Hernandez</v>
      </c>
    </row>
    <row r="1880" spans="1:7" x14ac:dyDescent="0.25">
      <c r="A1880">
        <v>1637</v>
      </c>
      <c r="B1880">
        <v>1</v>
      </c>
      <c r="C1880">
        <v>9.5</v>
      </c>
      <c r="D1880" s="2">
        <v>43945</v>
      </c>
      <c r="E1880" s="2">
        <v>43945</v>
      </c>
      <c r="F1880">
        <v>17</v>
      </c>
      <c r="G1880" s="10" t="str">
        <f>VLOOKUP(Table_employee_timesheet_fact1[[#This Row],[employee_dim_employee_id]],Dim_Employee!A:C,3,FALSE)</f>
        <v>Maynor Galeano Martinez</v>
      </c>
    </row>
    <row r="1881" spans="1:7" x14ac:dyDescent="0.25">
      <c r="A1881">
        <v>713</v>
      </c>
      <c r="B1881">
        <v>1</v>
      </c>
      <c r="C1881">
        <v>9.5</v>
      </c>
      <c r="D1881" s="2">
        <v>43945</v>
      </c>
      <c r="E1881" s="2">
        <v>43945</v>
      </c>
      <c r="F1881">
        <v>7</v>
      </c>
      <c r="G1881" s="10" t="str">
        <f>VLOOKUP(Table_employee_timesheet_fact1[[#This Row],[employee_dim_employee_id]],Dim_Employee!A:C,3,FALSE)</f>
        <v>Heidy Alcantar</v>
      </c>
    </row>
    <row r="1882" spans="1:7" x14ac:dyDescent="0.25">
      <c r="A1882">
        <v>1068</v>
      </c>
      <c r="B1882">
        <v>1</v>
      </c>
      <c r="C1882">
        <v>9.5</v>
      </c>
      <c r="D1882" s="2">
        <v>43945</v>
      </c>
      <c r="E1882" s="2">
        <v>43945</v>
      </c>
      <c r="F1882">
        <v>9</v>
      </c>
      <c r="G1882" s="10" t="str">
        <f>VLOOKUP(Table_employee_timesheet_fact1[[#This Row],[employee_dim_employee_id]],Dim_Employee!A:C,3,FALSE)</f>
        <v>Jaime Sevilla Hernandez</v>
      </c>
    </row>
    <row r="1883" spans="1:7" x14ac:dyDescent="0.25">
      <c r="A1883">
        <v>2019</v>
      </c>
      <c r="B1883">
        <v>1</v>
      </c>
      <c r="C1883">
        <v>9.5</v>
      </c>
      <c r="D1883" s="2">
        <v>43945</v>
      </c>
      <c r="E1883" s="2">
        <v>43945</v>
      </c>
      <c r="F1883">
        <v>19</v>
      </c>
      <c r="G1883" s="10" t="str">
        <f>VLOOKUP(Table_employee_timesheet_fact1[[#This Row],[employee_dim_employee_id]],Dim_Employee!A:C,3,FALSE)</f>
        <v>Ruth Alcantar</v>
      </c>
    </row>
    <row r="1884" spans="1:7" x14ac:dyDescent="0.25">
      <c r="A1884">
        <v>2020</v>
      </c>
      <c r="B1884">
        <v>1</v>
      </c>
      <c r="C1884">
        <v>10</v>
      </c>
      <c r="D1884" s="2">
        <v>43944</v>
      </c>
      <c r="E1884" s="2">
        <v>43944</v>
      </c>
      <c r="F1884">
        <v>19</v>
      </c>
      <c r="G1884" s="10" t="str">
        <f>VLOOKUP(Table_employee_timesheet_fact1[[#This Row],[employee_dim_employee_id]],Dim_Employee!A:C,3,FALSE)</f>
        <v>Ruth Alcantar</v>
      </c>
    </row>
    <row r="1885" spans="1:7" x14ac:dyDescent="0.25">
      <c r="A1885">
        <v>541</v>
      </c>
      <c r="B1885">
        <v>1</v>
      </c>
      <c r="C1885">
        <v>10</v>
      </c>
      <c r="D1885" s="2">
        <v>43944</v>
      </c>
      <c r="E1885" s="2">
        <v>43944</v>
      </c>
      <c r="F1885">
        <v>4</v>
      </c>
      <c r="G1885" s="10" t="str">
        <f>VLOOKUP(Table_employee_timesheet_fact1[[#This Row],[employee_dim_employee_id]],Dim_Employee!A:C,3,FALSE)</f>
        <v>Darwin Zepeda Reyes</v>
      </c>
    </row>
    <row r="1886" spans="1:7" x14ac:dyDescent="0.25">
      <c r="A1886">
        <v>1638</v>
      </c>
      <c r="B1886">
        <v>1</v>
      </c>
      <c r="C1886">
        <v>10</v>
      </c>
      <c r="D1886" s="2">
        <v>43944</v>
      </c>
      <c r="E1886" s="2">
        <v>43944</v>
      </c>
      <c r="F1886">
        <v>17</v>
      </c>
      <c r="G1886" s="10" t="str">
        <f>VLOOKUP(Table_employee_timesheet_fact1[[#This Row],[employee_dim_employee_id]],Dim_Employee!A:C,3,FALSE)</f>
        <v>Maynor Galeano Martinez</v>
      </c>
    </row>
    <row r="1887" spans="1:7" x14ac:dyDescent="0.25">
      <c r="A1887">
        <v>714</v>
      </c>
      <c r="B1887">
        <v>1</v>
      </c>
      <c r="C1887">
        <v>10</v>
      </c>
      <c r="D1887" s="2">
        <v>43944</v>
      </c>
      <c r="E1887" s="2">
        <v>43944</v>
      </c>
      <c r="F1887">
        <v>7</v>
      </c>
      <c r="G1887" s="10" t="str">
        <f>VLOOKUP(Table_employee_timesheet_fact1[[#This Row],[employee_dim_employee_id]],Dim_Employee!A:C,3,FALSE)</f>
        <v>Heidy Alcantar</v>
      </c>
    </row>
    <row r="1888" spans="1:7" x14ac:dyDescent="0.25">
      <c r="A1888">
        <v>296</v>
      </c>
      <c r="B1888">
        <v>1</v>
      </c>
      <c r="C1888">
        <v>10.25</v>
      </c>
      <c r="D1888" s="2">
        <v>43944</v>
      </c>
      <c r="E1888" s="2">
        <v>43944</v>
      </c>
      <c r="F1888">
        <v>2</v>
      </c>
      <c r="G1888" s="10" t="str">
        <f>VLOOKUP(Table_employee_timesheet_fact1[[#This Row],[employee_dim_employee_id]],Dim_Employee!A:C,3,FALSE)</f>
        <v>Danir Hernandez</v>
      </c>
    </row>
    <row r="1889" spans="1:7" x14ac:dyDescent="0.25">
      <c r="A1889">
        <v>1069</v>
      </c>
      <c r="B1889">
        <v>1</v>
      </c>
      <c r="C1889">
        <v>10.25</v>
      </c>
      <c r="D1889" s="2">
        <v>43944</v>
      </c>
      <c r="E1889" s="2">
        <v>43944</v>
      </c>
      <c r="F1889">
        <v>9</v>
      </c>
      <c r="G1889" s="10" t="str">
        <f>VLOOKUP(Table_employee_timesheet_fact1[[#This Row],[employee_dim_employee_id]],Dim_Employee!A:C,3,FALSE)</f>
        <v>Jaime Sevilla Hernandez</v>
      </c>
    </row>
    <row r="1890" spans="1:7" x14ac:dyDescent="0.25">
      <c r="A1890">
        <v>1639</v>
      </c>
      <c r="B1890">
        <v>1</v>
      </c>
      <c r="C1890">
        <v>9</v>
      </c>
      <c r="D1890" s="2">
        <v>43943</v>
      </c>
      <c r="E1890" s="2">
        <v>43943</v>
      </c>
      <c r="F1890">
        <v>17</v>
      </c>
      <c r="G1890" s="10" t="str">
        <f>VLOOKUP(Table_employee_timesheet_fact1[[#This Row],[employee_dim_employee_id]],Dim_Employee!A:C,3,FALSE)</f>
        <v>Maynor Galeano Martinez</v>
      </c>
    </row>
    <row r="1891" spans="1:7" x14ac:dyDescent="0.25">
      <c r="A1891">
        <v>715</v>
      </c>
      <c r="B1891">
        <v>1</v>
      </c>
      <c r="C1891">
        <v>9</v>
      </c>
      <c r="D1891" s="2">
        <v>43943</v>
      </c>
      <c r="E1891" s="2">
        <v>43943</v>
      </c>
      <c r="F1891">
        <v>7</v>
      </c>
      <c r="G1891" s="10" t="str">
        <f>VLOOKUP(Table_employee_timesheet_fact1[[#This Row],[employee_dim_employee_id]],Dim_Employee!A:C,3,FALSE)</f>
        <v>Heidy Alcantar</v>
      </c>
    </row>
    <row r="1892" spans="1:7" x14ac:dyDescent="0.25">
      <c r="A1892">
        <v>297</v>
      </c>
      <c r="B1892">
        <v>1</v>
      </c>
      <c r="C1892">
        <v>9.25</v>
      </c>
      <c r="D1892" s="2">
        <v>43943</v>
      </c>
      <c r="E1892" s="2">
        <v>43943</v>
      </c>
      <c r="F1892">
        <v>2</v>
      </c>
      <c r="G1892" s="10" t="str">
        <f>VLOOKUP(Table_employee_timesheet_fact1[[#This Row],[employee_dim_employee_id]],Dim_Employee!A:C,3,FALSE)</f>
        <v>Danir Hernandez</v>
      </c>
    </row>
    <row r="1893" spans="1:7" x14ac:dyDescent="0.25">
      <c r="A1893">
        <v>542</v>
      </c>
      <c r="B1893">
        <v>1</v>
      </c>
      <c r="C1893">
        <v>8.75</v>
      </c>
      <c r="D1893" s="2">
        <v>43943</v>
      </c>
      <c r="E1893" s="2">
        <v>43943</v>
      </c>
      <c r="F1893">
        <v>4</v>
      </c>
      <c r="G1893" s="10" t="str">
        <f>VLOOKUP(Table_employee_timesheet_fact1[[#This Row],[employee_dim_employee_id]],Dim_Employee!A:C,3,FALSE)</f>
        <v>Darwin Zepeda Reyes</v>
      </c>
    </row>
    <row r="1894" spans="1:7" x14ac:dyDescent="0.25">
      <c r="A1894">
        <v>1070</v>
      </c>
      <c r="B1894">
        <v>1</v>
      </c>
      <c r="C1894">
        <v>9.25</v>
      </c>
      <c r="D1894" s="2">
        <v>43943</v>
      </c>
      <c r="E1894" s="2">
        <v>43943</v>
      </c>
      <c r="F1894">
        <v>9</v>
      </c>
      <c r="G1894" s="10" t="str">
        <f>VLOOKUP(Table_employee_timesheet_fact1[[#This Row],[employee_dim_employee_id]],Dim_Employee!A:C,3,FALSE)</f>
        <v>Jaime Sevilla Hernandez</v>
      </c>
    </row>
    <row r="1895" spans="1:7" x14ac:dyDescent="0.25">
      <c r="A1895">
        <v>2021</v>
      </c>
      <c r="B1895">
        <v>1</v>
      </c>
      <c r="C1895">
        <v>9</v>
      </c>
      <c r="D1895" s="2">
        <v>43943</v>
      </c>
      <c r="E1895" s="2">
        <v>43943</v>
      </c>
      <c r="F1895">
        <v>19</v>
      </c>
      <c r="G1895" s="10" t="str">
        <f>VLOOKUP(Table_employee_timesheet_fact1[[#This Row],[employee_dim_employee_id]],Dim_Employee!A:C,3,FALSE)</f>
        <v>Ruth Alcantar</v>
      </c>
    </row>
    <row r="1896" spans="1:7" x14ac:dyDescent="0.25">
      <c r="A1896">
        <v>298</v>
      </c>
      <c r="B1896">
        <v>1</v>
      </c>
      <c r="C1896">
        <v>8.25</v>
      </c>
      <c r="D1896" s="2">
        <v>43942</v>
      </c>
      <c r="E1896" s="2">
        <v>43942</v>
      </c>
      <c r="F1896">
        <v>2</v>
      </c>
      <c r="G1896" s="10" t="str">
        <f>VLOOKUP(Table_employee_timesheet_fact1[[#This Row],[employee_dim_employee_id]],Dim_Employee!A:C,3,FALSE)</f>
        <v>Danir Hernandez</v>
      </c>
    </row>
    <row r="1897" spans="1:7" x14ac:dyDescent="0.25">
      <c r="A1897">
        <v>2022</v>
      </c>
      <c r="B1897">
        <v>1</v>
      </c>
      <c r="C1897">
        <v>8</v>
      </c>
      <c r="D1897" s="2">
        <v>43942</v>
      </c>
      <c r="E1897" s="2">
        <v>43942</v>
      </c>
      <c r="F1897">
        <v>19</v>
      </c>
      <c r="G1897" s="10" t="str">
        <f>VLOOKUP(Table_employee_timesheet_fact1[[#This Row],[employee_dim_employee_id]],Dim_Employee!A:C,3,FALSE)</f>
        <v>Ruth Alcantar</v>
      </c>
    </row>
    <row r="1898" spans="1:7" x14ac:dyDescent="0.25">
      <c r="A1898">
        <v>543</v>
      </c>
      <c r="B1898">
        <v>1</v>
      </c>
      <c r="C1898">
        <v>8</v>
      </c>
      <c r="D1898" s="2">
        <v>43942</v>
      </c>
      <c r="E1898" s="2">
        <v>43942</v>
      </c>
      <c r="F1898">
        <v>4</v>
      </c>
      <c r="G1898" s="10" t="str">
        <f>VLOOKUP(Table_employee_timesheet_fact1[[#This Row],[employee_dim_employee_id]],Dim_Employee!A:C,3,FALSE)</f>
        <v>Darwin Zepeda Reyes</v>
      </c>
    </row>
    <row r="1899" spans="1:7" x14ac:dyDescent="0.25">
      <c r="A1899">
        <v>1071</v>
      </c>
      <c r="B1899">
        <v>1</v>
      </c>
      <c r="C1899">
        <v>8.25</v>
      </c>
      <c r="D1899" s="2">
        <v>43942</v>
      </c>
      <c r="E1899" s="2">
        <v>43942</v>
      </c>
      <c r="F1899">
        <v>9</v>
      </c>
      <c r="G1899" s="10" t="str">
        <f>VLOOKUP(Table_employee_timesheet_fact1[[#This Row],[employee_dim_employee_id]],Dim_Employee!A:C,3,FALSE)</f>
        <v>Jaime Sevilla Hernandez</v>
      </c>
    </row>
    <row r="1900" spans="1:7" x14ac:dyDescent="0.25">
      <c r="A1900">
        <v>1640</v>
      </c>
      <c r="B1900">
        <v>1</v>
      </c>
      <c r="C1900">
        <v>8</v>
      </c>
      <c r="D1900" s="2">
        <v>43942</v>
      </c>
      <c r="E1900" s="2">
        <v>43942</v>
      </c>
      <c r="F1900">
        <v>17</v>
      </c>
      <c r="G1900" s="10" t="str">
        <f>VLOOKUP(Table_employee_timesheet_fact1[[#This Row],[employee_dim_employee_id]],Dim_Employee!A:C,3,FALSE)</f>
        <v>Maynor Galeano Martinez</v>
      </c>
    </row>
    <row r="1901" spans="1:7" x14ac:dyDescent="0.25">
      <c r="A1901">
        <v>716</v>
      </c>
      <c r="B1901">
        <v>1</v>
      </c>
      <c r="C1901">
        <v>8</v>
      </c>
      <c r="D1901" s="2">
        <v>43942</v>
      </c>
      <c r="E1901" s="2">
        <v>43942</v>
      </c>
      <c r="F1901">
        <v>7</v>
      </c>
      <c r="G1901" s="10" t="str">
        <f>VLOOKUP(Table_employee_timesheet_fact1[[#This Row],[employee_dim_employee_id]],Dim_Employee!A:C,3,FALSE)</f>
        <v>Heidy Alcantar</v>
      </c>
    </row>
    <row r="1902" spans="1:7" x14ac:dyDescent="0.25">
      <c r="A1902">
        <v>1641</v>
      </c>
      <c r="B1902">
        <v>1</v>
      </c>
      <c r="C1902">
        <v>7.75</v>
      </c>
      <c r="D1902" s="2">
        <v>43941</v>
      </c>
      <c r="E1902" s="2">
        <v>43941</v>
      </c>
      <c r="F1902">
        <v>17</v>
      </c>
      <c r="G1902" s="10" t="str">
        <f>VLOOKUP(Table_employee_timesheet_fact1[[#This Row],[employee_dim_employee_id]],Dim_Employee!A:C,3,FALSE)</f>
        <v>Maynor Galeano Martinez</v>
      </c>
    </row>
    <row r="1903" spans="1:7" x14ac:dyDescent="0.25">
      <c r="A1903">
        <v>2023</v>
      </c>
      <c r="B1903">
        <v>1</v>
      </c>
      <c r="C1903">
        <v>5.25</v>
      </c>
      <c r="D1903" s="2">
        <v>43941</v>
      </c>
      <c r="E1903" s="2">
        <v>43941</v>
      </c>
      <c r="F1903">
        <v>19</v>
      </c>
      <c r="G1903" s="10" t="str">
        <f>VLOOKUP(Table_employee_timesheet_fact1[[#This Row],[employee_dim_employee_id]],Dim_Employee!A:C,3,FALSE)</f>
        <v>Ruth Alcantar</v>
      </c>
    </row>
    <row r="1904" spans="1:7" x14ac:dyDescent="0.25">
      <c r="A1904">
        <v>299</v>
      </c>
      <c r="B1904">
        <v>1</v>
      </c>
      <c r="C1904">
        <v>6.75</v>
      </c>
      <c r="D1904" s="2">
        <v>43941</v>
      </c>
      <c r="E1904" s="2">
        <v>43941</v>
      </c>
      <c r="F1904">
        <v>2</v>
      </c>
      <c r="G1904" s="10" t="str">
        <f>VLOOKUP(Table_employee_timesheet_fact1[[#This Row],[employee_dim_employee_id]],Dim_Employee!A:C,3,FALSE)</f>
        <v>Danir Hernandez</v>
      </c>
    </row>
    <row r="1905" spans="1:7" x14ac:dyDescent="0.25">
      <c r="A1905">
        <v>717</v>
      </c>
      <c r="B1905">
        <v>1</v>
      </c>
      <c r="C1905">
        <v>5.25</v>
      </c>
      <c r="D1905" s="2">
        <v>43941</v>
      </c>
      <c r="E1905" s="2">
        <v>43941</v>
      </c>
      <c r="F1905">
        <v>7</v>
      </c>
      <c r="G1905" s="10" t="str">
        <f>VLOOKUP(Table_employee_timesheet_fact1[[#This Row],[employee_dim_employee_id]],Dim_Employee!A:C,3,FALSE)</f>
        <v>Heidy Alcantar</v>
      </c>
    </row>
    <row r="1906" spans="1:7" x14ac:dyDescent="0.25">
      <c r="A1906">
        <v>1072</v>
      </c>
      <c r="B1906">
        <v>1</v>
      </c>
      <c r="C1906">
        <v>6.75</v>
      </c>
      <c r="D1906" s="2">
        <v>43941</v>
      </c>
      <c r="E1906" s="2">
        <v>43941</v>
      </c>
      <c r="F1906">
        <v>9</v>
      </c>
      <c r="G1906" s="10" t="str">
        <f>VLOOKUP(Table_employee_timesheet_fact1[[#This Row],[employee_dim_employee_id]],Dim_Employee!A:C,3,FALSE)</f>
        <v>Jaime Sevilla Hernandez</v>
      </c>
    </row>
    <row r="1907" spans="1:7" x14ac:dyDescent="0.25">
      <c r="A1907">
        <v>544</v>
      </c>
      <c r="B1907">
        <v>1</v>
      </c>
      <c r="C1907">
        <v>6.5</v>
      </c>
      <c r="D1907" s="2">
        <v>43941</v>
      </c>
      <c r="E1907" s="2">
        <v>43941</v>
      </c>
      <c r="F1907">
        <v>4</v>
      </c>
      <c r="G1907" s="10" t="str">
        <f>VLOOKUP(Table_employee_timesheet_fact1[[#This Row],[employee_dim_employee_id]],Dim_Employee!A:C,3,FALSE)</f>
        <v>Darwin Zepeda Reyes</v>
      </c>
    </row>
    <row r="1908" spans="1:7" x14ac:dyDescent="0.25">
      <c r="A1908">
        <v>300</v>
      </c>
      <c r="B1908">
        <v>1</v>
      </c>
      <c r="C1908">
        <v>8.5</v>
      </c>
      <c r="D1908" s="2">
        <v>43938</v>
      </c>
      <c r="E1908" s="2">
        <v>43938</v>
      </c>
      <c r="F1908">
        <v>2</v>
      </c>
      <c r="G1908" s="10" t="str">
        <f>VLOOKUP(Table_employee_timesheet_fact1[[#This Row],[employee_dim_employee_id]],Dim_Employee!A:C,3,FALSE)</f>
        <v>Danir Hernandez</v>
      </c>
    </row>
    <row r="1909" spans="1:7" x14ac:dyDescent="0.25">
      <c r="A1909">
        <v>1642</v>
      </c>
      <c r="B1909">
        <v>1</v>
      </c>
      <c r="C1909">
        <v>8.5</v>
      </c>
      <c r="D1909" s="2">
        <v>43938</v>
      </c>
      <c r="E1909" s="2">
        <v>43938</v>
      </c>
      <c r="F1909">
        <v>17</v>
      </c>
      <c r="G1909" s="10" t="str">
        <f>VLOOKUP(Table_employee_timesheet_fact1[[#This Row],[employee_dim_employee_id]],Dim_Employee!A:C,3,FALSE)</f>
        <v>Maynor Galeano Martinez</v>
      </c>
    </row>
    <row r="1910" spans="1:7" x14ac:dyDescent="0.25">
      <c r="A1910">
        <v>1073</v>
      </c>
      <c r="B1910">
        <v>1</v>
      </c>
      <c r="C1910">
        <v>8.5</v>
      </c>
      <c r="D1910" s="2">
        <v>43938</v>
      </c>
      <c r="E1910" s="2">
        <v>43938</v>
      </c>
      <c r="F1910">
        <v>9</v>
      </c>
      <c r="G1910" s="10" t="str">
        <f>VLOOKUP(Table_employee_timesheet_fact1[[#This Row],[employee_dim_employee_id]],Dim_Employee!A:C,3,FALSE)</f>
        <v>Jaime Sevilla Hernandez</v>
      </c>
    </row>
    <row r="1911" spans="1:7" x14ac:dyDescent="0.25">
      <c r="A1911">
        <v>2024</v>
      </c>
      <c r="B1911">
        <v>1</v>
      </c>
      <c r="C1911">
        <v>8</v>
      </c>
      <c r="D1911" s="2">
        <v>43938</v>
      </c>
      <c r="E1911" s="2">
        <v>43938</v>
      </c>
      <c r="F1911">
        <v>19</v>
      </c>
      <c r="G1911" s="10" t="str">
        <f>VLOOKUP(Table_employee_timesheet_fact1[[#This Row],[employee_dim_employee_id]],Dim_Employee!A:C,3,FALSE)</f>
        <v>Ruth Alcantar</v>
      </c>
    </row>
    <row r="1912" spans="1:7" x14ac:dyDescent="0.25">
      <c r="A1912">
        <v>545</v>
      </c>
      <c r="B1912">
        <v>1</v>
      </c>
      <c r="C1912">
        <v>8</v>
      </c>
      <c r="D1912" s="2">
        <v>43938</v>
      </c>
      <c r="E1912" s="2">
        <v>43938</v>
      </c>
      <c r="F1912">
        <v>4</v>
      </c>
      <c r="G1912" s="10" t="str">
        <f>VLOOKUP(Table_employee_timesheet_fact1[[#This Row],[employee_dim_employee_id]],Dim_Employee!A:C,3,FALSE)</f>
        <v>Darwin Zepeda Reyes</v>
      </c>
    </row>
    <row r="1913" spans="1:7" x14ac:dyDescent="0.25">
      <c r="A1913">
        <v>718</v>
      </c>
      <c r="B1913">
        <v>1</v>
      </c>
      <c r="C1913">
        <v>8</v>
      </c>
      <c r="D1913" s="2">
        <v>43938</v>
      </c>
      <c r="E1913" s="2">
        <v>43938</v>
      </c>
      <c r="F1913">
        <v>7</v>
      </c>
      <c r="G1913" s="10" t="str">
        <f>VLOOKUP(Table_employee_timesheet_fact1[[#This Row],[employee_dim_employee_id]],Dim_Employee!A:C,3,FALSE)</f>
        <v>Heidy Alcantar</v>
      </c>
    </row>
    <row r="1914" spans="1:7" x14ac:dyDescent="0.25">
      <c r="A1914">
        <v>301</v>
      </c>
      <c r="B1914">
        <v>1</v>
      </c>
      <c r="C1914">
        <v>9.5</v>
      </c>
      <c r="D1914" s="2">
        <v>43937</v>
      </c>
      <c r="E1914" s="2">
        <v>43937</v>
      </c>
      <c r="F1914">
        <v>2</v>
      </c>
      <c r="G1914" s="10" t="str">
        <f>VLOOKUP(Table_employee_timesheet_fact1[[#This Row],[employee_dim_employee_id]],Dim_Employee!A:C,3,FALSE)</f>
        <v>Danir Hernandez</v>
      </c>
    </row>
    <row r="1915" spans="1:7" x14ac:dyDescent="0.25">
      <c r="A1915">
        <v>1643</v>
      </c>
      <c r="B1915">
        <v>1</v>
      </c>
      <c r="C1915">
        <v>9.25</v>
      </c>
      <c r="D1915" s="2">
        <v>43937</v>
      </c>
      <c r="E1915" s="2">
        <v>43937</v>
      </c>
      <c r="F1915">
        <v>17</v>
      </c>
      <c r="G1915" s="10" t="str">
        <f>VLOOKUP(Table_employee_timesheet_fact1[[#This Row],[employee_dim_employee_id]],Dim_Employee!A:C,3,FALSE)</f>
        <v>Maynor Galeano Martinez</v>
      </c>
    </row>
    <row r="1916" spans="1:7" x14ac:dyDescent="0.25">
      <c r="A1916">
        <v>719</v>
      </c>
      <c r="B1916">
        <v>1</v>
      </c>
      <c r="C1916">
        <v>9.25</v>
      </c>
      <c r="D1916" s="2">
        <v>43937</v>
      </c>
      <c r="E1916" s="2">
        <v>43937</v>
      </c>
      <c r="F1916">
        <v>7</v>
      </c>
      <c r="G1916" s="10" t="str">
        <f>VLOOKUP(Table_employee_timesheet_fact1[[#This Row],[employee_dim_employee_id]],Dim_Employee!A:C,3,FALSE)</f>
        <v>Heidy Alcantar</v>
      </c>
    </row>
    <row r="1917" spans="1:7" x14ac:dyDescent="0.25">
      <c r="A1917">
        <v>1074</v>
      </c>
      <c r="B1917">
        <v>1</v>
      </c>
      <c r="C1917">
        <v>9.25</v>
      </c>
      <c r="D1917" s="2">
        <v>43937</v>
      </c>
      <c r="E1917" s="2">
        <v>43937</v>
      </c>
      <c r="F1917">
        <v>9</v>
      </c>
      <c r="G1917" s="10" t="str">
        <f>VLOOKUP(Table_employee_timesheet_fact1[[#This Row],[employee_dim_employee_id]],Dim_Employee!A:C,3,FALSE)</f>
        <v>Jaime Sevilla Hernandez</v>
      </c>
    </row>
    <row r="1918" spans="1:7" x14ac:dyDescent="0.25">
      <c r="A1918">
        <v>546</v>
      </c>
      <c r="B1918">
        <v>1</v>
      </c>
      <c r="C1918">
        <v>9.5</v>
      </c>
      <c r="D1918" s="2">
        <v>43937</v>
      </c>
      <c r="E1918" s="2">
        <v>43937</v>
      </c>
      <c r="F1918">
        <v>4</v>
      </c>
      <c r="G1918" s="10" t="str">
        <f>VLOOKUP(Table_employee_timesheet_fact1[[#This Row],[employee_dim_employee_id]],Dim_Employee!A:C,3,FALSE)</f>
        <v>Darwin Zepeda Reyes</v>
      </c>
    </row>
    <row r="1919" spans="1:7" x14ac:dyDescent="0.25">
      <c r="A1919">
        <v>2025</v>
      </c>
      <c r="B1919">
        <v>1</v>
      </c>
      <c r="C1919">
        <v>9.25</v>
      </c>
      <c r="D1919" s="2">
        <v>43937</v>
      </c>
      <c r="E1919" s="2">
        <v>43937</v>
      </c>
      <c r="F1919">
        <v>19</v>
      </c>
      <c r="G1919" s="10" t="str">
        <f>VLOOKUP(Table_employee_timesheet_fact1[[#This Row],[employee_dim_employee_id]],Dim_Employee!A:C,3,FALSE)</f>
        <v>Ruth Alcantar</v>
      </c>
    </row>
    <row r="1920" spans="1:7" x14ac:dyDescent="0.25">
      <c r="A1920">
        <v>302</v>
      </c>
      <c r="B1920">
        <v>1</v>
      </c>
      <c r="C1920">
        <v>9</v>
      </c>
      <c r="D1920" s="2">
        <v>43936</v>
      </c>
      <c r="E1920" s="2">
        <v>43936</v>
      </c>
      <c r="F1920">
        <v>2</v>
      </c>
      <c r="G1920" s="10" t="str">
        <f>VLOOKUP(Table_employee_timesheet_fact1[[#This Row],[employee_dim_employee_id]],Dim_Employee!A:C,3,FALSE)</f>
        <v>Danir Hernandez</v>
      </c>
    </row>
    <row r="1921" spans="1:7" x14ac:dyDescent="0.25">
      <c r="A1921">
        <v>1644</v>
      </c>
      <c r="B1921">
        <v>1</v>
      </c>
      <c r="C1921">
        <v>9</v>
      </c>
      <c r="D1921" s="2">
        <v>43936</v>
      </c>
      <c r="E1921" s="2">
        <v>43936</v>
      </c>
      <c r="F1921">
        <v>17</v>
      </c>
      <c r="G1921" s="10" t="str">
        <f>VLOOKUP(Table_employee_timesheet_fact1[[#This Row],[employee_dim_employee_id]],Dim_Employee!A:C,3,FALSE)</f>
        <v>Maynor Galeano Martinez</v>
      </c>
    </row>
    <row r="1922" spans="1:7" x14ac:dyDescent="0.25">
      <c r="A1922">
        <v>1075</v>
      </c>
      <c r="B1922">
        <v>1</v>
      </c>
      <c r="C1922">
        <v>9</v>
      </c>
      <c r="D1922" s="2">
        <v>43936</v>
      </c>
      <c r="E1922" s="2">
        <v>43936</v>
      </c>
      <c r="F1922">
        <v>9</v>
      </c>
      <c r="G1922" s="10" t="str">
        <f>VLOOKUP(Table_employee_timesheet_fact1[[#This Row],[employee_dim_employee_id]],Dim_Employee!A:C,3,FALSE)</f>
        <v>Jaime Sevilla Hernandez</v>
      </c>
    </row>
    <row r="1923" spans="1:7" x14ac:dyDescent="0.25">
      <c r="A1923">
        <v>2026</v>
      </c>
      <c r="B1923">
        <v>1</v>
      </c>
      <c r="C1923">
        <v>8.75</v>
      </c>
      <c r="D1923" s="2">
        <v>43936</v>
      </c>
      <c r="E1923" s="2">
        <v>43936</v>
      </c>
      <c r="F1923">
        <v>19</v>
      </c>
      <c r="G1923" s="10" t="str">
        <f>VLOOKUP(Table_employee_timesheet_fact1[[#This Row],[employee_dim_employee_id]],Dim_Employee!A:C,3,FALSE)</f>
        <v>Ruth Alcantar</v>
      </c>
    </row>
    <row r="1924" spans="1:7" x14ac:dyDescent="0.25">
      <c r="A1924">
        <v>547</v>
      </c>
      <c r="B1924">
        <v>1</v>
      </c>
      <c r="C1924">
        <v>8.75</v>
      </c>
      <c r="D1924" s="2">
        <v>43936</v>
      </c>
      <c r="E1924" s="2">
        <v>43936</v>
      </c>
      <c r="F1924">
        <v>4</v>
      </c>
      <c r="G1924" s="10" t="str">
        <f>VLOOKUP(Table_employee_timesheet_fact1[[#This Row],[employee_dim_employee_id]],Dim_Employee!A:C,3,FALSE)</f>
        <v>Darwin Zepeda Reyes</v>
      </c>
    </row>
    <row r="1925" spans="1:7" x14ac:dyDescent="0.25">
      <c r="A1925">
        <v>720</v>
      </c>
      <c r="B1925">
        <v>1</v>
      </c>
      <c r="C1925">
        <v>8.75</v>
      </c>
      <c r="D1925" s="2">
        <v>43936</v>
      </c>
      <c r="E1925" s="2">
        <v>43936</v>
      </c>
      <c r="F1925">
        <v>7</v>
      </c>
      <c r="G1925" s="10" t="str">
        <f>VLOOKUP(Table_employee_timesheet_fact1[[#This Row],[employee_dim_employee_id]],Dim_Employee!A:C,3,FALSE)</f>
        <v>Heidy Alcantar</v>
      </c>
    </row>
    <row r="1926" spans="1:7" x14ac:dyDescent="0.25">
      <c r="A1926">
        <v>1076</v>
      </c>
      <c r="B1926">
        <v>1</v>
      </c>
      <c r="C1926">
        <v>9</v>
      </c>
      <c r="D1926" s="2">
        <v>43935</v>
      </c>
      <c r="E1926" s="2">
        <v>43935</v>
      </c>
      <c r="F1926">
        <v>9</v>
      </c>
      <c r="G1926" s="10" t="str">
        <f>VLOOKUP(Table_employee_timesheet_fact1[[#This Row],[employee_dim_employee_id]],Dim_Employee!A:C,3,FALSE)</f>
        <v>Jaime Sevilla Hernandez</v>
      </c>
    </row>
    <row r="1927" spans="1:7" x14ac:dyDescent="0.25">
      <c r="A1927">
        <v>2027</v>
      </c>
      <c r="B1927">
        <v>1</v>
      </c>
      <c r="C1927">
        <v>8.75</v>
      </c>
      <c r="D1927" s="2">
        <v>43935</v>
      </c>
      <c r="E1927" s="2">
        <v>43935</v>
      </c>
      <c r="F1927">
        <v>19</v>
      </c>
      <c r="G1927" s="10" t="str">
        <f>VLOOKUP(Table_employee_timesheet_fact1[[#This Row],[employee_dim_employee_id]],Dim_Employee!A:C,3,FALSE)</f>
        <v>Ruth Alcantar</v>
      </c>
    </row>
    <row r="1928" spans="1:7" x14ac:dyDescent="0.25">
      <c r="A1928">
        <v>548</v>
      </c>
      <c r="B1928">
        <v>1</v>
      </c>
      <c r="C1928">
        <v>8.75</v>
      </c>
      <c r="D1928" s="2">
        <v>43935</v>
      </c>
      <c r="E1928" s="2">
        <v>43935</v>
      </c>
      <c r="F1928">
        <v>4</v>
      </c>
      <c r="G1928" s="10" t="str">
        <f>VLOOKUP(Table_employee_timesheet_fact1[[#This Row],[employee_dim_employee_id]],Dim_Employee!A:C,3,FALSE)</f>
        <v>Darwin Zepeda Reyes</v>
      </c>
    </row>
    <row r="1929" spans="1:7" x14ac:dyDescent="0.25">
      <c r="A1929">
        <v>721</v>
      </c>
      <c r="B1929">
        <v>1</v>
      </c>
      <c r="C1929">
        <v>8.75</v>
      </c>
      <c r="D1929" s="2">
        <v>43935</v>
      </c>
      <c r="E1929" s="2">
        <v>43935</v>
      </c>
      <c r="F1929">
        <v>7</v>
      </c>
      <c r="G1929" s="10" t="str">
        <f>VLOOKUP(Table_employee_timesheet_fact1[[#This Row],[employee_dim_employee_id]],Dim_Employee!A:C,3,FALSE)</f>
        <v>Heidy Alcantar</v>
      </c>
    </row>
    <row r="1930" spans="1:7" x14ac:dyDescent="0.25">
      <c r="A1930">
        <v>303</v>
      </c>
      <c r="B1930">
        <v>1</v>
      </c>
      <c r="C1930">
        <v>9</v>
      </c>
      <c r="D1930" s="2">
        <v>43935</v>
      </c>
      <c r="E1930" s="2">
        <v>43935</v>
      </c>
      <c r="F1930">
        <v>2</v>
      </c>
      <c r="G1930" s="10" t="str">
        <f>VLOOKUP(Table_employee_timesheet_fact1[[#This Row],[employee_dim_employee_id]],Dim_Employee!A:C,3,FALSE)</f>
        <v>Danir Hernandez</v>
      </c>
    </row>
    <row r="1931" spans="1:7" x14ac:dyDescent="0.25">
      <c r="A1931">
        <v>1645</v>
      </c>
      <c r="B1931">
        <v>1</v>
      </c>
      <c r="C1931">
        <v>9</v>
      </c>
      <c r="D1931" s="2">
        <v>43935</v>
      </c>
      <c r="E1931" s="2">
        <v>43935</v>
      </c>
      <c r="F1931">
        <v>17</v>
      </c>
      <c r="G1931" s="10" t="str">
        <f>VLOOKUP(Table_employee_timesheet_fact1[[#This Row],[employee_dim_employee_id]],Dim_Employee!A:C,3,FALSE)</f>
        <v>Maynor Galeano Martinez</v>
      </c>
    </row>
    <row r="1932" spans="1:7" x14ac:dyDescent="0.25">
      <c r="A1932">
        <v>304</v>
      </c>
      <c r="B1932">
        <v>1</v>
      </c>
      <c r="C1932">
        <v>8.5</v>
      </c>
      <c r="D1932" s="2">
        <v>43934</v>
      </c>
      <c r="E1932" s="2">
        <v>43934</v>
      </c>
      <c r="F1932">
        <v>2</v>
      </c>
      <c r="G1932" s="10" t="str">
        <f>VLOOKUP(Table_employee_timesheet_fact1[[#This Row],[employee_dim_employee_id]],Dim_Employee!A:C,3,FALSE)</f>
        <v>Danir Hernandez</v>
      </c>
    </row>
    <row r="1933" spans="1:7" x14ac:dyDescent="0.25">
      <c r="A1933">
        <v>549</v>
      </c>
      <c r="B1933">
        <v>1</v>
      </c>
      <c r="C1933">
        <v>8.25</v>
      </c>
      <c r="D1933" s="2">
        <v>43934</v>
      </c>
      <c r="E1933" s="2">
        <v>43934</v>
      </c>
      <c r="F1933">
        <v>4</v>
      </c>
      <c r="G1933" s="10" t="str">
        <f>VLOOKUP(Table_employee_timesheet_fact1[[#This Row],[employee_dim_employee_id]],Dim_Employee!A:C,3,FALSE)</f>
        <v>Darwin Zepeda Reyes</v>
      </c>
    </row>
    <row r="1934" spans="1:7" x14ac:dyDescent="0.25">
      <c r="A1934">
        <v>1646</v>
      </c>
      <c r="B1934">
        <v>1</v>
      </c>
      <c r="C1934">
        <v>8.5</v>
      </c>
      <c r="D1934" s="2">
        <v>43934</v>
      </c>
      <c r="E1934" s="2">
        <v>43934</v>
      </c>
      <c r="F1934">
        <v>17</v>
      </c>
      <c r="G1934" s="10" t="str">
        <f>VLOOKUP(Table_employee_timesheet_fact1[[#This Row],[employee_dim_employee_id]],Dim_Employee!A:C,3,FALSE)</f>
        <v>Maynor Galeano Martinez</v>
      </c>
    </row>
    <row r="1935" spans="1:7" x14ac:dyDescent="0.25">
      <c r="A1935">
        <v>1077</v>
      </c>
      <c r="B1935">
        <v>1</v>
      </c>
      <c r="C1935">
        <v>8.5</v>
      </c>
      <c r="D1935" s="2">
        <v>43934</v>
      </c>
      <c r="E1935" s="2">
        <v>43934</v>
      </c>
      <c r="F1935">
        <v>9</v>
      </c>
      <c r="G1935" s="10" t="str">
        <f>VLOOKUP(Table_employee_timesheet_fact1[[#This Row],[employee_dim_employee_id]],Dim_Employee!A:C,3,FALSE)</f>
        <v>Jaime Sevilla Hernandez</v>
      </c>
    </row>
    <row r="1936" spans="1:7" x14ac:dyDescent="0.25">
      <c r="A1936">
        <v>722</v>
      </c>
      <c r="B1936">
        <v>1</v>
      </c>
      <c r="C1936">
        <v>8.25</v>
      </c>
      <c r="D1936" s="2">
        <v>43934</v>
      </c>
      <c r="E1936" s="2">
        <v>43934</v>
      </c>
      <c r="F1936">
        <v>7</v>
      </c>
      <c r="G1936" s="10" t="str">
        <f>VLOOKUP(Table_employee_timesheet_fact1[[#This Row],[employee_dim_employee_id]],Dim_Employee!A:C,3,FALSE)</f>
        <v>Heidy Alcantar</v>
      </c>
    </row>
    <row r="1937" spans="1:7" x14ac:dyDescent="0.25">
      <c r="A1937">
        <v>2028</v>
      </c>
      <c r="B1937">
        <v>1</v>
      </c>
      <c r="C1937">
        <v>8.5</v>
      </c>
      <c r="D1937" s="2">
        <v>43934</v>
      </c>
      <c r="E1937" s="2">
        <v>43934</v>
      </c>
      <c r="F1937">
        <v>19</v>
      </c>
      <c r="G1937" s="10" t="str">
        <f>VLOOKUP(Table_employee_timesheet_fact1[[#This Row],[employee_dim_employee_id]],Dim_Employee!A:C,3,FALSE)</f>
        <v>Ruth Alcantar</v>
      </c>
    </row>
    <row r="1938" spans="1:7" x14ac:dyDescent="0.25">
      <c r="A1938">
        <v>1078</v>
      </c>
      <c r="B1938">
        <v>1</v>
      </c>
      <c r="C1938">
        <v>9.5</v>
      </c>
      <c r="D1938" s="2">
        <v>43931</v>
      </c>
      <c r="E1938" s="2">
        <v>43931</v>
      </c>
      <c r="F1938">
        <v>9</v>
      </c>
      <c r="G1938" s="10" t="str">
        <f>VLOOKUP(Table_employee_timesheet_fact1[[#This Row],[employee_dim_employee_id]],Dim_Employee!A:C,3,FALSE)</f>
        <v>Jaime Sevilla Hernandez</v>
      </c>
    </row>
    <row r="1939" spans="1:7" x14ac:dyDescent="0.25">
      <c r="A1939">
        <v>305</v>
      </c>
      <c r="B1939">
        <v>1</v>
      </c>
      <c r="C1939">
        <v>9.75</v>
      </c>
      <c r="D1939" s="2">
        <v>43931</v>
      </c>
      <c r="E1939" s="2">
        <v>43931</v>
      </c>
      <c r="F1939">
        <v>2</v>
      </c>
      <c r="G1939" s="10" t="str">
        <f>VLOOKUP(Table_employee_timesheet_fact1[[#This Row],[employee_dim_employee_id]],Dim_Employee!A:C,3,FALSE)</f>
        <v>Danir Hernandez</v>
      </c>
    </row>
    <row r="1940" spans="1:7" x14ac:dyDescent="0.25">
      <c r="A1940">
        <v>2029</v>
      </c>
      <c r="B1940">
        <v>1</v>
      </c>
      <c r="C1940">
        <v>9.5</v>
      </c>
      <c r="D1940" s="2">
        <v>43931</v>
      </c>
      <c r="E1940" s="2">
        <v>43931</v>
      </c>
      <c r="F1940">
        <v>19</v>
      </c>
      <c r="G1940" s="10" t="str">
        <f>VLOOKUP(Table_employee_timesheet_fact1[[#This Row],[employee_dim_employee_id]],Dim_Employee!A:C,3,FALSE)</f>
        <v>Ruth Alcantar</v>
      </c>
    </row>
    <row r="1941" spans="1:7" x14ac:dyDescent="0.25">
      <c r="A1941">
        <v>550</v>
      </c>
      <c r="B1941">
        <v>1</v>
      </c>
      <c r="C1941">
        <v>9.5</v>
      </c>
      <c r="D1941" s="2">
        <v>43931</v>
      </c>
      <c r="E1941" s="2">
        <v>43931</v>
      </c>
      <c r="F1941">
        <v>4</v>
      </c>
      <c r="G1941" s="10" t="str">
        <f>VLOOKUP(Table_employee_timesheet_fact1[[#This Row],[employee_dim_employee_id]],Dim_Employee!A:C,3,FALSE)</f>
        <v>Darwin Zepeda Reyes</v>
      </c>
    </row>
    <row r="1942" spans="1:7" x14ac:dyDescent="0.25">
      <c r="A1942">
        <v>1647</v>
      </c>
      <c r="B1942">
        <v>1</v>
      </c>
      <c r="C1942">
        <v>9.5</v>
      </c>
      <c r="D1942" s="2">
        <v>43931</v>
      </c>
      <c r="E1942" s="2">
        <v>43931</v>
      </c>
      <c r="F1942">
        <v>17</v>
      </c>
      <c r="G1942" s="10" t="str">
        <f>VLOOKUP(Table_employee_timesheet_fact1[[#This Row],[employee_dim_employee_id]],Dim_Employee!A:C,3,FALSE)</f>
        <v>Maynor Galeano Martinez</v>
      </c>
    </row>
    <row r="1943" spans="1:7" x14ac:dyDescent="0.25">
      <c r="A1943">
        <v>723</v>
      </c>
      <c r="B1943">
        <v>1</v>
      </c>
      <c r="C1943">
        <v>9.5</v>
      </c>
      <c r="D1943" s="2">
        <v>43931</v>
      </c>
      <c r="E1943" s="2">
        <v>43931</v>
      </c>
      <c r="F1943">
        <v>7</v>
      </c>
      <c r="G1943" s="10" t="str">
        <f>VLOOKUP(Table_employee_timesheet_fact1[[#This Row],[employee_dim_employee_id]],Dim_Employee!A:C,3,FALSE)</f>
        <v>Heidy Alcantar</v>
      </c>
    </row>
    <row r="1944" spans="1:7" x14ac:dyDescent="0.25">
      <c r="A1944">
        <v>2030</v>
      </c>
      <c r="B1944">
        <v>1</v>
      </c>
      <c r="C1944">
        <v>8.75</v>
      </c>
      <c r="D1944" s="2">
        <v>43930</v>
      </c>
      <c r="E1944" s="2">
        <v>43930</v>
      </c>
      <c r="F1944">
        <v>19</v>
      </c>
      <c r="G1944" s="10" t="str">
        <f>VLOOKUP(Table_employee_timesheet_fact1[[#This Row],[employee_dim_employee_id]],Dim_Employee!A:C,3,FALSE)</f>
        <v>Ruth Alcantar</v>
      </c>
    </row>
    <row r="1945" spans="1:7" x14ac:dyDescent="0.25">
      <c r="A1945">
        <v>551</v>
      </c>
      <c r="B1945">
        <v>1</v>
      </c>
      <c r="C1945">
        <v>8.75</v>
      </c>
      <c r="D1945" s="2">
        <v>43930</v>
      </c>
      <c r="E1945" s="2">
        <v>43930</v>
      </c>
      <c r="F1945">
        <v>4</v>
      </c>
      <c r="G1945" s="10" t="str">
        <f>VLOOKUP(Table_employee_timesheet_fact1[[#This Row],[employee_dim_employee_id]],Dim_Employee!A:C,3,FALSE)</f>
        <v>Darwin Zepeda Reyes</v>
      </c>
    </row>
    <row r="1946" spans="1:7" x14ac:dyDescent="0.25">
      <c r="A1946">
        <v>306</v>
      </c>
      <c r="B1946">
        <v>1</v>
      </c>
      <c r="C1946">
        <v>8.75</v>
      </c>
      <c r="D1946" s="2">
        <v>43930</v>
      </c>
      <c r="E1946" s="2">
        <v>43930</v>
      </c>
      <c r="F1946">
        <v>2</v>
      </c>
      <c r="G1946" s="10" t="str">
        <f>VLOOKUP(Table_employee_timesheet_fact1[[#This Row],[employee_dim_employee_id]],Dim_Employee!A:C,3,FALSE)</f>
        <v>Danir Hernandez</v>
      </c>
    </row>
    <row r="1947" spans="1:7" x14ac:dyDescent="0.25">
      <c r="A1947">
        <v>1648</v>
      </c>
      <c r="B1947">
        <v>1</v>
      </c>
      <c r="C1947">
        <v>8.75</v>
      </c>
      <c r="D1947" s="2">
        <v>43930</v>
      </c>
      <c r="E1947" s="2">
        <v>43930</v>
      </c>
      <c r="F1947">
        <v>17</v>
      </c>
      <c r="G1947" s="10" t="str">
        <f>VLOOKUP(Table_employee_timesheet_fact1[[#This Row],[employee_dim_employee_id]],Dim_Employee!A:C,3,FALSE)</f>
        <v>Maynor Galeano Martinez</v>
      </c>
    </row>
    <row r="1948" spans="1:7" x14ac:dyDescent="0.25">
      <c r="A1948">
        <v>724</v>
      </c>
      <c r="B1948">
        <v>1</v>
      </c>
      <c r="C1948">
        <v>8.75</v>
      </c>
      <c r="D1948" s="2">
        <v>43930</v>
      </c>
      <c r="E1948" s="2">
        <v>43930</v>
      </c>
      <c r="F1948">
        <v>7</v>
      </c>
      <c r="G1948" s="10" t="str">
        <f>VLOOKUP(Table_employee_timesheet_fact1[[#This Row],[employee_dim_employee_id]],Dim_Employee!A:C,3,FALSE)</f>
        <v>Heidy Alcantar</v>
      </c>
    </row>
    <row r="1949" spans="1:7" x14ac:dyDescent="0.25">
      <c r="A1949">
        <v>1079</v>
      </c>
      <c r="B1949">
        <v>1</v>
      </c>
      <c r="C1949">
        <v>8.75</v>
      </c>
      <c r="D1949" s="2">
        <v>43930</v>
      </c>
      <c r="E1949" s="2">
        <v>43930</v>
      </c>
      <c r="F1949">
        <v>9</v>
      </c>
      <c r="G1949" s="10" t="str">
        <f>VLOOKUP(Table_employee_timesheet_fact1[[#This Row],[employee_dim_employee_id]],Dim_Employee!A:C,3,FALSE)</f>
        <v>Jaime Sevilla Hernandez</v>
      </c>
    </row>
    <row r="1950" spans="1:7" x14ac:dyDescent="0.25">
      <c r="A1950">
        <v>307</v>
      </c>
      <c r="B1950">
        <v>1</v>
      </c>
      <c r="C1950">
        <v>8.5</v>
      </c>
      <c r="D1950" s="2">
        <v>43929</v>
      </c>
      <c r="E1950" s="2">
        <v>43929</v>
      </c>
      <c r="F1950">
        <v>2</v>
      </c>
      <c r="G1950" s="10" t="str">
        <f>VLOOKUP(Table_employee_timesheet_fact1[[#This Row],[employee_dim_employee_id]],Dim_Employee!A:C,3,FALSE)</f>
        <v>Danir Hernandez</v>
      </c>
    </row>
    <row r="1951" spans="1:7" x14ac:dyDescent="0.25">
      <c r="A1951">
        <v>2031</v>
      </c>
      <c r="B1951">
        <v>1</v>
      </c>
      <c r="C1951">
        <v>8.25</v>
      </c>
      <c r="D1951" s="2">
        <v>43929</v>
      </c>
      <c r="E1951" s="2">
        <v>43929</v>
      </c>
      <c r="F1951">
        <v>19</v>
      </c>
      <c r="G1951" s="10" t="str">
        <f>VLOOKUP(Table_employee_timesheet_fact1[[#This Row],[employee_dim_employee_id]],Dim_Employee!A:C,3,FALSE)</f>
        <v>Ruth Alcantar</v>
      </c>
    </row>
    <row r="1952" spans="1:7" x14ac:dyDescent="0.25">
      <c r="A1952">
        <v>552</v>
      </c>
      <c r="B1952">
        <v>1</v>
      </c>
      <c r="C1952">
        <v>8.25</v>
      </c>
      <c r="D1952" s="2">
        <v>43929</v>
      </c>
      <c r="E1952" s="2">
        <v>43929</v>
      </c>
      <c r="F1952">
        <v>4</v>
      </c>
      <c r="G1952" s="10" t="str">
        <f>VLOOKUP(Table_employee_timesheet_fact1[[#This Row],[employee_dim_employee_id]],Dim_Employee!A:C,3,FALSE)</f>
        <v>Darwin Zepeda Reyes</v>
      </c>
    </row>
    <row r="1953" spans="1:7" x14ac:dyDescent="0.25">
      <c r="A1953">
        <v>1649</v>
      </c>
      <c r="B1953">
        <v>1</v>
      </c>
      <c r="C1953">
        <v>8.5</v>
      </c>
      <c r="D1953" s="2">
        <v>43929</v>
      </c>
      <c r="E1953" s="2">
        <v>43929</v>
      </c>
      <c r="F1953">
        <v>17</v>
      </c>
      <c r="G1953" s="10" t="str">
        <f>VLOOKUP(Table_employee_timesheet_fact1[[#This Row],[employee_dim_employee_id]],Dim_Employee!A:C,3,FALSE)</f>
        <v>Maynor Galeano Martinez</v>
      </c>
    </row>
    <row r="1954" spans="1:7" x14ac:dyDescent="0.25">
      <c r="A1954">
        <v>1080</v>
      </c>
      <c r="B1954">
        <v>1</v>
      </c>
      <c r="C1954">
        <v>8.5</v>
      </c>
      <c r="D1954" s="2">
        <v>43929</v>
      </c>
      <c r="E1954" s="2">
        <v>43929</v>
      </c>
      <c r="F1954">
        <v>9</v>
      </c>
      <c r="G1954" s="10" t="str">
        <f>VLOOKUP(Table_employee_timesheet_fact1[[#This Row],[employee_dim_employee_id]],Dim_Employee!A:C,3,FALSE)</f>
        <v>Jaime Sevilla Hernandez</v>
      </c>
    </row>
    <row r="1955" spans="1:7" x14ac:dyDescent="0.25">
      <c r="A1955">
        <v>725</v>
      </c>
      <c r="B1955">
        <v>1</v>
      </c>
      <c r="C1955">
        <v>8.25</v>
      </c>
      <c r="D1955" s="2">
        <v>43929</v>
      </c>
      <c r="E1955" s="2">
        <v>43929</v>
      </c>
      <c r="F1955">
        <v>7</v>
      </c>
      <c r="G1955" s="10" t="str">
        <f>VLOOKUP(Table_employee_timesheet_fact1[[#This Row],[employee_dim_employee_id]],Dim_Employee!A:C,3,FALSE)</f>
        <v>Heidy Alcantar</v>
      </c>
    </row>
    <row r="1956" spans="1:7" x14ac:dyDescent="0.25">
      <c r="A1956">
        <v>308</v>
      </c>
      <c r="B1956">
        <v>1</v>
      </c>
      <c r="C1956">
        <v>8.75</v>
      </c>
      <c r="D1956" s="2">
        <v>43928</v>
      </c>
      <c r="E1956" s="2">
        <v>43928</v>
      </c>
      <c r="F1956">
        <v>2</v>
      </c>
      <c r="G1956" s="10" t="str">
        <f>VLOOKUP(Table_employee_timesheet_fact1[[#This Row],[employee_dim_employee_id]],Dim_Employee!A:C,3,FALSE)</f>
        <v>Danir Hernandez</v>
      </c>
    </row>
    <row r="1957" spans="1:7" x14ac:dyDescent="0.25">
      <c r="A1957">
        <v>2032</v>
      </c>
      <c r="B1957">
        <v>1</v>
      </c>
      <c r="C1957">
        <v>8.5</v>
      </c>
      <c r="D1957" s="2">
        <v>43928</v>
      </c>
      <c r="E1957" s="2">
        <v>43928</v>
      </c>
      <c r="F1957">
        <v>19</v>
      </c>
      <c r="G1957" s="10" t="str">
        <f>VLOOKUP(Table_employee_timesheet_fact1[[#This Row],[employee_dim_employee_id]],Dim_Employee!A:C,3,FALSE)</f>
        <v>Ruth Alcantar</v>
      </c>
    </row>
    <row r="1958" spans="1:7" x14ac:dyDescent="0.25">
      <c r="A1958">
        <v>553</v>
      </c>
      <c r="B1958">
        <v>1</v>
      </c>
      <c r="C1958">
        <v>8.5</v>
      </c>
      <c r="D1958" s="2">
        <v>43928</v>
      </c>
      <c r="E1958" s="2">
        <v>43928</v>
      </c>
      <c r="F1958">
        <v>4</v>
      </c>
      <c r="G1958" s="10" t="str">
        <f>VLOOKUP(Table_employee_timesheet_fact1[[#This Row],[employee_dim_employee_id]],Dim_Employee!A:C,3,FALSE)</f>
        <v>Darwin Zepeda Reyes</v>
      </c>
    </row>
    <row r="1959" spans="1:7" x14ac:dyDescent="0.25">
      <c r="A1959">
        <v>1650</v>
      </c>
      <c r="B1959">
        <v>1</v>
      </c>
      <c r="C1959">
        <v>8.75</v>
      </c>
      <c r="D1959" s="2">
        <v>43928</v>
      </c>
      <c r="E1959" s="2">
        <v>43928</v>
      </c>
      <c r="F1959">
        <v>17</v>
      </c>
      <c r="G1959" s="10" t="str">
        <f>VLOOKUP(Table_employee_timesheet_fact1[[#This Row],[employee_dim_employee_id]],Dim_Employee!A:C,3,FALSE)</f>
        <v>Maynor Galeano Martinez</v>
      </c>
    </row>
    <row r="1960" spans="1:7" x14ac:dyDescent="0.25">
      <c r="A1960">
        <v>1081</v>
      </c>
      <c r="B1960">
        <v>1</v>
      </c>
      <c r="C1960">
        <v>8.75</v>
      </c>
      <c r="D1960" s="2">
        <v>43928</v>
      </c>
      <c r="E1960" s="2">
        <v>43928</v>
      </c>
      <c r="F1960">
        <v>9</v>
      </c>
      <c r="G1960" s="10" t="str">
        <f>VLOOKUP(Table_employee_timesheet_fact1[[#This Row],[employee_dim_employee_id]],Dim_Employee!A:C,3,FALSE)</f>
        <v>Jaime Sevilla Hernandez</v>
      </c>
    </row>
    <row r="1961" spans="1:7" x14ac:dyDescent="0.25">
      <c r="A1961">
        <v>726</v>
      </c>
      <c r="B1961">
        <v>1</v>
      </c>
      <c r="C1961">
        <v>8.5</v>
      </c>
      <c r="D1961" s="2">
        <v>43928</v>
      </c>
      <c r="E1961" s="2">
        <v>43928</v>
      </c>
      <c r="F1961">
        <v>7</v>
      </c>
      <c r="G1961" s="10" t="str">
        <f>VLOOKUP(Table_employee_timesheet_fact1[[#This Row],[employee_dim_employee_id]],Dim_Employee!A:C,3,FALSE)</f>
        <v>Heidy Alcantar</v>
      </c>
    </row>
    <row r="1962" spans="1:7" x14ac:dyDescent="0.25">
      <c r="A1962">
        <v>554</v>
      </c>
      <c r="B1962">
        <v>1</v>
      </c>
      <c r="C1962">
        <v>8.25</v>
      </c>
      <c r="D1962" s="2">
        <v>43927</v>
      </c>
      <c r="E1962" s="2">
        <v>43927</v>
      </c>
      <c r="F1962">
        <v>4</v>
      </c>
      <c r="G1962" s="10" t="str">
        <f>VLOOKUP(Table_employee_timesheet_fact1[[#This Row],[employee_dim_employee_id]],Dim_Employee!A:C,3,FALSE)</f>
        <v>Darwin Zepeda Reyes</v>
      </c>
    </row>
    <row r="1963" spans="1:7" x14ac:dyDescent="0.25">
      <c r="A1963">
        <v>309</v>
      </c>
      <c r="B1963">
        <v>1</v>
      </c>
      <c r="C1963">
        <v>8.25</v>
      </c>
      <c r="D1963" s="2">
        <v>43927</v>
      </c>
      <c r="E1963" s="2">
        <v>43927</v>
      </c>
      <c r="F1963">
        <v>2</v>
      </c>
      <c r="G1963" s="10" t="str">
        <f>VLOOKUP(Table_employee_timesheet_fact1[[#This Row],[employee_dim_employee_id]],Dim_Employee!A:C,3,FALSE)</f>
        <v>Danir Hernandez</v>
      </c>
    </row>
    <row r="1964" spans="1:7" x14ac:dyDescent="0.25">
      <c r="A1964">
        <v>1651</v>
      </c>
      <c r="B1964">
        <v>1</v>
      </c>
      <c r="C1964">
        <v>8.25</v>
      </c>
      <c r="D1964" s="2">
        <v>43927</v>
      </c>
      <c r="E1964" s="2">
        <v>43927</v>
      </c>
      <c r="F1964">
        <v>17</v>
      </c>
      <c r="G1964" s="10" t="str">
        <f>VLOOKUP(Table_employee_timesheet_fact1[[#This Row],[employee_dim_employee_id]],Dim_Employee!A:C,3,FALSE)</f>
        <v>Maynor Galeano Martinez</v>
      </c>
    </row>
    <row r="1965" spans="1:7" x14ac:dyDescent="0.25">
      <c r="A1965">
        <v>2033</v>
      </c>
      <c r="B1965">
        <v>1</v>
      </c>
      <c r="C1965">
        <v>8</v>
      </c>
      <c r="D1965" s="2">
        <v>43927</v>
      </c>
      <c r="E1965" s="2">
        <v>43927</v>
      </c>
      <c r="F1965">
        <v>19</v>
      </c>
      <c r="G1965" s="10" t="str">
        <f>VLOOKUP(Table_employee_timesheet_fact1[[#This Row],[employee_dim_employee_id]],Dim_Employee!A:C,3,FALSE)</f>
        <v>Ruth Alcantar</v>
      </c>
    </row>
    <row r="1966" spans="1:7" x14ac:dyDescent="0.25">
      <c r="A1966">
        <v>1082</v>
      </c>
      <c r="B1966">
        <v>1</v>
      </c>
      <c r="C1966">
        <v>8.25</v>
      </c>
      <c r="D1966" s="2">
        <v>43927</v>
      </c>
      <c r="E1966" s="2">
        <v>43927</v>
      </c>
      <c r="F1966">
        <v>9</v>
      </c>
      <c r="G1966" s="10" t="str">
        <f>VLOOKUP(Table_employee_timesheet_fact1[[#This Row],[employee_dim_employee_id]],Dim_Employee!A:C,3,FALSE)</f>
        <v>Jaime Sevilla Hernandez</v>
      </c>
    </row>
    <row r="1967" spans="1:7" x14ac:dyDescent="0.25">
      <c r="A1967">
        <v>727</v>
      </c>
      <c r="B1967">
        <v>1</v>
      </c>
      <c r="C1967">
        <v>8</v>
      </c>
      <c r="D1967" s="2">
        <v>43927</v>
      </c>
      <c r="E1967" s="2">
        <v>43927</v>
      </c>
      <c r="F1967">
        <v>7</v>
      </c>
      <c r="G1967" s="10" t="str">
        <f>VLOOKUP(Table_employee_timesheet_fact1[[#This Row],[employee_dim_employee_id]],Dim_Employee!A:C,3,FALSE)</f>
        <v>Heidy Alcantar</v>
      </c>
    </row>
    <row r="1968" spans="1:7" x14ac:dyDescent="0.25">
      <c r="A1968">
        <v>2034</v>
      </c>
      <c r="B1968">
        <v>1</v>
      </c>
      <c r="C1968">
        <v>8.75</v>
      </c>
      <c r="D1968" s="2">
        <v>43924</v>
      </c>
      <c r="E1968" s="2">
        <v>43924</v>
      </c>
      <c r="F1968">
        <v>19</v>
      </c>
      <c r="G1968" s="10" t="str">
        <f>VLOOKUP(Table_employee_timesheet_fact1[[#This Row],[employee_dim_employee_id]],Dim_Employee!A:C,3,FALSE)</f>
        <v>Ruth Alcantar</v>
      </c>
    </row>
    <row r="1969" spans="1:7" x14ac:dyDescent="0.25">
      <c r="A1969">
        <v>555</v>
      </c>
      <c r="B1969">
        <v>1</v>
      </c>
      <c r="C1969">
        <v>8.75</v>
      </c>
      <c r="D1969" s="2">
        <v>43924</v>
      </c>
      <c r="E1969" s="2">
        <v>43924</v>
      </c>
      <c r="F1969">
        <v>4</v>
      </c>
      <c r="G1969" s="10" t="str">
        <f>VLOOKUP(Table_employee_timesheet_fact1[[#This Row],[employee_dim_employee_id]],Dim_Employee!A:C,3,FALSE)</f>
        <v>Darwin Zepeda Reyes</v>
      </c>
    </row>
    <row r="1970" spans="1:7" x14ac:dyDescent="0.25">
      <c r="A1970">
        <v>310</v>
      </c>
      <c r="B1970">
        <v>1</v>
      </c>
      <c r="C1970">
        <v>8.75</v>
      </c>
      <c r="D1970" s="2">
        <v>43924</v>
      </c>
      <c r="E1970" s="2">
        <v>43924</v>
      </c>
      <c r="F1970">
        <v>2</v>
      </c>
      <c r="G1970" s="10" t="str">
        <f>VLOOKUP(Table_employee_timesheet_fact1[[#This Row],[employee_dim_employee_id]],Dim_Employee!A:C,3,FALSE)</f>
        <v>Danir Hernandez</v>
      </c>
    </row>
    <row r="1971" spans="1:7" x14ac:dyDescent="0.25">
      <c r="A1971">
        <v>1652</v>
      </c>
      <c r="B1971">
        <v>1</v>
      </c>
      <c r="C1971">
        <v>8.75</v>
      </c>
      <c r="D1971" s="2">
        <v>43924</v>
      </c>
      <c r="E1971" s="2">
        <v>43924</v>
      </c>
      <c r="F1971">
        <v>17</v>
      </c>
      <c r="G1971" s="10" t="str">
        <f>VLOOKUP(Table_employee_timesheet_fact1[[#This Row],[employee_dim_employee_id]],Dim_Employee!A:C,3,FALSE)</f>
        <v>Maynor Galeano Martinez</v>
      </c>
    </row>
    <row r="1972" spans="1:7" x14ac:dyDescent="0.25">
      <c r="A1972">
        <v>728</v>
      </c>
      <c r="B1972">
        <v>1</v>
      </c>
      <c r="C1972">
        <v>8.75</v>
      </c>
      <c r="D1972" s="2">
        <v>43924</v>
      </c>
      <c r="E1972" s="2">
        <v>43924</v>
      </c>
      <c r="F1972">
        <v>7</v>
      </c>
      <c r="G1972" s="10" t="str">
        <f>VLOOKUP(Table_employee_timesheet_fact1[[#This Row],[employee_dim_employee_id]],Dim_Employee!A:C,3,FALSE)</f>
        <v>Heidy Alcantar</v>
      </c>
    </row>
    <row r="1973" spans="1:7" x14ac:dyDescent="0.25">
      <c r="A1973">
        <v>1083</v>
      </c>
      <c r="B1973">
        <v>1</v>
      </c>
      <c r="C1973">
        <v>8.75</v>
      </c>
      <c r="D1973" s="2">
        <v>43924</v>
      </c>
      <c r="E1973" s="2">
        <v>43924</v>
      </c>
      <c r="F1973">
        <v>9</v>
      </c>
      <c r="G1973" s="10" t="str">
        <f>VLOOKUP(Table_employee_timesheet_fact1[[#This Row],[employee_dim_employee_id]],Dim_Employee!A:C,3,FALSE)</f>
        <v>Jaime Sevilla Hernandez</v>
      </c>
    </row>
    <row r="1974" spans="1:7" x14ac:dyDescent="0.25">
      <c r="A1974">
        <v>1084</v>
      </c>
      <c r="B1974">
        <v>1</v>
      </c>
      <c r="C1974">
        <v>9.25</v>
      </c>
      <c r="D1974" s="2">
        <v>43923</v>
      </c>
      <c r="E1974" s="2">
        <v>43923</v>
      </c>
      <c r="F1974">
        <v>9</v>
      </c>
      <c r="G1974" s="10" t="str">
        <f>VLOOKUP(Table_employee_timesheet_fact1[[#This Row],[employee_dim_employee_id]],Dim_Employee!A:C,3,FALSE)</f>
        <v>Jaime Sevilla Hernandez</v>
      </c>
    </row>
    <row r="1975" spans="1:7" x14ac:dyDescent="0.25">
      <c r="A1975">
        <v>2035</v>
      </c>
      <c r="B1975">
        <v>1</v>
      </c>
      <c r="C1975">
        <v>9.25</v>
      </c>
      <c r="D1975" s="2">
        <v>43923</v>
      </c>
      <c r="E1975" s="2">
        <v>43923</v>
      </c>
      <c r="F1975">
        <v>19</v>
      </c>
      <c r="G1975" s="10" t="str">
        <f>VLOOKUP(Table_employee_timesheet_fact1[[#This Row],[employee_dim_employee_id]],Dim_Employee!A:C,3,FALSE)</f>
        <v>Ruth Alcantar</v>
      </c>
    </row>
    <row r="1976" spans="1:7" x14ac:dyDescent="0.25">
      <c r="A1976">
        <v>556</v>
      </c>
      <c r="B1976">
        <v>1</v>
      </c>
      <c r="C1976">
        <v>9.25</v>
      </c>
      <c r="D1976" s="2">
        <v>43923</v>
      </c>
      <c r="E1976" s="2">
        <v>43923</v>
      </c>
      <c r="F1976">
        <v>4</v>
      </c>
      <c r="G1976" s="10" t="str">
        <f>VLOOKUP(Table_employee_timesheet_fact1[[#This Row],[employee_dim_employee_id]],Dim_Employee!A:C,3,FALSE)</f>
        <v>Darwin Zepeda Reyes</v>
      </c>
    </row>
    <row r="1977" spans="1:7" x14ac:dyDescent="0.25">
      <c r="A1977">
        <v>311</v>
      </c>
      <c r="B1977">
        <v>1</v>
      </c>
      <c r="C1977">
        <v>9.25</v>
      </c>
      <c r="D1977" s="2">
        <v>43923</v>
      </c>
      <c r="E1977" s="2">
        <v>43923</v>
      </c>
      <c r="F1977">
        <v>2</v>
      </c>
      <c r="G1977" s="10" t="str">
        <f>VLOOKUP(Table_employee_timesheet_fact1[[#This Row],[employee_dim_employee_id]],Dim_Employee!A:C,3,FALSE)</f>
        <v>Danir Hernandez</v>
      </c>
    </row>
    <row r="1978" spans="1:7" x14ac:dyDescent="0.25">
      <c r="A1978">
        <v>1653</v>
      </c>
      <c r="B1978">
        <v>1</v>
      </c>
      <c r="C1978">
        <v>9.25</v>
      </c>
      <c r="D1978" s="2">
        <v>43923</v>
      </c>
      <c r="E1978" s="2">
        <v>43923</v>
      </c>
      <c r="F1978">
        <v>17</v>
      </c>
      <c r="G1978" s="10" t="str">
        <f>VLOOKUP(Table_employee_timesheet_fact1[[#This Row],[employee_dim_employee_id]],Dim_Employee!A:C,3,FALSE)</f>
        <v>Maynor Galeano Martinez</v>
      </c>
    </row>
    <row r="1979" spans="1:7" x14ac:dyDescent="0.25">
      <c r="A1979">
        <v>729</v>
      </c>
      <c r="B1979">
        <v>1</v>
      </c>
      <c r="C1979">
        <v>9.25</v>
      </c>
      <c r="D1979" s="2">
        <v>43923</v>
      </c>
      <c r="E1979" s="2">
        <v>43923</v>
      </c>
      <c r="F1979">
        <v>7</v>
      </c>
      <c r="G1979" s="10" t="str">
        <f>VLOOKUP(Table_employee_timesheet_fact1[[#This Row],[employee_dim_employee_id]],Dim_Employee!A:C,3,FALSE)</f>
        <v>Heidy Alcantar</v>
      </c>
    </row>
    <row r="1980" spans="1:7" x14ac:dyDescent="0.25">
      <c r="A1980">
        <v>1085</v>
      </c>
      <c r="B1980">
        <v>1</v>
      </c>
      <c r="C1980">
        <v>8.25</v>
      </c>
      <c r="D1980" s="2">
        <v>43922</v>
      </c>
      <c r="E1980" s="2">
        <v>43922</v>
      </c>
      <c r="F1980">
        <v>9</v>
      </c>
      <c r="G1980" s="10" t="str">
        <f>VLOOKUP(Table_employee_timesheet_fact1[[#This Row],[employee_dim_employee_id]],Dim_Employee!A:C,3,FALSE)</f>
        <v>Jaime Sevilla Hernandez</v>
      </c>
    </row>
    <row r="1981" spans="1:7" x14ac:dyDescent="0.25">
      <c r="A1981">
        <v>312</v>
      </c>
      <c r="B1981">
        <v>1</v>
      </c>
      <c r="C1981">
        <v>8.5</v>
      </c>
      <c r="D1981" s="2">
        <v>43922</v>
      </c>
      <c r="E1981" s="2">
        <v>43922</v>
      </c>
      <c r="F1981">
        <v>2</v>
      </c>
      <c r="G1981" s="10" t="str">
        <f>VLOOKUP(Table_employee_timesheet_fact1[[#This Row],[employee_dim_employee_id]],Dim_Employee!A:C,3,FALSE)</f>
        <v>Danir Hernandez</v>
      </c>
    </row>
    <row r="1982" spans="1:7" x14ac:dyDescent="0.25">
      <c r="A1982">
        <v>2036</v>
      </c>
      <c r="B1982">
        <v>1</v>
      </c>
      <c r="C1982">
        <v>8.25</v>
      </c>
      <c r="D1982" s="2">
        <v>43922</v>
      </c>
      <c r="E1982" s="2">
        <v>43922</v>
      </c>
      <c r="F1982">
        <v>19</v>
      </c>
      <c r="G1982" s="10" t="str">
        <f>VLOOKUP(Table_employee_timesheet_fact1[[#This Row],[employee_dim_employee_id]],Dim_Employee!A:C,3,FALSE)</f>
        <v>Ruth Alcantar</v>
      </c>
    </row>
    <row r="1983" spans="1:7" x14ac:dyDescent="0.25">
      <c r="A1983">
        <v>557</v>
      </c>
      <c r="B1983">
        <v>1</v>
      </c>
      <c r="C1983">
        <v>8.25</v>
      </c>
      <c r="D1983" s="2">
        <v>43922</v>
      </c>
      <c r="E1983" s="2">
        <v>43922</v>
      </c>
      <c r="F1983">
        <v>4</v>
      </c>
      <c r="G1983" s="10" t="str">
        <f>VLOOKUP(Table_employee_timesheet_fact1[[#This Row],[employee_dim_employee_id]],Dim_Employee!A:C,3,FALSE)</f>
        <v>Darwin Zepeda Reyes</v>
      </c>
    </row>
    <row r="1984" spans="1:7" x14ac:dyDescent="0.25">
      <c r="A1984">
        <v>1654</v>
      </c>
      <c r="B1984">
        <v>1</v>
      </c>
      <c r="C1984">
        <v>8.25</v>
      </c>
      <c r="D1984" s="2">
        <v>43922</v>
      </c>
      <c r="E1984" s="2">
        <v>43922</v>
      </c>
      <c r="F1984">
        <v>17</v>
      </c>
      <c r="G1984" s="10" t="str">
        <f>VLOOKUP(Table_employee_timesheet_fact1[[#This Row],[employee_dim_employee_id]],Dim_Employee!A:C,3,FALSE)</f>
        <v>Maynor Galeano Martinez</v>
      </c>
    </row>
    <row r="1985" spans="1:7" x14ac:dyDescent="0.25">
      <c r="A1985">
        <v>730</v>
      </c>
      <c r="B1985">
        <v>1</v>
      </c>
      <c r="C1985">
        <v>8.25</v>
      </c>
      <c r="D1985" s="2">
        <v>43922</v>
      </c>
      <c r="E1985" s="2">
        <v>43922</v>
      </c>
      <c r="F1985">
        <v>7</v>
      </c>
      <c r="G1985" s="10" t="str">
        <f>VLOOKUP(Table_employee_timesheet_fact1[[#This Row],[employee_dim_employee_id]],Dim_Employee!A:C,3,FALSE)</f>
        <v>Heidy Alcantar</v>
      </c>
    </row>
    <row r="1986" spans="1:7" x14ac:dyDescent="0.25">
      <c r="A1986">
        <v>1086</v>
      </c>
      <c r="B1986">
        <v>1</v>
      </c>
      <c r="C1986">
        <v>9.25</v>
      </c>
      <c r="D1986" s="2">
        <v>43921</v>
      </c>
      <c r="E1986" s="2">
        <v>43921</v>
      </c>
      <c r="F1986">
        <v>9</v>
      </c>
      <c r="G1986" s="10" t="str">
        <f>VLOOKUP(Table_employee_timesheet_fact1[[#This Row],[employee_dim_employee_id]],Dim_Employee!A:C,3,FALSE)</f>
        <v>Jaime Sevilla Hernandez</v>
      </c>
    </row>
    <row r="1987" spans="1:7" x14ac:dyDescent="0.25">
      <c r="A1987">
        <v>558</v>
      </c>
      <c r="B1987">
        <v>1</v>
      </c>
      <c r="C1987">
        <v>8.5</v>
      </c>
      <c r="D1987" s="2">
        <v>43921</v>
      </c>
      <c r="E1987" s="2">
        <v>43921</v>
      </c>
      <c r="F1987">
        <v>4</v>
      </c>
      <c r="G1987" s="10" t="str">
        <f>VLOOKUP(Table_employee_timesheet_fact1[[#This Row],[employee_dim_employee_id]],Dim_Employee!A:C,3,FALSE)</f>
        <v>Darwin Zepeda Reyes</v>
      </c>
    </row>
    <row r="1988" spans="1:7" x14ac:dyDescent="0.25">
      <c r="A1988">
        <v>1655</v>
      </c>
      <c r="B1988">
        <v>1</v>
      </c>
      <c r="C1988">
        <v>8.75</v>
      </c>
      <c r="D1988" s="2">
        <v>43921</v>
      </c>
      <c r="E1988" s="2">
        <v>43921</v>
      </c>
      <c r="F1988">
        <v>17</v>
      </c>
      <c r="G1988" s="10" t="str">
        <f>VLOOKUP(Table_employee_timesheet_fact1[[#This Row],[employee_dim_employee_id]],Dim_Employee!A:C,3,FALSE)</f>
        <v>Maynor Galeano Martinez</v>
      </c>
    </row>
    <row r="1989" spans="1:7" x14ac:dyDescent="0.25">
      <c r="A1989">
        <v>731</v>
      </c>
      <c r="B1989">
        <v>1</v>
      </c>
      <c r="C1989">
        <v>8.25</v>
      </c>
      <c r="D1989" s="2">
        <v>43921</v>
      </c>
      <c r="E1989" s="2">
        <v>43921</v>
      </c>
      <c r="F1989">
        <v>7</v>
      </c>
      <c r="G1989" s="10" t="str">
        <f>VLOOKUP(Table_employee_timesheet_fact1[[#This Row],[employee_dim_employee_id]],Dim_Employee!A:C,3,FALSE)</f>
        <v>Heidy Alcantar</v>
      </c>
    </row>
    <row r="1990" spans="1:7" x14ac:dyDescent="0.25">
      <c r="A1990">
        <v>313</v>
      </c>
      <c r="B1990">
        <v>1</v>
      </c>
      <c r="C1990">
        <v>9.5</v>
      </c>
      <c r="D1990" s="2">
        <v>43921</v>
      </c>
      <c r="E1990" s="2">
        <v>43921</v>
      </c>
      <c r="F1990">
        <v>2</v>
      </c>
      <c r="G1990" s="10" t="str">
        <f>VLOOKUP(Table_employee_timesheet_fact1[[#This Row],[employee_dim_employee_id]],Dim_Employee!A:C,3,FALSE)</f>
        <v>Danir Hernandez</v>
      </c>
    </row>
    <row r="1991" spans="1:7" x14ac:dyDescent="0.25">
      <c r="A1991">
        <v>2037</v>
      </c>
      <c r="B1991">
        <v>1</v>
      </c>
      <c r="C1991">
        <v>8.75</v>
      </c>
      <c r="D1991" s="2">
        <v>43921</v>
      </c>
      <c r="E1991" s="2">
        <v>43921</v>
      </c>
      <c r="F1991">
        <v>19</v>
      </c>
      <c r="G1991" s="10" t="str">
        <f>VLOOKUP(Table_employee_timesheet_fact1[[#This Row],[employee_dim_employee_id]],Dim_Employee!A:C,3,FALSE)</f>
        <v>Ruth Alcantar</v>
      </c>
    </row>
    <row r="1992" spans="1:7" x14ac:dyDescent="0.25">
      <c r="A1992">
        <v>314</v>
      </c>
      <c r="B1992">
        <v>1</v>
      </c>
      <c r="C1992">
        <v>9</v>
      </c>
      <c r="D1992" s="2">
        <v>43920</v>
      </c>
      <c r="E1992" s="2">
        <v>43920</v>
      </c>
      <c r="F1992">
        <v>2</v>
      </c>
      <c r="G1992" s="10" t="str">
        <f>VLOOKUP(Table_employee_timesheet_fact1[[#This Row],[employee_dim_employee_id]],Dim_Employee!A:C,3,FALSE)</f>
        <v>Danir Hernandez</v>
      </c>
    </row>
    <row r="1993" spans="1:7" x14ac:dyDescent="0.25">
      <c r="A1993">
        <v>1656</v>
      </c>
      <c r="B1993">
        <v>1</v>
      </c>
      <c r="C1993">
        <v>9</v>
      </c>
      <c r="D1993" s="2">
        <v>43920</v>
      </c>
      <c r="E1993" s="2">
        <v>43920</v>
      </c>
      <c r="F1993">
        <v>17</v>
      </c>
      <c r="G1993" s="10" t="str">
        <f>VLOOKUP(Table_employee_timesheet_fact1[[#This Row],[employee_dim_employee_id]],Dim_Employee!A:C,3,FALSE)</f>
        <v>Maynor Galeano Martinez</v>
      </c>
    </row>
    <row r="1994" spans="1:7" x14ac:dyDescent="0.25">
      <c r="A1994">
        <v>1087</v>
      </c>
      <c r="B1994">
        <v>1</v>
      </c>
      <c r="C1994">
        <v>9</v>
      </c>
      <c r="D1994" s="2">
        <v>43920</v>
      </c>
      <c r="E1994" s="2">
        <v>43920</v>
      </c>
      <c r="F1994">
        <v>9</v>
      </c>
      <c r="G1994" s="10" t="str">
        <f>VLOOKUP(Table_employee_timesheet_fact1[[#This Row],[employee_dim_employee_id]],Dim_Employee!A:C,3,FALSE)</f>
        <v>Jaime Sevilla Hernandez</v>
      </c>
    </row>
    <row r="1995" spans="1:7" x14ac:dyDescent="0.25">
      <c r="A1995">
        <v>2038</v>
      </c>
      <c r="B1995">
        <v>1</v>
      </c>
      <c r="C1995">
        <v>8.75</v>
      </c>
      <c r="D1995" s="2">
        <v>43920</v>
      </c>
      <c r="E1995" s="2">
        <v>43920</v>
      </c>
      <c r="F1995">
        <v>19</v>
      </c>
      <c r="G1995" s="10" t="str">
        <f>VLOOKUP(Table_employee_timesheet_fact1[[#This Row],[employee_dim_employee_id]],Dim_Employee!A:C,3,FALSE)</f>
        <v>Ruth Alcantar</v>
      </c>
    </row>
    <row r="1996" spans="1:7" x14ac:dyDescent="0.25">
      <c r="A1996">
        <v>732</v>
      </c>
      <c r="B1996">
        <v>1</v>
      </c>
      <c r="C1996">
        <v>8.75</v>
      </c>
      <c r="D1996" s="2">
        <v>43920</v>
      </c>
      <c r="E1996" s="2">
        <v>43920</v>
      </c>
      <c r="F1996">
        <v>7</v>
      </c>
      <c r="G1996" s="10" t="str">
        <f>VLOOKUP(Table_employee_timesheet_fact1[[#This Row],[employee_dim_employee_id]],Dim_Employee!A:C,3,FALSE)</f>
        <v>Heidy Alcantar</v>
      </c>
    </row>
    <row r="1997" spans="1:7" x14ac:dyDescent="0.25">
      <c r="A1997">
        <v>559</v>
      </c>
      <c r="B1997">
        <v>1</v>
      </c>
      <c r="C1997">
        <v>9</v>
      </c>
      <c r="D1997" s="2">
        <v>43920</v>
      </c>
      <c r="E1997" s="2">
        <v>43920</v>
      </c>
      <c r="F1997">
        <v>4</v>
      </c>
      <c r="G1997" s="10" t="str">
        <f>VLOOKUP(Table_employee_timesheet_fact1[[#This Row],[employee_dim_employee_id]],Dim_Employee!A:C,3,FALSE)</f>
        <v>Darwin Zepeda Reyes</v>
      </c>
    </row>
    <row r="1998" spans="1:7" x14ac:dyDescent="0.25">
      <c r="A1998">
        <v>1088</v>
      </c>
      <c r="B1998">
        <v>1</v>
      </c>
      <c r="C1998">
        <v>5.75</v>
      </c>
      <c r="D1998" s="2">
        <v>43918</v>
      </c>
      <c r="E1998" s="2">
        <v>43918</v>
      </c>
      <c r="F1998">
        <v>9</v>
      </c>
      <c r="G1998" s="10" t="str">
        <f>VLOOKUP(Table_employee_timesheet_fact1[[#This Row],[employee_dim_employee_id]],Dim_Employee!A:C,3,FALSE)</f>
        <v>Jaime Sevilla Hernandez</v>
      </c>
    </row>
    <row r="1999" spans="1:7" x14ac:dyDescent="0.25">
      <c r="A1999">
        <v>2039</v>
      </c>
      <c r="B1999">
        <v>1</v>
      </c>
      <c r="C1999">
        <v>5.75</v>
      </c>
      <c r="D1999" s="2">
        <v>43918</v>
      </c>
      <c r="E1999" s="2">
        <v>43918</v>
      </c>
      <c r="F1999">
        <v>19</v>
      </c>
      <c r="G1999" s="10" t="str">
        <f>VLOOKUP(Table_employee_timesheet_fact1[[#This Row],[employee_dim_employee_id]],Dim_Employee!A:C,3,FALSE)</f>
        <v>Ruth Alcantar</v>
      </c>
    </row>
    <row r="2000" spans="1:7" x14ac:dyDescent="0.25">
      <c r="A2000">
        <v>560</v>
      </c>
      <c r="B2000">
        <v>1</v>
      </c>
      <c r="C2000">
        <v>5.75</v>
      </c>
      <c r="D2000" s="2">
        <v>43918</v>
      </c>
      <c r="E2000" s="2">
        <v>43918</v>
      </c>
      <c r="F2000">
        <v>4</v>
      </c>
      <c r="G2000" s="10" t="str">
        <f>VLOOKUP(Table_employee_timesheet_fact1[[#This Row],[employee_dim_employee_id]],Dim_Employee!A:C,3,FALSE)</f>
        <v>Darwin Zepeda Reyes</v>
      </c>
    </row>
    <row r="2001" spans="1:7" x14ac:dyDescent="0.25">
      <c r="A2001">
        <v>315</v>
      </c>
      <c r="B2001">
        <v>1</v>
      </c>
      <c r="C2001">
        <v>5.75</v>
      </c>
      <c r="D2001" s="2">
        <v>43918</v>
      </c>
      <c r="E2001" s="2">
        <v>43918</v>
      </c>
      <c r="F2001">
        <v>2</v>
      </c>
      <c r="G2001" s="10" t="str">
        <f>VLOOKUP(Table_employee_timesheet_fact1[[#This Row],[employee_dim_employee_id]],Dim_Employee!A:C,3,FALSE)</f>
        <v>Danir Hernandez</v>
      </c>
    </row>
    <row r="2002" spans="1:7" x14ac:dyDescent="0.25">
      <c r="A2002">
        <v>1657</v>
      </c>
      <c r="B2002">
        <v>1</v>
      </c>
      <c r="C2002">
        <v>5.75</v>
      </c>
      <c r="D2002" s="2">
        <v>43918</v>
      </c>
      <c r="E2002" s="2">
        <v>43918</v>
      </c>
      <c r="F2002">
        <v>17</v>
      </c>
      <c r="G2002" s="10" t="str">
        <f>VLOOKUP(Table_employee_timesheet_fact1[[#This Row],[employee_dim_employee_id]],Dim_Employee!A:C,3,FALSE)</f>
        <v>Maynor Galeano Martinez</v>
      </c>
    </row>
    <row r="2003" spans="1:7" x14ac:dyDescent="0.25">
      <c r="A2003">
        <v>733</v>
      </c>
      <c r="B2003">
        <v>1</v>
      </c>
      <c r="C2003">
        <v>5.75</v>
      </c>
      <c r="D2003" s="2">
        <v>43918</v>
      </c>
      <c r="E2003" s="2">
        <v>43918</v>
      </c>
      <c r="F2003">
        <v>7</v>
      </c>
      <c r="G2003" s="10" t="str">
        <f>VLOOKUP(Table_employee_timesheet_fact1[[#This Row],[employee_dim_employee_id]],Dim_Employee!A:C,3,FALSE)</f>
        <v>Heidy Alcantar</v>
      </c>
    </row>
    <row r="2004" spans="1:7" x14ac:dyDescent="0.25">
      <c r="A2004">
        <v>316</v>
      </c>
      <c r="B2004">
        <v>1</v>
      </c>
      <c r="C2004">
        <v>9.75</v>
      </c>
      <c r="D2004" s="2">
        <v>43917</v>
      </c>
      <c r="E2004" s="2">
        <v>43917</v>
      </c>
      <c r="F2004">
        <v>2</v>
      </c>
      <c r="G2004" s="10" t="str">
        <f>VLOOKUP(Table_employee_timesheet_fact1[[#This Row],[employee_dim_employee_id]],Dim_Employee!A:C,3,FALSE)</f>
        <v>Danir Hernandez</v>
      </c>
    </row>
    <row r="2005" spans="1:7" x14ac:dyDescent="0.25">
      <c r="A2005">
        <v>1658</v>
      </c>
      <c r="B2005">
        <v>1</v>
      </c>
      <c r="C2005">
        <v>9.75</v>
      </c>
      <c r="D2005" s="2">
        <v>43917</v>
      </c>
      <c r="E2005" s="2">
        <v>43917</v>
      </c>
      <c r="F2005">
        <v>17</v>
      </c>
      <c r="G2005" s="10" t="str">
        <f>VLOOKUP(Table_employee_timesheet_fact1[[#This Row],[employee_dim_employee_id]],Dim_Employee!A:C,3,FALSE)</f>
        <v>Maynor Galeano Martinez</v>
      </c>
    </row>
    <row r="2006" spans="1:7" x14ac:dyDescent="0.25">
      <c r="A2006">
        <v>2040</v>
      </c>
      <c r="B2006">
        <v>1</v>
      </c>
      <c r="C2006">
        <v>9.5</v>
      </c>
      <c r="D2006" s="2">
        <v>43917</v>
      </c>
      <c r="E2006" s="2">
        <v>43917</v>
      </c>
      <c r="F2006">
        <v>19</v>
      </c>
      <c r="G2006" s="10" t="str">
        <f>VLOOKUP(Table_employee_timesheet_fact1[[#This Row],[employee_dim_employee_id]],Dim_Employee!A:C,3,FALSE)</f>
        <v>Ruth Alcantar</v>
      </c>
    </row>
    <row r="2007" spans="1:7" x14ac:dyDescent="0.25">
      <c r="A2007">
        <v>561</v>
      </c>
      <c r="B2007">
        <v>1</v>
      </c>
      <c r="C2007">
        <v>9.5</v>
      </c>
      <c r="D2007" s="2">
        <v>43917</v>
      </c>
      <c r="E2007" s="2">
        <v>43917</v>
      </c>
      <c r="F2007">
        <v>4</v>
      </c>
      <c r="G2007" s="10" t="str">
        <f>VLOOKUP(Table_employee_timesheet_fact1[[#This Row],[employee_dim_employee_id]],Dim_Employee!A:C,3,FALSE)</f>
        <v>Darwin Zepeda Reyes</v>
      </c>
    </row>
    <row r="2008" spans="1:7" x14ac:dyDescent="0.25">
      <c r="A2008">
        <v>734</v>
      </c>
      <c r="B2008">
        <v>1</v>
      </c>
      <c r="C2008">
        <v>9.5</v>
      </c>
      <c r="D2008" s="2">
        <v>43917</v>
      </c>
      <c r="E2008" s="2">
        <v>43917</v>
      </c>
      <c r="F2008">
        <v>7</v>
      </c>
      <c r="G2008" s="10" t="str">
        <f>VLOOKUP(Table_employee_timesheet_fact1[[#This Row],[employee_dim_employee_id]],Dim_Employee!A:C,3,FALSE)</f>
        <v>Heidy Alcantar</v>
      </c>
    </row>
    <row r="2009" spans="1:7" x14ac:dyDescent="0.25">
      <c r="A2009">
        <v>1089</v>
      </c>
      <c r="B2009">
        <v>1</v>
      </c>
      <c r="C2009">
        <v>9.5</v>
      </c>
      <c r="D2009" s="2">
        <v>43917</v>
      </c>
      <c r="E2009" s="2">
        <v>43917</v>
      </c>
      <c r="F2009">
        <v>9</v>
      </c>
      <c r="G2009" s="10" t="str">
        <f>VLOOKUP(Table_employee_timesheet_fact1[[#This Row],[employee_dim_employee_id]],Dim_Employee!A:C,3,FALSE)</f>
        <v>Jaime Sevilla Hernandez</v>
      </c>
    </row>
    <row r="2010" spans="1:7" x14ac:dyDescent="0.25">
      <c r="A2010">
        <v>735</v>
      </c>
      <c r="B2010">
        <v>1</v>
      </c>
      <c r="C2010">
        <v>9.5</v>
      </c>
      <c r="D2010" s="2">
        <v>43916</v>
      </c>
      <c r="E2010" s="2">
        <v>43916</v>
      </c>
      <c r="F2010">
        <v>7</v>
      </c>
      <c r="G2010" s="10" t="str">
        <f>VLOOKUP(Table_employee_timesheet_fact1[[#This Row],[employee_dim_employee_id]],Dim_Employee!A:C,3,FALSE)</f>
        <v>Heidy Alcantar</v>
      </c>
    </row>
    <row r="2011" spans="1:7" x14ac:dyDescent="0.25">
      <c r="A2011">
        <v>2041</v>
      </c>
      <c r="B2011">
        <v>1</v>
      </c>
      <c r="C2011">
        <v>9.75</v>
      </c>
      <c r="D2011" s="2">
        <v>43916</v>
      </c>
      <c r="E2011" s="2">
        <v>43916</v>
      </c>
      <c r="F2011">
        <v>19</v>
      </c>
      <c r="G2011" s="10" t="str">
        <f>VLOOKUP(Table_employee_timesheet_fact1[[#This Row],[employee_dim_employee_id]],Dim_Employee!A:C,3,FALSE)</f>
        <v>Ruth Alcantar</v>
      </c>
    </row>
    <row r="2012" spans="1:7" x14ac:dyDescent="0.25">
      <c r="A2012">
        <v>562</v>
      </c>
      <c r="B2012">
        <v>1</v>
      </c>
      <c r="C2012">
        <v>8.5</v>
      </c>
      <c r="D2012" s="2">
        <v>43916</v>
      </c>
      <c r="E2012" s="2">
        <v>43916</v>
      </c>
      <c r="F2012">
        <v>4</v>
      </c>
      <c r="G2012" s="10" t="str">
        <f>VLOOKUP(Table_employee_timesheet_fact1[[#This Row],[employee_dim_employee_id]],Dim_Employee!A:C,3,FALSE)</f>
        <v>Darwin Zepeda Reyes</v>
      </c>
    </row>
    <row r="2013" spans="1:7" x14ac:dyDescent="0.25">
      <c r="A2013">
        <v>317</v>
      </c>
      <c r="B2013">
        <v>1</v>
      </c>
      <c r="C2013">
        <v>9.75</v>
      </c>
      <c r="D2013" s="2">
        <v>43916</v>
      </c>
      <c r="E2013" s="2">
        <v>43916</v>
      </c>
      <c r="F2013">
        <v>2</v>
      </c>
      <c r="G2013" s="10" t="str">
        <f>VLOOKUP(Table_employee_timesheet_fact1[[#This Row],[employee_dim_employee_id]],Dim_Employee!A:C,3,FALSE)</f>
        <v>Danir Hernandez</v>
      </c>
    </row>
    <row r="2014" spans="1:7" x14ac:dyDescent="0.25">
      <c r="A2014">
        <v>1659</v>
      </c>
      <c r="B2014">
        <v>1</v>
      </c>
      <c r="C2014">
        <v>9.75</v>
      </c>
      <c r="D2014" s="2">
        <v>43916</v>
      </c>
      <c r="E2014" s="2">
        <v>43916</v>
      </c>
      <c r="F2014">
        <v>17</v>
      </c>
      <c r="G2014" s="10" t="str">
        <f>VLOOKUP(Table_employee_timesheet_fact1[[#This Row],[employee_dim_employee_id]],Dim_Employee!A:C,3,FALSE)</f>
        <v>Maynor Galeano Martinez</v>
      </c>
    </row>
    <row r="2015" spans="1:7" x14ac:dyDescent="0.25">
      <c r="A2015">
        <v>1090</v>
      </c>
      <c r="B2015">
        <v>1</v>
      </c>
      <c r="C2015">
        <v>8.5</v>
      </c>
      <c r="D2015" s="2">
        <v>43916</v>
      </c>
      <c r="E2015" s="2">
        <v>43916</v>
      </c>
      <c r="F2015">
        <v>9</v>
      </c>
      <c r="G2015" s="10" t="str">
        <f>VLOOKUP(Table_employee_timesheet_fact1[[#This Row],[employee_dim_employee_id]],Dim_Employee!A:C,3,FALSE)</f>
        <v>Jaime Sevilla Hernandez</v>
      </c>
    </row>
    <row r="2016" spans="1:7" x14ac:dyDescent="0.25">
      <c r="A2016">
        <v>2042</v>
      </c>
      <c r="B2016">
        <v>1</v>
      </c>
      <c r="C2016">
        <v>8.25</v>
      </c>
      <c r="D2016" s="2">
        <v>43915</v>
      </c>
      <c r="E2016" s="2">
        <v>43915</v>
      </c>
      <c r="F2016">
        <v>19</v>
      </c>
      <c r="G2016" s="10" t="str">
        <f>VLOOKUP(Table_employee_timesheet_fact1[[#This Row],[employee_dim_employee_id]],Dim_Employee!A:C,3,FALSE)</f>
        <v>Ruth Alcantar</v>
      </c>
    </row>
    <row r="2017" spans="1:7" x14ac:dyDescent="0.25">
      <c r="A2017">
        <v>563</v>
      </c>
      <c r="B2017">
        <v>1</v>
      </c>
      <c r="C2017">
        <v>8.25</v>
      </c>
      <c r="D2017" s="2">
        <v>43915</v>
      </c>
      <c r="E2017" s="2">
        <v>43915</v>
      </c>
      <c r="F2017">
        <v>4</v>
      </c>
      <c r="G2017" s="10" t="str">
        <f>VLOOKUP(Table_employee_timesheet_fact1[[#This Row],[employee_dim_employee_id]],Dim_Employee!A:C,3,FALSE)</f>
        <v>Darwin Zepeda Reyes</v>
      </c>
    </row>
    <row r="2018" spans="1:7" x14ac:dyDescent="0.25">
      <c r="A2018">
        <v>318</v>
      </c>
      <c r="B2018">
        <v>1</v>
      </c>
      <c r="C2018">
        <v>8.25</v>
      </c>
      <c r="D2018" s="2">
        <v>43915</v>
      </c>
      <c r="E2018" s="2">
        <v>43915</v>
      </c>
      <c r="F2018">
        <v>2</v>
      </c>
      <c r="G2018" s="10" t="str">
        <f>VLOOKUP(Table_employee_timesheet_fact1[[#This Row],[employee_dim_employee_id]],Dim_Employee!A:C,3,FALSE)</f>
        <v>Danir Hernandez</v>
      </c>
    </row>
    <row r="2019" spans="1:7" x14ac:dyDescent="0.25">
      <c r="A2019">
        <v>1660</v>
      </c>
      <c r="B2019">
        <v>1</v>
      </c>
      <c r="C2019">
        <v>8.25</v>
      </c>
      <c r="D2019" s="2">
        <v>43915</v>
      </c>
      <c r="E2019" s="2">
        <v>43915</v>
      </c>
      <c r="F2019">
        <v>17</v>
      </c>
      <c r="G2019" s="10" t="str">
        <f>VLOOKUP(Table_employee_timesheet_fact1[[#This Row],[employee_dim_employee_id]],Dim_Employee!A:C,3,FALSE)</f>
        <v>Maynor Galeano Martinez</v>
      </c>
    </row>
    <row r="2020" spans="1:7" x14ac:dyDescent="0.25">
      <c r="A2020">
        <v>736</v>
      </c>
      <c r="B2020">
        <v>1</v>
      </c>
      <c r="C2020">
        <v>8.25</v>
      </c>
      <c r="D2020" s="2">
        <v>43915</v>
      </c>
      <c r="E2020" s="2">
        <v>43915</v>
      </c>
      <c r="F2020">
        <v>7</v>
      </c>
      <c r="G2020" s="10" t="str">
        <f>VLOOKUP(Table_employee_timesheet_fact1[[#This Row],[employee_dim_employee_id]],Dim_Employee!A:C,3,FALSE)</f>
        <v>Heidy Alcantar</v>
      </c>
    </row>
    <row r="2021" spans="1:7" x14ac:dyDescent="0.25">
      <c r="A2021">
        <v>1091</v>
      </c>
      <c r="B2021">
        <v>1</v>
      </c>
      <c r="C2021">
        <v>8.25</v>
      </c>
      <c r="D2021" s="2">
        <v>43915</v>
      </c>
      <c r="E2021" s="2">
        <v>43915</v>
      </c>
      <c r="F2021">
        <v>9</v>
      </c>
      <c r="G2021" s="10" t="str">
        <f>VLOOKUP(Table_employee_timesheet_fact1[[#This Row],[employee_dim_employee_id]],Dim_Employee!A:C,3,FALSE)</f>
        <v>Jaime Sevilla Hernandez</v>
      </c>
    </row>
    <row r="2022" spans="1:7" x14ac:dyDescent="0.25">
      <c r="A2022">
        <v>2043</v>
      </c>
      <c r="B2022">
        <v>1</v>
      </c>
      <c r="C2022">
        <v>8.5</v>
      </c>
      <c r="D2022" s="2">
        <v>43914</v>
      </c>
      <c r="E2022" s="2">
        <v>43914</v>
      </c>
      <c r="F2022">
        <v>19</v>
      </c>
      <c r="G2022" s="10" t="str">
        <f>VLOOKUP(Table_employee_timesheet_fact1[[#This Row],[employee_dim_employee_id]],Dim_Employee!A:C,3,FALSE)</f>
        <v>Ruth Alcantar</v>
      </c>
    </row>
    <row r="2023" spans="1:7" x14ac:dyDescent="0.25">
      <c r="A2023">
        <v>564</v>
      </c>
      <c r="B2023">
        <v>1</v>
      </c>
      <c r="C2023">
        <v>8.5</v>
      </c>
      <c r="D2023" s="2">
        <v>43914</v>
      </c>
      <c r="E2023" s="2">
        <v>43914</v>
      </c>
      <c r="F2023">
        <v>4</v>
      </c>
      <c r="G2023" s="10" t="str">
        <f>VLOOKUP(Table_employee_timesheet_fact1[[#This Row],[employee_dim_employee_id]],Dim_Employee!A:C,3,FALSE)</f>
        <v>Darwin Zepeda Reyes</v>
      </c>
    </row>
    <row r="2024" spans="1:7" x14ac:dyDescent="0.25">
      <c r="A2024">
        <v>319</v>
      </c>
      <c r="B2024">
        <v>1</v>
      </c>
      <c r="C2024">
        <v>8.5</v>
      </c>
      <c r="D2024" s="2">
        <v>43914</v>
      </c>
      <c r="E2024" s="2">
        <v>43914</v>
      </c>
      <c r="F2024">
        <v>2</v>
      </c>
      <c r="G2024" s="10" t="str">
        <f>VLOOKUP(Table_employee_timesheet_fact1[[#This Row],[employee_dim_employee_id]],Dim_Employee!A:C,3,FALSE)</f>
        <v>Danir Hernandez</v>
      </c>
    </row>
    <row r="2025" spans="1:7" x14ac:dyDescent="0.25">
      <c r="A2025">
        <v>1661</v>
      </c>
      <c r="B2025">
        <v>1</v>
      </c>
      <c r="C2025">
        <v>8.5</v>
      </c>
      <c r="D2025" s="2">
        <v>43914</v>
      </c>
      <c r="E2025" s="2">
        <v>43914</v>
      </c>
      <c r="F2025">
        <v>17</v>
      </c>
      <c r="G2025" s="10" t="str">
        <f>VLOOKUP(Table_employee_timesheet_fact1[[#This Row],[employee_dim_employee_id]],Dim_Employee!A:C,3,FALSE)</f>
        <v>Maynor Galeano Martinez</v>
      </c>
    </row>
    <row r="2026" spans="1:7" x14ac:dyDescent="0.25">
      <c r="A2026">
        <v>737</v>
      </c>
      <c r="B2026">
        <v>1</v>
      </c>
      <c r="C2026">
        <v>8.5</v>
      </c>
      <c r="D2026" s="2">
        <v>43914</v>
      </c>
      <c r="E2026" s="2">
        <v>43914</v>
      </c>
      <c r="F2026">
        <v>7</v>
      </c>
      <c r="G2026" s="10" t="str">
        <f>VLOOKUP(Table_employee_timesheet_fact1[[#This Row],[employee_dim_employee_id]],Dim_Employee!A:C,3,FALSE)</f>
        <v>Heidy Alcantar</v>
      </c>
    </row>
    <row r="2027" spans="1:7" x14ac:dyDescent="0.25">
      <c r="A2027">
        <v>1092</v>
      </c>
      <c r="B2027">
        <v>1</v>
      </c>
      <c r="C2027">
        <v>8.5</v>
      </c>
      <c r="D2027" s="2">
        <v>43914</v>
      </c>
      <c r="E2027" s="2">
        <v>43914</v>
      </c>
      <c r="F2027">
        <v>9</v>
      </c>
      <c r="G2027" s="10" t="str">
        <f>VLOOKUP(Table_employee_timesheet_fact1[[#This Row],[employee_dim_employee_id]],Dim_Employee!A:C,3,FALSE)</f>
        <v>Jaime Sevilla Hernandez</v>
      </c>
    </row>
    <row r="2028" spans="1:7" x14ac:dyDescent="0.25">
      <c r="A2028">
        <v>2044</v>
      </c>
      <c r="B2028">
        <v>1</v>
      </c>
      <c r="C2028">
        <v>8.5</v>
      </c>
      <c r="D2028" s="2">
        <v>43913</v>
      </c>
      <c r="E2028" s="2">
        <v>43913</v>
      </c>
      <c r="F2028">
        <v>19</v>
      </c>
      <c r="G2028" s="10" t="str">
        <f>VLOOKUP(Table_employee_timesheet_fact1[[#This Row],[employee_dim_employee_id]],Dim_Employee!A:C,3,FALSE)</f>
        <v>Ruth Alcantar</v>
      </c>
    </row>
    <row r="2029" spans="1:7" x14ac:dyDescent="0.25">
      <c r="A2029">
        <v>565</v>
      </c>
      <c r="B2029">
        <v>1</v>
      </c>
      <c r="C2029">
        <v>8.5</v>
      </c>
      <c r="D2029" s="2">
        <v>43913</v>
      </c>
      <c r="E2029" s="2">
        <v>43913</v>
      </c>
      <c r="F2029">
        <v>4</v>
      </c>
      <c r="G2029" s="10" t="str">
        <f>VLOOKUP(Table_employee_timesheet_fact1[[#This Row],[employee_dim_employee_id]],Dim_Employee!A:C,3,FALSE)</f>
        <v>Darwin Zepeda Reyes</v>
      </c>
    </row>
    <row r="2030" spans="1:7" x14ac:dyDescent="0.25">
      <c r="A2030">
        <v>320</v>
      </c>
      <c r="B2030">
        <v>1</v>
      </c>
      <c r="C2030">
        <v>8.5</v>
      </c>
      <c r="D2030" s="2">
        <v>43913</v>
      </c>
      <c r="E2030" s="2">
        <v>43913</v>
      </c>
      <c r="F2030">
        <v>2</v>
      </c>
      <c r="G2030" s="10" t="str">
        <f>VLOOKUP(Table_employee_timesheet_fact1[[#This Row],[employee_dim_employee_id]],Dim_Employee!A:C,3,FALSE)</f>
        <v>Danir Hernandez</v>
      </c>
    </row>
    <row r="2031" spans="1:7" x14ac:dyDescent="0.25">
      <c r="A2031">
        <v>1662</v>
      </c>
      <c r="B2031">
        <v>1</v>
      </c>
      <c r="C2031">
        <v>8.5</v>
      </c>
      <c r="D2031" s="2">
        <v>43913</v>
      </c>
      <c r="E2031" s="2">
        <v>43913</v>
      </c>
      <c r="F2031">
        <v>17</v>
      </c>
      <c r="G2031" s="10" t="str">
        <f>VLOOKUP(Table_employee_timesheet_fact1[[#This Row],[employee_dim_employee_id]],Dim_Employee!A:C,3,FALSE)</f>
        <v>Maynor Galeano Martinez</v>
      </c>
    </row>
    <row r="2032" spans="1:7" x14ac:dyDescent="0.25">
      <c r="A2032">
        <v>738</v>
      </c>
      <c r="B2032">
        <v>1</v>
      </c>
      <c r="C2032">
        <v>8.5</v>
      </c>
      <c r="D2032" s="2">
        <v>43913</v>
      </c>
      <c r="E2032" s="2">
        <v>43913</v>
      </c>
      <c r="F2032">
        <v>7</v>
      </c>
      <c r="G2032" s="10" t="str">
        <f>VLOOKUP(Table_employee_timesheet_fact1[[#This Row],[employee_dim_employee_id]],Dim_Employee!A:C,3,FALSE)</f>
        <v>Heidy Alcantar</v>
      </c>
    </row>
    <row r="2033" spans="1:7" x14ac:dyDescent="0.25">
      <c r="A2033">
        <v>1093</v>
      </c>
      <c r="B2033">
        <v>1</v>
      </c>
      <c r="C2033">
        <v>8.5</v>
      </c>
      <c r="D2033" s="2">
        <v>43913</v>
      </c>
      <c r="E2033" s="2">
        <v>43913</v>
      </c>
      <c r="F2033">
        <v>9</v>
      </c>
      <c r="G2033" s="10" t="str">
        <f>VLOOKUP(Table_employee_timesheet_fact1[[#This Row],[employee_dim_employee_id]],Dim_Employee!A:C,3,FALSE)</f>
        <v>Jaime Sevilla Hernandez</v>
      </c>
    </row>
    <row r="2034" spans="1:7" x14ac:dyDescent="0.25">
      <c r="A2034">
        <v>321</v>
      </c>
      <c r="B2034">
        <v>1</v>
      </c>
      <c r="C2034">
        <v>9.25</v>
      </c>
      <c r="D2034" s="2">
        <v>43910</v>
      </c>
      <c r="E2034" s="2">
        <v>43910</v>
      </c>
      <c r="F2034">
        <v>2</v>
      </c>
      <c r="G2034" s="10" t="str">
        <f>VLOOKUP(Table_employee_timesheet_fact1[[#This Row],[employee_dim_employee_id]],Dim_Employee!A:C,3,FALSE)</f>
        <v>Danir Hernandez</v>
      </c>
    </row>
    <row r="2035" spans="1:7" x14ac:dyDescent="0.25">
      <c r="A2035">
        <v>2045</v>
      </c>
      <c r="B2035">
        <v>1</v>
      </c>
      <c r="C2035">
        <v>8.5</v>
      </c>
      <c r="D2035" s="2">
        <v>43910</v>
      </c>
      <c r="E2035" s="2">
        <v>43910</v>
      </c>
      <c r="F2035">
        <v>19</v>
      </c>
      <c r="G2035" s="10" t="str">
        <f>VLOOKUP(Table_employee_timesheet_fact1[[#This Row],[employee_dim_employee_id]],Dim_Employee!A:C,3,FALSE)</f>
        <v>Ruth Alcantar</v>
      </c>
    </row>
    <row r="2036" spans="1:7" x14ac:dyDescent="0.25">
      <c r="A2036">
        <v>566</v>
      </c>
      <c r="B2036">
        <v>1</v>
      </c>
      <c r="C2036">
        <v>8.5</v>
      </c>
      <c r="D2036" s="2">
        <v>43910</v>
      </c>
      <c r="E2036" s="2">
        <v>43910</v>
      </c>
      <c r="F2036">
        <v>4</v>
      </c>
      <c r="G2036" s="10" t="str">
        <f>VLOOKUP(Table_employee_timesheet_fact1[[#This Row],[employee_dim_employee_id]],Dim_Employee!A:C,3,FALSE)</f>
        <v>Darwin Zepeda Reyes</v>
      </c>
    </row>
    <row r="2037" spans="1:7" x14ac:dyDescent="0.25">
      <c r="A2037">
        <v>2153</v>
      </c>
      <c r="B2037">
        <v>1</v>
      </c>
      <c r="C2037">
        <v>9.75</v>
      </c>
      <c r="D2037" s="2">
        <v>43910</v>
      </c>
      <c r="E2037" s="2">
        <v>43910</v>
      </c>
      <c r="F2037">
        <v>21</v>
      </c>
      <c r="G2037" s="10" t="str">
        <f>VLOOKUP(Table_employee_timesheet_fact1[[#This Row],[employee_dim_employee_id]],Dim_Employee!A:C,3,FALSE)</f>
        <v>Wilmer Sevilla</v>
      </c>
    </row>
    <row r="2038" spans="1:7" x14ac:dyDescent="0.25">
      <c r="A2038">
        <v>1663</v>
      </c>
      <c r="B2038">
        <v>1</v>
      </c>
      <c r="C2038">
        <v>8.5</v>
      </c>
      <c r="D2038" s="2">
        <v>43910</v>
      </c>
      <c r="E2038" s="2">
        <v>43910</v>
      </c>
      <c r="F2038">
        <v>17</v>
      </c>
      <c r="G2038" s="10" t="str">
        <f>VLOOKUP(Table_employee_timesheet_fact1[[#This Row],[employee_dim_employee_id]],Dim_Employee!A:C,3,FALSE)</f>
        <v>Maynor Galeano Martinez</v>
      </c>
    </row>
    <row r="2039" spans="1:7" x14ac:dyDescent="0.25">
      <c r="A2039">
        <v>739</v>
      </c>
      <c r="B2039">
        <v>1</v>
      </c>
      <c r="C2039">
        <v>8.5</v>
      </c>
      <c r="D2039" s="2">
        <v>43910</v>
      </c>
      <c r="E2039" s="2">
        <v>43910</v>
      </c>
      <c r="F2039">
        <v>7</v>
      </c>
      <c r="G2039" s="10" t="str">
        <f>VLOOKUP(Table_employee_timesheet_fact1[[#This Row],[employee_dim_employee_id]],Dim_Employee!A:C,3,FALSE)</f>
        <v>Heidy Alcantar</v>
      </c>
    </row>
    <row r="2040" spans="1:7" x14ac:dyDescent="0.25">
      <c r="A2040">
        <v>1094</v>
      </c>
      <c r="B2040">
        <v>1</v>
      </c>
      <c r="C2040">
        <v>9.75</v>
      </c>
      <c r="D2040" s="2">
        <v>43910</v>
      </c>
      <c r="E2040" s="2">
        <v>43910</v>
      </c>
      <c r="F2040">
        <v>9</v>
      </c>
      <c r="G2040" s="10" t="str">
        <f>VLOOKUP(Table_employee_timesheet_fact1[[#This Row],[employee_dim_employee_id]],Dim_Employee!A:C,3,FALSE)</f>
        <v>Jaime Sevilla Hernandez</v>
      </c>
    </row>
    <row r="2041" spans="1:7" x14ac:dyDescent="0.25">
      <c r="A2041">
        <v>2046</v>
      </c>
      <c r="B2041">
        <v>1</v>
      </c>
      <c r="C2041">
        <v>9</v>
      </c>
      <c r="D2041" s="2">
        <v>43909</v>
      </c>
      <c r="E2041" s="2">
        <v>43909</v>
      </c>
      <c r="F2041">
        <v>19</v>
      </c>
      <c r="G2041" s="10" t="str">
        <f>VLOOKUP(Table_employee_timesheet_fact1[[#This Row],[employee_dim_employee_id]],Dim_Employee!A:C,3,FALSE)</f>
        <v>Ruth Alcantar</v>
      </c>
    </row>
    <row r="2042" spans="1:7" x14ac:dyDescent="0.25">
      <c r="A2042">
        <v>740</v>
      </c>
      <c r="B2042">
        <v>1</v>
      </c>
      <c r="C2042">
        <v>9</v>
      </c>
      <c r="D2042" s="2">
        <v>43909</v>
      </c>
      <c r="E2042" s="2">
        <v>43909</v>
      </c>
      <c r="F2042">
        <v>7</v>
      </c>
      <c r="G2042" s="10" t="str">
        <f>VLOOKUP(Table_employee_timesheet_fact1[[#This Row],[employee_dim_employee_id]],Dim_Employee!A:C,3,FALSE)</f>
        <v>Heidy Alcantar</v>
      </c>
    </row>
    <row r="2043" spans="1:7" x14ac:dyDescent="0.25">
      <c r="A2043">
        <v>2154</v>
      </c>
      <c r="B2043">
        <v>1</v>
      </c>
      <c r="C2043">
        <v>9.5</v>
      </c>
      <c r="D2043" s="2">
        <v>43909</v>
      </c>
      <c r="E2043" s="2">
        <v>43909</v>
      </c>
      <c r="F2043">
        <v>21</v>
      </c>
      <c r="G2043" s="10" t="str">
        <f>VLOOKUP(Table_employee_timesheet_fact1[[#This Row],[employee_dim_employee_id]],Dim_Employee!A:C,3,FALSE)</f>
        <v>Wilmer Sevilla</v>
      </c>
    </row>
    <row r="2044" spans="1:7" x14ac:dyDescent="0.25">
      <c r="A2044">
        <v>322</v>
      </c>
      <c r="B2044">
        <v>1</v>
      </c>
      <c r="C2044">
        <v>8</v>
      </c>
      <c r="D2044" s="2">
        <v>43909</v>
      </c>
      <c r="E2044" s="2">
        <v>43909</v>
      </c>
      <c r="F2044">
        <v>2</v>
      </c>
      <c r="G2044" s="10" t="str">
        <f>VLOOKUP(Table_employee_timesheet_fact1[[#This Row],[employee_dim_employee_id]],Dim_Employee!A:C,3,FALSE)</f>
        <v>Danir Hernandez</v>
      </c>
    </row>
    <row r="2045" spans="1:7" x14ac:dyDescent="0.25">
      <c r="A2045">
        <v>1664</v>
      </c>
      <c r="B2045">
        <v>1</v>
      </c>
      <c r="C2045">
        <v>8</v>
      </c>
      <c r="D2045" s="2">
        <v>43909</v>
      </c>
      <c r="E2045" s="2">
        <v>43909</v>
      </c>
      <c r="F2045">
        <v>17</v>
      </c>
      <c r="G2045" s="10" t="str">
        <f>VLOOKUP(Table_employee_timesheet_fact1[[#This Row],[employee_dim_employee_id]],Dim_Employee!A:C,3,FALSE)</f>
        <v>Maynor Galeano Martinez</v>
      </c>
    </row>
    <row r="2046" spans="1:7" x14ac:dyDescent="0.25">
      <c r="A2046">
        <v>567</v>
      </c>
      <c r="B2046">
        <v>1</v>
      </c>
      <c r="C2046">
        <v>8.75</v>
      </c>
      <c r="D2046" s="2">
        <v>43909</v>
      </c>
      <c r="E2046" s="2">
        <v>43909</v>
      </c>
      <c r="F2046">
        <v>4</v>
      </c>
      <c r="G2046" s="10" t="str">
        <f>VLOOKUP(Table_employee_timesheet_fact1[[#This Row],[employee_dim_employee_id]],Dim_Employee!A:C,3,FALSE)</f>
        <v>Darwin Zepeda Reyes</v>
      </c>
    </row>
    <row r="2047" spans="1:7" x14ac:dyDescent="0.25">
      <c r="A2047">
        <v>1095</v>
      </c>
      <c r="B2047">
        <v>1</v>
      </c>
      <c r="C2047">
        <v>9.5</v>
      </c>
      <c r="D2047" s="2">
        <v>43909</v>
      </c>
      <c r="E2047" s="2">
        <v>43909</v>
      </c>
      <c r="F2047">
        <v>9</v>
      </c>
      <c r="G2047" s="10" t="str">
        <f>VLOOKUP(Table_employee_timesheet_fact1[[#This Row],[employee_dim_employee_id]],Dim_Employee!A:C,3,FALSE)</f>
        <v>Jaime Sevilla Hernandez</v>
      </c>
    </row>
    <row r="2048" spans="1:7" x14ac:dyDescent="0.25">
      <c r="A2048">
        <v>741</v>
      </c>
      <c r="B2048">
        <v>1</v>
      </c>
      <c r="C2048">
        <v>12.75</v>
      </c>
      <c r="D2048" s="2">
        <v>43908</v>
      </c>
      <c r="E2048" s="2">
        <v>43908</v>
      </c>
      <c r="F2048">
        <v>7</v>
      </c>
      <c r="G2048" s="10" t="str">
        <f>VLOOKUP(Table_employee_timesheet_fact1[[#This Row],[employee_dim_employee_id]],Dim_Employee!A:C,3,FALSE)</f>
        <v>Heidy Alcantar</v>
      </c>
    </row>
    <row r="2049" spans="1:7" x14ac:dyDescent="0.25">
      <c r="A2049">
        <v>323</v>
      </c>
      <c r="B2049">
        <v>1</v>
      </c>
      <c r="C2049">
        <v>8</v>
      </c>
      <c r="D2049" s="2">
        <v>43908</v>
      </c>
      <c r="E2049" s="2">
        <v>43908</v>
      </c>
      <c r="F2049">
        <v>2</v>
      </c>
      <c r="G2049" s="10" t="str">
        <f>VLOOKUP(Table_employee_timesheet_fact1[[#This Row],[employee_dim_employee_id]],Dim_Employee!A:C,3,FALSE)</f>
        <v>Danir Hernandez</v>
      </c>
    </row>
    <row r="2050" spans="1:7" x14ac:dyDescent="0.25">
      <c r="A2050">
        <v>1665</v>
      </c>
      <c r="B2050">
        <v>1</v>
      </c>
      <c r="C2050">
        <v>8</v>
      </c>
      <c r="D2050" s="2">
        <v>43908</v>
      </c>
      <c r="E2050" s="2">
        <v>43908</v>
      </c>
      <c r="F2050">
        <v>17</v>
      </c>
      <c r="G2050" s="10" t="str">
        <f>VLOOKUP(Table_employee_timesheet_fact1[[#This Row],[employee_dim_employee_id]],Dim_Employee!A:C,3,FALSE)</f>
        <v>Maynor Galeano Martinez</v>
      </c>
    </row>
    <row r="2051" spans="1:7" x14ac:dyDescent="0.25">
      <c r="A2051">
        <v>2155</v>
      </c>
      <c r="B2051">
        <v>1</v>
      </c>
      <c r="C2051">
        <v>13.5</v>
      </c>
      <c r="D2051" s="2">
        <v>43908</v>
      </c>
      <c r="E2051" s="2">
        <v>43908</v>
      </c>
      <c r="F2051">
        <v>21</v>
      </c>
      <c r="G2051" s="10" t="str">
        <f>VLOOKUP(Table_employee_timesheet_fact1[[#This Row],[employee_dim_employee_id]],Dim_Employee!A:C,3,FALSE)</f>
        <v>Wilmer Sevilla</v>
      </c>
    </row>
    <row r="2052" spans="1:7" x14ac:dyDescent="0.25">
      <c r="A2052">
        <v>568</v>
      </c>
      <c r="B2052">
        <v>1</v>
      </c>
      <c r="C2052">
        <v>7.75</v>
      </c>
      <c r="D2052" s="2">
        <v>43908</v>
      </c>
      <c r="E2052" s="2">
        <v>43908</v>
      </c>
      <c r="F2052">
        <v>4</v>
      </c>
      <c r="G2052" s="10" t="str">
        <f>VLOOKUP(Table_employee_timesheet_fact1[[#This Row],[employee_dim_employee_id]],Dim_Employee!A:C,3,FALSE)</f>
        <v>Darwin Zepeda Reyes</v>
      </c>
    </row>
    <row r="2053" spans="1:7" x14ac:dyDescent="0.25">
      <c r="A2053">
        <v>1096</v>
      </c>
      <c r="B2053">
        <v>1</v>
      </c>
      <c r="C2053">
        <v>13.5</v>
      </c>
      <c r="D2053" s="2">
        <v>43908</v>
      </c>
      <c r="E2053" s="2">
        <v>43908</v>
      </c>
      <c r="F2053">
        <v>9</v>
      </c>
      <c r="G2053" s="10" t="str">
        <f>VLOOKUP(Table_employee_timesheet_fact1[[#This Row],[employee_dim_employee_id]],Dim_Employee!A:C,3,FALSE)</f>
        <v>Jaime Sevilla Hernandez</v>
      </c>
    </row>
    <row r="2054" spans="1:7" x14ac:dyDescent="0.25">
      <c r="A2054">
        <v>2047</v>
      </c>
      <c r="B2054">
        <v>1</v>
      </c>
      <c r="C2054">
        <v>12.75</v>
      </c>
      <c r="D2054" s="2">
        <v>43908</v>
      </c>
      <c r="E2054" s="2">
        <v>43908</v>
      </c>
      <c r="F2054">
        <v>19</v>
      </c>
      <c r="G2054" s="10" t="str">
        <f>VLOOKUP(Table_employee_timesheet_fact1[[#This Row],[employee_dim_employee_id]],Dim_Employee!A:C,3,FALSE)</f>
        <v>Ruth Alcantar</v>
      </c>
    </row>
    <row r="2055" spans="1:7" x14ac:dyDescent="0.25">
      <c r="A2055">
        <v>1097</v>
      </c>
      <c r="B2055">
        <v>1</v>
      </c>
      <c r="C2055">
        <v>7.5</v>
      </c>
      <c r="D2055" s="2">
        <v>43907</v>
      </c>
      <c r="E2055" s="2">
        <v>43907</v>
      </c>
      <c r="F2055">
        <v>9</v>
      </c>
      <c r="G2055" s="10" t="str">
        <f>VLOOKUP(Table_employee_timesheet_fact1[[#This Row],[employee_dim_employee_id]],Dim_Employee!A:C,3,FALSE)</f>
        <v>Jaime Sevilla Hernandez</v>
      </c>
    </row>
    <row r="2056" spans="1:7" x14ac:dyDescent="0.25">
      <c r="A2056">
        <v>324</v>
      </c>
      <c r="B2056">
        <v>1</v>
      </c>
      <c r="C2056">
        <v>7</v>
      </c>
      <c r="D2056" s="2">
        <v>43907</v>
      </c>
      <c r="E2056" s="2">
        <v>43907</v>
      </c>
      <c r="F2056">
        <v>2</v>
      </c>
      <c r="G2056" s="10" t="str">
        <f>VLOOKUP(Table_employee_timesheet_fact1[[#This Row],[employee_dim_employee_id]],Dim_Employee!A:C,3,FALSE)</f>
        <v>Danir Hernandez</v>
      </c>
    </row>
    <row r="2057" spans="1:7" x14ac:dyDescent="0.25">
      <c r="A2057">
        <v>1666</v>
      </c>
      <c r="B2057">
        <v>1</v>
      </c>
      <c r="C2057">
        <v>6.75</v>
      </c>
      <c r="D2057" s="2">
        <v>43907</v>
      </c>
      <c r="E2057" s="2">
        <v>43907</v>
      </c>
      <c r="F2057">
        <v>17</v>
      </c>
      <c r="G2057" s="10" t="str">
        <f>VLOOKUP(Table_employee_timesheet_fact1[[#This Row],[employee_dim_employee_id]],Dim_Employee!A:C,3,FALSE)</f>
        <v>Maynor Galeano Martinez</v>
      </c>
    </row>
    <row r="2058" spans="1:7" x14ac:dyDescent="0.25">
      <c r="A2058">
        <v>742</v>
      </c>
      <c r="B2058">
        <v>1</v>
      </c>
      <c r="C2058">
        <v>7</v>
      </c>
      <c r="D2058" s="2">
        <v>43907</v>
      </c>
      <c r="E2058" s="2">
        <v>43907</v>
      </c>
      <c r="F2058">
        <v>7</v>
      </c>
      <c r="G2058" s="10" t="str">
        <f>VLOOKUP(Table_employee_timesheet_fact1[[#This Row],[employee_dim_employee_id]],Dim_Employee!A:C,3,FALSE)</f>
        <v>Heidy Alcantar</v>
      </c>
    </row>
    <row r="2059" spans="1:7" x14ac:dyDescent="0.25">
      <c r="A2059">
        <v>2156</v>
      </c>
      <c r="B2059">
        <v>1</v>
      </c>
      <c r="C2059">
        <v>7.5</v>
      </c>
      <c r="D2059" s="2">
        <v>43907</v>
      </c>
      <c r="E2059" s="2">
        <v>43907</v>
      </c>
      <c r="F2059">
        <v>21</v>
      </c>
      <c r="G2059" s="10" t="str">
        <f>VLOOKUP(Table_employee_timesheet_fact1[[#This Row],[employee_dim_employee_id]],Dim_Employee!A:C,3,FALSE)</f>
        <v>Wilmer Sevilla</v>
      </c>
    </row>
    <row r="2060" spans="1:7" x14ac:dyDescent="0.25">
      <c r="A2060">
        <v>2048</v>
      </c>
      <c r="B2060">
        <v>1</v>
      </c>
      <c r="C2060">
        <v>7</v>
      </c>
      <c r="D2060" s="2">
        <v>43907</v>
      </c>
      <c r="E2060" s="2">
        <v>43907</v>
      </c>
      <c r="F2060">
        <v>19</v>
      </c>
      <c r="G2060" s="10" t="str">
        <f>VLOOKUP(Table_employee_timesheet_fact1[[#This Row],[employee_dim_employee_id]],Dim_Employee!A:C,3,FALSE)</f>
        <v>Ruth Alcantar</v>
      </c>
    </row>
    <row r="2061" spans="1:7" x14ac:dyDescent="0.25">
      <c r="A2061">
        <v>569</v>
      </c>
      <c r="B2061">
        <v>1</v>
      </c>
      <c r="C2061">
        <v>7</v>
      </c>
      <c r="D2061" s="2">
        <v>43907</v>
      </c>
      <c r="E2061" s="2">
        <v>43907</v>
      </c>
      <c r="F2061">
        <v>4</v>
      </c>
      <c r="G2061" s="10" t="str">
        <f>VLOOKUP(Table_employee_timesheet_fact1[[#This Row],[employee_dim_employee_id]],Dim_Employee!A:C,3,FALSE)</f>
        <v>Darwin Zepeda Reyes</v>
      </c>
    </row>
    <row r="2062" spans="1:7" x14ac:dyDescent="0.25">
      <c r="A2062">
        <v>325</v>
      </c>
      <c r="B2062">
        <v>1</v>
      </c>
      <c r="C2062">
        <v>7.5</v>
      </c>
      <c r="D2062" s="2">
        <v>43906</v>
      </c>
      <c r="E2062" s="2">
        <v>43906</v>
      </c>
      <c r="F2062">
        <v>2</v>
      </c>
      <c r="G2062" s="10" t="str">
        <f>VLOOKUP(Table_employee_timesheet_fact1[[#This Row],[employee_dim_employee_id]],Dim_Employee!A:C,3,FALSE)</f>
        <v>Danir Hernandez</v>
      </c>
    </row>
    <row r="2063" spans="1:7" x14ac:dyDescent="0.25">
      <c r="A2063">
        <v>2157</v>
      </c>
      <c r="B2063">
        <v>1</v>
      </c>
      <c r="C2063">
        <v>8.75</v>
      </c>
      <c r="D2063" s="2">
        <v>43906</v>
      </c>
      <c r="E2063" s="2">
        <v>43906</v>
      </c>
      <c r="F2063">
        <v>21</v>
      </c>
      <c r="G2063" s="10" t="str">
        <f>VLOOKUP(Table_employee_timesheet_fact1[[#This Row],[employee_dim_employee_id]],Dim_Employee!A:C,3,FALSE)</f>
        <v>Wilmer Sevilla</v>
      </c>
    </row>
    <row r="2064" spans="1:7" x14ac:dyDescent="0.25">
      <c r="A2064">
        <v>1667</v>
      </c>
      <c r="B2064">
        <v>1</v>
      </c>
      <c r="C2064">
        <v>7.5</v>
      </c>
      <c r="D2064" s="2">
        <v>43906</v>
      </c>
      <c r="E2064" s="2">
        <v>43906</v>
      </c>
      <c r="F2064">
        <v>17</v>
      </c>
      <c r="G2064" s="10" t="str">
        <f>VLOOKUP(Table_employee_timesheet_fact1[[#This Row],[employee_dim_employee_id]],Dim_Employee!A:C,3,FALSE)</f>
        <v>Maynor Galeano Martinez</v>
      </c>
    </row>
    <row r="2065" spans="1:7" x14ac:dyDescent="0.25">
      <c r="A2065">
        <v>1098</v>
      </c>
      <c r="B2065">
        <v>1</v>
      </c>
      <c r="C2065">
        <v>8.75</v>
      </c>
      <c r="D2065" s="2">
        <v>43906</v>
      </c>
      <c r="E2065" s="2">
        <v>43906</v>
      </c>
      <c r="F2065">
        <v>9</v>
      </c>
      <c r="G2065" s="10" t="str">
        <f>VLOOKUP(Table_employee_timesheet_fact1[[#This Row],[employee_dim_employee_id]],Dim_Employee!A:C,3,FALSE)</f>
        <v>Jaime Sevilla Hernandez</v>
      </c>
    </row>
    <row r="2066" spans="1:7" x14ac:dyDescent="0.25">
      <c r="A2066">
        <v>2049</v>
      </c>
      <c r="B2066">
        <v>1</v>
      </c>
      <c r="C2066">
        <v>7.75</v>
      </c>
      <c r="D2066" s="2">
        <v>43906</v>
      </c>
      <c r="E2066" s="2">
        <v>43906</v>
      </c>
      <c r="F2066">
        <v>19</v>
      </c>
      <c r="G2066" s="10" t="str">
        <f>VLOOKUP(Table_employee_timesheet_fact1[[#This Row],[employee_dim_employee_id]],Dim_Employee!A:C,3,FALSE)</f>
        <v>Ruth Alcantar</v>
      </c>
    </row>
    <row r="2067" spans="1:7" x14ac:dyDescent="0.25">
      <c r="A2067">
        <v>570</v>
      </c>
      <c r="B2067">
        <v>1</v>
      </c>
      <c r="C2067">
        <v>7.75</v>
      </c>
      <c r="D2067" s="2">
        <v>43906</v>
      </c>
      <c r="E2067" s="2">
        <v>43906</v>
      </c>
      <c r="F2067">
        <v>4</v>
      </c>
      <c r="G2067" s="10" t="str">
        <f>VLOOKUP(Table_employee_timesheet_fact1[[#This Row],[employee_dim_employee_id]],Dim_Employee!A:C,3,FALSE)</f>
        <v>Darwin Zepeda Reyes</v>
      </c>
    </row>
    <row r="2068" spans="1:7" x14ac:dyDescent="0.25">
      <c r="A2068">
        <v>743</v>
      </c>
      <c r="B2068">
        <v>1</v>
      </c>
      <c r="C2068">
        <v>7.75</v>
      </c>
      <c r="D2068" s="2">
        <v>43906</v>
      </c>
      <c r="E2068" s="2">
        <v>43906</v>
      </c>
      <c r="F2068">
        <v>7</v>
      </c>
      <c r="G2068" s="10" t="str">
        <f>VLOOKUP(Table_employee_timesheet_fact1[[#This Row],[employee_dim_employee_id]],Dim_Employee!A:C,3,FALSE)</f>
        <v>Heidy Alcantar</v>
      </c>
    </row>
    <row r="2069" spans="1:7" x14ac:dyDescent="0.25">
      <c r="A2069">
        <v>2050</v>
      </c>
      <c r="B2069">
        <v>1</v>
      </c>
      <c r="C2069">
        <v>7.75</v>
      </c>
      <c r="D2069" s="2">
        <v>43903</v>
      </c>
      <c r="E2069" s="2">
        <v>43903</v>
      </c>
      <c r="F2069">
        <v>19</v>
      </c>
      <c r="G2069" s="10" t="str">
        <f>VLOOKUP(Table_employee_timesheet_fact1[[#This Row],[employee_dim_employee_id]],Dim_Employee!A:C,3,FALSE)</f>
        <v>Ruth Alcantar</v>
      </c>
    </row>
    <row r="2070" spans="1:7" x14ac:dyDescent="0.25">
      <c r="A2070">
        <v>571</v>
      </c>
      <c r="B2070">
        <v>1</v>
      </c>
      <c r="C2070">
        <v>7.75</v>
      </c>
      <c r="D2070" s="2">
        <v>43903</v>
      </c>
      <c r="E2070" s="2">
        <v>43903</v>
      </c>
      <c r="F2070">
        <v>4</v>
      </c>
      <c r="G2070" s="10" t="str">
        <f>VLOOKUP(Table_employee_timesheet_fact1[[#This Row],[employee_dim_employee_id]],Dim_Employee!A:C,3,FALSE)</f>
        <v>Darwin Zepeda Reyes</v>
      </c>
    </row>
    <row r="2071" spans="1:7" x14ac:dyDescent="0.25">
      <c r="A2071">
        <v>326</v>
      </c>
      <c r="B2071">
        <v>1</v>
      </c>
      <c r="C2071">
        <v>7.75</v>
      </c>
      <c r="D2071" s="2">
        <v>43903</v>
      </c>
      <c r="E2071" s="2">
        <v>43903</v>
      </c>
      <c r="F2071">
        <v>2</v>
      </c>
      <c r="G2071" s="10" t="str">
        <f>VLOOKUP(Table_employee_timesheet_fact1[[#This Row],[employee_dim_employee_id]],Dim_Employee!A:C,3,FALSE)</f>
        <v>Danir Hernandez</v>
      </c>
    </row>
    <row r="2072" spans="1:7" x14ac:dyDescent="0.25">
      <c r="A2072">
        <v>1668</v>
      </c>
      <c r="B2072">
        <v>1</v>
      </c>
      <c r="C2072">
        <v>7.75</v>
      </c>
      <c r="D2072" s="2">
        <v>43903</v>
      </c>
      <c r="E2072" s="2">
        <v>43903</v>
      </c>
      <c r="F2072">
        <v>17</v>
      </c>
      <c r="G2072" s="10" t="str">
        <f>VLOOKUP(Table_employee_timesheet_fact1[[#This Row],[employee_dim_employee_id]],Dim_Employee!A:C,3,FALSE)</f>
        <v>Maynor Galeano Martinez</v>
      </c>
    </row>
    <row r="2073" spans="1:7" x14ac:dyDescent="0.25">
      <c r="A2073">
        <v>744</v>
      </c>
      <c r="B2073">
        <v>1</v>
      </c>
      <c r="C2073">
        <v>7.75</v>
      </c>
      <c r="D2073" s="2">
        <v>43903</v>
      </c>
      <c r="E2073" s="2">
        <v>43903</v>
      </c>
      <c r="F2073">
        <v>7</v>
      </c>
      <c r="G2073" s="10" t="str">
        <f>VLOOKUP(Table_employee_timesheet_fact1[[#This Row],[employee_dim_employee_id]],Dim_Employee!A:C,3,FALSE)</f>
        <v>Heidy Alcantar</v>
      </c>
    </row>
    <row r="2074" spans="1:7" x14ac:dyDescent="0.25">
      <c r="A2074">
        <v>2158</v>
      </c>
      <c r="B2074">
        <v>1</v>
      </c>
      <c r="C2074">
        <v>8.5</v>
      </c>
      <c r="D2074" s="2">
        <v>43903</v>
      </c>
      <c r="E2074" s="2">
        <v>43903</v>
      </c>
      <c r="F2074">
        <v>21</v>
      </c>
      <c r="G2074" s="10" t="str">
        <f>VLOOKUP(Table_employee_timesheet_fact1[[#This Row],[employee_dim_employee_id]],Dim_Employee!A:C,3,FALSE)</f>
        <v>Wilmer Sevilla</v>
      </c>
    </row>
    <row r="2075" spans="1:7" x14ac:dyDescent="0.25">
      <c r="A2075">
        <v>572</v>
      </c>
      <c r="B2075">
        <v>1</v>
      </c>
      <c r="C2075">
        <v>7.5</v>
      </c>
      <c r="D2075" s="2">
        <v>43902</v>
      </c>
      <c r="E2075" s="2">
        <v>43902</v>
      </c>
      <c r="F2075">
        <v>4</v>
      </c>
      <c r="G2075" s="10" t="str">
        <f>VLOOKUP(Table_employee_timesheet_fact1[[#This Row],[employee_dim_employee_id]],Dim_Employee!A:C,3,FALSE)</f>
        <v>Darwin Zepeda Reyes</v>
      </c>
    </row>
    <row r="2076" spans="1:7" x14ac:dyDescent="0.25">
      <c r="A2076">
        <v>2051</v>
      </c>
      <c r="B2076">
        <v>1</v>
      </c>
      <c r="C2076">
        <v>6.75</v>
      </c>
      <c r="D2076" s="2">
        <v>43902</v>
      </c>
      <c r="E2076" s="2">
        <v>43902</v>
      </c>
      <c r="F2076">
        <v>19</v>
      </c>
      <c r="G2076" s="10" t="str">
        <f>VLOOKUP(Table_employee_timesheet_fact1[[#This Row],[employee_dim_employee_id]],Dim_Employee!A:C,3,FALSE)</f>
        <v>Ruth Alcantar</v>
      </c>
    </row>
    <row r="2077" spans="1:7" x14ac:dyDescent="0.25">
      <c r="A2077">
        <v>745</v>
      </c>
      <c r="B2077">
        <v>1</v>
      </c>
      <c r="C2077">
        <v>6.75</v>
      </c>
      <c r="D2077" s="2">
        <v>43902</v>
      </c>
      <c r="E2077" s="2">
        <v>43902</v>
      </c>
      <c r="F2077">
        <v>7</v>
      </c>
      <c r="G2077" s="10" t="str">
        <f>VLOOKUP(Table_employee_timesheet_fact1[[#This Row],[employee_dim_employee_id]],Dim_Employee!A:C,3,FALSE)</f>
        <v>Heidy Alcantar</v>
      </c>
    </row>
    <row r="2078" spans="1:7" x14ac:dyDescent="0.25">
      <c r="A2078">
        <v>1669</v>
      </c>
      <c r="B2078">
        <v>1</v>
      </c>
      <c r="C2078">
        <v>8.5</v>
      </c>
      <c r="D2078" s="2">
        <v>43902</v>
      </c>
      <c r="E2078" s="2">
        <v>43902</v>
      </c>
      <c r="F2078">
        <v>17</v>
      </c>
      <c r="G2078" s="10" t="str">
        <f>VLOOKUP(Table_employee_timesheet_fact1[[#This Row],[employee_dim_employee_id]],Dim_Employee!A:C,3,FALSE)</f>
        <v>Maynor Galeano Martinez</v>
      </c>
    </row>
    <row r="2079" spans="1:7" x14ac:dyDescent="0.25">
      <c r="A2079">
        <v>2159</v>
      </c>
      <c r="B2079">
        <v>1</v>
      </c>
      <c r="C2079">
        <v>7.25</v>
      </c>
      <c r="D2079" s="2">
        <v>43902</v>
      </c>
      <c r="E2079" s="2">
        <v>43902</v>
      </c>
      <c r="F2079">
        <v>21</v>
      </c>
      <c r="G2079" s="10" t="str">
        <f>VLOOKUP(Table_employee_timesheet_fact1[[#This Row],[employee_dim_employee_id]],Dim_Employee!A:C,3,FALSE)</f>
        <v>Wilmer Sevilla</v>
      </c>
    </row>
    <row r="2080" spans="1:7" x14ac:dyDescent="0.25">
      <c r="A2080">
        <v>327</v>
      </c>
      <c r="B2080">
        <v>1</v>
      </c>
      <c r="C2080">
        <v>8</v>
      </c>
      <c r="D2080" s="2">
        <v>43902</v>
      </c>
      <c r="E2080" s="2">
        <v>43902</v>
      </c>
      <c r="F2080">
        <v>2</v>
      </c>
      <c r="G2080" s="10" t="str">
        <f>VLOOKUP(Table_employee_timesheet_fact1[[#This Row],[employee_dim_employee_id]],Dim_Employee!A:C,3,FALSE)</f>
        <v>Danir Hernandez</v>
      </c>
    </row>
    <row r="2081" spans="1:7" x14ac:dyDescent="0.25">
      <c r="A2081">
        <v>2052</v>
      </c>
      <c r="B2081">
        <v>1</v>
      </c>
      <c r="C2081">
        <v>9.25</v>
      </c>
      <c r="D2081" s="2">
        <v>43901</v>
      </c>
      <c r="E2081" s="2">
        <v>43901</v>
      </c>
      <c r="F2081">
        <v>19</v>
      </c>
      <c r="G2081" s="10" t="str">
        <f>VLOOKUP(Table_employee_timesheet_fact1[[#This Row],[employee_dim_employee_id]],Dim_Employee!A:C,3,FALSE)</f>
        <v>Ruth Alcantar</v>
      </c>
    </row>
    <row r="2082" spans="1:7" x14ac:dyDescent="0.25">
      <c r="A2082">
        <v>573</v>
      </c>
      <c r="B2082">
        <v>1</v>
      </c>
      <c r="C2082">
        <v>9.25</v>
      </c>
      <c r="D2082" s="2">
        <v>43901</v>
      </c>
      <c r="E2082" s="2">
        <v>43901</v>
      </c>
      <c r="F2082">
        <v>4</v>
      </c>
      <c r="G2082" s="10" t="str">
        <f>VLOOKUP(Table_employee_timesheet_fact1[[#This Row],[employee_dim_employee_id]],Dim_Employee!A:C,3,FALSE)</f>
        <v>Darwin Zepeda Reyes</v>
      </c>
    </row>
    <row r="2083" spans="1:7" x14ac:dyDescent="0.25">
      <c r="A2083">
        <v>2160</v>
      </c>
      <c r="B2083">
        <v>1</v>
      </c>
      <c r="C2083">
        <v>9.25</v>
      </c>
      <c r="D2083" s="2">
        <v>43901</v>
      </c>
      <c r="E2083" s="2">
        <v>43901</v>
      </c>
      <c r="F2083">
        <v>21</v>
      </c>
      <c r="G2083" s="10" t="str">
        <f>VLOOKUP(Table_employee_timesheet_fact1[[#This Row],[employee_dim_employee_id]],Dim_Employee!A:C,3,FALSE)</f>
        <v>Wilmer Sevilla</v>
      </c>
    </row>
    <row r="2084" spans="1:7" x14ac:dyDescent="0.25">
      <c r="A2084">
        <v>328</v>
      </c>
      <c r="B2084">
        <v>1</v>
      </c>
      <c r="C2084">
        <v>9.25</v>
      </c>
      <c r="D2084" s="2">
        <v>43901</v>
      </c>
      <c r="E2084" s="2">
        <v>43901</v>
      </c>
      <c r="F2084">
        <v>2</v>
      </c>
      <c r="G2084" s="10" t="str">
        <f>VLOOKUP(Table_employee_timesheet_fact1[[#This Row],[employee_dim_employee_id]],Dim_Employee!A:C,3,FALSE)</f>
        <v>Danir Hernandez</v>
      </c>
    </row>
    <row r="2085" spans="1:7" x14ac:dyDescent="0.25">
      <c r="A2085">
        <v>1670</v>
      </c>
      <c r="B2085">
        <v>1</v>
      </c>
      <c r="C2085">
        <v>9.25</v>
      </c>
      <c r="D2085" s="2">
        <v>43901</v>
      </c>
      <c r="E2085" s="2">
        <v>43901</v>
      </c>
      <c r="F2085">
        <v>17</v>
      </c>
      <c r="G2085" s="10" t="str">
        <f>VLOOKUP(Table_employee_timesheet_fact1[[#This Row],[employee_dim_employee_id]],Dim_Employee!A:C,3,FALSE)</f>
        <v>Maynor Galeano Martinez</v>
      </c>
    </row>
    <row r="2086" spans="1:7" x14ac:dyDescent="0.25">
      <c r="A2086">
        <v>746</v>
      </c>
      <c r="B2086">
        <v>1</v>
      </c>
      <c r="C2086">
        <v>9.25</v>
      </c>
      <c r="D2086" s="2">
        <v>43901</v>
      </c>
      <c r="E2086" s="2">
        <v>43901</v>
      </c>
      <c r="F2086">
        <v>7</v>
      </c>
      <c r="G2086" s="10" t="str">
        <f>VLOOKUP(Table_employee_timesheet_fact1[[#This Row],[employee_dim_employee_id]],Dim_Employee!A:C,3,FALSE)</f>
        <v>Heidy Alcantar</v>
      </c>
    </row>
    <row r="2087" spans="1:7" x14ac:dyDescent="0.25">
      <c r="A2087">
        <v>2053</v>
      </c>
      <c r="B2087">
        <v>1</v>
      </c>
      <c r="C2087">
        <v>8.75</v>
      </c>
      <c r="D2087" s="2">
        <v>43900</v>
      </c>
      <c r="E2087" s="2">
        <v>43900</v>
      </c>
      <c r="F2087">
        <v>19</v>
      </c>
      <c r="G2087" s="10" t="str">
        <f>VLOOKUP(Table_employee_timesheet_fact1[[#This Row],[employee_dim_employee_id]],Dim_Employee!A:C,3,FALSE)</f>
        <v>Ruth Alcantar</v>
      </c>
    </row>
    <row r="2088" spans="1:7" x14ac:dyDescent="0.25">
      <c r="A2088">
        <v>574</v>
      </c>
      <c r="B2088">
        <v>1</v>
      </c>
      <c r="C2088">
        <v>8.75</v>
      </c>
      <c r="D2088" s="2">
        <v>43900</v>
      </c>
      <c r="E2088" s="2">
        <v>43900</v>
      </c>
      <c r="F2088">
        <v>4</v>
      </c>
      <c r="G2088" s="10" t="str">
        <f>VLOOKUP(Table_employee_timesheet_fact1[[#This Row],[employee_dim_employee_id]],Dim_Employee!A:C,3,FALSE)</f>
        <v>Darwin Zepeda Reyes</v>
      </c>
    </row>
    <row r="2089" spans="1:7" x14ac:dyDescent="0.25">
      <c r="A2089">
        <v>329</v>
      </c>
      <c r="B2089">
        <v>1</v>
      </c>
      <c r="C2089">
        <v>8.75</v>
      </c>
      <c r="D2089" s="2">
        <v>43900</v>
      </c>
      <c r="E2089" s="2">
        <v>43900</v>
      </c>
      <c r="F2089">
        <v>2</v>
      </c>
      <c r="G2089" s="10" t="str">
        <f>VLOOKUP(Table_employee_timesheet_fact1[[#This Row],[employee_dim_employee_id]],Dim_Employee!A:C,3,FALSE)</f>
        <v>Danir Hernandez</v>
      </c>
    </row>
    <row r="2090" spans="1:7" x14ac:dyDescent="0.25">
      <c r="A2090">
        <v>1671</v>
      </c>
      <c r="B2090">
        <v>1</v>
      </c>
      <c r="C2090">
        <v>8.75</v>
      </c>
      <c r="D2090" s="2">
        <v>43900</v>
      </c>
      <c r="E2090" s="2">
        <v>43900</v>
      </c>
      <c r="F2090">
        <v>17</v>
      </c>
      <c r="G2090" s="10" t="str">
        <f>VLOOKUP(Table_employee_timesheet_fact1[[#This Row],[employee_dim_employee_id]],Dim_Employee!A:C,3,FALSE)</f>
        <v>Maynor Galeano Martinez</v>
      </c>
    </row>
    <row r="2091" spans="1:7" x14ac:dyDescent="0.25">
      <c r="A2091">
        <v>747</v>
      </c>
      <c r="B2091">
        <v>1</v>
      </c>
      <c r="C2091">
        <v>8.75</v>
      </c>
      <c r="D2091" s="2">
        <v>43900</v>
      </c>
      <c r="E2091" s="2">
        <v>43900</v>
      </c>
      <c r="F2091">
        <v>7</v>
      </c>
      <c r="G2091" s="10" t="str">
        <f>VLOOKUP(Table_employee_timesheet_fact1[[#This Row],[employee_dim_employee_id]],Dim_Employee!A:C,3,FALSE)</f>
        <v>Heidy Alcantar</v>
      </c>
    </row>
    <row r="2092" spans="1:7" x14ac:dyDescent="0.25">
      <c r="A2092">
        <v>2161</v>
      </c>
      <c r="B2092">
        <v>1</v>
      </c>
      <c r="C2092">
        <v>9.75</v>
      </c>
      <c r="D2092" s="2">
        <v>43900</v>
      </c>
      <c r="E2092" s="2">
        <v>43900</v>
      </c>
      <c r="F2092">
        <v>21</v>
      </c>
      <c r="G2092" s="10" t="str">
        <f>VLOOKUP(Table_employee_timesheet_fact1[[#This Row],[employee_dim_employee_id]],Dim_Employee!A:C,3,FALSE)</f>
        <v>Wilmer Sevilla</v>
      </c>
    </row>
    <row r="2093" spans="1:7" x14ac:dyDescent="0.25">
      <c r="A2093">
        <v>2162</v>
      </c>
      <c r="B2093">
        <v>1</v>
      </c>
      <c r="C2093">
        <v>10.5</v>
      </c>
      <c r="D2093" s="2">
        <v>43899</v>
      </c>
      <c r="E2093" s="2">
        <v>43899</v>
      </c>
      <c r="F2093">
        <v>21</v>
      </c>
      <c r="G2093" s="10" t="str">
        <f>VLOOKUP(Table_employee_timesheet_fact1[[#This Row],[employee_dim_employee_id]],Dim_Employee!A:C,3,FALSE)</f>
        <v>Wilmer Sevilla</v>
      </c>
    </row>
    <row r="2094" spans="1:7" x14ac:dyDescent="0.25">
      <c r="A2094">
        <v>2054</v>
      </c>
      <c r="B2094">
        <v>1</v>
      </c>
      <c r="C2094">
        <v>9.5</v>
      </c>
      <c r="D2094" s="2">
        <v>43899</v>
      </c>
      <c r="E2094" s="2">
        <v>43899</v>
      </c>
      <c r="F2094">
        <v>19</v>
      </c>
      <c r="G2094" s="10" t="str">
        <f>VLOOKUP(Table_employee_timesheet_fact1[[#This Row],[employee_dim_employee_id]],Dim_Employee!A:C,3,FALSE)</f>
        <v>Ruth Alcantar</v>
      </c>
    </row>
    <row r="2095" spans="1:7" x14ac:dyDescent="0.25">
      <c r="A2095">
        <v>575</v>
      </c>
      <c r="B2095">
        <v>1</v>
      </c>
      <c r="C2095">
        <v>9.5</v>
      </c>
      <c r="D2095" s="2">
        <v>43899</v>
      </c>
      <c r="E2095" s="2">
        <v>43899</v>
      </c>
      <c r="F2095">
        <v>4</v>
      </c>
      <c r="G2095" s="10" t="str">
        <f>VLOOKUP(Table_employee_timesheet_fact1[[#This Row],[employee_dim_employee_id]],Dim_Employee!A:C,3,FALSE)</f>
        <v>Darwin Zepeda Reyes</v>
      </c>
    </row>
    <row r="2096" spans="1:7" x14ac:dyDescent="0.25">
      <c r="A2096">
        <v>330</v>
      </c>
      <c r="B2096">
        <v>1</v>
      </c>
      <c r="C2096">
        <v>9.5</v>
      </c>
      <c r="D2096" s="2">
        <v>43899</v>
      </c>
      <c r="E2096" s="2">
        <v>43899</v>
      </c>
      <c r="F2096">
        <v>2</v>
      </c>
      <c r="G2096" s="10" t="str">
        <f>VLOOKUP(Table_employee_timesheet_fact1[[#This Row],[employee_dim_employee_id]],Dim_Employee!A:C,3,FALSE)</f>
        <v>Danir Hernandez</v>
      </c>
    </row>
    <row r="2097" spans="1:7" x14ac:dyDescent="0.25">
      <c r="A2097">
        <v>1672</v>
      </c>
      <c r="B2097">
        <v>1</v>
      </c>
      <c r="C2097">
        <v>9.5</v>
      </c>
      <c r="D2097" s="2">
        <v>43899</v>
      </c>
      <c r="E2097" s="2">
        <v>43899</v>
      </c>
      <c r="F2097">
        <v>17</v>
      </c>
      <c r="G2097" s="10" t="str">
        <f>VLOOKUP(Table_employee_timesheet_fact1[[#This Row],[employee_dim_employee_id]],Dim_Employee!A:C,3,FALSE)</f>
        <v>Maynor Galeano Martinez</v>
      </c>
    </row>
    <row r="2098" spans="1:7" x14ac:dyDescent="0.25">
      <c r="A2098">
        <v>748</v>
      </c>
      <c r="B2098">
        <v>1</v>
      </c>
      <c r="C2098">
        <v>9.5</v>
      </c>
      <c r="D2098" s="2">
        <v>43899</v>
      </c>
      <c r="E2098" s="2">
        <v>43899</v>
      </c>
      <c r="F2098">
        <v>7</v>
      </c>
      <c r="G2098" s="10" t="str">
        <f>VLOOKUP(Table_employee_timesheet_fact1[[#This Row],[employee_dim_employee_id]],Dim_Employee!A:C,3,FALSE)</f>
        <v>Heidy Alcantar</v>
      </c>
    </row>
    <row r="2099" spans="1:7" x14ac:dyDescent="0.25">
      <c r="A2099">
        <v>576</v>
      </c>
      <c r="B2099">
        <v>1</v>
      </c>
      <c r="C2099">
        <v>13.5</v>
      </c>
      <c r="D2099" s="2">
        <v>43896</v>
      </c>
      <c r="E2099" s="2">
        <v>43896</v>
      </c>
      <c r="F2099">
        <v>4</v>
      </c>
      <c r="G2099" s="10" t="str">
        <f>VLOOKUP(Table_employee_timesheet_fact1[[#This Row],[employee_dim_employee_id]],Dim_Employee!A:C,3,FALSE)</f>
        <v>Darwin Zepeda Reyes</v>
      </c>
    </row>
    <row r="2100" spans="1:7" x14ac:dyDescent="0.25">
      <c r="A2100">
        <v>331</v>
      </c>
      <c r="B2100">
        <v>1</v>
      </c>
      <c r="C2100">
        <v>13.75</v>
      </c>
      <c r="D2100" s="2">
        <v>43896</v>
      </c>
      <c r="E2100" s="2">
        <v>43896</v>
      </c>
      <c r="F2100">
        <v>2</v>
      </c>
      <c r="G2100" s="10" t="str">
        <f>VLOOKUP(Table_employee_timesheet_fact1[[#This Row],[employee_dim_employee_id]],Dim_Employee!A:C,3,FALSE)</f>
        <v>Danir Hernandez</v>
      </c>
    </row>
    <row r="2101" spans="1:7" x14ac:dyDescent="0.25">
      <c r="A2101">
        <v>1673</v>
      </c>
      <c r="B2101">
        <v>1</v>
      </c>
      <c r="C2101">
        <v>13.75</v>
      </c>
      <c r="D2101" s="2">
        <v>43896</v>
      </c>
      <c r="E2101" s="2">
        <v>43896</v>
      </c>
      <c r="F2101">
        <v>17</v>
      </c>
      <c r="G2101" s="10" t="str">
        <f>VLOOKUP(Table_employee_timesheet_fact1[[#This Row],[employee_dim_employee_id]],Dim_Employee!A:C,3,FALSE)</f>
        <v>Maynor Galeano Martinez</v>
      </c>
    </row>
    <row r="2102" spans="1:7" x14ac:dyDescent="0.25">
      <c r="A2102">
        <v>749</v>
      </c>
      <c r="B2102">
        <v>1</v>
      </c>
      <c r="C2102">
        <v>13.75</v>
      </c>
      <c r="D2102" s="2">
        <v>43896</v>
      </c>
      <c r="E2102" s="2">
        <v>43896</v>
      </c>
      <c r="F2102">
        <v>7</v>
      </c>
      <c r="G2102" s="10" t="str">
        <f>VLOOKUP(Table_employee_timesheet_fact1[[#This Row],[employee_dim_employee_id]],Dim_Employee!A:C,3,FALSE)</f>
        <v>Heidy Alcantar</v>
      </c>
    </row>
    <row r="2103" spans="1:7" x14ac:dyDescent="0.25">
      <c r="A2103">
        <v>2163</v>
      </c>
      <c r="B2103">
        <v>1</v>
      </c>
      <c r="C2103">
        <v>14.5</v>
      </c>
      <c r="D2103" s="2">
        <v>43896</v>
      </c>
      <c r="E2103" s="2">
        <v>43896</v>
      </c>
      <c r="F2103">
        <v>21</v>
      </c>
      <c r="G2103" s="10" t="str">
        <f>VLOOKUP(Table_employee_timesheet_fact1[[#This Row],[employee_dim_employee_id]],Dim_Employee!A:C,3,FALSE)</f>
        <v>Wilmer Sevilla</v>
      </c>
    </row>
    <row r="2104" spans="1:7" x14ac:dyDescent="0.25">
      <c r="A2104">
        <v>2055</v>
      </c>
      <c r="B2104">
        <v>1</v>
      </c>
      <c r="C2104">
        <v>13.75</v>
      </c>
      <c r="D2104" s="2">
        <v>43896</v>
      </c>
      <c r="E2104" s="2">
        <v>43896</v>
      </c>
      <c r="F2104">
        <v>19</v>
      </c>
      <c r="G2104" s="10" t="str">
        <f>VLOOKUP(Table_employee_timesheet_fact1[[#This Row],[employee_dim_employee_id]],Dim_Employee!A:C,3,FALSE)</f>
        <v>Ruth Alcantar</v>
      </c>
    </row>
    <row r="2105" spans="1:7" x14ac:dyDescent="0.25">
      <c r="A2105">
        <v>332</v>
      </c>
      <c r="B2105">
        <v>1</v>
      </c>
      <c r="C2105">
        <v>7.75</v>
      </c>
      <c r="D2105" s="2">
        <v>43895</v>
      </c>
      <c r="E2105" s="2">
        <v>43895</v>
      </c>
      <c r="F2105">
        <v>2</v>
      </c>
      <c r="G2105" s="10" t="str">
        <f>VLOOKUP(Table_employee_timesheet_fact1[[#This Row],[employee_dim_employee_id]],Dim_Employee!A:C,3,FALSE)</f>
        <v>Danir Hernandez</v>
      </c>
    </row>
    <row r="2106" spans="1:7" x14ac:dyDescent="0.25">
      <c r="A2106">
        <v>750</v>
      </c>
      <c r="B2106">
        <v>1</v>
      </c>
      <c r="C2106">
        <v>7.75</v>
      </c>
      <c r="D2106" s="2">
        <v>43895</v>
      </c>
      <c r="E2106" s="2">
        <v>43895</v>
      </c>
      <c r="F2106">
        <v>7</v>
      </c>
      <c r="G2106" s="10" t="str">
        <f>VLOOKUP(Table_employee_timesheet_fact1[[#This Row],[employee_dim_employee_id]],Dim_Employee!A:C,3,FALSE)</f>
        <v>Heidy Alcantar</v>
      </c>
    </row>
    <row r="2107" spans="1:7" x14ac:dyDescent="0.25">
      <c r="A2107">
        <v>1674</v>
      </c>
      <c r="B2107">
        <v>1</v>
      </c>
      <c r="C2107">
        <v>2.5</v>
      </c>
      <c r="D2107" s="2">
        <v>43895</v>
      </c>
      <c r="E2107" s="2">
        <v>43895</v>
      </c>
      <c r="F2107">
        <v>17</v>
      </c>
      <c r="G2107" s="10" t="str">
        <f>VLOOKUP(Table_employee_timesheet_fact1[[#This Row],[employee_dim_employee_id]],Dim_Employee!A:C,3,FALSE)</f>
        <v>Maynor Galeano Martinez</v>
      </c>
    </row>
    <row r="2108" spans="1:7" x14ac:dyDescent="0.25">
      <c r="A2108">
        <v>2164</v>
      </c>
      <c r="B2108">
        <v>1</v>
      </c>
      <c r="C2108">
        <v>8.5</v>
      </c>
      <c r="D2108" s="2">
        <v>43895</v>
      </c>
      <c r="E2108" s="2">
        <v>43895</v>
      </c>
      <c r="F2108">
        <v>21</v>
      </c>
      <c r="G2108" s="10" t="str">
        <f>VLOOKUP(Table_employee_timesheet_fact1[[#This Row],[employee_dim_employee_id]],Dim_Employee!A:C,3,FALSE)</f>
        <v>Wilmer Sevilla</v>
      </c>
    </row>
    <row r="2109" spans="1:7" x14ac:dyDescent="0.25">
      <c r="A2109">
        <v>2056</v>
      </c>
      <c r="B2109">
        <v>1</v>
      </c>
      <c r="C2109">
        <v>7.75</v>
      </c>
      <c r="D2109" s="2">
        <v>43895</v>
      </c>
      <c r="E2109" s="2">
        <v>43895</v>
      </c>
      <c r="F2109">
        <v>19</v>
      </c>
      <c r="G2109" s="10" t="str">
        <f>VLOOKUP(Table_employee_timesheet_fact1[[#This Row],[employee_dim_employee_id]],Dim_Employee!A:C,3,FALSE)</f>
        <v>Ruth Alcantar</v>
      </c>
    </row>
    <row r="2110" spans="1:7" x14ac:dyDescent="0.25">
      <c r="A2110">
        <v>577</v>
      </c>
      <c r="B2110">
        <v>1</v>
      </c>
      <c r="C2110">
        <v>7.75</v>
      </c>
      <c r="D2110" s="2">
        <v>43895</v>
      </c>
      <c r="E2110" s="2">
        <v>43895</v>
      </c>
      <c r="F2110">
        <v>4</v>
      </c>
      <c r="G2110" s="10" t="str">
        <f>VLOOKUP(Table_employee_timesheet_fact1[[#This Row],[employee_dim_employee_id]],Dim_Employee!A:C,3,FALSE)</f>
        <v>Darwin Zepeda Reyes</v>
      </c>
    </row>
    <row r="2111" spans="1:7" x14ac:dyDescent="0.25">
      <c r="A2111">
        <v>578</v>
      </c>
      <c r="B2111">
        <v>1</v>
      </c>
      <c r="C2111">
        <v>9</v>
      </c>
      <c r="D2111" s="2">
        <v>43894</v>
      </c>
      <c r="E2111" s="2">
        <v>43894</v>
      </c>
      <c r="F2111">
        <v>4</v>
      </c>
      <c r="G2111" s="10" t="str">
        <f>VLOOKUP(Table_employee_timesheet_fact1[[#This Row],[employee_dim_employee_id]],Dim_Employee!A:C,3,FALSE)</f>
        <v>Darwin Zepeda Reyes</v>
      </c>
    </row>
    <row r="2112" spans="1:7" x14ac:dyDescent="0.25">
      <c r="A2112">
        <v>2165</v>
      </c>
      <c r="B2112">
        <v>1</v>
      </c>
      <c r="C2112">
        <v>9</v>
      </c>
      <c r="D2112" s="2">
        <v>43894</v>
      </c>
      <c r="E2112" s="2">
        <v>43894</v>
      </c>
      <c r="F2112">
        <v>21</v>
      </c>
      <c r="G2112" s="10" t="str">
        <f>VLOOKUP(Table_employee_timesheet_fact1[[#This Row],[employee_dim_employee_id]],Dim_Employee!A:C,3,FALSE)</f>
        <v>Wilmer Sevilla</v>
      </c>
    </row>
    <row r="2113" spans="1:7" x14ac:dyDescent="0.25">
      <c r="A2113">
        <v>333</v>
      </c>
      <c r="B2113">
        <v>1</v>
      </c>
      <c r="C2113">
        <v>9</v>
      </c>
      <c r="D2113" s="2">
        <v>43894</v>
      </c>
      <c r="E2113" s="2">
        <v>43894</v>
      </c>
      <c r="F2113">
        <v>2</v>
      </c>
      <c r="G2113" s="10" t="str">
        <f>VLOOKUP(Table_employee_timesheet_fact1[[#This Row],[employee_dim_employee_id]],Dim_Employee!A:C,3,FALSE)</f>
        <v>Danir Hernandez</v>
      </c>
    </row>
    <row r="2114" spans="1:7" x14ac:dyDescent="0.25">
      <c r="A2114">
        <v>1675</v>
      </c>
      <c r="B2114">
        <v>1</v>
      </c>
      <c r="C2114">
        <v>9</v>
      </c>
      <c r="D2114" s="2">
        <v>43894</v>
      </c>
      <c r="E2114" s="2">
        <v>43894</v>
      </c>
      <c r="F2114">
        <v>17</v>
      </c>
      <c r="G2114" s="10" t="str">
        <f>VLOOKUP(Table_employee_timesheet_fact1[[#This Row],[employee_dim_employee_id]],Dim_Employee!A:C,3,FALSE)</f>
        <v>Maynor Galeano Martinez</v>
      </c>
    </row>
    <row r="2115" spans="1:7" x14ac:dyDescent="0.25">
      <c r="A2115">
        <v>2057</v>
      </c>
      <c r="B2115">
        <v>1</v>
      </c>
      <c r="C2115">
        <v>9.25</v>
      </c>
      <c r="D2115" s="2">
        <v>43894</v>
      </c>
      <c r="E2115" s="2">
        <v>43894</v>
      </c>
      <c r="F2115">
        <v>19</v>
      </c>
      <c r="G2115" s="10" t="str">
        <f>VLOOKUP(Table_employee_timesheet_fact1[[#This Row],[employee_dim_employee_id]],Dim_Employee!A:C,3,FALSE)</f>
        <v>Ruth Alcantar</v>
      </c>
    </row>
    <row r="2116" spans="1:7" x14ac:dyDescent="0.25">
      <c r="A2116">
        <v>751</v>
      </c>
      <c r="B2116">
        <v>1</v>
      </c>
      <c r="C2116">
        <v>9.25</v>
      </c>
      <c r="D2116" s="2">
        <v>43894</v>
      </c>
      <c r="E2116" s="2">
        <v>43894</v>
      </c>
      <c r="F2116">
        <v>7</v>
      </c>
      <c r="G2116" s="10" t="str">
        <f>VLOOKUP(Table_employee_timesheet_fact1[[#This Row],[employee_dim_employee_id]],Dim_Employee!A:C,3,FALSE)</f>
        <v>Heidy Alcantar</v>
      </c>
    </row>
    <row r="2117" spans="1:7" x14ac:dyDescent="0.25">
      <c r="A2117">
        <v>2166</v>
      </c>
      <c r="B2117">
        <v>1</v>
      </c>
      <c r="C2117">
        <v>12</v>
      </c>
      <c r="D2117" s="2">
        <v>43893</v>
      </c>
      <c r="E2117" s="2">
        <v>43893</v>
      </c>
      <c r="F2117">
        <v>21</v>
      </c>
      <c r="G2117" s="10" t="str">
        <f>VLOOKUP(Table_employee_timesheet_fact1[[#This Row],[employee_dim_employee_id]],Dim_Employee!A:C,3,FALSE)</f>
        <v>Wilmer Sevilla</v>
      </c>
    </row>
    <row r="2118" spans="1:7" x14ac:dyDescent="0.25">
      <c r="A2118">
        <v>2058</v>
      </c>
      <c r="B2118">
        <v>1</v>
      </c>
      <c r="C2118">
        <v>8.5</v>
      </c>
      <c r="D2118" s="2">
        <v>43893</v>
      </c>
      <c r="E2118" s="2">
        <v>43893</v>
      </c>
      <c r="F2118">
        <v>19</v>
      </c>
      <c r="G2118" s="10" t="str">
        <f>VLOOKUP(Table_employee_timesheet_fact1[[#This Row],[employee_dim_employee_id]],Dim_Employee!A:C,3,FALSE)</f>
        <v>Ruth Alcantar</v>
      </c>
    </row>
    <row r="2119" spans="1:7" x14ac:dyDescent="0.25">
      <c r="A2119">
        <v>579</v>
      </c>
      <c r="B2119">
        <v>1</v>
      </c>
      <c r="C2119">
        <v>8.5</v>
      </c>
      <c r="D2119" s="2">
        <v>43893</v>
      </c>
      <c r="E2119" s="2">
        <v>43893</v>
      </c>
      <c r="F2119">
        <v>4</v>
      </c>
      <c r="G2119" s="10" t="str">
        <f>VLOOKUP(Table_employee_timesheet_fact1[[#This Row],[employee_dim_employee_id]],Dim_Employee!A:C,3,FALSE)</f>
        <v>Darwin Zepeda Reyes</v>
      </c>
    </row>
    <row r="2120" spans="1:7" x14ac:dyDescent="0.25">
      <c r="A2120">
        <v>334</v>
      </c>
      <c r="B2120">
        <v>1</v>
      </c>
      <c r="C2120">
        <v>8.5</v>
      </c>
      <c r="D2120" s="2">
        <v>43893</v>
      </c>
      <c r="E2120" s="2">
        <v>43893</v>
      </c>
      <c r="F2120">
        <v>2</v>
      </c>
      <c r="G2120" s="10" t="str">
        <f>VLOOKUP(Table_employee_timesheet_fact1[[#This Row],[employee_dim_employee_id]],Dim_Employee!A:C,3,FALSE)</f>
        <v>Danir Hernandez</v>
      </c>
    </row>
    <row r="2121" spans="1:7" x14ac:dyDescent="0.25">
      <c r="A2121">
        <v>1676</v>
      </c>
      <c r="B2121">
        <v>1</v>
      </c>
      <c r="C2121">
        <v>8.5</v>
      </c>
      <c r="D2121" s="2">
        <v>43893</v>
      </c>
      <c r="E2121" s="2">
        <v>43893</v>
      </c>
      <c r="F2121">
        <v>17</v>
      </c>
      <c r="G2121" s="10" t="str">
        <f>VLOOKUP(Table_employee_timesheet_fact1[[#This Row],[employee_dim_employee_id]],Dim_Employee!A:C,3,FALSE)</f>
        <v>Maynor Galeano Martinez</v>
      </c>
    </row>
    <row r="2122" spans="1:7" x14ac:dyDescent="0.25">
      <c r="A2122">
        <v>752</v>
      </c>
      <c r="B2122">
        <v>1</v>
      </c>
      <c r="C2122">
        <v>8.5</v>
      </c>
      <c r="D2122" s="2">
        <v>43893</v>
      </c>
      <c r="E2122" s="2">
        <v>43893</v>
      </c>
      <c r="F2122">
        <v>7</v>
      </c>
      <c r="G2122" s="10" t="str">
        <f>VLOOKUP(Table_employee_timesheet_fact1[[#This Row],[employee_dim_employee_id]],Dim_Employee!A:C,3,FALSE)</f>
        <v>Heidy Alcantar</v>
      </c>
    </row>
    <row r="2123" spans="1:7" x14ac:dyDescent="0.25">
      <c r="A2123">
        <v>2059</v>
      </c>
      <c r="B2123">
        <v>1</v>
      </c>
      <c r="C2123">
        <v>8.25</v>
      </c>
      <c r="D2123" s="2">
        <v>43892</v>
      </c>
      <c r="E2123" s="2">
        <v>43892</v>
      </c>
      <c r="F2123">
        <v>19</v>
      </c>
      <c r="G2123" s="10" t="str">
        <f>VLOOKUP(Table_employee_timesheet_fact1[[#This Row],[employee_dim_employee_id]],Dim_Employee!A:C,3,FALSE)</f>
        <v>Ruth Alcantar</v>
      </c>
    </row>
    <row r="2124" spans="1:7" x14ac:dyDescent="0.25">
      <c r="A2124">
        <v>580</v>
      </c>
      <c r="B2124">
        <v>1</v>
      </c>
      <c r="C2124">
        <v>8.25</v>
      </c>
      <c r="D2124" s="2">
        <v>43892</v>
      </c>
      <c r="E2124" s="2">
        <v>43892</v>
      </c>
      <c r="F2124">
        <v>4</v>
      </c>
      <c r="G2124" s="10" t="str">
        <f>VLOOKUP(Table_employee_timesheet_fact1[[#This Row],[employee_dim_employee_id]],Dim_Employee!A:C,3,FALSE)</f>
        <v>Darwin Zepeda Reyes</v>
      </c>
    </row>
    <row r="2125" spans="1:7" x14ac:dyDescent="0.25">
      <c r="A2125">
        <v>335</v>
      </c>
      <c r="B2125">
        <v>1</v>
      </c>
      <c r="C2125">
        <v>8.25</v>
      </c>
      <c r="D2125" s="2">
        <v>43892</v>
      </c>
      <c r="E2125" s="2">
        <v>43892</v>
      </c>
      <c r="F2125">
        <v>2</v>
      </c>
      <c r="G2125" s="10" t="str">
        <f>VLOOKUP(Table_employee_timesheet_fact1[[#This Row],[employee_dim_employee_id]],Dim_Employee!A:C,3,FALSE)</f>
        <v>Danir Hernandez</v>
      </c>
    </row>
    <row r="2126" spans="1:7" x14ac:dyDescent="0.25">
      <c r="A2126">
        <v>1677</v>
      </c>
      <c r="B2126">
        <v>1</v>
      </c>
      <c r="C2126">
        <v>8.25</v>
      </c>
      <c r="D2126" s="2">
        <v>43892</v>
      </c>
      <c r="E2126" s="2">
        <v>43892</v>
      </c>
      <c r="F2126">
        <v>17</v>
      </c>
      <c r="G2126" s="10" t="str">
        <f>VLOOKUP(Table_employee_timesheet_fact1[[#This Row],[employee_dim_employee_id]],Dim_Employee!A:C,3,FALSE)</f>
        <v>Maynor Galeano Martinez</v>
      </c>
    </row>
    <row r="2127" spans="1:7" x14ac:dyDescent="0.25">
      <c r="A2127">
        <v>753</v>
      </c>
      <c r="B2127">
        <v>1</v>
      </c>
      <c r="C2127">
        <v>8.25</v>
      </c>
      <c r="D2127" s="2">
        <v>43892</v>
      </c>
      <c r="E2127" s="2">
        <v>43892</v>
      </c>
      <c r="F2127">
        <v>7</v>
      </c>
      <c r="G2127" s="10" t="str">
        <f>VLOOKUP(Table_employee_timesheet_fact1[[#This Row],[employee_dim_employee_id]],Dim_Employee!A:C,3,FALSE)</f>
        <v>Heidy Alcantar</v>
      </c>
    </row>
    <row r="2128" spans="1:7" x14ac:dyDescent="0.25">
      <c r="A2128">
        <v>2167</v>
      </c>
      <c r="B2128">
        <v>1</v>
      </c>
      <c r="C2128">
        <v>10.25</v>
      </c>
      <c r="D2128" s="2">
        <v>43892</v>
      </c>
      <c r="E2128" s="2">
        <v>43892</v>
      </c>
      <c r="F2128">
        <v>21</v>
      </c>
      <c r="G2128" s="10" t="str">
        <f>VLOOKUP(Table_employee_timesheet_fact1[[#This Row],[employee_dim_employee_id]],Dim_Employee!A:C,3,FALSE)</f>
        <v>Wilmer Sevilla</v>
      </c>
    </row>
    <row r="2129" spans="1:7" x14ac:dyDescent="0.25">
      <c r="A2129">
        <v>1678</v>
      </c>
      <c r="B2129">
        <v>1</v>
      </c>
      <c r="C2129">
        <v>6</v>
      </c>
      <c r="D2129" s="2">
        <v>43890</v>
      </c>
      <c r="E2129" s="2">
        <v>43890</v>
      </c>
      <c r="F2129">
        <v>17</v>
      </c>
      <c r="G2129" s="10" t="str">
        <f>VLOOKUP(Table_employee_timesheet_fact1[[#This Row],[employee_dim_employee_id]],Dim_Employee!A:C,3,FALSE)</f>
        <v>Maynor Galeano Martinez</v>
      </c>
    </row>
    <row r="2130" spans="1:7" x14ac:dyDescent="0.25">
      <c r="A2130">
        <v>581</v>
      </c>
      <c r="B2130">
        <v>1</v>
      </c>
      <c r="C2130">
        <v>5.25</v>
      </c>
      <c r="D2130" s="2">
        <v>43890</v>
      </c>
      <c r="E2130" s="2">
        <v>43890</v>
      </c>
      <c r="F2130">
        <v>4</v>
      </c>
      <c r="G2130" s="10" t="str">
        <f>VLOOKUP(Table_employee_timesheet_fact1[[#This Row],[employee_dim_employee_id]],Dim_Employee!A:C,3,FALSE)</f>
        <v>Darwin Zepeda Reyes</v>
      </c>
    </row>
    <row r="2131" spans="1:7" x14ac:dyDescent="0.25">
      <c r="A2131">
        <v>2060</v>
      </c>
      <c r="B2131">
        <v>1</v>
      </c>
      <c r="C2131">
        <v>6</v>
      </c>
      <c r="D2131" s="2">
        <v>43890</v>
      </c>
      <c r="E2131" s="2">
        <v>43890</v>
      </c>
      <c r="F2131">
        <v>19</v>
      </c>
      <c r="G2131" s="10" t="str">
        <f>VLOOKUP(Table_employee_timesheet_fact1[[#This Row],[employee_dim_employee_id]],Dim_Employee!A:C,3,FALSE)</f>
        <v>Ruth Alcantar</v>
      </c>
    </row>
    <row r="2132" spans="1:7" x14ac:dyDescent="0.25">
      <c r="A2132">
        <v>336</v>
      </c>
      <c r="B2132">
        <v>1</v>
      </c>
      <c r="C2132">
        <v>0.75</v>
      </c>
      <c r="D2132" s="2">
        <v>43890</v>
      </c>
      <c r="E2132" s="2">
        <v>43890</v>
      </c>
      <c r="F2132">
        <v>2</v>
      </c>
      <c r="G2132" s="10" t="str">
        <f>VLOOKUP(Table_employee_timesheet_fact1[[#This Row],[employee_dim_employee_id]],Dim_Employee!A:C,3,FALSE)</f>
        <v>Danir Hernandez</v>
      </c>
    </row>
    <row r="2133" spans="1:7" x14ac:dyDescent="0.25">
      <c r="A2133">
        <v>2168</v>
      </c>
      <c r="B2133">
        <v>1</v>
      </c>
      <c r="C2133">
        <v>6</v>
      </c>
      <c r="D2133" s="2">
        <v>43890</v>
      </c>
      <c r="E2133" s="2">
        <v>43890</v>
      </c>
      <c r="F2133">
        <v>21</v>
      </c>
      <c r="G2133" s="10" t="str">
        <f>VLOOKUP(Table_employee_timesheet_fact1[[#This Row],[employee_dim_employee_id]],Dim_Employee!A:C,3,FALSE)</f>
        <v>Wilmer Sevilla</v>
      </c>
    </row>
    <row r="2134" spans="1:7" x14ac:dyDescent="0.25">
      <c r="A2134">
        <v>2061</v>
      </c>
      <c r="B2134">
        <v>1</v>
      </c>
      <c r="C2134">
        <v>8</v>
      </c>
      <c r="D2134" s="2">
        <v>43889</v>
      </c>
      <c r="E2134" s="2">
        <v>43889</v>
      </c>
      <c r="F2134">
        <v>19</v>
      </c>
      <c r="G2134" s="10" t="str">
        <f>VLOOKUP(Table_employee_timesheet_fact1[[#This Row],[employee_dim_employee_id]],Dim_Employee!A:C,3,FALSE)</f>
        <v>Ruth Alcantar</v>
      </c>
    </row>
    <row r="2135" spans="1:7" x14ac:dyDescent="0.25">
      <c r="A2135">
        <v>582</v>
      </c>
      <c r="B2135">
        <v>1</v>
      </c>
      <c r="C2135">
        <v>8</v>
      </c>
      <c r="D2135" s="2">
        <v>43889</v>
      </c>
      <c r="E2135" s="2">
        <v>43889</v>
      </c>
      <c r="F2135">
        <v>4</v>
      </c>
      <c r="G2135" s="10" t="str">
        <f>VLOOKUP(Table_employee_timesheet_fact1[[#This Row],[employee_dim_employee_id]],Dim_Employee!A:C,3,FALSE)</f>
        <v>Darwin Zepeda Reyes</v>
      </c>
    </row>
    <row r="2136" spans="1:7" x14ac:dyDescent="0.25">
      <c r="A2136">
        <v>754</v>
      </c>
      <c r="B2136">
        <v>1</v>
      </c>
      <c r="C2136">
        <v>8</v>
      </c>
      <c r="D2136" s="2">
        <v>43889</v>
      </c>
      <c r="E2136" s="2">
        <v>43889</v>
      </c>
      <c r="F2136">
        <v>7</v>
      </c>
      <c r="G2136" s="10" t="str">
        <f>VLOOKUP(Table_employee_timesheet_fact1[[#This Row],[employee_dim_employee_id]],Dim_Employee!A:C,3,FALSE)</f>
        <v>Heidy Alcantar</v>
      </c>
    </row>
    <row r="2137" spans="1:7" x14ac:dyDescent="0.25">
      <c r="A2137">
        <v>337</v>
      </c>
      <c r="B2137">
        <v>1</v>
      </c>
      <c r="C2137">
        <v>8</v>
      </c>
      <c r="D2137" s="2">
        <v>43889</v>
      </c>
      <c r="E2137" s="2">
        <v>43889</v>
      </c>
      <c r="F2137">
        <v>2</v>
      </c>
      <c r="G2137" s="10" t="str">
        <f>VLOOKUP(Table_employee_timesheet_fact1[[#This Row],[employee_dim_employee_id]],Dim_Employee!A:C,3,FALSE)</f>
        <v>Danir Hernandez</v>
      </c>
    </row>
    <row r="2138" spans="1:7" x14ac:dyDescent="0.25">
      <c r="A2138">
        <v>1679</v>
      </c>
      <c r="B2138">
        <v>1</v>
      </c>
      <c r="C2138">
        <v>8</v>
      </c>
      <c r="D2138" s="2">
        <v>43889</v>
      </c>
      <c r="E2138" s="2">
        <v>43889</v>
      </c>
      <c r="F2138">
        <v>17</v>
      </c>
      <c r="G2138" s="10" t="str">
        <f>VLOOKUP(Table_employee_timesheet_fact1[[#This Row],[employee_dim_employee_id]],Dim_Employee!A:C,3,FALSE)</f>
        <v>Maynor Galeano Martinez</v>
      </c>
    </row>
    <row r="2139" spans="1:7" x14ac:dyDescent="0.25">
      <c r="A2139">
        <v>2213</v>
      </c>
      <c r="B2139">
        <v>1</v>
      </c>
      <c r="C2139">
        <v>8</v>
      </c>
      <c r="D2139" s="2">
        <v>43889</v>
      </c>
      <c r="E2139" s="2">
        <v>43889</v>
      </c>
      <c r="F2139">
        <v>22</v>
      </c>
      <c r="G2139" s="10" t="str">
        <f>VLOOKUP(Table_employee_timesheet_fact1[[#This Row],[employee_dim_employee_id]],Dim_Employee!A:C,3,FALSE)</f>
        <v>Yahaira Cordero Alcantar</v>
      </c>
    </row>
    <row r="2140" spans="1:7" x14ac:dyDescent="0.25">
      <c r="A2140">
        <v>2169</v>
      </c>
      <c r="B2140">
        <v>1</v>
      </c>
      <c r="C2140">
        <v>8.5</v>
      </c>
      <c r="D2140" s="2">
        <v>43889</v>
      </c>
      <c r="E2140" s="2">
        <v>43889</v>
      </c>
      <c r="F2140">
        <v>21</v>
      </c>
      <c r="G2140" s="10" t="str">
        <f>VLOOKUP(Table_employee_timesheet_fact1[[#This Row],[employee_dim_employee_id]],Dim_Employee!A:C,3,FALSE)</f>
        <v>Wilmer Sevilla</v>
      </c>
    </row>
    <row r="2141" spans="1:7" x14ac:dyDescent="0.25">
      <c r="A2141">
        <v>2170</v>
      </c>
      <c r="B2141">
        <v>1</v>
      </c>
      <c r="C2141">
        <v>8.75</v>
      </c>
      <c r="D2141" s="2">
        <v>43888</v>
      </c>
      <c r="E2141" s="2">
        <v>43888</v>
      </c>
      <c r="F2141">
        <v>21</v>
      </c>
      <c r="G2141" s="10" t="str">
        <f>VLOOKUP(Table_employee_timesheet_fact1[[#This Row],[employee_dim_employee_id]],Dim_Employee!A:C,3,FALSE)</f>
        <v>Wilmer Sevilla</v>
      </c>
    </row>
    <row r="2142" spans="1:7" x14ac:dyDescent="0.25">
      <c r="A2142">
        <v>2062</v>
      </c>
      <c r="B2142">
        <v>1</v>
      </c>
      <c r="C2142">
        <v>9.25</v>
      </c>
      <c r="D2142" s="2">
        <v>43888</v>
      </c>
      <c r="E2142" s="2">
        <v>43888</v>
      </c>
      <c r="F2142">
        <v>19</v>
      </c>
      <c r="G2142" s="10" t="str">
        <f>VLOOKUP(Table_employee_timesheet_fact1[[#This Row],[employee_dim_employee_id]],Dim_Employee!A:C,3,FALSE)</f>
        <v>Ruth Alcantar</v>
      </c>
    </row>
    <row r="2143" spans="1:7" x14ac:dyDescent="0.25">
      <c r="A2143">
        <v>583</v>
      </c>
      <c r="B2143">
        <v>1</v>
      </c>
      <c r="C2143">
        <v>9.25</v>
      </c>
      <c r="D2143" s="2">
        <v>43888</v>
      </c>
      <c r="E2143" s="2">
        <v>43888</v>
      </c>
      <c r="F2143">
        <v>4</v>
      </c>
      <c r="G2143" s="10" t="str">
        <f>VLOOKUP(Table_employee_timesheet_fact1[[#This Row],[employee_dim_employee_id]],Dim_Employee!A:C,3,FALSE)</f>
        <v>Darwin Zepeda Reyes</v>
      </c>
    </row>
    <row r="2144" spans="1:7" x14ac:dyDescent="0.25">
      <c r="A2144">
        <v>755</v>
      </c>
      <c r="B2144">
        <v>1</v>
      </c>
      <c r="C2144">
        <v>9.25</v>
      </c>
      <c r="D2144" s="2">
        <v>43888</v>
      </c>
      <c r="E2144" s="2">
        <v>43888</v>
      </c>
      <c r="F2144">
        <v>7</v>
      </c>
      <c r="G2144" s="10" t="str">
        <f>VLOOKUP(Table_employee_timesheet_fact1[[#This Row],[employee_dim_employee_id]],Dim_Employee!A:C,3,FALSE)</f>
        <v>Heidy Alcantar</v>
      </c>
    </row>
    <row r="2145" spans="1:7" x14ac:dyDescent="0.25">
      <c r="A2145">
        <v>338</v>
      </c>
      <c r="B2145">
        <v>1</v>
      </c>
      <c r="C2145">
        <v>9.25</v>
      </c>
      <c r="D2145" s="2">
        <v>43888</v>
      </c>
      <c r="E2145" s="2">
        <v>43888</v>
      </c>
      <c r="F2145">
        <v>2</v>
      </c>
      <c r="G2145" s="10" t="str">
        <f>VLOOKUP(Table_employee_timesheet_fact1[[#This Row],[employee_dim_employee_id]],Dim_Employee!A:C,3,FALSE)</f>
        <v>Danir Hernandez</v>
      </c>
    </row>
    <row r="2146" spans="1:7" x14ac:dyDescent="0.25">
      <c r="A2146">
        <v>1680</v>
      </c>
      <c r="B2146">
        <v>1</v>
      </c>
      <c r="C2146">
        <v>9.25</v>
      </c>
      <c r="D2146" s="2">
        <v>43888</v>
      </c>
      <c r="E2146" s="2">
        <v>43888</v>
      </c>
      <c r="F2146">
        <v>17</v>
      </c>
      <c r="G2146" s="10" t="str">
        <f>VLOOKUP(Table_employee_timesheet_fact1[[#This Row],[employee_dim_employee_id]],Dim_Employee!A:C,3,FALSE)</f>
        <v>Maynor Galeano Martinez</v>
      </c>
    </row>
    <row r="2147" spans="1:7" x14ac:dyDescent="0.25">
      <c r="A2147">
        <v>2063</v>
      </c>
      <c r="B2147">
        <v>1</v>
      </c>
      <c r="C2147">
        <v>8</v>
      </c>
      <c r="D2147" s="2">
        <v>43887</v>
      </c>
      <c r="E2147" s="2">
        <v>43887</v>
      </c>
      <c r="F2147">
        <v>19</v>
      </c>
      <c r="G2147" s="10" t="str">
        <f>VLOOKUP(Table_employee_timesheet_fact1[[#This Row],[employee_dim_employee_id]],Dim_Employee!A:C,3,FALSE)</f>
        <v>Ruth Alcantar</v>
      </c>
    </row>
    <row r="2148" spans="1:7" x14ac:dyDescent="0.25">
      <c r="A2148">
        <v>584</v>
      </c>
      <c r="B2148">
        <v>1</v>
      </c>
      <c r="C2148">
        <v>8</v>
      </c>
      <c r="D2148" s="2">
        <v>43887</v>
      </c>
      <c r="E2148" s="2">
        <v>43887</v>
      </c>
      <c r="F2148">
        <v>4</v>
      </c>
      <c r="G2148" s="10" t="str">
        <f>VLOOKUP(Table_employee_timesheet_fact1[[#This Row],[employee_dim_employee_id]],Dim_Employee!A:C,3,FALSE)</f>
        <v>Darwin Zepeda Reyes</v>
      </c>
    </row>
    <row r="2149" spans="1:7" x14ac:dyDescent="0.25">
      <c r="A2149">
        <v>756</v>
      </c>
      <c r="B2149">
        <v>1</v>
      </c>
      <c r="C2149">
        <v>8</v>
      </c>
      <c r="D2149" s="2">
        <v>43887</v>
      </c>
      <c r="E2149" s="2">
        <v>43887</v>
      </c>
      <c r="F2149">
        <v>7</v>
      </c>
      <c r="G2149" s="10" t="str">
        <f>VLOOKUP(Table_employee_timesheet_fact1[[#This Row],[employee_dim_employee_id]],Dim_Employee!A:C,3,FALSE)</f>
        <v>Heidy Alcantar</v>
      </c>
    </row>
    <row r="2150" spans="1:7" x14ac:dyDescent="0.25">
      <c r="A2150">
        <v>2171</v>
      </c>
      <c r="B2150">
        <v>1</v>
      </c>
      <c r="C2150">
        <v>8.5</v>
      </c>
      <c r="D2150" s="2">
        <v>43887</v>
      </c>
      <c r="E2150" s="2">
        <v>43887</v>
      </c>
      <c r="F2150">
        <v>21</v>
      </c>
      <c r="G2150" s="10" t="str">
        <f>VLOOKUP(Table_employee_timesheet_fact1[[#This Row],[employee_dim_employee_id]],Dim_Employee!A:C,3,FALSE)</f>
        <v>Wilmer Sevilla</v>
      </c>
    </row>
    <row r="2151" spans="1:7" x14ac:dyDescent="0.25">
      <c r="A2151">
        <v>339</v>
      </c>
      <c r="B2151">
        <v>1</v>
      </c>
      <c r="C2151">
        <v>8.5</v>
      </c>
      <c r="D2151" s="2">
        <v>43887</v>
      </c>
      <c r="E2151" s="2">
        <v>43887</v>
      </c>
      <c r="F2151">
        <v>2</v>
      </c>
      <c r="G2151" s="10" t="str">
        <f>VLOOKUP(Table_employee_timesheet_fact1[[#This Row],[employee_dim_employee_id]],Dim_Employee!A:C,3,FALSE)</f>
        <v>Danir Hernandez</v>
      </c>
    </row>
    <row r="2152" spans="1:7" x14ac:dyDescent="0.25">
      <c r="A2152">
        <v>1681</v>
      </c>
      <c r="B2152">
        <v>1</v>
      </c>
      <c r="C2152">
        <v>8.5</v>
      </c>
      <c r="D2152" s="2">
        <v>43887</v>
      </c>
      <c r="E2152" s="2">
        <v>43887</v>
      </c>
      <c r="F2152">
        <v>17</v>
      </c>
      <c r="G2152" s="10" t="str">
        <f>VLOOKUP(Table_employee_timesheet_fact1[[#This Row],[employee_dim_employee_id]],Dim_Employee!A:C,3,FALSE)</f>
        <v>Maynor Galeano Martinez</v>
      </c>
    </row>
    <row r="2153" spans="1:7" x14ac:dyDescent="0.25">
      <c r="A2153">
        <v>340</v>
      </c>
      <c r="B2153">
        <v>1</v>
      </c>
      <c r="C2153">
        <v>8.75</v>
      </c>
      <c r="D2153" s="2">
        <v>43886</v>
      </c>
      <c r="E2153" s="2">
        <v>43886</v>
      </c>
      <c r="F2153">
        <v>2</v>
      </c>
      <c r="G2153" s="10" t="str">
        <f>VLOOKUP(Table_employee_timesheet_fact1[[#This Row],[employee_dim_employee_id]],Dim_Employee!A:C,3,FALSE)</f>
        <v>Danir Hernandez</v>
      </c>
    </row>
    <row r="2154" spans="1:7" x14ac:dyDescent="0.25">
      <c r="A2154">
        <v>1682</v>
      </c>
      <c r="B2154">
        <v>1</v>
      </c>
      <c r="C2154">
        <v>8.75</v>
      </c>
      <c r="D2154" s="2">
        <v>43886</v>
      </c>
      <c r="E2154" s="2">
        <v>43886</v>
      </c>
      <c r="F2154">
        <v>17</v>
      </c>
      <c r="G2154" s="10" t="str">
        <f>VLOOKUP(Table_employee_timesheet_fact1[[#This Row],[employee_dim_employee_id]],Dim_Employee!A:C,3,FALSE)</f>
        <v>Maynor Galeano Martinez</v>
      </c>
    </row>
    <row r="2155" spans="1:7" x14ac:dyDescent="0.25">
      <c r="A2155">
        <v>2064</v>
      </c>
      <c r="B2155">
        <v>1</v>
      </c>
      <c r="C2155">
        <v>8.25</v>
      </c>
      <c r="D2155" s="2">
        <v>43886</v>
      </c>
      <c r="E2155" s="2">
        <v>43886</v>
      </c>
      <c r="F2155">
        <v>19</v>
      </c>
      <c r="G2155" s="10" t="str">
        <f>VLOOKUP(Table_employee_timesheet_fact1[[#This Row],[employee_dim_employee_id]],Dim_Employee!A:C,3,FALSE)</f>
        <v>Ruth Alcantar</v>
      </c>
    </row>
    <row r="2156" spans="1:7" x14ac:dyDescent="0.25">
      <c r="A2156">
        <v>2172</v>
      </c>
      <c r="B2156">
        <v>1</v>
      </c>
      <c r="C2156">
        <v>10.5</v>
      </c>
      <c r="D2156" s="2">
        <v>43886</v>
      </c>
      <c r="E2156" s="2">
        <v>43886</v>
      </c>
      <c r="F2156">
        <v>21</v>
      </c>
      <c r="G2156" s="10" t="str">
        <f>VLOOKUP(Table_employee_timesheet_fact1[[#This Row],[employee_dim_employee_id]],Dim_Employee!A:C,3,FALSE)</f>
        <v>Wilmer Sevilla</v>
      </c>
    </row>
    <row r="2157" spans="1:7" x14ac:dyDescent="0.25">
      <c r="A2157">
        <v>757</v>
      </c>
      <c r="B2157">
        <v>1</v>
      </c>
      <c r="C2157">
        <v>8.25</v>
      </c>
      <c r="D2157" s="2">
        <v>43886</v>
      </c>
      <c r="E2157" s="2">
        <v>43886</v>
      </c>
      <c r="F2157">
        <v>7</v>
      </c>
      <c r="G2157" s="10" t="str">
        <f>VLOOKUP(Table_employee_timesheet_fact1[[#This Row],[employee_dim_employee_id]],Dim_Employee!A:C,3,FALSE)</f>
        <v>Heidy Alcantar</v>
      </c>
    </row>
    <row r="2158" spans="1:7" x14ac:dyDescent="0.25">
      <c r="A2158">
        <v>585</v>
      </c>
      <c r="B2158">
        <v>1</v>
      </c>
      <c r="C2158">
        <v>10</v>
      </c>
      <c r="D2158" s="2">
        <v>43886</v>
      </c>
      <c r="E2158" s="2">
        <v>43886</v>
      </c>
      <c r="F2158">
        <v>4</v>
      </c>
      <c r="G2158" s="10" t="str">
        <f>VLOOKUP(Table_employee_timesheet_fact1[[#This Row],[employee_dim_employee_id]],Dim_Employee!A:C,3,FALSE)</f>
        <v>Darwin Zepeda Reyes</v>
      </c>
    </row>
    <row r="2159" spans="1:7" x14ac:dyDescent="0.25">
      <c r="A2159">
        <v>2065</v>
      </c>
      <c r="B2159">
        <v>1</v>
      </c>
      <c r="C2159">
        <v>8</v>
      </c>
      <c r="D2159" s="2">
        <v>43885</v>
      </c>
      <c r="E2159" s="2">
        <v>43885</v>
      </c>
      <c r="F2159">
        <v>19</v>
      </c>
      <c r="G2159" s="10" t="str">
        <f>VLOOKUP(Table_employee_timesheet_fact1[[#This Row],[employee_dim_employee_id]],Dim_Employee!A:C,3,FALSE)</f>
        <v>Ruth Alcantar</v>
      </c>
    </row>
    <row r="2160" spans="1:7" x14ac:dyDescent="0.25">
      <c r="A2160">
        <v>586</v>
      </c>
      <c r="B2160">
        <v>1</v>
      </c>
      <c r="C2160">
        <v>8</v>
      </c>
      <c r="D2160" s="2">
        <v>43885</v>
      </c>
      <c r="E2160" s="2">
        <v>43885</v>
      </c>
      <c r="F2160">
        <v>4</v>
      </c>
      <c r="G2160" s="10" t="str">
        <f>VLOOKUP(Table_employee_timesheet_fact1[[#This Row],[employee_dim_employee_id]],Dim_Employee!A:C,3,FALSE)</f>
        <v>Darwin Zepeda Reyes</v>
      </c>
    </row>
    <row r="2161" spans="1:7" x14ac:dyDescent="0.25">
      <c r="A2161">
        <v>2173</v>
      </c>
      <c r="B2161">
        <v>1</v>
      </c>
      <c r="C2161">
        <v>9.5</v>
      </c>
      <c r="D2161" s="2">
        <v>43885</v>
      </c>
      <c r="E2161" s="2">
        <v>43885</v>
      </c>
      <c r="F2161">
        <v>21</v>
      </c>
      <c r="G2161" s="10" t="str">
        <f>VLOOKUP(Table_employee_timesheet_fact1[[#This Row],[employee_dim_employee_id]],Dim_Employee!A:C,3,FALSE)</f>
        <v>Wilmer Sevilla</v>
      </c>
    </row>
    <row r="2162" spans="1:7" x14ac:dyDescent="0.25">
      <c r="A2162">
        <v>341</v>
      </c>
      <c r="B2162">
        <v>1</v>
      </c>
      <c r="C2162">
        <v>8</v>
      </c>
      <c r="D2162" s="2">
        <v>43885</v>
      </c>
      <c r="E2162" s="2">
        <v>43885</v>
      </c>
      <c r="F2162">
        <v>2</v>
      </c>
      <c r="G2162" s="10" t="str">
        <f>VLOOKUP(Table_employee_timesheet_fact1[[#This Row],[employee_dim_employee_id]],Dim_Employee!A:C,3,FALSE)</f>
        <v>Danir Hernandez</v>
      </c>
    </row>
    <row r="2163" spans="1:7" x14ac:dyDescent="0.25">
      <c r="A2163">
        <v>1683</v>
      </c>
      <c r="B2163">
        <v>1</v>
      </c>
      <c r="C2163">
        <v>8</v>
      </c>
      <c r="D2163" s="2">
        <v>43885</v>
      </c>
      <c r="E2163" s="2">
        <v>43885</v>
      </c>
      <c r="F2163">
        <v>17</v>
      </c>
      <c r="G2163" s="10" t="str">
        <f>VLOOKUP(Table_employee_timesheet_fact1[[#This Row],[employee_dim_employee_id]],Dim_Employee!A:C,3,FALSE)</f>
        <v>Maynor Galeano Martinez</v>
      </c>
    </row>
    <row r="2164" spans="1:7" x14ac:dyDescent="0.25">
      <c r="A2164">
        <v>2066</v>
      </c>
      <c r="B2164">
        <v>1</v>
      </c>
      <c r="C2164">
        <v>9</v>
      </c>
      <c r="D2164" s="2">
        <v>43882</v>
      </c>
      <c r="E2164" s="2">
        <v>43882</v>
      </c>
      <c r="F2164">
        <v>19</v>
      </c>
      <c r="G2164" s="10" t="str">
        <f>VLOOKUP(Table_employee_timesheet_fact1[[#This Row],[employee_dim_employee_id]],Dim_Employee!A:C,3,FALSE)</f>
        <v>Ruth Alcantar</v>
      </c>
    </row>
    <row r="2165" spans="1:7" x14ac:dyDescent="0.25">
      <c r="A2165">
        <v>587</v>
      </c>
      <c r="B2165">
        <v>1</v>
      </c>
      <c r="C2165">
        <v>9</v>
      </c>
      <c r="D2165" s="2">
        <v>43882</v>
      </c>
      <c r="E2165" s="2">
        <v>43882</v>
      </c>
      <c r="F2165">
        <v>4</v>
      </c>
      <c r="G2165" s="10" t="str">
        <f>VLOOKUP(Table_employee_timesheet_fact1[[#This Row],[employee_dim_employee_id]],Dim_Employee!A:C,3,FALSE)</f>
        <v>Darwin Zepeda Reyes</v>
      </c>
    </row>
    <row r="2166" spans="1:7" x14ac:dyDescent="0.25">
      <c r="A2166">
        <v>758</v>
      </c>
      <c r="B2166">
        <v>1</v>
      </c>
      <c r="C2166">
        <v>9</v>
      </c>
      <c r="D2166" s="2">
        <v>43882</v>
      </c>
      <c r="E2166" s="2">
        <v>43882</v>
      </c>
      <c r="F2166">
        <v>7</v>
      </c>
      <c r="G2166" s="10" t="str">
        <f>VLOOKUP(Table_employee_timesheet_fact1[[#This Row],[employee_dim_employee_id]],Dim_Employee!A:C,3,FALSE)</f>
        <v>Heidy Alcantar</v>
      </c>
    </row>
    <row r="2167" spans="1:7" x14ac:dyDescent="0.25">
      <c r="A2167">
        <v>342</v>
      </c>
      <c r="B2167">
        <v>1</v>
      </c>
      <c r="C2167">
        <v>8.75</v>
      </c>
      <c r="D2167" s="2">
        <v>43882</v>
      </c>
      <c r="E2167" s="2">
        <v>43882</v>
      </c>
      <c r="F2167">
        <v>2</v>
      </c>
      <c r="G2167" s="10" t="str">
        <f>VLOOKUP(Table_employee_timesheet_fact1[[#This Row],[employee_dim_employee_id]],Dim_Employee!A:C,3,FALSE)</f>
        <v>Danir Hernandez</v>
      </c>
    </row>
    <row r="2168" spans="1:7" x14ac:dyDescent="0.25">
      <c r="A2168">
        <v>1684</v>
      </c>
      <c r="B2168">
        <v>1</v>
      </c>
      <c r="C2168">
        <v>8.75</v>
      </c>
      <c r="D2168" s="2">
        <v>43882</v>
      </c>
      <c r="E2168" s="2">
        <v>43882</v>
      </c>
      <c r="F2168">
        <v>17</v>
      </c>
      <c r="G2168" s="10" t="str">
        <f>VLOOKUP(Table_employee_timesheet_fact1[[#This Row],[employee_dim_employee_id]],Dim_Employee!A:C,3,FALSE)</f>
        <v>Maynor Galeano Martinez</v>
      </c>
    </row>
    <row r="2169" spans="1:7" x14ac:dyDescent="0.25">
      <c r="A2169">
        <v>2174</v>
      </c>
      <c r="B2169">
        <v>1</v>
      </c>
      <c r="C2169">
        <v>9.75</v>
      </c>
      <c r="D2169" s="2">
        <v>43882</v>
      </c>
      <c r="E2169" s="2">
        <v>43882</v>
      </c>
      <c r="F2169">
        <v>21</v>
      </c>
      <c r="G2169" s="10" t="str">
        <f>VLOOKUP(Table_employee_timesheet_fact1[[#This Row],[employee_dim_employee_id]],Dim_Employee!A:C,3,FALSE)</f>
        <v>Wilmer Sevilla</v>
      </c>
    </row>
    <row r="2170" spans="1:7" x14ac:dyDescent="0.25">
      <c r="A2170">
        <v>2067</v>
      </c>
      <c r="B2170">
        <v>1</v>
      </c>
      <c r="C2170">
        <v>7.5</v>
      </c>
      <c r="D2170" s="2">
        <v>43881</v>
      </c>
      <c r="E2170" s="2">
        <v>43881</v>
      </c>
      <c r="F2170">
        <v>19</v>
      </c>
      <c r="G2170" s="10" t="str">
        <f>VLOOKUP(Table_employee_timesheet_fact1[[#This Row],[employee_dim_employee_id]],Dim_Employee!A:C,3,FALSE)</f>
        <v>Ruth Alcantar</v>
      </c>
    </row>
    <row r="2171" spans="1:7" x14ac:dyDescent="0.25">
      <c r="A2171">
        <v>759</v>
      </c>
      <c r="B2171">
        <v>1</v>
      </c>
      <c r="C2171">
        <v>7.5</v>
      </c>
      <c r="D2171" s="2">
        <v>43881</v>
      </c>
      <c r="E2171" s="2">
        <v>43881</v>
      </c>
      <c r="F2171">
        <v>7</v>
      </c>
      <c r="G2171" s="10" t="str">
        <f>VLOOKUP(Table_employee_timesheet_fact1[[#This Row],[employee_dim_employee_id]],Dim_Employee!A:C,3,FALSE)</f>
        <v>Heidy Alcantar</v>
      </c>
    </row>
    <row r="2172" spans="1:7" x14ac:dyDescent="0.25">
      <c r="A2172">
        <v>343</v>
      </c>
      <c r="B2172">
        <v>1</v>
      </c>
      <c r="C2172">
        <v>7.5</v>
      </c>
      <c r="D2172" s="2">
        <v>43881</v>
      </c>
      <c r="E2172" s="2">
        <v>43881</v>
      </c>
      <c r="F2172">
        <v>2</v>
      </c>
      <c r="G2172" s="10" t="str">
        <f>VLOOKUP(Table_employee_timesheet_fact1[[#This Row],[employee_dim_employee_id]],Dim_Employee!A:C,3,FALSE)</f>
        <v>Danir Hernandez</v>
      </c>
    </row>
    <row r="2173" spans="1:7" x14ac:dyDescent="0.25">
      <c r="A2173">
        <v>1685</v>
      </c>
      <c r="B2173">
        <v>1</v>
      </c>
      <c r="C2173">
        <v>7.5</v>
      </c>
      <c r="D2173" s="2">
        <v>43881</v>
      </c>
      <c r="E2173" s="2">
        <v>43881</v>
      </c>
      <c r="F2173">
        <v>17</v>
      </c>
      <c r="G2173" s="10" t="str">
        <f>VLOOKUP(Table_employee_timesheet_fact1[[#This Row],[employee_dim_employee_id]],Dim_Employee!A:C,3,FALSE)</f>
        <v>Maynor Galeano Martinez</v>
      </c>
    </row>
    <row r="2174" spans="1:7" x14ac:dyDescent="0.25">
      <c r="A2174">
        <v>2175</v>
      </c>
      <c r="B2174">
        <v>1</v>
      </c>
      <c r="C2174">
        <v>8.5</v>
      </c>
      <c r="D2174" s="2">
        <v>43881</v>
      </c>
      <c r="E2174" s="2">
        <v>43881</v>
      </c>
      <c r="F2174">
        <v>21</v>
      </c>
      <c r="G2174" s="10" t="str">
        <f>VLOOKUP(Table_employee_timesheet_fact1[[#This Row],[employee_dim_employee_id]],Dim_Employee!A:C,3,FALSE)</f>
        <v>Wilmer Sevilla</v>
      </c>
    </row>
    <row r="2175" spans="1:7" x14ac:dyDescent="0.25">
      <c r="A2175">
        <v>588</v>
      </c>
      <c r="B2175">
        <v>1</v>
      </c>
      <c r="C2175">
        <v>8</v>
      </c>
      <c r="D2175" s="2">
        <v>43881</v>
      </c>
      <c r="E2175" s="2">
        <v>43881</v>
      </c>
      <c r="F2175">
        <v>4</v>
      </c>
      <c r="G2175" s="10" t="str">
        <f>VLOOKUP(Table_employee_timesheet_fact1[[#This Row],[employee_dim_employee_id]],Dim_Employee!A:C,3,FALSE)</f>
        <v>Darwin Zepeda Reyes</v>
      </c>
    </row>
    <row r="2176" spans="1:7" x14ac:dyDescent="0.25">
      <c r="A2176">
        <v>344</v>
      </c>
      <c r="B2176">
        <v>1</v>
      </c>
      <c r="C2176">
        <v>6.75</v>
      </c>
      <c r="D2176" s="2">
        <v>43880</v>
      </c>
      <c r="E2176" s="2">
        <v>43880</v>
      </c>
      <c r="F2176">
        <v>2</v>
      </c>
      <c r="G2176" s="10" t="str">
        <f>VLOOKUP(Table_employee_timesheet_fact1[[#This Row],[employee_dim_employee_id]],Dim_Employee!A:C,3,FALSE)</f>
        <v>Danir Hernandez</v>
      </c>
    </row>
    <row r="2177" spans="1:7" x14ac:dyDescent="0.25">
      <c r="A2177">
        <v>1686</v>
      </c>
      <c r="B2177">
        <v>1</v>
      </c>
      <c r="C2177">
        <v>7</v>
      </c>
      <c r="D2177" s="2">
        <v>43880</v>
      </c>
      <c r="E2177" s="2">
        <v>43880</v>
      </c>
      <c r="F2177">
        <v>17</v>
      </c>
      <c r="G2177" s="10" t="str">
        <f>VLOOKUP(Table_employee_timesheet_fact1[[#This Row],[employee_dim_employee_id]],Dim_Employee!A:C,3,FALSE)</f>
        <v>Maynor Galeano Martinez</v>
      </c>
    </row>
    <row r="2178" spans="1:7" x14ac:dyDescent="0.25">
      <c r="A2178">
        <v>589</v>
      </c>
      <c r="B2178">
        <v>1</v>
      </c>
      <c r="C2178">
        <v>6.5</v>
      </c>
      <c r="D2178" s="2">
        <v>43880</v>
      </c>
      <c r="E2178" s="2">
        <v>43880</v>
      </c>
      <c r="F2178">
        <v>4</v>
      </c>
      <c r="G2178" s="10" t="str">
        <f>VLOOKUP(Table_employee_timesheet_fact1[[#This Row],[employee_dim_employee_id]],Dim_Employee!A:C,3,FALSE)</f>
        <v>Darwin Zepeda Reyes</v>
      </c>
    </row>
    <row r="2179" spans="1:7" x14ac:dyDescent="0.25">
      <c r="A2179">
        <v>2176</v>
      </c>
      <c r="B2179">
        <v>1</v>
      </c>
      <c r="C2179">
        <v>9.5</v>
      </c>
      <c r="D2179" s="2">
        <v>43880</v>
      </c>
      <c r="E2179" s="2">
        <v>43880</v>
      </c>
      <c r="F2179">
        <v>21</v>
      </c>
      <c r="G2179" s="10" t="str">
        <f>VLOOKUP(Table_employee_timesheet_fact1[[#This Row],[employee_dim_employee_id]],Dim_Employee!A:C,3,FALSE)</f>
        <v>Wilmer Sevilla</v>
      </c>
    </row>
    <row r="2180" spans="1:7" x14ac:dyDescent="0.25">
      <c r="A2180">
        <v>2068</v>
      </c>
      <c r="B2180">
        <v>1</v>
      </c>
      <c r="C2180">
        <v>7</v>
      </c>
      <c r="D2180" s="2">
        <v>43880</v>
      </c>
      <c r="E2180" s="2">
        <v>43880</v>
      </c>
      <c r="F2180">
        <v>19</v>
      </c>
      <c r="G2180" s="10" t="str">
        <f>VLOOKUP(Table_employee_timesheet_fact1[[#This Row],[employee_dim_employee_id]],Dim_Employee!A:C,3,FALSE)</f>
        <v>Ruth Alcantar</v>
      </c>
    </row>
    <row r="2181" spans="1:7" x14ac:dyDescent="0.25">
      <c r="A2181">
        <v>760</v>
      </c>
      <c r="B2181">
        <v>1</v>
      </c>
      <c r="C2181">
        <v>7</v>
      </c>
      <c r="D2181" s="2">
        <v>43880</v>
      </c>
      <c r="E2181" s="2">
        <v>43880</v>
      </c>
      <c r="F2181">
        <v>7</v>
      </c>
      <c r="G2181" s="10" t="str">
        <f>VLOOKUP(Table_employee_timesheet_fact1[[#This Row],[employee_dim_employee_id]],Dim_Employee!A:C,3,FALSE)</f>
        <v>Heidy Alcantar</v>
      </c>
    </row>
    <row r="2182" spans="1:7" x14ac:dyDescent="0.25">
      <c r="A2182">
        <v>2177</v>
      </c>
      <c r="B2182">
        <v>1</v>
      </c>
      <c r="C2182">
        <v>11.75</v>
      </c>
      <c r="D2182" s="2">
        <v>43879</v>
      </c>
      <c r="E2182" s="2">
        <v>43879</v>
      </c>
      <c r="F2182">
        <v>21</v>
      </c>
      <c r="G2182" s="10" t="str">
        <f>VLOOKUP(Table_employee_timesheet_fact1[[#This Row],[employee_dim_employee_id]],Dim_Employee!A:C,3,FALSE)</f>
        <v>Wilmer Sevilla</v>
      </c>
    </row>
    <row r="2183" spans="1:7" x14ac:dyDescent="0.25">
      <c r="A2183">
        <v>590</v>
      </c>
      <c r="B2183">
        <v>1</v>
      </c>
      <c r="C2183">
        <v>5.25</v>
      </c>
      <c r="D2183" s="2">
        <v>43879</v>
      </c>
      <c r="E2183" s="2">
        <v>43879</v>
      </c>
      <c r="F2183">
        <v>4</v>
      </c>
      <c r="G2183" s="10" t="str">
        <f>VLOOKUP(Table_employee_timesheet_fact1[[#This Row],[employee_dim_employee_id]],Dim_Employee!A:C,3,FALSE)</f>
        <v>Darwin Zepeda Reyes</v>
      </c>
    </row>
    <row r="2184" spans="1:7" x14ac:dyDescent="0.25">
      <c r="A2184">
        <v>345</v>
      </c>
      <c r="B2184">
        <v>1</v>
      </c>
      <c r="C2184">
        <v>9</v>
      </c>
      <c r="D2184" s="2">
        <v>43879</v>
      </c>
      <c r="E2184" s="2">
        <v>43879</v>
      </c>
      <c r="F2184">
        <v>2</v>
      </c>
      <c r="G2184" s="10" t="str">
        <f>VLOOKUP(Table_employee_timesheet_fact1[[#This Row],[employee_dim_employee_id]],Dim_Employee!A:C,3,FALSE)</f>
        <v>Danir Hernandez</v>
      </c>
    </row>
    <row r="2185" spans="1:7" x14ac:dyDescent="0.25">
      <c r="A2185">
        <v>2069</v>
      </c>
      <c r="B2185">
        <v>1</v>
      </c>
      <c r="C2185">
        <v>9.5</v>
      </c>
      <c r="D2185" s="2">
        <v>43879</v>
      </c>
      <c r="E2185" s="2">
        <v>43879</v>
      </c>
      <c r="F2185">
        <v>19</v>
      </c>
      <c r="G2185" s="10" t="str">
        <f>VLOOKUP(Table_employee_timesheet_fact1[[#This Row],[employee_dim_employee_id]],Dim_Employee!A:C,3,FALSE)</f>
        <v>Ruth Alcantar</v>
      </c>
    </row>
    <row r="2186" spans="1:7" x14ac:dyDescent="0.25">
      <c r="A2186">
        <v>1687</v>
      </c>
      <c r="B2186">
        <v>1</v>
      </c>
      <c r="C2186">
        <v>9</v>
      </c>
      <c r="D2186" s="2">
        <v>43879</v>
      </c>
      <c r="E2186" s="2">
        <v>43879</v>
      </c>
      <c r="F2186">
        <v>17</v>
      </c>
      <c r="G2186" s="10" t="str">
        <f>VLOOKUP(Table_employee_timesheet_fact1[[#This Row],[employee_dim_employee_id]],Dim_Employee!A:C,3,FALSE)</f>
        <v>Maynor Galeano Martinez</v>
      </c>
    </row>
    <row r="2187" spans="1:7" x14ac:dyDescent="0.25">
      <c r="A2187">
        <v>761</v>
      </c>
      <c r="B2187">
        <v>1</v>
      </c>
      <c r="C2187">
        <v>9.5</v>
      </c>
      <c r="D2187" s="2">
        <v>43879</v>
      </c>
      <c r="E2187" s="2">
        <v>43879</v>
      </c>
      <c r="F2187">
        <v>7</v>
      </c>
      <c r="G2187" s="10" t="str">
        <f>VLOOKUP(Table_employee_timesheet_fact1[[#This Row],[employee_dim_employee_id]],Dim_Employee!A:C,3,FALSE)</f>
        <v>Heidy Alcantar</v>
      </c>
    </row>
    <row r="2188" spans="1:7" x14ac:dyDescent="0.25">
      <c r="A2188">
        <v>346</v>
      </c>
      <c r="B2188">
        <v>1</v>
      </c>
      <c r="C2188">
        <v>8.5</v>
      </c>
      <c r="D2188" s="2">
        <v>43878</v>
      </c>
      <c r="E2188" s="2">
        <v>43878</v>
      </c>
      <c r="F2188">
        <v>2</v>
      </c>
      <c r="G2188" s="10" t="str">
        <f>VLOOKUP(Table_employee_timesheet_fact1[[#This Row],[employee_dim_employee_id]],Dim_Employee!A:C,3,FALSE)</f>
        <v>Danir Hernandez</v>
      </c>
    </row>
    <row r="2189" spans="1:7" x14ac:dyDescent="0.25">
      <c r="A2189">
        <v>1688</v>
      </c>
      <c r="B2189">
        <v>1</v>
      </c>
      <c r="C2189">
        <v>8.5</v>
      </c>
      <c r="D2189" s="2">
        <v>43878</v>
      </c>
      <c r="E2189" s="2">
        <v>43878</v>
      </c>
      <c r="F2189">
        <v>17</v>
      </c>
      <c r="G2189" s="10" t="str">
        <f>VLOOKUP(Table_employee_timesheet_fact1[[#This Row],[employee_dim_employee_id]],Dim_Employee!A:C,3,FALSE)</f>
        <v>Maynor Galeano Martinez</v>
      </c>
    </row>
    <row r="2190" spans="1:7" x14ac:dyDescent="0.25">
      <c r="A2190">
        <v>591</v>
      </c>
      <c r="B2190">
        <v>1</v>
      </c>
      <c r="C2190">
        <v>7.75</v>
      </c>
      <c r="D2190" s="2">
        <v>43878</v>
      </c>
      <c r="E2190" s="2">
        <v>43878</v>
      </c>
      <c r="F2190">
        <v>4</v>
      </c>
      <c r="G2190" s="10" t="str">
        <f>VLOOKUP(Table_employee_timesheet_fact1[[#This Row],[employee_dim_employee_id]],Dim_Employee!A:C,3,FALSE)</f>
        <v>Darwin Zepeda Reyes</v>
      </c>
    </row>
    <row r="2191" spans="1:7" x14ac:dyDescent="0.25">
      <c r="A2191">
        <v>2178</v>
      </c>
      <c r="B2191">
        <v>1</v>
      </c>
      <c r="C2191">
        <v>11.5</v>
      </c>
      <c r="D2191" s="2">
        <v>43878</v>
      </c>
      <c r="E2191" s="2">
        <v>43878</v>
      </c>
      <c r="F2191">
        <v>21</v>
      </c>
      <c r="G2191" s="10" t="str">
        <f>VLOOKUP(Table_employee_timesheet_fact1[[#This Row],[employee_dim_employee_id]],Dim_Employee!A:C,3,FALSE)</f>
        <v>Wilmer Sevilla</v>
      </c>
    </row>
    <row r="2192" spans="1:7" x14ac:dyDescent="0.25">
      <c r="A2192">
        <v>2070</v>
      </c>
      <c r="B2192">
        <v>1</v>
      </c>
      <c r="C2192">
        <v>8.5</v>
      </c>
      <c r="D2192" s="2">
        <v>43878</v>
      </c>
      <c r="E2192" s="2">
        <v>43878</v>
      </c>
      <c r="F2192">
        <v>19</v>
      </c>
      <c r="G2192" s="10" t="str">
        <f>VLOOKUP(Table_employee_timesheet_fact1[[#This Row],[employee_dim_employee_id]],Dim_Employee!A:C,3,FALSE)</f>
        <v>Ruth Alcantar</v>
      </c>
    </row>
    <row r="2193" spans="1:7" x14ac:dyDescent="0.25">
      <c r="A2193">
        <v>1689</v>
      </c>
      <c r="B2193">
        <v>1</v>
      </c>
      <c r="C2193">
        <v>8</v>
      </c>
      <c r="D2193" s="2">
        <v>43875</v>
      </c>
      <c r="E2193" s="2">
        <v>43875</v>
      </c>
      <c r="F2193">
        <v>17</v>
      </c>
      <c r="G2193" s="10" t="str">
        <f>VLOOKUP(Table_employee_timesheet_fact1[[#This Row],[employee_dim_employee_id]],Dim_Employee!A:C,3,FALSE)</f>
        <v>Maynor Galeano Martinez</v>
      </c>
    </row>
    <row r="2194" spans="1:7" x14ac:dyDescent="0.25">
      <c r="A2194">
        <v>2179</v>
      </c>
      <c r="B2194">
        <v>1</v>
      </c>
      <c r="C2194">
        <v>9.25</v>
      </c>
      <c r="D2194" s="2">
        <v>43875</v>
      </c>
      <c r="E2194" s="2">
        <v>43875</v>
      </c>
      <c r="F2194">
        <v>21</v>
      </c>
      <c r="G2194" s="10" t="str">
        <f>VLOOKUP(Table_employee_timesheet_fact1[[#This Row],[employee_dim_employee_id]],Dim_Employee!A:C,3,FALSE)</f>
        <v>Wilmer Sevilla</v>
      </c>
    </row>
    <row r="2195" spans="1:7" x14ac:dyDescent="0.25">
      <c r="A2195">
        <v>347</v>
      </c>
      <c r="B2195">
        <v>1</v>
      </c>
      <c r="C2195">
        <v>9.25</v>
      </c>
      <c r="D2195" s="2">
        <v>43875</v>
      </c>
      <c r="E2195" s="2">
        <v>43875</v>
      </c>
      <c r="F2195">
        <v>2</v>
      </c>
      <c r="G2195" s="10" t="str">
        <f>VLOOKUP(Table_employee_timesheet_fact1[[#This Row],[employee_dim_employee_id]],Dim_Employee!A:C,3,FALSE)</f>
        <v>Danir Hernandez</v>
      </c>
    </row>
    <row r="2196" spans="1:7" x14ac:dyDescent="0.25">
      <c r="A2196">
        <v>2071</v>
      </c>
      <c r="B2196">
        <v>1</v>
      </c>
      <c r="C2196">
        <v>10.75</v>
      </c>
      <c r="D2196" s="2">
        <v>43875</v>
      </c>
      <c r="E2196" s="2">
        <v>43875</v>
      </c>
      <c r="F2196">
        <v>19</v>
      </c>
      <c r="G2196" s="10" t="str">
        <f>VLOOKUP(Table_employee_timesheet_fact1[[#This Row],[employee_dim_employee_id]],Dim_Employee!A:C,3,FALSE)</f>
        <v>Ruth Alcantar</v>
      </c>
    </row>
    <row r="2197" spans="1:7" x14ac:dyDescent="0.25">
      <c r="A2197">
        <v>762</v>
      </c>
      <c r="B2197">
        <v>1</v>
      </c>
      <c r="C2197">
        <v>10.5</v>
      </c>
      <c r="D2197" s="2">
        <v>43875</v>
      </c>
      <c r="E2197" s="2">
        <v>43875</v>
      </c>
      <c r="F2197">
        <v>7</v>
      </c>
      <c r="G2197" s="10" t="str">
        <f>VLOOKUP(Table_employee_timesheet_fact1[[#This Row],[employee_dim_employee_id]],Dim_Employee!A:C,3,FALSE)</f>
        <v>Heidy Alcantar</v>
      </c>
    </row>
    <row r="2198" spans="1:7" x14ac:dyDescent="0.25">
      <c r="A2198">
        <v>2214</v>
      </c>
      <c r="B2198">
        <v>1</v>
      </c>
      <c r="C2198">
        <v>0.5</v>
      </c>
      <c r="D2198" s="2">
        <v>43875</v>
      </c>
      <c r="E2198" s="2">
        <v>43875</v>
      </c>
      <c r="F2198">
        <v>22</v>
      </c>
      <c r="G2198" s="10" t="str">
        <f>VLOOKUP(Table_employee_timesheet_fact1[[#This Row],[employee_dim_employee_id]],Dim_Employee!A:C,3,FALSE)</f>
        <v>Yahaira Cordero Alcantar</v>
      </c>
    </row>
    <row r="2199" spans="1:7" x14ac:dyDescent="0.25">
      <c r="A2199">
        <v>592</v>
      </c>
      <c r="B2199">
        <v>1</v>
      </c>
      <c r="C2199">
        <v>7.75</v>
      </c>
      <c r="D2199" s="2">
        <v>43875</v>
      </c>
      <c r="E2199" s="2">
        <v>43875</v>
      </c>
      <c r="F2199">
        <v>4</v>
      </c>
      <c r="G2199" s="10" t="str">
        <f>VLOOKUP(Table_employee_timesheet_fact1[[#This Row],[employee_dim_employee_id]],Dim_Employee!A:C,3,FALSE)</f>
        <v>Darwin Zepeda Reyes</v>
      </c>
    </row>
    <row r="2200" spans="1:7" x14ac:dyDescent="0.25">
      <c r="A2200">
        <v>2180</v>
      </c>
      <c r="B2200">
        <v>1</v>
      </c>
      <c r="C2200">
        <v>9</v>
      </c>
      <c r="D2200" s="2">
        <v>43874</v>
      </c>
      <c r="E2200" s="2">
        <v>43874</v>
      </c>
      <c r="F2200">
        <v>21</v>
      </c>
      <c r="G2200" s="10" t="str">
        <f>VLOOKUP(Table_employee_timesheet_fact1[[#This Row],[employee_dim_employee_id]],Dim_Employee!A:C,3,FALSE)</f>
        <v>Wilmer Sevilla</v>
      </c>
    </row>
    <row r="2201" spans="1:7" x14ac:dyDescent="0.25">
      <c r="A2201">
        <v>348</v>
      </c>
      <c r="B2201">
        <v>1</v>
      </c>
      <c r="C2201">
        <v>8</v>
      </c>
      <c r="D2201" s="2">
        <v>43874</v>
      </c>
      <c r="E2201" s="2">
        <v>43874</v>
      </c>
      <c r="F2201">
        <v>2</v>
      </c>
      <c r="G2201" s="10" t="str">
        <f>VLOOKUP(Table_employee_timesheet_fact1[[#This Row],[employee_dim_employee_id]],Dim_Employee!A:C,3,FALSE)</f>
        <v>Danir Hernandez</v>
      </c>
    </row>
    <row r="2202" spans="1:7" x14ac:dyDescent="0.25">
      <c r="A2202">
        <v>763</v>
      </c>
      <c r="B2202">
        <v>1</v>
      </c>
      <c r="C2202">
        <v>8.75</v>
      </c>
      <c r="D2202" s="2">
        <v>43874</v>
      </c>
      <c r="E2202" s="2">
        <v>43874</v>
      </c>
      <c r="F2202">
        <v>7</v>
      </c>
      <c r="G2202" s="10" t="str">
        <f>VLOOKUP(Table_employee_timesheet_fact1[[#This Row],[employee_dim_employee_id]],Dim_Employee!A:C,3,FALSE)</f>
        <v>Heidy Alcantar</v>
      </c>
    </row>
    <row r="2203" spans="1:7" x14ac:dyDescent="0.25">
      <c r="A2203">
        <v>593</v>
      </c>
      <c r="B2203">
        <v>1</v>
      </c>
      <c r="C2203">
        <v>7.5</v>
      </c>
      <c r="D2203" s="2">
        <v>43874</v>
      </c>
      <c r="E2203" s="2">
        <v>43874</v>
      </c>
      <c r="F2203">
        <v>4</v>
      </c>
      <c r="G2203" s="10" t="str">
        <f>VLOOKUP(Table_employee_timesheet_fact1[[#This Row],[employee_dim_employee_id]],Dim_Employee!A:C,3,FALSE)</f>
        <v>Darwin Zepeda Reyes</v>
      </c>
    </row>
    <row r="2204" spans="1:7" x14ac:dyDescent="0.25">
      <c r="A2204">
        <v>2072</v>
      </c>
      <c r="B2204">
        <v>1</v>
      </c>
      <c r="C2204">
        <v>8.75</v>
      </c>
      <c r="D2204" s="2">
        <v>43874</v>
      </c>
      <c r="E2204" s="2">
        <v>43874</v>
      </c>
      <c r="F2204">
        <v>19</v>
      </c>
      <c r="G2204" s="10" t="str">
        <f>VLOOKUP(Table_employee_timesheet_fact1[[#This Row],[employee_dim_employee_id]],Dim_Employee!A:C,3,FALSE)</f>
        <v>Ruth Alcantar</v>
      </c>
    </row>
    <row r="2205" spans="1:7" x14ac:dyDescent="0.25">
      <c r="A2205">
        <v>2181</v>
      </c>
      <c r="B2205">
        <v>1</v>
      </c>
      <c r="C2205">
        <v>8.75</v>
      </c>
      <c r="D2205" s="2">
        <v>43873</v>
      </c>
      <c r="E2205" s="2">
        <v>43873</v>
      </c>
      <c r="F2205">
        <v>21</v>
      </c>
      <c r="G2205" s="10" t="str">
        <f>VLOOKUP(Table_employee_timesheet_fact1[[#This Row],[employee_dim_employee_id]],Dim_Employee!A:C,3,FALSE)</f>
        <v>Wilmer Sevilla</v>
      </c>
    </row>
    <row r="2206" spans="1:7" x14ac:dyDescent="0.25">
      <c r="A2206">
        <v>764</v>
      </c>
      <c r="B2206">
        <v>1</v>
      </c>
      <c r="C2206">
        <v>8.25</v>
      </c>
      <c r="D2206" s="2">
        <v>43873</v>
      </c>
      <c r="E2206" s="2">
        <v>43873</v>
      </c>
      <c r="F2206">
        <v>7</v>
      </c>
      <c r="G2206" s="10" t="str">
        <f>VLOOKUP(Table_employee_timesheet_fact1[[#This Row],[employee_dim_employee_id]],Dim_Employee!A:C,3,FALSE)</f>
        <v>Heidy Alcantar</v>
      </c>
    </row>
    <row r="2207" spans="1:7" x14ac:dyDescent="0.25">
      <c r="A2207">
        <v>349</v>
      </c>
      <c r="B2207">
        <v>1</v>
      </c>
      <c r="C2207">
        <v>8.5</v>
      </c>
      <c r="D2207" s="2">
        <v>43873</v>
      </c>
      <c r="E2207" s="2">
        <v>43873</v>
      </c>
      <c r="F2207">
        <v>2</v>
      </c>
      <c r="G2207" s="10" t="str">
        <f>VLOOKUP(Table_employee_timesheet_fact1[[#This Row],[employee_dim_employee_id]],Dim_Employee!A:C,3,FALSE)</f>
        <v>Danir Hernandez</v>
      </c>
    </row>
    <row r="2208" spans="1:7" x14ac:dyDescent="0.25">
      <c r="A2208">
        <v>2073</v>
      </c>
      <c r="B2208">
        <v>1</v>
      </c>
      <c r="C2208">
        <v>8.25</v>
      </c>
      <c r="D2208" s="2">
        <v>43873</v>
      </c>
      <c r="E2208" s="2">
        <v>43873</v>
      </c>
      <c r="F2208">
        <v>19</v>
      </c>
      <c r="G2208" s="10" t="str">
        <f>VLOOKUP(Table_employee_timesheet_fact1[[#This Row],[employee_dim_employee_id]],Dim_Employee!A:C,3,FALSE)</f>
        <v>Ruth Alcantar</v>
      </c>
    </row>
    <row r="2209" spans="1:7" x14ac:dyDescent="0.25">
      <c r="A2209">
        <v>594</v>
      </c>
      <c r="B2209">
        <v>1</v>
      </c>
      <c r="C2209">
        <v>8</v>
      </c>
      <c r="D2209" s="2">
        <v>43873</v>
      </c>
      <c r="E2209" s="2">
        <v>43873</v>
      </c>
      <c r="F2209">
        <v>4</v>
      </c>
      <c r="G2209" s="10" t="str">
        <f>VLOOKUP(Table_employee_timesheet_fact1[[#This Row],[employee_dim_employee_id]],Dim_Employee!A:C,3,FALSE)</f>
        <v>Darwin Zepeda Reyes</v>
      </c>
    </row>
    <row r="2210" spans="1:7" x14ac:dyDescent="0.25">
      <c r="A2210">
        <v>2182</v>
      </c>
      <c r="B2210">
        <v>1</v>
      </c>
      <c r="C2210">
        <v>9</v>
      </c>
      <c r="D2210" s="2">
        <v>43872</v>
      </c>
      <c r="E2210" s="2">
        <v>43872</v>
      </c>
      <c r="F2210">
        <v>21</v>
      </c>
      <c r="G2210" s="10" t="str">
        <f>VLOOKUP(Table_employee_timesheet_fact1[[#This Row],[employee_dim_employee_id]],Dim_Employee!A:C,3,FALSE)</f>
        <v>Wilmer Sevilla</v>
      </c>
    </row>
    <row r="2211" spans="1:7" x14ac:dyDescent="0.25">
      <c r="A2211">
        <v>350</v>
      </c>
      <c r="B2211">
        <v>1</v>
      </c>
      <c r="C2211">
        <v>7.75</v>
      </c>
      <c r="D2211" s="2">
        <v>43872</v>
      </c>
      <c r="E2211" s="2">
        <v>43872</v>
      </c>
      <c r="F2211">
        <v>2</v>
      </c>
      <c r="G2211" s="10" t="str">
        <f>VLOOKUP(Table_employee_timesheet_fact1[[#This Row],[employee_dim_employee_id]],Dim_Employee!A:C,3,FALSE)</f>
        <v>Danir Hernandez</v>
      </c>
    </row>
    <row r="2212" spans="1:7" x14ac:dyDescent="0.25">
      <c r="A2212">
        <v>595</v>
      </c>
      <c r="B2212">
        <v>1</v>
      </c>
      <c r="C2212">
        <v>8</v>
      </c>
      <c r="D2212" s="2">
        <v>43872</v>
      </c>
      <c r="E2212" s="2">
        <v>43872</v>
      </c>
      <c r="F2212">
        <v>4</v>
      </c>
      <c r="G2212" s="10" t="str">
        <f>VLOOKUP(Table_employee_timesheet_fact1[[#This Row],[employee_dim_employee_id]],Dim_Employee!A:C,3,FALSE)</f>
        <v>Darwin Zepeda Reyes</v>
      </c>
    </row>
    <row r="2213" spans="1:7" x14ac:dyDescent="0.25">
      <c r="A2213">
        <v>765</v>
      </c>
      <c r="B2213">
        <v>1</v>
      </c>
      <c r="C2213">
        <v>7.5</v>
      </c>
      <c r="D2213" s="2">
        <v>43872</v>
      </c>
      <c r="E2213" s="2">
        <v>43872</v>
      </c>
      <c r="F2213">
        <v>7</v>
      </c>
      <c r="G2213" s="10" t="str">
        <f>VLOOKUP(Table_employee_timesheet_fact1[[#This Row],[employee_dim_employee_id]],Dim_Employee!A:C,3,FALSE)</f>
        <v>Heidy Alcantar</v>
      </c>
    </row>
    <row r="2214" spans="1:7" x14ac:dyDescent="0.25">
      <c r="A2214">
        <v>2074</v>
      </c>
      <c r="B2214">
        <v>1</v>
      </c>
      <c r="C2214">
        <v>7.5</v>
      </c>
      <c r="D2214" s="2">
        <v>43872</v>
      </c>
      <c r="E2214" s="2">
        <v>43872</v>
      </c>
      <c r="F2214">
        <v>19</v>
      </c>
      <c r="G2214" s="10" t="str">
        <f>VLOOKUP(Table_employee_timesheet_fact1[[#This Row],[employee_dim_employee_id]],Dim_Employee!A:C,3,FALSE)</f>
        <v>Ruth Alcantar</v>
      </c>
    </row>
    <row r="2215" spans="1:7" x14ac:dyDescent="0.25">
      <c r="A2215">
        <v>351</v>
      </c>
      <c r="B2215">
        <v>1</v>
      </c>
      <c r="C2215">
        <v>9.25</v>
      </c>
      <c r="D2215" s="2">
        <v>43871</v>
      </c>
      <c r="E2215" s="2">
        <v>43871</v>
      </c>
      <c r="F2215">
        <v>2</v>
      </c>
      <c r="G2215" s="10" t="str">
        <f>VLOOKUP(Table_employee_timesheet_fact1[[#This Row],[employee_dim_employee_id]],Dim_Employee!A:C,3,FALSE)</f>
        <v>Danir Hernandez</v>
      </c>
    </row>
    <row r="2216" spans="1:7" x14ac:dyDescent="0.25">
      <c r="A2216">
        <v>2183</v>
      </c>
      <c r="B2216">
        <v>1</v>
      </c>
      <c r="C2216">
        <v>7</v>
      </c>
      <c r="D2216" s="2">
        <v>43871</v>
      </c>
      <c r="E2216" s="2">
        <v>43871</v>
      </c>
      <c r="F2216">
        <v>21</v>
      </c>
      <c r="G2216" s="10" t="str">
        <f>VLOOKUP(Table_employee_timesheet_fact1[[#This Row],[employee_dim_employee_id]],Dim_Employee!A:C,3,FALSE)</f>
        <v>Wilmer Sevilla</v>
      </c>
    </row>
    <row r="2217" spans="1:7" x14ac:dyDescent="0.25">
      <c r="A2217">
        <v>766</v>
      </c>
      <c r="B2217">
        <v>1</v>
      </c>
      <c r="C2217">
        <v>9.5</v>
      </c>
      <c r="D2217" s="2">
        <v>43871</v>
      </c>
      <c r="E2217" s="2">
        <v>43871</v>
      </c>
      <c r="F2217">
        <v>7</v>
      </c>
      <c r="G2217" s="10" t="str">
        <f>VLOOKUP(Table_employee_timesheet_fact1[[#This Row],[employee_dim_employee_id]],Dim_Employee!A:C,3,FALSE)</f>
        <v>Heidy Alcantar</v>
      </c>
    </row>
    <row r="2218" spans="1:7" x14ac:dyDescent="0.25">
      <c r="A2218">
        <v>2075</v>
      </c>
      <c r="B2218">
        <v>1</v>
      </c>
      <c r="C2218">
        <v>9.5</v>
      </c>
      <c r="D2218" s="2">
        <v>43871</v>
      </c>
      <c r="E2218" s="2">
        <v>43871</v>
      </c>
      <c r="F2218">
        <v>19</v>
      </c>
      <c r="G2218" s="10" t="str">
        <f>VLOOKUP(Table_employee_timesheet_fact1[[#This Row],[employee_dim_employee_id]],Dim_Employee!A:C,3,FALSE)</f>
        <v>Ruth Alcantar</v>
      </c>
    </row>
    <row r="2219" spans="1:7" x14ac:dyDescent="0.25">
      <c r="A2219">
        <v>596</v>
      </c>
      <c r="B2219">
        <v>1</v>
      </c>
      <c r="C2219">
        <v>9.5</v>
      </c>
      <c r="D2219" s="2">
        <v>43871</v>
      </c>
      <c r="E2219" s="2">
        <v>43871</v>
      </c>
      <c r="F2219">
        <v>4</v>
      </c>
      <c r="G2219" s="10" t="str">
        <f>VLOOKUP(Table_employee_timesheet_fact1[[#This Row],[employee_dim_employee_id]],Dim_Employee!A:C,3,FALSE)</f>
        <v>Darwin Zepeda Reyes</v>
      </c>
    </row>
    <row r="2220" spans="1:7" x14ac:dyDescent="0.25">
      <c r="A2220">
        <v>1690</v>
      </c>
      <c r="B2220">
        <v>1</v>
      </c>
      <c r="C2220">
        <v>3.75</v>
      </c>
      <c r="D2220" s="2">
        <v>43871</v>
      </c>
      <c r="E2220" s="2">
        <v>43871</v>
      </c>
      <c r="F2220">
        <v>17</v>
      </c>
      <c r="G2220" s="10" t="str">
        <f>VLOOKUP(Table_employee_timesheet_fact1[[#This Row],[employee_dim_employee_id]],Dim_Employee!A:C,3,FALSE)</f>
        <v>Maynor Galeano Martinez</v>
      </c>
    </row>
    <row r="2221" spans="1:7" x14ac:dyDescent="0.25">
      <c r="A2221">
        <v>2076</v>
      </c>
      <c r="B2221">
        <v>1</v>
      </c>
      <c r="C2221">
        <v>9.5</v>
      </c>
      <c r="D2221" s="2">
        <v>43868</v>
      </c>
      <c r="E2221" s="2">
        <v>43868</v>
      </c>
      <c r="F2221">
        <v>19</v>
      </c>
      <c r="G2221" s="10" t="str">
        <f>VLOOKUP(Table_employee_timesheet_fact1[[#This Row],[employee_dim_employee_id]],Dim_Employee!A:C,3,FALSE)</f>
        <v>Ruth Alcantar</v>
      </c>
    </row>
    <row r="2222" spans="1:7" x14ac:dyDescent="0.25">
      <c r="A2222">
        <v>767</v>
      </c>
      <c r="B2222">
        <v>1</v>
      </c>
      <c r="C2222">
        <v>9.25</v>
      </c>
      <c r="D2222" s="2">
        <v>43868</v>
      </c>
      <c r="E2222" s="2">
        <v>43868</v>
      </c>
      <c r="F2222">
        <v>7</v>
      </c>
      <c r="G2222" s="10" t="str">
        <f>VLOOKUP(Table_employee_timesheet_fact1[[#This Row],[employee_dim_employee_id]],Dim_Employee!A:C,3,FALSE)</f>
        <v>Heidy Alcantar</v>
      </c>
    </row>
    <row r="2223" spans="1:7" x14ac:dyDescent="0.25">
      <c r="A2223">
        <v>2184</v>
      </c>
      <c r="B2223">
        <v>1</v>
      </c>
      <c r="C2223">
        <v>9.5</v>
      </c>
      <c r="D2223" s="2">
        <v>43868</v>
      </c>
      <c r="E2223" s="2">
        <v>43868</v>
      </c>
      <c r="F2223">
        <v>21</v>
      </c>
      <c r="G2223" s="10" t="str">
        <f>VLOOKUP(Table_employee_timesheet_fact1[[#This Row],[employee_dim_employee_id]],Dim_Employee!A:C,3,FALSE)</f>
        <v>Wilmer Sevilla</v>
      </c>
    </row>
    <row r="2224" spans="1:7" x14ac:dyDescent="0.25">
      <c r="A2224">
        <v>597</v>
      </c>
      <c r="B2224">
        <v>1</v>
      </c>
      <c r="C2224">
        <v>9.25</v>
      </c>
      <c r="D2224" s="2">
        <v>43868</v>
      </c>
      <c r="E2224" s="2">
        <v>43868</v>
      </c>
      <c r="F2224">
        <v>4</v>
      </c>
      <c r="G2224" s="10" t="str">
        <f>VLOOKUP(Table_employee_timesheet_fact1[[#This Row],[employee_dim_employee_id]],Dim_Employee!A:C,3,FALSE)</f>
        <v>Darwin Zepeda Reyes</v>
      </c>
    </row>
    <row r="2225" spans="1:7" x14ac:dyDescent="0.25">
      <c r="A2225">
        <v>352</v>
      </c>
      <c r="B2225">
        <v>1</v>
      </c>
      <c r="C2225">
        <v>9.25</v>
      </c>
      <c r="D2225" s="2">
        <v>43868</v>
      </c>
      <c r="E2225" s="2">
        <v>43868</v>
      </c>
      <c r="F2225">
        <v>2</v>
      </c>
      <c r="G2225" s="10" t="str">
        <f>VLOOKUP(Table_employee_timesheet_fact1[[#This Row],[employee_dim_employee_id]],Dim_Employee!A:C,3,FALSE)</f>
        <v>Danir Hernandez</v>
      </c>
    </row>
    <row r="2226" spans="1:7" x14ac:dyDescent="0.25">
      <c r="A2226">
        <v>1691</v>
      </c>
      <c r="B2226">
        <v>1</v>
      </c>
      <c r="C2226">
        <v>9</v>
      </c>
      <c r="D2226" s="2">
        <v>43868</v>
      </c>
      <c r="E2226" s="2">
        <v>43868</v>
      </c>
      <c r="F2226">
        <v>17</v>
      </c>
      <c r="G2226" s="10" t="str">
        <f>VLOOKUP(Table_employee_timesheet_fact1[[#This Row],[employee_dim_employee_id]],Dim_Employee!A:C,3,FALSE)</f>
        <v>Maynor Galeano Martinez</v>
      </c>
    </row>
    <row r="2227" spans="1:7" x14ac:dyDescent="0.25">
      <c r="A2227">
        <v>353</v>
      </c>
      <c r="B2227">
        <v>1</v>
      </c>
      <c r="C2227">
        <v>8.75</v>
      </c>
      <c r="D2227" s="2">
        <v>43867</v>
      </c>
      <c r="E2227" s="2">
        <v>43867</v>
      </c>
      <c r="F2227">
        <v>2</v>
      </c>
      <c r="G2227" s="10" t="str">
        <f>VLOOKUP(Table_employee_timesheet_fact1[[#This Row],[employee_dim_employee_id]],Dim_Employee!A:C,3,FALSE)</f>
        <v>Danir Hernandez</v>
      </c>
    </row>
    <row r="2228" spans="1:7" x14ac:dyDescent="0.25">
      <c r="A2228">
        <v>598</v>
      </c>
      <c r="B2228">
        <v>1</v>
      </c>
      <c r="C2228">
        <v>8</v>
      </c>
      <c r="D2228" s="2">
        <v>43867</v>
      </c>
      <c r="E2228" s="2">
        <v>43867</v>
      </c>
      <c r="F2228">
        <v>4</v>
      </c>
      <c r="G2228" s="10" t="str">
        <f>VLOOKUP(Table_employee_timesheet_fact1[[#This Row],[employee_dim_employee_id]],Dim_Employee!A:C,3,FALSE)</f>
        <v>Darwin Zepeda Reyes</v>
      </c>
    </row>
    <row r="2229" spans="1:7" x14ac:dyDescent="0.25">
      <c r="A2229">
        <v>2185</v>
      </c>
      <c r="B2229">
        <v>1</v>
      </c>
      <c r="C2229">
        <v>9.25</v>
      </c>
      <c r="D2229" s="2">
        <v>43867</v>
      </c>
      <c r="E2229" s="2">
        <v>43867</v>
      </c>
      <c r="F2229">
        <v>21</v>
      </c>
      <c r="G2229" s="10" t="str">
        <f>VLOOKUP(Table_employee_timesheet_fact1[[#This Row],[employee_dim_employee_id]],Dim_Employee!A:C,3,FALSE)</f>
        <v>Wilmer Sevilla</v>
      </c>
    </row>
    <row r="2230" spans="1:7" x14ac:dyDescent="0.25">
      <c r="A2230">
        <v>1692</v>
      </c>
      <c r="B2230">
        <v>1</v>
      </c>
      <c r="C2230">
        <v>8.75</v>
      </c>
      <c r="D2230" s="2">
        <v>43867</v>
      </c>
      <c r="E2230" s="2">
        <v>43867</v>
      </c>
      <c r="F2230">
        <v>17</v>
      </c>
      <c r="G2230" s="10" t="str">
        <f>VLOOKUP(Table_employee_timesheet_fact1[[#This Row],[employee_dim_employee_id]],Dim_Employee!A:C,3,FALSE)</f>
        <v>Maynor Galeano Martinez</v>
      </c>
    </row>
    <row r="2231" spans="1:7" x14ac:dyDescent="0.25">
      <c r="A2231">
        <v>768</v>
      </c>
      <c r="B2231">
        <v>1</v>
      </c>
      <c r="C2231">
        <v>8.75</v>
      </c>
      <c r="D2231" s="2">
        <v>43867</v>
      </c>
      <c r="E2231" s="2">
        <v>43867</v>
      </c>
      <c r="F2231">
        <v>7</v>
      </c>
      <c r="G2231" s="10" t="str">
        <f>VLOOKUP(Table_employee_timesheet_fact1[[#This Row],[employee_dim_employee_id]],Dim_Employee!A:C,3,FALSE)</f>
        <v>Heidy Alcantar</v>
      </c>
    </row>
    <row r="2232" spans="1:7" x14ac:dyDescent="0.25">
      <c r="A2232">
        <v>2077</v>
      </c>
      <c r="B2232">
        <v>1</v>
      </c>
      <c r="C2232">
        <v>8.75</v>
      </c>
      <c r="D2232" s="2">
        <v>43867</v>
      </c>
      <c r="E2232" s="2">
        <v>43867</v>
      </c>
      <c r="F2232">
        <v>19</v>
      </c>
      <c r="G2232" s="10" t="str">
        <f>VLOOKUP(Table_employee_timesheet_fact1[[#This Row],[employee_dim_employee_id]],Dim_Employee!A:C,3,FALSE)</f>
        <v>Ruth Alcantar</v>
      </c>
    </row>
    <row r="2233" spans="1:7" x14ac:dyDescent="0.25">
      <c r="A2233">
        <v>1693</v>
      </c>
      <c r="B2233">
        <v>1</v>
      </c>
      <c r="C2233">
        <v>9.25</v>
      </c>
      <c r="D2233" s="2">
        <v>43866</v>
      </c>
      <c r="E2233" s="2">
        <v>43866</v>
      </c>
      <c r="F2233">
        <v>17</v>
      </c>
      <c r="G2233" s="10" t="str">
        <f>VLOOKUP(Table_employee_timesheet_fact1[[#This Row],[employee_dim_employee_id]],Dim_Employee!A:C,3,FALSE)</f>
        <v>Maynor Galeano Martinez</v>
      </c>
    </row>
    <row r="2234" spans="1:7" x14ac:dyDescent="0.25">
      <c r="A2234">
        <v>2186</v>
      </c>
      <c r="B2234">
        <v>1</v>
      </c>
      <c r="C2234">
        <v>10.25</v>
      </c>
      <c r="D2234" s="2">
        <v>43866</v>
      </c>
      <c r="E2234" s="2">
        <v>43866</v>
      </c>
      <c r="F2234">
        <v>21</v>
      </c>
      <c r="G2234" s="10" t="str">
        <f>VLOOKUP(Table_employee_timesheet_fact1[[#This Row],[employee_dim_employee_id]],Dim_Employee!A:C,3,FALSE)</f>
        <v>Wilmer Sevilla</v>
      </c>
    </row>
    <row r="2235" spans="1:7" x14ac:dyDescent="0.25">
      <c r="A2235">
        <v>354</v>
      </c>
      <c r="B2235">
        <v>1</v>
      </c>
      <c r="C2235">
        <v>10.25</v>
      </c>
      <c r="D2235" s="2">
        <v>43866</v>
      </c>
      <c r="E2235" s="2">
        <v>43866</v>
      </c>
      <c r="F2235">
        <v>2</v>
      </c>
      <c r="G2235" s="10" t="str">
        <f>VLOOKUP(Table_employee_timesheet_fact1[[#This Row],[employee_dim_employee_id]],Dim_Employee!A:C,3,FALSE)</f>
        <v>Danir Hernandez</v>
      </c>
    </row>
    <row r="2236" spans="1:7" x14ac:dyDescent="0.25">
      <c r="A2236">
        <v>2078</v>
      </c>
      <c r="B2236">
        <v>1</v>
      </c>
      <c r="C2236">
        <v>8.5</v>
      </c>
      <c r="D2236" s="2">
        <v>43866</v>
      </c>
      <c r="E2236" s="2">
        <v>43866</v>
      </c>
      <c r="F2236">
        <v>19</v>
      </c>
      <c r="G2236" s="10" t="str">
        <f>VLOOKUP(Table_employee_timesheet_fact1[[#This Row],[employee_dim_employee_id]],Dim_Employee!A:C,3,FALSE)</f>
        <v>Ruth Alcantar</v>
      </c>
    </row>
    <row r="2237" spans="1:7" x14ac:dyDescent="0.25">
      <c r="A2237">
        <v>599</v>
      </c>
      <c r="B2237">
        <v>1</v>
      </c>
      <c r="C2237">
        <v>8.5</v>
      </c>
      <c r="D2237" s="2">
        <v>43866</v>
      </c>
      <c r="E2237" s="2">
        <v>43866</v>
      </c>
      <c r="F2237">
        <v>4</v>
      </c>
      <c r="G2237" s="10" t="str">
        <f>VLOOKUP(Table_employee_timesheet_fact1[[#This Row],[employee_dim_employee_id]],Dim_Employee!A:C,3,FALSE)</f>
        <v>Darwin Zepeda Reyes</v>
      </c>
    </row>
    <row r="2238" spans="1:7" x14ac:dyDescent="0.25">
      <c r="A2238">
        <v>769</v>
      </c>
      <c r="B2238">
        <v>1</v>
      </c>
      <c r="C2238">
        <v>9</v>
      </c>
      <c r="D2238" s="2">
        <v>43866</v>
      </c>
      <c r="E2238" s="2">
        <v>43866</v>
      </c>
      <c r="F2238">
        <v>7</v>
      </c>
      <c r="G2238" s="10" t="str">
        <f>VLOOKUP(Table_employee_timesheet_fact1[[#This Row],[employee_dim_employee_id]],Dim_Employee!A:C,3,FALSE)</f>
        <v>Heidy Alcantar</v>
      </c>
    </row>
    <row r="2239" spans="1:7" x14ac:dyDescent="0.25">
      <c r="A2239">
        <v>600</v>
      </c>
      <c r="B2239">
        <v>1</v>
      </c>
      <c r="C2239">
        <v>7.75</v>
      </c>
      <c r="D2239" s="2">
        <v>43865</v>
      </c>
      <c r="E2239" s="2">
        <v>43865</v>
      </c>
      <c r="F2239">
        <v>4</v>
      </c>
      <c r="G2239" s="10" t="str">
        <f>VLOOKUP(Table_employee_timesheet_fact1[[#This Row],[employee_dim_employee_id]],Dim_Employee!A:C,3,FALSE)</f>
        <v>Darwin Zepeda Reyes</v>
      </c>
    </row>
    <row r="2240" spans="1:7" x14ac:dyDescent="0.25">
      <c r="A2240">
        <v>1694</v>
      </c>
      <c r="B2240">
        <v>1</v>
      </c>
      <c r="C2240">
        <v>8</v>
      </c>
      <c r="D2240" s="2">
        <v>43865</v>
      </c>
      <c r="E2240" s="2">
        <v>43865</v>
      </c>
      <c r="F2240">
        <v>17</v>
      </c>
      <c r="G2240" s="10" t="str">
        <f>VLOOKUP(Table_employee_timesheet_fact1[[#This Row],[employee_dim_employee_id]],Dim_Employee!A:C,3,FALSE)</f>
        <v>Maynor Galeano Martinez</v>
      </c>
    </row>
    <row r="2241" spans="1:7" x14ac:dyDescent="0.25">
      <c r="A2241">
        <v>770</v>
      </c>
      <c r="B2241">
        <v>1</v>
      </c>
      <c r="C2241">
        <v>8</v>
      </c>
      <c r="D2241" s="2">
        <v>43865</v>
      </c>
      <c r="E2241" s="2">
        <v>43865</v>
      </c>
      <c r="F2241">
        <v>7</v>
      </c>
      <c r="G2241" s="10" t="str">
        <f>VLOOKUP(Table_employee_timesheet_fact1[[#This Row],[employee_dim_employee_id]],Dim_Employee!A:C,3,FALSE)</f>
        <v>Heidy Alcantar</v>
      </c>
    </row>
    <row r="2242" spans="1:7" x14ac:dyDescent="0.25">
      <c r="A2242">
        <v>2079</v>
      </c>
      <c r="B2242">
        <v>1</v>
      </c>
      <c r="C2242">
        <v>8</v>
      </c>
      <c r="D2242" s="2">
        <v>43865</v>
      </c>
      <c r="E2242" s="2">
        <v>43865</v>
      </c>
      <c r="F2242">
        <v>19</v>
      </c>
      <c r="G2242" s="10" t="str">
        <f>VLOOKUP(Table_employee_timesheet_fact1[[#This Row],[employee_dim_employee_id]],Dim_Employee!A:C,3,FALSE)</f>
        <v>Ruth Alcantar</v>
      </c>
    </row>
    <row r="2243" spans="1:7" x14ac:dyDescent="0.25">
      <c r="A2243">
        <v>2187</v>
      </c>
      <c r="B2243">
        <v>1</v>
      </c>
      <c r="C2243">
        <v>8</v>
      </c>
      <c r="D2243" s="2">
        <v>43865</v>
      </c>
      <c r="E2243" s="2">
        <v>43865</v>
      </c>
      <c r="F2243">
        <v>21</v>
      </c>
      <c r="G2243" s="10" t="str">
        <f>VLOOKUP(Table_employee_timesheet_fact1[[#This Row],[employee_dim_employee_id]],Dim_Employee!A:C,3,FALSE)</f>
        <v>Wilmer Sevilla</v>
      </c>
    </row>
    <row r="2244" spans="1:7" x14ac:dyDescent="0.25">
      <c r="A2244">
        <v>355</v>
      </c>
      <c r="B2244">
        <v>1</v>
      </c>
      <c r="C2244">
        <v>8</v>
      </c>
      <c r="D2244" s="2">
        <v>43865</v>
      </c>
      <c r="E2244" s="2">
        <v>43865</v>
      </c>
      <c r="F2244">
        <v>2</v>
      </c>
      <c r="G2244" s="10" t="str">
        <f>VLOOKUP(Table_employee_timesheet_fact1[[#This Row],[employee_dim_employee_id]],Dim_Employee!A:C,3,FALSE)</f>
        <v>Danir Hernandez</v>
      </c>
    </row>
    <row r="2245" spans="1:7" x14ac:dyDescent="0.25">
      <c r="A2245">
        <v>2080</v>
      </c>
      <c r="B2245">
        <v>1</v>
      </c>
      <c r="C2245">
        <v>6.5</v>
      </c>
      <c r="D2245" s="2">
        <v>43864</v>
      </c>
      <c r="E2245" s="2">
        <v>43864</v>
      </c>
      <c r="F2245">
        <v>19</v>
      </c>
      <c r="G2245" s="10" t="str">
        <f>VLOOKUP(Table_employee_timesheet_fact1[[#This Row],[employee_dim_employee_id]],Dim_Employee!A:C,3,FALSE)</f>
        <v>Ruth Alcantar</v>
      </c>
    </row>
    <row r="2246" spans="1:7" x14ac:dyDescent="0.25">
      <c r="A2246">
        <v>1695</v>
      </c>
      <c r="B2246">
        <v>1</v>
      </c>
      <c r="C2246">
        <v>2.75</v>
      </c>
      <c r="D2246" s="2">
        <v>43864</v>
      </c>
      <c r="E2246" s="2">
        <v>43864</v>
      </c>
      <c r="F2246">
        <v>17</v>
      </c>
      <c r="G2246" s="10" t="str">
        <f>VLOOKUP(Table_employee_timesheet_fact1[[#This Row],[employee_dim_employee_id]],Dim_Employee!A:C,3,FALSE)</f>
        <v>Maynor Galeano Martinez</v>
      </c>
    </row>
    <row r="2247" spans="1:7" x14ac:dyDescent="0.25">
      <c r="A2247">
        <v>2188</v>
      </c>
      <c r="B2247">
        <v>1</v>
      </c>
      <c r="C2247">
        <v>7.75</v>
      </c>
      <c r="D2247" s="2">
        <v>43864</v>
      </c>
      <c r="E2247" s="2">
        <v>43864</v>
      </c>
      <c r="F2247">
        <v>21</v>
      </c>
      <c r="G2247" s="10" t="str">
        <f>VLOOKUP(Table_employee_timesheet_fact1[[#This Row],[employee_dim_employee_id]],Dim_Employee!A:C,3,FALSE)</f>
        <v>Wilmer Sevilla</v>
      </c>
    </row>
    <row r="2248" spans="1:7" x14ac:dyDescent="0.25">
      <c r="A2248">
        <v>771</v>
      </c>
      <c r="B2248">
        <v>1</v>
      </c>
      <c r="C2248">
        <v>6.75</v>
      </c>
      <c r="D2248" s="2">
        <v>43864</v>
      </c>
      <c r="E2248" s="2">
        <v>43864</v>
      </c>
      <c r="F2248">
        <v>7</v>
      </c>
      <c r="G2248" s="10" t="str">
        <f>VLOOKUP(Table_employee_timesheet_fact1[[#This Row],[employee_dim_employee_id]],Dim_Employee!A:C,3,FALSE)</f>
        <v>Heidy Alcantar</v>
      </c>
    </row>
    <row r="2249" spans="1:7" x14ac:dyDescent="0.25">
      <c r="A2249">
        <v>601</v>
      </c>
      <c r="B2249">
        <v>1</v>
      </c>
      <c r="C2249">
        <v>6.75</v>
      </c>
      <c r="D2249" s="2">
        <v>43864</v>
      </c>
      <c r="E2249" s="2">
        <v>43864</v>
      </c>
      <c r="F2249">
        <v>4</v>
      </c>
      <c r="G2249" s="10" t="str">
        <f>VLOOKUP(Table_employee_timesheet_fact1[[#This Row],[employee_dim_employee_id]],Dim_Employee!A:C,3,FALSE)</f>
        <v>Darwin Zepeda Reyes</v>
      </c>
    </row>
    <row r="2250" spans="1:7" x14ac:dyDescent="0.25">
      <c r="A2250">
        <v>356</v>
      </c>
      <c r="B2250">
        <v>1</v>
      </c>
      <c r="C2250">
        <v>6.75</v>
      </c>
      <c r="D2250" s="2">
        <v>43864</v>
      </c>
      <c r="E2250" s="2">
        <v>43864</v>
      </c>
      <c r="F2250">
        <v>2</v>
      </c>
      <c r="G2250" s="10" t="str">
        <f>VLOOKUP(Table_employee_timesheet_fact1[[#This Row],[employee_dim_employee_id]],Dim_Employee!A:C,3,FALSE)</f>
        <v>Danir Hernandez</v>
      </c>
    </row>
    <row r="2251" spans="1:7" x14ac:dyDescent="0.25">
      <c r="A2251">
        <v>2189</v>
      </c>
      <c r="B2251">
        <v>1</v>
      </c>
      <c r="C2251">
        <v>11.75</v>
      </c>
      <c r="D2251" s="2">
        <v>43862</v>
      </c>
      <c r="E2251" s="2">
        <v>43862</v>
      </c>
      <c r="F2251">
        <v>21</v>
      </c>
      <c r="G2251" s="10" t="str">
        <f>VLOOKUP(Table_employee_timesheet_fact1[[#This Row],[employee_dim_employee_id]],Dim_Employee!A:C,3,FALSE)</f>
        <v>Wilmer Sevilla</v>
      </c>
    </row>
    <row r="2252" spans="1:7" x14ac:dyDescent="0.25">
      <c r="A2252">
        <v>1696</v>
      </c>
      <c r="B2252">
        <v>1</v>
      </c>
      <c r="C2252">
        <v>7</v>
      </c>
      <c r="D2252" s="2">
        <v>43862</v>
      </c>
      <c r="E2252" s="2">
        <v>43862</v>
      </c>
      <c r="F2252">
        <v>17</v>
      </c>
      <c r="G2252" s="10" t="str">
        <f>VLOOKUP(Table_employee_timesheet_fact1[[#This Row],[employee_dim_employee_id]],Dim_Employee!A:C,3,FALSE)</f>
        <v>Maynor Galeano Martinez</v>
      </c>
    </row>
    <row r="2253" spans="1:7" x14ac:dyDescent="0.25">
      <c r="A2253">
        <v>772</v>
      </c>
      <c r="B2253">
        <v>1</v>
      </c>
      <c r="C2253">
        <v>7</v>
      </c>
      <c r="D2253" s="2">
        <v>43862</v>
      </c>
      <c r="E2253" s="2">
        <v>43862</v>
      </c>
      <c r="F2253">
        <v>7</v>
      </c>
      <c r="G2253" s="10" t="str">
        <f>VLOOKUP(Table_employee_timesheet_fact1[[#This Row],[employee_dim_employee_id]],Dim_Employee!A:C,3,FALSE)</f>
        <v>Heidy Alcantar</v>
      </c>
    </row>
    <row r="2254" spans="1:7" x14ac:dyDescent="0.25">
      <c r="A2254">
        <v>2081</v>
      </c>
      <c r="B2254">
        <v>1</v>
      </c>
      <c r="C2254">
        <v>7</v>
      </c>
      <c r="D2254" s="2">
        <v>43862</v>
      </c>
      <c r="E2254" s="2">
        <v>43862</v>
      </c>
      <c r="F2254">
        <v>19</v>
      </c>
      <c r="G2254" s="10" t="str">
        <f>VLOOKUP(Table_employee_timesheet_fact1[[#This Row],[employee_dim_employee_id]],Dim_Employee!A:C,3,FALSE)</f>
        <v>Ruth Alcantar</v>
      </c>
    </row>
    <row r="2255" spans="1:7" x14ac:dyDescent="0.25">
      <c r="A2255">
        <v>2215</v>
      </c>
      <c r="B2255">
        <v>1</v>
      </c>
      <c r="C2255">
        <v>3.75</v>
      </c>
      <c r="D2255" s="2">
        <v>43861</v>
      </c>
      <c r="E2255" s="2">
        <v>43861</v>
      </c>
      <c r="F2255">
        <v>22</v>
      </c>
      <c r="G2255" s="10" t="str">
        <f>VLOOKUP(Table_employee_timesheet_fact1[[#This Row],[employee_dim_employee_id]],Dim_Employee!A:C,3,FALSE)</f>
        <v>Yahaira Cordero Alcantar</v>
      </c>
    </row>
    <row r="2256" spans="1:7" x14ac:dyDescent="0.25">
      <c r="A2256">
        <v>773</v>
      </c>
      <c r="B2256">
        <v>1</v>
      </c>
      <c r="C2256">
        <v>7.75</v>
      </c>
      <c r="D2256" s="2">
        <v>43861</v>
      </c>
      <c r="E2256" s="2">
        <v>43861</v>
      </c>
      <c r="F2256">
        <v>7</v>
      </c>
      <c r="G2256" s="10" t="str">
        <f>VLOOKUP(Table_employee_timesheet_fact1[[#This Row],[employee_dim_employee_id]],Dim_Employee!A:C,3,FALSE)</f>
        <v>Heidy Alcantar</v>
      </c>
    </row>
    <row r="2257" spans="1:7" x14ac:dyDescent="0.25">
      <c r="A2257">
        <v>2082</v>
      </c>
      <c r="B2257">
        <v>1</v>
      </c>
      <c r="C2257">
        <v>7.75</v>
      </c>
      <c r="D2257" s="2">
        <v>43861</v>
      </c>
      <c r="E2257" s="2">
        <v>43861</v>
      </c>
      <c r="F2257">
        <v>19</v>
      </c>
      <c r="G2257" s="10" t="str">
        <f>VLOOKUP(Table_employee_timesheet_fact1[[#This Row],[employee_dim_employee_id]],Dim_Employee!A:C,3,FALSE)</f>
        <v>Ruth Alcantar</v>
      </c>
    </row>
    <row r="2258" spans="1:7" x14ac:dyDescent="0.25">
      <c r="A2258">
        <v>602</v>
      </c>
      <c r="B2258">
        <v>1</v>
      </c>
      <c r="C2258">
        <v>4.75</v>
      </c>
      <c r="D2258" s="2">
        <v>43861</v>
      </c>
      <c r="E2258" s="2">
        <v>43861</v>
      </c>
      <c r="F2258">
        <v>4</v>
      </c>
      <c r="G2258" s="10" t="str">
        <f>VLOOKUP(Table_employee_timesheet_fact1[[#This Row],[employee_dim_employee_id]],Dim_Employee!A:C,3,FALSE)</f>
        <v>Darwin Zepeda Reyes</v>
      </c>
    </row>
    <row r="2259" spans="1:7" x14ac:dyDescent="0.25">
      <c r="A2259">
        <v>1697</v>
      </c>
      <c r="B2259">
        <v>1</v>
      </c>
      <c r="C2259">
        <v>4.75</v>
      </c>
      <c r="D2259" s="2">
        <v>43861</v>
      </c>
      <c r="E2259" s="2">
        <v>43861</v>
      </c>
      <c r="F2259">
        <v>17</v>
      </c>
      <c r="G2259" s="10" t="str">
        <f>VLOOKUP(Table_employee_timesheet_fact1[[#This Row],[employee_dim_employee_id]],Dim_Employee!A:C,3,FALSE)</f>
        <v>Maynor Galeano Martinez</v>
      </c>
    </row>
    <row r="2260" spans="1:7" x14ac:dyDescent="0.25">
      <c r="A2260">
        <v>2190</v>
      </c>
      <c r="B2260">
        <v>1</v>
      </c>
      <c r="C2260">
        <v>8</v>
      </c>
      <c r="D2260" s="2">
        <v>43861</v>
      </c>
      <c r="E2260" s="2">
        <v>43861</v>
      </c>
      <c r="F2260">
        <v>21</v>
      </c>
      <c r="G2260" s="10" t="str">
        <f>VLOOKUP(Table_employee_timesheet_fact1[[#This Row],[employee_dim_employee_id]],Dim_Employee!A:C,3,FALSE)</f>
        <v>Wilmer Sevilla</v>
      </c>
    </row>
    <row r="2261" spans="1:7" x14ac:dyDescent="0.25">
      <c r="A2261">
        <v>357</v>
      </c>
      <c r="B2261">
        <v>1</v>
      </c>
      <c r="C2261">
        <v>4.75</v>
      </c>
      <c r="D2261" s="2">
        <v>43861</v>
      </c>
      <c r="E2261" s="2">
        <v>43861</v>
      </c>
      <c r="F2261">
        <v>2</v>
      </c>
      <c r="G2261" s="10" t="str">
        <f>VLOOKUP(Table_employee_timesheet_fact1[[#This Row],[employee_dim_employee_id]],Dim_Employee!A:C,3,FALSE)</f>
        <v>Danir Hernandez</v>
      </c>
    </row>
    <row r="2262" spans="1:7" x14ac:dyDescent="0.25">
      <c r="A2262">
        <v>358</v>
      </c>
      <c r="B2262">
        <v>1</v>
      </c>
      <c r="C2262">
        <v>12</v>
      </c>
      <c r="D2262" s="2">
        <v>43860</v>
      </c>
      <c r="E2262" s="2">
        <v>43860</v>
      </c>
      <c r="F2262">
        <v>2</v>
      </c>
      <c r="G2262" s="10" t="str">
        <f>VLOOKUP(Table_employee_timesheet_fact1[[#This Row],[employee_dim_employee_id]],Dim_Employee!A:C,3,FALSE)</f>
        <v>Danir Hernandez</v>
      </c>
    </row>
    <row r="2263" spans="1:7" x14ac:dyDescent="0.25">
      <c r="A2263">
        <v>2191</v>
      </c>
      <c r="B2263">
        <v>1</v>
      </c>
      <c r="C2263">
        <v>12</v>
      </c>
      <c r="D2263" s="2">
        <v>43860</v>
      </c>
      <c r="E2263" s="2">
        <v>43860</v>
      </c>
      <c r="F2263">
        <v>21</v>
      </c>
      <c r="G2263" s="10" t="str">
        <f>VLOOKUP(Table_employee_timesheet_fact1[[#This Row],[employee_dim_employee_id]],Dim_Employee!A:C,3,FALSE)</f>
        <v>Wilmer Sevilla</v>
      </c>
    </row>
    <row r="2264" spans="1:7" x14ac:dyDescent="0.25">
      <c r="A2264">
        <v>2216</v>
      </c>
      <c r="B2264">
        <v>1</v>
      </c>
      <c r="C2264">
        <v>7.75</v>
      </c>
      <c r="D2264" s="2">
        <v>43860</v>
      </c>
      <c r="E2264" s="2">
        <v>43860</v>
      </c>
      <c r="F2264">
        <v>22</v>
      </c>
      <c r="G2264" s="10" t="str">
        <f>VLOOKUP(Table_employee_timesheet_fact1[[#This Row],[employee_dim_employee_id]],Dim_Employee!A:C,3,FALSE)</f>
        <v>Yahaira Cordero Alcantar</v>
      </c>
    </row>
    <row r="2265" spans="1:7" x14ac:dyDescent="0.25">
      <c r="A2265">
        <v>774</v>
      </c>
      <c r="B2265">
        <v>1</v>
      </c>
      <c r="C2265">
        <v>7.75</v>
      </c>
      <c r="D2265" s="2">
        <v>43860</v>
      </c>
      <c r="E2265" s="2">
        <v>43860</v>
      </c>
      <c r="F2265">
        <v>7</v>
      </c>
      <c r="G2265" s="10" t="str">
        <f>VLOOKUP(Table_employee_timesheet_fact1[[#This Row],[employee_dim_employee_id]],Dim_Employee!A:C,3,FALSE)</f>
        <v>Heidy Alcantar</v>
      </c>
    </row>
    <row r="2266" spans="1:7" x14ac:dyDescent="0.25">
      <c r="A2266">
        <v>603</v>
      </c>
      <c r="B2266">
        <v>1</v>
      </c>
      <c r="C2266">
        <v>12</v>
      </c>
      <c r="D2266" s="2">
        <v>43860</v>
      </c>
      <c r="E2266" s="2">
        <v>43860</v>
      </c>
      <c r="F2266">
        <v>4</v>
      </c>
      <c r="G2266" s="10" t="str">
        <f>VLOOKUP(Table_employee_timesheet_fact1[[#This Row],[employee_dim_employee_id]],Dim_Employee!A:C,3,FALSE)</f>
        <v>Darwin Zepeda Reyes</v>
      </c>
    </row>
    <row r="2267" spans="1:7" x14ac:dyDescent="0.25">
      <c r="A2267">
        <v>2083</v>
      </c>
      <c r="B2267">
        <v>1</v>
      </c>
      <c r="C2267">
        <v>7.75</v>
      </c>
      <c r="D2267" s="2">
        <v>43860</v>
      </c>
      <c r="E2267" s="2">
        <v>43860</v>
      </c>
      <c r="F2267">
        <v>19</v>
      </c>
      <c r="G2267" s="10" t="str">
        <f>VLOOKUP(Table_employee_timesheet_fact1[[#This Row],[employee_dim_employee_id]],Dim_Employee!A:C,3,FALSE)</f>
        <v>Ruth Alcantar</v>
      </c>
    </row>
    <row r="2268" spans="1:7" x14ac:dyDescent="0.25">
      <c r="A2268">
        <v>1698</v>
      </c>
      <c r="B2268">
        <v>1</v>
      </c>
      <c r="C2268">
        <v>12</v>
      </c>
      <c r="D2268" s="2">
        <v>43860</v>
      </c>
      <c r="E2268" s="2">
        <v>43860</v>
      </c>
      <c r="F2268">
        <v>17</v>
      </c>
      <c r="G2268" s="10" t="str">
        <f>VLOOKUP(Table_employee_timesheet_fact1[[#This Row],[employee_dim_employee_id]],Dim_Employee!A:C,3,FALSE)</f>
        <v>Maynor Galeano Martinez</v>
      </c>
    </row>
    <row r="2269" spans="1:7" x14ac:dyDescent="0.25">
      <c r="A2269">
        <v>1699</v>
      </c>
      <c r="B2269">
        <v>1</v>
      </c>
      <c r="C2269">
        <v>8.5</v>
      </c>
      <c r="D2269" s="2">
        <v>43859</v>
      </c>
      <c r="E2269" s="2">
        <v>43859</v>
      </c>
      <c r="F2269">
        <v>17</v>
      </c>
      <c r="G2269" s="10" t="str">
        <f>VLOOKUP(Table_employee_timesheet_fact1[[#This Row],[employee_dim_employee_id]],Dim_Employee!A:C,3,FALSE)</f>
        <v>Maynor Galeano Martinez</v>
      </c>
    </row>
    <row r="2270" spans="1:7" x14ac:dyDescent="0.25">
      <c r="A2270">
        <v>775</v>
      </c>
      <c r="B2270">
        <v>1</v>
      </c>
      <c r="C2270">
        <v>8.5</v>
      </c>
      <c r="D2270" s="2">
        <v>43859</v>
      </c>
      <c r="E2270" s="2">
        <v>43859</v>
      </c>
      <c r="F2270">
        <v>7</v>
      </c>
      <c r="G2270" s="10" t="str">
        <f>VLOOKUP(Table_employee_timesheet_fact1[[#This Row],[employee_dim_employee_id]],Dim_Employee!A:C,3,FALSE)</f>
        <v>Heidy Alcantar</v>
      </c>
    </row>
    <row r="2271" spans="1:7" x14ac:dyDescent="0.25">
      <c r="A2271">
        <v>2084</v>
      </c>
      <c r="B2271">
        <v>1</v>
      </c>
      <c r="C2271">
        <v>8.5</v>
      </c>
      <c r="D2271" s="2">
        <v>43859</v>
      </c>
      <c r="E2271" s="2">
        <v>43859</v>
      </c>
      <c r="F2271">
        <v>19</v>
      </c>
      <c r="G2271" s="10" t="str">
        <f>VLOOKUP(Table_employee_timesheet_fact1[[#This Row],[employee_dim_employee_id]],Dim_Employee!A:C,3,FALSE)</f>
        <v>Ruth Alcantar</v>
      </c>
    </row>
    <row r="2272" spans="1:7" x14ac:dyDescent="0.25">
      <c r="A2272">
        <v>604</v>
      </c>
      <c r="B2272">
        <v>1</v>
      </c>
      <c r="C2272">
        <v>8.25</v>
      </c>
      <c r="D2272" s="2">
        <v>43859</v>
      </c>
      <c r="E2272" s="2">
        <v>43859</v>
      </c>
      <c r="F2272">
        <v>4</v>
      </c>
      <c r="G2272" s="10" t="str">
        <f>VLOOKUP(Table_employee_timesheet_fact1[[#This Row],[employee_dim_employee_id]],Dim_Employee!A:C,3,FALSE)</f>
        <v>Darwin Zepeda Reyes</v>
      </c>
    </row>
    <row r="2273" spans="1:7" x14ac:dyDescent="0.25">
      <c r="A2273">
        <v>2192</v>
      </c>
      <c r="B2273">
        <v>1</v>
      </c>
      <c r="C2273">
        <v>8.5</v>
      </c>
      <c r="D2273" s="2">
        <v>43859</v>
      </c>
      <c r="E2273" s="2">
        <v>43859</v>
      </c>
      <c r="F2273">
        <v>21</v>
      </c>
      <c r="G2273" s="10" t="str">
        <f>VLOOKUP(Table_employee_timesheet_fact1[[#This Row],[employee_dim_employee_id]],Dim_Employee!A:C,3,FALSE)</f>
        <v>Wilmer Sevilla</v>
      </c>
    </row>
    <row r="2274" spans="1:7" x14ac:dyDescent="0.25">
      <c r="A2274">
        <v>359</v>
      </c>
      <c r="B2274">
        <v>1</v>
      </c>
      <c r="C2274">
        <v>8.25</v>
      </c>
      <c r="D2274" s="2">
        <v>43859</v>
      </c>
      <c r="E2274" s="2">
        <v>43859</v>
      </c>
      <c r="F2274">
        <v>2</v>
      </c>
      <c r="G2274" s="10" t="str">
        <f>VLOOKUP(Table_employee_timesheet_fact1[[#This Row],[employee_dim_employee_id]],Dim_Employee!A:C,3,FALSE)</f>
        <v>Danir Hernandez</v>
      </c>
    </row>
    <row r="2275" spans="1:7" x14ac:dyDescent="0.25">
      <c r="A2275">
        <v>2193</v>
      </c>
      <c r="B2275">
        <v>1</v>
      </c>
      <c r="C2275">
        <v>9</v>
      </c>
      <c r="D2275" s="2">
        <v>43858</v>
      </c>
      <c r="E2275" s="2">
        <v>43858</v>
      </c>
      <c r="F2275">
        <v>21</v>
      </c>
      <c r="G2275" s="10" t="str">
        <f>VLOOKUP(Table_employee_timesheet_fact1[[#This Row],[employee_dim_employee_id]],Dim_Employee!A:C,3,FALSE)</f>
        <v>Wilmer Sevilla</v>
      </c>
    </row>
    <row r="2276" spans="1:7" x14ac:dyDescent="0.25">
      <c r="A2276">
        <v>776</v>
      </c>
      <c r="B2276">
        <v>1</v>
      </c>
      <c r="C2276">
        <v>8.5</v>
      </c>
      <c r="D2276" s="2">
        <v>43858</v>
      </c>
      <c r="E2276" s="2">
        <v>43858</v>
      </c>
      <c r="F2276">
        <v>7</v>
      </c>
      <c r="G2276" s="10" t="str">
        <f>VLOOKUP(Table_employee_timesheet_fact1[[#This Row],[employee_dim_employee_id]],Dim_Employee!A:C,3,FALSE)</f>
        <v>Heidy Alcantar</v>
      </c>
    </row>
    <row r="2277" spans="1:7" x14ac:dyDescent="0.25">
      <c r="A2277">
        <v>2085</v>
      </c>
      <c r="B2277">
        <v>1</v>
      </c>
      <c r="C2277">
        <v>8.5</v>
      </c>
      <c r="D2277" s="2">
        <v>43858</v>
      </c>
      <c r="E2277" s="2">
        <v>43858</v>
      </c>
      <c r="F2277">
        <v>19</v>
      </c>
      <c r="G2277" s="10" t="str">
        <f>VLOOKUP(Table_employee_timesheet_fact1[[#This Row],[employee_dim_employee_id]],Dim_Employee!A:C,3,FALSE)</f>
        <v>Ruth Alcantar</v>
      </c>
    </row>
    <row r="2278" spans="1:7" x14ac:dyDescent="0.25">
      <c r="A2278">
        <v>605</v>
      </c>
      <c r="B2278">
        <v>1</v>
      </c>
      <c r="C2278">
        <v>7.25</v>
      </c>
      <c r="D2278" s="2">
        <v>43858</v>
      </c>
      <c r="E2278" s="2">
        <v>43858</v>
      </c>
      <c r="F2278">
        <v>4</v>
      </c>
      <c r="G2278" s="10" t="str">
        <f>VLOOKUP(Table_employee_timesheet_fact1[[#This Row],[employee_dim_employee_id]],Dim_Employee!A:C,3,FALSE)</f>
        <v>Darwin Zepeda Reyes</v>
      </c>
    </row>
    <row r="2279" spans="1:7" x14ac:dyDescent="0.25">
      <c r="A2279">
        <v>1700</v>
      </c>
      <c r="B2279">
        <v>1</v>
      </c>
      <c r="C2279">
        <v>7.25</v>
      </c>
      <c r="D2279" s="2">
        <v>43858</v>
      </c>
      <c r="E2279" s="2">
        <v>43858</v>
      </c>
      <c r="F2279">
        <v>17</v>
      </c>
      <c r="G2279" s="10" t="str">
        <f>VLOOKUP(Table_employee_timesheet_fact1[[#This Row],[employee_dim_employee_id]],Dim_Employee!A:C,3,FALSE)</f>
        <v>Maynor Galeano Martinez</v>
      </c>
    </row>
    <row r="2280" spans="1:7" x14ac:dyDescent="0.25">
      <c r="A2280">
        <v>360</v>
      </c>
      <c r="B2280">
        <v>1</v>
      </c>
      <c r="C2280">
        <v>7.25</v>
      </c>
      <c r="D2280" s="2">
        <v>43858</v>
      </c>
      <c r="E2280" s="2">
        <v>43858</v>
      </c>
      <c r="F2280">
        <v>2</v>
      </c>
      <c r="G2280" s="10" t="str">
        <f>VLOOKUP(Table_employee_timesheet_fact1[[#This Row],[employee_dim_employee_id]],Dim_Employee!A:C,3,FALSE)</f>
        <v>Danir Hernandez</v>
      </c>
    </row>
    <row r="2281" spans="1:7" x14ac:dyDescent="0.25">
      <c r="A2281">
        <v>2194</v>
      </c>
      <c r="B2281">
        <v>1</v>
      </c>
      <c r="C2281">
        <v>6.75</v>
      </c>
      <c r="D2281" s="2">
        <v>43857</v>
      </c>
      <c r="E2281" s="2">
        <v>43857</v>
      </c>
      <c r="F2281">
        <v>21</v>
      </c>
      <c r="G2281" s="10" t="str">
        <f>VLOOKUP(Table_employee_timesheet_fact1[[#This Row],[employee_dim_employee_id]],Dim_Employee!A:C,3,FALSE)</f>
        <v>Wilmer Sevilla</v>
      </c>
    </row>
    <row r="2282" spans="1:7" x14ac:dyDescent="0.25">
      <c r="A2282">
        <v>606</v>
      </c>
      <c r="B2282">
        <v>1</v>
      </c>
      <c r="C2282">
        <v>6.25</v>
      </c>
      <c r="D2282" s="2">
        <v>43857</v>
      </c>
      <c r="E2282" s="2">
        <v>43857</v>
      </c>
      <c r="F2282">
        <v>4</v>
      </c>
      <c r="G2282" s="10" t="str">
        <f>VLOOKUP(Table_employee_timesheet_fact1[[#This Row],[employee_dim_employee_id]],Dim_Employee!A:C,3,FALSE)</f>
        <v>Darwin Zepeda Reyes</v>
      </c>
    </row>
    <row r="2283" spans="1:7" x14ac:dyDescent="0.25">
      <c r="A2283">
        <v>1701</v>
      </c>
      <c r="B2283">
        <v>1</v>
      </c>
      <c r="C2283">
        <v>6.25</v>
      </c>
      <c r="D2283" s="2">
        <v>43857</v>
      </c>
      <c r="E2283" s="2">
        <v>43857</v>
      </c>
      <c r="F2283">
        <v>17</v>
      </c>
      <c r="G2283" s="10" t="str">
        <f>VLOOKUP(Table_employee_timesheet_fact1[[#This Row],[employee_dim_employee_id]],Dim_Employee!A:C,3,FALSE)</f>
        <v>Maynor Galeano Martinez</v>
      </c>
    </row>
    <row r="2284" spans="1:7" x14ac:dyDescent="0.25">
      <c r="A2284">
        <v>2086</v>
      </c>
      <c r="B2284">
        <v>1</v>
      </c>
      <c r="C2284">
        <v>6.25</v>
      </c>
      <c r="D2284" s="2">
        <v>43857</v>
      </c>
      <c r="E2284" s="2">
        <v>43857</v>
      </c>
      <c r="F2284">
        <v>19</v>
      </c>
      <c r="G2284" s="10" t="str">
        <f>VLOOKUP(Table_employee_timesheet_fact1[[#This Row],[employee_dim_employee_id]],Dim_Employee!A:C,3,FALSE)</f>
        <v>Ruth Alcantar</v>
      </c>
    </row>
    <row r="2285" spans="1:7" x14ac:dyDescent="0.25">
      <c r="A2285">
        <v>361</v>
      </c>
      <c r="B2285">
        <v>1</v>
      </c>
      <c r="C2285">
        <v>6.25</v>
      </c>
      <c r="D2285" s="2">
        <v>43857</v>
      </c>
      <c r="E2285" s="2">
        <v>43857</v>
      </c>
      <c r="F2285">
        <v>2</v>
      </c>
      <c r="G2285" s="10" t="str">
        <f>VLOOKUP(Table_employee_timesheet_fact1[[#This Row],[employee_dim_employee_id]],Dim_Employee!A:C,3,FALSE)</f>
        <v>Danir Hernandez</v>
      </c>
    </row>
    <row r="2286" spans="1:7" x14ac:dyDescent="0.25">
      <c r="A2286">
        <v>1702</v>
      </c>
      <c r="B2286">
        <v>1</v>
      </c>
      <c r="C2286">
        <v>8.75</v>
      </c>
      <c r="D2286" s="2">
        <v>43854</v>
      </c>
      <c r="E2286" s="2">
        <v>43854</v>
      </c>
      <c r="F2286">
        <v>17</v>
      </c>
      <c r="G2286" s="10" t="str">
        <f>VLOOKUP(Table_employee_timesheet_fact1[[#This Row],[employee_dim_employee_id]],Dim_Employee!A:C,3,FALSE)</f>
        <v>Maynor Galeano Martinez</v>
      </c>
    </row>
    <row r="2287" spans="1:7" x14ac:dyDescent="0.25">
      <c r="A2287">
        <v>2087</v>
      </c>
      <c r="B2287">
        <v>1</v>
      </c>
      <c r="C2287">
        <v>8.75</v>
      </c>
      <c r="D2287" s="2">
        <v>43854</v>
      </c>
      <c r="E2287" s="2">
        <v>43854</v>
      </c>
      <c r="F2287">
        <v>19</v>
      </c>
      <c r="G2287" s="10" t="str">
        <f>VLOOKUP(Table_employee_timesheet_fact1[[#This Row],[employee_dim_employee_id]],Dim_Employee!A:C,3,FALSE)</f>
        <v>Ruth Alcantar</v>
      </c>
    </row>
    <row r="2288" spans="1:7" x14ac:dyDescent="0.25">
      <c r="A2288">
        <v>607</v>
      </c>
      <c r="B2288">
        <v>1</v>
      </c>
      <c r="C2288">
        <v>8.5</v>
      </c>
      <c r="D2288" s="2">
        <v>43854</v>
      </c>
      <c r="E2288" s="2">
        <v>43854</v>
      </c>
      <c r="F2288">
        <v>4</v>
      </c>
      <c r="G2288" s="10" t="str">
        <f>VLOOKUP(Table_employee_timesheet_fact1[[#This Row],[employee_dim_employee_id]],Dim_Employee!A:C,3,FALSE)</f>
        <v>Darwin Zepeda Reyes</v>
      </c>
    </row>
    <row r="2289" spans="1:7" x14ac:dyDescent="0.25">
      <c r="A2289">
        <v>2217</v>
      </c>
      <c r="B2289">
        <v>1</v>
      </c>
      <c r="C2289">
        <v>8.75</v>
      </c>
      <c r="D2289" s="2">
        <v>43854</v>
      </c>
      <c r="E2289" s="2">
        <v>43854</v>
      </c>
      <c r="F2289">
        <v>22</v>
      </c>
      <c r="G2289" s="10" t="str">
        <f>VLOOKUP(Table_employee_timesheet_fact1[[#This Row],[employee_dim_employee_id]],Dim_Employee!A:C,3,FALSE)</f>
        <v>Yahaira Cordero Alcantar</v>
      </c>
    </row>
    <row r="2290" spans="1:7" x14ac:dyDescent="0.25">
      <c r="A2290">
        <v>362</v>
      </c>
      <c r="B2290">
        <v>1</v>
      </c>
      <c r="C2290">
        <v>8.5</v>
      </c>
      <c r="D2290" s="2">
        <v>43854</v>
      </c>
      <c r="E2290" s="2">
        <v>43854</v>
      </c>
      <c r="F2290">
        <v>2</v>
      </c>
      <c r="G2290" s="10" t="str">
        <f>VLOOKUP(Table_employee_timesheet_fact1[[#This Row],[employee_dim_employee_id]],Dim_Employee!A:C,3,FALSE)</f>
        <v>Danir Hernandez</v>
      </c>
    </row>
    <row r="2291" spans="1:7" x14ac:dyDescent="0.25">
      <c r="A2291">
        <v>2195</v>
      </c>
      <c r="B2291">
        <v>1</v>
      </c>
      <c r="C2291">
        <v>9</v>
      </c>
      <c r="D2291" s="2">
        <v>43854</v>
      </c>
      <c r="E2291" s="2">
        <v>43854</v>
      </c>
      <c r="F2291">
        <v>21</v>
      </c>
      <c r="G2291" s="10" t="str">
        <f>VLOOKUP(Table_employee_timesheet_fact1[[#This Row],[employee_dim_employee_id]],Dim_Employee!A:C,3,FALSE)</f>
        <v>Wilmer Sevilla</v>
      </c>
    </row>
    <row r="2292" spans="1:7" x14ac:dyDescent="0.25">
      <c r="A2292">
        <v>608</v>
      </c>
      <c r="B2292">
        <v>1</v>
      </c>
      <c r="C2292">
        <v>8.25</v>
      </c>
      <c r="D2292" s="2">
        <v>43853</v>
      </c>
      <c r="E2292" s="2">
        <v>43853</v>
      </c>
      <c r="F2292">
        <v>4</v>
      </c>
      <c r="G2292" s="10" t="str">
        <f>VLOOKUP(Table_employee_timesheet_fact1[[#This Row],[employee_dim_employee_id]],Dim_Employee!A:C,3,FALSE)</f>
        <v>Darwin Zepeda Reyes</v>
      </c>
    </row>
    <row r="2293" spans="1:7" x14ac:dyDescent="0.25">
      <c r="A2293">
        <v>1703</v>
      </c>
      <c r="B2293">
        <v>1</v>
      </c>
      <c r="C2293">
        <v>8.25</v>
      </c>
      <c r="D2293" s="2">
        <v>43853</v>
      </c>
      <c r="E2293" s="2">
        <v>43853</v>
      </c>
      <c r="F2293">
        <v>17</v>
      </c>
      <c r="G2293" s="10" t="str">
        <f>VLOOKUP(Table_employee_timesheet_fact1[[#This Row],[employee_dim_employee_id]],Dim_Employee!A:C,3,FALSE)</f>
        <v>Maynor Galeano Martinez</v>
      </c>
    </row>
    <row r="2294" spans="1:7" x14ac:dyDescent="0.25">
      <c r="A2294">
        <v>2088</v>
      </c>
      <c r="B2294">
        <v>1</v>
      </c>
      <c r="C2294">
        <v>8.25</v>
      </c>
      <c r="D2294" s="2">
        <v>43853</v>
      </c>
      <c r="E2294" s="2">
        <v>43853</v>
      </c>
      <c r="F2294">
        <v>19</v>
      </c>
      <c r="G2294" s="10" t="str">
        <f>VLOOKUP(Table_employee_timesheet_fact1[[#This Row],[employee_dim_employee_id]],Dim_Employee!A:C,3,FALSE)</f>
        <v>Ruth Alcantar</v>
      </c>
    </row>
    <row r="2295" spans="1:7" x14ac:dyDescent="0.25">
      <c r="A2295">
        <v>363</v>
      </c>
      <c r="B2295">
        <v>1</v>
      </c>
      <c r="C2295">
        <v>8.25</v>
      </c>
      <c r="D2295" s="2">
        <v>43853</v>
      </c>
      <c r="E2295" s="2">
        <v>43853</v>
      </c>
      <c r="F2295">
        <v>2</v>
      </c>
      <c r="G2295" s="10" t="str">
        <f>VLOOKUP(Table_employee_timesheet_fact1[[#This Row],[employee_dim_employee_id]],Dim_Employee!A:C,3,FALSE)</f>
        <v>Danir Hernandez</v>
      </c>
    </row>
    <row r="2296" spans="1:7" x14ac:dyDescent="0.25">
      <c r="A2296">
        <v>2196</v>
      </c>
      <c r="B2296">
        <v>1</v>
      </c>
      <c r="C2296">
        <v>8.75</v>
      </c>
      <c r="D2296" s="2">
        <v>43853</v>
      </c>
      <c r="E2296" s="2">
        <v>43853</v>
      </c>
      <c r="F2296">
        <v>21</v>
      </c>
      <c r="G2296" s="10" t="str">
        <f>VLOOKUP(Table_employee_timesheet_fact1[[#This Row],[employee_dim_employee_id]],Dim_Employee!A:C,3,FALSE)</f>
        <v>Wilmer Sevilla</v>
      </c>
    </row>
    <row r="2297" spans="1:7" x14ac:dyDescent="0.25">
      <c r="A2297">
        <v>364</v>
      </c>
      <c r="B2297">
        <v>1</v>
      </c>
      <c r="C2297">
        <v>2.5</v>
      </c>
      <c r="D2297" s="2">
        <v>43852</v>
      </c>
      <c r="E2297" s="2">
        <v>43852</v>
      </c>
      <c r="F2297">
        <v>2</v>
      </c>
      <c r="G2297" s="10" t="str">
        <f>VLOOKUP(Table_employee_timesheet_fact1[[#This Row],[employee_dim_employee_id]],Dim_Employee!A:C,3,FALSE)</f>
        <v>Danir Hernandez</v>
      </c>
    </row>
    <row r="2298" spans="1:7" x14ac:dyDescent="0.25">
      <c r="A2298">
        <v>2197</v>
      </c>
      <c r="B2298">
        <v>1</v>
      </c>
      <c r="C2298">
        <v>10.25</v>
      </c>
      <c r="D2298" s="2">
        <v>43852</v>
      </c>
      <c r="E2298" s="2">
        <v>43852</v>
      </c>
      <c r="F2298">
        <v>21</v>
      </c>
      <c r="G2298" s="10" t="str">
        <f>VLOOKUP(Table_employee_timesheet_fact1[[#This Row],[employee_dim_employee_id]],Dim_Employee!A:C,3,FALSE)</f>
        <v>Wilmer Sevilla</v>
      </c>
    </row>
    <row r="2299" spans="1:7" x14ac:dyDescent="0.25">
      <c r="A2299">
        <v>1704</v>
      </c>
      <c r="B2299">
        <v>1</v>
      </c>
      <c r="C2299">
        <v>3</v>
      </c>
      <c r="D2299" s="2">
        <v>43852</v>
      </c>
      <c r="E2299" s="2">
        <v>43852</v>
      </c>
      <c r="F2299">
        <v>17</v>
      </c>
      <c r="G2299" s="10" t="str">
        <f>VLOOKUP(Table_employee_timesheet_fact1[[#This Row],[employee_dim_employee_id]],Dim_Employee!A:C,3,FALSE)</f>
        <v>Maynor Galeano Martinez</v>
      </c>
    </row>
    <row r="2300" spans="1:7" x14ac:dyDescent="0.25">
      <c r="A2300">
        <v>609</v>
      </c>
      <c r="B2300">
        <v>1</v>
      </c>
      <c r="C2300">
        <v>2.5</v>
      </c>
      <c r="D2300" s="2">
        <v>43852</v>
      </c>
      <c r="E2300" s="2">
        <v>43852</v>
      </c>
      <c r="F2300">
        <v>4</v>
      </c>
      <c r="G2300" s="10" t="str">
        <f>VLOOKUP(Table_employee_timesheet_fact1[[#This Row],[employee_dim_employee_id]],Dim_Employee!A:C,3,FALSE)</f>
        <v>Darwin Zepeda Reyes</v>
      </c>
    </row>
    <row r="2301" spans="1:7" x14ac:dyDescent="0.25">
      <c r="A2301">
        <v>2089</v>
      </c>
      <c r="B2301">
        <v>1</v>
      </c>
      <c r="C2301">
        <v>9.5</v>
      </c>
      <c r="D2301" s="2">
        <v>43852</v>
      </c>
      <c r="E2301" s="2">
        <v>43852</v>
      </c>
      <c r="F2301">
        <v>19</v>
      </c>
      <c r="G2301" s="10" t="str">
        <f>VLOOKUP(Table_employee_timesheet_fact1[[#This Row],[employee_dim_employee_id]],Dim_Employee!A:C,3,FALSE)</f>
        <v>Ruth Alcantar</v>
      </c>
    </row>
    <row r="2302" spans="1:7" x14ac:dyDescent="0.25">
      <c r="A2302">
        <v>365</v>
      </c>
      <c r="B2302">
        <v>1</v>
      </c>
      <c r="C2302">
        <v>2</v>
      </c>
      <c r="D2302" s="2">
        <v>43851</v>
      </c>
      <c r="E2302" s="2">
        <v>43851</v>
      </c>
      <c r="F2302">
        <v>2</v>
      </c>
      <c r="G2302" s="10" t="str">
        <f>VLOOKUP(Table_employee_timesheet_fact1[[#This Row],[employee_dim_employee_id]],Dim_Employee!A:C,3,FALSE)</f>
        <v>Danir Hernandez</v>
      </c>
    </row>
    <row r="2303" spans="1:7" x14ac:dyDescent="0.25">
      <c r="A2303">
        <v>610</v>
      </c>
      <c r="B2303">
        <v>1</v>
      </c>
      <c r="C2303">
        <v>2.5</v>
      </c>
      <c r="D2303" s="2">
        <v>43851</v>
      </c>
      <c r="E2303" s="2">
        <v>43851</v>
      </c>
      <c r="F2303">
        <v>4</v>
      </c>
      <c r="G2303" s="10" t="str">
        <f>VLOOKUP(Table_employee_timesheet_fact1[[#This Row],[employee_dim_employee_id]],Dim_Employee!A:C,3,FALSE)</f>
        <v>Darwin Zepeda Reyes</v>
      </c>
    </row>
    <row r="2304" spans="1:7" x14ac:dyDescent="0.25">
      <c r="A2304">
        <v>2198</v>
      </c>
      <c r="B2304">
        <v>1</v>
      </c>
      <c r="C2304">
        <v>6.5</v>
      </c>
      <c r="D2304" s="2">
        <v>43851</v>
      </c>
      <c r="E2304" s="2">
        <v>43851</v>
      </c>
      <c r="F2304">
        <v>21</v>
      </c>
      <c r="G2304" s="10" t="str">
        <f>VLOOKUP(Table_employee_timesheet_fact1[[#This Row],[employee_dim_employee_id]],Dim_Employee!A:C,3,FALSE)</f>
        <v>Wilmer Sevilla</v>
      </c>
    </row>
    <row r="2305" spans="1:7" x14ac:dyDescent="0.25">
      <c r="A2305">
        <v>1705</v>
      </c>
      <c r="B2305">
        <v>1</v>
      </c>
      <c r="C2305">
        <v>7.5</v>
      </c>
      <c r="D2305" s="2">
        <v>43850</v>
      </c>
      <c r="E2305" s="2">
        <v>43850</v>
      </c>
      <c r="F2305">
        <v>17</v>
      </c>
      <c r="G2305" s="10" t="str">
        <f>VLOOKUP(Table_employee_timesheet_fact1[[#This Row],[employee_dim_employee_id]],Dim_Employee!A:C,3,FALSE)</f>
        <v>Maynor Galeano Martinez</v>
      </c>
    </row>
    <row r="2306" spans="1:7" x14ac:dyDescent="0.25">
      <c r="A2306">
        <v>2090</v>
      </c>
      <c r="B2306">
        <v>1</v>
      </c>
      <c r="C2306">
        <v>7.5</v>
      </c>
      <c r="D2306" s="2">
        <v>43850</v>
      </c>
      <c r="E2306" s="2">
        <v>43850</v>
      </c>
      <c r="F2306">
        <v>19</v>
      </c>
      <c r="G2306" s="10" t="str">
        <f>VLOOKUP(Table_employee_timesheet_fact1[[#This Row],[employee_dim_employee_id]],Dim_Employee!A:C,3,FALSE)</f>
        <v>Ruth Alcantar</v>
      </c>
    </row>
    <row r="2307" spans="1:7" x14ac:dyDescent="0.25">
      <c r="A2307">
        <v>611</v>
      </c>
      <c r="B2307">
        <v>1</v>
      </c>
      <c r="C2307">
        <v>7.5</v>
      </c>
      <c r="D2307" s="2">
        <v>43850</v>
      </c>
      <c r="E2307" s="2">
        <v>43850</v>
      </c>
      <c r="F2307">
        <v>4</v>
      </c>
      <c r="G2307" s="10" t="str">
        <f>VLOOKUP(Table_employee_timesheet_fact1[[#This Row],[employee_dim_employee_id]],Dim_Employee!A:C,3,FALSE)</f>
        <v>Darwin Zepeda Reyes</v>
      </c>
    </row>
    <row r="2308" spans="1:7" x14ac:dyDescent="0.25">
      <c r="A2308">
        <v>366</v>
      </c>
      <c r="B2308">
        <v>1</v>
      </c>
      <c r="C2308">
        <v>7.5</v>
      </c>
      <c r="D2308" s="2">
        <v>43850</v>
      </c>
      <c r="E2308" s="2">
        <v>43850</v>
      </c>
      <c r="F2308">
        <v>2</v>
      </c>
      <c r="G2308" s="10" t="str">
        <f>VLOOKUP(Table_employee_timesheet_fact1[[#This Row],[employee_dim_employee_id]],Dim_Employee!A:C,3,FALSE)</f>
        <v>Danir Hernandez</v>
      </c>
    </row>
    <row r="2309" spans="1:7" x14ac:dyDescent="0.25">
      <c r="A2309">
        <v>2199</v>
      </c>
      <c r="B2309">
        <v>1</v>
      </c>
      <c r="C2309">
        <v>3</v>
      </c>
      <c r="D2309" s="2">
        <v>43850</v>
      </c>
      <c r="E2309" s="2">
        <v>43850</v>
      </c>
      <c r="F2309">
        <v>21</v>
      </c>
      <c r="G2309" s="10" t="str">
        <f>VLOOKUP(Table_employee_timesheet_fact1[[#This Row],[employee_dim_employee_id]],Dim_Employee!A:C,3,FALSE)</f>
        <v>Wilmer Sevilla</v>
      </c>
    </row>
    <row r="2310" spans="1:7" x14ac:dyDescent="0.25">
      <c r="A2310">
        <v>2218</v>
      </c>
      <c r="B2310">
        <v>1</v>
      </c>
      <c r="C2310">
        <v>6.25</v>
      </c>
      <c r="D2310" s="2">
        <v>43847</v>
      </c>
      <c r="E2310" s="2">
        <v>43847</v>
      </c>
      <c r="F2310">
        <v>22</v>
      </c>
      <c r="G2310" s="10" t="str">
        <f>VLOOKUP(Table_employee_timesheet_fact1[[#This Row],[employee_dim_employee_id]],Dim_Employee!A:C,3,FALSE)</f>
        <v>Yahaira Cordero Alcantar</v>
      </c>
    </row>
    <row r="2311" spans="1:7" x14ac:dyDescent="0.25">
      <c r="A2311">
        <v>1706</v>
      </c>
      <c r="B2311">
        <v>1</v>
      </c>
      <c r="C2311">
        <v>6.25</v>
      </c>
      <c r="D2311" s="2">
        <v>43847</v>
      </c>
      <c r="E2311" s="2">
        <v>43847</v>
      </c>
      <c r="F2311">
        <v>17</v>
      </c>
      <c r="G2311" s="10" t="str">
        <f>VLOOKUP(Table_employee_timesheet_fact1[[#This Row],[employee_dim_employee_id]],Dim_Employee!A:C,3,FALSE)</f>
        <v>Maynor Galeano Martinez</v>
      </c>
    </row>
    <row r="2312" spans="1:7" x14ac:dyDescent="0.25">
      <c r="A2312">
        <v>2091</v>
      </c>
      <c r="B2312">
        <v>1</v>
      </c>
      <c r="C2312">
        <v>6.25</v>
      </c>
      <c r="D2312" s="2">
        <v>43847</v>
      </c>
      <c r="E2312" s="2">
        <v>43847</v>
      </c>
      <c r="F2312">
        <v>19</v>
      </c>
      <c r="G2312" s="10" t="str">
        <f>VLOOKUP(Table_employee_timesheet_fact1[[#This Row],[employee_dim_employee_id]],Dim_Employee!A:C,3,FALSE)</f>
        <v>Ruth Alcantar</v>
      </c>
    </row>
    <row r="2313" spans="1:7" x14ac:dyDescent="0.25">
      <c r="A2313">
        <v>612</v>
      </c>
      <c r="B2313">
        <v>1</v>
      </c>
      <c r="C2313">
        <v>6.25</v>
      </c>
      <c r="D2313" s="2">
        <v>43847</v>
      </c>
      <c r="E2313" s="2">
        <v>43847</v>
      </c>
      <c r="F2313">
        <v>4</v>
      </c>
      <c r="G2313" s="10" t="str">
        <f>VLOOKUP(Table_employee_timesheet_fact1[[#This Row],[employee_dim_employee_id]],Dim_Employee!A:C,3,FALSE)</f>
        <v>Darwin Zepeda Reyes</v>
      </c>
    </row>
    <row r="2314" spans="1:7" x14ac:dyDescent="0.25">
      <c r="A2314">
        <v>367</v>
      </c>
      <c r="B2314">
        <v>1</v>
      </c>
      <c r="C2314">
        <v>6.25</v>
      </c>
      <c r="D2314" s="2">
        <v>43847</v>
      </c>
      <c r="E2314" s="2">
        <v>43847</v>
      </c>
      <c r="F2314">
        <v>2</v>
      </c>
      <c r="G2314" s="10" t="str">
        <f>VLOOKUP(Table_employee_timesheet_fact1[[#This Row],[employee_dim_employee_id]],Dim_Employee!A:C,3,FALSE)</f>
        <v>Danir Hernandez</v>
      </c>
    </row>
    <row r="2315" spans="1:7" x14ac:dyDescent="0.25">
      <c r="A2315">
        <v>2200</v>
      </c>
      <c r="B2315">
        <v>1</v>
      </c>
      <c r="C2315">
        <v>6.25</v>
      </c>
      <c r="D2315" s="2">
        <v>43847</v>
      </c>
      <c r="E2315" s="2">
        <v>43847</v>
      </c>
      <c r="F2315">
        <v>21</v>
      </c>
      <c r="G2315" s="10" t="str">
        <f>VLOOKUP(Table_employee_timesheet_fact1[[#This Row],[employee_dim_employee_id]],Dim_Employee!A:C,3,FALSE)</f>
        <v>Wilmer Sevilla</v>
      </c>
    </row>
    <row r="2316" spans="1:7" x14ac:dyDescent="0.25">
      <c r="A2316">
        <v>368</v>
      </c>
      <c r="B2316">
        <v>1</v>
      </c>
      <c r="C2316">
        <v>9.25</v>
      </c>
      <c r="D2316" s="2">
        <v>43846</v>
      </c>
      <c r="E2316" s="2">
        <v>43846</v>
      </c>
      <c r="F2316">
        <v>2</v>
      </c>
      <c r="G2316" s="10" t="str">
        <f>VLOOKUP(Table_employee_timesheet_fact1[[#This Row],[employee_dim_employee_id]],Dim_Employee!A:C,3,FALSE)</f>
        <v>Danir Hernandez</v>
      </c>
    </row>
    <row r="2317" spans="1:7" x14ac:dyDescent="0.25">
      <c r="A2317">
        <v>2092</v>
      </c>
      <c r="B2317">
        <v>1</v>
      </c>
      <c r="C2317">
        <v>9</v>
      </c>
      <c r="D2317" s="2">
        <v>43846</v>
      </c>
      <c r="E2317" s="2">
        <v>43846</v>
      </c>
      <c r="F2317">
        <v>19</v>
      </c>
      <c r="G2317" s="10" t="str">
        <f>VLOOKUP(Table_employee_timesheet_fact1[[#This Row],[employee_dim_employee_id]],Dim_Employee!A:C,3,FALSE)</f>
        <v>Ruth Alcantar</v>
      </c>
    </row>
    <row r="2318" spans="1:7" x14ac:dyDescent="0.25">
      <c r="A2318">
        <v>2201</v>
      </c>
      <c r="B2318">
        <v>1</v>
      </c>
      <c r="C2318">
        <v>9</v>
      </c>
      <c r="D2318" s="2">
        <v>43846</v>
      </c>
      <c r="E2318" s="2">
        <v>43846</v>
      </c>
      <c r="F2318">
        <v>21</v>
      </c>
      <c r="G2318" s="10" t="str">
        <f>VLOOKUP(Table_employee_timesheet_fact1[[#This Row],[employee_dim_employee_id]],Dim_Employee!A:C,3,FALSE)</f>
        <v>Wilmer Sevilla</v>
      </c>
    </row>
    <row r="2319" spans="1:7" x14ac:dyDescent="0.25">
      <c r="A2319">
        <v>1707</v>
      </c>
      <c r="B2319">
        <v>1</v>
      </c>
      <c r="C2319">
        <v>9.25</v>
      </c>
      <c r="D2319" s="2">
        <v>43846</v>
      </c>
      <c r="E2319" s="2">
        <v>43846</v>
      </c>
      <c r="F2319">
        <v>17</v>
      </c>
      <c r="G2319" s="10" t="str">
        <f>VLOOKUP(Table_employee_timesheet_fact1[[#This Row],[employee_dim_employee_id]],Dim_Employee!A:C,3,FALSE)</f>
        <v>Maynor Galeano Martinez</v>
      </c>
    </row>
    <row r="2320" spans="1:7" x14ac:dyDescent="0.25">
      <c r="A2320">
        <v>613</v>
      </c>
      <c r="B2320">
        <v>1</v>
      </c>
      <c r="C2320">
        <v>9.25</v>
      </c>
      <c r="D2320" s="2">
        <v>43846</v>
      </c>
      <c r="E2320" s="2">
        <v>43846</v>
      </c>
      <c r="F2320">
        <v>4</v>
      </c>
      <c r="G2320" s="10" t="str">
        <f>VLOOKUP(Table_employee_timesheet_fact1[[#This Row],[employee_dim_employee_id]],Dim_Employee!A:C,3,FALSE)</f>
        <v>Darwin Zepeda Reyes</v>
      </c>
    </row>
    <row r="2321" spans="1:7" x14ac:dyDescent="0.25">
      <c r="A2321">
        <v>2093</v>
      </c>
      <c r="B2321">
        <v>1</v>
      </c>
      <c r="C2321">
        <v>9</v>
      </c>
      <c r="D2321" s="2">
        <v>43845</v>
      </c>
      <c r="E2321" s="2">
        <v>43845</v>
      </c>
      <c r="F2321">
        <v>19</v>
      </c>
      <c r="G2321" s="10" t="str">
        <f>VLOOKUP(Table_employee_timesheet_fact1[[#This Row],[employee_dim_employee_id]],Dim_Employee!A:C,3,FALSE)</f>
        <v>Ruth Alcantar</v>
      </c>
    </row>
    <row r="2322" spans="1:7" x14ac:dyDescent="0.25">
      <c r="A2322">
        <v>614</v>
      </c>
      <c r="B2322">
        <v>1</v>
      </c>
      <c r="C2322">
        <v>9</v>
      </c>
      <c r="D2322" s="2">
        <v>43845</v>
      </c>
      <c r="E2322" s="2">
        <v>43845</v>
      </c>
      <c r="F2322">
        <v>4</v>
      </c>
      <c r="G2322" s="10" t="str">
        <f>VLOOKUP(Table_employee_timesheet_fact1[[#This Row],[employee_dim_employee_id]],Dim_Employee!A:C,3,FALSE)</f>
        <v>Darwin Zepeda Reyes</v>
      </c>
    </row>
    <row r="2323" spans="1:7" x14ac:dyDescent="0.25">
      <c r="A2323">
        <v>369</v>
      </c>
      <c r="B2323">
        <v>1</v>
      </c>
      <c r="C2323">
        <v>9</v>
      </c>
      <c r="D2323" s="2">
        <v>43845</v>
      </c>
      <c r="E2323" s="2">
        <v>43845</v>
      </c>
      <c r="F2323">
        <v>2</v>
      </c>
      <c r="G2323" s="10" t="str">
        <f>VLOOKUP(Table_employee_timesheet_fact1[[#This Row],[employee_dim_employee_id]],Dim_Employee!A:C,3,FALSE)</f>
        <v>Danir Hernandez</v>
      </c>
    </row>
    <row r="2324" spans="1:7" x14ac:dyDescent="0.25">
      <c r="A2324">
        <v>2202</v>
      </c>
      <c r="B2324">
        <v>1</v>
      </c>
      <c r="C2324">
        <v>9.75</v>
      </c>
      <c r="D2324" s="2">
        <v>43845</v>
      </c>
      <c r="E2324" s="2">
        <v>43845</v>
      </c>
      <c r="F2324">
        <v>21</v>
      </c>
      <c r="G2324" s="10" t="str">
        <f>VLOOKUP(Table_employee_timesheet_fact1[[#This Row],[employee_dim_employee_id]],Dim_Employee!A:C,3,FALSE)</f>
        <v>Wilmer Sevilla</v>
      </c>
    </row>
    <row r="2325" spans="1:7" x14ac:dyDescent="0.25">
      <c r="A2325">
        <v>1708</v>
      </c>
      <c r="B2325">
        <v>1</v>
      </c>
      <c r="C2325">
        <v>9</v>
      </c>
      <c r="D2325" s="2">
        <v>43845</v>
      </c>
      <c r="E2325" s="2">
        <v>43845</v>
      </c>
      <c r="F2325">
        <v>17</v>
      </c>
      <c r="G2325" s="10" t="str">
        <f>VLOOKUP(Table_employee_timesheet_fact1[[#This Row],[employee_dim_employee_id]],Dim_Employee!A:C,3,FALSE)</f>
        <v>Maynor Galeano Martinez</v>
      </c>
    </row>
    <row r="2326" spans="1:7" x14ac:dyDescent="0.25">
      <c r="A2326">
        <v>2094</v>
      </c>
      <c r="B2326">
        <v>1</v>
      </c>
      <c r="C2326">
        <v>8.75</v>
      </c>
      <c r="D2326" s="2">
        <v>43844</v>
      </c>
      <c r="E2326" s="2">
        <v>43844</v>
      </c>
      <c r="F2326">
        <v>19</v>
      </c>
      <c r="G2326" s="10" t="str">
        <f>VLOOKUP(Table_employee_timesheet_fact1[[#This Row],[employee_dim_employee_id]],Dim_Employee!A:C,3,FALSE)</f>
        <v>Ruth Alcantar</v>
      </c>
    </row>
    <row r="2327" spans="1:7" x14ac:dyDescent="0.25">
      <c r="A2327">
        <v>1709</v>
      </c>
      <c r="B2327">
        <v>1</v>
      </c>
      <c r="C2327">
        <v>8.5</v>
      </c>
      <c r="D2327" s="2">
        <v>43844</v>
      </c>
      <c r="E2327" s="2">
        <v>43844</v>
      </c>
      <c r="F2327">
        <v>17</v>
      </c>
      <c r="G2327" s="10" t="str">
        <f>VLOOKUP(Table_employee_timesheet_fact1[[#This Row],[employee_dim_employee_id]],Dim_Employee!A:C,3,FALSE)</f>
        <v>Maynor Galeano Martinez</v>
      </c>
    </row>
    <row r="2328" spans="1:7" x14ac:dyDescent="0.25">
      <c r="A2328">
        <v>615</v>
      </c>
      <c r="B2328">
        <v>1</v>
      </c>
      <c r="C2328">
        <v>9</v>
      </c>
      <c r="D2328" s="2">
        <v>43844</v>
      </c>
      <c r="E2328" s="2">
        <v>43844</v>
      </c>
      <c r="F2328">
        <v>4</v>
      </c>
      <c r="G2328" s="10" t="str">
        <f>VLOOKUP(Table_employee_timesheet_fact1[[#This Row],[employee_dim_employee_id]],Dim_Employee!A:C,3,FALSE)</f>
        <v>Darwin Zepeda Reyes</v>
      </c>
    </row>
    <row r="2329" spans="1:7" x14ac:dyDescent="0.25">
      <c r="A2329">
        <v>370</v>
      </c>
      <c r="B2329">
        <v>1</v>
      </c>
      <c r="C2329">
        <v>9</v>
      </c>
      <c r="D2329" s="2">
        <v>43844</v>
      </c>
      <c r="E2329" s="2">
        <v>43844</v>
      </c>
      <c r="F2329">
        <v>2</v>
      </c>
      <c r="G2329" s="10" t="str">
        <f>VLOOKUP(Table_employee_timesheet_fact1[[#This Row],[employee_dim_employee_id]],Dim_Employee!A:C,3,FALSE)</f>
        <v>Danir Hernandez</v>
      </c>
    </row>
    <row r="2330" spans="1:7" x14ac:dyDescent="0.25">
      <c r="A2330">
        <v>2203</v>
      </c>
      <c r="B2330">
        <v>1</v>
      </c>
      <c r="C2330">
        <v>9</v>
      </c>
      <c r="D2330" s="2">
        <v>43844</v>
      </c>
      <c r="E2330" s="2">
        <v>43844</v>
      </c>
      <c r="F2330">
        <v>21</v>
      </c>
      <c r="G2330" s="10" t="str">
        <f>VLOOKUP(Table_employee_timesheet_fact1[[#This Row],[employee_dim_employee_id]],Dim_Employee!A:C,3,FALSE)</f>
        <v>Wilmer Sevilla</v>
      </c>
    </row>
    <row r="2331" spans="1:7" x14ac:dyDescent="0.25">
      <c r="A2331">
        <v>1710</v>
      </c>
      <c r="B2331">
        <v>1</v>
      </c>
      <c r="C2331">
        <v>9.5</v>
      </c>
      <c r="D2331" s="2">
        <v>43843</v>
      </c>
      <c r="E2331" s="2">
        <v>43843</v>
      </c>
      <c r="F2331">
        <v>17</v>
      </c>
      <c r="G2331" s="10" t="str">
        <f>VLOOKUP(Table_employee_timesheet_fact1[[#This Row],[employee_dim_employee_id]],Dim_Employee!A:C,3,FALSE)</f>
        <v>Maynor Galeano Martinez</v>
      </c>
    </row>
    <row r="2332" spans="1:7" x14ac:dyDescent="0.25">
      <c r="A2332">
        <v>2095</v>
      </c>
      <c r="B2332">
        <v>1</v>
      </c>
      <c r="C2332">
        <v>9.5</v>
      </c>
      <c r="D2332" s="2">
        <v>43843</v>
      </c>
      <c r="E2332" s="2">
        <v>43843</v>
      </c>
      <c r="F2332">
        <v>19</v>
      </c>
      <c r="G2332" s="10" t="str">
        <f>VLOOKUP(Table_employee_timesheet_fact1[[#This Row],[employee_dim_employee_id]],Dim_Employee!A:C,3,FALSE)</f>
        <v>Ruth Alcantar</v>
      </c>
    </row>
    <row r="2333" spans="1:7" x14ac:dyDescent="0.25">
      <c r="A2333">
        <v>371</v>
      </c>
      <c r="B2333">
        <v>1</v>
      </c>
      <c r="C2333">
        <v>9.5</v>
      </c>
      <c r="D2333" s="2">
        <v>43843</v>
      </c>
      <c r="E2333" s="2">
        <v>43843</v>
      </c>
      <c r="F2333">
        <v>2</v>
      </c>
      <c r="G2333" s="10" t="str">
        <f>VLOOKUP(Table_employee_timesheet_fact1[[#This Row],[employee_dim_employee_id]],Dim_Employee!A:C,3,FALSE)</f>
        <v>Danir Hernandez</v>
      </c>
    </row>
    <row r="2334" spans="1:7" x14ac:dyDescent="0.25">
      <c r="A2334">
        <v>2204</v>
      </c>
      <c r="B2334">
        <v>1</v>
      </c>
      <c r="C2334">
        <v>9.5</v>
      </c>
      <c r="D2334" s="2">
        <v>43843</v>
      </c>
      <c r="E2334" s="2">
        <v>43843</v>
      </c>
      <c r="F2334">
        <v>21</v>
      </c>
      <c r="G2334" s="10" t="str">
        <f>VLOOKUP(Table_employee_timesheet_fact1[[#This Row],[employee_dim_employee_id]],Dim_Employee!A:C,3,FALSE)</f>
        <v>Wilmer Sevilla</v>
      </c>
    </row>
    <row r="2335" spans="1:7" x14ac:dyDescent="0.25">
      <c r="A2335">
        <v>1711</v>
      </c>
      <c r="B2335">
        <v>1</v>
      </c>
      <c r="C2335">
        <v>8.25</v>
      </c>
      <c r="D2335" s="2">
        <v>43840</v>
      </c>
      <c r="E2335" s="2">
        <v>43840</v>
      </c>
      <c r="F2335">
        <v>17</v>
      </c>
      <c r="G2335" s="10" t="str">
        <f>VLOOKUP(Table_employee_timesheet_fact1[[#This Row],[employee_dim_employee_id]],Dim_Employee!A:C,3,FALSE)</f>
        <v>Maynor Galeano Martinez</v>
      </c>
    </row>
    <row r="2336" spans="1:7" x14ac:dyDescent="0.25">
      <c r="A2336">
        <v>2096</v>
      </c>
      <c r="B2336">
        <v>1</v>
      </c>
      <c r="C2336">
        <v>8.25</v>
      </c>
      <c r="D2336" s="2">
        <v>43840</v>
      </c>
      <c r="E2336" s="2">
        <v>43840</v>
      </c>
      <c r="F2336">
        <v>19</v>
      </c>
      <c r="G2336" s="10" t="str">
        <f>VLOOKUP(Table_employee_timesheet_fact1[[#This Row],[employee_dim_employee_id]],Dim_Employee!A:C,3,FALSE)</f>
        <v>Ruth Alcantar</v>
      </c>
    </row>
    <row r="2337" spans="1:7" x14ac:dyDescent="0.25">
      <c r="A2337">
        <v>1382</v>
      </c>
      <c r="B2337">
        <v>1</v>
      </c>
      <c r="C2337">
        <v>8.25</v>
      </c>
      <c r="D2337" s="2">
        <v>43840</v>
      </c>
      <c r="E2337" s="2">
        <v>43840</v>
      </c>
      <c r="F2337">
        <v>16</v>
      </c>
      <c r="G2337" s="10" t="str">
        <f>VLOOKUP(Table_employee_timesheet_fact1[[#This Row],[employee_dim_employee_id]],Dim_Employee!A:C,3,FALSE)</f>
        <v>Luis Tarango</v>
      </c>
    </row>
    <row r="2338" spans="1:7" x14ac:dyDescent="0.25">
      <c r="A2338">
        <v>2205</v>
      </c>
      <c r="B2338">
        <v>1</v>
      </c>
      <c r="C2338">
        <v>8.25</v>
      </c>
      <c r="D2338" s="2">
        <v>43840</v>
      </c>
      <c r="E2338" s="2">
        <v>43840</v>
      </c>
      <c r="F2338">
        <v>21</v>
      </c>
      <c r="G2338" s="10" t="str">
        <f>VLOOKUP(Table_employee_timesheet_fact1[[#This Row],[employee_dim_employee_id]],Dim_Employee!A:C,3,FALSE)</f>
        <v>Wilmer Sevilla</v>
      </c>
    </row>
    <row r="2339" spans="1:7" x14ac:dyDescent="0.25">
      <c r="A2339">
        <v>372</v>
      </c>
      <c r="B2339">
        <v>1</v>
      </c>
      <c r="C2339">
        <v>8</v>
      </c>
      <c r="D2339" s="2">
        <v>43840</v>
      </c>
      <c r="E2339" s="2">
        <v>43840</v>
      </c>
      <c r="F2339">
        <v>2</v>
      </c>
      <c r="G2339" s="10" t="str">
        <f>VLOOKUP(Table_employee_timesheet_fact1[[#This Row],[employee_dim_employee_id]],Dim_Employee!A:C,3,FALSE)</f>
        <v>Danir Hernandez</v>
      </c>
    </row>
    <row r="2340" spans="1:7" x14ac:dyDescent="0.25">
      <c r="A2340">
        <v>2219</v>
      </c>
      <c r="B2340">
        <v>1</v>
      </c>
      <c r="C2340">
        <v>8.25</v>
      </c>
      <c r="D2340" s="2">
        <v>43840</v>
      </c>
      <c r="E2340" s="2">
        <v>43840</v>
      </c>
      <c r="F2340">
        <v>22</v>
      </c>
      <c r="G2340" s="10" t="str">
        <f>VLOOKUP(Table_employee_timesheet_fact1[[#This Row],[employee_dim_employee_id]],Dim_Employee!A:C,3,FALSE)</f>
        <v>Yahaira Cordero Alcantar</v>
      </c>
    </row>
    <row r="2341" spans="1:7" x14ac:dyDescent="0.25">
      <c r="A2341">
        <v>2220</v>
      </c>
      <c r="B2341">
        <v>1</v>
      </c>
      <c r="C2341">
        <v>8.25</v>
      </c>
      <c r="D2341" s="2">
        <v>43839</v>
      </c>
      <c r="E2341" s="2">
        <v>43839</v>
      </c>
      <c r="F2341">
        <v>22</v>
      </c>
      <c r="G2341" s="10" t="str">
        <f>VLOOKUP(Table_employee_timesheet_fact1[[#This Row],[employee_dim_employee_id]],Dim_Employee!A:C,3,FALSE)</f>
        <v>Yahaira Cordero Alcantar</v>
      </c>
    </row>
    <row r="2342" spans="1:7" x14ac:dyDescent="0.25">
      <c r="A2342">
        <v>1712</v>
      </c>
      <c r="B2342">
        <v>1</v>
      </c>
      <c r="C2342">
        <v>8.25</v>
      </c>
      <c r="D2342" s="2">
        <v>43839</v>
      </c>
      <c r="E2342" s="2">
        <v>43839</v>
      </c>
      <c r="F2342">
        <v>17</v>
      </c>
      <c r="G2342" s="10" t="str">
        <f>VLOOKUP(Table_employee_timesheet_fact1[[#This Row],[employee_dim_employee_id]],Dim_Employee!A:C,3,FALSE)</f>
        <v>Maynor Galeano Martinez</v>
      </c>
    </row>
    <row r="2343" spans="1:7" x14ac:dyDescent="0.25">
      <c r="A2343">
        <v>2097</v>
      </c>
      <c r="B2343">
        <v>1</v>
      </c>
      <c r="C2343">
        <v>8.25</v>
      </c>
      <c r="D2343" s="2">
        <v>43839</v>
      </c>
      <c r="E2343" s="2">
        <v>43839</v>
      </c>
      <c r="F2343">
        <v>19</v>
      </c>
      <c r="G2343" s="10" t="str">
        <f>VLOOKUP(Table_employee_timesheet_fact1[[#This Row],[employee_dim_employee_id]],Dim_Employee!A:C,3,FALSE)</f>
        <v>Ruth Alcantar</v>
      </c>
    </row>
    <row r="2344" spans="1:7" x14ac:dyDescent="0.25">
      <c r="A2344">
        <v>2206</v>
      </c>
      <c r="B2344">
        <v>1</v>
      </c>
      <c r="C2344">
        <v>8.5</v>
      </c>
      <c r="D2344" s="2">
        <v>43839</v>
      </c>
      <c r="E2344" s="2">
        <v>43839</v>
      </c>
      <c r="F2344">
        <v>21</v>
      </c>
      <c r="G2344" s="10" t="str">
        <f>VLOOKUP(Table_employee_timesheet_fact1[[#This Row],[employee_dim_employee_id]],Dim_Employee!A:C,3,FALSE)</f>
        <v>Wilmer Sevilla</v>
      </c>
    </row>
    <row r="2345" spans="1:7" x14ac:dyDescent="0.25">
      <c r="A2345">
        <v>1383</v>
      </c>
      <c r="B2345">
        <v>1</v>
      </c>
      <c r="C2345">
        <v>8.25</v>
      </c>
      <c r="D2345" s="2">
        <v>43839</v>
      </c>
      <c r="E2345" s="2">
        <v>43839</v>
      </c>
      <c r="F2345">
        <v>16</v>
      </c>
      <c r="G2345" s="10" t="str">
        <f>VLOOKUP(Table_employee_timesheet_fact1[[#This Row],[employee_dim_employee_id]],Dim_Employee!A:C,3,FALSE)</f>
        <v>Luis Tarango</v>
      </c>
    </row>
    <row r="2346" spans="1:7" x14ac:dyDescent="0.25">
      <c r="A2346">
        <v>373</v>
      </c>
      <c r="B2346">
        <v>1</v>
      </c>
      <c r="C2346">
        <v>8.25</v>
      </c>
      <c r="D2346" s="2">
        <v>43839</v>
      </c>
      <c r="E2346" s="2">
        <v>43839</v>
      </c>
      <c r="F2346">
        <v>2</v>
      </c>
      <c r="G2346" s="10" t="str">
        <f>VLOOKUP(Table_employee_timesheet_fact1[[#This Row],[employee_dim_employee_id]],Dim_Employee!A:C,3,FALSE)</f>
        <v>Danir Hernandez</v>
      </c>
    </row>
    <row r="2347" spans="1:7" x14ac:dyDescent="0.25">
      <c r="A2347">
        <v>1713</v>
      </c>
      <c r="B2347">
        <v>1</v>
      </c>
      <c r="C2347">
        <v>8.5</v>
      </c>
      <c r="D2347" s="2">
        <v>43838</v>
      </c>
      <c r="E2347" s="2">
        <v>43838</v>
      </c>
      <c r="F2347">
        <v>17</v>
      </c>
      <c r="G2347" s="10" t="str">
        <f>VLOOKUP(Table_employee_timesheet_fact1[[#This Row],[employee_dim_employee_id]],Dim_Employee!A:C,3,FALSE)</f>
        <v>Maynor Galeano Martinez</v>
      </c>
    </row>
    <row r="2348" spans="1:7" x14ac:dyDescent="0.25">
      <c r="A2348">
        <v>2098</v>
      </c>
      <c r="B2348">
        <v>1</v>
      </c>
      <c r="C2348">
        <v>8.5</v>
      </c>
      <c r="D2348" s="2">
        <v>43838</v>
      </c>
      <c r="E2348" s="2">
        <v>43838</v>
      </c>
      <c r="F2348">
        <v>19</v>
      </c>
      <c r="G2348" s="10" t="str">
        <f>VLOOKUP(Table_employee_timesheet_fact1[[#This Row],[employee_dim_employee_id]],Dim_Employee!A:C,3,FALSE)</f>
        <v>Ruth Alcantar</v>
      </c>
    </row>
    <row r="2349" spans="1:7" x14ac:dyDescent="0.25">
      <c r="A2349">
        <v>1384</v>
      </c>
      <c r="B2349">
        <v>1</v>
      </c>
      <c r="C2349">
        <v>8.5</v>
      </c>
      <c r="D2349" s="2">
        <v>43838</v>
      </c>
      <c r="E2349" s="2">
        <v>43838</v>
      </c>
      <c r="F2349">
        <v>16</v>
      </c>
      <c r="G2349" s="10" t="str">
        <f>VLOOKUP(Table_employee_timesheet_fact1[[#This Row],[employee_dim_employee_id]],Dim_Employee!A:C,3,FALSE)</f>
        <v>Luis Tarango</v>
      </c>
    </row>
    <row r="2350" spans="1:7" x14ac:dyDescent="0.25">
      <c r="A2350">
        <v>374</v>
      </c>
      <c r="B2350">
        <v>1</v>
      </c>
      <c r="C2350">
        <v>8.5</v>
      </c>
      <c r="D2350" s="2">
        <v>43838</v>
      </c>
      <c r="E2350" s="2">
        <v>43838</v>
      </c>
      <c r="F2350">
        <v>2</v>
      </c>
      <c r="G2350" s="10" t="str">
        <f>VLOOKUP(Table_employee_timesheet_fact1[[#This Row],[employee_dim_employee_id]],Dim_Employee!A:C,3,FALSE)</f>
        <v>Danir Hernandez</v>
      </c>
    </row>
    <row r="2351" spans="1:7" x14ac:dyDescent="0.25">
      <c r="A2351">
        <v>2207</v>
      </c>
      <c r="B2351">
        <v>1</v>
      </c>
      <c r="C2351">
        <v>9</v>
      </c>
      <c r="D2351" s="2">
        <v>43838</v>
      </c>
      <c r="E2351" s="2">
        <v>43838</v>
      </c>
      <c r="F2351">
        <v>21</v>
      </c>
      <c r="G2351" s="10" t="str">
        <f>VLOOKUP(Table_employee_timesheet_fact1[[#This Row],[employee_dim_employee_id]],Dim_Employee!A:C,3,FALSE)</f>
        <v>Wilmer Sevilla</v>
      </c>
    </row>
    <row r="2352" spans="1:7" x14ac:dyDescent="0.25">
      <c r="A2352">
        <v>2208</v>
      </c>
      <c r="B2352">
        <v>1</v>
      </c>
      <c r="C2352">
        <v>9</v>
      </c>
      <c r="D2352" s="2">
        <v>43837</v>
      </c>
      <c r="E2352" s="2">
        <v>43837</v>
      </c>
      <c r="F2352">
        <v>21</v>
      </c>
      <c r="G2352" s="10" t="str">
        <f>VLOOKUP(Table_employee_timesheet_fact1[[#This Row],[employee_dim_employee_id]],Dim_Employee!A:C,3,FALSE)</f>
        <v>Wilmer Sevilla</v>
      </c>
    </row>
    <row r="2353" spans="1:7" x14ac:dyDescent="0.25">
      <c r="A2353">
        <v>2221</v>
      </c>
      <c r="B2353">
        <v>1</v>
      </c>
      <c r="C2353">
        <v>9</v>
      </c>
      <c r="D2353" s="2">
        <v>43837</v>
      </c>
      <c r="E2353" s="2">
        <v>43837</v>
      </c>
      <c r="F2353">
        <v>22</v>
      </c>
      <c r="G2353" s="10" t="str">
        <f>VLOOKUP(Table_employee_timesheet_fact1[[#This Row],[employee_dim_employee_id]],Dim_Employee!A:C,3,FALSE)</f>
        <v>Yahaira Cordero Alcantar</v>
      </c>
    </row>
    <row r="2354" spans="1:7" x14ac:dyDescent="0.25">
      <c r="A2354">
        <v>1714</v>
      </c>
      <c r="B2354">
        <v>1</v>
      </c>
      <c r="C2354">
        <v>8.75</v>
      </c>
      <c r="D2354" s="2">
        <v>43837</v>
      </c>
      <c r="E2354" s="2">
        <v>43837</v>
      </c>
      <c r="F2354">
        <v>17</v>
      </c>
      <c r="G2354" s="10" t="str">
        <f>VLOOKUP(Table_employee_timesheet_fact1[[#This Row],[employee_dim_employee_id]],Dim_Employee!A:C,3,FALSE)</f>
        <v>Maynor Galeano Martinez</v>
      </c>
    </row>
    <row r="2355" spans="1:7" x14ac:dyDescent="0.25">
      <c r="A2355">
        <v>375</v>
      </c>
      <c r="B2355">
        <v>1</v>
      </c>
      <c r="C2355">
        <v>8.5</v>
      </c>
      <c r="D2355" s="2">
        <v>43837</v>
      </c>
      <c r="E2355" s="2">
        <v>43837</v>
      </c>
      <c r="F2355">
        <v>2</v>
      </c>
      <c r="G2355" s="10" t="str">
        <f>VLOOKUP(Table_employee_timesheet_fact1[[#This Row],[employee_dim_employee_id]],Dim_Employee!A:C,3,FALSE)</f>
        <v>Danir Hernandez</v>
      </c>
    </row>
    <row r="2356" spans="1:7" x14ac:dyDescent="0.25">
      <c r="A2356">
        <v>2099</v>
      </c>
      <c r="B2356">
        <v>1</v>
      </c>
      <c r="C2356">
        <v>9</v>
      </c>
      <c r="D2356" s="2">
        <v>43837</v>
      </c>
      <c r="E2356" s="2">
        <v>43837</v>
      </c>
      <c r="F2356">
        <v>19</v>
      </c>
      <c r="G2356" s="10" t="str">
        <f>VLOOKUP(Table_employee_timesheet_fact1[[#This Row],[employee_dim_employee_id]],Dim_Employee!A:C,3,FALSE)</f>
        <v>Ruth Alcantar</v>
      </c>
    </row>
    <row r="2357" spans="1:7" x14ac:dyDescent="0.25">
      <c r="A2357">
        <v>2209</v>
      </c>
      <c r="B2357">
        <v>1</v>
      </c>
      <c r="C2357">
        <v>4.75</v>
      </c>
      <c r="D2357" s="2">
        <v>43836</v>
      </c>
      <c r="E2357" s="2">
        <v>43836</v>
      </c>
      <c r="F2357">
        <v>21</v>
      </c>
      <c r="G2357" s="10" t="str">
        <f>VLOOKUP(Table_employee_timesheet_fact1[[#This Row],[employee_dim_employee_id]],Dim_Employee!A:C,3,FALSE)</f>
        <v>Wilmer Sevilla</v>
      </c>
    </row>
    <row r="2358" spans="1:7" x14ac:dyDescent="0.25">
      <c r="A2358">
        <v>1715</v>
      </c>
      <c r="B2358">
        <v>1</v>
      </c>
      <c r="C2358">
        <v>7.75</v>
      </c>
      <c r="D2358" s="2">
        <v>43836</v>
      </c>
      <c r="E2358" s="2">
        <v>43836</v>
      </c>
      <c r="F2358">
        <v>17</v>
      </c>
      <c r="G2358" s="10" t="str">
        <f>VLOOKUP(Table_employee_timesheet_fact1[[#This Row],[employee_dim_employee_id]],Dim_Employee!A:C,3,FALSE)</f>
        <v>Maynor Galeano Martinez</v>
      </c>
    </row>
    <row r="2359" spans="1:7" x14ac:dyDescent="0.25">
      <c r="A2359">
        <v>2100</v>
      </c>
      <c r="B2359">
        <v>1</v>
      </c>
      <c r="C2359">
        <v>7.75</v>
      </c>
      <c r="D2359" s="2">
        <v>43836</v>
      </c>
      <c r="E2359" s="2">
        <v>43836</v>
      </c>
      <c r="F2359">
        <v>19</v>
      </c>
      <c r="G2359" s="10" t="str">
        <f>VLOOKUP(Table_employee_timesheet_fact1[[#This Row],[employee_dim_employee_id]],Dim_Employee!A:C,3,FALSE)</f>
        <v>Ruth Alcantar</v>
      </c>
    </row>
    <row r="2360" spans="1:7" x14ac:dyDescent="0.25">
      <c r="A2360">
        <v>1385</v>
      </c>
      <c r="B2360">
        <v>1</v>
      </c>
      <c r="C2360">
        <v>7.75</v>
      </c>
      <c r="D2360" s="2">
        <v>43836</v>
      </c>
      <c r="E2360" s="2">
        <v>43836</v>
      </c>
      <c r="F2360">
        <v>16</v>
      </c>
      <c r="G2360" s="10" t="str">
        <f>VLOOKUP(Table_employee_timesheet_fact1[[#This Row],[employee_dim_employee_id]],Dim_Employee!A:C,3,FALSE)</f>
        <v>Luis Tarango</v>
      </c>
    </row>
    <row r="2361" spans="1:7" x14ac:dyDescent="0.25">
      <c r="A2361">
        <v>376</v>
      </c>
      <c r="B2361">
        <v>1</v>
      </c>
      <c r="C2361">
        <v>7.75</v>
      </c>
      <c r="D2361" s="2">
        <v>43836</v>
      </c>
      <c r="E2361" s="2">
        <v>43836</v>
      </c>
      <c r="F2361">
        <v>2</v>
      </c>
      <c r="G2361" s="10" t="str">
        <f>VLOOKUP(Table_employee_timesheet_fact1[[#This Row],[employee_dim_employee_id]],Dim_Employee!A:C,3,FALSE)</f>
        <v>Danir Hernandez</v>
      </c>
    </row>
    <row r="2362" spans="1:7" x14ac:dyDescent="0.25">
      <c r="A2362">
        <v>2222</v>
      </c>
      <c r="B2362">
        <v>1</v>
      </c>
      <c r="C2362">
        <v>7.75</v>
      </c>
      <c r="D2362" s="2">
        <v>43836</v>
      </c>
      <c r="E2362" s="2">
        <v>43836</v>
      </c>
      <c r="F2362">
        <v>22</v>
      </c>
      <c r="G2362" s="10" t="str">
        <f>VLOOKUP(Table_employee_timesheet_fact1[[#This Row],[employee_dim_employee_id]],Dim_Employee!A:C,3,FALSE)</f>
        <v>Yahaira Cordero Alcantar</v>
      </c>
    </row>
    <row r="2363" spans="1:7" x14ac:dyDescent="0.25">
      <c r="A2363">
        <v>2210</v>
      </c>
      <c r="B2363">
        <v>1</v>
      </c>
      <c r="C2363">
        <v>7</v>
      </c>
      <c r="D2363" s="2">
        <v>43834</v>
      </c>
      <c r="E2363" s="2">
        <v>43834</v>
      </c>
      <c r="F2363">
        <v>21</v>
      </c>
      <c r="G2363" s="10" t="str">
        <f>VLOOKUP(Table_employee_timesheet_fact1[[#This Row],[employee_dim_employee_id]],Dim_Employee!A:C,3,FALSE)</f>
        <v>Wilmer Sevilla</v>
      </c>
    </row>
    <row r="2364" spans="1:7" x14ac:dyDescent="0.25">
      <c r="A2364">
        <v>1716</v>
      </c>
      <c r="B2364">
        <v>1</v>
      </c>
      <c r="C2364">
        <v>6.5</v>
      </c>
      <c r="D2364" s="2">
        <v>43834</v>
      </c>
      <c r="E2364" s="2">
        <v>43834</v>
      </c>
      <c r="F2364">
        <v>17</v>
      </c>
      <c r="G2364" s="10" t="str">
        <f>VLOOKUP(Table_employee_timesheet_fact1[[#This Row],[employee_dim_employee_id]],Dim_Employee!A:C,3,FALSE)</f>
        <v>Maynor Galeano Martinez</v>
      </c>
    </row>
    <row r="2365" spans="1:7" x14ac:dyDescent="0.25">
      <c r="A2365">
        <v>2101</v>
      </c>
      <c r="B2365">
        <v>1</v>
      </c>
      <c r="C2365">
        <v>6.5</v>
      </c>
      <c r="D2365" s="2">
        <v>43834</v>
      </c>
      <c r="E2365" s="2">
        <v>43834</v>
      </c>
      <c r="F2365">
        <v>19</v>
      </c>
      <c r="G2365" s="10" t="str">
        <f>VLOOKUP(Table_employee_timesheet_fact1[[#This Row],[employee_dim_employee_id]],Dim_Employee!A:C,3,FALSE)</f>
        <v>Ruth Alcantar</v>
      </c>
    </row>
    <row r="2366" spans="1:7" x14ac:dyDescent="0.25">
      <c r="A2366">
        <v>2223</v>
      </c>
      <c r="B2366">
        <v>1</v>
      </c>
      <c r="C2366">
        <v>6.75</v>
      </c>
      <c r="D2366" s="2">
        <v>43834</v>
      </c>
      <c r="E2366" s="2">
        <v>43834</v>
      </c>
      <c r="F2366">
        <v>22</v>
      </c>
      <c r="G2366" s="10" t="str">
        <f>VLOOKUP(Table_employee_timesheet_fact1[[#This Row],[employee_dim_employee_id]],Dim_Employee!A:C,3,FALSE)</f>
        <v>Yahaira Cordero Alcantar</v>
      </c>
    </row>
    <row r="2367" spans="1:7" x14ac:dyDescent="0.25">
      <c r="A2367">
        <v>2224</v>
      </c>
      <c r="B2367">
        <v>1</v>
      </c>
      <c r="C2367">
        <v>9</v>
      </c>
      <c r="D2367" s="2">
        <v>43833</v>
      </c>
      <c r="E2367" s="2">
        <v>43833</v>
      </c>
      <c r="F2367">
        <v>22</v>
      </c>
      <c r="G2367" s="10" t="str">
        <f>VLOOKUP(Table_employee_timesheet_fact1[[#This Row],[employee_dim_employee_id]],Dim_Employee!A:C,3,FALSE)</f>
        <v>Yahaira Cordero Alcantar</v>
      </c>
    </row>
    <row r="2368" spans="1:7" x14ac:dyDescent="0.25">
      <c r="A2368">
        <v>1717</v>
      </c>
      <c r="B2368">
        <v>1</v>
      </c>
      <c r="C2368">
        <v>8.75</v>
      </c>
      <c r="D2368" s="2">
        <v>43833</v>
      </c>
      <c r="E2368" s="2">
        <v>43833</v>
      </c>
      <c r="F2368">
        <v>17</v>
      </c>
      <c r="G2368" s="10" t="str">
        <f>VLOOKUP(Table_employee_timesheet_fact1[[#This Row],[employee_dim_employee_id]],Dim_Employee!A:C,3,FALSE)</f>
        <v>Maynor Galeano Martinez</v>
      </c>
    </row>
    <row r="2369" spans="1:7" x14ac:dyDescent="0.25">
      <c r="A2369">
        <v>377</v>
      </c>
      <c r="B2369">
        <v>1</v>
      </c>
      <c r="C2369">
        <v>8.75</v>
      </c>
      <c r="D2369" s="2">
        <v>43833</v>
      </c>
      <c r="E2369" s="2">
        <v>43833</v>
      </c>
      <c r="F2369">
        <v>2</v>
      </c>
      <c r="G2369" s="10" t="str">
        <f>VLOOKUP(Table_employee_timesheet_fact1[[#This Row],[employee_dim_employee_id]],Dim_Employee!A:C,3,FALSE)</f>
        <v>Danir Hernandez</v>
      </c>
    </row>
    <row r="2370" spans="1:7" x14ac:dyDescent="0.25">
      <c r="A2370">
        <v>1386</v>
      </c>
      <c r="B2370">
        <v>1</v>
      </c>
      <c r="C2370">
        <v>8.5</v>
      </c>
      <c r="D2370" s="2">
        <v>43833</v>
      </c>
      <c r="E2370" s="2">
        <v>43833</v>
      </c>
      <c r="F2370">
        <v>16</v>
      </c>
      <c r="G2370" s="10" t="str">
        <f>VLOOKUP(Table_employee_timesheet_fact1[[#This Row],[employee_dim_employee_id]],Dim_Employee!A:C,3,FALSE)</f>
        <v>Luis Tarango</v>
      </c>
    </row>
    <row r="2371" spans="1:7" x14ac:dyDescent="0.25">
      <c r="A2371">
        <v>2211</v>
      </c>
      <c r="B2371">
        <v>1</v>
      </c>
      <c r="C2371">
        <v>8.5</v>
      </c>
      <c r="D2371" s="2">
        <v>43833</v>
      </c>
      <c r="E2371" s="2">
        <v>43833</v>
      </c>
      <c r="F2371">
        <v>21</v>
      </c>
      <c r="G2371" s="10" t="str">
        <f>VLOOKUP(Table_employee_timesheet_fact1[[#This Row],[employee_dim_employee_id]],Dim_Employee!A:C,3,FALSE)</f>
        <v>Wilmer Sevilla</v>
      </c>
    </row>
    <row r="2372" spans="1:7" x14ac:dyDescent="0.25">
      <c r="A2372">
        <v>2102</v>
      </c>
      <c r="B2372">
        <v>1</v>
      </c>
      <c r="C2372">
        <v>9</v>
      </c>
      <c r="D2372" s="2">
        <v>43833</v>
      </c>
      <c r="E2372" s="2">
        <v>43833</v>
      </c>
      <c r="F2372">
        <v>19</v>
      </c>
      <c r="G2372" s="10" t="str">
        <f>VLOOKUP(Table_employee_timesheet_fact1[[#This Row],[employee_dim_employee_id]],Dim_Employee!A:C,3,FALSE)</f>
        <v>Ruth Alcantar</v>
      </c>
    </row>
    <row r="2373" spans="1:7" x14ac:dyDescent="0.25">
      <c r="A2373">
        <v>1387</v>
      </c>
      <c r="B2373">
        <v>1</v>
      </c>
      <c r="C2373">
        <v>8.75</v>
      </c>
      <c r="D2373" s="2">
        <v>43832</v>
      </c>
      <c r="E2373" s="2">
        <v>43832</v>
      </c>
      <c r="F2373">
        <v>16</v>
      </c>
      <c r="G2373" s="10" t="str">
        <f>VLOOKUP(Table_employee_timesheet_fact1[[#This Row],[employee_dim_employee_id]],Dim_Employee!A:C,3,FALSE)</f>
        <v>Luis Tarango</v>
      </c>
    </row>
    <row r="2374" spans="1:7" x14ac:dyDescent="0.25">
      <c r="A2374">
        <v>1718</v>
      </c>
      <c r="B2374">
        <v>1</v>
      </c>
      <c r="C2374">
        <v>8.75</v>
      </c>
      <c r="D2374" s="2">
        <v>43832</v>
      </c>
      <c r="E2374" s="2">
        <v>43832</v>
      </c>
      <c r="F2374">
        <v>17</v>
      </c>
      <c r="G2374" s="10" t="str">
        <f>VLOOKUP(Table_employee_timesheet_fact1[[#This Row],[employee_dim_employee_id]],Dim_Employee!A:C,3,FALSE)</f>
        <v>Maynor Galeano Martinez</v>
      </c>
    </row>
    <row r="2375" spans="1:7" x14ac:dyDescent="0.25">
      <c r="A2375">
        <v>2225</v>
      </c>
      <c r="B2375">
        <v>1</v>
      </c>
      <c r="C2375">
        <v>8.75</v>
      </c>
      <c r="D2375" s="2">
        <v>43832</v>
      </c>
      <c r="E2375" s="2"/>
      <c r="F2375">
        <v>22</v>
      </c>
      <c r="G2375" s="10" t="str">
        <f>VLOOKUP(Table_employee_timesheet_fact1[[#This Row],[employee_dim_employee_id]],Dim_Employee!A:C,3,FALSE)</f>
        <v>Yahaira Cordero Alcantar</v>
      </c>
    </row>
    <row r="2376" spans="1:7" x14ac:dyDescent="0.25">
      <c r="A2376">
        <v>2103</v>
      </c>
      <c r="B2376">
        <v>1</v>
      </c>
      <c r="C2376">
        <v>8.75</v>
      </c>
      <c r="D2376" s="2">
        <v>43832</v>
      </c>
      <c r="E2376" s="2">
        <v>43832</v>
      </c>
      <c r="F2376">
        <v>19</v>
      </c>
      <c r="G2376" s="10" t="str">
        <f>VLOOKUP(Table_employee_timesheet_fact1[[#This Row],[employee_dim_employee_id]],Dim_Employee!A:C,3,FALSE)</f>
        <v>Ruth Alcantar</v>
      </c>
    </row>
    <row r="2377" spans="1:7" x14ac:dyDescent="0.25">
      <c r="A2377">
        <v>2212</v>
      </c>
      <c r="B2377">
        <v>1</v>
      </c>
      <c r="C2377">
        <v>9.25</v>
      </c>
      <c r="D2377" s="2">
        <v>43832</v>
      </c>
      <c r="E2377" s="2">
        <v>43832</v>
      </c>
      <c r="F2377">
        <v>21</v>
      </c>
      <c r="G2377" s="10" t="str">
        <f>VLOOKUP(Table_employee_timesheet_fact1[[#This Row],[employee_dim_employee_id]],Dim_Employee!A:C,3,FALSE)</f>
        <v>Wilmer Sevilla</v>
      </c>
    </row>
    <row r="2378" spans="1:7" x14ac:dyDescent="0.25">
      <c r="A2378">
        <v>378</v>
      </c>
      <c r="B2378">
        <v>1</v>
      </c>
      <c r="C2378">
        <v>8.75</v>
      </c>
      <c r="D2378" s="2">
        <v>43832</v>
      </c>
      <c r="E2378" s="2">
        <v>43832</v>
      </c>
      <c r="F2378">
        <v>2</v>
      </c>
      <c r="G2378" s="10" t="str">
        <f>VLOOKUP(Table_employee_timesheet_fact1[[#This Row],[employee_dim_employee_id]],Dim_Employee!A:C,3,FALSE)</f>
        <v>Danir Hernandez</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3"/>
  <sheetViews>
    <sheetView workbookViewId="0">
      <selection sqref="A1:E10"/>
    </sheetView>
  </sheetViews>
  <sheetFormatPr defaultRowHeight="15" x14ac:dyDescent="0.25"/>
  <cols>
    <col min="1" max="1" width="13.42578125" customWidth="1"/>
    <col min="2" max="2" width="32.140625" customWidth="1"/>
    <col min="3" max="3" width="15.85546875" customWidth="1"/>
    <col min="4" max="4" width="27.140625" customWidth="1"/>
    <col min="5" max="5" width="18" customWidth="1"/>
    <col min="6" max="6" width="28" customWidth="1"/>
  </cols>
  <sheetData>
    <row r="1" spans="1:8" x14ac:dyDescent="0.25">
      <c r="A1" t="s">
        <v>53</v>
      </c>
      <c r="B1" t="s">
        <v>54</v>
      </c>
      <c r="C1" t="s">
        <v>55</v>
      </c>
      <c r="D1" t="s">
        <v>56</v>
      </c>
      <c r="E1" t="s">
        <v>197</v>
      </c>
      <c r="F1" t="s">
        <v>366</v>
      </c>
      <c r="H1" t="s">
        <v>192</v>
      </c>
    </row>
    <row r="2" spans="1:8" x14ac:dyDescent="0.25">
      <c r="A2">
        <v>2</v>
      </c>
      <c r="B2" s="2">
        <v>44111</v>
      </c>
      <c r="C2" t="s">
        <v>68</v>
      </c>
      <c r="D2" t="s">
        <v>69</v>
      </c>
      <c r="E2">
        <v>76</v>
      </c>
      <c r="F2">
        <v>31</v>
      </c>
      <c r="H2">
        <v>31</v>
      </c>
    </row>
    <row r="3" spans="1:8" x14ac:dyDescent="0.25">
      <c r="A3">
        <v>3</v>
      </c>
      <c r="B3" s="2">
        <v>44111</v>
      </c>
      <c r="C3" t="s">
        <v>63</v>
      </c>
      <c r="D3" t="s">
        <v>63</v>
      </c>
      <c r="E3">
        <v>13</v>
      </c>
      <c r="F3">
        <v>15</v>
      </c>
      <c r="H3">
        <v>15</v>
      </c>
    </row>
    <row r="4" spans="1:8" x14ac:dyDescent="0.25">
      <c r="A4">
        <v>4</v>
      </c>
      <c r="B4" s="2">
        <v>44111</v>
      </c>
      <c r="C4" t="s">
        <v>57</v>
      </c>
      <c r="D4" t="s">
        <v>58</v>
      </c>
      <c r="E4">
        <v>9</v>
      </c>
      <c r="F4">
        <v>22</v>
      </c>
      <c r="H4">
        <v>22</v>
      </c>
    </row>
    <row r="5" spans="1:8" x14ac:dyDescent="0.25">
      <c r="A5">
        <v>5</v>
      </c>
      <c r="B5" s="2">
        <v>44111</v>
      </c>
      <c r="C5" t="s">
        <v>64</v>
      </c>
      <c r="D5" t="s">
        <v>65</v>
      </c>
      <c r="E5">
        <v>31</v>
      </c>
      <c r="F5">
        <v>40</v>
      </c>
      <c r="H5">
        <v>40</v>
      </c>
    </row>
    <row r="6" spans="1:8" x14ac:dyDescent="0.25">
      <c r="A6">
        <v>6</v>
      </c>
      <c r="B6" s="2">
        <v>44111</v>
      </c>
      <c r="C6" t="s">
        <v>59</v>
      </c>
      <c r="D6" t="s">
        <v>60</v>
      </c>
      <c r="E6">
        <v>10</v>
      </c>
      <c r="F6">
        <v>40</v>
      </c>
      <c r="H6">
        <v>40</v>
      </c>
    </row>
    <row r="7" spans="1:8" x14ac:dyDescent="0.25">
      <c r="A7">
        <v>7</v>
      </c>
      <c r="B7" s="2">
        <v>44111</v>
      </c>
      <c r="C7" t="s">
        <v>66</v>
      </c>
      <c r="D7" t="s">
        <v>67</v>
      </c>
      <c r="E7">
        <v>10</v>
      </c>
      <c r="F7">
        <v>40</v>
      </c>
      <c r="H7">
        <v>40</v>
      </c>
    </row>
    <row r="8" spans="1:8" x14ac:dyDescent="0.25">
      <c r="A8">
        <v>8</v>
      </c>
      <c r="B8" s="2">
        <v>44111</v>
      </c>
      <c r="C8" t="s">
        <v>61</v>
      </c>
      <c r="D8" t="s">
        <v>62</v>
      </c>
      <c r="E8">
        <v>14</v>
      </c>
      <c r="F8">
        <v>50</v>
      </c>
      <c r="H8">
        <v>50</v>
      </c>
    </row>
    <row r="9" spans="1:8" x14ac:dyDescent="0.25">
      <c r="A9">
        <v>9</v>
      </c>
      <c r="B9" s="2">
        <v>44111</v>
      </c>
      <c r="C9" t="s">
        <v>70</v>
      </c>
      <c r="D9" t="s">
        <v>70</v>
      </c>
      <c r="E9">
        <v>0</v>
      </c>
      <c r="F9">
        <v>0</v>
      </c>
      <c r="H9">
        <v>0</v>
      </c>
    </row>
    <row r="10" spans="1:8" x14ac:dyDescent="0.25">
      <c r="A10">
        <v>10</v>
      </c>
      <c r="B10" s="2">
        <v>43942</v>
      </c>
      <c r="C10" t="s">
        <v>120</v>
      </c>
      <c r="D10" t="s">
        <v>120</v>
      </c>
      <c r="E10">
        <v>0</v>
      </c>
      <c r="F10">
        <v>40</v>
      </c>
    </row>
    <row r="15" spans="1:8" x14ac:dyDescent="0.25">
      <c r="B15" s="2"/>
    </row>
    <row r="16" spans="1:8" x14ac:dyDescent="0.25">
      <c r="B16" s="2"/>
    </row>
    <row r="17" spans="2:2" x14ac:dyDescent="0.25">
      <c r="B17" s="2"/>
    </row>
    <row r="18" spans="2:2" x14ac:dyDescent="0.25">
      <c r="B18" s="2"/>
    </row>
    <row r="19" spans="2:2" x14ac:dyDescent="0.25">
      <c r="B19" s="2"/>
    </row>
    <row r="20" spans="2:2" x14ac:dyDescent="0.25">
      <c r="B20" s="2"/>
    </row>
    <row r="21" spans="2:2" x14ac:dyDescent="0.25">
      <c r="B21" s="2"/>
    </row>
    <row r="22" spans="2:2" x14ac:dyDescent="0.25">
      <c r="B22" s="2"/>
    </row>
    <row r="26" spans="2:2" x14ac:dyDescent="0.25">
      <c r="B26" s="2"/>
    </row>
    <row r="27" spans="2:2" x14ac:dyDescent="0.25">
      <c r="B27" s="2"/>
    </row>
    <row r="28" spans="2:2" x14ac:dyDescent="0.25">
      <c r="B28" s="2"/>
    </row>
    <row r="29" spans="2:2" x14ac:dyDescent="0.25">
      <c r="B29" s="2"/>
    </row>
    <row r="30" spans="2:2" x14ac:dyDescent="0.25">
      <c r="B30" s="2"/>
    </row>
    <row r="31" spans="2:2" x14ac:dyDescent="0.25">
      <c r="B31" s="2"/>
    </row>
    <row r="32" spans="2:2" x14ac:dyDescent="0.25">
      <c r="B32" s="2"/>
    </row>
    <row r="33" spans="2:2" x14ac:dyDescent="0.25">
      <c r="B33" s="2"/>
    </row>
  </sheetData>
  <pageMargins left="0.7" right="0.7" top="0.75" bottom="0.75" header="0.3" footer="0.3"/>
  <pageSetup orientation="portrait" horizontalDpi="4294967293" verticalDpi="0" r:id="rId1"/>
  <drawing r:id="rId2"/>
  <tableParts count="1">
    <tablePart r:id="rId3"/>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workbookViewId="0">
      <selection activeCell="G18" sqref="G18"/>
    </sheetView>
  </sheetViews>
  <sheetFormatPr defaultRowHeight="15" x14ac:dyDescent="0.25"/>
  <cols>
    <col min="1" max="1" width="15" bestFit="1" customWidth="1"/>
    <col min="2" max="2" width="18.42578125" bestFit="1" customWidth="1"/>
    <col min="3" max="3" width="26.28515625" bestFit="1" customWidth="1"/>
    <col min="4" max="4" width="20.5703125" bestFit="1" customWidth="1"/>
  </cols>
  <sheetData>
    <row r="1" spans="1:4" x14ac:dyDescent="0.25">
      <c r="A1" t="s">
        <v>30</v>
      </c>
      <c r="B1" t="s">
        <v>31</v>
      </c>
      <c r="C1" t="s">
        <v>32</v>
      </c>
      <c r="D1" t="s">
        <v>33</v>
      </c>
    </row>
    <row r="2" spans="1:4" x14ac:dyDescent="0.25">
      <c r="A2">
        <v>10</v>
      </c>
      <c r="B2" t="s">
        <v>201</v>
      </c>
      <c r="C2" t="s">
        <v>207</v>
      </c>
      <c r="D2">
        <v>1234</v>
      </c>
    </row>
    <row r="3" spans="1:4" x14ac:dyDescent="0.25">
      <c r="A3">
        <v>1</v>
      </c>
      <c r="B3" t="s">
        <v>201</v>
      </c>
      <c r="C3" t="s">
        <v>204</v>
      </c>
      <c r="D3">
        <v>1</v>
      </c>
    </row>
    <row r="4" spans="1:4" x14ac:dyDescent="0.25">
      <c r="A4">
        <v>9</v>
      </c>
      <c r="B4" t="s">
        <v>201</v>
      </c>
      <c r="C4" t="s">
        <v>218</v>
      </c>
      <c r="D4">
        <v>1234</v>
      </c>
    </row>
    <row r="5" spans="1:4" x14ac:dyDescent="0.25">
      <c r="A5">
        <v>15</v>
      </c>
      <c r="B5" t="s">
        <v>201</v>
      </c>
      <c r="C5" t="s">
        <v>219</v>
      </c>
      <c r="D5">
        <v>123</v>
      </c>
    </row>
    <row r="6" spans="1:4" x14ac:dyDescent="0.25">
      <c r="A6">
        <v>12</v>
      </c>
      <c r="B6" t="s">
        <v>201</v>
      </c>
      <c r="C6" t="s">
        <v>205</v>
      </c>
      <c r="D6">
        <v>12</v>
      </c>
    </row>
    <row r="7" spans="1:4" x14ac:dyDescent="0.25">
      <c r="A7">
        <v>23</v>
      </c>
      <c r="B7" t="s">
        <v>201</v>
      </c>
      <c r="C7" t="s">
        <v>319</v>
      </c>
      <c r="D7">
        <v>1</v>
      </c>
    </row>
    <row r="8" spans="1:4" x14ac:dyDescent="0.25">
      <c r="A8">
        <v>6</v>
      </c>
      <c r="B8" t="s">
        <v>201</v>
      </c>
      <c r="C8" t="s">
        <v>211</v>
      </c>
      <c r="D8">
        <v>1234</v>
      </c>
    </row>
    <row r="9" spans="1:4" x14ac:dyDescent="0.25">
      <c r="A9">
        <v>5</v>
      </c>
      <c r="B9" t="s">
        <v>201</v>
      </c>
      <c r="C9" t="s">
        <v>216</v>
      </c>
      <c r="D9">
        <v>1234</v>
      </c>
    </row>
    <row r="10" spans="1:4" x14ac:dyDescent="0.25">
      <c r="A10">
        <v>18</v>
      </c>
      <c r="B10" t="s">
        <v>201</v>
      </c>
      <c r="C10" t="s">
        <v>213</v>
      </c>
      <c r="D10">
        <v>1234</v>
      </c>
    </row>
    <row r="11" spans="1:4" x14ac:dyDescent="0.25">
      <c r="A11">
        <v>21</v>
      </c>
      <c r="B11" t="s">
        <v>201</v>
      </c>
      <c r="C11" t="s">
        <v>210</v>
      </c>
      <c r="D11">
        <v>123</v>
      </c>
    </row>
    <row r="12" spans="1:4" x14ac:dyDescent="0.25">
      <c r="A12">
        <v>8</v>
      </c>
      <c r="B12" t="s">
        <v>201</v>
      </c>
      <c r="C12" t="s">
        <v>221</v>
      </c>
      <c r="D12">
        <v>1234</v>
      </c>
    </row>
    <row r="13" spans="1:4" x14ac:dyDescent="0.25">
      <c r="A13">
        <v>14</v>
      </c>
      <c r="B13" t="s">
        <v>201</v>
      </c>
      <c r="C13" t="s">
        <v>202</v>
      </c>
      <c r="D13">
        <v>123</v>
      </c>
    </row>
    <row r="14" spans="1:4" x14ac:dyDescent="0.25">
      <c r="A14">
        <v>17</v>
      </c>
      <c r="B14" t="s">
        <v>201</v>
      </c>
      <c r="C14" t="s">
        <v>209</v>
      </c>
      <c r="D14">
        <v>123</v>
      </c>
    </row>
    <row r="15" spans="1:4" x14ac:dyDescent="0.25">
      <c r="A15">
        <v>4</v>
      </c>
      <c r="B15" t="s">
        <v>201</v>
      </c>
      <c r="C15" t="s">
        <v>220</v>
      </c>
      <c r="D15">
        <v>1234</v>
      </c>
    </row>
    <row r="16" spans="1:4" x14ac:dyDescent="0.25">
      <c r="A16">
        <v>20</v>
      </c>
      <c r="B16" t="s">
        <v>201</v>
      </c>
      <c r="C16" t="s">
        <v>215</v>
      </c>
      <c r="D16">
        <v>123</v>
      </c>
    </row>
    <row r="17" spans="1:4" x14ac:dyDescent="0.25">
      <c r="A17">
        <v>13</v>
      </c>
      <c r="B17" t="s">
        <v>201</v>
      </c>
      <c r="C17" t="s">
        <v>208</v>
      </c>
      <c r="D17">
        <v>123</v>
      </c>
    </row>
    <row r="18" spans="1:4" x14ac:dyDescent="0.25">
      <c r="A18">
        <v>3</v>
      </c>
      <c r="B18" t="s">
        <v>201</v>
      </c>
      <c r="C18" t="s">
        <v>217</v>
      </c>
      <c r="D18">
        <v>123</v>
      </c>
    </row>
    <row r="19" spans="1:4" x14ac:dyDescent="0.25">
      <c r="A19">
        <v>16</v>
      </c>
      <c r="B19" t="s">
        <v>201</v>
      </c>
      <c r="C19" t="s">
        <v>214</v>
      </c>
      <c r="D19">
        <v>123</v>
      </c>
    </row>
    <row r="20" spans="1:4" x14ac:dyDescent="0.25">
      <c r="A20">
        <v>22</v>
      </c>
      <c r="B20" t="s">
        <v>201</v>
      </c>
      <c r="C20" t="s">
        <v>203</v>
      </c>
      <c r="D20">
        <v>123</v>
      </c>
    </row>
    <row r="21" spans="1:4" x14ac:dyDescent="0.25">
      <c r="A21">
        <v>7</v>
      </c>
      <c r="B21" t="s">
        <v>201</v>
      </c>
      <c r="C21" t="s">
        <v>206</v>
      </c>
      <c r="D21">
        <v>1234</v>
      </c>
    </row>
    <row r="22" spans="1:4" x14ac:dyDescent="0.25">
      <c r="A22">
        <v>19</v>
      </c>
      <c r="B22" t="s">
        <v>201</v>
      </c>
      <c r="C22" t="s">
        <v>130</v>
      </c>
      <c r="D22">
        <v>123</v>
      </c>
    </row>
    <row r="23" spans="1:4" x14ac:dyDescent="0.25">
      <c r="A23">
        <v>2</v>
      </c>
      <c r="B23" t="s">
        <v>201</v>
      </c>
      <c r="C23" t="s">
        <v>212</v>
      </c>
      <c r="D23">
        <v>2</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
  <sheetViews>
    <sheetView workbookViewId="0">
      <selection activeCell="B22" sqref="B22"/>
    </sheetView>
  </sheetViews>
  <sheetFormatPr defaultRowHeight="15" x14ac:dyDescent="0.25"/>
  <cols>
    <col min="1" max="1" width="13.28515625" bestFit="1" customWidth="1"/>
    <col min="2" max="2" width="15.85546875" bestFit="1" customWidth="1"/>
    <col min="3" max="3" width="16.28515625" bestFit="1" customWidth="1"/>
    <col min="4" max="4" width="17.140625" bestFit="1" customWidth="1"/>
    <col min="5" max="5" width="19" bestFit="1" customWidth="1"/>
    <col min="6" max="6" width="22.140625" bestFit="1" customWidth="1"/>
  </cols>
  <sheetData>
    <row r="1" spans="1:6" x14ac:dyDescent="0.25">
      <c r="A1" t="s">
        <v>85</v>
      </c>
      <c r="B1" t="s">
        <v>86</v>
      </c>
      <c r="C1" t="s">
        <v>15</v>
      </c>
      <c r="D1" t="s">
        <v>16</v>
      </c>
      <c r="E1" t="s">
        <v>87</v>
      </c>
      <c r="F1" t="s">
        <v>17</v>
      </c>
    </row>
    <row r="2" spans="1:6" x14ac:dyDescent="0.25">
      <c r="A2">
        <v>2</v>
      </c>
      <c r="B2" t="s">
        <v>95</v>
      </c>
      <c r="C2" t="s">
        <v>92</v>
      </c>
      <c r="D2" t="s">
        <v>90</v>
      </c>
      <c r="E2" t="s">
        <v>9</v>
      </c>
      <c r="F2" s="2">
        <v>44122</v>
      </c>
    </row>
    <row r="3" spans="1:6" x14ac:dyDescent="0.25">
      <c r="A3">
        <v>3</v>
      </c>
      <c r="B3" t="s">
        <v>91</v>
      </c>
      <c r="C3" t="s">
        <v>92</v>
      </c>
      <c r="D3" t="s">
        <v>90</v>
      </c>
      <c r="E3" t="s">
        <v>10</v>
      </c>
      <c r="F3" s="2">
        <v>44122</v>
      </c>
    </row>
    <row r="4" spans="1:6" x14ac:dyDescent="0.25">
      <c r="A4">
        <v>5</v>
      </c>
      <c r="B4" t="s">
        <v>88</v>
      </c>
      <c r="C4" t="s">
        <v>89</v>
      </c>
      <c r="D4" t="s">
        <v>90</v>
      </c>
      <c r="E4" t="s">
        <v>8</v>
      </c>
      <c r="F4" s="2">
        <v>44273</v>
      </c>
    </row>
    <row r="5" spans="1:6" x14ac:dyDescent="0.25">
      <c r="A5">
        <v>4</v>
      </c>
      <c r="B5" t="s">
        <v>93</v>
      </c>
      <c r="C5" t="s">
        <v>94</v>
      </c>
      <c r="D5" t="s">
        <v>90</v>
      </c>
      <c r="E5" t="s">
        <v>11</v>
      </c>
      <c r="F5" s="2">
        <v>44122</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
  <sheetViews>
    <sheetView workbookViewId="0">
      <selection activeCell="A4" sqref="A4:F4"/>
    </sheetView>
  </sheetViews>
  <sheetFormatPr defaultRowHeight="15" x14ac:dyDescent="0.25"/>
  <cols>
    <col min="1" max="1" width="14.28515625" bestFit="1" customWidth="1"/>
    <col min="2" max="2" width="23.140625" bestFit="1" customWidth="1"/>
    <col min="3" max="3" width="17.7109375" bestFit="1" customWidth="1"/>
    <col min="4" max="4" width="16.28515625" bestFit="1" customWidth="1"/>
    <col min="5" max="5" width="17.140625" bestFit="1" customWidth="1"/>
    <col min="6" max="6" width="22.140625" bestFit="1" customWidth="1"/>
  </cols>
  <sheetData>
    <row r="1" spans="1:6" x14ac:dyDescent="0.25">
      <c r="A1" t="s">
        <v>12</v>
      </c>
      <c r="B1" t="s">
        <v>13</v>
      </c>
      <c r="C1" t="s">
        <v>14</v>
      </c>
      <c r="D1" t="s">
        <v>15</v>
      </c>
      <c r="E1" t="s">
        <v>16</v>
      </c>
      <c r="F1" t="s">
        <v>17</v>
      </c>
    </row>
    <row r="2" spans="1:6" x14ac:dyDescent="0.25">
      <c r="A2">
        <v>1</v>
      </c>
      <c r="B2" t="s">
        <v>18</v>
      </c>
      <c r="C2" t="s">
        <v>19</v>
      </c>
      <c r="D2" t="s">
        <v>20</v>
      </c>
      <c r="E2" t="s">
        <v>21</v>
      </c>
      <c r="F2" s="2">
        <v>44130</v>
      </c>
    </row>
    <row r="3" spans="1:6" x14ac:dyDescent="0.25">
      <c r="A3">
        <v>2</v>
      </c>
      <c r="B3" t="s">
        <v>22</v>
      </c>
      <c r="C3" t="s">
        <v>23</v>
      </c>
      <c r="D3" t="s">
        <v>24</v>
      </c>
      <c r="E3" t="s">
        <v>21</v>
      </c>
      <c r="F3" s="2">
        <v>44130</v>
      </c>
    </row>
    <row r="4" spans="1:6" x14ac:dyDescent="0.25">
      <c r="A4">
        <v>4</v>
      </c>
      <c r="B4" t="s">
        <v>123</v>
      </c>
      <c r="C4" t="s">
        <v>124</v>
      </c>
      <c r="D4" t="s">
        <v>89</v>
      </c>
      <c r="E4" t="s">
        <v>125</v>
      </c>
      <c r="F4" s="2">
        <v>44130</v>
      </c>
    </row>
    <row r="5" spans="1:6" x14ac:dyDescent="0.25">
      <c r="A5">
        <v>3</v>
      </c>
      <c r="B5" t="s">
        <v>25</v>
      </c>
      <c r="C5" t="s">
        <v>26</v>
      </c>
      <c r="D5" t="s">
        <v>27</v>
      </c>
      <c r="E5" t="s">
        <v>21</v>
      </c>
      <c r="F5" s="2">
        <v>44130</v>
      </c>
    </row>
    <row r="6" spans="1:6" x14ac:dyDescent="0.25">
      <c r="A6">
        <v>5</v>
      </c>
      <c r="B6" t="s">
        <v>126</v>
      </c>
      <c r="C6" t="s">
        <v>127</v>
      </c>
      <c r="D6" t="s">
        <v>128</v>
      </c>
      <c r="E6" t="s">
        <v>125</v>
      </c>
      <c r="F6" s="2">
        <v>44130</v>
      </c>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election activeCell="B22" sqref="B22"/>
    </sheetView>
  </sheetViews>
  <sheetFormatPr defaultRowHeight="15" x14ac:dyDescent="0.25"/>
  <cols>
    <col min="1" max="1" width="19.140625" bestFit="1" customWidth="1"/>
    <col min="2" max="2" width="22.5703125" bestFit="1" customWidth="1"/>
  </cols>
  <sheetData>
    <row r="1" spans="1:2" x14ac:dyDescent="0.25">
      <c r="A1" t="s">
        <v>43</v>
      </c>
      <c r="B1" t="s">
        <v>44</v>
      </c>
    </row>
    <row r="2" spans="1:2" x14ac:dyDescent="0.25">
      <c r="A2">
        <v>1</v>
      </c>
      <c r="B2" t="s">
        <v>45</v>
      </c>
    </row>
    <row r="3" spans="1:2" x14ac:dyDescent="0.25">
      <c r="A3">
        <v>2</v>
      </c>
      <c r="B3" t="s">
        <v>46</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sqref="A1:B5"/>
    </sheetView>
  </sheetViews>
  <sheetFormatPr defaultRowHeight="15" x14ac:dyDescent="0.25"/>
  <cols>
    <col min="1" max="1" width="9.85546875" bestFit="1" customWidth="1"/>
    <col min="2" max="2" width="9.5703125" bestFit="1" customWidth="1"/>
  </cols>
  <sheetData>
    <row r="1" spans="1:2" x14ac:dyDescent="0.25">
      <c r="A1" t="s">
        <v>102</v>
      </c>
      <c r="B1" t="s">
        <v>74</v>
      </c>
    </row>
    <row r="2" spans="1:2" x14ac:dyDescent="0.25">
      <c r="A2">
        <v>1</v>
      </c>
      <c r="B2">
        <v>1</v>
      </c>
    </row>
    <row r="3" spans="1:2" x14ac:dyDescent="0.25">
      <c r="A3">
        <v>2</v>
      </c>
      <c r="B3">
        <v>1</v>
      </c>
    </row>
    <row r="4" spans="1:2" x14ac:dyDescent="0.25">
      <c r="A4">
        <v>3</v>
      </c>
      <c r="B4">
        <v>1</v>
      </c>
    </row>
    <row r="5" spans="1:2" x14ac:dyDescent="0.25">
      <c r="A5">
        <v>4</v>
      </c>
      <c r="B5">
        <v>1</v>
      </c>
    </row>
    <row r="6" spans="1:2" x14ac:dyDescent="0.25">
      <c r="A6">
        <v>5</v>
      </c>
      <c r="B6">
        <v>1</v>
      </c>
    </row>
    <row r="7" spans="1:2" x14ac:dyDescent="0.25">
      <c r="A7">
        <v>6</v>
      </c>
      <c r="B7">
        <v>1</v>
      </c>
    </row>
  </sheetData>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
  <sheetViews>
    <sheetView workbookViewId="0">
      <selection activeCell="D19" sqref="D19"/>
    </sheetView>
  </sheetViews>
  <sheetFormatPr defaultRowHeight="15" x14ac:dyDescent="0.25"/>
  <cols>
    <col min="1" max="1" width="5" bestFit="1" customWidth="1"/>
    <col min="2" max="2" width="33.42578125" bestFit="1" customWidth="1"/>
    <col min="3" max="3" width="16.140625" bestFit="1" customWidth="1"/>
    <col min="4" max="4" width="67.42578125" bestFit="1" customWidth="1"/>
    <col min="5" max="5" width="33.42578125" bestFit="1" customWidth="1"/>
  </cols>
  <sheetData>
    <row r="1" spans="1:5" x14ac:dyDescent="0.25">
      <c r="A1" t="s">
        <v>103</v>
      </c>
      <c r="B1" t="s">
        <v>104</v>
      </c>
      <c r="C1" t="s">
        <v>75</v>
      </c>
      <c r="D1" t="s">
        <v>105</v>
      </c>
      <c r="E1" t="s">
        <v>106</v>
      </c>
    </row>
    <row r="2" spans="1:5" x14ac:dyDescent="0.25">
      <c r="A2">
        <v>1</v>
      </c>
      <c r="B2" t="s">
        <v>117</v>
      </c>
      <c r="C2" t="s">
        <v>118</v>
      </c>
      <c r="D2" t="s">
        <v>119</v>
      </c>
      <c r="E2" t="s">
        <v>117</v>
      </c>
    </row>
    <row r="3" spans="1:5" x14ac:dyDescent="0.25">
      <c r="A3">
        <v>4</v>
      </c>
      <c r="B3" t="s">
        <v>114</v>
      </c>
      <c r="C3" t="s">
        <v>115</v>
      </c>
      <c r="D3" t="s">
        <v>116</v>
      </c>
      <c r="E3" t="s">
        <v>114</v>
      </c>
    </row>
    <row r="4" spans="1:5" x14ac:dyDescent="0.25">
      <c r="A4">
        <v>3</v>
      </c>
      <c r="B4" t="s">
        <v>110</v>
      </c>
      <c r="C4" t="s">
        <v>111</v>
      </c>
      <c r="D4" t="s">
        <v>112</v>
      </c>
      <c r="E4" t="s">
        <v>113</v>
      </c>
    </row>
    <row r="5" spans="1:5" x14ac:dyDescent="0.25">
      <c r="A5">
        <v>6</v>
      </c>
      <c r="B5" t="s">
        <v>198</v>
      </c>
      <c r="C5" t="s">
        <v>199</v>
      </c>
      <c r="D5" t="s">
        <v>200</v>
      </c>
      <c r="E5" t="s">
        <v>198</v>
      </c>
    </row>
    <row r="6" spans="1:5" x14ac:dyDescent="0.25">
      <c r="A6">
        <v>2</v>
      </c>
      <c r="B6" t="s">
        <v>107</v>
      </c>
      <c r="C6" t="s">
        <v>108</v>
      </c>
      <c r="D6" t="s">
        <v>109</v>
      </c>
      <c r="E6" t="s">
        <v>107</v>
      </c>
    </row>
    <row r="7" spans="1:5" x14ac:dyDescent="0.25">
      <c r="A7">
        <v>5</v>
      </c>
      <c r="B7" t="s">
        <v>129</v>
      </c>
      <c r="C7" t="s">
        <v>130</v>
      </c>
      <c r="D7" t="s">
        <v>131</v>
      </c>
      <c r="E7" t="s">
        <v>129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Dashboard</vt:lpstr>
      <vt:lpstr>v2_dashboard</vt:lpstr>
      <vt:lpstr>Inventory</vt:lpstr>
      <vt:lpstr>Recycle_Rejects</vt:lpstr>
      <vt:lpstr>Fact_Inbound_Reporting</vt:lpstr>
      <vt:lpstr>Sheet5</vt:lpstr>
      <vt:lpstr>Sheet6</vt:lpstr>
      <vt:lpstr>Sheet7</vt:lpstr>
      <vt:lpstr>Sheet9</vt:lpstr>
      <vt:lpstr>Sheet12</vt:lpstr>
      <vt:lpstr>Fact_Trashout_Reporting</vt:lpstr>
      <vt:lpstr>Fact_Production_Reporting</vt:lpstr>
      <vt:lpstr>Fact_SoldMaterial_Reporting</vt:lpstr>
      <vt:lpstr>Fact_MachineHours_Reporting</vt:lpstr>
      <vt:lpstr>Sheet15</vt:lpstr>
      <vt:lpstr>Sheet16</vt:lpstr>
      <vt:lpstr>Sheet18</vt:lpstr>
      <vt:lpstr>Sheet21</vt:lpstr>
      <vt:lpstr>Fact_EmployeeTimesheet</vt:lpstr>
      <vt:lpstr>Dim_Materials</vt:lpstr>
      <vt:lpstr>Dim_Employee</vt:lpstr>
      <vt:lpstr>Dim_Suppliers</vt:lpstr>
      <vt:lpstr>Dim_Customers</vt:lpstr>
      <vt:lpstr>Dim_Landfills</vt:lpstr>
      <vt:lpstr>UserIDFK_RoleIDFK</vt:lpstr>
      <vt:lpstr>User_Name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sagar bhatt</dc:creator>
  <cp:lastModifiedBy>sagar bhatt</cp:lastModifiedBy>
  <dcterms:created xsi:type="dcterms:W3CDTF">2021-03-19T03:58:37Z</dcterms:created>
  <dcterms:modified xsi:type="dcterms:W3CDTF">2021-09-16T06:31:23Z</dcterms:modified>
</cp:coreProperties>
</file>